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19065" yWindow="-15" windowWidth="19110" windowHeight="12810" activeTab="2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Eur3M!$AX$4:$BF$17</definedName>
    <definedName name="DataTable" localSheetId="2">Eur6M!$AW$4:$BE$17</definedName>
    <definedName name="EvaluationDate">'General Settings'!$D$9</definedName>
    <definedName name="familyname">'General Settings'!$D$6</definedName>
    <definedName name="MinDistance" localSheetId="1">Eur3M!$M$3:$M$68</definedName>
    <definedName name="MinDistance">Eur6M!$M$3:$M$60</definedName>
    <definedName name="objectoverwrite">'General Settings'!$D$12</definedName>
    <definedName name="permanent">'General Settings'!$D$11</definedName>
    <definedName name="Priority" localSheetId="1">Eur3M!$L$3:$L$68</definedName>
    <definedName name="Priority">Eur6M!$L$3:$L$60</definedName>
    <definedName name="RateHelpers" localSheetId="1">Eur3M!$O$4:$O$72</definedName>
    <definedName name="RateHelpers" localSheetId="2">Eur6M!$O$4:$O$72</definedName>
    <definedName name="SettlementDate">'General Settings'!$D$10</definedName>
    <definedName name="TenorBasis3M" localSheetId="1">Eur3M!$Y$29</definedName>
    <definedName name="TenorBasis6M">Eur6M!$X$29</definedName>
    <definedName name="TenorBasisIndex6M" localSheetId="1">Eur3M!$Y$46</definedName>
    <definedName name="TenorBasisIndex6M">Eur6M!$X$46</definedName>
    <definedName name="trigger">'General Settings'!$D$4</definedName>
    <definedName name="Weigths" localSheetId="1">Eur3M!$U$4:$U$72</definedName>
    <definedName name="Weigths" localSheetId="2">Eur6M!$T$4:$T$72</definedName>
  </definedNames>
  <calcPr calcId="152511"/>
</workbook>
</file>

<file path=xl/calcChain.xml><?xml version="1.0" encoding="utf-8"?>
<calcChain xmlns="http://schemas.openxmlformats.org/spreadsheetml/2006/main">
  <c r="D7" i="4" l="1"/>
  <c r="J39" i="1"/>
  <c r="X4" i="1"/>
  <c r="X6" i="1"/>
  <c r="G1" i="5"/>
  <c r="G65" i="5" l="1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G58" i="5"/>
  <c r="G50" i="5"/>
  <c r="G42" i="5"/>
  <c r="G30" i="5"/>
  <c r="G26" i="5"/>
  <c r="G14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66" i="5"/>
  <c r="G54" i="5"/>
  <c r="G38" i="5"/>
  <c r="G22" i="5"/>
  <c r="G10" i="5"/>
  <c r="G67" i="5"/>
  <c r="G63" i="5"/>
  <c r="G59" i="5"/>
  <c r="G55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G62" i="5"/>
  <c r="G46" i="5"/>
  <c r="G34" i="5"/>
  <c r="G18" i="5"/>
  <c r="G6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C15" i="5"/>
  <c r="I15" i="5" s="1"/>
  <c r="A15" i="5"/>
  <c r="C14" i="5"/>
  <c r="I14" i="5" s="1"/>
  <c r="A14" i="5"/>
  <c r="C13" i="5"/>
  <c r="I13" i="5" s="1"/>
  <c r="A13" i="5"/>
  <c r="BA17" i="5"/>
  <c r="C12" i="5"/>
  <c r="I12" i="5" s="1"/>
  <c r="A12" i="5"/>
  <c r="BA16" i="5"/>
  <c r="C11" i="5"/>
  <c r="I11" i="5" s="1"/>
  <c r="A11" i="5"/>
  <c r="BA15" i="5"/>
  <c r="C10" i="5"/>
  <c r="I10" i="5" s="1"/>
  <c r="A10" i="5"/>
  <c r="BA14" i="5"/>
  <c r="C9" i="5"/>
  <c r="I9" i="5" s="1"/>
  <c r="A9" i="5"/>
  <c r="BA13" i="5"/>
  <c r="C8" i="5"/>
  <c r="I8" i="5" s="1"/>
  <c r="A8" i="5"/>
  <c r="BA12" i="5"/>
  <c r="C7" i="5"/>
  <c r="I7" i="5" s="1"/>
  <c r="A7" i="5"/>
  <c r="BA11" i="5"/>
  <c r="C6" i="5"/>
  <c r="I6" i="5" s="1"/>
  <c r="A6" i="5"/>
  <c r="AW10" i="5"/>
  <c r="BA10" i="5" s="1"/>
  <c r="C5" i="5"/>
  <c r="I5" i="5" s="1"/>
  <c r="A5" i="5"/>
  <c r="BA9" i="5"/>
  <c r="Y21" i="5"/>
  <c r="C4" i="5"/>
  <c r="I4" i="5" s="1"/>
  <c r="A4" i="5"/>
  <c r="BA8" i="5"/>
  <c r="BA7" i="5"/>
  <c r="BA6" i="5"/>
  <c r="BA5" i="5"/>
  <c r="I3" i="5"/>
  <c r="BA4" i="5"/>
  <c r="AX5" i="5"/>
  <c r="AX16" i="5"/>
  <c r="AX7" i="5"/>
  <c r="G1" i="1"/>
  <c r="AX17" i="5"/>
  <c r="AX11" i="5"/>
  <c r="AX9" i="5"/>
  <c r="Y4" i="5"/>
  <c r="AX12" i="5"/>
  <c r="AX14" i="5"/>
  <c r="AX6" i="5"/>
  <c r="AX15" i="5"/>
  <c r="AX4" i="5"/>
  <c r="AX13" i="5"/>
  <c r="AX8" i="5"/>
  <c r="J3" i="5"/>
  <c r="G60" i="1" l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  <c r="G37" i="1"/>
  <c r="G1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29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57" i="1"/>
  <c r="G53" i="1"/>
  <c r="G49" i="1"/>
  <c r="G45" i="1"/>
  <c r="G41" i="1"/>
  <c r="G33" i="1"/>
  <c r="G25" i="1"/>
  <c r="G21" i="1"/>
  <c r="G17" i="1"/>
  <c r="G9" i="1"/>
  <c r="G5" i="1"/>
  <c r="AZ17" i="1"/>
  <c r="AZ16" i="1"/>
  <c r="AZ15" i="1"/>
  <c r="AZ14" i="1"/>
  <c r="AZ13" i="1"/>
  <c r="AZ12" i="1"/>
  <c r="AZ11" i="1"/>
  <c r="AV10" i="1"/>
  <c r="AZ9" i="1"/>
  <c r="AZ8" i="1"/>
  <c r="AZ7" i="1"/>
  <c r="AZ6" i="1"/>
  <c r="AZ5" i="1"/>
  <c r="AZ4" i="1"/>
  <c r="X21" i="1" l="1"/>
  <c r="I3" i="1"/>
  <c r="J3" i="1"/>
  <c r="AW5" i="1"/>
  <c r="AW11" i="1"/>
  <c r="AW17" i="1"/>
  <c r="AW12" i="1"/>
  <c r="AW13" i="1"/>
  <c r="AW7" i="1"/>
  <c r="AW6" i="1"/>
  <c r="AW8" i="1"/>
  <c r="AW4" i="1"/>
  <c r="AW15" i="1"/>
  <c r="AW9" i="1"/>
  <c r="AX10" i="5"/>
  <c r="AW14" i="1"/>
  <c r="AW16" i="1"/>
  <c r="AZ10" i="1" l="1"/>
  <c r="X22" i="1"/>
  <c r="Y22" i="5"/>
  <c r="AW10" i="1"/>
  <c r="J37" i="5"/>
  <c r="I60" i="1" l="1"/>
  <c r="I59" i="1"/>
  <c r="I23" i="1" l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2" i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C8" i="1"/>
  <c r="I8" i="1" s="1"/>
  <c r="C7" i="1"/>
  <c r="I7" i="1" s="1"/>
  <c r="C6" i="1"/>
  <c r="I6" i="1" s="1"/>
  <c r="C5" i="1"/>
  <c r="I5" i="1" s="1"/>
  <c r="C4" i="1"/>
  <c r="I4" i="1" s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J60" i="1"/>
  <c r="J66" i="5"/>
  <c r="J64" i="5"/>
  <c r="BK3" i="5"/>
  <c r="BK7" i="5"/>
  <c r="BI8" i="5"/>
  <c r="J39" i="5"/>
  <c r="J6" i="5"/>
  <c r="AD3" i="5"/>
  <c r="J8" i="5"/>
  <c r="BI3" i="5"/>
  <c r="J67" i="5"/>
  <c r="J40" i="5"/>
  <c r="X34" i="1"/>
  <c r="AD4" i="5"/>
  <c r="BH5" i="1"/>
  <c r="BJ8" i="1"/>
  <c r="BH9" i="1"/>
  <c r="BH6" i="1"/>
  <c r="BH8" i="1"/>
  <c r="J59" i="1"/>
  <c r="J54" i="5"/>
  <c r="BK6" i="5"/>
  <c r="BK4" i="5"/>
  <c r="J13" i="5"/>
  <c r="J38" i="5"/>
  <c r="Y34" i="5"/>
  <c r="Y32" i="5"/>
  <c r="J41" i="5"/>
  <c r="BK9" i="5"/>
  <c r="J43" i="5"/>
  <c r="BJ8" i="5"/>
  <c r="BI6" i="5"/>
  <c r="Y44" i="5"/>
  <c r="BJ12" i="1"/>
  <c r="BJ5" i="1"/>
  <c r="Y46" i="5"/>
  <c r="BH7" i="1"/>
  <c r="BH11" i="1"/>
  <c r="BJ6" i="1"/>
  <c r="AC4" i="5"/>
  <c r="BK8" i="5"/>
  <c r="J7" i="5"/>
  <c r="J9" i="5"/>
  <c r="J49" i="5"/>
  <c r="D9" i="4"/>
  <c r="BI9" i="5"/>
  <c r="J68" i="5"/>
  <c r="J42" i="5"/>
  <c r="BI5" i="5"/>
  <c r="J15" i="5"/>
  <c r="AC3" i="5"/>
  <c r="BI4" i="5"/>
  <c r="A16" i="5" a="1"/>
  <c r="BJ4" i="1"/>
  <c r="BJ3" i="1"/>
  <c r="BH3" i="1"/>
  <c r="BH10" i="1"/>
  <c r="BJ10" i="1"/>
  <c r="AH3" i="5"/>
  <c r="AD5" i="5"/>
  <c r="AD6" i="5"/>
  <c r="J12" i="5"/>
  <c r="BK5" i="5"/>
  <c r="BI7" i="5"/>
  <c r="J4" i="5"/>
  <c r="J59" i="5"/>
  <c r="J5" i="5"/>
  <c r="X44" i="1"/>
  <c r="X46" i="1" s="1"/>
  <c r="Y33" i="5"/>
  <c r="X32" i="1"/>
  <c r="X33" i="1"/>
  <c r="J11" i="5"/>
  <c r="J10" i="5"/>
  <c r="J14" i="5"/>
  <c r="J44" i="5"/>
  <c r="BJ11" i="1"/>
  <c r="BJ4" i="5"/>
  <c r="BH4" i="1"/>
  <c r="BJ9" i="1"/>
  <c r="BH12" i="1"/>
  <c r="BJ7" i="1"/>
  <c r="AE4" i="5"/>
  <c r="AE6" i="5"/>
  <c r="BI9" i="1"/>
  <c r="BI8" i="1"/>
  <c r="BJ7" i="5"/>
  <c r="BJ9" i="5"/>
  <c r="BI4" i="1"/>
  <c r="BI7" i="1"/>
  <c r="BI3" i="1"/>
  <c r="BI5" i="1"/>
  <c r="BI12" i="1"/>
  <c r="BI11" i="1"/>
  <c r="BI10" i="1"/>
  <c r="BI6" i="1"/>
  <c r="J27" i="1"/>
  <c r="J31" i="1"/>
  <c r="J55" i="1"/>
  <c r="J18" i="1"/>
  <c r="J14" i="1"/>
  <c r="J10" i="1"/>
  <c r="J6" i="1"/>
  <c r="J28" i="1"/>
  <c r="J32" i="1"/>
  <c r="J36" i="1"/>
  <c r="J44" i="1"/>
  <c r="J56" i="1"/>
  <c r="J21" i="1"/>
  <c r="J17" i="1"/>
  <c r="J13" i="1"/>
  <c r="J9" i="1"/>
  <c r="J5" i="1"/>
  <c r="AC3" i="1"/>
  <c r="J29" i="1"/>
  <c r="J33" i="1"/>
  <c r="J49" i="1"/>
  <c r="J57" i="1"/>
  <c r="J20" i="1"/>
  <c r="J16" i="1"/>
  <c r="J12" i="1"/>
  <c r="J8" i="1"/>
  <c r="J4" i="1"/>
  <c r="AD3" i="1"/>
  <c r="J30" i="1"/>
  <c r="J34" i="1"/>
  <c r="J54" i="1"/>
  <c r="J58" i="1"/>
  <c r="J19" i="1"/>
  <c r="J15" i="1"/>
  <c r="J11" i="1"/>
  <c r="J7" i="1"/>
  <c r="O4" i="1" s="1" a="1"/>
  <c r="AC4" i="1"/>
  <c r="AD4" i="1" s="1"/>
  <c r="AB3" i="1"/>
  <c r="AH3" i="1" s="1"/>
  <c r="AC5" i="1"/>
  <c r="AG3" i="1"/>
  <c r="AB4" i="1"/>
  <c r="D10" i="4"/>
  <c r="AC5" i="5"/>
  <c r="AE5" i="5"/>
  <c r="AC6" i="5"/>
  <c r="AD7" i="5"/>
  <c r="AB5" i="1"/>
  <c r="AD5" i="1"/>
  <c r="AH4" i="1"/>
  <c r="AG4" i="1"/>
  <c r="AE7" i="5"/>
  <c r="AD8" i="5"/>
  <c r="AC7" i="5"/>
  <c r="AH5" i="1"/>
  <c r="AG5" i="1"/>
  <c r="AD9" i="5"/>
  <c r="AE8" i="5"/>
  <c r="AC8" i="5"/>
  <c r="AE9" i="5"/>
  <c r="AC9" i="5"/>
  <c r="AD10" i="5"/>
  <c r="AC10" i="5"/>
  <c r="AD11" i="5"/>
  <c r="AE10" i="5"/>
  <c r="AC11" i="5"/>
  <c r="AE11" i="5"/>
  <c r="AD12" i="5"/>
  <c r="AD13" i="5"/>
  <c r="AC12" i="5"/>
  <c r="AE12" i="5"/>
  <c r="AD14" i="5"/>
  <c r="AC13" i="5"/>
  <c r="AE13" i="5"/>
  <c r="AC14" i="5"/>
  <c r="AD15" i="5"/>
  <c r="AE14" i="5"/>
  <c r="AC15" i="5"/>
  <c r="AE15" i="5"/>
  <c r="AD16" i="5"/>
  <c r="AD17" i="5"/>
  <c r="AE16" i="5"/>
  <c r="AC16" i="5"/>
  <c r="AE17" i="5"/>
  <c r="AD18" i="5"/>
  <c r="AC17" i="5"/>
  <c r="AD19" i="5"/>
  <c r="AC18" i="5"/>
  <c r="AE18" i="5"/>
  <c r="AD20" i="5"/>
  <c r="AC19" i="5"/>
  <c r="AE19" i="5"/>
  <c r="AC20" i="5"/>
  <c r="AE20" i="5"/>
  <c r="AD21" i="5"/>
  <c r="AE21" i="5"/>
  <c r="AD22" i="5"/>
  <c r="AC21" i="5"/>
  <c r="AD23" i="5"/>
  <c r="AE22" i="5"/>
  <c r="AC22" i="5"/>
  <c r="AE23" i="5"/>
  <c r="AD24" i="5"/>
  <c r="AC23" i="5"/>
  <c r="AC24" i="5"/>
  <c r="AE24" i="5"/>
  <c r="AD25" i="5"/>
  <c r="AE25" i="5"/>
  <c r="AC25" i="5"/>
  <c r="AD26" i="5"/>
  <c r="AC26" i="5"/>
  <c r="AD27" i="5"/>
  <c r="AE26" i="5"/>
  <c r="AC27" i="5"/>
  <c r="AD28" i="5"/>
  <c r="AE27" i="5"/>
  <c r="AC28" i="5"/>
  <c r="AE28" i="5"/>
  <c r="AD29" i="5"/>
  <c r="AD30" i="5"/>
  <c r="AC29" i="5"/>
  <c r="AE29" i="5"/>
  <c r="AE30" i="5"/>
  <c r="AD31" i="5"/>
  <c r="AC30" i="5"/>
  <c r="AE31" i="5"/>
  <c r="AC31" i="5"/>
  <c r="AD32" i="5"/>
  <c r="AC32" i="5"/>
  <c r="AE32" i="5"/>
  <c r="AD33" i="5"/>
  <c r="AE33" i="5"/>
  <c r="AD34" i="5"/>
  <c r="AC33" i="5"/>
  <c r="AC34" i="5"/>
  <c r="AD35" i="5"/>
  <c r="AE34" i="5"/>
  <c r="AD36" i="5"/>
  <c r="AE35" i="5"/>
  <c r="AC35" i="5"/>
  <c r="AC36" i="5"/>
  <c r="AE36" i="5"/>
  <c r="AD37" i="5"/>
  <c r="AC37" i="5"/>
  <c r="AE37" i="5"/>
  <c r="AD38" i="5"/>
  <c r="AC38" i="5"/>
  <c r="AD39" i="5"/>
  <c r="AE38" i="5"/>
  <c r="AD40" i="5"/>
  <c r="AE39" i="5"/>
  <c r="AC39" i="5"/>
  <c r="AD41" i="5"/>
  <c r="AE40" i="5"/>
  <c r="AC40" i="5"/>
  <c r="AD42" i="5"/>
  <c r="AC41" i="5"/>
  <c r="AE41" i="5"/>
  <c r="AC42" i="5"/>
  <c r="AE42" i="5"/>
  <c r="AD43" i="5"/>
  <c r="AC43" i="5"/>
  <c r="AD44" i="5"/>
  <c r="AE43" i="5"/>
  <c r="AC44" i="5"/>
  <c r="AE44" i="5"/>
  <c r="AD45" i="5"/>
  <c r="AD46" i="5"/>
  <c r="AE45" i="5"/>
  <c r="AC45" i="5"/>
  <c r="AD47" i="5"/>
  <c r="AE46" i="5"/>
  <c r="AC46" i="5"/>
  <c r="AE47" i="5"/>
  <c r="AD48" i="5"/>
  <c r="AC47" i="5"/>
  <c r="AE48" i="5"/>
  <c r="AC48" i="5"/>
  <c r="AD49" i="5"/>
  <c r="AC49" i="5"/>
  <c r="AD50" i="5"/>
  <c r="AE49" i="5"/>
  <c r="AE50" i="5"/>
  <c r="AD51" i="5"/>
  <c r="AC50" i="5"/>
  <c r="AD52" i="5"/>
  <c r="AC51" i="5"/>
  <c r="AE51" i="5"/>
  <c r="AE52" i="5"/>
  <c r="AC52" i="5"/>
  <c r="AD53" i="5"/>
  <c r="AD54" i="5"/>
  <c r="AC53" i="5"/>
  <c r="AE53" i="5"/>
  <c r="AD55" i="5"/>
  <c r="AC54" i="5"/>
  <c r="AE54" i="5"/>
  <c r="AD56" i="5"/>
  <c r="AE55" i="5"/>
  <c r="AC55" i="5"/>
  <c r="AC56" i="5"/>
  <c r="AD57" i="5"/>
  <c r="AE56" i="5"/>
  <c r="AE57" i="5"/>
  <c r="AC57" i="5"/>
  <c r="AD58" i="5"/>
  <c r="AC58" i="5"/>
  <c r="AE58" i="5"/>
  <c r="AD59" i="5"/>
  <c r="AC59" i="5"/>
  <c r="AD60" i="5"/>
  <c r="AE59" i="5"/>
  <c r="AE60" i="5"/>
  <c r="AC60" i="5"/>
  <c r="AD61" i="5"/>
  <c r="AE61" i="5"/>
  <c r="AC61" i="5"/>
  <c r="AD62" i="5"/>
  <c r="AC62" i="5"/>
  <c r="AD63" i="5"/>
  <c r="AE62" i="5"/>
  <c r="AD64" i="5"/>
  <c r="AC63" i="5"/>
  <c r="AE63" i="5"/>
  <c r="AE64" i="5"/>
  <c r="AD65" i="5"/>
  <c r="AC64" i="5"/>
  <c r="AC65" i="5"/>
  <c r="AE65" i="5"/>
  <c r="AD66" i="5"/>
  <c r="AD67" i="5"/>
  <c r="AE66" i="5"/>
  <c r="AC66" i="5"/>
  <c r="AD68" i="5"/>
  <c r="AE67" i="5"/>
  <c r="AC67" i="5"/>
  <c r="AC68" i="5"/>
  <c r="AE68" i="5"/>
  <c r="AD69" i="5"/>
  <c r="AE69" i="5"/>
  <c r="AC69" i="5"/>
  <c r="AD70" i="5"/>
  <c r="AE70" i="5"/>
  <c r="AD71" i="5"/>
  <c r="AC70" i="5"/>
  <c r="AE71" i="5"/>
  <c r="AC71" i="5"/>
  <c r="AD72" i="5"/>
  <c r="AC72" i="5"/>
  <c r="AE72" i="5"/>
  <c r="AD73" i="5"/>
  <c r="AE73" i="5"/>
  <c r="AC73" i="5"/>
  <c r="AD74" i="5"/>
  <c r="AC74" i="5"/>
  <c r="AE74" i="5"/>
  <c r="AD75" i="5"/>
  <c r="AD76" i="5"/>
  <c r="AE75" i="5"/>
  <c r="AC75" i="5"/>
  <c r="AE76" i="5"/>
  <c r="AD77" i="5"/>
  <c r="AC76" i="5"/>
  <c r="AE77" i="5"/>
  <c r="AD78" i="5"/>
  <c r="AC77" i="5"/>
  <c r="AE78" i="5"/>
  <c r="AD79" i="5"/>
  <c r="AC78" i="5"/>
  <c r="AE79" i="5"/>
  <c r="AD80" i="5"/>
  <c r="AC79" i="5"/>
  <c r="AD81" i="5"/>
  <c r="AC80" i="5"/>
  <c r="AE80" i="5"/>
  <c r="AD82" i="5"/>
  <c r="AE81" i="5"/>
  <c r="AC81" i="5"/>
  <c r="AE82" i="5"/>
  <c r="AD83" i="5"/>
  <c r="AC82" i="5"/>
  <c r="AD84" i="5"/>
  <c r="AE83" i="5"/>
  <c r="AC83" i="5"/>
  <c r="AC84" i="5"/>
  <c r="AE84" i="5"/>
  <c r="AD85" i="5"/>
  <c r="AE85" i="5"/>
  <c r="AD86" i="5"/>
  <c r="AC85" i="5"/>
  <c r="AD87" i="5"/>
  <c r="AE86" i="5"/>
  <c r="AC86" i="5"/>
  <c r="AD88" i="5"/>
  <c r="AC87" i="5"/>
  <c r="AE87" i="5"/>
  <c r="AE88" i="5"/>
  <c r="AD89" i="5"/>
  <c r="AC88" i="5"/>
  <c r="AE89" i="5"/>
  <c r="AD90" i="5"/>
  <c r="AC89" i="5"/>
  <c r="AD91" i="5"/>
  <c r="AC90" i="5"/>
  <c r="AE90" i="5"/>
  <c r="AD92" i="5"/>
  <c r="AC91" i="5"/>
  <c r="AE91" i="5"/>
  <c r="AD93" i="5"/>
  <c r="AE92" i="5"/>
  <c r="AC92" i="5"/>
  <c r="AE93" i="5"/>
  <c r="AD94" i="5"/>
  <c r="AC93" i="5"/>
  <c r="AE94" i="5"/>
  <c r="AC94" i="5"/>
  <c r="AD95" i="5"/>
  <c r="AE95" i="5"/>
  <c r="AD96" i="5"/>
  <c r="AC95" i="5"/>
  <c r="AC96" i="5"/>
  <c r="AE96" i="5"/>
  <c r="AD97" i="5"/>
  <c r="AE97" i="5"/>
  <c r="AC97" i="5"/>
  <c r="AD98" i="5"/>
  <c r="AC98" i="5"/>
  <c r="AE98" i="5"/>
  <c r="AD99" i="5"/>
  <c r="AE99" i="5"/>
  <c r="AD100" i="5"/>
  <c r="AC99" i="5"/>
  <c r="AD101" i="5"/>
  <c r="AC100" i="5"/>
  <c r="AE100" i="5"/>
  <c r="AC101" i="5"/>
  <c r="AD102" i="5"/>
  <c r="AE101" i="5"/>
  <c r="AD103" i="5"/>
  <c r="AC102" i="5"/>
  <c r="AE102" i="5"/>
  <c r="AE103" i="5"/>
  <c r="AD104" i="5"/>
  <c r="AC103" i="5"/>
  <c r="AD105" i="5"/>
  <c r="AC104" i="5"/>
  <c r="AE104" i="5"/>
  <c r="AE105" i="5"/>
  <c r="AC105" i="5"/>
  <c r="AD106" i="5"/>
  <c r="AD107" i="5"/>
  <c r="AC106" i="5"/>
  <c r="AE106" i="5"/>
  <c r="AD108" i="5"/>
  <c r="AC107" i="5"/>
  <c r="AE107" i="5"/>
  <c r="AE108" i="5"/>
  <c r="AD109" i="5"/>
  <c r="AC108" i="5"/>
  <c r="AE109" i="5"/>
  <c r="AD110" i="5"/>
  <c r="AC109" i="5"/>
  <c r="AD111" i="5"/>
  <c r="AE110" i="5"/>
  <c r="AC110" i="5"/>
  <c r="AD112" i="5"/>
  <c r="AC111" i="5"/>
  <c r="AE111" i="5"/>
  <c r="AC112" i="5"/>
  <c r="AE112" i="5"/>
  <c r="AD113" i="5"/>
  <c r="AD114" i="5"/>
  <c r="AE113" i="5"/>
  <c r="AC113" i="5"/>
  <c r="AC114" i="5"/>
  <c r="AD115" i="5"/>
  <c r="AE114" i="5"/>
  <c r="AD116" i="5"/>
  <c r="AC115" i="5"/>
  <c r="AE115" i="5"/>
  <c r="AC116" i="5"/>
  <c r="AD117" i="5"/>
  <c r="AE116" i="5"/>
  <c r="AE117" i="5"/>
  <c r="AD118" i="5"/>
  <c r="AC117" i="5"/>
  <c r="AD119" i="5"/>
  <c r="AC118" i="5"/>
  <c r="AE118" i="5"/>
  <c r="AD120" i="5"/>
  <c r="AC119" i="5"/>
  <c r="AE119" i="5"/>
  <c r="AC120" i="5"/>
  <c r="AE120" i="5"/>
  <c r="AD121" i="5"/>
  <c r="AD122" i="5"/>
  <c r="AC121" i="5"/>
  <c r="AE121" i="5"/>
  <c r="AE122" i="5"/>
  <c r="AD123" i="5"/>
  <c r="AC122" i="5"/>
  <c r="AD124" i="5"/>
  <c r="AC123" i="5"/>
  <c r="AE123" i="5"/>
  <c r="AE124" i="5"/>
  <c r="AD125" i="5"/>
  <c r="AC124" i="5"/>
  <c r="AE125" i="5"/>
  <c r="AC125" i="5"/>
  <c r="AD126" i="5"/>
  <c r="AE126" i="5"/>
  <c r="AD127" i="5"/>
  <c r="AC126" i="5"/>
  <c r="AC127" i="5"/>
  <c r="AD128" i="5"/>
  <c r="AE127" i="5"/>
  <c r="AC128" i="5"/>
  <c r="AD129" i="5"/>
  <c r="AE128" i="5"/>
  <c r="AD130" i="5"/>
  <c r="AE129" i="5"/>
  <c r="AC129" i="5"/>
  <c r="AC130" i="5"/>
  <c r="AD131" i="5"/>
  <c r="AE130" i="5"/>
  <c r="AC131" i="5"/>
  <c r="AD132" i="5"/>
  <c r="AE131" i="5"/>
  <c r="AD133" i="5"/>
  <c r="AC132" i="5"/>
  <c r="AE132" i="5"/>
  <c r="AE133" i="5"/>
  <c r="AC133" i="5"/>
  <c r="AD134" i="5"/>
  <c r="AC134" i="5"/>
  <c r="AD135" i="5"/>
  <c r="AE134" i="5"/>
  <c r="AE135" i="5"/>
  <c r="AC135" i="5"/>
  <c r="AD136" i="5"/>
  <c r="AC136" i="5"/>
  <c r="AD137" i="5"/>
  <c r="AE136" i="5"/>
  <c r="AD138" i="5"/>
  <c r="AE137" i="5"/>
  <c r="AC137" i="5"/>
  <c r="AC138" i="5"/>
  <c r="AE138" i="5"/>
  <c r="AD139" i="5"/>
  <c r="AE139" i="5"/>
  <c r="AD140" i="5"/>
  <c r="AC139" i="5"/>
  <c r="AE140" i="5"/>
  <c r="AD141" i="5"/>
  <c r="AC140" i="5"/>
  <c r="AC141" i="5"/>
  <c r="AE141" i="5"/>
  <c r="AD142" i="5"/>
  <c r="AC142" i="5"/>
  <c r="AE142" i="5"/>
  <c r="AD143" i="5"/>
  <c r="AD144" i="5"/>
  <c r="AE143" i="5"/>
  <c r="AC143" i="5"/>
  <c r="AE144" i="5"/>
  <c r="AD145" i="5"/>
  <c r="AC144" i="5"/>
  <c r="AE145" i="5"/>
  <c r="AD146" i="5"/>
  <c r="AC145" i="5"/>
  <c r="AD147" i="5"/>
  <c r="AE146" i="5"/>
  <c r="AC146" i="5"/>
  <c r="AC147" i="5"/>
  <c r="AE147" i="5"/>
  <c r="AD148" i="5"/>
  <c r="AC148" i="5"/>
  <c r="AE148" i="5"/>
  <c r="AD149" i="5"/>
  <c r="AE149" i="5"/>
  <c r="AD150" i="5"/>
  <c r="AC149" i="5"/>
  <c r="AE150" i="5"/>
  <c r="AD151" i="5"/>
  <c r="AC150" i="5"/>
  <c r="AC151" i="5"/>
  <c r="AE151" i="5"/>
  <c r="AD152" i="5"/>
  <c r="AE152" i="5"/>
  <c r="AD153" i="5"/>
  <c r="AC152" i="5"/>
  <c r="AE153" i="5"/>
  <c r="AD154" i="5"/>
  <c r="AC153" i="5"/>
  <c r="AE154" i="5"/>
  <c r="AC154" i="5"/>
  <c r="AD155" i="5"/>
  <c r="AE155" i="5"/>
  <c r="AD156" i="5"/>
  <c r="AC155" i="5"/>
  <c r="AC156" i="5"/>
  <c r="AE156" i="5"/>
  <c r="AD157" i="5"/>
  <c r="AE157" i="5"/>
  <c r="AD158" i="5"/>
  <c r="AC157" i="5"/>
  <c r="AD159" i="5"/>
  <c r="AE158" i="5"/>
  <c r="AC158" i="5"/>
  <c r="AD160" i="5"/>
  <c r="AC159" i="5"/>
  <c r="AE159" i="5"/>
  <c r="AC160" i="5"/>
  <c r="AE160" i="5"/>
  <c r="AD161" i="5"/>
  <c r="AC161" i="5"/>
  <c r="AE161" i="5"/>
  <c r="AD162" i="5"/>
  <c r="AD163" i="5"/>
  <c r="AE162" i="5"/>
  <c r="AC162" i="5"/>
  <c r="AD164" i="5"/>
  <c r="AC163" i="5"/>
  <c r="AE163" i="5"/>
  <c r="AC164" i="5"/>
  <c r="AE164" i="5"/>
  <c r="AD165" i="5"/>
  <c r="AC165" i="5"/>
  <c r="AE165" i="5"/>
  <c r="AD166" i="5"/>
  <c r="AC166" i="5"/>
  <c r="AE166" i="5"/>
  <c r="AD167" i="5"/>
  <c r="AD168" i="5"/>
  <c r="AE167" i="5"/>
  <c r="AC167" i="5"/>
  <c r="AC168" i="5"/>
  <c r="AE168" i="5"/>
  <c r="AD169" i="5"/>
  <c r="AC169" i="5"/>
  <c r="AE169" i="5"/>
  <c r="AD170" i="5"/>
  <c r="AD171" i="5"/>
  <c r="AE170" i="5"/>
  <c r="AC170" i="5"/>
  <c r="AC171" i="5"/>
  <c r="AE171" i="5"/>
  <c r="AD172" i="5"/>
  <c r="AE172" i="5"/>
  <c r="AC172" i="5"/>
  <c r="AD173" i="5"/>
  <c r="AE173" i="5"/>
  <c r="AD174" i="5"/>
  <c r="AC173" i="5"/>
  <c r="AE174" i="5"/>
  <c r="AD175" i="5"/>
  <c r="AC174" i="5"/>
  <c r="AD176" i="5"/>
  <c r="AC175" i="5"/>
  <c r="AE175" i="5"/>
  <c r="AC176" i="5"/>
  <c r="AE176" i="5"/>
  <c r="AD177" i="5"/>
  <c r="AD178" i="5"/>
  <c r="AC177" i="5"/>
  <c r="AE177" i="5"/>
  <c r="AD179" i="5"/>
  <c r="AC178" i="5"/>
  <c r="AE178" i="5"/>
  <c r="AC179" i="5"/>
  <c r="AE179" i="5"/>
  <c r="AD180" i="5"/>
  <c r="AC180" i="5"/>
  <c r="AE180" i="5"/>
  <c r="AD181" i="5"/>
  <c r="AE181" i="5"/>
  <c r="AC181" i="5"/>
  <c r="AD182" i="5"/>
  <c r="AD183" i="5"/>
  <c r="AE182" i="5"/>
  <c r="AC182" i="5"/>
  <c r="AD184" i="5"/>
  <c r="AE183" i="5"/>
  <c r="AC183" i="5"/>
  <c r="AE184" i="5"/>
  <c r="AD185" i="5"/>
  <c r="AC184" i="5"/>
  <c r="AE185" i="5"/>
  <c r="AC185" i="5"/>
  <c r="AD186" i="5"/>
  <c r="AE186" i="5"/>
  <c r="AC186" i="5"/>
  <c r="AD187" i="5"/>
  <c r="AE187" i="5"/>
  <c r="AD188" i="5"/>
  <c r="AC187" i="5"/>
  <c r="AC188" i="5"/>
  <c r="AE188" i="5"/>
  <c r="AD189" i="5"/>
  <c r="AE189" i="5"/>
  <c r="AC189" i="5"/>
  <c r="AD190" i="5"/>
  <c r="AC190" i="5"/>
  <c r="AD191" i="5"/>
  <c r="AE190" i="5"/>
  <c r="AC191" i="5"/>
  <c r="AD192" i="5"/>
  <c r="AE191" i="5"/>
  <c r="AE192" i="5"/>
  <c r="AC192" i="5"/>
  <c r="AD193" i="5"/>
  <c r="AD194" i="5"/>
  <c r="AE193" i="5"/>
  <c r="AC193" i="5"/>
  <c r="AD195" i="5"/>
  <c r="AE194" i="5"/>
  <c r="AC194" i="5"/>
  <c r="AC195" i="5"/>
  <c r="AE195" i="5"/>
  <c r="AD196" i="5"/>
  <c r="AD197" i="5"/>
  <c r="AC196" i="5"/>
  <c r="AE196" i="5"/>
  <c r="AE197" i="5"/>
  <c r="AD198" i="5"/>
  <c r="AC197" i="5"/>
  <c r="AE198" i="5"/>
  <c r="AD199" i="5"/>
  <c r="AC198" i="5"/>
  <c r="AC199" i="5"/>
  <c r="AD200" i="5"/>
  <c r="AE199" i="5"/>
  <c r="AC200" i="5"/>
  <c r="AE200" i="5"/>
  <c r="AD201" i="5"/>
  <c r="AD202" i="5"/>
  <c r="AC201" i="5"/>
  <c r="AE201" i="5"/>
  <c r="AD203" i="5"/>
  <c r="AE202" i="5"/>
  <c r="AC202" i="5"/>
  <c r="AC203" i="5"/>
  <c r="AE203" i="5"/>
  <c r="AD204" i="5"/>
  <c r="AD205" i="5"/>
  <c r="AC204" i="5"/>
  <c r="AE204" i="5"/>
  <c r="AE205" i="5"/>
  <c r="AC205" i="5"/>
  <c r="AD206" i="5"/>
  <c r="AD207" i="5"/>
  <c r="AE206" i="5"/>
  <c r="AC206" i="5"/>
  <c r="AC207" i="5"/>
  <c r="AD208" i="5"/>
  <c r="AE207" i="5"/>
  <c r="AD209" i="5"/>
  <c r="AE208" i="5"/>
  <c r="AC208" i="5"/>
  <c r="AC209" i="5"/>
  <c r="AD210" i="5"/>
  <c r="AE209" i="5"/>
  <c r="AC210" i="5"/>
  <c r="AD211" i="5"/>
  <c r="AE210" i="5"/>
  <c r="AE211" i="5"/>
  <c r="AC211" i="5"/>
  <c r="AD212" i="5"/>
  <c r="AD213" i="5"/>
  <c r="AE212" i="5"/>
  <c r="AC212" i="5"/>
  <c r="AE213" i="5"/>
  <c r="AC213" i="5"/>
  <c r="AD214" i="5"/>
  <c r="AD215" i="5"/>
  <c r="AC214" i="5"/>
  <c r="AE214" i="5"/>
  <c r="AD216" i="5"/>
  <c r="AE215" i="5"/>
  <c r="AC215" i="5"/>
  <c r="AE216" i="5"/>
  <c r="AC216" i="5"/>
  <c r="AD217" i="5"/>
  <c r="AD218" i="5"/>
  <c r="AC217" i="5"/>
  <c r="AE217" i="5"/>
  <c r="AD219" i="5"/>
  <c r="AC218" i="5"/>
  <c r="AE218" i="5"/>
  <c r="AE219" i="5"/>
  <c r="AD220" i="5"/>
  <c r="AC219" i="5"/>
  <c r="AD221" i="5"/>
  <c r="AC220" i="5"/>
  <c r="AE220" i="5"/>
  <c r="AE221" i="5"/>
  <c r="AD222" i="5"/>
  <c r="AC221" i="5"/>
  <c r="AD223" i="5"/>
  <c r="AE222" i="5"/>
  <c r="AC222" i="5"/>
  <c r="AE223" i="5"/>
  <c r="AD224" i="5"/>
  <c r="AC223" i="5"/>
  <c r="AC224" i="5"/>
  <c r="AD225" i="5"/>
  <c r="AE224" i="5"/>
  <c r="AD226" i="5"/>
  <c r="AC225" i="5"/>
  <c r="AE225" i="5"/>
  <c r="AE226" i="5"/>
  <c r="AD227" i="5"/>
  <c r="AC226" i="5"/>
  <c r="AC227" i="5"/>
  <c r="AE227" i="5"/>
  <c r="AD228" i="5"/>
  <c r="AD229" i="5"/>
  <c r="AE228" i="5"/>
  <c r="AC228" i="5"/>
  <c r="AC229" i="5"/>
  <c r="AD230" i="5"/>
  <c r="AE229" i="5"/>
  <c r="AC230" i="5"/>
  <c r="AE230" i="5"/>
  <c r="AD231" i="5"/>
  <c r="AD232" i="5"/>
  <c r="AE231" i="5"/>
  <c r="AC231" i="5"/>
  <c r="AE232" i="5"/>
  <c r="AD233" i="5"/>
  <c r="AC232" i="5"/>
  <c r="AD234" i="5"/>
  <c r="AE233" i="5"/>
  <c r="AC233" i="5"/>
  <c r="AD235" i="5"/>
  <c r="AE234" i="5"/>
  <c r="AC234" i="5"/>
  <c r="AD236" i="5"/>
  <c r="AE235" i="5"/>
  <c r="AC235" i="5"/>
  <c r="AE236" i="5"/>
  <c r="AD237" i="5"/>
  <c r="AC236" i="5"/>
  <c r="AE237" i="5"/>
  <c r="AD238" i="5"/>
  <c r="AC237" i="5"/>
  <c r="AD239" i="5"/>
  <c r="AC238" i="5"/>
  <c r="AE238" i="5"/>
  <c r="AC239" i="5"/>
  <c r="AE239" i="5"/>
  <c r="AD240" i="5"/>
  <c r="AE240" i="5"/>
  <c r="AC240" i="5"/>
  <c r="AD241" i="5"/>
  <c r="AD242" i="5"/>
  <c r="AE241" i="5"/>
  <c r="AC241" i="5"/>
  <c r="AE242" i="5"/>
  <c r="AC242" i="5"/>
  <c r="AD243" i="5"/>
  <c r="AE243" i="5"/>
  <c r="AD244" i="5"/>
  <c r="AC243" i="5"/>
  <c r="AE244" i="5"/>
  <c r="AC244" i="5"/>
  <c r="AD245" i="5"/>
  <c r="AD246" i="5"/>
  <c r="AC245" i="5"/>
  <c r="AE245" i="5"/>
  <c r="AD247" i="5"/>
  <c r="AE246" i="5"/>
  <c r="AC246" i="5"/>
  <c r="AC247" i="5"/>
  <c r="AD248" i="5"/>
  <c r="AE247" i="5"/>
  <c r="AD249" i="5"/>
  <c r="AE248" i="5"/>
  <c r="AC248" i="5"/>
  <c r="AC249" i="5"/>
  <c r="AD250" i="5"/>
  <c r="AE249" i="5"/>
  <c r="AD251" i="5"/>
  <c r="AE250" i="5"/>
  <c r="AC250" i="5"/>
  <c r="AD252" i="5"/>
  <c r="AC251" i="5"/>
  <c r="AE251" i="5"/>
  <c r="AD253" i="5"/>
  <c r="AE252" i="5"/>
  <c r="AC252" i="5"/>
  <c r="AE253" i="5"/>
  <c r="AD254" i="5"/>
  <c r="AC253" i="5"/>
  <c r="AE254" i="5"/>
  <c r="AC254" i="5"/>
  <c r="AD255" i="5"/>
  <c r="AE255" i="5"/>
  <c r="AC255" i="5"/>
  <c r="AD256" i="5"/>
  <c r="AE256" i="5"/>
  <c r="AC256" i="5"/>
  <c r="AD257" i="5"/>
  <c r="AD258" i="5"/>
  <c r="AC257" i="5"/>
  <c r="AE257" i="5"/>
  <c r="AE258" i="5"/>
  <c r="AD259" i="5"/>
  <c r="AC258" i="5"/>
  <c r="AE259" i="5"/>
  <c r="AD260" i="5"/>
  <c r="AC259" i="5"/>
  <c r="AD261" i="5"/>
  <c r="AC260" i="5"/>
  <c r="AE260" i="5"/>
  <c r="AE261" i="5"/>
  <c r="AD262" i="5"/>
  <c r="AC261" i="5"/>
  <c r="AC262" i="5"/>
  <c r="AE262" i="5"/>
  <c r="AD263" i="5"/>
  <c r="AD264" i="5"/>
  <c r="AE263" i="5"/>
  <c r="AC263" i="5"/>
  <c r="AE264" i="5"/>
  <c r="AC264" i="5"/>
  <c r="AD265" i="5"/>
  <c r="AD266" i="5"/>
  <c r="AC265" i="5"/>
  <c r="AE265" i="5"/>
  <c r="AE266" i="5"/>
  <c r="AC266" i="5"/>
  <c r="AD267" i="5"/>
  <c r="AD268" i="5"/>
  <c r="AE267" i="5"/>
  <c r="AC267" i="5"/>
  <c r="AE268" i="5"/>
  <c r="AC268" i="5"/>
  <c r="AD269" i="5"/>
  <c r="AE269" i="5"/>
  <c r="AD270" i="5"/>
  <c r="AC269" i="5"/>
  <c r="AD271" i="5"/>
  <c r="AE270" i="5"/>
  <c r="AC270" i="5"/>
  <c r="AE271" i="5"/>
  <c r="AC271" i="5"/>
  <c r="AD272" i="5"/>
  <c r="AE272" i="5"/>
  <c r="AC272" i="5"/>
  <c r="AD273" i="5"/>
  <c r="AD274" i="5"/>
  <c r="AC273" i="5"/>
  <c r="AE273" i="5"/>
  <c r="AC274" i="5"/>
  <c r="AD275" i="5"/>
  <c r="AE274" i="5"/>
  <c r="AE275" i="5"/>
  <c r="AD276" i="5"/>
  <c r="AC275" i="5"/>
  <c r="AD277" i="5"/>
  <c r="AC276" i="5"/>
  <c r="AE276" i="5"/>
  <c r="AE277" i="5"/>
  <c r="AD278" i="5"/>
  <c r="AC277" i="5"/>
  <c r="AC278" i="5"/>
  <c r="AE278" i="5"/>
  <c r="AD279" i="5"/>
  <c r="AD280" i="5"/>
  <c r="AC279" i="5"/>
  <c r="AE279" i="5"/>
  <c r="AE280" i="5"/>
  <c r="AC280" i="5"/>
  <c r="AD281" i="5"/>
  <c r="AC281" i="5"/>
  <c r="AD282" i="5"/>
  <c r="AE281" i="5"/>
  <c r="AC282" i="5"/>
  <c r="AE282" i="5"/>
  <c r="AD283" i="5"/>
  <c r="AE283" i="5"/>
  <c r="AC283" i="5"/>
  <c r="AD284" i="5"/>
  <c r="AC284" i="5"/>
  <c r="AD285" i="5"/>
  <c r="AE284" i="5"/>
  <c r="AC285" i="5"/>
  <c r="AE285" i="5"/>
  <c r="AD286" i="5"/>
  <c r="AE286" i="5"/>
  <c r="AC286" i="5"/>
  <c r="AD287" i="5"/>
  <c r="AD288" i="5"/>
  <c r="AC287" i="5"/>
  <c r="AE287" i="5"/>
  <c r="AD289" i="5"/>
  <c r="AC288" i="5"/>
  <c r="AE288" i="5"/>
  <c r="AC289" i="5"/>
  <c r="AD290" i="5"/>
  <c r="AE289" i="5"/>
  <c r="AD291" i="5"/>
  <c r="AC290" i="5"/>
  <c r="AE290" i="5"/>
  <c r="AE291" i="5"/>
  <c r="AD292" i="5"/>
  <c r="AC291" i="5"/>
  <c r="AD293" i="5"/>
  <c r="AC292" i="5"/>
  <c r="AE292" i="5"/>
  <c r="AC293" i="5"/>
  <c r="AD294" i="5"/>
  <c r="AE293" i="5"/>
  <c r="AC294" i="5"/>
  <c r="AE294" i="5"/>
  <c r="AD295" i="5"/>
  <c r="AD296" i="5"/>
  <c r="AC295" i="5"/>
  <c r="AE295" i="5"/>
  <c r="AC296" i="5"/>
  <c r="AD297" i="5"/>
  <c r="AE296" i="5"/>
  <c r="AE297" i="5"/>
  <c r="AD298" i="5"/>
  <c r="AC297" i="5"/>
  <c r="AE298" i="5"/>
  <c r="AC298" i="5"/>
  <c r="AD299" i="5"/>
  <c r="AD300" i="5"/>
  <c r="AC299" i="5"/>
  <c r="AE299" i="5"/>
  <c r="AC300" i="5"/>
  <c r="AE300" i="5"/>
  <c r="AD301" i="5"/>
  <c r="AD302" i="5"/>
  <c r="AE301" i="5"/>
  <c r="AC301" i="5"/>
  <c r="AD303" i="5"/>
  <c r="AC302" i="5"/>
  <c r="AE302" i="5"/>
  <c r="AE303" i="5"/>
  <c r="AD304" i="5"/>
  <c r="AC303" i="5"/>
  <c r="AC304" i="5"/>
  <c r="AE304" i="5"/>
  <c r="AD305" i="5"/>
  <c r="AD306" i="5"/>
  <c r="AE305" i="5"/>
  <c r="AC305" i="5"/>
  <c r="AD307" i="5"/>
  <c r="AC306" i="5"/>
  <c r="AE306" i="5"/>
  <c r="AD308" i="5"/>
  <c r="AC307" i="5"/>
  <c r="AE307" i="5"/>
  <c r="AD309" i="5"/>
  <c r="AC308" i="5"/>
  <c r="AE308" i="5"/>
  <c r="AD310" i="5"/>
  <c r="AE309" i="5"/>
  <c r="AC309" i="5"/>
  <c r="AD311" i="5"/>
  <c r="AE310" i="5"/>
  <c r="AC310" i="5"/>
  <c r="AE311" i="5"/>
  <c r="AC311" i="5"/>
  <c r="AD312" i="5"/>
  <c r="AE312" i="5"/>
  <c r="AD313" i="5"/>
  <c r="AC312" i="5"/>
  <c r="AC313" i="5"/>
  <c r="AD314" i="5"/>
  <c r="AE313" i="5"/>
  <c r="AD315" i="5"/>
  <c r="AC314" i="5"/>
  <c r="AE314" i="5"/>
  <c r="AC315" i="5"/>
  <c r="AE315" i="5"/>
  <c r="AD316" i="5"/>
  <c r="AD317" i="5"/>
  <c r="AE316" i="5"/>
  <c r="AC316" i="5"/>
  <c r="AC317" i="5"/>
  <c r="AE317" i="5"/>
  <c r="AD318" i="5"/>
  <c r="AC318" i="5"/>
  <c r="AD319" i="5"/>
  <c r="AE318" i="5"/>
  <c r="AD320" i="5"/>
  <c r="AC319" i="5"/>
  <c r="AE319" i="5"/>
  <c r="AE320" i="5"/>
  <c r="AC320" i="5"/>
  <c r="AD321" i="5"/>
  <c r="AC321" i="5"/>
  <c r="AD322" i="5"/>
  <c r="AE321" i="5"/>
  <c r="AC322" i="5"/>
  <c r="AE322" i="5"/>
  <c r="AD323" i="5"/>
  <c r="AE323" i="5"/>
  <c r="AD324" i="5"/>
  <c r="AC323" i="5"/>
  <c r="AE324" i="5"/>
  <c r="AD325" i="5"/>
  <c r="AC324" i="5"/>
  <c r="AE325" i="5"/>
  <c r="AD326" i="5"/>
  <c r="AC325" i="5"/>
  <c r="AD327" i="5"/>
  <c r="AC326" i="5"/>
  <c r="AE326" i="5"/>
  <c r="AE327" i="5"/>
  <c r="AD328" i="5"/>
  <c r="AC327" i="5"/>
  <c r="AC328" i="5"/>
  <c r="AD329" i="5"/>
  <c r="AE328" i="5"/>
  <c r="AD330" i="5"/>
  <c r="AC329" i="5"/>
  <c r="AE329" i="5"/>
  <c r="AD331" i="5"/>
  <c r="AC330" i="5"/>
  <c r="AE330" i="5"/>
  <c r="AC331" i="5"/>
  <c r="AD332" i="5"/>
  <c r="AE331" i="5"/>
  <c r="AE332" i="5"/>
  <c r="AD333" i="5"/>
  <c r="AC332" i="5"/>
  <c r="AC333" i="5"/>
  <c r="AE333" i="5"/>
  <c r="AD334" i="5"/>
  <c r="AD335" i="5"/>
  <c r="AE334" i="5"/>
  <c r="AC334" i="5"/>
  <c r="AC335" i="5"/>
  <c r="AD336" i="5"/>
  <c r="AE335" i="5"/>
  <c r="AC336" i="5"/>
  <c r="AD337" i="5"/>
  <c r="AE336" i="5"/>
  <c r="AE337" i="5"/>
  <c r="AD338" i="5"/>
  <c r="AC337" i="5"/>
  <c r="AE338" i="5"/>
  <c r="AD339" i="5"/>
  <c r="AC338" i="5"/>
  <c r="AE339" i="5"/>
  <c r="AD340" i="5"/>
  <c r="AC339" i="5"/>
  <c r="AE340" i="5"/>
  <c r="AD341" i="5"/>
  <c r="AC340" i="5"/>
  <c r="AE341" i="5"/>
  <c r="AD342" i="5"/>
  <c r="AC341" i="5"/>
  <c r="AC342" i="5"/>
  <c r="AD343" i="5"/>
  <c r="AE342" i="5"/>
  <c r="AD344" i="5"/>
  <c r="AC343" i="5"/>
  <c r="AE343" i="5"/>
  <c r="AD345" i="5"/>
  <c r="AC344" i="5"/>
  <c r="AE344" i="5"/>
  <c r="AD346" i="5"/>
  <c r="AC345" i="5"/>
  <c r="AE345" i="5"/>
  <c r="AD347" i="5"/>
  <c r="AE346" i="5"/>
  <c r="AC346" i="5"/>
  <c r="AE347" i="5"/>
  <c r="AD348" i="5"/>
  <c r="AC347" i="5"/>
  <c r="AC348" i="5"/>
  <c r="AE348" i="5"/>
  <c r="AD349" i="5"/>
  <c r="AC349" i="5"/>
  <c r="AE349" i="5"/>
  <c r="AD350" i="5"/>
  <c r="AC350" i="5"/>
  <c r="AE350" i="5"/>
  <c r="AD351" i="5"/>
  <c r="AD352" i="5"/>
  <c r="AE351" i="5"/>
  <c r="AC351" i="5"/>
  <c r="AD353" i="5"/>
  <c r="AC352" i="5"/>
  <c r="AE352" i="5"/>
  <c r="AC353" i="5"/>
  <c r="AE353" i="5"/>
  <c r="AD354" i="5"/>
  <c r="AD355" i="5"/>
  <c r="AC354" i="5"/>
  <c r="AE354" i="5"/>
  <c r="AC355" i="5"/>
  <c r="AE355" i="5"/>
  <c r="AD356" i="5"/>
  <c r="AE356" i="5"/>
  <c r="AD357" i="5"/>
  <c r="AC356" i="5"/>
  <c r="AE357" i="5"/>
  <c r="AD358" i="5"/>
  <c r="AC357" i="5"/>
  <c r="AE358" i="5"/>
  <c r="AC358" i="5"/>
  <c r="AD359" i="5"/>
  <c r="AD360" i="5"/>
  <c r="AC359" i="5"/>
  <c r="AE359" i="5"/>
  <c r="AE360" i="5"/>
  <c r="AC360" i="5"/>
  <c r="AD361" i="5"/>
  <c r="AC361" i="5"/>
  <c r="AE361" i="5"/>
  <c r="AD362" i="5"/>
  <c r="AE362" i="5"/>
  <c r="AD363" i="5"/>
  <c r="AC362" i="5"/>
  <c r="AC363" i="5"/>
  <c r="AE363" i="5"/>
  <c r="AD364" i="5"/>
  <c r="AC364" i="5"/>
  <c r="AE364" i="5"/>
  <c r="AD365" i="5"/>
  <c r="AD366" i="5"/>
  <c r="AC365" i="5"/>
  <c r="AE365" i="5"/>
  <c r="AD367" i="5"/>
  <c r="AE366" i="5"/>
  <c r="AC366" i="5"/>
  <c r="AC367" i="5"/>
  <c r="AD368" i="5"/>
  <c r="AE367" i="5"/>
  <c r="AC368" i="5"/>
  <c r="AE368" i="5"/>
  <c r="AD369" i="5"/>
  <c r="AE369" i="5"/>
  <c r="AD370" i="5"/>
  <c r="AC369" i="5"/>
  <c r="AD371" i="5"/>
  <c r="AC370" i="5"/>
  <c r="AE370" i="5"/>
  <c r="AC371" i="5"/>
  <c r="AD372" i="5"/>
  <c r="AE371" i="5"/>
  <c r="AE372" i="5"/>
  <c r="AD373" i="5"/>
  <c r="AC372" i="5"/>
  <c r="AE373" i="5"/>
  <c r="AD374" i="5"/>
  <c r="AC373" i="5"/>
  <c r="AC374" i="5"/>
  <c r="AE374" i="5"/>
  <c r="AD375" i="5"/>
  <c r="AD376" i="5"/>
  <c r="AC375" i="5"/>
  <c r="AE375" i="5"/>
  <c r="AE376" i="5"/>
  <c r="AC376" i="5"/>
  <c r="AD377" i="5"/>
  <c r="AD378" i="5"/>
  <c r="AC377" i="5"/>
  <c r="AE377" i="5"/>
  <c r="AE378" i="5"/>
  <c r="AD379" i="5"/>
  <c r="AC378" i="5"/>
  <c r="AE379" i="5"/>
  <c r="AD380" i="5"/>
  <c r="AC379" i="5"/>
  <c r="AE380" i="5"/>
  <c r="AD381" i="5"/>
  <c r="AC380" i="5"/>
  <c r="AC381" i="5"/>
  <c r="AE381" i="5"/>
  <c r="AD382" i="5"/>
  <c r="AC382" i="5"/>
  <c r="AE382" i="5"/>
  <c r="AD383" i="5"/>
  <c r="AD384" i="5"/>
  <c r="AE383" i="5"/>
  <c r="AC383" i="5"/>
  <c r="AE384" i="5"/>
  <c r="AC384" i="5"/>
  <c r="AD385" i="5"/>
  <c r="AC385" i="5"/>
  <c r="AD386" i="5"/>
  <c r="AE385" i="5"/>
  <c r="AD387" i="5"/>
  <c r="AC386" i="5"/>
  <c r="AE386" i="5"/>
  <c r="AC387" i="5"/>
  <c r="AE387" i="5"/>
  <c r="AD388" i="5"/>
  <c r="AC388" i="5"/>
  <c r="AD389" i="5"/>
  <c r="AE388" i="5"/>
  <c r="AE389" i="5"/>
  <c r="AC389" i="5"/>
  <c r="AD390" i="5"/>
  <c r="AE390" i="5"/>
  <c r="AC390" i="5"/>
  <c r="AD391" i="5"/>
  <c r="AD392" i="5"/>
  <c r="AC391" i="5"/>
  <c r="AE391" i="5"/>
  <c r="AC392" i="5"/>
  <c r="AE392" i="5"/>
  <c r="AD393" i="5"/>
  <c r="AD394" i="5"/>
  <c r="AC393" i="5"/>
  <c r="AE393" i="5"/>
  <c r="AD395" i="5"/>
  <c r="AC394" i="5"/>
  <c r="AE394" i="5"/>
  <c r="AE395" i="5"/>
  <c r="AC395" i="5"/>
  <c r="AD396" i="5"/>
  <c r="AE396" i="5"/>
  <c r="AC396" i="5"/>
  <c r="AD397" i="5"/>
  <c r="AD398" i="5"/>
  <c r="AC397" i="5"/>
  <c r="AE397" i="5"/>
  <c r="AD399" i="5"/>
  <c r="AE398" i="5"/>
  <c r="AC398" i="5"/>
  <c r="AD400" i="5"/>
  <c r="AE399" i="5"/>
  <c r="AC399" i="5"/>
  <c r="AE400" i="5"/>
  <c r="AD401" i="5"/>
  <c r="AC400" i="5"/>
  <c r="AE401" i="5"/>
  <c r="AD402" i="5"/>
  <c r="AC401" i="5"/>
  <c r="AD403" i="5"/>
  <c r="AC402" i="5"/>
  <c r="AE402" i="5"/>
  <c r="AD404" i="5"/>
  <c r="AC403" i="5"/>
  <c r="AE403" i="5"/>
  <c r="AE404" i="5"/>
  <c r="AD405" i="5"/>
  <c r="AC404" i="5"/>
  <c r="AE405" i="5"/>
  <c r="AD406" i="5"/>
  <c r="AC405" i="5"/>
  <c r="AC406" i="5"/>
  <c r="AE406" i="5"/>
  <c r="AD407" i="5"/>
  <c r="AE407" i="5"/>
  <c r="AD408" i="5"/>
  <c r="AC407" i="5"/>
  <c r="AC408" i="5"/>
  <c r="AD409" i="5"/>
  <c r="AE408" i="5"/>
  <c r="AE409" i="5"/>
  <c r="AD410" i="5"/>
  <c r="AC409" i="5"/>
  <c r="AC410" i="5"/>
  <c r="AD411" i="5"/>
  <c r="AE410" i="5"/>
  <c r="AE411" i="5"/>
  <c r="AC411" i="5"/>
  <c r="AD412" i="5"/>
  <c r="AE412" i="5"/>
  <c r="AD413" i="5"/>
  <c r="AC412" i="5"/>
  <c r="AD414" i="5"/>
  <c r="AC413" i="5"/>
  <c r="AE413" i="5"/>
  <c r="AE414" i="5"/>
  <c r="AD415" i="5"/>
  <c r="AC414" i="5"/>
  <c r="AC415" i="5"/>
  <c r="AD416" i="5"/>
  <c r="AE415" i="5"/>
  <c r="AE416" i="5"/>
  <c r="AC416" i="5"/>
  <c r="AD417" i="5"/>
  <c r="AD418" i="5"/>
  <c r="AE417" i="5"/>
  <c r="AC417" i="5"/>
  <c r="AD419" i="5"/>
  <c r="AC418" i="5"/>
  <c r="AE418" i="5"/>
  <c r="AD420" i="5"/>
  <c r="AC419" i="5"/>
  <c r="AE419" i="5"/>
  <c r="AC420" i="5"/>
  <c r="AE420" i="5"/>
  <c r="AD421" i="5"/>
  <c r="AE421" i="5"/>
  <c r="AD422" i="5"/>
  <c r="AC421" i="5"/>
  <c r="AD423" i="5"/>
  <c r="AC422" i="5"/>
  <c r="AE422" i="5"/>
  <c r="AE423" i="5"/>
  <c r="AD424" i="5"/>
  <c r="AC423" i="5"/>
  <c r="AC424" i="5"/>
  <c r="AD425" i="5"/>
  <c r="AE424" i="5"/>
  <c r="AD426" i="5"/>
  <c r="AC425" i="5"/>
  <c r="AE425" i="5"/>
  <c r="AE426" i="5"/>
  <c r="AD427" i="5"/>
  <c r="AC426" i="5"/>
  <c r="AD428" i="5"/>
  <c r="AC427" i="5"/>
  <c r="AE427" i="5"/>
  <c r="AE428" i="5"/>
  <c r="AC428" i="5"/>
  <c r="AD429" i="5"/>
  <c r="AD430" i="5"/>
  <c r="AC429" i="5"/>
  <c r="AE429" i="5"/>
  <c r="AD431" i="5"/>
  <c r="AC430" i="5"/>
  <c r="AE430" i="5"/>
  <c r="AC431" i="5"/>
  <c r="AE431" i="5"/>
  <c r="AD432" i="5"/>
  <c r="AC432" i="5"/>
  <c r="AD433" i="5"/>
  <c r="AE432" i="5"/>
  <c r="AE433" i="5"/>
  <c r="AC433" i="5"/>
  <c r="AD434" i="5"/>
  <c r="AE434" i="5"/>
  <c r="AC434" i="5"/>
  <c r="AD435" i="5"/>
  <c r="AC435" i="5"/>
  <c r="AD436" i="5"/>
  <c r="AE435" i="5"/>
  <c r="AE436" i="5"/>
  <c r="AC436" i="5"/>
  <c r="AD437" i="5"/>
  <c r="AD438" i="5"/>
  <c r="AC437" i="5"/>
  <c r="AE437" i="5"/>
  <c r="AE438" i="5"/>
  <c r="AD439" i="5"/>
  <c r="AC438" i="5"/>
  <c r="AD440" i="5"/>
  <c r="AE439" i="5"/>
  <c r="AC439" i="5"/>
  <c r="AE440" i="5"/>
  <c r="AD441" i="5"/>
  <c r="AC440" i="5"/>
  <c r="AE441" i="5"/>
  <c r="AC441" i="5"/>
  <c r="AD442" i="5"/>
  <c r="AE442" i="5"/>
  <c r="AC442" i="5"/>
  <c r="AD443" i="5"/>
  <c r="AD444" i="5"/>
  <c r="AC443" i="5"/>
  <c r="AE443" i="5"/>
  <c r="AE444" i="5"/>
  <c r="AD445" i="5"/>
  <c r="AC444" i="5"/>
  <c r="AC445" i="5"/>
  <c r="AE445" i="5"/>
  <c r="AD446" i="5"/>
  <c r="AC446" i="5"/>
  <c r="AD447" i="5"/>
  <c r="AE446" i="5"/>
  <c r="AC447" i="5"/>
  <c r="AE447" i="5"/>
  <c r="AD448" i="5"/>
  <c r="AD449" i="5"/>
  <c r="AE448" i="5"/>
  <c r="AC448" i="5"/>
  <c r="AC449" i="5"/>
  <c r="AD450" i="5"/>
  <c r="AE449" i="5"/>
  <c r="AD451" i="5"/>
  <c r="AE450" i="5"/>
  <c r="AC450" i="5"/>
  <c r="AD452" i="5"/>
  <c r="AC451" i="5"/>
  <c r="AE451" i="5"/>
  <c r="AC452" i="5"/>
  <c r="AD453" i="5"/>
  <c r="AE452" i="5"/>
  <c r="AE453" i="5"/>
  <c r="AC453" i="5"/>
  <c r="AD454" i="5"/>
  <c r="AC454" i="5"/>
  <c r="AE454" i="5"/>
  <c r="AD455" i="5"/>
  <c r="AD456" i="5"/>
  <c r="AE455" i="5"/>
  <c r="AC455" i="5"/>
  <c r="AE456" i="5"/>
  <c r="AD457" i="5"/>
  <c r="AC456" i="5"/>
  <c r="AD458" i="5"/>
  <c r="AE457" i="5"/>
  <c r="AC457" i="5"/>
  <c r="AE458" i="5"/>
  <c r="AC458" i="5"/>
  <c r="AD459" i="5"/>
  <c r="AD460" i="5"/>
  <c r="AC459" i="5"/>
  <c r="AE459" i="5"/>
  <c r="AD461" i="5"/>
  <c r="AE460" i="5"/>
  <c r="AC460" i="5"/>
  <c r="AC461" i="5"/>
  <c r="AE461" i="5"/>
  <c r="AD462" i="5"/>
  <c r="AC462" i="5"/>
  <c r="AD463" i="5"/>
  <c r="AE462" i="5"/>
  <c r="AC463" i="5"/>
  <c r="AD464" i="5"/>
  <c r="AE463" i="5"/>
  <c r="AC464" i="5"/>
  <c r="AE464" i="5"/>
  <c r="AD465" i="5"/>
  <c r="AD466" i="5"/>
  <c r="AC465" i="5"/>
  <c r="AE465" i="5"/>
  <c r="AE466" i="5"/>
  <c r="AC466" i="5"/>
  <c r="AD467" i="5"/>
  <c r="AE467" i="5"/>
  <c r="AC467" i="5"/>
  <c r="AD468" i="5"/>
  <c r="AE468" i="5"/>
  <c r="AC468" i="5"/>
  <c r="AD469" i="5"/>
  <c r="AD470" i="5"/>
  <c r="AC469" i="5"/>
  <c r="AE469" i="5"/>
  <c r="AE470" i="5"/>
  <c r="AC470" i="5"/>
  <c r="AD471" i="5"/>
  <c r="AE471" i="5"/>
  <c r="AC471" i="5"/>
  <c r="AD472" i="5"/>
  <c r="AD473" i="5"/>
  <c r="AC472" i="5"/>
  <c r="AE472" i="5"/>
  <c r="AC473" i="5"/>
  <c r="AE473" i="5"/>
  <c r="AD474" i="5"/>
  <c r="AD475" i="5"/>
  <c r="AC474" i="5"/>
  <c r="AE474" i="5"/>
  <c r="AC475" i="5"/>
  <c r="AE475" i="5"/>
  <c r="AD476" i="5"/>
  <c r="AC476" i="5"/>
  <c r="AD477" i="5"/>
  <c r="AE476" i="5"/>
  <c r="AE477" i="5"/>
  <c r="AD478" i="5"/>
  <c r="AC477" i="5"/>
  <c r="AE478" i="5"/>
  <c r="AC478" i="5"/>
  <c r="AD479" i="5"/>
  <c r="AC479" i="5"/>
  <c r="AE479" i="5"/>
  <c r="AD480" i="5"/>
  <c r="AC480" i="5"/>
  <c r="AE480" i="5"/>
  <c r="AD481" i="5"/>
  <c r="AD482" i="5"/>
  <c r="AC481" i="5"/>
  <c r="AE481" i="5"/>
  <c r="AE482" i="5"/>
  <c r="AD483" i="5"/>
  <c r="AC482" i="5"/>
  <c r="AE483" i="5"/>
  <c r="AD484" i="5"/>
  <c r="AC483" i="5"/>
  <c r="AE484" i="5"/>
  <c r="AD485" i="5"/>
  <c r="AC484" i="5"/>
  <c r="AC485" i="5"/>
  <c r="AD486" i="5"/>
  <c r="AE485" i="5"/>
  <c r="AE486" i="5"/>
  <c r="AC486" i="5"/>
  <c r="AD487" i="5"/>
  <c r="AD488" i="5"/>
  <c r="AC487" i="5"/>
  <c r="AE487" i="5"/>
  <c r="AC488" i="5"/>
  <c r="AE488" i="5"/>
  <c r="AD489" i="5"/>
  <c r="AC489" i="5"/>
  <c r="AE489" i="5"/>
  <c r="AD490" i="5"/>
  <c r="AC490" i="5"/>
  <c r="AE490" i="5"/>
  <c r="AD491" i="5"/>
  <c r="AC491" i="5"/>
  <c r="AE491" i="5"/>
  <c r="AD492" i="5"/>
  <c r="AC492" i="5"/>
  <c r="AE492" i="5"/>
  <c r="AD493" i="5"/>
  <c r="AE493" i="5"/>
  <c r="AC493" i="5"/>
  <c r="AD494" i="5"/>
  <c r="AE494" i="5"/>
  <c r="AD495" i="5"/>
  <c r="AC494" i="5"/>
  <c r="AC495" i="5"/>
  <c r="AE495" i="5"/>
  <c r="AD496" i="5"/>
  <c r="AC496" i="5"/>
  <c r="AE496" i="5"/>
  <c r="AD497" i="5"/>
  <c r="AC497" i="5"/>
  <c r="AE497" i="5"/>
  <c r="AD498" i="5"/>
  <c r="AE498" i="5"/>
  <c r="AD499" i="5"/>
  <c r="AC498" i="5"/>
  <c r="AE499" i="5"/>
  <c r="AC499" i="5"/>
  <c r="AD500" i="5"/>
  <c r="AD501" i="5"/>
  <c r="AE500" i="5"/>
  <c r="AC500" i="5"/>
  <c r="AC501" i="5"/>
  <c r="AD502" i="5"/>
  <c r="AE501" i="5"/>
  <c r="AD503" i="5"/>
  <c r="AE502" i="5"/>
  <c r="AC502" i="5"/>
  <c r="AC503" i="5"/>
  <c r="AE503" i="5"/>
  <c r="AD504" i="5"/>
  <c r="AC504" i="5"/>
  <c r="AE504" i="5"/>
  <c r="AD505" i="5"/>
  <c r="AD506" i="5"/>
  <c r="AC505" i="5"/>
  <c r="AE505" i="5"/>
  <c r="AE506" i="5"/>
  <c r="AD507" i="5"/>
  <c r="AC506" i="5"/>
  <c r="AD508" i="5"/>
  <c r="AE507" i="5"/>
  <c r="AC507" i="5"/>
  <c r="AC508" i="5"/>
  <c r="AE508" i="5"/>
  <c r="AD509" i="5"/>
  <c r="AE509" i="5"/>
  <c r="AD510" i="5"/>
  <c r="AC509" i="5"/>
  <c r="AC510" i="5"/>
  <c r="AD511" i="5"/>
  <c r="AE510" i="5"/>
  <c r="AE511" i="5"/>
  <c r="AD512" i="5"/>
  <c r="AC511" i="5"/>
  <c r="AD513" i="5"/>
  <c r="AE512" i="5"/>
  <c r="AC512" i="5"/>
  <c r="AE513" i="5"/>
  <c r="AD514" i="5"/>
  <c r="AC513" i="5"/>
  <c r="AE514" i="5"/>
  <c r="AC514" i="5"/>
  <c r="AD515" i="5"/>
  <c r="AE515" i="5"/>
  <c r="AC515" i="5"/>
  <c r="AD516" i="5"/>
  <c r="AE516" i="5"/>
  <c r="AC516" i="5"/>
  <c r="AD517" i="5"/>
  <c r="AE517" i="5"/>
  <c r="AD518" i="5"/>
  <c r="AC517" i="5"/>
  <c r="AC518" i="5"/>
  <c r="AE518" i="5"/>
  <c r="AD519" i="5"/>
  <c r="AD520" i="5"/>
  <c r="AE519" i="5"/>
  <c r="AC519" i="5"/>
  <c r="AC520" i="5"/>
  <c r="AD521" i="5"/>
  <c r="AE520" i="5"/>
  <c r="AD522" i="5"/>
  <c r="AC521" i="5"/>
  <c r="AE521" i="5"/>
  <c r="AD523" i="5"/>
  <c r="AE522" i="5"/>
  <c r="AC522" i="5"/>
  <c r="AD524" i="5"/>
  <c r="AE523" i="5"/>
  <c r="AC523" i="5"/>
  <c r="AE524" i="5"/>
  <c r="AC524" i="5"/>
  <c r="AD525" i="5"/>
  <c r="AD526" i="5"/>
  <c r="AE525" i="5"/>
  <c r="AC525" i="5"/>
  <c r="AD527" i="5"/>
  <c r="AE526" i="5"/>
  <c r="AC526" i="5"/>
  <c r="AD528" i="5"/>
  <c r="AE527" i="5"/>
  <c r="AC527" i="5"/>
  <c r="AC528" i="5"/>
  <c r="AE528" i="5"/>
  <c r="AD529" i="5"/>
  <c r="AC529" i="5"/>
  <c r="AD530" i="5"/>
  <c r="AE529" i="5"/>
  <c r="AD531" i="5"/>
  <c r="AE530" i="5"/>
  <c r="AC530" i="5"/>
  <c r="AE531" i="5"/>
  <c r="AC531" i="5"/>
  <c r="AD532" i="5"/>
  <c r="AE532" i="5"/>
  <c r="AC532" i="5"/>
  <c r="AD533" i="5"/>
  <c r="AD534" i="5"/>
  <c r="AC533" i="5"/>
  <c r="AE533" i="5"/>
  <c r="AE534" i="5"/>
  <c r="AC534" i="5"/>
  <c r="AD535" i="5"/>
  <c r="AD536" i="5"/>
  <c r="AE535" i="5"/>
  <c r="AC535" i="5"/>
  <c r="AC536" i="5"/>
  <c r="AD537" i="5"/>
  <c r="AE536" i="5"/>
  <c r="AD538" i="5"/>
  <c r="AE537" i="5"/>
  <c r="AC537" i="5"/>
  <c r="AE538" i="5"/>
  <c r="AC538" i="5"/>
  <c r="AD539" i="5"/>
  <c r="AC539" i="5"/>
  <c r="AE539" i="5"/>
  <c r="AD540" i="5"/>
  <c r="AC540" i="5"/>
  <c r="AD541" i="5"/>
  <c r="AE540" i="5"/>
  <c r="AD542" i="5"/>
  <c r="AE541" i="5"/>
  <c r="AC541" i="5"/>
  <c r="AC542" i="5"/>
  <c r="AE542" i="5"/>
  <c r="AD543" i="5"/>
  <c r="AD544" i="5"/>
  <c r="AE543" i="5"/>
  <c r="AC543" i="5"/>
  <c r="AD545" i="5"/>
  <c r="AC544" i="5"/>
  <c r="AE544" i="5"/>
  <c r="AD546" i="5"/>
  <c r="AE545" i="5"/>
  <c r="AC545" i="5"/>
  <c r="AE546" i="5"/>
  <c r="AC546" i="5"/>
  <c r="AD547" i="5"/>
  <c r="AC547" i="5"/>
  <c r="AE547" i="5"/>
  <c r="AD548" i="5"/>
  <c r="AE548" i="5"/>
  <c r="AC548" i="5"/>
  <c r="AD549" i="5"/>
  <c r="AC549" i="5"/>
  <c r="AE549" i="5"/>
  <c r="AD550" i="5"/>
  <c r="AD551" i="5"/>
  <c r="AC550" i="5"/>
  <c r="AE550" i="5"/>
  <c r="AC551" i="5"/>
  <c r="AD552" i="5"/>
  <c r="AE551" i="5"/>
  <c r="AE552" i="5"/>
  <c r="AC552" i="5"/>
  <c r="AD553" i="5"/>
  <c r="AD554" i="5"/>
  <c r="AE553" i="5"/>
  <c r="AC553" i="5"/>
  <c r="AE554" i="5"/>
  <c r="AC554" i="5"/>
  <c r="AD555" i="5"/>
  <c r="AD556" i="5"/>
  <c r="AC555" i="5"/>
  <c r="AE555" i="5"/>
  <c r="AE556" i="5"/>
  <c r="AC556" i="5"/>
  <c r="AD557" i="5"/>
  <c r="AE557" i="5"/>
  <c r="AD558" i="5"/>
  <c r="AC557" i="5"/>
  <c r="AE558" i="5"/>
  <c r="AC558" i="5"/>
  <c r="AD559" i="5"/>
  <c r="AD560" i="5"/>
  <c r="AE559" i="5"/>
  <c r="AC559" i="5"/>
  <c r="AE560" i="5"/>
  <c r="AD561" i="5"/>
  <c r="AC560" i="5"/>
  <c r="AD562" i="5"/>
  <c r="AC561" i="5"/>
  <c r="AE561" i="5"/>
  <c r="AE562" i="5"/>
  <c r="AC562" i="5"/>
  <c r="AD563" i="5"/>
  <c r="AC563" i="5"/>
  <c r="AE563" i="5"/>
  <c r="AD564" i="5"/>
  <c r="AE564" i="5"/>
  <c r="AC564" i="5"/>
  <c r="AD565" i="5"/>
  <c r="AC565" i="5"/>
  <c r="AE565" i="5"/>
  <c r="AD566" i="5"/>
  <c r="AE566" i="5"/>
  <c r="AC566" i="5"/>
  <c r="AD567" i="5"/>
  <c r="AD568" i="5"/>
  <c r="AE567" i="5"/>
  <c r="AC567" i="5"/>
  <c r="AE568" i="5"/>
  <c r="AD569" i="5"/>
  <c r="AC568" i="5"/>
  <c r="AC569" i="5"/>
  <c r="AD570" i="5"/>
  <c r="AE569" i="5"/>
  <c r="AE570" i="5"/>
  <c r="AC570" i="5"/>
  <c r="AD571" i="5"/>
  <c r="AD572" i="5"/>
  <c r="AE571" i="5"/>
  <c r="AC571" i="5"/>
  <c r="AC572" i="5"/>
  <c r="AD573" i="5"/>
  <c r="AE572" i="5"/>
  <c r="AC573" i="5"/>
  <c r="AD574" i="5"/>
  <c r="AE573" i="5"/>
  <c r="AC574" i="5"/>
  <c r="AE574" i="5"/>
  <c r="AD575" i="5"/>
  <c r="AC575" i="5"/>
  <c r="AE575" i="5"/>
  <c r="AD576" i="5"/>
  <c r="AD577" i="5"/>
  <c r="AC576" i="5"/>
  <c r="AE576" i="5"/>
  <c r="AC577" i="5"/>
  <c r="AD578" i="5"/>
  <c r="AE577" i="5"/>
  <c r="AE578" i="5"/>
  <c r="AC578" i="5"/>
  <c r="AD579" i="5"/>
  <c r="AE579" i="5"/>
  <c r="AD580" i="5"/>
  <c r="AC579" i="5"/>
  <c r="AE580" i="5"/>
  <c r="AC580" i="5"/>
  <c r="AD581" i="5"/>
  <c r="AE581" i="5"/>
  <c r="AD582" i="5"/>
  <c r="AC581" i="5"/>
  <c r="AD583" i="5"/>
  <c r="AE582" i="5"/>
  <c r="AC582" i="5"/>
  <c r="AE583" i="5"/>
  <c r="AC583" i="5"/>
  <c r="AD584" i="5"/>
  <c r="AE584" i="5"/>
  <c r="AC584" i="5"/>
  <c r="AD585" i="5"/>
  <c r="AC585" i="5"/>
  <c r="AE585" i="5"/>
  <c r="AD586" i="5"/>
  <c r="AE586" i="5"/>
  <c r="AC586" i="5"/>
  <c r="AD587" i="5"/>
  <c r="AC587" i="5"/>
  <c r="AE587" i="5"/>
  <c r="AD588" i="5"/>
  <c r="AE588" i="5"/>
  <c r="AC588" i="5"/>
  <c r="AD589" i="5"/>
  <c r="AC589" i="5"/>
  <c r="AD590" i="5"/>
  <c r="AE589" i="5"/>
  <c r="AD591" i="5"/>
  <c r="AE590" i="5"/>
  <c r="AC590" i="5"/>
  <c r="AE591" i="5"/>
  <c r="AC591" i="5"/>
  <c r="AD592" i="5"/>
  <c r="AD593" i="5"/>
  <c r="AC592" i="5"/>
  <c r="AE592" i="5"/>
  <c r="AE593" i="5"/>
  <c r="AD594" i="5"/>
  <c r="AC593" i="5"/>
  <c r="AD595" i="5"/>
  <c r="AE594" i="5"/>
  <c r="AC594" i="5"/>
  <c r="AD596" i="5"/>
  <c r="AC595" i="5"/>
  <c r="AE595" i="5"/>
  <c r="AD597" i="5"/>
  <c r="AC596" i="5"/>
  <c r="AE596" i="5"/>
  <c r="AD598" i="5"/>
  <c r="AC597" i="5"/>
  <c r="AE597" i="5"/>
  <c r="AD599" i="5"/>
  <c r="AE598" i="5"/>
  <c r="AC598" i="5"/>
  <c r="AC599" i="5"/>
  <c r="AE599" i="5"/>
  <c r="AD600" i="5"/>
  <c r="AD601" i="5"/>
  <c r="AE600" i="5"/>
  <c r="AC600" i="5"/>
  <c r="AE601" i="5"/>
  <c r="AD602" i="5"/>
  <c r="AC601" i="5"/>
  <c r="AD603" i="5"/>
  <c r="AE602" i="5"/>
  <c r="AC602" i="5"/>
  <c r="AD604" i="5"/>
  <c r="AC603" i="5"/>
  <c r="AE603" i="5"/>
  <c r="AE604" i="5"/>
  <c r="AD605" i="5"/>
  <c r="AC604" i="5"/>
  <c r="AC605" i="5"/>
  <c r="AD606" i="5"/>
  <c r="AE605" i="5"/>
  <c r="AE606" i="5"/>
  <c r="AD607" i="5"/>
  <c r="AC606" i="5"/>
  <c r="AD608" i="5"/>
  <c r="AE607" i="5"/>
  <c r="AC607" i="5"/>
  <c r="AC608" i="5"/>
  <c r="AE608" i="5"/>
  <c r="AD609" i="5"/>
  <c r="AE609" i="5"/>
  <c r="AC609" i="5"/>
  <c r="AD610" i="5"/>
  <c r="AD611" i="5"/>
  <c r="AC610" i="5"/>
  <c r="AE610" i="5"/>
  <c r="AE611" i="5"/>
  <c r="AC611" i="5"/>
  <c r="AD612" i="5"/>
  <c r="AE612" i="5"/>
  <c r="AD613" i="5"/>
  <c r="AC612" i="5"/>
  <c r="AE613" i="5"/>
  <c r="AC613" i="5"/>
  <c r="AD614" i="5"/>
  <c r="AC614" i="5"/>
  <c r="AD615" i="5"/>
  <c r="AE614" i="5"/>
  <c r="AC615" i="5"/>
  <c r="AD616" i="5"/>
  <c r="AE615" i="5"/>
  <c r="AD617" i="5"/>
  <c r="AE616" i="5"/>
  <c r="AC616" i="5"/>
  <c r="AC617" i="5"/>
  <c r="AD618" i="5"/>
  <c r="AE617" i="5"/>
  <c r="AC618" i="5"/>
  <c r="AD619" i="5"/>
  <c r="AE618" i="5"/>
  <c r="AD620" i="5"/>
  <c r="AC619" i="5"/>
  <c r="AE619" i="5"/>
  <c r="AC620" i="5"/>
  <c r="AD621" i="5"/>
  <c r="AE620" i="5"/>
  <c r="AD622" i="5"/>
  <c r="AE621" i="5"/>
  <c r="AC621" i="5"/>
  <c r="AD623" i="5"/>
  <c r="AC622" i="5"/>
  <c r="AE622" i="5"/>
  <c r="AD624" i="5"/>
  <c r="AC623" i="5"/>
  <c r="AE623" i="5"/>
  <c r="AC624" i="5"/>
  <c r="AD625" i="5"/>
  <c r="AE624" i="5"/>
  <c r="AE625" i="5"/>
  <c r="AC625" i="5"/>
  <c r="AD626" i="5"/>
  <c r="AC626" i="5"/>
  <c r="AE626" i="5"/>
  <c r="AD627" i="5"/>
  <c r="AD628" i="5"/>
  <c r="AC627" i="5"/>
  <c r="AE627" i="5"/>
  <c r="AE628" i="5"/>
  <c r="AC628" i="5"/>
  <c r="AD629" i="5"/>
  <c r="AC629" i="5"/>
  <c r="AE629" i="5"/>
  <c r="AD630" i="5"/>
  <c r="AE630" i="5"/>
  <c r="AC630" i="5"/>
  <c r="AD631" i="5"/>
  <c r="AD632" i="5"/>
  <c r="AC631" i="5"/>
  <c r="AE631" i="5"/>
  <c r="AC632" i="5"/>
  <c r="AD633" i="5"/>
  <c r="AE632" i="5"/>
  <c r="AE633" i="5"/>
  <c r="AD634" i="5"/>
  <c r="AC633" i="5"/>
  <c r="AD635" i="5"/>
  <c r="AE634" i="5"/>
  <c r="AC634" i="5"/>
  <c r="AC635" i="5"/>
  <c r="AE635" i="5"/>
  <c r="AD636" i="5"/>
  <c r="AD637" i="5"/>
  <c r="AC636" i="5"/>
  <c r="AE636" i="5"/>
  <c r="AC637" i="5"/>
  <c r="AD638" i="5"/>
  <c r="AE637" i="5"/>
  <c r="AD639" i="5"/>
  <c r="AC638" i="5"/>
  <c r="AE638" i="5"/>
  <c r="AE639" i="5"/>
  <c r="AC639" i="5"/>
  <c r="AD640" i="5"/>
  <c r="AE640" i="5"/>
  <c r="AD641" i="5"/>
  <c r="AC640" i="5"/>
  <c r="AE641" i="5"/>
  <c r="AD642" i="5"/>
  <c r="AC641" i="5"/>
  <c r="AD643" i="5"/>
  <c r="AE642" i="5"/>
  <c r="AC642" i="5"/>
  <c r="AD644" i="5"/>
  <c r="AC643" i="5"/>
  <c r="AE643" i="5"/>
  <c r="AC644" i="5"/>
  <c r="AD645" i="5"/>
  <c r="AE644" i="5"/>
  <c r="AE645" i="5"/>
  <c r="AC645" i="5"/>
  <c r="AD646" i="5"/>
  <c r="AE646" i="5"/>
  <c r="AC646" i="5"/>
  <c r="AD647" i="5"/>
  <c r="AD648" i="5"/>
  <c r="AC647" i="5"/>
  <c r="AE647" i="5"/>
  <c r="AE648" i="5"/>
  <c r="AC648" i="5"/>
  <c r="AD649" i="5"/>
  <c r="AD650" i="5"/>
  <c r="AE649" i="5"/>
  <c r="AC649" i="5"/>
  <c r="AE650" i="5"/>
  <c r="AC650" i="5"/>
  <c r="AD651" i="5"/>
  <c r="AD652" i="5"/>
  <c r="AC651" i="5"/>
  <c r="AE651" i="5"/>
  <c r="AE652" i="5"/>
  <c r="AC652" i="5"/>
  <c r="AD653" i="5"/>
  <c r="AC653" i="5"/>
  <c r="AD654" i="5"/>
  <c r="AE653" i="5"/>
  <c r="AC654" i="5"/>
  <c r="AE654" i="5"/>
  <c r="AD655" i="5"/>
  <c r="AC655" i="5"/>
  <c r="AE655" i="5"/>
  <c r="AD656" i="5"/>
  <c r="AD657" i="5"/>
  <c r="AE656" i="5"/>
  <c r="AC656" i="5"/>
  <c r="AE657" i="5"/>
  <c r="AD658" i="5"/>
  <c r="AC657" i="5"/>
  <c r="AE658" i="5"/>
  <c r="AD659" i="5"/>
  <c r="AC658" i="5"/>
  <c r="AD660" i="5"/>
  <c r="AE659" i="5"/>
  <c r="AC659" i="5"/>
  <c r="AE660" i="5"/>
  <c r="AD661" i="5"/>
  <c r="AC660" i="5"/>
  <c r="AE661" i="5"/>
  <c r="AC661" i="5"/>
  <c r="AD662" i="5"/>
  <c r="AD663" i="5"/>
  <c r="AC662" i="5"/>
  <c r="AE662" i="5"/>
  <c r="AC663" i="5"/>
  <c r="AE663" i="5"/>
  <c r="AD664" i="5"/>
  <c r="AC664" i="5"/>
  <c r="AD665" i="5"/>
  <c r="AE664" i="5"/>
  <c r="AC665" i="5"/>
  <c r="AE665" i="5"/>
  <c r="AD666" i="5"/>
  <c r="AC666" i="5"/>
  <c r="AD667" i="5"/>
  <c r="AE666" i="5"/>
  <c r="AE667" i="5"/>
  <c r="AD668" i="5"/>
  <c r="AC667" i="5"/>
  <c r="AD669" i="5"/>
  <c r="AE668" i="5"/>
  <c r="AC668" i="5"/>
  <c r="AE669" i="5"/>
  <c r="AC669" i="5"/>
  <c r="AD670" i="5"/>
  <c r="AD671" i="5"/>
  <c r="AE670" i="5"/>
  <c r="AC670" i="5"/>
  <c r="AD672" i="5"/>
  <c r="AE671" i="5"/>
  <c r="AC671" i="5"/>
  <c r="AC672" i="5"/>
  <c r="AD673" i="5"/>
  <c r="AE672" i="5"/>
  <c r="AC673" i="5"/>
  <c r="AE673" i="5"/>
  <c r="AD674" i="5"/>
  <c r="AE674" i="5"/>
  <c r="AC674" i="5"/>
  <c r="AD675" i="5"/>
  <c r="AC675" i="5"/>
  <c r="AD676" i="5"/>
  <c r="AE675" i="5"/>
  <c r="AD677" i="5"/>
  <c r="AE676" i="5"/>
  <c r="AC676" i="5"/>
  <c r="AC677" i="5"/>
  <c r="AE677" i="5"/>
  <c r="AD678" i="5"/>
  <c r="AE678" i="5"/>
  <c r="AD679" i="5"/>
  <c r="AC678" i="5"/>
  <c r="AC679" i="5"/>
  <c r="AE679" i="5"/>
  <c r="AD680" i="5"/>
  <c r="AD681" i="5"/>
  <c r="AC680" i="5"/>
  <c r="AE680" i="5"/>
  <c r="AD682" i="5"/>
  <c r="AC681" i="5"/>
  <c r="AE681" i="5"/>
  <c r="AD683" i="5"/>
  <c r="AC682" i="5"/>
  <c r="AE682" i="5"/>
  <c r="AD684" i="5"/>
  <c r="AE683" i="5"/>
  <c r="AC683" i="5"/>
  <c r="AE684" i="5"/>
  <c r="AC684" i="5"/>
  <c r="AD685" i="5"/>
  <c r="AE685" i="5"/>
  <c r="AD686" i="5"/>
  <c r="AC685" i="5"/>
  <c r="AC686" i="5"/>
  <c r="AE686" i="5"/>
  <c r="AD687" i="5"/>
  <c r="AD688" i="5"/>
  <c r="AE687" i="5"/>
  <c r="AC687" i="5"/>
  <c r="AD689" i="5"/>
  <c r="AC688" i="5"/>
  <c r="AE688" i="5"/>
  <c r="AC689" i="5"/>
  <c r="AE689" i="5"/>
  <c r="AD690" i="5"/>
  <c r="AE690" i="5"/>
  <c r="AC690" i="5"/>
  <c r="AD691" i="5"/>
  <c r="AC691" i="5"/>
  <c r="AD692" i="5"/>
  <c r="AE691" i="5"/>
  <c r="AE692" i="5"/>
  <c r="AC692" i="5"/>
  <c r="AD693" i="5"/>
  <c r="AD694" i="5"/>
  <c r="AC693" i="5"/>
  <c r="AE693" i="5"/>
  <c r="AE694" i="5"/>
  <c r="AC694" i="5"/>
  <c r="AD695" i="5"/>
  <c r="AE695" i="5"/>
  <c r="AC695" i="5"/>
  <c r="AD696" i="5"/>
  <c r="AD697" i="5"/>
  <c r="AC696" i="5"/>
  <c r="AE696" i="5"/>
  <c r="AE697" i="5"/>
  <c r="AC697" i="5"/>
  <c r="AD698" i="5"/>
  <c r="AD699" i="5"/>
  <c r="AC698" i="5"/>
  <c r="AE698" i="5"/>
  <c r="AD700" i="5"/>
  <c r="AC699" i="5"/>
  <c r="AE699" i="5"/>
  <c r="AE700" i="5"/>
  <c r="AC700" i="5"/>
  <c r="AD701" i="5"/>
  <c r="AE701" i="5"/>
  <c r="AD702" i="5"/>
  <c r="AC701" i="5"/>
  <c r="AD703" i="5"/>
  <c r="AC702" i="5"/>
  <c r="AE702" i="5"/>
  <c r="AD704" i="5"/>
  <c r="AC703" i="5"/>
  <c r="AE703" i="5"/>
  <c r="AC704" i="5"/>
  <c r="AD705" i="5"/>
  <c r="AE704" i="5"/>
  <c r="AE705" i="5"/>
  <c r="AD706" i="5"/>
  <c r="AC705" i="5"/>
  <c r="AE706" i="5"/>
  <c r="AC706" i="5"/>
  <c r="AD707" i="5"/>
  <c r="AE707" i="5"/>
  <c r="AD708" i="5"/>
  <c r="AC707" i="5"/>
  <c r="AC708" i="5"/>
  <c r="AE708" i="5"/>
  <c r="AD709" i="5"/>
  <c r="AE709" i="5"/>
  <c r="AC709" i="5"/>
  <c r="AD710" i="5"/>
  <c r="AC710" i="5"/>
  <c r="AD711" i="5"/>
  <c r="AE710" i="5"/>
  <c r="AD712" i="5"/>
  <c r="AC711" i="5"/>
  <c r="AE711" i="5"/>
  <c r="AE712" i="5"/>
  <c r="AC712" i="5"/>
  <c r="AD713" i="5"/>
  <c r="AD714" i="5"/>
  <c r="AC713" i="5"/>
  <c r="AE713" i="5"/>
  <c r="AD715" i="5"/>
  <c r="AC714" i="5"/>
  <c r="AE714" i="5"/>
  <c r="AD716" i="5"/>
  <c r="AE715" i="5"/>
  <c r="AC715" i="5"/>
  <c r="AD717" i="5"/>
  <c r="AE716" i="5"/>
  <c r="AC716" i="5"/>
  <c r="AD718" i="5"/>
  <c r="AC717" i="5"/>
  <c r="AE717" i="5"/>
  <c r="AD719" i="5"/>
  <c r="AC718" i="5"/>
  <c r="AE718" i="5"/>
  <c r="AD720" i="5"/>
  <c r="AE719" i="5"/>
  <c r="AC719" i="5"/>
  <c r="AE720" i="5"/>
  <c r="AC720" i="5"/>
  <c r="AD721" i="5"/>
  <c r="AC721" i="5"/>
  <c r="AE721" i="5"/>
  <c r="AD722" i="5"/>
  <c r="AD723" i="5"/>
  <c r="AC722" i="5"/>
  <c r="AE722" i="5"/>
  <c r="AC723" i="5"/>
  <c r="AE723" i="5"/>
  <c r="AD724" i="5"/>
  <c r="AE724" i="5"/>
  <c r="AD725" i="5"/>
  <c r="AC724" i="5"/>
  <c r="AE725" i="5"/>
  <c r="AC725" i="5"/>
  <c r="AD726" i="5"/>
  <c r="AD727" i="5"/>
  <c r="AC726" i="5"/>
  <c r="AE726" i="5"/>
  <c r="AD728" i="5"/>
  <c r="AC727" i="5"/>
  <c r="AE727" i="5"/>
  <c r="AE728" i="5"/>
  <c r="AC728" i="5"/>
  <c r="AD729" i="5"/>
  <c r="AD730" i="5"/>
  <c r="AE729" i="5"/>
  <c r="AC729" i="5"/>
  <c r="AC730" i="5"/>
  <c r="AE730" i="5"/>
  <c r="AD731" i="5"/>
  <c r="AE731" i="5"/>
  <c r="AC731" i="5"/>
  <c r="AD732" i="5"/>
  <c r="AC732" i="5"/>
  <c r="AD733" i="5"/>
  <c r="AE732" i="5"/>
  <c r="AC733" i="5"/>
  <c r="AD734" i="5"/>
  <c r="AE733" i="5"/>
  <c r="AD735" i="5"/>
  <c r="AE734" i="5"/>
  <c r="AC734" i="5"/>
  <c r="AC735" i="5"/>
  <c r="AD736" i="5"/>
  <c r="AE735" i="5"/>
  <c r="AC736" i="5"/>
  <c r="AD737" i="5"/>
  <c r="AE736" i="5"/>
  <c r="AD738" i="5"/>
  <c r="AC737" i="5"/>
  <c r="AE737" i="5"/>
  <c r="AC738" i="5"/>
  <c r="AD739" i="5"/>
  <c r="AE738" i="5"/>
  <c r="AC739" i="5"/>
  <c r="AE739" i="5"/>
  <c r="AD740" i="5"/>
  <c r="AE740" i="5"/>
  <c r="AD741" i="5"/>
  <c r="AC740" i="5"/>
  <c r="AE741" i="5"/>
  <c r="AD742" i="5"/>
  <c r="AC741" i="5"/>
  <c r="AD743" i="5"/>
  <c r="AC742" i="5"/>
  <c r="AE742" i="5"/>
  <c r="AD744" i="5"/>
  <c r="AE743" i="5"/>
  <c r="AC743" i="5"/>
  <c r="AD745" i="5"/>
  <c r="AC744" i="5"/>
  <c r="AE744" i="5"/>
  <c r="AE745" i="5"/>
  <c r="AD746" i="5"/>
  <c r="AC745" i="5"/>
  <c r="AC746" i="5"/>
  <c r="AE746" i="5"/>
  <c r="AD747" i="5"/>
  <c r="AD748" i="5"/>
  <c r="AE747" i="5"/>
  <c r="AC747" i="5"/>
  <c r="AC748" i="5"/>
  <c r="AD749" i="5"/>
  <c r="AE748" i="5"/>
  <c r="AD750" i="5"/>
  <c r="AE749" i="5"/>
  <c r="AC749" i="5"/>
  <c r="AE750" i="5"/>
  <c r="AC750" i="5"/>
  <c r="AD751" i="5"/>
  <c r="AE751" i="5"/>
  <c r="AD752" i="5"/>
  <c r="AC751" i="5"/>
  <c r="AE752" i="5"/>
  <c r="AC752" i="5"/>
  <c r="AD753" i="5"/>
  <c r="AE753" i="5"/>
  <c r="AD754" i="5"/>
  <c r="AC753" i="5"/>
  <c r="AD755" i="5"/>
  <c r="AE754" i="5"/>
  <c r="AC754" i="5"/>
  <c r="AD756" i="5"/>
  <c r="AE755" i="5"/>
  <c r="AC755" i="5"/>
  <c r="AD757" i="5"/>
  <c r="AC756" i="5"/>
  <c r="AE756" i="5"/>
  <c r="AC757" i="5"/>
  <c r="AD758" i="5"/>
  <c r="AE757" i="5"/>
  <c r="AE758" i="5"/>
  <c r="AC758" i="5"/>
  <c r="AD759" i="5"/>
  <c r="AD760" i="5"/>
  <c r="AE759" i="5"/>
  <c r="AC759" i="5"/>
  <c r="AC760" i="5"/>
  <c r="AE760" i="5"/>
  <c r="AD761" i="5"/>
  <c r="AE761" i="5"/>
  <c r="AD762" i="5"/>
  <c r="AC761" i="5"/>
  <c r="AE762" i="5"/>
  <c r="AD763" i="5"/>
  <c r="AC762" i="5"/>
  <c r="AE763" i="5"/>
  <c r="AC763" i="5"/>
  <c r="AD764" i="5"/>
  <c r="AE764" i="5"/>
  <c r="AC764" i="5"/>
  <c r="AD765" i="5"/>
  <c r="AD766" i="5"/>
  <c r="AE765" i="5"/>
  <c r="AC765" i="5"/>
  <c r="AE766" i="5"/>
  <c r="AC766" i="5"/>
  <c r="AD767" i="5"/>
  <c r="AD768" i="5"/>
  <c r="AE767" i="5"/>
  <c r="AC767" i="5"/>
  <c r="AC768" i="5"/>
  <c r="AD769" i="5"/>
  <c r="AE768" i="5"/>
  <c r="AC769" i="5"/>
  <c r="AE769" i="5"/>
  <c r="AD770" i="5"/>
  <c r="AD771" i="5"/>
  <c r="AE770" i="5"/>
  <c r="AC770" i="5"/>
  <c r="AD772" i="5"/>
  <c r="AC771" i="5"/>
  <c r="AE771" i="5"/>
  <c r="AC772" i="5"/>
  <c r="AD773" i="5"/>
  <c r="AE772" i="5"/>
  <c r="AE773" i="5"/>
  <c r="AD774" i="5"/>
  <c r="AC773" i="5"/>
  <c r="AD775" i="5"/>
  <c r="AC774" i="5"/>
  <c r="AE774" i="5"/>
  <c r="AE775" i="5"/>
  <c r="AD776" i="5"/>
  <c r="AC775" i="5"/>
  <c r="AD777" i="5"/>
  <c r="AC776" i="5"/>
  <c r="AE776" i="5"/>
  <c r="AD778" i="5"/>
  <c r="AE777" i="5"/>
  <c r="AC777" i="5"/>
  <c r="AC778" i="5"/>
  <c r="AD779" i="5"/>
  <c r="AE778" i="5"/>
  <c r="AD780" i="5"/>
  <c r="AE779" i="5"/>
  <c r="AC779" i="5"/>
  <c r="AC780" i="5"/>
  <c r="AE780" i="5"/>
  <c r="AD781" i="5"/>
  <c r="AD782" i="5"/>
  <c r="AC781" i="5"/>
  <c r="AE781" i="5"/>
  <c r="AE782" i="5"/>
  <c r="AC782" i="5"/>
  <c r="AD783" i="5"/>
  <c r="AE783" i="5"/>
  <c r="AC783" i="5"/>
  <c r="AD784" i="5"/>
  <c r="AC784" i="5"/>
  <c r="AE784" i="5"/>
  <c r="AD785" i="5"/>
  <c r="AC785" i="5"/>
  <c r="AD786" i="5"/>
  <c r="AE785" i="5"/>
  <c r="AC786" i="5"/>
  <c r="AE786" i="5"/>
  <c r="AD787" i="5"/>
  <c r="AC787" i="5"/>
  <c r="AE787" i="5"/>
  <c r="AD788" i="5"/>
  <c r="AC788" i="5"/>
  <c r="AD789" i="5"/>
  <c r="AE788" i="5"/>
  <c r="AE789" i="5"/>
  <c r="AC789" i="5"/>
  <c r="AD790" i="5"/>
  <c r="AD791" i="5"/>
  <c r="AC790" i="5"/>
  <c r="AE790" i="5"/>
  <c r="AC791" i="5"/>
  <c r="AE791" i="5"/>
  <c r="AD792" i="5"/>
  <c r="AC792" i="5"/>
  <c r="AD793" i="5"/>
  <c r="AE792" i="5"/>
  <c r="AD794" i="5"/>
  <c r="AC793" i="5"/>
  <c r="AE793" i="5"/>
  <c r="AC794" i="5"/>
  <c r="AD795" i="5"/>
  <c r="AE794" i="5"/>
  <c r="AC795" i="5"/>
  <c r="AD796" i="5"/>
  <c r="AE795" i="5"/>
  <c r="AD797" i="5"/>
  <c r="AE796" i="5"/>
  <c r="AC796" i="5"/>
  <c r="AD798" i="5"/>
  <c r="AC797" i="5"/>
  <c r="AE797" i="5"/>
  <c r="AC798" i="5"/>
  <c r="AD799" i="5"/>
  <c r="AE798" i="5"/>
  <c r="AE799" i="5"/>
  <c r="AD800" i="5"/>
  <c r="AC799" i="5"/>
  <c r="AD801" i="5"/>
  <c r="AE800" i="5"/>
  <c r="AC800" i="5"/>
  <c r="AD802" i="5"/>
  <c r="AE801" i="5"/>
  <c r="AC801" i="5"/>
  <c r="AC802" i="5"/>
  <c r="AE802" i="5"/>
  <c r="AD803" i="5"/>
  <c r="AE803" i="5"/>
  <c r="AC803" i="5"/>
  <c r="AD804" i="5"/>
  <c r="AC804" i="5"/>
  <c r="AD805" i="5"/>
  <c r="AE804" i="5"/>
  <c r="AC805" i="5"/>
  <c r="AE805" i="5"/>
  <c r="AD806" i="5"/>
  <c r="AC806" i="5"/>
  <c r="AD807" i="5"/>
  <c r="AE806" i="5"/>
  <c r="AE807" i="5"/>
  <c r="AD808" i="5"/>
  <c r="AC807" i="5"/>
  <c r="AD809" i="5"/>
  <c r="AC808" i="5"/>
  <c r="AE808" i="5"/>
  <c r="AE809" i="5"/>
  <c r="AD810" i="5"/>
  <c r="AC809" i="5"/>
  <c r="AC810" i="5"/>
  <c r="AD811" i="5"/>
  <c r="AE810" i="5"/>
  <c r="AC811" i="5"/>
  <c r="AE811" i="5"/>
  <c r="AD812" i="5"/>
  <c r="AC812" i="5"/>
  <c r="AE812" i="5"/>
  <c r="AD813" i="5"/>
  <c r="AD814" i="5"/>
  <c r="AE813" i="5"/>
  <c r="AC813" i="5"/>
  <c r="AE814" i="5"/>
  <c r="AC814" i="5"/>
  <c r="AD815" i="5"/>
  <c r="AE815" i="5"/>
  <c r="AC815" i="5"/>
  <c r="AD816" i="5"/>
  <c r="AD817" i="5"/>
  <c r="AE816" i="5"/>
  <c r="AC816" i="5"/>
  <c r="AC817" i="5"/>
  <c r="AD818" i="5"/>
  <c r="AE817" i="5"/>
  <c r="AD819" i="5"/>
  <c r="AE818" i="5"/>
  <c r="AC818" i="5"/>
  <c r="AD820" i="5"/>
  <c r="AE819" i="5"/>
  <c r="AC819" i="5"/>
  <c r="AC820" i="5"/>
  <c r="AD821" i="5"/>
  <c r="AE820" i="5"/>
  <c r="AC821" i="5"/>
  <c r="AE821" i="5"/>
  <c r="AD822" i="5"/>
  <c r="AC822" i="5"/>
  <c r="AD823" i="5"/>
  <c r="AE822" i="5"/>
  <c r="AD824" i="5"/>
  <c r="AE823" i="5"/>
  <c r="AC823" i="5"/>
  <c r="AC824" i="5"/>
  <c r="AD825" i="5"/>
  <c r="AE824" i="5"/>
  <c r="AC825" i="5"/>
  <c r="AD826" i="5"/>
  <c r="AE825" i="5"/>
  <c r="AE826" i="5"/>
  <c r="AD827" i="5"/>
  <c r="AC826" i="5"/>
  <c r="AD828" i="5"/>
  <c r="AC827" i="5"/>
  <c r="AE827" i="5"/>
  <c r="AC828" i="5"/>
  <c r="AE828" i="5"/>
  <c r="AD829" i="5"/>
  <c r="AC829" i="5"/>
  <c r="AD830" i="5"/>
  <c r="AE829" i="5"/>
  <c r="AC830" i="5"/>
  <c r="AE830" i="5"/>
  <c r="AD831" i="5"/>
  <c r="AE831" i="5"/>
  <c r="AC831" i="5"/>
  <c r="AD832" i="5"/>
  <c r="AD833" i="5"/>
  <c r="AC832" i="5"/>
  <c r="AE832" i="5"/>
  <c r="AC833" i="5"/>
  <c r="AE833" i="5"/>
  <c r="AD834" i="5"/>
  <c r="AE834" i="5"/>
  <c r="AD835" i="5"/>
  <c r="AC834" i="5"/>
  <c r="AE835" i="5"/>
  <c r="AC835" i="5"/>
  <c r="AD836" i="5"/>
  <c r="AD837" i="5"/>
  <c r="AE836" i="5"/>
  <c r="AC836" i="5"/>
  <c r="AE837" i="5"/>
  <c r="AC837" i="5"/>
  <c r="AD838" i="5"/>
  <c r="AC838" i="5"/>
  <c r="AD839" i="5"/>
  <c r="AE838" i="5"/>
  <c r="AC839" i="5"/>
  <c r="AE839" i="5"/>
  <c r="AD840" i="5"/>
  <c r="AD841" i="5"/>
  <c r="AC840" i="5"/>
  <c r="AE840" i="5"/>
  <c r="AE841" i="5"/>
  <c r="AD842" i="5"/>
  <c r="AC841" i="5"/>
  <c r="AC842" i="5"/>
  <c r="AE842" i="5"/>
  <c r="AD843" i="5"/>
  <c r="AC843" i="5"/>
  <c r="AE843" i="5"/>
  <c r="AD844" i="5"/>
  <c r="AC844" i="5"/>
  <c r="AD845" i="5"/>
  <c r="AE844" i="5"/>
  <c r="AC845" i="5"/>
  <c r="AD846" i="5"/>
  <c r="AE845" i="5"/>
  <c r="AD847" i="5"/>
  <c r="AE846" i="5"/>
  <c r="AC846" i="5"/>
  <c r="AE847" i="5"/>
  <c r="AD848" i="5"/>
  <c r="AC847" i="5"/>
  <c r="AD849" i="5"/>
  <c r="AC848" i="5"/>
  <c r="AE848" i="5"/>
  <c r="AC849" i="5"/>
  <c r="AD850" i="5"/>
  <c r="AE849" i="5"/>
  <c r="AC850" i="5"/>
  <c r="AE850" i="5"/>
  <c r="AD851" i="5"/>
  <c r="AD852" i="5"/>
  <c r="AE851" i="5"/>
  <c r="AC851" i="5"/>
  <c r="AC852" i="5"/>
  <c r="AD853" i="5"/>
  <c r="AE852" i="5"/>
  <c r="AE853" i="5"/>
  <c r="AD854" i="5"/>
  <c r="AC853" i="5"/>
  <c r="AE854" i="5"/>
  <c r="AC854" i="5"/>
  <c r="AD855" i="5"/>
  <c r="AC855" i="5"/>
  <c r="AD856" i="5"/>
  <c r="AE855" i="5"/>
  <c r="AC856" i="5"/>
  <c r="AD857" i="5"/>
  <c r="AE856" i="5"/>
  <c r="AD858" i="5"/>
  <c r="AC857" i="5"/>
  <c r="AE857" i="5"/>
  <c r="AE858" i="5"/>
  <c r="AD859" i="5"/>
  <c r="AC858" i="5"/>
  <c r="AC859" i="5"/>
  <c r="AD860" i="5"/>
  <c r="AE859" i="5"/>
  <c r="AC860" i="5"/>
  <c r="AD861" i="5"/>
  <c r="AE860" i="5"/>
  <c r="AC861" i="5"/>
  <c r="AE861" i="5"/>
  <c r="AD862" i="5"/>
  <c r="AD863" i="5"/>
  <c r="AC862" i="5"/>
  <c r="AE862" i="5"/>
  <c r="AD864" i="5"/>
  <c r="AE863" i="5"/>
  <c r="AC863" i="5"/>
  <c r="AE864" i="5"/>
  <c r="AD865" i="5"/>
  <c r="AC864" i="5"/>
  <c r="AC865" i="5"/>
  <c r="AD866" i="5"/>
  <c r="AE865" i="5"/>
  <c r="AD867" i="5"/>
  <c r="AE866" i="5"/>
  <c r="AC866" i="5"/>
  <c r="AC867" i="5"/>
  <c r="AD868" i="5"/>
  <c r="AE867" i="5"/>
  <c r="AC868" i="5"/>
  <c r="AE868" i="5"/>
  <c r="AD869" i="5"/>
  <c r="AD870" i="5"/>
  <c r="AC869" i="5"/>
  <c r="AE869" i="5"/>
  <c r="AE870" i="5"/>
  <c r="AD871" i="5"/>
  <c r="AC870" i="5"/>
  <c r="AC871" i="5"/>
  <c r="AD872" i="5"/>
  <c r="AE871" i="5"/>
  <c r="AC872" i="5"/>
  <c r="AE872" i="5"/>
  <c r="AD873" i="5"/>
  <c r="AD874" i="5"/>
  <c r="AC873" i="5"/>
  <c r="AE873" i="5"/>
  <c r="AC874" i="5"/>
  <c r="AD875" i="5"/>
  <c r="AE874" i="5"/>
  <c r="AC875" i="5"/>
  <c r="AD876" i="5"/>
  <c r="AE875" i="5"/>
  <c r="AE876" i="5"/>
  <c r="AD877" i="5"/>
  <c r="AC876" i="5"/>
  <c r="AD878" i="5"/>
  <c r="AE877" i="5"/>
  <c r="AC877" i="5"/>
  <c r="AC878" i="5"/>
  <c r="AE878" i="5"/>
  <c r="AD879" i="5"/>
  <c r="AC879" i="5"/>
  <c r="AD880" i="5"/>
  <c r="AE879" i="5"/>
  <c r="AD881" i="5"/>
  <c r="AE880" i="5"/>
  <c r="AC880" i="5"/>
  <c r="AE881" i="5"/>
  <c r="AD882" i="5"/>
  <c r="AC881" i="5"/>
  <c r="AD883" i="5"/>
  <c r="AC882" i="5"/>
  <c r="AE882" i="5"/>
  <c r="AD884" i="5"/>
  <c r="AE883" i="5"/>
  <c r="AC883" i="5"/>
  <c r="AE884" i="5"/>
  <c r="AC884" i="5"/>
  <c r="AD885" i="5"/>
  <c r="AE885" i="5"/>
  <c r="AD886" i="5"/>
  <c r="AC885" i="5"/>
  <c r="AE886" i="5"/>
  <c r="AC886" i="5"/>
  <c r="AD887" i="5"/>
  <c r="AE887" i="5"/>
  <c r="AC887" i="5"/>
  <c r="AD888" i="5"/>
  <c r="AD889" i="5"/>
  <c r="AC888" i="5"/>
  <c r="AE888" i="5"/>
  <c r="AD890" i="5"/>
  <c r="AC889" i="5"/>
  <c r="AE889" i="5"/>
  <c r="AC890" i="5"/>
  <c r="AE890" i="5"/>
  <c r="AD891" i="5"/>
  <c r="AD892" i="5"/>
  <c r="AC891" i="5"/>
  <c r="AE891" i="5"/>
  <c r="AE892" i="5"/>
  <c r="AD893" i="5"/>
  <c r="AC892" i="5"/>
  <c r="AE893" i="5"/>
  <c r="AD894" i="5"/>
  <c r="AC893" i="5"/>
  <c r="AD895" i="5"/>
  <c r="AE894" i="5"/>
  <c r="AC894" i="5"/>
  <c r="AE895" i="5"/>
  <c r="AC895" i="5"/>
  <c r="AD896" i="5"/>
  <c r="AC896" i="5"/>
  <c r="AD897" i="5"/>
  <c r="AE896" i="5"/>
  <c r="AE897" i="5"/>
  <c r="AD898" i="5"/>
  <c r="AC897" i="5"/>
  <c r="AD899" i="5"/>
  <c r="AE898" i="5"/>
  <c r="AC898" i="5"/>
  <c r="AE899" i="5"/>
  <c r="AC899" i="5"/>
  <c r="AD900" i="5"/>
  <c r="AD901" i="5"/>
  <c r="AC900" i="5"/>
  <c r="AE900" i="5"/>
  <c r="AD902" i="5"/>
  <c r="AE901" i="5"/>
  <c r="AC901" i="5"/>
  <c r="AC902" i="5"/>
  <c r="AE902" i="5"/>
  <c r="AD903" i="5"/>
  <c r="AE903" i="5"/>
  <c r="AD904" i="5"/>
  <c r="AC903" i="5"/>
  <c r="AC904" i="5"/>
  <c r="AD905" i="5"/>
  <c r="AE904" i="5"/>
  <c r="AD906" i="5"/>
  <c r="AE905" i="5"/>
  <c r="AC905" i="5"/>
  <c r="AC906" i="5"/>
  <c r="AE906" i="5"/>
  <c r="AD907" i="5"/>
  <c r="AC907" i="5"/>
  <c r="AE907" i="5"/>
  <c r="AD908" i="5"/>
  <c r="AD909" i="5"/>
  <c r="AC908" i="5"/>
  <c r="AE908" i="5"/>
  <c r="AD910" i="5"/>
  <c r="AE909" i="5"/>
  <c r="AC909" i="5"/>
  <c r="AC910" i="5"/>
  <c r="AE910" i="5"/>
  <c r="AD911" i="5"/>
  <c r="AE911" i="5"/>
  <c r="AC911" i="5"/>
  <c r="AD912" i="5"/>
  <c r="AD913" i="5"/>
  <c r="AC912" i="5"/>
  <c r="AE912" i="5"/>
  <c r="AC913" i="5"/>
  <c r="AD914" i="5"/>
  <c r="AE913" i="5"/>
  <c r="AD915" i="5"/>
  <c r="AE914" i="5"/>
  <c r="AC914" i="5"/>
  <c r="AE915" i="5"/>
  <c r="AD916" i="5"/>
  <c r="AC915" i="5"/>
  <c r="AD917" i="5"/>
  <c r="AC916" i="5"/>
  <c r="AE916" i="5"/>
  <c r="AC917" i="5"/>
  <c r="AD918" i="5"/>
  <c r="AE917" i="5"/>
  <c r="AC918" i="5"/>
  <c r="AE918" i="5"/>
  <c r="AD919" i="5"/>
  <c r="AC919" i="5"/>
  <c r="AE919" i="5"/>
  <c r="AD920" i="5"/>
  <c r="AC920" i="5"/>
  <c r="AD921" i="5"/>
  <c r="AE920" i="5"/>
  <c r="AD922" i="5"/>
  <c r="AE921" i="5"/>
  <c r="AC921" i="5"/>
  <c r="AC922" i="5"/>
  <c r="AE922" i="5"/>
  <c r="AD923" i="5"/>
  <c r="AC923" i="5"/>
  <c r="AE923" i="5"/>
  <c r="AD924" i="5"/>
  <c r="AD925" i="5"/>
  <c r="AE924" i="5"/>
  <c r="AC924" i="5"/>
  <c r="AE925" i="5"/>
  <c r="AD926" i="5"/>
  <c r="AC925" i="5"/>
  <c r="AD927" i="5"/>
  <c r="AC926" i="5"/>
  <c r="AE926" i="5"/>
  <c r="AD928" i="5"/>
  <c r="AC927" i="5"/>
  <c r="AE927" i="5"/>
  <c r="AD929" i="5"/>
  <c r="AE928" i="5"/>
  <c r="AC928" i="5"/>
  <c r="AD930" i="5"/>
  <c r="AC929" i="5"/>
  <c r="AE929" i="5"/>
  <c r="AE930" i="5"/>
  <c r="AC930" i="5"/>
  <c r="AD931" i="5"/>
  <c r="AC931" i="5"/>
  <c r="AD932" i="5"/>
  <c r="AE931" i="5"/>
  <c r="AC932" i="5"/>
  <c r="AE932" i="5"/>
  <c r="AD933" i="5"/>
  <c r="AC933" i="5"/>
  <c r="AD934" i="5"/>
  <c r="AE933" i="5"/>
  <c r="AD935" i="5"/>
  <c r="AC934" i="5"/>
  <c r="AE934" i="5"/>
  <c r="AC935" i="5"/>
  <c r="AE935" i="5"/>
  <c r="AD936" i="5"/>
  <c r="AE936" i="5"/>
  <c r="AC936" i="5"/>
  <c r="AD937" i="5"/>
  <c r="AC937" i="5"/>
  <c r="AD938" i="5"/>
  <c r="AE937" i="5"/>
  <c r="AD939" i="5"/>
  <c r="AC938" i="5"/>
  <c r="AE938" i="5"/>
  <c r="AD940" i="5"/>
  <c r="AC939" i="5"/>
  <c r="AE939" i="5"/>
  <c r="AC940" i="5"/>
  <c r="AE940" i="5"/>
  <c r="AD941" i="5"/>
  <c r="AC941" i="5"/>
  <c r="AD942" i="5"/>
  <c r="AE941" i="5"/>
  <c r="AD943" i="5"/>
  <c r="AC942" i="5"/>
  <c r="AE942" i="5"/>
  <c r="AD944" i="5"/>
  <c r="AC943" i="5"/>
  <c r="AE943" i="5"/>
  <c r="AC944" i="5"/>
  <c r="AE944" i="5"/>
  <c r="AD945" i="5"/>
  <c r="AD946" i="5"/>
  <c r="AC945" i="5"/>
  <c r="AE945" i="5"/>
  <c r="AE946" i="5"/>
  <c r="AD947" i="5"/>
  <c r="AC946" i="5"/>
  <c r="AD948" i="5"/>
  <c r="AE947" i="5"/>
  <c r="AC947" i="5"/>
  <c r="AC948" i="5"/>
  <c r="AE948" i="5"/>
  <c r="AD949" i="5"/>
  <c r="AC949" i="5"/>
  <c r="AE949" i="5"/>
  <c r="AD950" i="5"/>
  <c r="AD951" i="5"/>
  <c r="AC950" i="5"/>
  <c r="AE950" i="5"/>
  <c r="AD952" i="5"/>
  <c r="AC951" i="5"/>
  <c r="AE951" i="5"/>
  <c r="AC952" i="5"/>
  <c r="AD953" i="5"/>
  <c r="AE952" i="5"/>
  <c r="AE953" i="5"/>
  <c r="AD954" i="5"/>
  <c r="AC953" i="5"/>
  <c r="AD955" i="5"/>
  <c r="AC954" i="5"/>
  <c r="AE954" i="5"/>
  <c r="AE955" i="5"/>
  <c r="AC955" i="5"/>
  <c r="AD956" i="5"/>
  <c r="AD957" i="5"/>
  <c r="AC956" i="5"/>
  <c r="AE956" i="5"/>
  <c r="AD958" i="5"/>
  <c r="AC957" i="5"/>
  <c r="AE957" i="5"/>
  <c r="AD959" i="5"/>
  <c r="AC958" i="5"/>
  <c r="AE958" i="5"/>
  <c r="AE959" i="5"/>
  <c r="AD960" i="5"/>
  <c r="AC959" i="5"/>
  <c r="AC960" i="5"/>
  <c r="AD961" i="5"/>
  <c r="AE960" i="5"/>
  <c r="AE961" i="5"/>
  <c r="AD962" i="5"/>
  <c r="AC961" i="5"/>
  <c r="AE962" i="5"/>
  <c r="AC962" i="5"/>
  <c r="AD963" i="5"/>
  <c r="AD964" i="5"/>
  <c r="AC963" i="5"/>
  <c r="AE963" i="5"/>
  <c r="AD965" i="5"/>
  <c r="AC964" i="5"/>
  <c r="AE964" i="5"/>
  <c r="AE965" i="5"/>
  <c r="AC965" i="5"/>
  <c r="AD966" i="5"/>
  <c r="AC966" i="5"/>
  <c r="AE966" i="5"/>
  <c r="AD967" i="5"/>
  <c r="AC967" i="5"/>
  <c r="AD968" i="5"/>
  <c r="AE967" i="5"/>
  <c r="AE968" i="5"/>
  <c r="AD969" i="5"/>
  <c r="AC968" i="5"/>
  <c r="AE969" i="5"/>
  <c r="AC969" i="5"/>
  <c r="AD970" i="5"/>
  <c r="AC970" i="5"/>
  <c r="AD971" i="5"/>
  <c r="AE970" i="5"/>
  <c r="AD972" i="5"/>
  <c r="AE971" i="5"/>
  <c r="AC971" i="5"/>
  <c r="AC972" i="5"/>
  <c r="AD973" i="5"/>
  <c r="AE972" i="5"/>
  <c r="AE973" i="5"/>
  <c r="AC973" i="5"/>
  <c r="AD974" i="5"/>
  <c r="AD975" i="5"/>
  <c r="AC974" i="5"/>
  <c r="AE974" i="5"/>
  <c r="AD976" i="5"/>
  <c r="AE975" i="5"/>
  <c r="AC975" i="5"/>
  <c r="AE976" i="5"/>
  <c r="AC976" i="5"/>
  <c r="AD977" i="5"/>
  <c r="AE977" i="5"/>
  <c r="AC977" i="5"/>
  <c r="AD978" i="5"/>
  <c r="AC978" i="5"/>
  <c r="AE978" i="5"/>
  <c r="AD979" i="5"/>
  <c r="AE979" i="5"/>
  <c r="AD980" i="5"/>
  <c r="AC979" i="5"/>
  <c r="AC980" i="5"/>
  <c r="AD981" i="5"/>
  <c r="AE980" i="5"/>
  <c r="AE981" i="5"/>
  <c r="AC981" i="5"/>
  <c r="AD982" i="5"/>
  <c r="AD983" i="5"/>
  <c r="AE982" i="5"/>
  <c r="AC982" i="5"/>
  <c r="AE983" i="5"/>
  <c r="AD984" i="5"/>
  <c r="AC983" i="5"/>
  <c r="AC984" i="5"/>
  <c r="AE984" i="5"/>
  <c r="AD985" i="5"/>
  <c r="AC985" i="5"/>
  <c r="AE985" i="5"/>
  <c r="AD986" i="5"/>
  <c r="AE986" i="5"/>
  <c r="AD987" i="5"/>
  <c r="AC986" i="5"/>
  <c r="AC987" i="5"/>
  <c r="AE987" i="5"/>
  <c r="AD988" i="5"/>
  <c r="AC988" i="5"/>
  <c r="AD989" i="5"/>
  <c r="AE988" i="5"/>
  <c r="AE989" i="5"/>
  <c r="AD990" i="5"/>
  <c r="AC989" i="5"/>
  <c r="AD991" i="5"/>
  <c r="AC990" i="5"/>
  <c r="AE990" i="5"/>
  <c r="AC991" i="5"/>
  <c r="AE991" i="5"/>
  <c r="AD992" i="5"/>
  <c r="AD993" i="5"/>
  <c r="AC992" i="5"/>
  <c r="AE992" i="5"/>
  <c r="AC993" i="5"/>
  <c r="AE993" i="5"/>
  <c r="AD994" i="5"/>
  <c r="AD995" i="5"/>
  <c r="AE994" i="5"/>
  <c r="AC994" i="5"/>
  <c r="AE995" i="5"/>
  <c r="AD996" i="5"/>
  <c r="AC995" i="5"/>
  <c r="AD997" i="5"/>
  <c r="AC996" i="5"/>
  <c r="AE996" i="5"/>
  <c r="AD998" i="5"/>
  <c r="AE997" i="5"/>
  <c r="AC997" i="5"/>
  <c r="AD999" i="5"/>
  <c r="AC998" i="5"/>
  <c r="AE998" i="5"/>
  <c r="AD1000" i="5"/>
  <c r="AC999" i="5"/>
  <c r="AE999" i="5"/>
  <c r="AD1001" i="5"/>
  <c r="AE1000" i="5"/>
  <c r="AC1000" i="5"/>
  <c r="AD1002" i="5"/>
  <c r="AE1001" i="5"/>
  <c r="AC1001" i="5"/>
  <c r="AC1002" i="5"/>
  <c r="AD1003" i="5"/>
  <c r="AE1002" i="5"/>
  <c r="AC1003" i="5"/>
  <c r="AE1003" i="5"/>
  <c r="AD1004" i="5"/>
  <c r="AD1005" i="5"/>
  <c r="AE1004" i="5"/>
  <c r="AC1004" i="5"/>
  <c r="AC1005" i="5"/>
  <c r="AE1005" i="5"/>
  <c r="AD1006" i="5"/>
  <c r="AE1006" i="5"/>
  <c r="AD1007" i="5"/>
  <c r="AC1006" i="5"/>
  <c r="AC1007" i="5"/>
  <c r="AE1007" i="5"/>
  <c r="AD1008" i="5"/>
  <c r="AC1008" i="5"/>
  <c r="AD1009" i="5"/>
  <c r="AE1008" i="5"/>
  <c r="AD1010" i="5"/>
  <c r="AC1009" i="5"/>
  <c r="AE1009" i="5"/>
  <c r="AD1011" i="5"/>
  <c r="AC1010" i="5"/>
  <c r="AE1010" i="5"/>
  <c r="AE1011" i="5"/>
  <c r="AC1011" i="5"/>
  <c r="AD1012" i="5"/>
  <c r="AD1013" i="5"/>
  <c r="AE1012" i="5"/>
  <c r="AC1012" i="5"/>
  <c r="AC1013" i="5"/>
  <c r="AD1014" i="5"/>
  <c r="AE1013" i="5"/>
  <c r="AC1014" i="5"/>
  <c r="AD1015" i="5"/>
  <c r="AE1014" i="5"/>
  <c r="AC1015" i="5"/>
  <c r="AD1016" i="5"/>
  <c r="AE1015" i="5"/>
  <c r="AD1017" i="5"/>
  <c r="AC1016" i="5"/>
  <c r="AE1016" i="5"/>
  <c r="AD1018" i="5"/>
  <c r="AE1017" i="5"/>
  <c r="AC1017" i="5"/>
  <c r="AE1018" i="5"/>
  <c r="AD1019" i="5"/>
  <c r="AC1018" i="5"/>
  <c r="AD1020" i="5"/>
  <c r="AE1019" i="5"/>
  <c r="AC1019" i="5"/>
  <c r="AD1021" i="5"/>
  <c r="AC1020" i="5"/>
  <c r="AE1020" i="5"/>
  <c r="AE1021" i="5"/>
  <c r="AC1021" i="5"/>
  <c r="AD1022" i="5"/>
  <c r="AC1022" i="5"/>
  <c r="AE1022" i="5"/>
  <c r="AD1023" i="5"/>
  <c r="AD1024" i="5"/>
  <c r="AE1023" i="5"/>
  <c r="AC1023" i="5"/>
  <c r="AD1025" i="5"/>
  <c r="AE1024" i="5"/>
  <c r="AC1024" i="5"/>
  <c r="AD1026" i="5"/>
  <c r="AE1025" i="5"/>
  <c r="AC1025" i="5"/>
  <c r="AE1026" i="5"/>
  <c r="AC1026" i="5"/>
  <c r="AD1027" i="5"/>
  <c r="AE1027" i="5"/>
  <c r="AC1027" i="5"/>
  <c r="AD1028" i="5"/>
  <c r="AD1029" i="5"/>
  <c r="AE1028" i="5"/>
  <c r="AC1028" i="5"/>
  <c r="AC1029" i="5"/>
  <c r="AE1029" i="5"/>
  <c r="AD1030" i="5"/>
  <c r="AC1030" i="5"/>
  <c r="AD1031" i="5"/>
  <c r="AE1030" i="5"/>
  <c r="AC1031" i="5"/>
  <c r="AD1032" i="5"/>
  <c r="AE1031" i="5"/>
  <c r="AD1033" i="5"/>
  <c r="AC1032" i="5"/>
  <c r="AE1032" i="5"/>
  <c r="AC1033" i="5"/>
  <c r="AE1033" i="5"/>
  <c r="AD1034" i="5"/>
  <c r="AE1034" i="5"/>
  <c r="AD1035" i="5"/>
  <c r="AC1034" i="5"/>
  <c r="AD1036" i="5"/>
  <c r="AE1035" i="5"/>
  <c r="AC1035" i="5"/>
  <c r="AD1037" i="5"/>
  <c r="AC1036" i="5"/>
  <c r="AE1036" i="5"/>
  <c r="AE1037" i="5"/>
  <c r="AD1038" i="5"/>
  <c r="AC1037" i="5"/>
  <c r="AC1038" i="5"/>
  <c r="AD1039" i="5"/>
  <c r="AE1038" i="5"/>
  <c r="AD1040" i="5"/>
  <c r="AE1039" i="5"/>
  <c r="AC1039" i="5"/>
  <c r="AD1041" i="5"/>
  <c r="AE1040" i="5"/>
  <c r="AC1040" i="5"/>
  <c r="AD1042" i="5"/>
  <c r="AC1041" i="5"/>
  <c r="AE1041" i="5"/>
  <c r="AD1043" i="5"/>
  <c r="AC1042" i="5"/>
  <c r="AE1042" i="5"/>
  <c r="AE1043" i="5"/>
  <c r="AC1043" i="5"/>
  <c r="AD1044" i="5"/>
  <c r="AD1045" i="5"/>
  <c r="AE1044" i="5"/>
  <c r="AC1044" i="5"/>
  <c r="AE1045" i="5"/>
  <c r="AC1045" i="5"/>
  <c r="AD1046" i="5"/>
  <c r="AC1046" i="5"/>
  <c r="AD1047" i="5"/>
  <c r="AE1046" i="5"/>
  <c r="AC1047" i="5"/>
  <c r="AD1048" i="5"/>
  <c r="AE1047" i="5"/>
  <c r="AD1049" i="5"/>
  <c r="AC1048" i="5"/>
  <c r="AE1048" i="5"/>
  <c r="AD1050" i="5"/>
  <c r="AE1049" i="5"/>
  <c r="AC1049" i="5"/>
  <c r="AE1050" i="5"/>
  <c r="AD1051" i="5"/>
  <c r="AC1050" i="5"/>
  <c r="AE1051" i="5"/>
  <c r="AD1052" i="5"/>
  <c r="AC1051" i="5"/>
  <c r="AD1053" i="5"/>
  <c r="AC1052" i="5"/>
  <c r="AE1052" i="5"/>
  <c r="AE1053" i="5"/>
  <c r="AC1053" i="5"/>
  <c r="AD1054" i="5"/>
  <c r="AC1054" i="5"/>
  <c r="AD1055" i="5"/>
  <c r="AE1054" i="5"/>
  <c r="AD1056" i="5"/>
  <c r="AE1055" i="5"/>
  <c r="AC1055" i="5"/>
  <c r="AD1057" i="5"/>
  <c r="AE1056" i="5"/>
  <c r="AC1056" i="5"/>
  <c r="AD1058" i="5"/>
  <c r="AE1057" i="5"/>
  <c r="AC1057" i="5"/>
  <c r="AE1058" i="5"/>
  <c r="AC1058" i="5"/>
  <c r="AD1059" i="5"/>
  <c r="AE1059" i="5"/>
  <c r="AC1059" i="5"/>
  <c r="AD1060" i="5"/>
  <c r="AD1061" i="5"/>
  <c r="AE1060" i="5"/>
  <c r="AC1060" i="5"/>
  <c r="AD1062" i="5"/>
  <c r="AE1061" i="5"/>
  <c r="AC1061" i="5"/>
  <c r="AC1062" i="5"/>
  <c r="AD1063" i="5"/>
  <c r="AE1062" i="5"/>
  <c r="AC1063" i="5"/>
  <c r="AD1064" i="5"/>
  <c r="AE1063" i="5"/>
  <c r="AD1065" i="5"/>
  <c r="AC1064" i="5"/>
  <c r="AE1064" i="5"/>
  <c r="AE1065" i="5"/>
  <c r="AC1065" i="5"/>
  <c r="AD1066" i="5"/>
  <c r="AE1066" i="5"/>
  <c r="AD1067" i="5"/>
  <c r="AC1066" i="5"/>
  <c r="AD1068" i="5"/>
  <c r="AE1067" i="5"/>
  <c r="AC1067" i="5"/>
  <c r="AD1069" i="5"/>
  <c r="AC1068" i="5"/>
  <c r="AE1068" i="5"/>
  <c r="AD1070" i="5"/>
  <c r="AE1069" i="5"/>
  <c r="AC1069" i="5"/>
  <c r="AD1071" i="5"/>
  <c r="AC1070" i="5"/>
  <c r="AE1070" i="5"/>
  <c r="AE1071" i="5"/>
  <c r="AD1072" i="5"/>
  <c r="AC1071" i="5"/>
  <c r="AD1073" i="5"/>
  <c r="AE1072" i="5"/>
  <c r="AC1072" i="5"/>
  <c r="AC1073" i="5"/>
  <c r="AD1074" i="5"/>
  <c r="AE1073" i="5"/>
  <c r="AD1075" i="5"/>
  <c r="AC1074" i="5"/>
  <c r="AE1074" i="5"/>
  <c r="AE1075" i="5"/>
  <c r="AD1076" i="5"/>
  <c r="AC1075" i="5"/>
  <c r="AE1076" i="5"/>
  <c r="AD1077" i="5"/>
  <c r="AC1076" i="5"/>
  <c r="AC1077" i="5"/>
  <c r="AE1077" i="5"/>
  <c r="AD1078" i="5"/>
  <c r="AC1078" i="5"/>
  <c r="AD1079" i="5"/>
  <c r="AE1078" i="5"/>
  <c r="AC1079" i="5"/>
  <c r="AD1080" i="5"/>
  <c r="AE1079" i="5"/>
  <c r="AE1080" i="5"/>
  <c r="AD1081" i="5"/>
  <c r="AC1080" i="5"/>
  <c r="AE1081" i="5"/>
  <c r="AC1081" i="5"/>
  <c r="AD1082" i="5"/>
  <c r="AE1082" i="5"/>
  <c r="AC1082" i="5"/>
  <c r="AD1083" i="5"/>
  <c r="AD1084" i="5"/>
  <c r="AE1083" i="5"/>
  <c r="AC1083" i="5"/>
  <c r="AD1085" i="5"/>
  <c r="AC1084" i="5"/>
  <c r="AE1084" i="5"/>
  <c r="AD1086" i="5"/>
  <c r="AC1085" i="5"/>
  <c r="AE1085" i="5"/>
  <c r="AC1086" i="5"/>
  <c r="AD1087" i="5"/>
  <c r="AE1086" i="5"/>
  <c r="AE1087" i="5"/>
  <c r="AD1088" i="5"/>
  <c r="AC1087" i="5"/>
  <c r="AE1088" i="5"/>
  <c r="AD1089" i="5"/>
  <c r="AC1088" i="5"/>
  <c r="AD1090" i="5"/>
  <c r="AE1089" i="5"/>
  <c r="AC1089" i="5"/>
  <c r="AD1091" i="5"/>
  <c r="AC1090" i="5"/>
  <c r="AE1090" i="5"/>
  <c r="AE1091" i="5"/>
  <c r="AD1092" i="5"/>
  <c r="AC1091" i="5"/>
  <c r="AE1092" i="5"/>
  <c r="AD1093" i="5"/>
  <c r="AC1092" i="5"/>
  <c r="AE1093" i="5"/>
  <c r="AD1094" i="5"/>
  <c r="AC1093" i="5"/>
  <c r="AD1095" i="5"/>
  <c r="AE1094" i="5"/>
  <c r="AC1094" i="5"/>
  <c r="AC1095" i="5"/>
  <c r="AE1095" i="5"/>
  <c r="AD1096" i="5"/>
  <c r="AC1096" i="5"/>
  <c r="AE1096" i="5"/>
  <c r="AD1097" i="5"/>
  <c r="AC1097" i="5"/>
  <c r="AD1098" i="5"/>
  <c r="AE1097" i="5"/>
  <c r="AC1098" i="5"/>
  <c r="AD1099" i="5"/>
  <c r="AE1098" i="5"/>
  <c r="AE1099" i="5"/>
  <c r="AC1099" i="5"/>
  <c r="AD1100" i="5"/>
  <c r="AC1100" i="5"/>
  <c r="AE1100" i="5"/>
  <c r="AD1101" i="5"/>
  <c r="AD1102" i="5"/>
  <c r="AE1101" i="5"/>
  <c r="AC1101" i="5"/>
  <c r="AD1103" i="5"/>
  <c r="AE1102" i="5"/>
  <c r="AC1102" i="5"/>
  <c r="AE1103" i="5"/>
  <c r="AD1104" i="5"/>
  <c r="AC1103" i="5"/>
  <c r="AD1105" i="5"/>
  <c r="AE1104" i="5"/>
  <c r="AC1104" i="5"/>
  <c r="AE1105" i="5"/>
  <c r="AD1106" i="5"/>
  <c r="AC1105" i="5"/>
  <c r="AC1106" i="5"/>
  <c r="AE1106" i="5"/>
  <c r="AD1107" i="5"/>
  <c r="AE1107" i="5"/>
  <c r="AC1107" i="5"/>
  <c r="AD1108" i="5"/>
  <c r="AC1108" i="5"/>
  <c r="AD1109" i="5"/>
  <c r="AE1108" i="5"/>
  <c r="AC1109" i="5"/>
  <c r="AD1110" i="5"/>
  <c r="AE1109" i="5"/>
  <c r="AE1110" i="5"/>
  <c r="AC1110" i="5"/>
  <c r="AD1111" i="5"/>
  <c r="AC1111" i="5"/>
  <c r="AE1111" i="5"/>
  <c r="AD1112" i="5"/>
  <c r="AD1113" i="5"/>
  <c r="AE1112" i="5"/>
  <c r="AC1112" i="5"/>
  <c r="AE1113" i="5"/>
  <c r="AC1113" i="5"/>
  <c r="AD1114" i="5"/>
  <c r="AD1115" i="5"/>
  <c r="AC1114" i="5"/>
  <c r="AE1114" i="5"/>
  <c r="AD1116" i="5"/>
  <c r="AE1115" i="5"/>
  <c r="AC1115" i="5"/>
  <c r="AC1116" i="5"/>
  <c r="AE1116" i="5"/>
  <c r="AD1117" i="5"/>
  <c r="AC1117" i="5"/>
  <c r="AE1117" i="5"/>
  <c r="AD1118" i="5"/>
  <c r="AC1118" i="5"/>
  <c r="AD1119" i="5"/>
  <c r="AE1118" i="5"/>
  <c r="AE1119" i="5"/>
  <c r="AD1120" i="5"/>
  <c r="AC1119" i="5"/>
  <c r="AE1120" i="5"/>
  <c r="AC1120" i="5"/>
  <c r="AD1121" i="5"/>
  <c r="AC1121" i="5"/>
  <c r="AD1122" i="5"/>
  <c r="AE1121" i="5"/>
  <c r="AC1122" i="5"/>
  <c r="AE1122" i="5"/>
  <c r="AD1123" i="5"/>
  <c r="AC1123" i="5"/>
  <c r="AD1124" i="5"/>
  <c r="AE1123" i="5"/>
  <c r="AD1125" i="5"/>
  <c r="AC1124" i="5"/>
  <c r="AE1124" i="5"/>
  <c r="AE1125" i="5"/>
  <c r="AC1125" i="5"/>
  <c r="AD1126" i="5"/>
  <c r="AD1127" i="5"/>
  <c r="AC1126" i="5"/>
  <c r="AE1126" i="5"/>
  <c r="AC1127" i="5"/>
  <c r="AE1127" i="5"/>
  <c r="AD1128" i="5"/>
  <c r="AE1128" i="5"/>
  <c r="AD1129" i="5"/>
  <c r="AC1128" i="5"/>
  <c r="AC1129" i="5"/>
  <c r="AE1129" i="5"/>
  <c r="AD1130" i="5"/>
  <c r="AD1131" i="5"/>
  <c r="AE1130" i="5"/>
  <c r="AC1130" i="5"/>
  <c r="AE1131" i="5"/>
  <c r="AD1132" i="5"/>
  <c r="AC1131" i="5"/>
  <c r="AE1132" i="5"/>
  <c r="AD1133" i="5"/>
  <c r="AC1132" i="5"/>
  <c r="AE1133" i="5"/>
  <c r="AC1133" i="5"/>
  <c r="AD1134" i="5"/>
  <c r="AE1134" i="5"/>
  <c r="AC1134" i="5"/>
  <c r="AD1135" i="5"/>
  <c r="AD1136" i="5"/>
  <c r="AE1135" i="5"/>
  <c r="AC1135" i="5"/>
  <c r="AD1137" i="5"/>
  <c r="AE1136" i="5"/>
  <c r="AC1136" i="5"/>
  <c r="AD1138" i="5"/>
  <c r="AE1137" i="5"/>
  <c r="AC1137" i="5"/>
  <c r="AE1138" i="5"/>
  <c r="AD1139" i="5"/>
  <c r="AC1138" i="5"/>
  <c r="AC1139" i="5"/>
  <c r="AE1139" i="5"/>
  <c r="AD1140" i="5"/>
  <c r="AE1140" i="5"/>
  <c r="AC1140" i="5"/>
  <c r="AD1141" i="5"/>
  <c r="AD1142" i="5"/>
  <c r="AC1141" i="5"/>
  <c r="AE1141" i="5"/>
  <c r="AC1142" i="5"/>
  <c r="AE1142" i="5"/>
  <c r="AD1143" i="5"/>
  <c r="AC1143" i="5"/>
  <c r="AE1143" i="5"/>
  <c r="AD1144" i="5"/>
  <c r="AE1144" i="5"/>
  <c r="AD1145" i="5"/>
  <c r="AC1144" i="5"/>
  <c r="AC1145" i="5"/>
  <c r="AE1145" i="5"/>
  <c r="AD1146" i="5"/>
  <c r="AE1146" i="5"/>
  <c r="AD1147" i="5"/>
  <c r="AC1146" i="5"/>
  <c r="AE1147" i="5"/>
  <c r="AD1148" i="5"/>
  <c r="AC1147" i="5"/>
  <c r="AD1149" i="5"/>
  <c r="AE1148" i="5"/>
  <c r="AC1148" i="5"/>
  <c r="AD1150" i="5"/>
  <c r="AE1149" i="5"/>
  <c r="AC1149" i="5"/>
  <c r="AE1150" i="5"/>
  <c r="AD1151" i="5"/>
  <c r="AC1150" i="5"/>
  <c r="AE1151" i="5"/>
  <c r="AC1151" i="5"/>
  <c r="AD1152" i="5"/>
  <c r="AD1153" i="5"/>
  <c r="AC1152" i="5"/>
  <c r="AE1152" i="5"/>
  <c r="AD1154" i="5"/>
  <c r="AC1153" i="5"/>
  <c r="AE1153" i="5"/>
  <c r="AC1154" i="5"/>
  <c r="AD1155" i="5"/>
  <c r="AE1154" i="5"/>
  <c r="AE1155" i="5"/>
  <c r="AC1155" i="5"/>
  <c r="AD1156" i="5"/>
  <c r="AD1157" i="5"/>
  <c r="AE1156" i="5"/>
  <c r="AC1156" i="5"/>
  <c r="AE1157" i="5"/>
  <c r="AD1158" i="5"/>
  <c r="AC1157" i="5"/>
  <c r="AC1158" i="5"/>
  <c r="AD1159" i="5"/>
  <c r="AE1158" i="5"/>
  <c r="AE1159" i="5"/>
  <c r="AD1160" i="5"/>
  <c r="AC1159" i="5"/>
  <c r="AD1161" i="5"/>
  <c r="AE1160" i="5"/>
  <c r="AC1160" i="5"/>
  <c r="AE1161" i="5"/>
  <c r="AC1161" i="5"/>
  <c r="AD1162" i="5"/>
  <c r="AC1162" i="5"/>
  <c r="AD1163" i="5"/>
  <c r="AE1162" i="5"/>
  <c r="AE1163" i="5"/>
  <c r="AD1164" i="5"/>
  <c r="AC1163" i="5"/>
  <c r="AE1164" i="5"/>
  <c r="AC1164" i="5"/>
  <c r="AD1165" i="5"/>
  <c r="AC1165" i="5"/>
  <c r="AE1165" i="5"/>
  <c r="AD1166" i="5"/>
  <c r="AD1167" i="5"/>
  <c r="AC1166" i="5"/>
  <c r="AE1166" i="5"/>
  <c r="AE1167" i="5"/>
  <c r="AC1167" i="5"/>
  <c r="AD1168" i="5"/>
  <c r="AE1168" i="5"/>
  <c r="AD1169" i="5"/>
  <c r="AC1168" i="5"/>
  <c r="AE1169" i="5"/>
  <c r="AC1169" i="5"/>
  <c r="AD1170" i="5"/>
  <c r="AE1170" i="5"/>
  <c r="AC1170" i="5"/>
  <c r="AD1171" i="5"/>
  <c r="AC1171" i="5"/>
  <c r="AE1171" i="5"/>
  <c r="AD1172" i="5"/>
  <c r="AD1173" i="5"/>
  <c r="AE1172" i="5"/>
  <c r="AC1172" i="5"/>
  <c r="AE1173" i="5"/>
  <c r="AD1174" i="5"/>
  <c r="AC1173" i="5"/>
  <c r="AD1175" i="5"/>
  <c r="AE1174" i="5"/>
  <c r="AC1174" i="5"/>
  <c r="AC1175" i="5"/>
  <c r="AE1175" i="5"/>
  <c r="AD1176" i="5"/>
  <c r="AE1176" i="5"/>
  <c r="AC1176" i="5"/>
  <c r="AD1177" i="5"/>
  <c r="AE1177" i="5"/>
  <c r="AC1177" i="5"/>
  <c r="AD1178" i="5"/>
  <c r="AD1179" i="5"/>
  <c r="AE1178" i="5"/>
  <c r="AC1178" i="5"/>
  <c r="AE1179" i="5"/>
  <c r="AD1180" i="5"/>
  <c r="AC1179" i="5"/>
  <c r="AD1181" i="5"/>
  <c r="AC1180" i="5"/>
  <c r="AE1180" i="5"/>
  <c r="AE1181" i="5"/>
  <c r="AD1182" i="5"/>
  <c r="AC1181" i="5"/>
  <c r="AD1183" i="5"/>
  <c r="AC1182" i="5"/>
  <c r="AE1182" i="5"/>
  <c r="AE1183" i="5"/>
  <c r="AC1183" i="5"/>
  <c r="AD1184" i="5"/>
  <c r="AE1184" i="5"/>
  <c r="AD1185" i="5"/>
  <c r="AC1184" i="5"/>
  <c r="AE1185" i="5"/>
  <c r="AD1186" i="5"/>
  <c r="AC1185" i="5"/>
  <c r="AC1186" i="5"/>
  <c r="AD1187" i="5"/>
  <c r="AE1186" i="5"/>
  <c r="AC1187" i="5"/>
  <c r="AD1188" i="5"/>
  <c r="AE1187" i="5"/>
  <c r="AC1188" i="5"/>
  <c r="AE1188" i="5"/>
  <c r="AD1189" i="5"/>
  <c r="AE1189" i="5"/>
  <c r="AD1190" i="5"/>
  <c r="AC1189" i="5"/>
  <c r="AE1190" i="5"/>
  <c r="AD1191" i="5"/>
  <c r="AC1190" i="5"/>
  <c r="AD1192" i="5"/>
  <c r="AC1191" i="5"/>
  <c r="AE1191" i="5"/>
  <c r="AE1192" i="5"/>
  <c r="AD1193" i="5"/>
  <c r="AC1192" i="5"/>
  <c r="AD1194" i="5"/>
  <c r="AC1193" i="5"/>
  <c r="AE1193" i="5"/>
  <c r="AD1195" i="5"/>
  <c r="AC1194" i="5"/>
  <c r="AE1194" i="5"/>
  <c r="AE1195" i="5"/>
  <c r="AC1195" i="5"/>
  <c r="AD1196" i="5"/>
  <c r="AD1197" i="5"/>
  <c r="AC1196" i="5"/>
  <c r="AE1196" i="5"/>
  <c r="AE1197" i="5"/>
  <c r="AD1198" i="5"/>
  <c r="AC1197" i="5"/>
  <c r="AC1198" i="5"/>
  <c r="AE1198" i="5"/>
  <c r="AD1199" i="5"/>
  <c r="AD1200" i="5"/>
  <c r="AE1199" i="5"/>
  <c r="AC1199" i="5"/>
  <c r="AE1200" i="5"/>
  <c r="AD1201" i="5"/>
  <c r="AC1200" i="5"/>
  <c r="AC1201" i="5"/>
  <c r="AE1201" i="5"/>
  <c r="AD1202" i="5"/>
  <c r="AD1203" i="5"/>
  <c r="AC1202" i="5"/>
  <c r="AE1202" i="5"/>
  <c r="AE1203" i="5"/>
  <c r="AD1204" i="5"/>
  <c r="AC1203" i="5"/>
  <c r="AE1204" i="5"/>
  <c r="AC1204" i="5"/>
  <c r="AD1205" i="5"/>
  <c r="AC1205" i="5"/>
  <c r="AE1205" i="5"/>
  <c r="AD1206" i="5"/>
  <c r="AD1207" i="5"/>
  <c r="AE1206" i="5"/>
  <c r="AC1206" i="5"/>
  <c r="AD1208" i="5"/>
  <c r="AC1207" i="5"/>
  <c r="AE1207" i="5"/>
  <c r="AE1208" i="5"/>
  <c r="AC1208" i="5"/>
  <c r="AD1209" i="5"/>
  <c r="AE1209" i="5"/>
  <c r="AC1209" i="5"/>
  <c r="AD1210" i="5"/>
  <c r="AC1210" i="5"/>
  <c r="AD1211" i="5"/>
  <c r="AE1210" i="5"/>
  <c r="AD1212" i="5"/>
  <c r="AE1211" i="5"/>
  <c r="AC1211" i="5"/>
  <c r="AE1212" i="5"/>
  <c r="AD1213" i="5"/>
  <c r="AC1212" i="5"/>
  <c r="AD1214" i="5"/>
  <c r="AC1213" i="5"/>
  <c r="AE1213" i="5"/>
  <c r="AE1214" i="5"/>
  <c r="AD1215" i="5"/>
  <c r="AC1214" i="5"/>
  <c r="AE1215" i="5"/>
  <c r="AD1216" i="5"/>
  <c r="AC1215" i="5"/>
  <c r="AD1217" i="5"/>
  <c r="AC1216" i="5"/>
  <c r="AE1216" i="5"/>
  <c r="AE1217" i="5"/>
  <c r="AC1217" i="5"/>
  <c r="AD1218" i="5"/>
  <c r="AC1218" i="5"/>
  <c r="AE1218" i="5"/>
  <c r="AD1219" i="5"/>
  <c r="AD1220" i="5"/>
  <c r="AE1219" i="5"/>
  <c r="AC1219" i="5"/>
  <c r="AC1220" i="5"/>
  <c r="AE1220" i="5"/>
  <c r="AD1221" i="5"/>
  <c r="AC1221" i="5"/>
  <c r="AE1221" i="5"/>
  <c r="AD1222" i="5"/>
  <c r="AD1223" i="5"/>
  <c r="AC1222" i="5"/>
  <c r="AE1222" i="5"/>
  <c r="AC1223" i="5"/>
  <c r="AD1224" i="5"/>
  <c r="AE1223" i="5"/>
  <c r="AD1225" i="5"/>
  <c r="AC1224" i="5"/>
  <c r="AE1224" i="5"/>
  <c r="AE1225" i="5"/>
  <c r="AC1225" i="5"/>
  <c r="AD1226" i="5"/>
  <c r="AD1227" i="5"/>
  <c r="AC1226" i="5"/>
  <c r="AE1226" i="5"/>
  <c r="AC1227" i="5"/>
  <c r="AD1228" i="5"/>
  <c r="AE1227" i="5"/>
  <c r="AD1229" i="5"/>
  <c r="AE1228" i="5"/>
  <c r="AC1228" i="5"/>
  <c r="AC1229" i="5"/>
  <c r="AE1229" i="5"/>
  <c r="AD1230" i="5"/>
  <c r="AC1230" i="5"/>
  <c r="AD1231" i="5"/>
  <c r="AE1230" i="5"/>
  <c r="AC1231" i="5"/>
  <c r="AE1231" i="5"/>
  <c r="AD1232" i="5"/>
  <c r="AD1233" i="5"/>
  <c r="AC1232" i="5"/>
  <c r="AE1232" i="5"/>
  <c r="AC1233" i="5"/>
  <c r="AD1234" i="5"/>
  <c r="AE1233" i="5"/>
  <c r="AD1235" i="5"/>
  <c r="AC1234" i="5"/>
  <c r="AE1234" i="5"/>
  <c r="AE1235" i="5"/>
  <c r="AD1236" i="5"/>
  <c r="AC1235" i="5"/>
  <c r="AE1236" i="5"/>
  <c r="AD1237" i="5"/>
  <c r="AC1236" i="5"/>
  <c r="AC1237" i="5"/>
  <c r="AD1238" i="5"/>
  <c r="AE1237" i="5"/>
  <c r="AD1239" i="5"/>
  <c r="AC1238" i="5"/>
  <c r="AE1238" i="5"/>
  <c r="AD1240" i="5"/>
  <c r="AC1239" i="5"/>
  <c r="AE1239" i="5"/>
  <c r="AD1241" i="5"/>
  <c r="AC1240" i="5"/>
  <c r="AE1240" i="5"/>
  <c r="AD1242" i="5"/>
  <c r="AC1241" i="5"/>
  <c r="AE1241" i="5"/>
  <c r="AD1243" i="5"/>
  <c r="AC1242" i="5"/>
  <c r="AE1242" i="5"/>
  <c r="AC1243" i="5"/>
  <c r="AD1244" i="5"/>
  <c r="AE1243" i="5"/>
  <c r="AE1244" i="5"/>
  <c r="AC1244" i="5"/>
  <c r="AD1245" i="5"/>
  <c r="AE1245" i="5"/>
  <c r="AD1246" i="5"/>
  <c r="AC1245" i="5"/>
  <c r="AC1246" i="5"/>
  <c r="AD1247" i="5"/>
  <c r="AE1246" i="5"/>
  <c r="AD1248" i="5"/>
  <c r="AE1247" i="5"/>
  <c r="AC1247" i="5"/>
  <c r="AE1248" i="5"/>
  <c r="AD1249" i="5"/>
  <c r="AC1248" i="5"/>
  <c r="AC1249" i="5"/>
  <c r="AD1250" i="5"/>
  <c r="AE1249" i="5"/>
  <c r="AE1250" i="5"/>
  <c r="AD1251" i="5"/>
  <c r="AC1250" i="5"/>
  <c r="AD1252" i="5"/>
  <c r="AE1251" i="5"/>
  <c r="AC1251" i="5"/>
  <c r="AD1253" i="5"/>
  <c r="AC1252" i="5"/>
  <c r="AE1252" i="5"/>
  <c r="AD1254" i="5"/>
  <c r="AC1253" i="5"/>
  <c r="AE1253" i="5"/>
  <c r="AC1254" i="5"/>
  <c r="AE1254" i="5"/>
  <c r="AD1255" i="5"/>
  <c r="AE1255" i="5"/>
  <c r="AC1255" i="5"/>
  <c r="AD1256" i="5"/>
  <c r="AC1256" i="5"/>
  <c r="AD1257" i="5"/>
  <c r="AE1256" i="5"/>
  <c r="AD1258" i="5"/>
  <c r="AC1257" i="5"/>
  <c r="AE1257" i="5"/>
  <c r="AE1258" i="5"/>
  <c r="AC1258" i="5"/>
  <c r="AD1259" i="5"/>
  <c r="AC1259" i="5"/>
  <c r="AE1259" i="5"/>
  <c r="AD1260" i="5"/>
  <c r="AD1261" i="5"/>
  <c r="AC1260" i="5"/>
  <c r="AE1260" i="5"/>
  <c r="AD1262" i="5"/>
  <c r="AE1261" i="5"/>
  <c r="AC1261" i="5"/>
  <c r="AE1262" i="5"/>
  <c r="AD1263" i="5"/>
  <c r="AC1262" i="5"/>
  <c r="AD1264" i="5"/>
  <c r="AE1263" i="5"/>
  <c r="AC1263" i="5"/>
  <c r="AC1264" i="5"/>
  <c r="AE1264" i="5"/>
  <c r="AD1265" i="5"/>
  <c r="AE1265" i="5"/>
  <c r="AD1266" i="5"/>
  <c r="AC1265" i="5"/>
  <c r="AC1266" i="5"/>
  <c r="AD1267" i="5"/>
  <c r="AE1266" i="5"/>
  <c r="AC1267" i="5"/>
  <c r="AD1268" i="5"/>
  <c r="AE1267" i="5"/>
  <c r="AD1269" i="5"/>
  <c r="AE1268" i="5"/>
  <c r="AC1268" i="5"/>
  <c r="AD1270" i="5"/>
  <c r="AC1269" i="5"/>
  <c r="AE1269" i="5"/>
  <c r="AD1271" i="5"/>
  <c r="AC1270" i="5"/>
  <c r="AE1270" i="5"/>
  <c r="AE1271" i="5"/>
  <c r="AC1271" i="5"/>
  <c r="AD1272" i="5"/>
  <c r="AE1272" i="5"/>
  <c r="AD1273" i="5"/>
  <c r="AC1272" i="5"/>
  <c r="AD1274" i="5"/>
  <c r="AC1273" i="5"/>
  <c r="AE1273" i="5"/>
  <c r="AE1274" i="5"/>
  <c r="AC1274" i="5"/>
  <c r="AD1275" i="5"/>
  <c r="AE1275" i="5"/>
  <c r="AC1275" i="5"/>
  <c r="AD1276" i="5"/>
  <c r="AE1276" i="5"/>
  <c r="AC1276" i="5"/>
  <c r="AD1277" i="5"/>
  <c r="AC1277" i="5"/>
  <c r="AD1278" i="5"/>
  <c r="AE1277" i="5"/>
  <c r="AD1279" i="5"/>
  <c r="AE1278" i="5"/>
  <c r="AC1278" i="5"/>
  <c r="AD1280" i="5"/>
  <c r="AC1279" i="5"/>
  <c r="AE1279" i="5"/>
  <c r="AC1280" i="5"/>
  <c r="AD1281" i="5"/>
  <c r="AE1280" i="5"/>
  <c r="AC1281" i="5"/>
  <c r="AD1282" i="5"/>
  <c r="AE1281" i="5"/>
  <c r="AE1282" i="5"/>
  <c r="AC1282" i="5"/>
  <c r="AD1283" i="5"/>
  <c r="AD1284" i="5"/>
  <c r="AE1283" i="5"/>
  <c r="AC1283" i="5"/>
  <c r="AD1285" i="5"/>
  <c r="AC1284" i="5"/>
  <c r="AE1284" i="5"/>
  <c r="AD1286" i="5"/>
  <c r="AE1285" i="5"/>
  <c r="AC1285" i="5"/>
  <c r="AC1286" i="5"/>
  <c r="AD1287" i="5"/>
  <c r="AE1286" i="5"/>
  <c r="AC1287" i="5"/>
  <c r="AE1287" i="5"/>
  <c r="AD1288" i="5"/>
  <c r="AD1289" i="5"/>
  <c r="AC1288" i="5"/>
  <c r="AE1288" i="5"/>
  <c r="AD1290" i="5"/>
  <c r="AE1289" i="5"/>
  <c r="AC1289" i="5"/>
  <c r="AD1291" i="5"/>
  <c r="AE1290" i="5"/>
  <c r="AC1290" i="5"/>
  <c r="AD1292" i="5"/>
  <c r="AE1291" i="5"/>
  <c r="AC1291" i="5"/>
  <c r="AC1292" i="5"/>
  <c r="AE1292" i="5"/>
  <c r="AD1293" i="5"/>
  <c r="AD1294" i="5"/>
  <c r="AC1293" i="5"/>
  <c r="AE1293" i="5"/>
  <c r="AE1294" i="5"/>
  <c r="AC1294" i="5"/>
  <c r="AD1295" i="5"/>
  <c r="AD1296" i="5"/>
  <c r="AE1295" i="5"/>
  <c r="AC1295" i="5"/>
  <c r="AE1296" i="5"/>
  <c r="AD1297" i="5"/>
  <c r="AC1296" i="5"/>
  <c r="AE1297" i="5"/>
  <c r="AD1298" i="5"/>
  <c r="AC1297" i="5"/>
  <c r="AD1299" i="5"/>
  <c r="AC1298" i="5"/>
  <c r="AE1298" i="5"/>
  <c r="AC1299" i="5"/>
  <c r="AD1300" i="5"/>
  <c r="AE1299" i="5"/>
  <c r="AD1301" i="5"/>
  <c r="AE1300" i="5"/>
  <c r="AC1300" i="5"/>
  <c r="AD1302" i="5"/>
  <c r="AC1301" i="5"/>
  <c r="AE1301" i="5"/>
  <c r="AE1302" i="5"/>
  <c r="AC1302" i="5"/>
  <c r="AD1303" i="5"/>
  <c r="AD1304" i="5"/>
  <c r="AC1303" i="5"/>
  <c r="AE1303" i="5"/>
  <c r="AC1304" i="5"/>
  <c r="AD1305" i="5"/>
  <c r="AE1304" i="5"/>
  <c r="AE1305" i="5"/>
  <c r="AD1306" i="5"/>
  <c r="AC1305" i="5"/>
  <c r="AE1306" i="5"/>
  <c r="AD1307" i="5"/>
  <c r="AC1306" i="5"/>
  <c r="AD1308" i="5"/>
  <c r="AE1307" i="5"/>
  <c r="AC1307" i="5"/>
  <c r="AE1308" i="5"/>
  <c r="AD1309" i="5"/>
  <c r="AC1308" i="5"/>
  <c r="AD1310" i="5"/>
  <c r="AC1309" i="5"/>
  <c r="AE1309" i="5"/>
  <c r="AE1310" i="5"/>
  <c r="AC1310" i="5"/>
  <c r="AD1311" i="5"/>
  <c r="AC1311" i="5"/>
  <c r="AE1311" i="5"/>
  <c r="AD1312" i="5"/>
  <c r="AE1312" i="5"/>
  <c r="AD1313" i="5"/>
  <c r="AC1312" i="5"/>
  <c r="AE1313" i="5"/>
  <c r="AC1313" i="5"/>
  <c r="AD1314" i="5"/>
  <c r="AC1314" i="5"/>
  <c r="AD1315" i="5"/>
  <c r="AE1314" i="5"/>
  <c r="AE1315" i="5"/>
  <c r="AC1315" i="5"/>
  <c r="AD1316" i="5"/>
  <c r="AE1316" i="5"/>
  <c r="AD1317" i="5"/>
  <c r="AC1316" i="5"/>
  <c r="AE1317" i="5"/>
  <c r="AC1317" i="5"/>
  <c r="AD1318" i="5"/>
  <c r="AD1319" i="5"/>
  <c r="AC1318" i="5"/>
  <c r="AE1318" i="5"/>
  <c r="AE1319" i="5"/>
  <c r="AD1320" i="5"/>
  <c r="AC1319" i="5"/>
  <c r="AD1321" i="5"/>
  <c r="AC1320" i="5"/>
  <c r="AE1320" i="5"/>
  <c r="AD1322" i="5"/>
  <c r="AC1321" i="5"/>
  <c r="AE1321" i="5"/>
  <c r="AE1322" i="5"/>
  <c r="AC1322" i="5"/>
  <c r="AD1323" i="5"/>
  <c r="AC1323" i="5"/>
  <c r="AE1323" i="5"/>
  <c r="AD1324" i="5"/>
  <c r="AE1324" i="5"/>
  <c r="AD1325" i="5"/>
  <c r="AC1324" i="5"/>
  <c r="AE1325" i="5"/>
  <c r="AD1326" i="5"/>
  <c r="AC1325" i="5"/>
  <c r="AE1326" i="5"/>
  <c r="AC1326" i="5"/>
  <c r="AD1327" i="5"/>
  <c r="AC1327" i="5"/>
  <c r="AD1328" i="5"/>
  <c r="AE1327" i="5"/>
  <c r="AE1328" i="5"/>
  <c r="AC1328" i="5"/>
  <c r="AD1329" i="5"/>
  <c r="AD1330" i="5"/>
  <c r="AC1329" i="5"/>
  <c r="AE1329" i="5"/>
  <c r="AC1330" i="5"/>
  <c r="AE1330" i="5"/>
  <c r="AD1331" i="5"/>
  <c r="AE1331" i="5"/>
  <c r="AC1331" i="5"/>
  <c r="AD1332" i="5"/>
  <c r="AD1333" i="5"/>
  <c r="AC1332" i="5"/>
  <c r="AE1332" i="5"/>
  <c r="AC1333" i="5"/>
  <c r="AD1334" i="5"/>
  <c r="AE1333" i="5"/>
  <c r="AD1335" i="5"/>
  <c r="AC1334" i="5"/>
  <c r="AE1334" i="5"/>
  <c r="AC1335" i="5"/>
  <c r="AD1336" i="5"/>
  <c r="AE1335" i="5"/>
  <c r="AC1336" i="5"/>
  <c r="AD1337" i="5"/>
  <c r="AE1336" i="5"/>
  <c r="AE1337" i="5"/>
  <c r="AD1338" i="5"/>
  <c r="AC1337" i="5"/>
  <c r="AC1338" i="5"/>
  <c r="AE1338" i="5"/>
  <c r="AD1339" i="5"/>
  <c r="AE1339" i="5"/>
  <c r="AD1340" i="5"/>
  <c r="AC1339" i="5"/>
  <c r="AD1341" i="5"/>
  <c r="AE1340" i="5"/>
  <c r="AC1340" i="5"/>
  <c r="AC1341" i="5"/>
  <c r="AE1341" i="5"/>
  <c r="AD1342" i="5"/>
  <c r="AD1343" i="5"/>
  <c r="AE1342" i="5"/>
  <c r="AC1342" i="5"/>
  <c r="AC1343" i="5"/>
  <c r="AD1344" i="5"/>
  <c r="AE1343" i="5"/>
  <c r="AC1344" i="5"/>
  <c r="AE1344" i="5"/>
  <c r="AD1345" i="5"/>
  <c r="AD1346" i="5"/>
  <c r="AC1345" i="5"/>
  <c r="AE1345" i="5"/>
  <c r="AD1347" i="5"/>
  <c r="AC1346" i="5"/>
  <c r="AE1346" i="5"/>
  <c r="AE1347" i="5"/>
  <c r="AC1347" i="5"/>
  <c r="AD1348" i="5"/>
  <c r="AE1348" i="5"/>
  <c r="AD1349" i="5"/>
  <c r="AC1348" i="5"/>
  <c r="AD1350" i="5"/>
  <c r="AE1349" i="5"/>
  <c r="AC1349" i="5"/>
  <c r="AC1350" i="5"/>
  <c r="AE1350" i="5"/>
  <c r="AD1351" i="5"/>
  <c r="AC1351" i="5"/>
  <c r="AD1352" i="5"/>
  <c r="AE1351" i="5"/>
  <c r="AC1352" i="5"/>
  <c r="AE1352" i="5"/>
  <c r="AD1353" i="5"/>
  <c r="AD1354" i="5"/>
  <c r="AC1353" i="5"/>
  <c r="AE1353" i="5"/>
  <c r="AE1354" i="5"/>
  <c r="AC1354" i="5"/>
  <c r="AD1355" i="5"/>
  <c r="AE1355" i="5"/>
  <c r="AD1356" i="5"/>
  <c r="AC1355" i="5"/>
  <c r="AD1357" i="5"/>
  <c r="AE1356" i="5"/>
  <c r="AC1356" i="5"/>
  <c r="AC1357" i="5"/>
  <c r="AE1357" i="5"/>
  <c r="AD1358" i="5"/>
  <c r="AC1358" i="5"/>
  <c r="AD1359" i="5"/>
  <c r="AE1358" i="5"/>
  <c r="AE1359" i="5"/>
  <c r="AC1359" i="5"/>
  <c r="AD1360" i="5"/>
  <c r="AC1360" i="5"/>
  <c r="AD1361" i="5"/>
  <c r="AE1360" i="5"/>
  <c r="AD1362" i="5"/>
  <c r="AC1361" i="5"/>
  <c r="AE1361" i="5"/>
  <c r="AD1363" i="5"/>
  <c r="AC1362" i="5"/>
  <c r="AE1362" i="5"/>
  <c r="AE1363" i="5"/>
  <c r="AD1364" i="5"/>
  <c r="AC1363" i="5"/>
  <c r="AC1364" i="5"/>
  <c r="AD1365" i="5"/>
  <c r="AE1364" i="5"/>
  <c r="AC1365" i="5"/>
  <c r="AE1365" i="5"/>
  <c r="AD1366" i="5"/>
  <c r="AC1366" i="5"/>
  <c r="AD1367" i="5"/>
  <c r="AE1366" i="5"/>
  <c r="AD1368" i="5"/>
  <c r="AC1367" i="5"/>
  <c r="AE1367" i="5"/>
  <c r="AD1369" i="5"/>
  <c r="AE1368" i="5"/>
  <c r="AC1368" i="5"/>
  <c r="AC1369" i="5"/>
  <c r="AD1370" i="5"/>
  <c r="AE1369" i="5"/>
  <c r="AD1371" i="5"/>
  <c r="AE1370" i="5"/>
  <c r="AC1370" i="5"/>
  <c r="AC1371" i="5"/>
  <c r="AE1371" i="5"/>
  <c r="AD1372" i="5"/>
  <c r="AE1372" i="5"/>
  <c r="AC1372" i="5"/>
  <c r="AD1373" i="5"/>
  <c r="AD1374" i="5"/>
  <c r="AE1373" i="5"/>
  <c r="AC1373" i="5"/>
  <c r="AD1375" i="5"/>
  <c r="AC1374" i="5"/>
  <c r="AE1374" i="5"/>
  <c r="AD1376" i="5"/>
  <c r="AE1375" i="5"/>
  <c r="AC1375" i="5"/>
  <c r="AE1376" i="5"/>
  <c r="AC1376" i="5"/>
  <c r="AD1377" i="5"/>
  <c r="AC1377" i="5"/>
  <c r="AE1377" i="5"/>
  <c r="AD1378" i="5"/>
  <c r="AE1378" i="5"/>
  <c r="AC1378" i="5"/>
  <c r="AD1379" i="5"/>
  <c r="AE1379" i="5"/>
  <c r="AC1379" i="5"/>
  <c r="AD1380" i="5"/>
  <c r="AD1381" i="5"/>
  <c r="AE1380" i="5"/>
  <c r="AC1380" i="5"/>
  <c r="AC1381" i="5"/>
  <c r="AE1381" i="5"/>
  <c r="AD1382" i="5"/>
  <c r="AC1382" i="5"/>
  <c r="AE1382" i="5"/>
  <c r="AD1383" i="5"/>
  <c r="AD1384" i="5"/>
  <c r="AC1383" i="5"/>
  <c r="AE1383" i="5"/>
  <c r="AE1384" i="5"/>
  <c r="AD1385" i="5"/>
  <c r="AC1384" i="5"/>
  <c r="AE1385" i="5"/>
  <c r="AD1386" i="5"/>
  <c r="AC1385" i="5"/>
  <c r="AC1386" i="5"/>
  <c r="AE1386" i="5"/>
  <c r="AD1387" i="5"/>
  <c r="AE1387" i="5"/>
  <c r="AC1387" i="5"/>
  <c r="AD1388" i="5"/>
  <c r="AE1388" i="5"/>
  <c r="AC1388" i="5"/>
  <c r="AD1389" i="5"/>
  <c r="AD1390" i="5"/>
  <c r="AE1389" i="5"/>
  <c r="AC1389" i="5"/>
  <c r="AE1390" i="5"/>
  <c r="AD1391" i="5"/>
  <c r="AC1390" i="5"/>
  <c r="AE1391" i="5"/>
  <c r="AD1392" i="5"/>
  <c r="AC1391" i="5"/>
  <c r="AD1393" i="5"/>
  <c r="AE1392" i="5"/>
  <c r="AC1392" i="5"/>
  <c r="AD1394" i="5"/>
  <c r="AC1393" i="5"/>
  <c r="AE1393" i="5"/>
  <c r="AE1394" i="5"/>
  <c r="AD1395" i="5"/>
  <c r="AC1394" i="5"/>
  <c r="AE1395" i="5"/>
  <c r="AD1396" i="5"/>
  <c r="AC1395" i="5"/>
  <c r="AE1396" i="5"/>
  <c r="AC1396" i="5"/>
  <c r="AD1397" i="5"/>
  <c r="AD1398" i="5"/>
  <c r="AE1397" i="5"/>
  <c r="AC1397" i="5"/>
  <c r="AE1398" i="5"/>
  <c r="AC1398" i="5"/>
  <c r="AD1399" i="5"/>
  <c r="AC1399" i="5"/>
  <c r="AD1400" i="5"/>
  <c r="AE1399" i="5"/>
  <c r="AC1400" i="5"/>
  <c r="AE1400" i="5"/>
  <c r="AD1401" i="5"/>
  <c r="AC1401" i="5"/>
  <c r="AD1402" i="5"/>
  <c r="AE1401" i="5"/>
  <c r="AC1402" i="5"/>
  <c r="AD1403" i="5"/>
  <c r="AE1402" i="5"/>
  <c r="AC1403" i="5"/>
  <c r="AD1404" i="5"/>
  <c r="AE1403" i="5"/>
  <c r="AE1404" i="5"/>
  <c r="AC1404" i="5"/>
  <c r="AD1405" i="5"/>
  <c r="AD1406" i="5"/>
  <c r="AC1405" i="5"/>
  <c r="AE1405" i="5"/>
  <c r="AE1406" i="5"/>
  <c r="AC1406" i="5"/>
  <c r="AD1407" i="5"/>
  <c r="AE1407" i="5"/>
  <c r="AC1407" i="5"/>
  <c r="AD1408" i="5"/>
  <c r="AE1408" i="5"/>
  <c r="AD1409" i="5"/>
  <c r="AC1408" i="5"/>
  <c r="AD1410" i="5"/>
  <c r="AC1409" i="5"/>
  <c r="AE1409" i="5"/>
  <c r="AC1410" i="5"/>
  <c r="AE1410" i="5"/>
  <c r="AD1411" i="5"/>
  <c r="AC1411" i="5"/>
  <c r="AE1411" i="5"/>
  <c r="AD1412" i="5"/>
  <c r="AD1413" i="5"/>
  <c r="AC1412" i="5"/>
  <c r="AE1412" i="5"/>
  <c r="AC1413" i="5"/>
  <c r="AD1414" i="5"/>
  <c r="AE1413" i="5"/>
  <c r="AD1415" i="5"/>
  <c r="AC1414" i="5"/>
  <c r="AE1414" i="5"/>
  <c r="AD1416" i="5"/>
  <c r="AC1415" i="5"/>
  <c r="AE1415" i="5"/>
  <c r="AD1417" i="5"/>
  <c r="AC1416" i="5"/>
  <c r="AE1416" i="5"/>
  <c r="AD1418" i="5"/>
  <c r="AC1417" i="5"/>
  <c r="AE1417" i="5"/>
  <c r="AE1418" i="5"/>
  <c r="AC1418" i="5"/>
  <c r="AD1419" i="5"/>
  <c r="AC1419" i="5"/>
  <c r="AD1420" i="5"/>
  <c r="AE1419" i="5"/>
  <c r="AE1420" i="5"/>
  <c r="AD1421" i="5"/>
  <c r="AC1420" i="5"/>
  <c r="AC1421" i="5"/>
  <c r="AD1422" i="5"/>
  <c r="AE1421" i="5"/>
  <c r="AD1423" i="5"/>
  <c r="AC1422" i="5"/>
  <c r="AE1422" i="5"/>
  <c r="AD1424" i="5"/>
  <c r="AC1423" i="5"/>
  <c r="AE1423" i="5"/>
  <c r="AD1425" i="5"/>
  <c r="AC1424" i="5"/>
  <c r="AE1424" i="5"/>
  <c r="AE1425" i="5"/>
  <c r="AD1426" i="5"/>
  <c r="AC1425" i="5"/>
  <c r="AC1426" i="5"/>
  <c r="AE1426" i="5"/>
  <c r="AD1427" i="5"/>
  <c r="AD1428" i="5"/>
  <c r="AC1427" i="5"/>
  <c r="AE1427" i="5"/>
  <c r="AD1429" i="5"/>
  <c r="AE1428" i="5"/>
  <c r="AC1428" i="5"/>
  <c r="AE1429" i="5"/>
  <c r="AC1429" i="5"/>
  <c r="AD1430" i="5"/>
  <c r="AE1430" i="5"/>
  <c r="AC1430" i="5"/>
  <c r="AD1431" i="5"/>
  <c r="AC1431" i="5"/>
  <c r="AE1431" i="5"/>
  <c r="AD1432" i="5"/>
  <c r="AD1433" i="5"/>
  <c r="AC1432" i="5"/>
  <c r="AE1432" i="5"/>
  <c r="AE1433" i="5"/>
  <c r="AD1434" i="5"/>
  <c r="AC1433" i="5"/>
  <c r="AC1434" i="5"/>
  <c r="AE1434" i="5"/>
  <c r="AD1435" i="5"/>
  <c r="AD1436" i="5"/>
  <c r="AC1435" i="5"/>
  <c r="AE1435" i="5"/>
  <c r="AD1437" i="5"/>
  <c r="AE1436" i="5"/>
  <c r="AC1436" i="5"/>
  <c r="AC1437" i="5"/>
  <c r="AD1438" i="5"/>
  <c r="AE1437" i="5"/>
  <c r="AD1439" i="5"/>
  <c r="AE1438" i="5"/>
  <c r="AC1438" i="5"/>
  <c r="AC1439" i="5"/>
  <c r="AE1439" i="5"/>
  <c r="AD1440" i="5"/>
  <c r="AD1441" i="5"/>
  <c r="AC1440" i="5"/>
  <c r="AE1440" i="5"/>
  <c r="AE1441" i="5"/>
  <c r="AC1441" i="5"/>
  <c r="AD1442" i="5"/>
  <c r="AC1442" i="5"/>
  <c r="AE1442" i="5"/>
  <c r="AD1443" i="5"/>
  <c r="AC1443" i="5"/>
  <c r="AE1443" i="5"/>
  <c r="AD1444" i="5"/>
  <c r="AC1444" i="5"/>
  <c r="AE1444" i="5"/>
  <c r="AD1445" i="5"/>
  <c r="AD1446" i="5"/>
  <c r="AE1445" i="5"/>
  <c r="AC1445" i="5"/>
  <c r="AC1446" i="5"/>
  <c r="AE1446" i="5"/>
  <c r="AD1447" i="5"/>
  <c r="AC1447" i="5"/>
  <c r="AE1447" i="5"/>
  <c r="AD1448" i="5"/>
  <c r="AC1448" i="5"/>
  <c r="AE1448" i="5"/>
  <c r="AD1449" i="5"/>
  <c r="AD1450" i="5"/>
  <c r="AE1449" i="5"/>
  <c r="AC1449" i="5"/>
  <c r="AE1450" i="5"/>
  <c r="AC1450" i="5"/>
  <c r="AD1451" i="5"/>
  <c r="AD1452" i="5"/>
  <c r="AE1451" i="5"/>
  <c r="AC1451" i="5"/>
  <c r="AD1453" i="5"/>
  <c r="AE1452" i="5"/>
  <c r="AC1452" i="5"/>
  <c r="AE1453" i="5"/>
  <c r="AC1453" i="5"/>
  <c r="AD1454" i="5"/>
  <c r="AD1455" i="5"/>
  <c r="AC1454" i="5"/>
  <c r="AE1454" i="5"/>
  <c r="AD1456" i="5"/>
  <c r="AC1455" i="5"/>
  <c r="AE1455" i="5"/>
  <c r="AD1457" i="5"/>
  <c r="AE1456" i="5"/>
  <c r="AC1456" i="5"/>
  <c r="AD1458" i="5"/>
  <c r="AC1457" i="5"/>
  <c r="AE1457" i="5"/>
  <c r="AC1458" i="5"/>
  <c r="AE1458" i="5"/>
  <c r="AD1459" i="5"/>
  <c r="AE1459" i="5"/>
  <c r="AC1459" i="5"/>
  <c r="AD1460" i="5"/>
  <c r="AE1460" i="5"/>
  <c r="AC1460" i="5"/>
  <c r="AD1461" i="5"/>
  <c r="AC1461" i="5"/>
  <c r="AE1461" i="5"/>
  <c r="AD1462" i="5"/>
  <c r="AE1462" i="5"/>
  <c r="AD1463" i="5"/>
  <c r="AC1462" i="5"/>
  <c r="AD1464" i="5"/>
  <c r="AE1463" i="5"/>
  <c r="AC1463" i="5"/>
  <c r="AD1465" i="5"/>
  <c r="AE1464" i="5"/>
  <c r="AC1464" i="5"/>
  <c r="AC1465" i="5"/>
  <c r="AE1465" i="5"/>
  <c r="AD1466" i="5"/>
  <c r="AE1466" i="5"/>
  <c r="AC1466" i="5"/>
  <c r="AD1467" i="5"/>
  <c r="AD1468" i="5"/>
  <c r="AC1467" i="5"/>
  <c r="AE1467" i="5"/>
  <c r="AC1468" i="5"/>
  <c r="AE1468" i="5"/>
  <c r="AD1469" i="5"/>
  <c r="AE1469" i="5"/>
  <c r="AD1470" i="5"/>
  <c r="AC1469" i="5"/>
  <c r="AC1470" i="5"/>
  <c r="AE1470" i="5"/>
  <c r="AD1471" i="5"/>
  <c r="AC1471" i="5"/>
  <c r="AE1471" i="5"/>
  <c r="AD1472" i="5"/>
  <c r="AC1472" i="5"/>
  <c r="AD1473" i="5"/>
  <c r="AE1472" i="5"/>
  <c r="AC1473" i="5"/>
  <c r="AE1473" i="5"/>
  <c r="AD1474" i="5"/>
  <c r="AE1474" i="5"/>
  <c r="AC1474" i="5"/>
  <c r="AD1475" i="5"/>
  <c r="AC1475" i="5"/>
  <c r="AE1475" i="5"/>
  <c r="AD1476" i="5"/>
  <c r="AD1477" i="5"/>
  <c r="AE1476" i="5"/>
  <c r="AC1476" i="5"/>
  <c r="AC1477" i="5"/>
  <c r="AE1477" i="5"/>
  <c r="AD1478" i="5"/>
  <c r="AE1478" i="5"/>
  <c r="AD1479" i="5"/>
  <c r="AC1478" i="5"/>
  <c r="AE1479" i="5"/>
  <c r="AC1479" i="5"/>
  <c r="AD1480" i="5"/>
  <c r="AD1481" i="5"/>
  <c r="AE1480" i="5"/>
  <c r="AC1480" i="5"/>
  <c r="AE1481" i="5"/>
  <c r="AC1481" i="5"/>
  <c r="AD1482" i="5"/>
  <c r="AC1482" i="5"/>
  <c r="AE1482" i="5"/>
  <c r="AD1483" i="5"/>
  <c r="AE1483" i="5"/>
  <c r="AD1484" i="5"/>
  <c r="AC1483" i="5"/>
  <c r="AD1485" i="5"/>
  <c r="AE1484" i="5"/>
  <c r="AC1484" i="5"/>
  <c r="AC1485" i="5"/>
  <c r="AE1485" i="5"/>
  <c r="AD1486" i="5"/>
  <c r="AE1486" i="5"/>
  <c r="AD1487" i="5"/>
  <c r="AC1486" i="5"/>
  <c r="AE1487" i="5"/>
  <c r="AD1488" i="5"/>
  <c r="AC1487" i="5"/>
  <c r="AD1489" i="5"/>
  <c r="AE1488" i="5"/>
  <c r="AC1488" i="5"/>
  <c r="AD1490" i="5"/>
  <c r="AE1489" i="5"/>
  <c r="AC1489" i="5"/>
  <c r="AC1490" i="5"/>
  <c r="AE1490" i="5"/>
  <c r="AD1491" i="5"/>
  <c r="AD1492" i="5"/>
  <c r="AE1491" i="5"/>
  <c r="AC1491" i="5"/>
  <c r="AD1493" i="5"/>
  <c r="AC1492" i="5"/>
  <c r="AE1492" i="5"/>
  <c r="AC1493" i="5"/>
  <c r="AE1493" i="5"/>
  <c r="AD1494" i="5"/>
  <c r="AC1494" i="5"/>
  <c r="AE1494" i="5"/>
  <c r="AD1495" i="5"/>
  <c r="AE1495" i="5"/>
  <c r="AC1495" i="5"/>
  <c r="AD1496" i="5"/>
  <c r="AD1497" i="5"/>
  <c r="AE1496" i="5"/>
  <c r="AC1496" i="5"/>
  <c r="AD1498" i="5"/>
  <c r="AC1497" i="5"/>
  <c r="AE1497" i="5"/>
  <c r="AC1498" i="5"/>
  <c r="AE1498" i="5"/>
  <c r="AD1499" i="5"/>
  <c r="AC1499" i="5"/>
  <c r="AD1500" i="5"/>
  <c r="AE1499" i="5"/>
  <c r="AD1501" i="5"/>
  <c r="AC1500" i="5"/>
  <c r="AE1500" i="5"/>
  <c r="AC1501" i="5"/>
  <c r="AE1501" i="5"/>
  <c r="AD1502" i="5"/>
  <c r="AE1502" i="5"/>
  <c r="AC1502" i="5"/>
  <c r="AD1503" i="5"/>
  <c r="AE1503" i="5"/>
  <c r="AC1503" i="5"/>
  <c r="AD1504" i="5"/>
  <c r="AE1504" i="5"/>
  <c r="AC1504" i="5"/>
  <c r="AD1505" i="5"/>
  <c r="AC1505" i="5"/>
  <c r="AE1505" i="5"/>
  <c r="AD1506" i="5"/>
  <c r="AE1506" i="5"/>
  <c r="AC1506" i="5"/>
  <c r="AD1507" i="5"/>
  <c r="AE1507" i="5"/>
  <c r="AC1507" i="5"/>
  <c r="AD1508" i="5"/>
  <c r="AD1509" i="5"/>
  <c r="AC1508" i="5"/>
  <c r="AE1508" i="5"/>
  <c r="AD1510" i="5"/>
  <c r="AC1509" i="5"/>
  <c r="AE1509" i="5"/>
  <c r="AC1510" i="5"/>
  <c r="AD1511" i="5"/>
  <c r="AE1510" i="5"/>
  <c r="AE1511" i="5"/>
  <c r="AC1511" i="5"/>
  <c r="AD1512" i="5"/>
  <c r="AC1512" i="5"/>
  <c r="AD1513" i="5"/>
  <c r="AE1512" i="5"/>
  <c r="AD1514" i="5"/>
  <c r="AC1513" i="5"/>
  <c r="AE1513" i="5"/>
  <c r="AC1514" i="5"/>
  <c r="AD1515" i="5"/>
  <c r="AE1514" i="5"/>
  <c r="AE1515" i="5"/>
  <c r="AD1516" i="5"/>
  <c r="AC1515" i="5"/>
  <c r="AC1516" i="5"/>
  <c r="AD1517" i="5"/>
  <c r="AE1516" i="5"/>
  <c r="AD1518" i="5"/>
  <c r="AC1517" i="5"/>
  <c r="AE1517" i="5"/>
  <c r="AE1518" i="5"/>
  <c r="AC1518" i="5"/>
  <c r="AD1519" i="5"/>
  <c r="AE1519" i="5"/>
  <c r="AD1520" i="5"/>
  <c r="AC1519" i="5"/>
  <c r="AC1520" i="5"/>
  <c r="AD1521" i="5"/>
  <c r="AE1520" i="5"/>
  <c r="AE1521" i="5"/>
  <c r="AD1522" i="5"/>
  <c r="AC1521" i="5"/>
  <c r="AD1523" i="5"/>
  <c r="AC1522" i="5"/>
  <c r="AE1522" i="5"/>
  <c r="AE1523" i="5"/>
  <c r="AC1523" i="5"/>
  <c r="AD1524" i="5"/>
  <c r="AC1524" i="5"/>
  <c r="AD1525" i="5"/>
  <c r="AE1524" i="5"/>
  <c r="AD1526" i="5"/>
  <c r="AC1525" i="5"/>
  <c r="AE1525" i="5"/>
  <c r="AD1527" i="5"/>
  <c r="AC1526" i="5"/>
  <c r="AE1526" i="5"/>
  <c r="AD1528" i="5"/>
  <c r="AC1527" i="5"/>
  <c r="AE1527" i="5"/>
  <c r="AE1528" i="5"/>
  <c r="AD1529" i="5"/>
  <c r="AC1528" i="5"/>
  <c r="AD1530" i="5"/>
  <c r="AC1529" i="5"/>
  <c r="AE1529" i="5"/>
  <c r="AC1530" i="5"/>
  <c r="AD1531" i="5"/>
  <c r="AE1530" i="5"/>
  <c r="AE1531" i="5"/>
  <c r="AC1531" i="5"/>
  <c r="AD1532" i="5"/>
  <c r="AD1533" i="5"/>
  <c r="AE1532" i="5"/>
  <c r="AC1532" i="5"/>
  <c r="AC1533" i="5"/>
  <c r="AE1533" i="5"/>
  <c r="AD1534" i="5"/>
  <c r="AD1535" i="5"/>
  <c r="AC1534" i="5"/>
  <c r="AE1534" i="5"/>
  <c r="AC1535" i="5"/>
  <c r="AE1535" i="5"/>
  <c r="AD1536" i="5"/>
  <c r="AD1537" i="5"/>
  <c r="AC1536" i="5"/>
  <c r="AE1536" i="5"/>
  <c r="AD1538" i="5"/>
  <c r="AC1537" i="5"/>
  <c r="AE1537" i="5"/>
  <c r="AD1539" i="5"/>
  <c r="AC1538" i="5"/>
  <c r="AE1538" i="5"/>
  <c r="AD1540" i="5"/>
  <c r="AC1539" i="5"/>
  <c r="AE1539" i="5"/>
  <c r="AC1540" i="5"/>
  <c r="AE1540" i="5"/>
  <c r="AD1541" i="5"/>
  <c r="AD1542" i="5"/>
  <c r="AC1541" i="5"/>
  <c r="AE1541" i="5"/>
  <c r="AC1542" i="5"/>
  <c r="AE1542" i="5"/>
  <c r="AD1543" i="5"/>
  <c r="AE1543" i="5"/>
  <c r="AD1544" i="5"/>
  <c r="AC1543" i="5"/>
  <c r="AD1545" i="5"/>
  <c r="AE1544" i="5"/>
  <c r="AC1544" i="5"/>
  <c r="AE1545" i="5"/>
  <c r="AD1546" i="5"/>
  <c r="AC1545" i="5"/>
  <c r="AD1547" i="5"/>
  <c r="AC1546" i="5"/>
  <c r="AE1546" i="5"/>
  <c r="AD1548" i="5"/>
  <c r="AC1547" i="5"/>
  <c r="AE1547" i="5"/>
  <c r="AC1548" i="5"/>
  <c r="AD1549" i="5"/>
  <c r="AE1548" i="5"/>
  <c r="AD1550" i="5"/>
  <c r="AC1549" i="5"/>
  <c r="AE1549" i="5"/>
  <c r="AC1550" i="5"/>
  <c r="AE1550" i="5"/>
  <c r="AD1551" i="5"/>
  <c r="AC1551" i="5"/>
  <c r="AE1551" i="5"/>
  <c r="AD1552" i="5"/>
  <c r="AE1552" i="5"/>
  <c r="AC1552" i="5"/>
  <c r="AD1553" i="5"/>
  <c r="AE1553" i="5"/>
  <c r="AC1553" i="5"/>
  <c r="AD1554" i="5"/>
  <c r="AD1555" i="5"/>
  <c r="AC1554" i="5"/>
  <c r="AE1554" i="5"/>
  <c r="AE1555" i="5"/>
  <c r="AC1555" i="5"/>
  <c r="AD1556" i="5"/>
  <c r="AE1556" i="5"/>
  <c r="AD1557" i="5"/>
  <c r="AC1556" i="5"/>
  <c r="AD1558" i="5"/>
  <c r="AC1557" i="5"/>
  <c r="AE1557" i="5"/>
  <c r="AD1559" i="5"/>
  <c r="AC1558" i="5"/>
  <c r="AE1558" i="5"/>
  <c r="AC1559" i="5"/>
  <c r="AD1560" i="5"/>
  <c r="AE1559" i="5"/>
  <c r="AD1561" i="5"/>
  <c r="AC1560" i="5"/>
  <c r="AE1560" i="5"/>
  <c r="AD1562" i="5"/>
  <c r="AC1561" i="5"/>
  <c r="AE1561" i="5"/>
  <c r="AD1563" i="5"/>
  <c r="AC1562" i="5"/>
  <c r="AE1562" i="5"/>
  <c r="AE1563" i="5"/>
  <c r="AC1563" i="5"/>
  <c r="AD1564" i="5"/>
  <c r="AE1564" i="5"/>
  <c r="AD1565" i="5"/>
  <c r="AC1564" i="5"/>
  <c r="AE1565" i="5"/>
  <c r="AD1566" i="5"/>
  <c r="AC1565" i="5"/>
  <c r="AD1567" i="5"/>
  <c r="AE1566" i="5"/>
  <c r="AC1566" i="5"/>
  <c r="AC1567" i="5"/>
  <c r="AD1568" i="5"/>
  <c r="AE1567" i="5"/>
  <c r="AC1568" i="5"/>
  <c r="AD1569" i="5"/>
  <c r="AE1568" i="5"/>
  <c r="AD1570" i="5"/>
  <c r="AC1569" i="5"/>
  <c r="AE1569" i="5"/>
  <c r="AC1570" i="5"/>
  <c r="AD1571" i="5"/>
  <c r="AE1570" i="5"/>
  <c r="AE1571" i="5"/>
  <c r="AC1571" i="5"/>
  <c r="AD1572" i="5"/>
  <c r="AE1572" i="5"/>
  <c r="AD1573" i="5"/>
  <c r="AC1572" i="5"/>
  <c r="AD1574" i="5"/>
  <c r="AC1573" i="5"/>
  <c r="AE1573" i="5"/>
  <c r="AD1575" i="5"/>
  <c r="AC1574" i="5"/>
  <c r="AE1574" i="5"/>
  <c r="AD1576" i="5"/>
  <c r="AC1575" i="5"/>
  <c r="AE1575" i="5"/>
  <c r="AE1576" i="5"/>
  <c r="AD1577" i="5"/>
  <c r="AC1576" i="5"/>
  <c r="AD1578" i="5"/>
  <c r="AC1577" i="5"/>
  <c r="AE1577" i="5"/>
  <c r="AE1578" i="5"/>
  <c r="AD1579" i="5"/>
  <c r="AC1578" i="5"/>
  <c r="AD1580" i="5"/>
  <c r="AC1579" i="5"/>
  <c r="AE1579" i="5"/>
  <c r="AC1580" i="5"/>
  <c r="AE1580" i="5"/>
  <c r="AD1581" i="5"/>
  <c r="AD1582" i="5"/>
  <c r="AC1581" i="5"/>
  <c r="AE1581" i="5"/>
  <c r="AC1582" i="5"/>
  <c r="AE1582" i="5"/>
  <c r="AD1583" i="5"/>
  <c r="AE1583" i="5"/>
  <c r="AC1583" i="5"/>
  <c r="AD1584" i="5"/>
  <c r="AE1584" i="5"/>
  <c r="AC1584" i="5"/>
  <c r="AD1585" i="5"/>
  <c r="AE1585" i="5"/>
  <c r="AC1585" i="5"/>
  <c r="AD1586" i="5"/>
  <c r="AE1586" i="5"/>
  <c r="AD1587" i="5"/>
  <c r="AC1586" i="5"/>
  <c r="AE1587" i="5"/>
  <c r="AD1588" i="5"/>
  <c r="AC1587" i="5"/>
  <c r="AE1588" i="5"/>
  <c r="AC1588" i="5"/>
  <c r="AD1589" i="5"/>
  <c r="AD1590" i="5"/>
  <c r="AC1589" i="5"/>
  <c r="AE1589" i="5"/>
  <c r="AC1590" i="5"/>
  <c r="AE1590" i="5"/>
  <c r="AD1591" i="5"/>
  <c r="AD1592" i="5"/>
  <c r="AC1591" i="5"/>
  <c r="AE1591" i="5"/>
  <c r="AD1593" i="5"/>
  <c r="AC1592" i="5"/>
  <c r="AE1592" i="5"/>
  <c r="AD1594" i="5"/>
  <c r="AE1593" i="5"/>
  <c r="AC1593" i="5"/>
  <c r="AE1594" i="5"/>
  <c r="AD1595" i="5"/>
  <c r="AC1594" i="5"/>
  <c r="AE1595" i="5"/>
  <c r="AC1595" i="5"/>
  <c r="AD1596" i="5"/>
  <c r="AC1596" i="5"/>
  <c r="AD1597" i="5"/>
  <c r="AE1596" i="5"/>
  <c r="AD1598" i="5"/>
  <c r="AC1597" i="5"/>
  <c r="AE1597" i="5"/>
  <c r="AD1599" i="5"/>
  <c r="AC1598" i="5"/>
  <c r="AE1598" i="5"/>
  <c r="AD1600" i="5"/>
  <c r="AE1599" i="5"/>
  <c r="AC1599" i="5"/>
  <c r="AE1600" i="5"/>
  <c r="AD1601" i="5"/>
  <c r="AC1600" i="5"/>
  <c r="AE1601" i="5"/>
  <c r="AC1601" i="5"/>
  <c r="AD1602" i="5"/>
  <c r="AC1602" i="5"/>
  <c r="AD1603" i="5"/>
  <c r="AE1602" i="5"/>
  <c r="AD1604" i="5"/>
  <c r="AC1603" i="5"/>
  <c r="AE1603" i="5"/>
  <c r="AD1605" i="5"/>
  <c r="AE1604" i="5"/>
  <c r="AC1604" i="5"/>
  <c r="AE1605" i="5"/>
  <c r="AC1605" i="5"/>
  <c r="AD1606" i="5"/>
  <c r="AE1606" i="5"/>
  <c r="AD1607" i="5"/>
  <c r="AC1606" i="5"/>
  <c r="AC1607" i="5"/>
  <c r="AE1607" i="5"/>
  <c r="AD1608" i="5"/>
  <c r="AE1608" i="5"/>
  <c r="AD1609" i="5"/>
  <c r="AC1608" i="5"/>
  <c r="AE1609" i="5"/>
  <c r="AC1609" i="5"/>
  <c r="AD1610" i="5"/>
  <c r="AC1610" i="5"/>
  <c r="AD1611" i="5"/>
  <c r="AE1610" i="5"/>
  <c r="AE1611" i="5"/>
  <c r="AC1611" i="5"/>
  <c r="AD1612" i="5"/>
  <c r="AC1612" i="5"/>
  <c r="AD1613" i="5"/>
  <c r="AE1612" i="5"/>
  <c r="AE1613" i="5"/>
  <c r="AC1613" i="5"/>
  <c r="AD1614" i="5"/>
  <c r="AE1614" i="5"/>
  <c r="AD1615" i="5"/>
  <c r="AC1614" i="5"/>
  <c r="AC1615" i="5"/>
  <c r="AE1615" i="5"/>
  <c r="AD1616" i="5"/>
  <c r="AC1616" i="5"/>
  <c r="AE1616" i="5"/>
  <c r="AD1617" i="5"/>
  <c r="AE1617" i="5"/>
  <c r="AC1617" i="5"/>
  <c r="AD1618" i="5"/>
  <c r="AE1618" i="5"/>
  <c r="AD1619" i="5"/>
  <c r="AC1618" i="5"/>
  <c r="AD1620" i="5"/>
  <c r="AC1619" i="5"/>
  <c r="AE1619" i="5"/>
  <c r="AC1620" i="5"/>
  <c r="AD1621" i="5"/>
  <c r="AE1620" i="5"/>
  <c r="AD1622" i="5"/>
  <c r="AC1621" i="5"/>
  <c r="AE1621" i="5"/>
  <c r="AE1622" i="5"/>
  <c r="AD1623" i="5"/>
  <c r="AC1622" i="5"/>
  <c r="AD1624" i="5"/>
  <c r="AC1623" i="5"/>
  <c r="AE1623" i="5"/>
  <c r="AC1624" i="5"/>
  <c r="AE1624" i="5"/>
  <c r="AD1625" i="5"/>
  <c r="AE1625" i="5"/>
  <c r="AC1625" i="5"/>
  <c r="AD1626" i="5"/>
  <c r="AD1627" i="5"/>
  <c r="AE1626" i="5"/>
  <c r="AC1626" i="5"/>
  <c r="AE1627" i="5"/>
  <c r="AC1627" i="5"/>
  <c r="AD1628" i="5"/>
  <c r="AD1629" i="5"/>
  <c r="AE1628" i="5"/>
  <c r="AC1628" i="5"/>
  <c r="AC1629" i="5"/>
  <c r="AE1629" i="5"/>
  <c r="AD1630" i="5"/>
  <c r="AD1631" i="5"/>
  <c r="AC1630" i="5"/>
  <c r="AE1630" i="5"/>
  <c r="AC1631" i="5"/>
  <c r="AE1631" i="5"/>
  <c r="AD1632" i="5"/>
  <c r="AC1632" i="5"/>
  <c r="AE1632" i="5"/>
  <c r="AD1633" i="5"/>
  <c r="AC1633" i="5"/>
  <c r="AE1633" i="5"/>
  <c r="AD1634" i="5"/>
  <c r="AC1634" i="5"/>
  <c r="AE1634" i="5"/>
  <c r="AD1635" i="5"/>
  <c r="AD1636" i="5"/>
  <c r="AC1635" i="5"/>
  <c r="AE1635" i="5"/>
  <c r="AC1636" i="5"/>
  <c r="AD1637" i="5"/>
  <c r="AE1636" i="5"/>
  <c r="AC1637" i="5"/>
  <c r="AD1638" i="5"/>
  <c r="AE1637" i="5"/>
  <c r="AE1638" i="5"/>
  <c r="AD1639" i="5"/>
  <c r="AC1638" i="5"/>
  <c r="AD1640" i="5"/>
  <c r="AC1639" i="5"/>
  <c r="AE1639" i="5"/>
  <c r="AE1640" i="5"/>
  <c r="AC1640" i="5"/>
  <c r="AD1641" i="5"/>
  <c r="AE1641" i="5"/>
  <c r="AD1642" i="5"/>
  <c r="AC1641" i="5"/>
  <c r="AC1642" i="5"/>
  <c r="AE1642" i="5"/>
  <c r="AD1643" i="5"/>
  <c r="AD1644" i="5"/>
  <c r="AE1643" i="5"/>
  <c r="AC1643" i="5"/>
  <c r="AE1644" i="5"/>
  <c r="AD1645" i="5"/>
  <c r="AC1644" i="5"/>
  <c r="AC1645" i="5"/>
  <c r="AD1646" i="5"/>
  <c r="AE1645" i="5"/>
  <c r="AE1646" i="5"/>
  <c r="AC1646" i="5"/>
  <c r="AD1647" i="5"/>
  <c r="AC1647" i="5"/>
  <c r="AD1648" i="5"/>
  <c r="AE1647" i="5"/>
  <c r="AE1648" i="5"/>
  <c r="AD1649" i="5"/>
  <c r="AC1648" i="5"/>
  <c r="AD1650" i="5"/>
  <c r="AE1649" i="5"/>
  <c r="AC1649" i="5"/>
  <c r="AE1650" i="5"/>
  <c r="AC1650" i="5"/>
  <c r="AD1651" i="5"/>
  <c r="AE1651" i="5"/>
  <c r="AD1652" i="5"/>
  <c r="AC1651" i="5"/>
  <c r="AD1653" i="5"/>
  <c r="AC1652" i="5"/>
  <c r="AE1652" i="5"/>
  <c r="AC1653" i="5"/>
  <c r="AD1654" i="5"/>
  <c r="AE1653" i="5"/>
  <c r="AE1654" i="5"/>
  <c r="AC1654" i="5"/>
  <c r="AD1655" i="5"/>
  <c r="AD1656" i="5"/>
  <c r="AE1655" i="5"/>
  <c r="AC1655" i="5"/>
  <c r="AC1656" i="5"/>
  <c r="AD1657" i="5"/>
  <c r="AE1656" i="5"/>
  <c r="AD1658" i="5"/>
  <c r="AE1657" i="5"/>
  <c r="AC1657" i="5"/>
  <c r="AD1659" i="5"/>
  <c r="AE1658" i="5"/>
  <c r="AC1658" i="5"/>
  <c r="AE1659" i="5"/>
  <c r="AC1659" i="5"/>
  <c r="AD1660" i="5"/>
  <c r="AC1660" i="5"/>
  <c r="AE1660" i="5"/>
  <c r="AD1661" i="5"/>
  <c r="AD1662" i="5"/>
  <c r="AE1661" i="5"/>
  <c r="AC1661" i="5"/>
  <c r="AE1662" i="5"/>
  <c r="AD1663" i="5"/>
  <c r="AC1662" i="5"/>
  <c r="AC1663" i="5"/>
  <c r="AE1663" i="5"/>
  <c r="AD1664" i="5"/>
  <c r="AD1665" i="5"/>
  <c r="AC1664" i="5"/>
  <c r="AE1664" i="5"/>
  <c r="AE1665" i="5"/>
  <c r="AD1666" i="5"/>
  <c r="AC1665" i="5"/>
  <c r="AE1666" i="5"/>
  <c r="AC1666" i="5"/>
  <c r="AD1667" i="5"/>
  <c r="AD1668" i="5"/>
  <c r="AE1667" i="5"/>
  <c r="AC1667" i="5"/>
  <c r="AD1669" i="5"/>
  <c r="AE1668" i="5"/>
  <c r="AC1668" i="5"/>
  <c r="AD1670" i="5"/>
  <c r="AE1669" i="5"/>
  <c r="AC1669" i="5"/>
  <c r="AC1670" i="5"/>
  <c r="AE1670" i="5"/>
  <c r="AD1671" i="5"/>
  <c r="AC1671" i="5"/>
  <c r="AE1671" i="5"/>
  <c r="AD1672" i="5"/>
  <c r="AE1672" i="5"/>
  <c r="AC1672" i="5"/>
  <c r="AD1673" i="5"/>
  <c r="AD1674" i="5"/>
  <c r="AE1673" i="5"/>
  <c r="AC1673" i="5"/>
  <c r="AE1674" i="5"/>
  <c r="AD1675" i="5"/>
  <c r="AC1674" i="5"/>
  <c r="AC1675" i="5"/>
  <c r="AD1676" i="5"/>
  <c r="AE1675" i="5"/>
  <c r="AE1676" i="5"/>
  <c r="AC1676" i="5"/>
  <c r="AD1677" i="5"/>
  <c r="AE1677" i="5"/>
  <c r="AD1678" i="5"/>
  <c r="AC1677" i="5"/>
  <c r="AE1678" i="5"/>
  <c r="AD1679" i="5"/>
  <c r="AC1678" i="5"/>
  <c r="AD1680" i="5"/>
  <c r="AE1679" i="5"/>
  <c r="AC1679" i="5"/>
  <c r="AD1681" i="5"/>
  <c r="AC1680" i="5"/>
  <c r="AE1680" i="5"/>
  <c r="AC1681" i="5"/>
  <c r="AD1682" i="5"/>
  <c r="AE1681" i="5"/>
  <c r="AE1682" i="5"/>
  <c r="AD1683" i="5"/>
  <c r="AC1682" i="5"/>
  <c r="AD1684" i="5"/>
  <c r="AE1683" i="5"/>
  <c r="AC1683" i="5"/>
  <c r="AC1684" i="5"/>
  <c r="AD1685" i="5"/>
  <c r="AE1684" i="5"/>
  <c r="AD1686" i="5"/>
  <c r="AC1685" i="5"/>
  <c r="AE1685" i="5"/>
  <c r="AC1686" i="5"/>
  <c r="AE1686" i="5"/>
  <c r="AD1687" i="5"/>
  <c r="AC1687" i="5"/>
  <c r="AE1687" i="5"/>
  <c r="AD1688" i="5"/>
  <c r="AD1689" i="5"/>
  <c r="AE1688" i="5"/>
  <c r="AC1688" i="5"/>
  <c r="AE1689" i="5"/>
  <c r="AC1689" i="5"/>
  <c r="AD1690" i="5"/>
  <c r="AD1691" i="5"/>
  <c r="AC1690" i="5"/>
  <c r="AE1690" i="5"/>
  <c r="AE1691" i="5"/>
  <c r="AC1691" i="5"/>
  <c r="AD1692" i="5"/>
  <c r="AD1693" i="5"/>
  <c r="AE1692" i="5"/>
  <c r="AC1692" i="5"/>
  <c r="AD1694" i="5"/>
  <c r="AC1693" i="5"/>
  <c r="AE1693" i="5"/>
  <c r="AE1694" i="5"/>
  <c r="AC1694" i="5"/>
  <c r="AD1695" i="5"/>
  <c r="AD1696" i="5"/>
  <c r="AC1695" i="5"/>
  <c r="AE1695" i="5"/>
  <c r="AD1697" i="5"/>
  <c r="AE1696" i="5"/>
  <c r="AC1696" i="5"/>
  <c r="AD1698" i="5"/>
  <c r="AE1697" i="5"/>
  <c r="AC1697" i="5"/>
  <c r="AE1698" i="5"/>
  <c r="AD1699" i="5"/>
  <c r="AC1698" i="5"/>
  <c r="AE1699" i="5"/>
  <c r="AC1699" i="5"/>
  <c r="AD1700" i="5"/>
  <c r="AC1700" i="5"/>
  <c r="AD1701" i="5"/>
  <c r="AE1700" i="5"/>
  <c r="AD1702" i="5"/>
  <c r="AE1701" i="5"/>
  <c r="AC1701" i="5"/>
  <c r="AE1702" i="5"/>
  <c r="AC1702" i="5"/>
  <c r="AD1703" i="5"/>
  <c r="AE1703" i="5"/>
  <c r="AC1703" i="5"/>
  <c r="AD1704" i="5"/>
  <c r="AE1704" i="5"/>
  <c r="AC1704" i="5"/>
  <c r="AD1705" i="5"/>
  <c r="AE1705" i="5"/>
  <c r="AC1705" i="5"/>
  <c r="AD1706" i="5"/>
  <c r="AE1706" i="5"/>
  <c r="AC1706" i="5"/>
  <c r="AD1707" i="5"/>
  <c r="AD1708" i="5"/>
  <c r="AE1707" i="5"/>
  <c r="AC1707" i="5"/>
  <c r="AD1709" i="5"/>
  <c r="AC1708" i="5"/>
  <c r="AE1708" i="5"/>
  <c r="AD1710" i="5"/>
  <c r="AC1709" i="5"/>
  <c r="AE1709" i="5"/>
  <c r="AC1710" i="5"/>
  <c r="AD1711" i="5"/>
  <c r="AE1710" i="5"/>
  <c r="AE1711" i="5"/>
  <c r="AC1711" i="5"/>
  <c r="AD1712" i="5"/>
  <c r="AC1712" i="5"/>
  <c r="AD1713" i="5"/>
  <c r="AE1712" i="5"/>
  <c r="AE1713" i="5"/>
  <c r="AD1714" i="5"/>
  <c r="AC1713" i="5"/>
  <c r="AC1714" i="5"/>
  <c r="AD1715" i="5"/>
  <c r="AE1714" i="5"/>
  <c r="AD1716" i="5"/>
  <c r="AC1715" i="5"/>
  <c r="AE1715" i="5"/>
  <c r="AE1716" i="5"/>
  <c r="AD1717" i="5"/>
  <c r="AC1716" i="5"/>
  <c r="AE1717" i="5"/>
  <c r="AC1717" i="5"/>
  <c r="AD1718" i="5"/>
  <c r="AE1718" i="5"/>
  <c r="AC1718" i="5"/>
  <c r="AD1719" i="5"/>
  <c r="AC1719" i="5"/>
  <c r="AD1720" i="5"/>
  <c r="AE1719" i="5"/>
  <c r="AD1721" i="5"/>
  <c r="AE1720" i="5"/>
  <c r="AC1720" i="5"/>
  <c r="AC1721" i="5"/>
  <c r="AE1721" i="5"/>
  <c r="AD1722" i="5"/>
  <c r="AD1723" i="5"/>
  <c r="AE1722" i="5"/>
  <c r="AC1722" i="5"/>
  <c r="AC1723" i="5"/>
  <c r="AE1723" i="5"/>
  <c r="AD1724" i="5"/>
  <c r="AD1725" i="5"/>
  <c r="AC1724" i="5"/>
  <c r="AE1724" i="5"/>
  <c r="AD1726" i="5"/>
  <c r="AC1725" i="5"/>
  <c r="AE1725" i="5"/>
  <c r="AE1726" i="5"/>
  <c r="AC1726" i="5"/>
  <c r="AD1727" i="5"/>
  <c r="AE1727" i="5"/>
  <c r="AC1727" i="5"/>
  <c r="AD1728" i="5"/>
  <c r="AE1728" i="5"/>
  <c r="AC1728" i="5"/>
  <c r="AD1729" i="5"/>
  <c r="AD1730" i="5"/>
  <c r="AC1729" i="5"/>
  <c r="AE1729" i="5"/>
  <c r="AC1730" i="5"/>
  <c r="AE1730" i="5"/>
  <c r="AD1731" i="5"/>
  <c r="AC1731" i="5"/>
  <c r="AE1731" i="5"/>
  <c r="AD1732" i="5"/>
  <c r="AE1732" i="5"/>
  <c r="AC1732" i="5"/>
  <c r="AD1733" i="5"/>
  <c r="AE1733" i="5"/>
  <c r="AD1734" i="5"/>
  <c r="AC1733" i="5"/>
  <c r="AC1734" i="5"/>
  <c r="AE1734" i="5"/>
  <c r="AD1735" i="5"/>
  <c r="AD1736" i="5"/>
  <c r="AE1735" i="5"/>
  <c r="AC1735" i="5"/>
  <c r="AC1736" i="5"/>
  <c r="AE1736" i="5"/>
  <c r="AD1737" i="5"/>
  <c r="AD1738" i="5"/>
  <c r="AC1737" i="5"/>
  <c r="AE1737" i="5"/>
  <c r="AC1738" i="5"/>
  <c r="AE1738" i="5"/>
  <c r="AD1739" i="5"/>
  <c r="AE1739" i="5"/>
  <c r="AD1740" i="5"/>
  <c r="AC1739" i="5"/>
  <c r="AD1741" i="5"/>
  <c r="AE1740" i="5"/>
  <c r="AC1740" i="5"/>
  <c r="AE1741" i="5"/>
  <c r="AD1742" i="5"/>
  <c r="AC1741" i="5"/>
  <c r="AE1742" i="5"/>
  <c r="AC1742" i="5"/>
  <c r="AD1743" i="5"/>
  <c r="AC1743" i="5"/>
  <c r="AD1744" i="5"/>
  <c r="AE1743" i="5"/>
  <c r="AC1744" i="5"/>
  <c r="AE1744" i="5"/>
  <c r="AD1745" i="5"/>
  <c r="AD1746" i="5"/>
  <c r="AC1745" i="5"/>
  <c r="AE1745" i="5"/>
  <c r="AC1746" i="5"/>
  <c r="AD1747" i="5"/>
  <c r="AE1746" i="5"/>
  <c r="AC1747" i="5"/>
  <c r="AE1747" i="5"/>
  <c r="AD1748" i="5"/>
  <c r="AE1748" i="5"/>
  <c r="AC1748" i="5"/>
  <c r="AD1749" i="5"/>
  <c r="AC1749" i="5"/>
  <c r="AD1750" i="5"/>
  <c r="AE1749" i="5"/>
  <c r="AC1750" i="5"/>
  <c r="AD1751" i="5"/>
  <c r="AE1750" i="5"/>
  <c r="AE1751" i="5"/>
  <c r="AC1751" i="5"/>
  <c r="AD1752" i="5"/>
  <c r="AC1752" i="5"/>
  <c r="AD1753" i="5"/>
  <c r="AE1752" i="5"/>
  <c r="AD1754" i="5"/>
  <c r="AC1753" i="5"/>
  <c r="AE1753" i="5"/>
  <c r="AC1754" i="5"/>
  <c r="AE1754" i="5"/>
  <c r="AD1755" i="5"/>
  <c r="AD1756" i="5"/>
  <c r="AC1755" i="5"/>
  <c r="AE1755" i="5"/>
  <c r="AC1756" i="5"/>
  <c r="AD1757" i="5"/>
  <c r="AE1756" i="5"/>
  <c r="AE1757" i="5"/>
  <c r="AC1757" i="5"/>
  <c r="AD1758" i="5"/>
  <c r="AC1758" i="5"/>
  <c r="AE1758" i="5"/>
  <c r="AD1759" i="5"/>
  <c r="AE1759" i="5"/>
  <c r="AC1759" i="5"/>
  <c r="AD1760" i="5"/>
  <c r="AE1760" i="5"/>
  <c r="AD1761" i="5"/>
  <c r="AC1760" i="5"/>
  <c r="AE1761" i="5"/>
  <c r="AD1762" i="5"/>
  <c r="AC1761" i="5"/>
  <c r="AC1762" i="5"/>
  <c r="AE1762" i="5"/>
  <c r="AD1763" i="5"/>
  <c r="AD1764" i="5"/>
  <c r="AC1763" i="5"/>
  <c r="AE1763" i="5"/>
  <c r="AE1764" i="5"/>
  <c r="AC1764" i="5"/>
  <c r="AD1765" i="5"/>
  <c r="AE1765" i="5"/>
  <c r="AD1766" i="5"/>
  <c r="AC1765" i="5"/>
  <c r="AE1766" i="5"/>
  <c r="AD1767" i="5"/>
  <c r="AC1766" i="5"/>
  <c r="AC1767" i="5"/>
  <c r="AE1767" i="5"/>
  <c r="AD1768" i="5"/>
  <c r="AD1769" i="5"/>
  <c r="AE1768" i="5"/>
  <c r="AC1768" i="5"/>
  <c r="AE1769" i="5"/>
  <c r="AD1770" i="5"/>
  <c r="AC1769" i="5"/>
  <c r="AE1770" i="5"/>
  <c r="AD1771" i="5"/>
  <c r="AC1770" i="5"/>
  <c r="AE1771" i="5"/>
  <c r="AC1771" i="5"/>
  <c r="AD1772" i="5"/>
  <c r="AD1773" i="5"/>
  <c r="AE1772" i="5"/>
  <c r="AC1772" i="5"/>
  <c r="AC1773" i="5"/>
  <c r="AE1773" i="5"/>
  <c r="AD1774" i="5"/>
  <c r="AE1774" i="5"/>
  <c r="AD1775" i="5"/>
  <c r="AC1774" i="5"/>
  <c r="AE1775" i="5"/>
  <c r="AC1775" i="5"/>
  <c r="AD1776" i="5"/>
  <c r="AC1776" i="5"/>
  <c r="AD1777" i="5"/>
  <c r="AE1776" i="5"/>
  <c r="AC1777" i="5"/>
  <c r="AE1777" i="5"/>
  <c r="AD1778" i="5"/>
  <c r="AE1778" i="5"/>
  <c r="AC1778" i="5"/>
  <c r="AD1779" i="5"/>
  <c r="AE1779" i="5"/>
  <c r="AC1779" i="5"/>
  <c r="AD1780" i="5"/>
  <c r="AD1781" i="5"/>
  <c r="AC1780" i="5"/>
  <c r="AE1780" i="5"/>
  <c r="AC1781" i="5"/>
  <c r="AD1782" i="5"/>
  <c r="AE1781" i="5"/>
  <c r="AD1783" i="5"/>
  <c r="AC1782" i="5"/>
  <c r="AE1782" i="5"/>
  <c r="AC1783" i="5"/>
  <c r="AD1784" i="5"/>
  <c r="AE1783" i="5"/>
  <c r="AC1784" i="5"/>
  <c r="AD1785" i="5"/>
  <c r="AE1784" i="5"/>
  <c r="AE1785" i="5"/>
  <c r="AD1786" i="5"/>
  <c r="AC1785" i="5"/>
  <c r="AD1787" i="5"/>
  <c r="AC1786" i="5"/>
  <c r="AE1786" i="5"/>
  <c r="AD1788" i="5"/>
  <c r="AC1787" i="5"/>
  <c r="AE1787" i="5"/>
  <c r="AD1789" i="5"/>
  <c r="AE1788" i="5"/>
  <c r="AC1788" i="5"/>
  <c r="AD1790" i="5"/>
  <c r="AE1789" i="5"/>
  <c r="AC1789" i="5"/>
  <c r="AD1791" i="5"/>
  <c r="AE1790" i="5"/>
  <c r="AC1790" i="5"/>
  <c r="AE1791" i="5"/>
  <c r="AD1792" i="5"/>
  <c r="AC1791" i="5"/>
  <c r="AD1793" i="5"/>
  <c r="AE1792" i="5"/>
  <c r="AC1792" i="5"/>
  <c r="AD1794" i="5"/>
  <c r="AE1793" i="5"/>
  <c r="AC1793" i="5"/>
  <c r="AD1795" i="5"/>
  <c r="AC1794" i="5"/>
  <c r="AE1794" i="5"/>
  <c r="AD1796" i="5"/>
  <c r="AE1795" i="5"/>
  <c r="AC1795" i="5"/>
  <c r="AD1797" i="5"/>
  <c r="AE1796" i="5"/>
  <c r="AC1796" i="5"/>
  <c r="AE1797" i="5"/>
  <c r="AD1798" i="5"/>
  <c r="AC1797" i="5"/>
  <c r="AC1798" i="5"/>
  <c r="AD1799" i="5"/>
  <c r="AE1798" i="5"/>
  <c r="AC1799" i="5"/>
  <c r="AE1799" i="5"/>
  <c r="AD1800" i="5"/>
  <c r="AE1800" i="5"/>
  <c r="AD1801" i="5"/>
  <c r="AC1800" i="5"/>
  <c r="AE1801" i="5"/>
  <c r="AD1802" i="5"/>
  <c r="AC1801" i="5"/>
  <c r="AC1802" i="5"/>
  <c r="AD1803" i="5"/>
  <c r="AE1802" i="5"/>
  <c r="AE1803" i="5"/>
  <c r="AC1803" i="5"/>
  <c r="AD1804" i="5"/>
  <c r="AD1805" i="5"/>
  <c r="AE1804" i="5"/>
  <c r="AC1804" i="5"/>
  <c r="AE1805" i="5"/>
  <c r="AC1805" i="5"/>
  <c r="AD1806" i="5"/>
  <c r="AD1807" i="5"/>
  <c r="AC1806" i="5"/>
  <c r="AE1806" i="5"/>
  <c r="AD1808" i="5"/>
  <c r="AC1807" i="5"/>
  <c r="AE1807" i="5"/>
  <c r="AE1808" i="5"/>
  <c r="AD1809" i="5"/>
  <c r="AC1808" i="5"/>
  <c r="AD1810" i="5"/>
  <c r="AC1809" i="5"/>
  <c r="AE1809" i="5"/>
  <c r="AC1810" i="5"/>
  <c r="AE1810" i="5"/>
  <c r="AD1811" i="5"/>
  <c r="AE1811" i="5"/>
  <c r="AC1811" i="5"/>
  <c r="AD1812" i="5"/>
  <c r="AE1812" i="5"/>
  <c r="AD1813" i="5"/>
  <c r="AC1812" i="5"/>
  <c r="AD1814" i="5"/>
  <c r="AE1813" i="5"/>
  <c r="AC1813" i="5"/>
  <c r="AE1814" i="5"/>
  <c r="AD1815" i="5"/>
  <c r="AC1814" i="5"/>
  <c r="AC1815" i="5"/>
  <c r="AD1816" i="5"/>
  <c r="AE1815" i="5"/>
  <c r="AE1816" i="5"/>
  <c r="AD1817" i="5"/>
  <c r="AC1816" i="5"/>
  <c r="AD1818" i="5"/>
  <c r="AE1817" i="5"/>
  <c r="AC1817" i="5"/>
  <c r="AE1818" i="5"/>
  <c r="AC1818" i="5"/>
  <c r="AD1819" i="5"/>
  <c r="AD1820" i="5"/>
  <c r="AC1819" i="5"/>
  <c r="AE1819" i="5"/>
  <c r="AE1820" i="5"/>
  <c r="AD1821" i="5"/>
  <c r="AC1820" i="5"/>
  <c r="AD1822" i="5"/>
  <c r="AC1821" i="5"/>
  <c r="AE1821" i="5"/>
  <c r="AD1823" i="5"/>
  <c r="AC1822" i="5"/>
  <c r="AE1822" i="5"/>
  <c r="AC1823" i="5"/>
  <c r="AE1823" i="5"/>
  <c r="AD1824" i="5"/>
  <c r="AC1824" i="5"/>
  <c r="AD1825" i="5"/>
  <c r="AE1824" i="5"/>
  <c r="AC1825" i="5"/>
  <c r="AD1826" i="5"/>
  <c r="AE1825" i="5"/>
  <c r="AE1826" i="5"/>
  <c r="AD1827" i="5"/>
  <c r="AC1826" i="5"/>
  <c r="AD1828" i="5"/>
  <c r="AE1827" i="5"/>
  <c r="AC1827" i="5"/>
  <c r="AD1829" i="5"/>
  <c r="AC1828" i="5"/>
  <c r="AE1828" i="5"/>
  <c r="AD1830" i="5"/>
  <c r="AC1829" i="5"/>
  <c r="AE1829" i="5"/>
  <c r="AC1830" i="5"/>
  <c r="AD1831" i="5"/>
  <c r="AE1830" i="5"/>
  <c r="AE1831" i="5"/>
  <c r="AC1831" i="5"/>
  <c r="AD1832" i="5"/>
  <c r="AE1832" i="5"/>
  <c r="AC1832" i="5"/>
  <c r="AD1833" i="5"/>
  <c r="AC1833" i="5"/>
  <c r="AD1834" i="5"/>
  <c r="AE1833" i="5"/>
  <c r="AC1834" i="5"/>
  <c r="AD1835" i="5"/>
  <c r="AE1834" i="5"/>
  <c r="AC1835" i="5"/>
  <c r="AE1835" i="5"/>
  <c r="AD1836" i="5"/>
  <c r="AD1837" i="5"/>
  <c r="AC1836" i="5"/>
  <c r="AE1836" i="5"/>
  <c r="AD1838" i="5"/>
  <c r="AC1837" i="5"/>
  <c r="AE1837" i="5"/>
  <c r="AC1838" i="5"/>
  <c r="AE1838" i="5"/>
  <c r="AD1839" i="5"/>
  <c r="AD1840" i="5"/>
  <c r="AC1839" i="5"/>
  <c r="AE1839" i="5"/>
  <c r="AC1840" i="5"/>
  <c r="AD1841" i="5"/>
  <c r="AE1840" i="5"/>
  <c r="AD1842" i="5"/>
  <c r="AC1841" i="5"/>
  <c r="AE1841" i="5"/>
  <c r="AC1842" i="5"/>
  <c r="AE1842" i="5"/>
  <c r="AD1843" i="5"/>
  <c r="AE1843" i="5"/>
  <c r="AC1843" i="5"/>
  <c r="AD1844" i="5"/>
  <c r="AE1844" i="5"/>
  <c r="AD1845" i="5"/>
  <c r="AC1844" i="5"/>
  <c r="AE1845" i="5"/>
  <c r="AD1846" i="5"/>
  <c r="AC1845" i="5"/>
  <c r="AE1846" i="5"/>
  <c r="AD1847" i="5"/>
  <c r="AC1846" i="5"/>
  <c r="AD1848" i="5"/>
  <c r="AC1847" i="5"/>
  <c r="AE1847" i="5"/>
  <c r="AD1849" i="5"/>
  <c r="AE1848" i="5"/>
  <c r="AC1848" i="5"/>
  <c r="AC1849" i="5"/>
  <c r="AD1850" i="5"/>
  <c r="AE1849" i="5"/>
  <c r="AC1850" i="5"/>
  <c r="AD1851" i="5"/>
  <c r="AE1850" i="5"/>
  <c r="AC1851" i="5"/>
  <c r="AE1851" i="5"/>
  <c r="AD1852" i="5"/>
  <c r="AD1853" i="5"/>
  <c r="AC1852" i="5"/>
  <c r="AE1852" i="5"/>
  <c r="AD1854" i="5"/>
  <c r="AC1853" i="5"/>
  <c r="AE1853" i="5"/>
  <c r="AC1854" i="5"/>
  <c r="AE1854" i="5"/>
  <c r="AD1855" i="5"/>
  <c r="AD1856" i="5"/>
  <c r="AC1855" i="5"/>
  <c r="AE1855" i="5"/>
  <c r="AD1857" i="5"/>
  <c r="AC1856" i="5"/>
  <c r="AE1856" i="5"/>
  <c r="AD1858" i="5"/>
  <c r="AC1857" i="5"/>
  <c r="AE1857" i="5"/>
  <c r="AD1859" i="5"/>
  <c r="AE1858" i="5"/>
  <c r="AC1858" i="5"/>
  <c r="AE1859" i="5"/>
  <c r="AD1860" i="5"/>
  <c r="AC1859" i="5"/>
  <c r="AC1860" i="5"/>
  <c r="AE1860" i="5"/>
  <c r="AD1861" i="5"/>
  <c r="AC1861" i="5"/>
  <c r="AE1861" i="5"/>
  <c r="AD1862" i="5"/>
  <c r="AE1862" i="5"/>
  <c r="AC1862" i="5"/>
  <c r="AD1863" i="5"/>
  <c r="AE1863" i="5"/>
  <c r="AD1864" i="5"/>
  <c r="AC1863" i="5"/>
  <c r="AE1864" i="5"/>
  <c r="AD1865" i="5"/>
  <c r="AC1864" i="5"/>
  <c r="AD1866" i="5"/>
  <c r="AC1865" i="5"/>
  <c r="AE1865" i="5"/>
  <c r="AD1867" i="5"/>
  <c r="AE1866" i="5"/>
  <c r="AC1866" i="5"/>
  <c r="AC1867" i="5"/>
  <c r="AE1867" i="5"/>
  <c r="AD1868" i="5"/>
  <c r="AC1868" i="5"/>
  <c r="AE1868" i="5"/>
  <c r="AD1869" i="5"/>
  <c r="AE1869" i="5"/>
  <c r="AC1869" i="5"/>
  <c r="AD1870" i="5"/>
  <c r="AD1871" i="5"/>
  <c r="AE1870" i="5"/>
  <c r="AC1870" i="5"/>
  <c r="AC1871" i="5"/>
  <c r="AE1871" i="5"/>
  <c r="AD1872" i="5"/>
  <c r="AE1872" i="5"/>
  <c r="AC1872" i="5"/>
  <c r="AD1873" i="5"/>
  <c r="AE1873" i="5"/>
  <c r="AD1874" i="5"/>
  <c r="AC1873" i="5"/>
  <c r="AC1874" i="5"/>
  <c r="AE1874" i="5"/>
  <c r="AD1875" i="5"/>
  <c r="AC1875" i="5"/>
  <c r="AE1875" i="5"/>
  <c r="AD1876" i="5"/>
  <c r="AD1877" i="5"/>
  <c r="AE1876" i="5"/>
  <c r="AC1876" i="5"/>
  <c r="AE1877" i="5"/>
  <c r="AD1878" i="5"/>
  <c r="AC1877" i="5"/>
  <c r="AE1878" i="5"/>
  <c r="AC1878" i="5"/>
  <c r="AD1879" i="5"/>
  <c r="AD1880" i="5"/>
  <c r="AC1879" i="5"/>
  <c r="AE1879" i="5"/>
  <c r="AD1881" i="5"/>
  <c r="AC1880" i="5"/>
  <c r="AE1880" i="5"/>
  <c r="AC1881" i="5"/>
  <c r="AE1881" i="5"/>
  <c r="AD1882" i="5"/>
  <c r="AE1882" i="5"/>
  <c r="AC1882" i="5"/>
  <c r="AD1883" i="5"/>
  <c r="AD1884" i="5"/>
  <c r="AC1883" i="5"/>
  <c r="AE1883" i="5"/>
  <c r="AE1884" i="5"/>
  <c r="AD1885" i="5"/>
  <c r="AC1884" i="5"/>
  <c r="AE1885" i="5"/>
  <c r="AC1885" i="5"/>
  <c r="AD1886" i="5"/>
  <c r="AC1886" i="5"/>
  <c r="AE1886" i="5"/>
  <c r="AD1887" i="5"/>
  <c r="AC1887" i="5"/>
  <c r="AE1887" i="5"/>
  <c r="AD1888" i="5"/>
  <c r="AD1889" i="5"/>
  <c r="AE1888" i="5"/>
  <c r="AC1888" i="5"/>
  <c r="AC1889" i="5"/>
  <c r="AD1890" i="5"/>
  <c r="AE1889" i="5"/>
  <c r="AD1891" i="5"/>
  <c r="AC1890" i="5"/>
  <c r="AE1890" i="5"/>
  <c r="AE1891" i="5"/>
  <c r="AD1892" i="5"/>
  <c r="AC1891" i="5"/>
  <c r="AE1892" i="5"/>
  <c r="AC1892" i="5"/>
  <c r="AD1893" i="5"/>
  <c r="AD1894" i="5"/>
  <c r="AE1893" i="5"/>
  <c r="AC1893" i="5"/>
  <c r="AD1895" i="5"/>
  <c r="AC1894" i="5"/>
  <c r="AE1894" i="5"/>
  <c r="AC1895" i="5"/>
  <c r="AE1895" i="5"/>
  <c r="AD1896" i="5"/>
  <c r="AE1896" i="5"/>
  <c r="AD1897" i="5"/>
  <c r="AC1896" i="5"/>
  <c r="AC1897" i="5"/>
  <c r="AE1897" i="5"/>
  <c r="AD1898" i="5"/>
  <c r="AC1898" i="5"/>
  <c r="AD1899" i="5"/>
  <c r="AE1898" i="5"/>
  <c r="AD1900" i="5"/>
  <c r="AE1899" i="5"/>
  <c r="AC1899" i="5"/>
  <c r="AD1901" i="5"/>
  <c r="AC1900" i="5"/>
  <c r="AE1900" i="5"/>
  <c r="AE1901" i="5"/>
  <c r="AD1902" i="5"/>
  <c r="AC1901" i="5"/>
  <c r="AC1902" i="5"/>
  <c r="AD1903" i="5"/>
  <c r="AE1902" i="5"/>
  <c r="AC1903" i="5"/>
  <c r="AE1903" i="5"/>
  <c r="AD1904" i="5"/>
  <c r="AE1904" i="5"/>
  <c r="AD1905" i="5"/>
  <c r="AC1904" i="5"/>
  <c r="AC1905" i="5"/>
  <c r="AD1906" i="5"/>
  <c r="AE1905" i="5"/>
  <c r="AC1906" i="5"/>
  <c r="AE1906" i="5"/>
  <c r="AD1907" i="5"/>
  <c r="AC1907" i="5"/>
  <c r="AD1908" i="5"/>
  <c r="AE1907" i="5"/>
  <c r="AC1908" i="5"/>
  <c r="AD1909" i="5"/>
  <c r="AE1908" i="5"/>
  <c r="AD1910" i="5"/>
  <c r="AE1909" i="5"/>
  <c r="AC1909" i="5"/>
  <c r="AC1910" i="5"/>
  <c r="AD1911" i="5"/>
  <c r="AE1910" i="5"/>
  <c r="AC1911" i="5"/>
  <c r="AD1912" i="5"/>
  <c r="AE1911" i="5"/>
  <c r="AE1912" i="5"/>
  <c r="AC1912" i="5"/>
  <c r="AD1913" i="5"/>
  <c r="AC1913" i="5"/>
  <c r="AD1914" i="5"/>
  <c r="AE1913" i="5"/>
  <c r="AC1914" i="5"/>
  <c r="AE1914" i="5"/>
  <c r="AD1915" i="5"/>
  <c r="AD1916" i="5"/>
  <c r="AC1915" i="5"/>
  <c r="AE1915" i="5"/>
  <c r="AD1917" i="5"/>
  <c r="AE1916" i="5"/>
  <c r="AC1916" i="5"/>
  <c r="AE1917" i="5"/>
  <c r="AD1918" i="5"/>
  <c r="AC1917" i="5"/>
  <c r="AE1918" i="5"/>
  <c r="AD1919" i="5"/>
  <c r="AC1918" i="5"/>
  <c r="AE1919" i="5"/>
  <c r="AD1920" i="5"/>
  <c r="AC1919" i="5"/>
  <c r="AC1920" i="5"/>
  <c r="AD1921" i="5"/>
  <c r="AE1920" i="5"/>
  <c r="AC1921" i="5"/>
  <c r="AD1922" i="5"/>
  <c r="AE1921" i="5"/>
  <c r="AE1922" i="5"/>
  <c r="AC1922" i="5"/>
  <c r="AD1923" i="5"/>
  <c r="AD1924" i="5"/>
  <c r="AC1923" i="5"/>
  <c r="AE1923" i="5"/>
  <c r="AE1924" i="5"/>
  <c r="AC1924" i="5"/>
  <c r="AD1925" i="5"/>
  <c r="AC1925" i="5"/>
  <c r="AD1926" i="5"/>
  <c r="AE1925" i="5"/>
  <c r="AC1926" i="5"/>
  <c r="AE1926" i="5"/>
  <c r="AD1927" i="5"/>
  <c r="AE1927" i="5"/>
  <c r="AC1927" i="5"/>
  <c r="AD1928" i="5"/>
  <c r="AC1928" i="5"/>
  <c r="AD1929" i="5"/>
  <c r="AE1928" i="5"/>
  <c r="AC1929" i="5"/>
  <c r="AD1930" i="5"/>
  <c r="AE1929" i="5"/>
  <c r="AC1930" i="5"/>
  <c r="AD1931" i="5"/>
  <c r="AE1930" i="5"/>
  <c r="AC1931" i="5"/>
  <c r="AE1931" i="5"/>
  <c r="AD1932" i="5"/>
  <c r="AD1933" i="5"/>
  <c r="AC1932" i="5"/>
  <c r="AE1932" i="5"/>
  <c r="AC1933" i="5"/>
  <c r="AE1933" i="5"/>
  <c r="AD1934" i="5"/>
  <c r="AE1934" i="5"/>
  <c r="AD1935" i="5"/>
  <c r="AC1934" i="5"/>
  <c r="AC1935" i="5"/>
  <c r="AE1935" i="5"/>
  <c r="AD1936" i="5"/>
  <c r="AD1937" i="5"/>
  <c r="AC1936" i="5"/>
  <c r="AE1936" i="5"/>
  <c r="AE1937" i="5"/>
  <c r="AD1938" i="5"/>
  <c r="AC1937" i="5"/>
  <c r="AD1939" i="5"/>
  <c r="AC1938" i="5"/>
  <c r="AE1938" i="5"/>
  <c r="AE1939" i="5"/>
  <c r="AD1940" i="5"/>
  <c r="AC1939" i="5"/>
  <c r="AE1940" i="5"/>
  <c r="AD1941" i="5"/>
  <c r="AC1940" i="5"/>
  <c r="AC1941" i="5"/>
  <c r="AD1942" i="5"/>
  <c r="AE1941" i="5"/>
  <c r="AD1943" i="5"/>
  <c r="AE1942" i="5"/>
  <c r="AC1942" i="5"/>
  <c r="AC1943" i="5"/>
  <c r="AE1943" i="5"/>
  <c r="AD1944" i="5"/>
  <c r="AD1945" i="5"/>
  <c r="AE1944" i="5"/>
  <c r="AC1944" i="5"/>
  <c r="AE1945" i="5"/>
  <c r="AD1946" i="5"/>
  <c r="AC1945" i="5"/>
  <c r="AD1947" i="5"/>
  <c r="AE1946" i="5"/>
  <c r="AC1946" i="5"/>
  <c r="AD1948" i="5"/>
  <c r="AC1947" i="5"/>
  <c r="AE1947" i="5"/>
  <c r="AD1949" i="5"/>
  <c r="AC1948" i="5"/>
  <c r="AE1948" i="5"/>
  <c r="AE1949" i="5"/>
  <c r="AD1950" i="5"/>
  <c r="AC1949" i="5"/>
  <c r="AE1950" i="5"/>
  <c r="AD1951" i="5"/>
  <c r="AC1950" i="5"/>
  <c r="AE1951" i="5"/>
  <c r="AC1951" i="5"/>
  <c r="AD1952" i="5"/>
  <c r="AD1953" i="5"/>
  <c r="AC1952" i="5"/>
  <c r="AE1952" i="5"/>
  <c r="AC1953" i="5"/>
  <c r="AD1954" i="5"/>
  <c r="AE1953" i="5"/>
  <c r="AD1955" i="5"/>
  <c r="AC1954" i="5"/>
  <c r="AE1954" i="5"/>
  <c r="AD1956" i="5"/>
  <c r="AC1955" i="5"/>
  <c r="AE1955" i="5"/>
  <c r="AD1957" i="5"/>
  <c r="AC1956" i="5"/>
  <c r="AE1956" i="5"/>
  <c r="AE1957" i="5"/>
  <c r="AC1957" i="5"/>
  <c r="AD1958" i="5"/>
  <c r="AD1959" i="5"/>
  <c r="AE1958" i="5"/>
  <c r="AC1958" i="5"/>
  <c r="AD1960" i="5"/>
  <c r="AE1959" i="5"/>
  <c r="AC1959" i="5"/>
  <c r="AD1961" i="5"/>
  <c r="AC1960" i="5"/>
  <c r="AE1960" i="5"/>
  <c r="AC1961" i="5"/>
  <c r="AE1961" i="5"/>
  <c r="AD1962" i="5"/>
  <c r="AE1962" i="5"/>
  <c r="AC1962" i="5"/>
  <c r="AD1963" i="5"/>
  <c r="AC1963" i="5"/>
  <c r="AD1964" i="5"/>
  <c r="AE1963" i="5"/>
  <c r="AE1964" i="5"/>
  <c r="AD1965" i="5"/>
  <c r="AC1964" i="5"/>
  <c r="AD1966" i="5"/>
  <c r="AC1965" i="5"/>
  <c r="AE1965" i="5"/>
  <c r="AC1966" i="5"/>
  <c r="AE1966" i="5"/>
  <c r="AD1967" i="5"/>
  <c r="AC1967" i="5"/>
  <c r="AD1968" i="5"/>
  <c r="AE1967" i="5"/>
  <c r="AE1968" i="5"/>
  <c r="AD1969" i="5"/>
  <c r="AC1968" i="5"/>
  <c r="AD1970" i="5"/>
  <c r="AE1969" i="5"/>
  <c r="AC1969" i="5"/>
  <c r="AC1970" i="5"/>
  <c r="AE1970" i="5"/>
  <c r="AD1971" i="5"/>
  <c r="AD1972" i="5"/>
  <c r="AE1971" i="5"/>
  <c r="AC1971" i="5"/>
  <c r="AE1972" i="5"/>
  <c r="AD1973" i="5"/>
  <c r="AC1972" i="5"/>
  <c r="AE1973" i="5"/>
  <c r="AC1973" i="5"/>
  <c r="AD1974" i="5"/>
  <c r="AC1974" i="5"/>
  <c r="AE1974" i="5"/>
  <c r="AD1975" i="5"/>
  <c r="AE1975" i="5"/>
  <c r="AD1976" i="5"/>
  <c r="AC1975" i="5"/>
  <c r="AD1977" i="5"/>
  <c r="AE1976" i="5"/>
  <c r="AC1976" i="5"/>
  <c r="AD1978" i="5"/>
  <c r="AC1977" i="5"/>
  <c r="AE1977" i="5"/>
  <c r="AD1979" i="5"/>
  <c r="AC1978" i="5"/>
  <c r="AE1978" i="5"/>
  <c r="AE1979" i="5"/>
  <c r="AC1979" i="5"/>
  <c r="AD1980" i="5"/>
  <c r="AC1980" i="5"/>
  <c r="AE1980" i="5"/>
  <c r="AD1981" i="5"/>
  <c r="AD1982" i="5"/>
  <c r="AC1981" i="5"/>
  <c r="AE1981" i="5"/>
  <c r="AC1982" i="5"/>
  <c r="AE1982" i="5"/>
  <c r="AD1983" i="5"/>
  <c r="AE1983" i="5"/>
  <c r="AD1984" i="5"/>
  <c r="AC1983" i="5"/>
  <c r="AE1984" i="5"/>
  <c r="AD1985" i="5"/>
  <c r="AC1984" i="5"/>
  <c r="AD1986" i="5"/>
  <c r="AC1985" i="5"/>
  <c r="AE1985" i="5"/>
  <c r="AD1987" i="5"/>
  <c r="AC1986" i="5"/>
  <c r="AE1986" i="5"/>
  <c r="AC1987" i="5"/>
  <c r="AE1987" i="5"/>
  <c r="AD1988" i="5"/>
  <c r="AD1989" i="5"/>
  <c r="AC1988" i="5"/>
  <c r="AE1988" i="5"/>
  <c r="AD1990" i="5"/>
  <c r="AE1989" i="5"/>
  <c r="AC1989" i="5"/>
  <c r="AE1990" i="5"/>
  <c r="AD1991" i="5"/>
  <c r="AC1990" i="5"/>
  <c r="AC1991" i="5"/>
  <c r="AE1991" i="5"/>
  <c r="AD1992" i="5"/>
  <c r="AC1992" i="5"/>
  <c r="AE1992" i="5"/>
  <c r="AD1993" i="5"/>
  <c r="AC1993" i="5"/>
  <c r="AD1994" i="5"/>
  <c r="AE1993" i="5"/>
  <c r="AC1994" i="5"/>
  <c r="AE1994" i="5"/>
  <c r="AD1995" i="5"/>
  <c r="AD1996" i="5"/>
  <c r="AC1995" i="5"/>
  <c r="AE1995" i="5"/>
  <c r="AE1996" i="5"/>
  <c r="AD1997" i="5"/>
  <c r="AC1996" i="5"/>
  <c r="AC1997" i="5"/>
  <c r="AE1997" i="5"/>
  <c r="AD1998" i="5"/>
  <c r="AC1998" i="5"/>
  <c r="AE1998" i="5"/>
  <c r="AD1999" i="5"/>
  <c r="AC1999" i="5"/>
  <c r="AE1999" i="5"/>
  <c r="AD2000" i="5"/>
  <c r="AE2000" i="5"/>
  <c r="AD2001" i="5"/>
  <c r="AC2000" i="5"/>
  <c r="AD2002" i="5"/>
  <c r="AE2001" i="5"/>
  <c r="AC2001" i="5"/>
  <c r="AC2002" i="5"/>
  <c r="AD2003" i="5"/>
  <c r="AE2002" i="5"/>
  <c r="AD2004" i="5"/>
  <c r="AC2003" i="5"/>
  <c r="AE2003" i="5"/>
  <c r="AD2005" i="5"/>
  <c r="AE2004" i="5"/>
  <c r="AC2004" i="5"/>
  <c r="AC2005" i="5"/>
  <c r="AE2005" i="5"/>
  <c r="AD2006" i="5"/>
  <c r="AC2006" i="5"/>
  <c r="AE2006" i="5"/>
  <c r="AD2007" i="5"/>
  <c r="AC2007" i="5"/>
  <c r="AE2007" i="5"/>
  <c r="AD2008" i="5"/>
  <c r="AD2009" i="5"/>
  <c r="AC2008" i="5"/>
  <c r="AE2008" i="5"/>
  <c r="AE2009" i="5"/>
  <c r="AD2010" i="5"/>
  <c r="AC2009" i="5"/>
  <c r="AE2010" i="5"/>
  <c r="AC2010" i="5"/>
  <c r="AD2011" i="5"/>
  <c r="AC2011" i="5"/>
  <c r="AE2011" i="5"/>
  <c r="AD2012" i="5"/>
  <c r="AC2012" i="5"/>
  <c r="AE2012" i="5"/>
  <c r="AD2013" i="5"/>
  <c r="AE2013" i="5"/>
  <c r="AC2013" i="5"/>
  <c r="AD2014" i="5"/>
  <c r="AC2014" i="5"/>
  <c r="AE2014" i="5"/>
  <c r="AD2015" i="5"/>
  <c r="AC2015" i="5"/>
  <c r="AE2015" i="5"/>
  <c r="AD2016" i="5"/>
  <c r="AC2016" i="5"/>
  <c r="AE2016" i="5"/>
  <c r="AD2017" i="5"/>
  <c r="AE2017" i="5"/>
  <c r="AD2018" i="5"/>
  <c r="AC2017" i="5"/>
  <c r="AE2018" i="5"/>
  <c r="AD2019" i="5"/>
  <c r="AC2018" i="5"/>
  <c r="AD2020" i="5"/>
  <c r="AC2019" i="5"/>
  <c r="AE2019" i="5"/>
  <c r="AE2020" i="5"/>
  <c r="AD2021" i="5"/>
  <c r="AC2020" i="5"/>
  <c r="AC2021" i="5"/>
  <c r="AD2022" i="5"/>
  <c r="AE2021" i="5"/>
  <c r="AD2023" i="5"/>
  <c r="AE2022" i="5"/>
  <c r="AC2022" i="5"/>
  <c r="AE2023" i="5"/>
  <c r="AD2024" i="5"/>
  <c r="AC2023" i="5"/>
  <c r="AC2024" i="5"/>
  <c r="AE2024" i="5"/>
  <c r="AD2025" i="5"/>
  <c r="AD2026" i="5"/>
  <c r="AC2025" i="5"/>
  <c r="AE2025" i="5"/>
  <c r="AE2026" i="5"/>
  <c r="AC2026" i="5"/>
  <c r="AD2027" i="5"/>
  <c r="AC2027" i="5"/>
  <c r="AD2028" i="5"/>
  <c r="AE2027" i="5"/>
  <c r="AC2028" i="5"/>
  <c r="AE2028" i="5"/>
  <c r="AD2029" i="5"/>
  <c r="AC2029" i="5"/>
  <c r="AE2029" i="5"/>
  <c r="AD2030" i="5"/>
  <c r="AC2030" i="5"/>
  <c r="AE2030" i="5"/>
  <c r="AD2031" i="5"/>
  <c r="AC2031" i="5"/>
  <c r="AE2031" i="5"/>
  <c r="AD2032" i="5"/>
  <c r="AC2032" i="5"/>
  <c r="AE2032" i="5"/>
  <c r="AD2033" i="5"/>
  <c r="AC2033" i="5"/>
  <c r="AD2034" i="5"/>
  <c r="AE2033" i="5"/>
  <c r="AC2034" i="5"/>
  <c r="AE2034" i="5"/>
  <c r="AD2035" i="5"/>
  <c r="AC2035" i="5"/>
  <c r="AD2036" i="5"/>
  <c r="AE2035" i="5"/>
  <c r="AE2036" i="5"/>
  <c r="AC2036" i="5"/>
  <c r="AD2037" i="5"/>
  <c r="AD2038" i="5"/>
  <c r="AC2037" i="5"/>
  <c r="AE2037" i="5"/>
  <c r="AC2038" i="5"/>
  <c r="AE2038" i="5"/>
  <c r="AD2039" i="5"/>
  <c r="AD2040" i="5"/>
  <c r="AE2039" i="5"/>
  <c r="AC2039" i="5"/>
  <c r="AE2040" i="5"/>
  <c r="AD2041" i="5"/>
  <c r="AC2040" i="5"/>
  <c r="AD2042" i="5"/>
  <c r="AE2041" i="5"/>
  <c r="AC2041" i="5"/>
  <c r="AC2042" i="5"/>
  <c r="AE2042" i="5"/>
  <c r="AD2043" i="5"/>
  <c r="AE2043" i="5"/>
  <c r="AD2044" i="5"/>
  <c r="AC2043" i="5"/>
  <c r="AE2044" i="5"/>
  <c r="AD2045" i="5"/>
  <c r="AC2044" i="5"/>
  <c r="AE2045" i="5"/>
  <c r="AD2046" i="5"/>
  <c r="AC2045" i="5"/>
  <c r="AE2046" i="5"/>
  <c r="AD2047" i="5"/>
  <c r="AC2046" i="5"/>
  <c r="AD2048" i="5"/>
  <c r="AC2047" i="5"/>
  <c r="AE2047" i="5"/>
  <c r="AC2048" i="5"/>
  <c r="AD2049" i="5"/>
  <c r="AE2048" i="5"/>
  <c r="AD2050" i="5"/>
  <c r="AC2049" i="5"/>
  <c r="AE2049" i="5"/>
  <c r="AC2050" i="5"/>
  <c r="AE2050" i="5"/>
  <c r="AD2051" i="5"/>
  <c r="AC2051" i="5"/>
  <c r="AD2052" i="5"/>
  <c r="AE2051" i="5"/>
  <c r="AC2052" i="5"/>
  <c r="AE2052" i="5"/>
  <c r="AD2053" i="5"/>
  <c r="AC2053" i="5"/>
  <c r="AE2053" i="5"/>
  <c r="AD2054" i="5"/>
  <c r="AC2054" i="5"/>
  <c r="AE2054" i="5"/>
  <c r="AD2055" i="5"/>
  <c r="AD2056" i="5"/>
  <c r="AE2055" i="5"/>
  <c r="AC2055" i="5"/>
  <c r="AD2057" i="5"/>
  <c r="AC2056" i="5"/>
  <c r="AE2056" i="5"/>
  <c r="AD2058" i="5"/>
  <c r="AC2057" i="5"/>
  <c r="AE2057" i="5"/>
  <c r="AD2059" i="5"/>
  <c r="AE2058" i="5"/>
  <c r="AC2058" i="5"/>
  <c r="AE2059" i="5"/>
  <c r="AC2059" i="5"/>
  <c r="AD2060" i="5"/>
  <c r="AD2061" i="5"/>
  <c r="AC2060" i="5"/>
  <c r="AE2060" i="5"/>
  <c r="AC2061" i="5"/>
  <c r="AE2061" i="5"/>
  <c r="AD2062" i="5"/>
  <c r="AC2062" i="5"/>
  <c r="AE2062" i="5"/>
  <c r="AD2063" i="5"/>
  <c r="AD2064" i="5"/>
  <c r="AE2063" i="5"/>
  <c r="AC2063" i="5"/>
  <c r="AC2064" i="5"/>
  <c r="AD2065" i="5"/>
  <c r="AE2064" i="5"/>
  <c r="AE2065" i="5"/>
  <c r="AD2066" i="5"/>
  <c r="AC2065" i="5"/>
  <c r="AC2066" i="5"/>
  <c r="AE2066" i="5"/>
  <c r="AD2067" i="5"/>
  <c r="AE2067" i="5"/>
  <c r="AC2067" i="5"/>
  <c r="AD2068" i="5"/>
  <c r="AC2068" i="5"/>
  <c r="AD2069" i="5"/>
  <c r="AE2068" i="5"/>
  <c r="AD2070" i="5"/>
  <c r="AC2069" i="5"/>
  <c r="AE2069" i="5"/>
  <c r="AC2070" i="5"/>
  <c r="AE2070" i="5"/>
  <c r="AD2071" i="5"/>
  <c r="AC2071" i="5"/>
  <c r="AE2071" i="5"/>
  <c r="AD2072" i="5"/>
  <c r="AC2072" i="5"/>
  <c r="AE2072" i="5"/>
  <c r="AD2073" i="5"/>
  <c r="AC2073" i="5"/>
  <c r="AD2074" i="5"/>
  <c r="AE2073" i="5"/>
  <c r="AD2075" i="5"/>
  <c r="AC2074" i="5"/>
  <c r="AE2074" i="5"/>
  <c r="AD2076" i="5"/>
  <c r="AC2075" i="5"/>
  <c r="AE2075" i="5"/>
  <c r="AE2076" i="5"/>
  <c r="AD2077" i="5"/>
  <c r="AC2076" i="5"/>
  <c r="AE2077" i="5"/>
  <c r="AD2078" i="5"/>
  <c r="AC2077" i="5"/>
  <c r="AC2078" i="5"/>
  <c r="AE2078" i="5"/>
  <c r="AD2079" i="5"/>
  <c r="AC2079" i="5"/>
  <c r="AE2079" i="5"/>
  <c r="AD2080" i="5"/>
  <c r="AC2080" i="5"/>
  <c r="AD2081" i="5"/>
  <c r="AE2080" i="5"/>
  <c r="AC2081" i="5"/>
  <c r="AE2081" i="5"/>
  <c r="AD2082" i="5"/>
  <c r="AD2083" i="5"/>
  <c r="AC2082" i="5"/>
  <c r="AE2082" i="5"/>
  <c r="AE2083" i="5"/>
  <c r="AD2084" i="5"/>
  <c r="AC2083" i="5"/>
  <c r="AD2085" i="5"/>
  <c r="AC2084" i="5"/>
  <c r="AE2084" i="5"/>
  <c r="AE2085" i="5"/>
  <c r="AD2086" i="5"/>
  <c r="AC2085" i="5"/>
  <c r="AE2086" i="5"/>
  <c r="AC2086" i="5"/>
  <c r="AD2087" i="5"/>
  <c r="AD2088" i="5"/>
  <c r="AC2087" i="5"/>
  <c r="AE2087" i="5"/>
  <c r="AC2088" i="5"/>
  <c r="AD2089" i="5"/>
  <c r="AE2088" i="5"/>
  <c r="AD2090" i="5"/>
  <c r="AC2089" i="5"/>
  <c r="AE2089" i="5"/>
  <c r="AC2090" i="5"/>
  <c r="AE2090" i="5"/>
  <c r="AD2091" i="5"/>
  <c r="AE2091" i="5"/>
  <c r="AC2091" i="5"/>
  <c r="AD2092" i="5"/>
  <c r="AD2093" i="5"/>
  <c r="AC2092" i="5"/>
  <c r="AE2092" i="5"/>
  <c r="AC2093" i="5"/>
  <c r="AE2093" i="5"/>
  <c r="AD2094" i="5"/>
  <c r="AE2094" i="5"/>
  <c r="AD2095" i="5"/>
  <c r="AC2094" i="5"/>
  <c r="AC2095" i="5"/>
  <c r="AE2095" i="5"/>
  <c r="AD2096" i="5"/>
  <c r="AC2096" i="5"/>
  <c r="AD2097" i="5"/>
  <c r="AE2096" i="5"/>
  <c r="AE2097" i="5"/>
  <c r="AD2098" i="5"/>
  <c r="AC2097" i="5"/>
  <c r="AC2098" i="5"/>
  <c r="AD2099" i="5"/>
  <c r="AE2098" i="5"/>
  <c r="AC2099" i="5"/>
  <c r="AE2099" i="5"/>
  <c r="AD2100" i="5"/>
  <c r="AE2100" i="5"/>
  <c r="AD2101" i="5"/>
  <c r="AC2100" i="5"/>
  <c r="AE2101" i="5"/>
  <c r="AC2101" i="5"/>
  <c r="AD2102" i="5"/>
  <c r="AD2103" i="5"/>
  <c r="AE2102" i="5"/>
  <c r="AC2102" i="5"/>
  <c r="AE2103" i="5"/>
  <c r="AC2103" i="5"/>
  <c r="AD2104" i="5"/>
  <c r="AE2104" i="5"/>
  <c r="AC2104" i="5"/>
  <c r="AD2105" i="5"/>
  <c r="AD2106" i="5"/>
  <c r="AE2105" i="5"/>
  <c r="AC2105" i="5"/>
  <c r="AE2106" i="5"/>
  <c r="AD2107" i="5"/>
  <c r="AC2106" i="5"/>
  <c r="AE2107" i="5"/>
  <c r="AD2108" i="5"/>
  <c r="AC2107" i="5"/>
  <c r="AD2109" i="5"/>
  <c r="AE2108" i="5"/>
  <c r="AC2108" i="5"/>
  <c r="AD2110" i="5"/>
  <c r="AE2109" i="5"/>
  <c r="AC2109" i="5"/>
  <c r="AE2110" i="5"/>
  <c r="AC2110" i="5"/>
  <c r="AD2111" i="5"/>
  <c r="AE2111" i="5"/>
  <c r="AC2111" i="5"/>
  <c r="AD2112" i="5"/>
  <c r="AE2112" i="5"/>
  <c r="AD2113" i="5"/>
  <c r="AC2112" i="5"/>
  <c r="AD2114" i="5"/>
  <c r="AE2113" i="5"/>
  <c r="AC2113" i="5"/>
  <c r="AD2115" i="5"/>
  <c r="AC2114" i="5"/>
  <c r="AE2114" i="5"/>
  <c r="AD2116" i="5"/>
  <c r="AE2115" i="5"/>
  <c r="AC2115" i="5"/>
  <c r="AD2117" i="5"/>
  <c r="AC2116" i="5"/>
  <c r="AE2116" i="5"/>
  <c r="AC2117" i="5"/>
  <c r="AD2118" i="5"/>
  <c r="AE2117" i="5"/>
  <c r="AE2118" i="5"/>
  <c r="AC2118" i="5"/>
  <c r="AD2119" i="5"/>
  <c r="AD2120" i="5"/>
  <c r="AC2119" i="5"/>
  <c r="AE2119" i="5"/>
  <c r="AC2120" i="5"/>
  <c r="AE2120" i="5"/>
  <c r="AD2121" i="5"/>
  <c r="AD2122" i="5"/>
  <c r="AE2121" i="5"/>
  <c r="AC2121" i="5"/>
  <c r="AD2123" i="5"/>
  <c r="AE2122" i="5"/>
  <c r="AC2122" i="5"/>
  <c r="AC2123" i="5"/>
  <c r="AE2123" i="5"/>
  <c r="AD2124" i="5"/>
  <c r="AD2125" i="5"/>
  <c r="AC2124" i="5"/>
  <c r="AE2124" i="5"/>
  <c r="AC2125" i="5"/>
  <c r="AE2125" i="5"/>
  <c r="AD2126" i="5"/>
  <c r="AC2126" i="5"/>
  <c r="AE2126" i="5"/>
  <c r="AD2127" i="5"/>
  <c r="AD2128" i="5"/>
  <c r="AC2127" i="5"/>
  <c r="AE2127" i="5"/>
  <c r="AC2128" i="5"/>
  <c r="AD2129" i="5"/>
  <c r="AE2128" i="5"/>
  <c r="AE2129" i="5"/>
  <c r="AD2130" i="5"/>
  <c r="AC2129" i="5"/>
  <c r="AC2130" i="5"/>
  <c r="AD2131" i="5"/>
  <c r="AE2130" i="5"/>
  <c r="AC2131" i="5"/>
  <c r="AD2132" i="5"/>
  <c r="AE2131" i="5"/>
  <c r="AC2132" i="5"/>
  <c r="AD2133" i="5"/>
  <c r="AE2132" i="5"/>
  <c r="AD2134" i="5"/>
  <c r="AC2133" i="5"/>
  <c r="AE2133" i="5"/>
  <c r="AC2134" i="5"/>
  <c r="AE2134" i="5"/>
  <c r="AD2135" i="5"/>
  <c r="AC2135" i="5"/>
  <c r="AE2135" i="5"/>
  <c r="AD2136" i="5"/>
  <c r="AC2136" i="5"/>
  <c r="AE2136" i="5"/>
  <c r="AD2137" i="5"/>
  <c r="AE2137" i="5"/>
  <c r="AD2138" i="5"/>
  <c r="AC2137" i="5"/>
  <c r="AE2138" i="5"/>
  <c r="AC2138" i="5"/>
  <c r="AD2139" i="5"/>
  <c r="AD2140" i="5"/>
  <c r="AC2139" i="5"/>
  <c r="AE2139" i="5"/>
  <c r="AE2140" i="5"/>
  <c r="AD2141" i="5"/>
  <c r="AC2140" i="5"/>
  <c r="AE2141" i="5"/>
  <c r="AD2142" i="5"/>
  <c r="AC2141" i="5"/>
  <c r="AC2142" i="5"/>
  <c r="AE2142" i="5"/>
  <c r="AD2143" i="5"/>
  <c r="AC2143" i="5"/>
  <c r="AE2143" i="5"/>
  <c r="AD2144" i="5"/>
  <c r="AC2144" i="5"/>
  <c r="AD2145" i="5"/>
  <c r="AE2144" i="5"/>
  <c r="AC2145" i="5"/>
  <c r="AE2145" i="5"/>
  <c r="AD2146" i="5"/>
  <c r="AC2146" i="5"/>
  <c r="AE2146" i="5"/>
  <c r="AD2147" i="5"/>
  <c r="AE2147" i="5"/>
  <c r="AD2148" i="5"/>
  <c r="AC2147" i="5"/>
  <c r="AD2149" i="5"/>
  <c r="AC2148" i="5"/>
  <c r="AE2148" i="5"/>
  <c r="AE2149" i="5"/>
  <c r="AD2150" i="5"/>
  <c r="AC2149" i="5"/>
  <c r="AE2150" i="5"/>
  <c r="AC2150" i="5"/>
  <c r="AD2151" i="5"/>
  <c r="AD2152" i="5"/>
  <c r="AC2151" i="5"/>
  <c r="AE2151" i="5"/>
  <c r="AD2153" i="5"/>
  <c r="AC2152" i="5"/>
  <c r="AE2152" i="5"/>
  <c r="AD2154" i="5"/>
  <c r="AC2153" i="5"/>
  <c r="AE2153" i="5"/>
  <c r="AC2154" i="5"/>
  <c r="AE2154" i="5"/>
  <c r="AD2155" i="5"/>
  <c r="AE2155" i="5"/>
  <c r="AC2155" i="5"/>
  <c r="AD2156" i="5"/>
  <c r="AC2156" i="5"/>
  <c r="AD2157" i="5"/>
  <c r="AE2156" i="5"/>
  <c r="AC2157" i="5"/>
  <c r="AE2157" i="5"/>
  <c r="AD2158" i="5"/>
  <c r="AE2158" i="5"/>
  <c r="AD2159" i="5"/>
  <c r="AC2158" i="5"/>
  <c r="AC2159" i="5"/>
  <c r="AE2159" i="5"/>
  <c r="AD2160" i="5"/>
  <c r="AC2160" i="5"/>
  <c r="AD2161" i="5"/>
  <c r="AE2160" i="5"/>
  <c r="AC2161" i="5"/>
  <c r="AD2162" i="5"/>
  <c r="AE2161" i="5"/>
  <c r="AE2162" i="5"/>
  <c r="AD2163" i="5"/>
  <c r="AC2162" i="5"/>
  <c r="AE2163" i="5"/>
  <c r="AC2163" i="5"/>
  <c r="AD2164" i="5"/>
  <c r="AC2164" i="5"/>
  <c r="AD2165" i="5"/>
  <c r="AE2164" i="5"/>
  <c r="AC2165" i="5"/>
  <c r="AD2166" i="5"/>
  <c r="AE2165" i="5"/>
  <c r="AD2167" i="5"/>
  <c r="AC2166" i="5"/>
  <c r="AE2166" i="5"/>
  <c r="AC2167" i="5"/>
  <c r="AD2168" i="5"/>
  <c r="AE2167" i="5"/>
  <c r="AC2168" i="5"/>
  <c r="AE2168" i="5"/>
  <c r="AD2169" i="5"/>
  <c r="AD2170" i="5"/>
  <c r="AC2169" i="5"/>
  <c r="AE2169" i="5"/>
  <c r="AD2171" i="5"/>
  <c r="AE2170" i="5"/>
  <c r="AC2170" i="5"/>
  <c r="AC2171" i="5"/>
  <c r="AD2172" i="5"/>
  <c r="AE2171" i="5"/>
  <c r="AD2173" i="5"/>
  <c r="AC2172" i="5"/>
  <c r="AE2172" i="5"/>
  <c r="AD2174" i="5"/>
  <c r="AC2173" i="5"/>
  <c r="AE2173" i="5"/>
  <c r="AC2174" i="5"/>
  <c r="AE2174" i="5"/>
  <c r="AD2175" i="5"/>
  <c r="AD2176" i="5"/>
  <c r="AC2175" i="5"/>
  <c r="AE2175" i="5"/>
  <c r="AC2176" i="5"/>
  <c r="AE2176" i="5"/>
  <c r="AD2177" i="5"/>
  <c r="AD2178" i="5"/>
  <c r="AC2177" i="5"/>
  <c r="AE2177" i="5"/>
  <c r="AC2178" i="5"/>
  <c r="AE2178" i="5"/>
  <c r="AD2179" i="5"/>
  <c r="AC2179" i="5"/>
  <c r="AD2180" i="5"/>
  <c r="AE2179" i="5"/>
  <c r="AD2181" i="5"/>
  <c r="AC2180" i="5"/>
  <c r="AE2180" i="5"/>
  <c r="AE2181" i="5"/>
  <c r="AC2181" i="5"/>
  <c r="AD2182" i="5"/>
  <c r="AC2182" i="5"/>
  <c r="AE2182" i="5"/>
  <c r="AD2183" i="5"/>
  <c r="AC2183" i="5"/>
  <c r="AE2183" i="5"/>
  <c r="AD2184" i="5"/>
  <c r="AC2184" i="5"/>
  <c r="AE2184" i="5"/>
  <c r="AD2185" i="5"/>
  <c r="AD2186" i="5"/>
  <c r="AC2185" i="5"/>
  <c r="AE2185" i="5"/>
  <c r="AC2186" i="5"/>
  <c r="AE2186" i="5"/>
  <c r="AD2187" i="5"/>
  <c r="AE2187" i="5"/>
  <c r="AD2188" i="5"/>
  <c r="AC2187" i="5"/>
  <c r="AC2188" i="5"/>
  <c r="AD2189" i="5"/>
  <c r="AE2188" i="5"/>
  <c r="AC2189" i="5"/>
  <c r="AE2189" i="5"/>
  <c r="AD2190" i="5"/>
  <c r="AC2190" i="5"/>
  <c r="AE2190" i="5"/>
  <c r="AD2191" i="5"/>
  <c r="AC2191" i="5"/>
  <c r="AE2191" i="5"/>
  <c r="AD2192" i="5"/>
  <c r="AC2192" i="5"/>
  <c r="AD2193" i="5"/>
  <c r="AE2192" i="5"/>
  <c r="AD2194" i="5"/>
  <c r="AC2193" i="5"/>
  <c r="AE2193" i="5"/>
  <c r="AC2194" i="5"/>
  <c r="AE2194" i="5"/>
  <c r="AD2195" i="5"/>
  <c r="AC2195" i="5"/>
  <c r="AD2196" i="5"/>
  <c r="AE2195" i="5"/>
  <c r="AC2196" i="5"/>
  <c r="AE2196" i="5"/>
  <c r="AD2197" i="5"/>
  <c r="AD2198" i="5"/>
  <c r="AC2197" i="5"/>
  <c r="AE2197" i="5"/>
  <c r="AC2198" i="5"/>
  <c r="AE2198" i="5"/>
  <c r="AD2199" i="5"/>
  <c r="AE2199" i="5"/>
  <c r="AD2200" i="5"/>
  <c r="AC2199" i="5"/>
  <c r="AC2200" i="5"/>
  <c r="AD2201" i="5"/>
  <c r="AE2200" i="5"/>
  <c r="AD2202" i="5"/>
  <c r="AC2201" i="5"/>
  <c r="AE2201" i="5"/>
  <c r="AD2203" i="5"/>
  <c r="AC2202" i="5"/>
  <c r="AE2202" i="5"/>
  <c r="AC2203" i="5"/>
  <c r="AD2204" i="5"/>
  <c r="AE2203" i="5"/>
  <c r="AC2204" i="5"/>
  <c r="AD2205" i="5"/>
  <c r="AE2204" i="5"/>
  <c r="AD2206" i="5"/>
  <c r="AC2205" i="5"/>
  <c r="AE2205" i="5"/>
  <c r="AC2206" i="5"/>
  <c r="AE2206" i="5"/>
  <c r="AD2207" i="5"/>
  <c r="AC2207" i="5"/>
  <c r="AE2207" i="5"/>
  <c r="AD2208" i="5"/>
  <c r="AC2208" i="5"/>
  <c r="AD2209" i="5"/>
  <c r="AE2208" i="5"/>
  <c r="AC2209" i="5"/>
  <c r="AE2209" i="5"/>
  <c r="AD2210" i="5"/>
  <c r="AD2211" i="5"/>
  <c r="AE2210" i="5"/>
  <c r="AC2210" i="5"/>
  <c r="AE2211" i="5"/>
  <c r="AD2212" i="5"/>
  <c r="AC2211" i="5"/>
  <c r="AE2212" i="5"/>
  <c r="AC2212" i="5"/>
  <c r="AD2213" i="5"/>
  <c r="AC2213" i="5"/>
  <c r="AE2213" i="5"/>
  <c r="AD2214" i="5"/>
  <c r="AC2214" i="5"/>
  <c r="AE2214" i="5"/>
  <c r="AD2215" i="5"/>
  <c r="AD2216" i="5"/>
  <c r="AC2215" i="5"/>
  <c r="AE2215" i="5"/>
  <c r="AD2217" i="5"/>
  <c r="AC2216" i="5"/>
  <c r="AE2216" i="5"/>
  <c r="AE2217" i="5"/>
  <c r="AD2218" i="5"/>
  <c r="AC2217" i="5"/>
  <c r="AC2218" i="5"/>
  <c r="AE2218" i="5"/>
  <c r="AD2219" i="5"/>
  <c r="AE2219" i="5"/>
  <c r="AD2220" i="5"/>
  <c r="AC2219" i="5"/>
  <c r="AE2220" i="5"/>
  <c r="AC2220" i="5"/>
  <c r="AD2221" i="5"/>
  <c r="AD2222" i="5"/>
  <c r="AE2221" i="5"/>
  <c r="AC2221" i="5"/>
  <c r="AE2222" i="5"/>
  <c r="AD2223" i="5"/>
  <c r="AC2222" i="5"/>
  <c r="AE2223" i="5"/>
  <c r="AC2223" i="5"/>
  <c r="AD2224" i="5"/>
  <c r="AC2224" i="5"/>
  <c r="AD2225" i="5"/>
  <c r="AE2224" i="5"/>
  <c r="AD2226" i="5"/>
  <c r="AE2225" i="5"/>
  <c r="AC2225" i="5"/>
  <c r="AD2227" i="5"/>
  <c r="AC2226" i="5"/>
  <c r="AE2226" i="5"/>
  <c r="AE2227" i="5"/>
  <c r="AD2228" i="5"/>
  <c r="AC2227" i="5"/>
  <c r="AC2228" i="5"/>
  <c r="AD2229" i="5"/>
  <c r="AE2228" i="5"/>
  <c r="AC2229" i="5"/>
  <c r="AD2230" i="5"/>
  <c r="AE2229" i="5"/>
  <c r="AD2231" i="5"/>
  <c r="AC2230" i="5"/>
  <c r="AE2230" i="5"/>
  <c r="AC2231" i="5"/>
  <c r="AD2232" i="5"/>
  <c r="AE2231" i="5"/>
  <c r="AC2232" i="5"/>
  <c r="AE2232" i="5"/>
  <c r="AD2233" i="5"/>
  <c r="AE2233" i="5"/>
  <c r="AC2233" i="5"/>
  <c r="AD2234" i="5"/>
  <c r="AD2235" i="5"/>
  <c r="AE2234" i="5"/>
  <c r="AC2234" i="5"/>
  <c r="AC2235" i="5"/>
  <c r="AD2236" i="5"/>
  <c r="AE2235" i="5"/>
  <c r="AD2237" i="5"/>
  <c r="AC2236" i="5"/>
  <c r="AE2236" i="5"/>
  <c r="AE2237" i="5"/>
  <c r="AD2238" i="5"/>
  <c r="AC2237" i="5"/>
  <c r="AE2238" i="5"/>
  <c r="AC2238" i="5"/>
  <c r="AD2239" i="5"/>
  <c r="AD2240" i="5"/>
  <c r="AC2239" i="5"/>
  <c r="AE2239" i="5"/>
  <c r="AC2240" i="5"/>
  <c r="AE2240" i="5"/>
  <c r="AD2241" i="5"/>
  <c r="AD2242" i="5"/>
  <c r="AC2241" i="5"/>
  <c r="AE2241" i="5"/>
  <c r="AC2242" i="5"/>
  <c r="AD2243" i="5"/>
  <c r="AE2242" i="5"/>
  <c r="AE2243" i="5"/>
  <c r="AD2244" i="5"/>
  <c r="AC2243" i="5"/>
  <c r="AC2244" i="5"/>
  <c r="AE2244" i="5"/>
  <c r="AD2245" i="5"/>
  <c r="AD2246" i="5"/>
  <c r="AC2245" i="5"/>
  <c r="AE2245" i="5"/>
  <c r="AC2246" i="5"/>
  <c r="AE2246" i="5"/>
  <c r="AD2247" i="5"/>
  <c r="AE2247" i="5"/>
  <c r="AC2247" i="5"/>
  <c r="AD2248" i="5"/>
  <c r="AC2248" i="5"/>
  <c r="AE2248" i="5"/>
  <c r="AD2249" i="5"/>
  <c r="AD2250" i="5"/>
  <c r="AE2249" i="5"/>
  <c r="AC2249" i="5"/>
  <c r="AC2250" i="5"/>
  <c r="AD2251" i="5"/>
  <c r="AE2250" i="5"/>
  <c r="AC2251" i="5"/>
  <c r="AD2252" i="5"/>
  <c r="AE2251" i="5"/>
  <c r="AE2252" i="5"/>
  <c r="AC2252" i="5"/>
  <c r="AD2253" i="5"/>
  <c r="AE2253" i="5"/>
  <c r="AC2253" i="5"/>
  <c r="AD2254" i="5"/>
  <c r="AC2254" i="5"/>
  <c r="AD2255" i="5"/>
  <c r="AE2254" i="5"/>
  <c r="AD2256" i="5"/>
  <c r="AE2255" i="5"/>
  <c r="AC2255" i="5"/>
  <c r="AE2256" i="5"/>
  <c r="AC2256" i="5"/>
  <c r="AD2257" i="5"/>
  <c r="AD2258" i="5"/>
  <c r="AE2257" i="5"/>
  <c r="AC2257" i="5"/>
  <c r="AC2258" i="5"/>
  <c r="AD2259" i="5"/>
  <c r="AE2258" i="5"/>
  <c r="AE2259" i="5"/>
  <c r="AD2260" i="5"/>
  <c r="AC2259" i="5"/>
  <c r="AC2260" i="5"/>
  <c r="AD2261" i="5"/>
  <c r="AE2260" i="5"/>
  <c r="AD2262" i="5"/>
  <c r="AE2261" i="5"/>
  <c r="AC2261" i="5"/>
  <c r="AC2262" i="5"/>
  <c r="AE2262" i="5"/>
  <c r="AD2263" i="5"/>
  <c r="AE2263" i="5"/>
  <c r="AD2264" i="5"/>
  <c r="AC2263" i="5"/>
  <c r="AC2264" i="5"/>
  <c r="AE2264" i="5"/>
  <c r="AD2265" i="5"/>
  <c r="AD2266" i="5"/>
  <c r="AC2265" i="5"/>
  <c r="AE2265" i="5"/>
  <c r="AE2266" i="5"/>
  <c r="AC2266" i="5"/>
  <c r="AD2267" i="5"/>
  <c r="AC2267" i="5"/>
  <c r="AD2268" i="5"/>
  <c r="AE2267" i="5"/>
  <c r="AC2268" i="5"/>
  <c r="AE2268" i="5"/>
  <c r="AD2269" i="5"/>
  <c r="AC2269" i="5"/>
  <c r="AE2269" i="5"/>
  <c r="AD2270" i="5"/>
  <c r="AC2270" i="5"/>
  <c r="AE2270" i="5"/>
  <c r="AD2271" i="5"/>
  <c r="AE2271" i="5"/>
  <c r="AC2271" i="5"/>
  <c r="AD2272" i="5"/>
  <c r="AD2273" i="5"/>
  <c r="AC2272" i="5"/>
  <c r="AE2272" i="5"/>
  <c r="AE2273" i="5"/>
  <c r="AC2273" i="5"/>
  <c r="AD2274" i="5"/>
  <c r="AC2274" i="5"/>
  <c r="AD2275" i="5"/>
  <c r="AE2274" i="5"/>
  <c r="AE2275" i="5"/>
  <c r="AD2276" i="5"/>
  <c r="AC2275" i="5"/>
  <c r="AD2277" i="5"/>
  <c r="AC2276" i="5"/>
  <c r="AE2276" i="5"/>
  <c r="AC2277" i="5"/>
  <c r="AD2278" i="5"/>
  <c r="AE2277" i="5"/>
  <c r="AC2278" i="5"/>
  <c r="AE2278" i="5"/>
  <c r="AD2279" i="5"/>
  <c r="AD2280" i="5"/>
  <c r="AE2279" i="5"/>
  <c r="AC2279" i="5"/>
  <c r="AC2280" i="5"/>
  <c r="AE2280" i="5"/>
  <c r="AD2281" i="5"/>
  <c r="AC2281" i="5"/>
  <c r="AD2282" i="5"/>
  <c r="AE2281" i="5"/>
  <c r="AC2282" i="5"/>
  <c r="AD2283" i="5"/>
  <c r="AE2282" i="5"/>
  <c r="AC2283" i="5"/>
  <c r="AD2284" i="5"/>
  <c r="AE2283" i="5"/>
  <c r="AD2285" i="5"/>
  <c r="AE2284" i="5"/>
  <c r="AC2284" i="5"/>
  <c r="AE2285" i="5"/>
  <c r="AD2286" i="5"/>
  <c r="AC2285" i="5"/>
  <c r="AC2286" i="5"/>
  <c r="AE2286" i="5"/>
  <c r="AD2287" i="5"/>
  <c r="AD2288" i="5"/>
  <c r="AE2287" i="5"/>
  <c r="AC2287" i="5"/>
  <c r="AE2288" i="5"/>
  <c r="AD2289" i="5"/>
  <c r="AC2288" i="5"/>
  <c r="AE2289" i="5"/>
  <c r="AD2290" i="5"/>
  <c r="AC2289" i="5"/>
  <c r="AC2290" i="5"/>
  <c r="AD2291" i="5"/>
  <c r="AE2290" i="5"/>
  <c r="AC2291" i="5"/>
  <c r="AD2292" i="5"/>
  <c r="AE2291" i="5"/>
  <c r="AD2293" i="5"/>
  <c r="AE2292" i="5"/>
  <c r="AC2292" i="5"/>
  <c r="AE2293" i="5"/>
  <c r="AC2293" i="5"/>
  <c r="AD2294" i="5"/>
  <c r="AC2294" i="5"/>
  <c r="AE2294" i="5"/>
  <c r="AD2295" i="5"/>
  <c r="AC2295" i="5"/>
  <c r="AE2295" i="5"/>
  <c r="AD2296" i="5"/>
  <c r="AD2297" i="5"/>
  <c r="AE2296" i="5"/>
  <c r="AC2296" i="5"/>
  <c r="AD2298" i="5"/>
  <c r="AE2297" i="5"/>
  <c r="AC2297" i="5"/>
  <c r="AC2298" i="5"/>
  <c r="AD2299" i="5"/>
  <c r="AE2298" i="5"/>
  <c r="AC2299" i="5"/>
  <c r="AE2299" i="5"/>
  <c r="AD2300" i="5"/>
  <c r="AC2300" i="5"/>
  <c r="AD2301" i="5"/>
  <c r="AE2300" i="5"/>
  <c r="AE2301" i="5"/>
  <c r="AD2302" i="5"/>
  <c r="AC2301" i="5"/>
  <c r="AD2303" i="5"/>
  <c r="AC2302" i="5"/>
  <c r="AE2302" i="5"/>
  <c r="AD2304" i="5"/>
  <c r="AE2303" i="5"/>
  <c r="AC2303" i="5"/>
  <c r="AD2305" i="5"/>
  <c r="AC2304" i="5"/>
  <c r="AE2304" i="5"/>
  <c r="AE2305" i="5"/>
  <c r="AC2305" i="5"/>
  <c r="AD2306" i="5"/>
  <c r="AD2307" i="5"/>
  <c r="AC2306" i="5"/>
  <c r="AE2306" i="5"/>
  <c r="AE2307" i="5"/>
  <c r="AD2308" i="5"/>
  <c r="AC2307" i="5"/>
  <c r="AD2309" i="5"/>
  <c r="AC2308" i="5"/>
  <c r="AE2308" i="5"/>
  <c r="AC2309" i="5"/>
  <c r="AE2309" i="5"/>
  <c r="AD2310" i="5"/>
  <c r="AC2310" i="5"/>
  <c r="AE2310" i="5"/>
  <c r="AD2311" i="5"/>
  <c r="AC2311" i="5"/>
  <c r="AD2312" i="5"/>
  <c r="AE2311" i="5"/>
  <c r="AD2313" i="5"/>
  <c r="AE2312" i="5"/>
  <c r="AC2312" i="5"/>
  <c r="AD2314" i="5"/>
  <c r="AC2313" i="5"/>
  <c r="AE2313" i="5"/>
  <c r="AD2315" i="5"/>
  <c r="AE2314" i="5"/>
  <c r="AC2314" i="5"/>
  <c r="AE2315" i="5"/>
  <c r="AC2315" i="5"/>
  <c r="AD2316" i="5"/>
  <c r="AE2316" i="5"/>
  <c r="AD2317" i="5"/>
  <c r="AC2316" i="5"/>
  <c r="AC2317" i="5"/>
  <c r="AE2317" i="5"/>
  <c r="AD2318" i="5"/>
  <c r="AE2318" i="5"/>
  <c r="AD2319" i="5"/>
  <c r="AC2318" i="5"/>
  <c r="AC2319" i="5"/>
  <c r="AE2319" i="5"/>
  <c r="AD2320" i="5"/>
  <c r="AE2320" i="5"/>
  <c r="AD2321" i="5"/>
  <c r="AC2320" i="5"/>
  <c r="AE2321" i="5"/>
  <c r="AD2322" i="5"/>
  <c r="AC2321" i="5"/>
  <c r="AC2322" i="5"/>
  <c r="AE2322" i="5"/>
  <c r="AD2323" i="5"/>
  <c r="AD2324" i="5"/>
  <c r="AC2323" i="5"/>
  <c r="AE2323" i="5"/>
  <c r="AD2325" i="5"/>
  <c r="AC2324" i="5"/>
  <c r="AE2324" i="5"/>
  <c r="AC2325" i="5"/>
  <c r="AE2325" i="5"/>
  <c r="AD2326" i="5"/>
  <c r="AE2326" i="5"/>
  <c r="AD2327" i="5"/>
  <c r="AC2326" i="5"/>
  <c r="AE2327" i="5"/>
  <c r="AC2327" i="5"/>
  <c r="AD2328" i="5"/>
  <c r="AE2328" i="5"/>
  <c r="AC2328" i="5"/>
  <c r="AD2329" i="5"/>
  <c r="AD2330" i="5"/>
  <c r="AE2329" i="5"/>
  <c r="AC2329" i="5"/>
  <c r="AD2331" i="5"/>
  <c r="AC2330" i="5"/>
  <c r="AE2330" i="5"/>
  <c r="AD2332" i="5"/>
  <c r="AC2331" i="5"/>
  <c r="AE2331" i="5"/>
  <c r="AE2332" i="5"/>
  <c r="AD2333" i="5"/>
  <c r="AC2332" i="5"/>
  <c r="AD2334" i="5"/>
  <c r="AE2333" i="5"/>
  <c r="AC2333" i="5"/>
  <c r="AD2335" i="5"/>
  <c r="AE2334" i="5"/>
  <c r="AC2334" i="5"/>
  <c r="AD2336" i="5"/>
  <c r="AE2335" i="5"/>
  <c r="AC2335" i="5"/>
  <c r="AC2336" i="5"/>
  <c r="AE2336" i="5"/>
  <c r="AD2337" i="5"/>
  <c r="AD2338" i="5"/>
  <c r="AC2337" i="5"/>
  <c r="AE2337" i="5"/>
  <c r="AE2338" i="5"/>
  <c r="AD2339" i="5"/>
  <c r="AC2338" i="5"/>
  <c r="AE2339" i="5"/>
  <c r="AD2340" i="5"/>
  <c r="AC2339" i="5"/>
  <c r="AC2340" i="5"/>
  <c r="AE2340" i="5"/>
  <c r="AD2341" i="5"/>
  <c r="AE2341" i="5"/>
  <c r="AD2342" i="5"/>
  <c r="AC2341" i="5"/>
  <c r="AD2343" i="5"/>
  <c r="AC2342" i="5"/>
  <c r="AE2342" i="5"/>
  <c r="AD2344" i="5"/>
  <c r="AE2343" i="5"/>
  <c r="AC2343" i="5"/>
  <c r="AC2344" i="5"/>
  <c r="AD2345" i="5"/>
  <c r="AE2344" i="5"/>
  <c r="AE2345" i="5"/>
  <c r="AD2346" i="5"/>
  <c r="AC2345" i="5"/>
  <c r="AD2347" i="5"/>
  <c r="AE2346" i="5"/>
  <c r="AC2346" i="5"/>
  <c r="AC2347" i="5"/>
  <c r="AD2348" i="5"/>
  <c r="AE2347" i="5"/>
  <c r="AC2348" i="5"/>
  <c r="AE2348" i="5"/>
  <c r="AD2349" i="5"/>
  <c r="AC2349" i="5"/>
  <c r="AE2349" i="5"/>
  <c r="AD2350" i="5"/>
  <c r="AE2350" i="5"/>
  <c r="AD2351" i="5"/>
  <c r="AC2350" i="5"/>
  <c r="AD2352" i="5"/>
  <c r="AE2351" i="5"/>
  <c r="AC2351" i="5"/>
  <c r="AC2352" i="5"/>
  <c r="AD2353" i="5"/>
  <c r="AE2352" i="5"/>
  <c r="AE2353" i="5"/>
  <c r="AD2354" i="5"/>
  <c r="AC2353" i="5"/>
  <c r="AE2354" i="5"/>
  <c r="AD2355" i="5"/>
  <c r="AC2354" i="5"/>
  <c r="AE2355" i="5"/>
  <c r="AD2356" i="5"/>
  <c r="AC2355" i="5"/>
  <c r="AC2356" i="5"/>
  <c r="AE2356" i="5"/>
  <c r="AD2357" i="5"/>
  <c r="AD2358" i="5"/>
  <c r="AC2357" i="5"/>
  <c r="AE2357" i="5"/>
  <c r="AC2358" i="5"/>
  <c r="AE2358" i="5"/>
  <c r="AD2359" i="5"/>
  <c r="AC2359" i="5"/>
  <c r="AE2359" i="5"/>
  <c r="AD2360" i="5"/>
  <c r="AE2360" i="5"/>
  <c r="AD2361" i="5"/>
  <c r="AC2360" i="5"/>
  <c r="AE2361" i="5"/>
  <c r="AD2362" i="5"/>
  <c r="AC2361" i="5"/>
  <c r="AC2362" i="5"/>
  <c r="AE2362" i="5"/>
  <c r="AD2363" i="5"/>
  <c r="AC2363" i="5"/>
  <c r="AD2364" i="5"/>
  <c r="AE2363" i="5"/>
  <c r="AC2364" i="5"/>
  <c r="AE2364" i="5"/>
  <c r="AD2365" i="5"/>
  <c r="AD2366" i="5"/>
  <c r="AC2365" i="5"/>
  <c r="AE2365" i="5"/>
  <c r="AC2366" i="5"/>
  <c r="AE2366" i="5"/>
  <c r="AD2367" i="5"/>
  <c r="AD2368" i="5"/>
  <c r="AC2367" i="5"/>
  <c r="AE2367" i="5"/>
  <c r="AC2368" i="5"/>
  <c r="AD2369" i="5"/>
  <c r="AE2368" i="5"/>
  <c r="AC2369" i="5"/>
  <c r="AD2370" i="5"/>
  <c r="AE2369" i="5"/>
  <c r="AD2371" i="5"/>
  <c r="AC2370" i="5"/>
  <c r="AE2370" i="5"/>
  <c r="AC2371" i="5"/>
  <c r="AD2372" i="5"/>
  <c r="AE2371" i="5"/>
  <c r="AC2372" i="5"/>
  <c r="AE2372" i="5"/>
  <c r="AD2373" i="5"/>
  <c r="AC2373" i="5"/>
  <c r="AE2373" i="5"/>
  <c r="AD2374" i="5"/>
  <c r="AD2375" i="5"/>
  <c r="AC2374" i="5"/>
  <c r="AE2374" i="5"/>
  <c r="AE2375" i="5"/>
  <c r="AC2375" i="5"/>
  <c r="AD2376" i="5"/>
  <c r="AE2376" i="5"/>
  <c r="AD2377" i="5"/>
  <c r="AC2376" i="5"/>
  <c r="AC2377" i="5"/>
  <c r="AE2377" i="5"/>
  <c r="AD2378" i="5"/>
  <c r="AE2378" i="5"/>
  <c r="AD2379" i="5"/>
  <c r="AC2378" i="5"/>
  <c r="AC2379" i="5"/>
  <c r="AE2379" i="5"/>
  <c r="AD2380" i="5"/>
  <c r="AD2381" i="5"/>
  <c r="AC2380" i="5"/>
  <c r="AE2380" i="5"/>
  <c r="AD2382" i="5"/>
  <c r="AE2381" i="5"/>
  <c r="AC2381" i="5"/>
  <c r="AD2383" i="5"/>
  <c r="AC2382" i="5"/>
  <c r="AE2382" i="5"/>
  <c r="AD2384" i="5"/>
  <c r="AC2383" i="5"/>
  <c r="AE2383" i="5"/>
  <c r="AD2385" i="5"/>
  <c r="AC2384" i="5"/>
  <c r="AE2384" i="5"/>
  <c r="AD2386" i="5"/>
  <c r="AE2385" i="5"/>
  <c r="AC2385" i="5"/>
  <c r="AE2386" i="5"/>
  <c r="AD2387" i="5"/>
  <c r="AC2386" i="5"/>
  <c r="AC2387" i="5"/>
  <c r="AE2387" i="5"/>
  <c r="AD2388" i="5"/>
  <c r="AD2389" i="5"/>
  <c r="AC2388" i="5"/>
  <c r="AE2388" i="5"/>
  <c r="AE2389" i="5"/>
  <c r="AD2390" i="5"/>
  <c r="AC2389" i="5"/>
  <c r="AD2391" i="5"/>
  <c r="AE2390" i="5"/>
  <c r="AC2390" i="5"/>
  <c r="AD2392" i="5"/>
  <c r="AC2391" i="5"/>
  <c r="AE2391" i="5"/>
  <c r="AD2393" i="5"/>
  <c r="AE2392" i="5"/>
  <c r="AC2392" i="5"/>
  <c r="AD2394" i="5"/>
  <c r="AE2393" i="5"/>
  <c r="AC2393" i="5"/>
  <c r="AC2394" i="5"/>
  <c r="AD2395" i="5"/>
  <c r="AE2394" i="5"/>
  <c r="AC2395" i="5"/>
  <c r="AE2395" i="5"/>
  <c r="AD2396" i="5"/>
  <c r="AD2397" i="5"/>
  <c r="AC2396" i="5"/>
  <c r="AE2396" i="5"/>
  <c r="AE2397" i="5"/>
  <c r="AC2397" i="5"/>
  <c r="AD2398" i="5"/>
  <c r="AC2398" i="5"/>
  <c r="AE2398" i="5"/>
  <c r="AD2399" i="5"/>
  <c r="AD2400" i="5"/>
  <c r="AC2399" i="5"/>
  <c r="AE2399" i="5"/>
  <c r="AD2401" i="5"/>
  <c r="AE2400" i="5"/>
  <c r="AC2400" i="5"/>
  <c r="AC2401" i="5"/>
  <c r="AE2401" i="5"/>
  <c r="AD2402" i="5"/>
  <c r="AC2402" i="5"/>
  <c r="AE2402" i="5"/>
  <c r="AD2403" i="5"/>
  <c r="AC2403" i="5"/>
  <c r="AE2403" i="5"/>
  <c r="AD2404" i="5"/>
  <c r="AE2404" i="5"/>
  <c r="AD2405" i="5"/>
  <c r="AC2404" i="5"/>
  <c r="AE2405" i="5"/>
  <c r="AD2406" i="5"/>
  <c r="AC2405" i="5"/>
  <c r="AE2406" i="5"/>
  <c r="AD2407" i="5"/>
  <c r="AC2406" i="5"/>
  <c r="AD2408" i="5"/>
  <c r="AE2407" i="5"/>
  <c r="AC2407" i="5"/>
  <c r="AD2409" i="5"/>
  <c r="AC2408" i="5"/>
  <c r="AE2408" i="5"/>
  <c r="AD2410" i="5"/>
  <c r="AE2409" i="5"/>
  <c r="AC2409" i="5"/>
  <c r="AE2410" i="5"/>
  <c r="AD2411" i="5"/>
  <c r="AC2410" i="5"/>
  <c r="AD2412" i="5"/>
  <c r="AE2411" i="5"/>
  <c r="AC2411" i="5"/>
  <c r="AD2413" i="5"/>
  <c r="AC2412" i="5"/>
  <c r="AE2412" i="5"/>
  <c r="AE2413" i="5"/>
  <c r="AD2414" i="5"/>
  <c r="AC2413" i="5"/>
  <c r="AC2414" i="5"/>
  <c r="AE2414" i="5"/>
  <c r="AD2415" i="5"/>
  <c r="AE2415" i="5"/>
  <c r="AC2415" i="5"/>
  <c r="AD2416" i="5"/>
  <c r="AD2417" i="5"/>
  <c r="AC2416" i="5"/>
  <c r="AE2416" i="5"/>
  <c r="AC2417" i="5"/>
  <c r="AE2417" i="5"/>
  <c r="AD2418" i="5"/>
  <c r="AD2419" i="5"/>
  <c r="AE2418" i="5"/>
  <c r="AC2418" i="5"/>
  <c r="AC2419" i="5"/>
  <c r="AE2419" i="5"/>
  <c r="AD2420" i="5"/>
  <c r="AC2420" i="5"/>
  <c r="AD2421" i="5"/>
  <c r="AE2420" i="5"/>
  <c r="AD2422" i="5"/>
  <c r="AE2421" i="5"/>
  <c r="AC2421" i="5"/>
  <c r="AD2423" i="5"/>
  <c r="AE2422" i="5"/>
  <c r="AC2422" i="5"/>
  <c r="AC2423" i="5"/>
  <c r="AE2423" i="5"/>
  <c r="AD2424" i="5"/>
  <c r="AC2424" i="5"/>
  <c r="AE2424" i="5"/>
  <c r="AD2425" i="5"/>
  <c r="AE2425" i="5"/>
  <c r="AC2425" i="5"/>
  <c r="AD2426" i="5"/>
  <c r="AD2427" i="5"/>
  <c r="AE2426" i="5"/>
  <c r="AC2426" i="5"/>
  <c r="AD2428" i="5"/>
  <c r="AC2427" i="5"/>
  <c r="AE2427" i="5"/>
  <c r="AD2429" i="5"/>
  <c r="AC2428" i="5"/>
  <c r="AE2428" i="5"/>
  <c r="AC2429" i="5"/>
  <c r="AD2430" i="5"/>
  <c r="AE2429" i="5"/>
  <c r="AC2430" i="5"/>
  <c r="AE2430" i="5"/>
  <c r="AD2431" i="5"/>
  <c r="AD2432" i="5"/>
  <c r="AE2431" i="5"/>
  <c r="AC2431" i="5"/>
  <c r="AE2432" i="5"/>
  <c r="AD2433" i="5"/>
  <c r="AC2432" i="5"/>
  <c r="AE2433" i="5"/>
  <c r="AD2434" i="5"/>
  <c r="AC2433" i="5"/>
  <c r="AD2435" i="5"/>
  <c r="AC2434" i="5"/>
  <c r="AE2434" i="5"/>
  <c r="AC2435" i="5"/>
  <c r="AE2435" i="5"/>
  <c r="AD2436" i="5"/>
  <c r="AE2436" i="5"/>
  <c r="AD2437" i="5"/>
  <c r="AC2436" i="5"/>
  <c r="AD2438" i="5"/>
  <c r="AE2437" i="5"/>
  <c r="AC2437" i="5"/>
  <c r="AE2438" i="5"/>
  <c r="AD2439" i="5"/>
  <c r="AC2438" i="5"/>
  <c r="AE2439" i="5"/>
  <c r="AD2440" i="5"/>
  <c r="AC2439" i="5"/>
  <c r="AE2440" i="5"/>
  <c r="AD2441" i="5"/>
  <c r="AC2440" i="5"/>
  <c r="AE2441" i="5"/>
  <c r="AD2442" i="5"/>
  <c r="AC2441" i="5"/>
  <c r="AC2442" i="5"/>
  <c r="AD2443" i="5"/>
  <c r="AE2442" i="5"/>
  <c r="AE2443" i="5"/>
  <c r="AD2444" i="5"/>
  <c r="AC2443" i="5"/>
  <c r="AD2445" i="5"/>
  <c r="AC2444" i="5"/>
  <c r="AE2444" i="5"/>
  <c r="AC2445" i="5"/>
  <c r="AE2445" i="5"/>
  <c r="AD2446" i="5"/>
  <c r="AE2446" i="5"/>
  <c r="AD2447" i="5"/>
  <c r="AC2446" i="5"/>
  <c r="AC2447" i="5"/>
  <c r="AE2447" i="5"/>
  <c r="AD2448" i="5"/>
  <c r="AC2448" i="5"/>
  <c r="AD2449" i="5"/>
  <c r="AE2448" i="5"/>
  <c r="AE2449" i="5"/>
  <c r="AC2449" i="5"/>
  <c r="AD2450" i="5"/>
  <c r="AD2451" i="5"/>
  <c r="AC2450" i="5"/>
  <c r="AE2450" i="5"/>
  <c r="AE2451" i="5"/>
  <c r="AD2452" i="5"/>
  <c r="AC2451" i="5"/>
  <c r="AD2453" i="5"/>
  <c r="AC2452" i="5"/>
  <c r="AE2452" i="5"/>
  <c r="AE2453" i="5"/>
  <c r="AD2454" i="5"/>
  <c r="AC2453" i="5"/>
  <c r="AC2454" i="5"/>
  <c r="AE2454" i="5"/>
  <c r="AD2455" i="5"/>
  <c r="AD2456" i="5"/>
  <c r="AE2455" i="5"/>
  <c r="AC2455" i="5"/>
  <c r="AC2456" i="5"/>
  <c r="AE2456" i="5"/>
  <c r="AD2457" i="5"/>
  <c r="AE2457" i="5"/>
  <c r="AC2457" i="5"/>
  <c r="AD2458" i="5"/>
  <c r="AE2458" i="5"/>
  <c r="AC2458" i="5"/>
  <c r="AD2459" i="5"/>
  <c r="AE2459" i="5"/>
  <c r="AC2459" i="5"/>
  <c r="AD2460" i="5"/>
  <c r="AE2460" i="5"/>
  <c r="AC2460" i="5"/>
  <c r="AD2461" i="5"/>
  <c r="AD2462" i="5"/>
  <c r="AC2461" i="5"/>
  <c r="AE2461" i="5"/>
  <c r="AC2462" i="5"/>
  <c r="AE2462" i="5"/>
  <c r="AD2463" i="5"/>
  <c r="AC2463" i="5"/>
  <c r="AE2463" i="5"/>
  <c r="AD2464" i="5"/>
  <c r="AE2464" i="5"/>
  <c r="AC2464" i="5"/>
  <c r="AD2465" i="5"/>
  <c r="AE2465" i="5"/>
  <c r="AD2466" i="5"/>
  <c r="AC2465" i="5"/>
  <c r="AD2467" i="5"/>
  <c r="AC2466" i="5"/>
  <c r="AE2466" i="5"/>
  <c r="AC2467" i="5"/>
  <c r="AE2467" i="5"/>
  <c r="AD2468" i="5"/>
  <c r="AE2468" i="5"/>
  <c r="AD2469" i="5"/>
  <c r="AC2468" i="5"/>
  <c r="AD2470" i="5"/>
  <c r="AC2469" i="5"/>
  <c r="AE2469" i="5"/>
  <c r="AE2470" i="5"/>
  <c r="AD2471" i="5"/>
  <c r="AC2470" i="5"/>
  <c r="AE2471" i="5"/>
  <c r="AD2472" i="5"/>
  <c r="AC2471" i="5"/>
  <c r="AD2473" i="5"/>
  <c r="AC2472" i="5"/>
  <c r="AE2472" i="5"/>
  <c r="AE2473" i="5"/>
  <c r="AD2474" i="5"/>
  <c r="AC2473" i="5"/>
  <c r="AD2475" i="5"/>
  <c r="AC2474" i="5"/>
  <c r="AE2474" i="5"/>
  <c r="AC2475" i="5"/>
  <c r="AD2476" i="5"/>
  <c r="AE2475" i="5"/>
  <c r="AD2477" i="5"/>
  <c r="AC2476" i="5"/>
  <c r="AE2476" i="5"/>
  <c r="AE2477" i="5"/>
  <c r="AD2478" i="5"/>
  <c r="AC2477" i="5"/>
  <c r="AE2478" i="5"/>
  <c r="AD2479" i="5"/>
  <c r="AC2478" i="5"/>
  <c r="AD2480" i="5"/>
  <c r="AE2479" i="5"/>
  <c r="AC2479" i="5"/>
  <c r="AD2481" i="5"/>
  <c r="AC2480" i="5"/>
  <c r="AE2480" i="5"/>
  <c r="AE2481" i="5"/>
  <c r="AD2482" i="5"/>
  <c r="AC2481" i="5"/>
  <c r="AE2482" i="5"/>
  <c r="AD2483" i="5"/>
  <c r="AC2482" i="5"/>
  <c r="AC2483" i="5"/>
  <c r="AD2484" i="5"/>
  <c r="AE2483" i="5"/>
  <c r="AE2484" i="5"/>
  <c r="AD2485" i="5"/>
  <c r="AC2484" i="5"/>
  <c r="AD2486" i="5"/>
  <c r="AC2485" i="5"/>
  <c r="AE2485" i="5"/>
  <c r="AC2486" i="5"/>
  <c r="AE2486" i="5"/>
  <c r="AD2487" i="5"/>
  <c r="AC2487" i="5"/>
  <c r="AE2487" i="5"/>
  <c r="AD2488" i="5"/>
  <c r="AC2488" i="5"/>
  <c r="AD2489" i="5"/>
  <c r="AE2488" i="5"/>
  <c r="AE2489" i="5"/>
  <c r="AC2489" i="5"/>
  <c r="AD2490" i="5"/>
  <c r="AD2491" i="5"/>
  <c r="AC2490" i="5"/>
  <c r="AE2490" i="5"/>
  <c r="AE2491" i="5"/>
  <c r="AC2491" i="5"/>
  <c r="AD2492" i="5"/>
  <c r="AD2493" i="5"/>
  <c r="AC2492" i="5"/>
  <c r="AE2492" i="5"/>
  <c r="AD2494" i="5"/>
  <c r="AC2493" i="5"/>
  <c r="AE2493" i="5"/>
  <c r="AC2494" i="5"/>
  <c r="AE2494" i="5"/>
  <c r="AD2495" i="5"/>
  <c r="AD2496" i="5"/>
  <c r="AC2495" i="5"/>
  <c r="AE2495" i="5"/>
  <c r="AE2496" i="5"/>
  <c r="AD2497" i="5"/>
  <c r="AC2496" i="5"/>
  <c r="AE2497" i="5"/>
  <c r="AD2498" i="5"/>
  <c r="AC2497" i="5"/>
  <c r="AD2499" i="5"/>
  <c r="AC2498" i="5"/>
  <c r="AE2498" i="5"/>
  <c r="AC2499" i="5"/>
  <c r="AE2499" i="5"/>
  <c r="AD2500" i="5"/>
  <c r="AE2500" i="5"/>
  <c r="AD2501" i="5"/>
  <c r="AC2500" i="5"/>
  <c r="AC2501" i="5"/>
  <c r="AE2501" i="5"/>
  <c r="AD2502" i="5"/>
  <c r="AE2502" i="5"/>
  <c r="AD2503" i="5"/>
  <c r="AC2502" i="5"/>
  <c r="AE2503" i="5"/>
  <c r="AD2504" i="5"/>
  <c r="AC2503" i="5"/>
  <c r="AE2504" i="5"/>
  <c r="AD2505" i="5"/>
  <c r="AC2504" i="5"/>
  <c r="AE2505" i="5"/>
  <c r="AD2506" i="5"/>
  <c r="AC2505" i="5"/>
  <c r="AE2506" i="5"/>
  <c r="AD2507" i="5"/>
  <c r="AC2506" i="5"/>
  <c r="AE2507" i="5"/>
  <c r="AD2508" i="5"/>
  <c r="AC2507" i="5"/>
  <c r="AD2509" i="5"/>
  <c r="AC2508" i="5"/>
  <c r="AE2508" i="5"/>
  <c r="AC2509" i="5"/>
  <c r="AE2509" i="5"/>
  <c r="AD2510" i="5"/>
  <c r="AE2510" i="5"/>
  <c r="AD2511" i="5"/>
  <c r="AC2510" i="5"/>
  <c r="AC2511" i="5"/>
  <c r="AE2511" i="5"/>
  <c r="AD2512" i="5"/>
  <c r="AE2512" i="5"/>
  <c r="AD2513" i="5"/>
  <c r="AC2512" i="5"/>
  <c r="AE2513" i="5"/>
  <c r="AD2514" i="5"/>
  <c r="AC2513" i="5"/>
  <c r="AD2515" i="5"/>
  <c r="AC2514" i="5"/>
  <c r="AE2514" i="5"/>
  <c r="AE2515" i="5"/>
  <c r="AD2516" i="5"/>
  <c r="AC2515" i="5"/>
  <c r="AD2517" i="5"/>
  <c r="AC2516" i="5"/>
  <c r="AE2516" i="5"/>
  <c r="AC2517" i="5"/>
  <c r="AE2517" i="5"/>
  <c r="AD2518" i="5"/>
  <c r="AC2518" i="5"/>
  <c r="AE2518" i="5"/>
  <c r="AD2519" i="5"/>
  <c r="AC2519" i="5"/>
  <c r="AE2519" i="5"/>
  <c r="AD2520" i="5"/>
  <c r="AC2520" i="5"/>
  <c r="AE2520" i="5"/>
  <c r="AD2521" i="5"/>
  <c r="AE2521" i="5"/>
  <c r="AC2521" i="5"/>
  <c r="AD2522" i="5"/>
  <c r="AC2522" i="5"/>
  <c r="AD2523" i="5"/>
  <c r="AE2522" i="5"/>
  <c r="AE2523" i="5"/>
  <c r="AD2524" i="5"/>
  <c r="AC2523" i="5"/>
  <c r="AE2524" i="5"/>
  <c r="AC2524" i="5"/>
  <c r="AD2525" i="5"/>
  <c r="AE2525" i="5"/>
  <c r="AD2526" i="5"/>
  <c r="AC2525" i="5"/>
  <c r="AC2526" i="5"/>
  <c r="AD2527" i="5"/>
  <c r="AE2526" i="5"/>
  <c r="AE2527" i="5"/>
  <c r="AD2528" i="5"/>
  <c r="AC2527" i="5"/>
  <c r="AE2528" i="5"/>
  <c r="AD2529" i="5"/>
  <c r="AC2528" i="5"/>
  <c r="AE2529" i="5"/>
  <c r="AC2529" i="5"/>
  <c r="AD2530" i="5"/>
  <c r="AE2530" i="5"/>
  <c r="AC2530" i="5"/>
  <c r="AD2531" i="5"/>
  <c r="AD2532" i="5"/>
  <c r="AE2531" i="5"/>
  <c r="AC2531" i="5"/>
  <c r="AE2532" i="5"/>
  <c r="AD2533" i="5"/>
  <c r="AC2532" i="5"/>
  <c r="AE2533" i="5"/>
  <c r="AC2533" i="5"/>
  <c r="AD2534" i="5"/>
  <c r="AC2534" i="5"/>
  <c r="AD2535" i="5"/>
  <c r="AE2534" i="5"/>
  <c r="AD2536" i="5"/>
  <c r="AE2535" i="5"/>
  <c r="AC2535" i="5"/>
  <c r="AC2536" i="5"/>
  <c r="AD2537" i="5"/>
  <c r="AE2536" i="5"/>
  <c r="AD2538" i="5"/>
  <c r="AE2537" i="5"/>
  <c r="AC2537" i="5"/>
  <c r="AC2538" i="5"/>
  <c r="AD2539" i="5"/>
  <c r="AE2538" i="5"/>
  <c r="AC2539" i="5"/>
  <c r="AE2539" i="5"/>
  <c r="AD2540" i="5"/>
  <c r="AE2540" i="5"/>
  <c r="AC2540" i="5"/>
  <c r="AD2541" i="5"/>
  <c r="AD2542" i="5"/>
  <c r="AC2541" i="5"/>
  <c r="AE2541" i="5"/>
  <c r="AC2542" i="5"/>
  <c r="AD2543" i="5"/>
  <c r="AE2542" i="5"/>
  <c r="AD2544" i="5"/>
  <c r="AC2543" i="5"/>
  <c r="AE2543" i="5"/>
  <c r="AE2544" i="5"/>
  <c r="AD2545" i="5"/>
  <c r="AC2544" i="5"/>
  <c r="AC2545" i="5"/>
  <c r="AE2545" i="5"/>
  <c r="AD2546" i="5"/>
  <c r="AE2546" i="5"/>
  <c r="AD2547" i="5"/>
  <c r="AC2546" i="5"/>
  <c r="AD2548" i="5"/>
  <c r="AE2547" i="5"/>
  <c r="AC2547" i="5"/>
  <c r="AD2549" i="5"/>
  <c r="AE2548" i="5"/>
  <c r="AC2548" i="5"/>
  <c r="AD2550" i="5"/>
  <c r="AC2549" i="5"/>
  <c r="AE2549" i="5"/>
  <c r="AD2551" i="5"/>
  <c r="AE2550" i="5"/>
  <c r="AC2550" i="5"/>
  <c r="AD2552" i="5"/>
  <c r="AE2551" i="5"/>
  <c r="AC2551" i="5"/>
  <c r="AD2553" i="5"/>
  <c r="AE2552" i="5"/>
  <c r="AC2552" i="5"/>
  <c r="AE2553" i="5"/>
  <c r="AD2554" i="5"/>
  <c r="AC2553" i="5"/>
  <c r="AD2555" i="5"/>
  <c r="AC2554" i="5"/>
  <c r="AE2554" i="5"/>
  <c r="AD2556" i="5"/>
  <c r="AE2555" i="5"/>
  <c r="AC2555" i="5"/>
  <c r="AD2557" i="5"/>
  <c r="AC2556" i="5"/>
  <c r="AE2556" i="5"/>
  <c r="AC2557" i="5"/>
  <c r="AE2557" i="5"/>
  <c r="AD2558" i="5"/>
  <c r="AD2559" i="5"/>
  <c r="AE2558" i="5"/>
  <c r="AC2558" i="5"/>
  <c r="AC2559" i="5"/>
  <c r="AD2560" i="5"/>
  <c r="AE2559" i="5"/>
  <c r="AE2560" i="5"/>
  <c r="AC2560" i="5"/>
  <c r="AD2561" i="5"/>
  <c r="AC2561" i="5"/>
  <c r="AD2562" i="5"/>
  <c r="AE2561" i="5"/>
  <c r="AE2562" i="5"/>
  <c r="AD2563" i="5"/>
  <c r="AC2562" i="5"/>
  <c r="AC2563" i="5"/>
  <c r="AD2564" i="5"/>
  <c r="AE2563" i="5"/>
  <c r="AD2565" i="5"/>
  <c r="AC2564" i="5"/>
  <c r="AE2564" i="5"/>
  <c r="AC2565" i="5"/>
  <c r="AD2566" i="5"/>
  <c r="AE2565" i="5"/>
  <c r="AE2566" i="5"/>
  <c r="AC2566" i="5"/>
  <c r="AD2567" i="5"/>
  <c r="AC2567" i="5"/>
  <c r="AD2568" i="5"/>
  <c r="AE2567" i="5"/>
  <c r="AE2568" i="5"/>
  <c r="AC2568" i="5"/>
  <c r="AD2569" i="5"/>
  <c r="AC2569" i="5"/>
  <c r="AE2569" i="5"/>
  <c r="AD2570" i="5"/>
  <c r="AC2570" i="5"/>
  <c r="AD2571" i="5"/>
  <c r="AE2570" i="5"/>
  <c r="AE2571" i="5"/>
  <c r="AD2572" i="5"/>
  <c r="AC2571" i="5"/>
  <c r="AD2573" i="5"/>
  <c r="AE2572" i="5"/>
  <c r="AC2572" i="5"/>
  <c r="AD2574" i="5"/>
  <c r="AE2573" i="5"/>
  <c r="AC2573" i="5"/>
  <c r="AC2574" i="5"/>
  <c r="AE2574" i="5"/>
  <c r="AD2575" i="5"/>
  <c r="AC2575" i="5"/>
  <c r="AE2575" i="5"/>
  <c r="AD2576" i="5"/>
  <c r="AD2577" i="5"/>
  <c r="AE2576" i="5"/>
  <c r="AC2576" i="5"/>
  <c r="AD2578" i="5"/>
  <c r="AC2577" i="5"/>
  <c r="AE2577" i="5"/>
  <c r="AE2578" i="5"/>
  <c r="AC2578" i="5"/>
  <c r="AD2579" i="5"/>
  <c r="AE2579" i="5"/>
  <c r="AD2580" i="5"/>
  <c r="AC2579" i="5"/>
  <c r="AC2580" i="5"/>
  <c r="AE2580" i="5"/>
  <c r="AD2581" i="5"/>
  <c r="AC2581" i="5"/>
  <c r="AE2581" i="5"/>
  <c r="AD2582" i="5"/>
  <c r="AD2583" i="5"/>
  <c r="AE2582" i="5"/>
  <c r="AC2582" i="5"/>
  <c r="AD2584" i="5"/>
  <c r="AE2583" i="5"/>
  <c r="AC2583" i="5"/>
  <c r="AC2584" i="5"/>
  <c r="AE2584" i="5"/>
  <c r="AD2585" i="5"/>
  <c r="AC2585" i="5"/>
  <c r="AE2585" i="5"/>
  <c r="AD2586" i="5"/>
  <c r="AC2586" i="5"/>
  <c r="AE2586" i="5"/>
  <c r="AD2587" i="5"/>
  <c r="AD2588" i="5"/>
  <c r="AC2587" i="5"/>
  <c r="AE2587" i="5"/>
  <c r="AD2589" i="5"/>
  <c r="AE2588" i="5"/>
  <c r="AC2588" i="5"/>
  <c r="AE2589" i="5"/>
  <c r="AC2589" i="5"/>
  <c r="AD2590" i="5"/>
  <c r="AD2591" i="5"/>
  <c r="AC2590" i="5"/>
  <c r="AE2590" i="5"/>
  <c r="AC2591" i="5"/>
  <c r="AE2591" i="5"/>
  <c r="AD2592" i="5"/>
  <c r="AD2593" i="5"/>
  <c r="AC2592" i="5"/>
  <c r="AE2592" i="5"/>
  <c r="AC2593" i="5"/>
  <c r="AE2593" i="5"/>
  <c r="AD2594" i="5"/>
  <c r="AC2594" i="5"/>
  <c r="AE2594" i="5"/>
  <c r="AD2595" i="5"/>
  <c r="AD2596" i="5"/>
  <c r="AE2595" i="5"/>
  <c r="AC2595" i="5"/>
  <c r="AC2596" i="5"/>
  <c r="AD2597" i="5"/>
  <c r="AE2596" i="5"/>
  <c r="AD2598" i="5"/>
  <c r="AE2597" i="5"/>
  <c r="AC2597" i="5"/>
  <c r="AE2598" i="5"/>
  <c r="AC2598" i="5"/>
  <c r="AD2599" i="5"/>
  <c r="AD2600" i="5"/>
  <c r="AE2599" i="5"/>
  <c r="AC2599" i="5"/>
  <c r="AC2600" i="5"/>
  <c r="AE2600" i="5"/>
  <c r="AD2601" i="5"/>
  <c r="AE2601" i="5"/>
  <c r="AD2602" i="5"/>
  <c r="AC2601" i="5"/>
  <c r="AE2602" i="5"/>
  <c r="AD2603" i="5"/>
  <c r="AC2602" i="5"/>
  <c r="AC2603" i="5"/>
  <c r="AE2603" i="5"/>
  <c r="AD2604" i="5"/>
  <c r="AE2604" i="5"/>
  <c r="AD2605" i="5"/>
  <c r="AC2604" i="5"/>
  <c r="AD2606" i="5"/>
  <c r="AE2605" i="5"/>
  <c r="AC2605" i="5"/>
  <c r="AD2607" i="5"/>
  <c r="AE2606" i="5"/>
  <c r="AC2606" i="5"/>
  <c r="AC2607" i="5"/>
  <c r="AE2607" i="5"/>
  <c r="AD2608" i="5"/>
  <c r="AC2608" i="5"/>
  <c r="AE2608" i="5"/>
  <c r="AD2609" i="5"/>
  <c r="AD2610" i="5"/>
  <c r="AC2609" i="5"/>
  <c r="AE2609" i="5"/>
  <c r="AE2610" i="5"/>
  <c r="AD2611" i="5"/>
  <c r="AC2610" i="5"/>
  <c r="AE2611" i="5"/>
  <c r="AC2611" i="5"/>
  <c r="AD2612" i="5"/>
  <c r="AC2612" i="5"/>
  <c r="AE2612" i="5"/>
  <c r="AD2613" i="5"/>
  <c r="AE2613" i="5"/>
  <c r="AD2614" i="5"/>
  <c r="AC2613" i="5"/>
  <c r="AC2614" i="5"/>
  <c r="AE2614" i="5"/>
  <c r="AD2615" i="5"/>
  <c r="AE2615" i="5"/>
  <c r="AD2616" i="5"/>
  <c r="AC2615" i="5"/>
  <c r="AC2616" i="5"/>
  <c r="AD2617" i="5"/>
  <c r="AE2616" i="5"/>
  <c r="AE2617" i="5"/>
  <c r="AD2618" i="5"/>
  <c r="AC2617" i="5"/>
  <c r="AD2619" i="5"/>
  <c r="AE2618" i="5"/>
  <c r="AC2618" i="5"/>
  <c r="AC2619" i="5"/>
  <c r="AE2619" i="5"/>
  <c r="AD2620" i="5"/>
  <c r="AD2621" i="5"/>
  <c r="AC2620" i="5"/>
  <c r="AE2620" i="5"/>
  <c r="AC2621" i="5"/>
  <c r="AE2621" i="5"/>
  <c r="AD2622" i="5"/>
  <c r="AC2622" i="5"/>
  <c r="AE2622" i="5"/>
  <c r="AD2623" i="5"/>
  <c r="AC2623" i="5"/>
  <c r="AE2623" i="5"/>
  <c r="AD2624" i="5"/>
  <c r="AC2624" i="5"/>
  <c r="AE2624" i="5"/>
  <c r="AD2625" i="5"/>
  <c r="AC2625" i="5"/>
  <c r="AD2626" i="5"/>
  <c r="AE2625" i="5"/>
  <c r="AE2626" i="5"/>
  <c r="AD2627" i="5"/>
  <c r="AC2626" i="5"/>
  <c r="AD2628" i="5"/>
  <c r="AE2627" i="5"/>
  <c r="AC2627" i="5"/>
  <c r="AC2628" i="5"/>
  <c r="AD2629" i="5"/>
  <c r="AE2628" i="5"/>
  <c r="AD2630" i="5"/>
  <c r="AC2629" i="5"/>
  <c r="AE2629" i="5"/>
  <c r="AE2630" i="5"/>
  <c r="AD2631" i="5"/>
  <c r="AC2630" i="5"/>
  <c r="AE2631" i="5"/>
  <c r="AD2632" i="5"/>
  <c r="AC2631" i="5"/>
  <c r="AC2632" i="5"/>
  <c r="AD2633" i="5"/>
  <c r="AE2632" i="5"/>
  <c r="AD2634" i="5"/>
  <c r="AC2633" i="5"/>
  <c r="AE2633" i="5"/>
  <c r="AD2635" i="5"/>
  <c r="AC2634" i="5"/>
  <c r="AE2634" i="5"/>
  <c r="AE2635" i="5"/>
  <c r="AC2635" i="5"/>
  <c r="AD2636" i="5"/>
  <c r="AC2636" i="5"/>
  <c r="AE2636" i="5"/>
  <c r="AD2637" i="5"/>
  <c r="AD2638" i="5"/>
  <c r="AC2637" i="5"/>
  <c r="AE2637" i="5"/>
  <c r="AE2638" i="5"/>
  <c r="AD2639" i="5"/>
  <c r="AC2638" i="5"/>
  <c r="AD2640" i="5"/>
  <c r="AC2639" i="5"/>
  <c r="AE2639" i="5"/>
  <c r="AC2640" i="5"/>
  <c r="AE2640" i="5"/>
  <c r="AD2641" i="5"/>
  <c r="AC2641" i="5"/>
  <c r="AE2641" i="5"/>
  <c r="AD2642" i="5"/>
  <c r="AC2642" i="5"/>
  <c r="AE2642" i="5"/>
  <c r="AD2643" i="5"/>
  <c r="AE2643" i="5"/>
  <c r="AC2643" i="5"/>
  <c r="AD2644" i="5"/>
  <c r="AD2645" i="5"/>
  <c r="AE2644" i="5"/>
  <c r="AC2644" i="5"/>
  <c r="AC2645" i="5"/>
  <c r="AE2645" i="5"/>
  <c r="AD2646" i="5"/>
  <c r="AC2646" i="5"/>
  <c r="AD2647" i="5"/>
  <c r="AE2646" i="5"/>
  <c r="AD2648" i="5"/>
  <c r="AE2647" i="5"/>
  <c r="AC2647" i="5"/>
  <c r="AE2648" i="5"/>
  <c r="AD2649" i="5"/>
  <c r="AC2648" i="5"/>
  <c r="AD2650" i="5"/>
  <c r="AC2649" i="5"/>
  <c r="AE2649" i="5"/>
  <c r="AC2650" i="5"/>
  <c r="AE2650" i="5"/>
  <c r="AD2651" i="5"/>
  <c r="AD2652" i="5"/>
  <c r="AE2651" i="5"/>
  <c r="AC2651" i="5"/>
  <c r="AE2652" i="5"/>
  <c r="AD2653" i="5"/>
  <c r="AC2652" i="5"/>
  <c r="AD2654" i="5"/>
  <c r="AE2653" i="5"/>
  <c r="AC2653" i="5"/>
  <c r="AD2655" i="5"/>
  <c r="AE2654" i="5"/>
  <c r="AC2654" i="5"/>
  <c r="AD2656" i="5"/>
  <c r="AE2655" i="5"/>
  <c r="AC2655" i="5"/>
  <c r="AD2657" i="5"/>
  <c r="AC2656" i="5"/>
  <c r="AE2656" i="5"/>
  <c r="AD2658" i="5"/>
  <c r="AE2657" i="5"/>
  <c r="AC2657" i="5"/>
  <c r="AC2658" i="5"/>
  <c r="AD2659" i="5"/>
  <c r="AE2658" i="5"/>
  <c r="AD2660" i="5"/>
  <c r="AE2659" i="5"/>
  <c r="AC2659" i="5"/>
  <c r="AE2660" i="5"/>
  <c r="AC2660" i="5"/>
  <c r="AD2661" i="5"/>
  <c r="AC2661" i="5"/>
  <c r="AE2661" i="5"/>
  <c r="AD2662" i="5"/>
  <c r="AE2662" i="5"/>
  <c r="AC2662" i="5"/>
  <c r="AD2663" i="5"/>
  <c r="AD2664" i="5"/>
  <c r="AE2663" i="5"/>
  <c r="AC2663" i="5"/>
  <c r="AD2665" i="5"/>
  <c r="AC2664" i="5"/>
  <c r="AE2664" i="5"/>
  <c r="AD2666" i="5"/>
  <c r="AE2665" i="5"/>
  <c r="AC2665" i="5"/>
  <c r="AE2666" i="5"/>
  <c r="AD2667" i="5"/>
  <c r="AC2666" i="5"/>
  <c r="AD2668" i="5"/>
  <c r="AC2667" i="5"/>
  <c r="AE2667" i="5"/>
  <c r="AC2668" i="5"/>
  <c r="AE2668" i="5"/>
  <c r="AD2669" i="5"/>
  <c r="AD2670" i="5"/>
  <c r="AE2669" i="5"/>
  <c r="AC2669" i="5"/>
  <c r="AD2671" i="5"/>
  <c r="AE2670" i="5"/>
  <c r="AC2670" i="5"/>
  <c r="AD2672" i="5"/>
  <c r="AE2671" i="5"/>
  <c r="AC2671" i="5"/>
  <c r="AC2672" i="5"/>
  <c r="AD2673" i="5"/>
  <c r="AE2672" i="5"/>
  <c r="AD2674" i="5"/>
  <c r="AC2673" i="5"/>
  <c r="AE2673" i="5"/>
  <c r="AE2674" i="5"/>
  <c r="AC2674" i="5"/>
  <c r="AD2675" i="5"/>
  <c r="AD2676" i="5"/>
  <c r="AC2675" i="5"/>
  <c r="AE2675" i="5"/>
  <c r="AD2677" i="5"/>
  <c r="AE2676" i="5"/>
  <c r="AC2676" i="5"/>
  <c r="AC2677" i="5"/>
  <c r="AD2678" i="5"/>
  <c r="AE2677" i="5"/>
  <c r="AC2678" i="5"/>
  <c r="AD2679" i="5"/>
  <c r="AE2678" i="5"/>
  <c r="AE2679" i="5"/>
  <c r="AD2680" i="5"/>
  <c r="AC2679" i="5"/>
  <c r="AC2680" i="5"/>
  <c r="AE2680" i="5"/>
  <c r="AD2681" i="5"/>
  <c r="AE2681" i="5"/>
  <c r="AC2681" i="5"/>
  <c r="AD2682" i="5"/>
  <c r="AC2682" i="5"/>
  <c r="AD2683" i="5"/>
  <c r="AE2682" i="5"/>
  <c r="AE2683" i="5"/>
  <c r="AD2684" i="5"/>
  <c r="AC2683" i="5"/>
  <c r="AD2685" i="5"/>
  <c r="AE2684" i="5"/>
  <c r="AC2684" i="5"/>
  <c r="AE2685" i="5"/>
  <c r="AC2685" i="5"/>
  <c r="AD2686" i="5"/>
  <c r="AD2687" i="5"/>
  <c r="AC2686" i="5"/>
  <c r="AE2686" i="5"/>
  <c r="AD2688" i="5"/>
  <c r="AE2687" i="5"/>
  <c r="AC2687" i="5"/>
  <c r="AE2688" i="5"/>
  <c r="AD2689" i="5"/>
  <c r="AC2688" i="5"/>
  <c r="AD2690" i="5"/>
  <c r="AC2689" i="5"/>
  <c r="AE2689" i="5"/>
  <c r="AD2691" i="5"/>
  <c r="AE2690" i="5"/>
  <c r="AC2690" i="5"/>
  <c r="AD2692" i="5"/>
  <c r="AE2691" i="5"/>
  <c r="AC2691" i="5"/>
  <c r="AD2693" i="5"/>
  <c r="AE2692" i="5"/>
  <c r="AC2692" i="5"/>
  <c r="AC2693" i="5"/>
  <c r="AE2693" i="5"/>
  <c r="AD2694" i="5"/>
  <c r="AE2694" i="5"/>
  <c r="AD2695" i="5"/>
  <c r="AC2694" i="5"/>
  <c r="AE2695" i="5"/>
  <c r="AC2695" i="5"/>
  <c r="AD2696" i="5"/>
  <c r="AD2697" i="5"/>
  <c r="AE2696" i="5"/>
  <c r="AC2696" i="5"/>
  <c r="AD2698" i="5"/>
  <c r="AC2697" i="5"/>
  <c r="AE2697" i="5"/>
  <c r="AC2698" i="5"/>
  <c r="AE2698" i="5"/>
  <c r="AD2699" i="5"/>
  <c r="AD2700" i="5"/>
  <c r="AC2699" i="5"/>
  <c r="AE2699" i="5"/>
  <c r="AD2701" i="5"/>
  <c r="AE2700" i="5"/>
  <c r="AC2700" i="5"/>
  <c r="AD2702" i="5"/>
  <c r="AE2701" i="5"/>
  <c r="AC2701" i="5"/>
  <c r="AD2703" i="5"/>
  <c r="AE2702" i="5"/>
  <c r="AC2702" i="5"/>
  <c r="AE2703" i="5"/>
  <c r="AC2703" i="5"/>
  <c r="AD2704" i="5"/>
  <c r="AE2704" i="5"/>
  <c r="AD2705" i="5"/>
  <c r="AC2704" i="5"/>
  <c r="AE2705" i="5"/>
  <c r="AD2706" i="5"/>
  <c r="AC2705" i="5"/>
  <c r="AC2706" i="5"/>
  <c r="AD2707" i="5"/>
  <c r="AE2706" i="5"/>
  <c r="AE2707" i="5"/>
  <c r="AD2708" i="5"/>
  <c r="AC2707" i="5"/>
  <c r="AC2708" i="5"/>
  <c r="AE2708" i="5"/>
  <c r="AD2709" i="5"/>
  <c r="AD2710" i="5"/>
  <c r="AE2709" i="5"/>
  <c r="AC2709" i="5"/>
  <c r="AC2710" i="5"/>
  <c r="AD2711" i="5"/>
  <c r="AE2710" i="5"/>
  <c r="AC2711" i="5"/>
  <c r="AD2712" i="5"/>
  <c r="AE2711" i="5"/>
  <c r="AC2712" i="5"/>
  <c r="AD2713" i="5"/>
  <c r="AE2712" i="5"/>
  <c r="AC2713" i="5"/>
  <c r="AE2713" i="5"/>
  <c r="AD2714" i="5"/>
  <c r="AD2715" i="5"/>
  <c r="AE2714" i="5"/>
  <c r="AC2714" i="5"/>
  <c r="AD2716" i="5"/>
  <c r="AE2715" i="5"/>
  <c r="AC2715" i="5"/>
  <c r="AD2717" i="5"/>
  <c r="AC2716" i="5"/>
  <c r="AE2716" i="5"/>
  <c r="AC2717" i="5"/>
  <c r="AD2718" i="5"/>
  <c r="AE2717" i="5"/>
  <c r="AC2718" i="5"/>
  <c r="AD2719" i="5"/>
  <c r="AE2718" i="5"/>
  <c r="AD2720" i="5"/>
  <c r="AC2719" i="5"/>
  <c r="AE2719" i="5"/>
  <c r="AD2721" i="5"/>
  <c r="AC2720" i="5"/>
  <c r="AE2720" i="5"/>
  <c r="AC2721" i="5"/>
  <c r="AD2722" i="5"/>
  <c r="AE2721" i="5"/>
  <c r="AC2722" i="5"/>
  <c r="AD2723" i="5"/>
  <c r="AE2722" i="5"/>
  <c r="AE2723" i="5"/>
  <c r="AC2723" i="5"/>
  <c r="AD2724" i="5"/>
  <c r="AE2724" i="5"/>
  <c r="AD2725" i="5"/>
  <c r="AC2724" i="5"/>
  <c r="AC2725" i="5"/>
  <c r="AE2725" i="5"/>
  <c r="AD2726" i="5"/>
  <c r="AD2727" i="5"/>
  <c r="AE2726" i="5"/>
  <c r="AC2726" i="5"/>
  <c r="AE2727" i="5"/>
  <c r="AC2727" i="5"/>
  <c r="AD2728" i="5"/>
  <c r="AE2728" i="5"/>
  <c r="AC2728" i="5"/>
  <c r="AD2729" i="5"/>
  <c r="AC2729" i="5"/>
  <c r="AD2730" i="5"/>
  <c r="AE2729" i="5"/>
  <c r="AC2730" i="5"/>
  <c r="AD2731" i="5"/>
  <c r="AE2730" i="5"/>
  <c r="AE2731" i="5"/>
  <c r="AD2732" i="5"/>
  <c r="AC2731" i="5"/>
  <c r="AC2732" i="5"/>
  <c r="AD2733" i="5"/>
  <c r="AE2732" i="5"/>
  <c r="AE2733" i="5"/>
  <c r="AC2733" i="5"/>
  <c r="AD2734" i="5"/>
  <c r="AD2735" i="5"/>
  <c r="AC2734" i="5"/>
  <c r="AE2734" i="5"/>
  <c r="AC2735" i="5"/>
  <c r="AD2736" i="5"/>
  <c r="AE2735" i="5"/>
  <c r="AE2736" i="5"/>
  <c r="AC2736" i="5"/>
  <c r="AD2737" i="5"/>
  <c r="AE2737" i="5"/>
  <c r="AC2737" i="5"/>
  <c r="AD2738" i="5"/>
  <c r="AD2739" i="5"/>
  <c r="AC2738" i="5"/>
  <c r="AE2738" i="5"/>
  <c r="AD2740" i="5"/>
  <c r="AC2739" i="5"/>
  <c r="AE2739" i="5"/>
  <c r="AC2740" i="5"/>
  <c r="AD2741" i="5"/>
  <c r="AE2740" i="5"/>
  <c r="AC2741" i="5"/>
  <c r="AD2742" i="5"/>
  <c r="AE2741" i="5"/>
  <c r="AC2742" i="5"/>
  <c r="AD2743" i="5"/>
  <c r="AE2742" i="5"/>
  <c r="AD2744" i="5"/>
  <c r="AC2743" i="5"/>
  <c r="AE2743" i="5"/>
  <c r="AD2745" i="5"/>
  <c r="AC2744" i="5"/>
  <c r="AE2744" i="5"/>
  <c r="AD2746" i="5"/>
  <c r="AC2745" i="5"/>
  <c r="AE2745" i="5"/>
  <c r="AC2746" i="5"/>
  <c r="AD2747" i="5"/>
  <c r="AE2746" i="5"/>
  <c r="AC2747" i="5"/>
  <c r="AD2748" i="5"/>
  <c r="AE2747" i="5"/>
  <c r="AD2749" i="5"/>
  <c r="AC2748" i="5"/>
  <c r="AE2748" i="5"/>
  <c r="AD2750" i="5"/>
  <c r="AE2749" i="5"/>
  <c r="AC2749" i="5"/>
  <c r="AC2750" i="5"/>
  <c r="AD2751" i="5"/>
  <c r="AE2750" i="5"/>
  <c r="AC2751" i="5"/>
  <c r="AD2752" i="5"/>
  <c r="AE2751" i="5"/>
  <c r="AC2752" i="5"/>
  <c r="AD2753" i="5"/>
  <c r="AE2752" i="5"/>
  <c r="AD2754" i="5"/>
  <c r="AC2753" i="5"/>
  <c r="AE2753" i="5"/>
  <c r="AE2754" i="5"/>
  <c r="AC2754" i="5"/>
  <c r="AD2755" i="5"/>
  <c r="AE2755" i="5"/>
  <c r="AD2756" i="5"/>
  <c r="AC2755" i="5"/>
  <c r="AE2756" i="5"/>
  <c r="AD2757" i="5"/>
  <c r="AC2756" i="5"/>
  <c r="AC2757" i="5"/>
  <c r="AD2758" i="5"/>
  <c r="AE2757" i="5"/>
  <c r="AD2759" i="5"/>
  <c r="AE2758" i="5"/>
  <c r="AC2758" i="5"/>
  <c r="AC2759" i="5"/>
  <c r="AD2760" i="5"/>
  <c r="AE2759" i="5"/>
  <c r="AD2761" i="5"/>
  <c r="AE2760" i="5"/>
  <c r="AC2760" i="5"/>
  <c r="AD2762" i="5"/>
  <c r="AE2761" i="5"/>
  <c r="AC2761" i="5"/>
  <c r="AC2762" i="5"/>
  <c r="AE2762" i="5"/>
  <c r="AD2763" i="5"/>
  <c r="AD2764" i="5"/>
  <c r="AC2763" i="5"/>
  <c r="AE2763" i="5"/>
  <c r="AE2764" i="5"/>
  <c r="AC2764" i="5"/>
  <c r="AD2765" i="5"/>
  <c r="AD2766" i="5"/>
  <c r="AC2765" i="5"/>
  <c r="AE2765" i="5"/>
  <c r="AC2766" i="5"/>
  <c r="AE2766" i="5"/>
  <c r="AD2767" i="5"/>
  <c r="AE2767" i="5"/>
  <c r="AD2768" i="5"/>
  <c r="AC2767" i="5"/>
  <c r="AC2768" i="5"/>
  <c r="AE2768" i="5"/>
  <c r="AD2769" i="5"/>
  <c r="AE2769" i="5"/>
  <c r="AD2770" i="5"/>
  <c r="AC2769" i="5"/>
  <c r="AD2771" i="5"/>
  <c r="AE2770" i="5"/>
  <c r="AC2770" i="5"/>
  <c r="AD2772" i="5"/>
  <c r="AC2771" i="5"/>
  <c r="AE2771" i="5"/>
  <c r="AC2772" i="5"/>
  <c r="AD2773" i="5"/>
  <c r="AE2772" i="5"/>
  <c r="AC2773" i="5"/>
  <c r="AD2774" i="5"/>
  <c r="AE2773" i="5"/>
  <c r="AD2775" i="5"/>
  <c r="AE2774" i="5"/>
  <c r="AC2774" i="5"/>
  <c r="AC2775" i="5"/>
  <c r="AE2775" i="5"/>
  <c r="AD2776" i="5"/>
  <c r="AC2776" i="5"/>
  <c r="AE2776" i="5"/>
  <c r="AD2777" i="5"/>
  <c r="AE2777" i="5"/>
  <c r="AC2777" i="5"/>
  <c r="AD2778" i="5"/>
  <c r="AD2779" i="5"/>
  <c r="AE2778" i="5"/>
  <c r="AC2778" i="5"/>
  <c r="AD2780" i="5"/>
  <c r="AC2779" i="5"/>
  <c r="AE2779" i="5"/>
  <c r="AC2780" i="5"/>
  <c r="AE2780" i="5"/>
  <c r="AD2781" i="5"/>
  <c r="AD2782" i="5"/>
  <c r="AC2781" i="5"/>
  <c r="AE2781" i="5"/>
  <c r="AD2783" i="5"/>
  <c r="AC2782" i="5"/>
  <c r="AE2782" i="5"/>
  <c r="AD2784" i="5"/>
  <c r="AE2783" i="5"/>
  <c r="AC2783" i="5"/>
  <c r="AE2784" i="5"/>
  <c r="AD2785" i="5"/>
  <c r="AC2784" i="5"/>
  <c r="AC2785" i="5"/>
  <c r="AE2785" i="5"/>
  <c r="AD2786" i="5"/>
  <c r="AC2786" i="5"/>
  <c r="AE2786" i="5"/>
  <c r="AD2787" i="5"/>
  <c r="AE2787" i="5"/>
  <c r="AD2788" i="5"/>
  <c r="AC2787" i="5"/>
  <c r="AD2789" i="5"/>
  <c r="AC2788" i="5"/>
  <c r="AE2788" i="5"/>
  <c r="AD2790" i="5"/>
  <c r="AC2789" i="5"/>
  <c r="AE2789" i="5"/>
  <c r="AD2791" i="5"/>
  <c r="AC2790" i="5"/>
  <c r="AE2790" i="5"/>
  <c r="AE2791" i="5"/>
  <c r="AD2792" i="5"/>
  <c r="AC2791" i="5"/>
  <c r="AC2792" i="5"/>
  <c r="AE2792" i="5"/>
  <c r="AD2793" i="5"/>
  <c r="AD2794" i="5"/>
  <c r="AC2793" i="5"/>
  <c r="AE2793" i="5"/>
  <c r="AC2794" i="5"/>
  <c r="AE2794" i="5"/>
  <c r="AD2795" i="5"/>
  <c r="AD2796" i="5"/>
  <c r="AC2795" i="5"/>
  <c r="AE2795" i="5"/>
  <c r="AC2796" i="5"/>
  <c r="AD2797" i="5"/>
  <c r="AE2796" i="5"/>
  <c r="AD2798" i="5"/>
  <c r="AC2797" i="5"/>
  <c r="AE2797" i="5"/>
  <c r="AC2798" i="5"/>
  <c r="AD2799" i="5"/>
  <c r="AE2798" i="5"/>
  <c r="AC2799" i="5"/>
  <c r="AE2799" i="5"/>
  <c r="AD2800" i="5"/>
  <c r="AC2800" i="5"/>
  <c r="AE2800" i="5"/>
  <c r="AD2801" i="5"/>
  <c r="AD2802" i="5"/>
  <c r="AE2801" i="5"/>
  <c r="AC2801" i="5"/>
  <c r="AC2802" i="5"/>
  <c r="AE2802" i="5"/>
  <c r="AD2803" i="5"/>
  <c r="AD2804" i="5"/>
  <c r="AC2803" i="5"/>
  <c r="AE2803" i="5"/>
  <c r="AC2804" i="5"/>
  <c r="AE2804" i="5"/>
  <c r="AD2805" i="5"/>
  <c r="AE2805" i="5"/>
  <c r="AD2806" i="5"/>
  <c r="AC2805" i="5"/>
  <c r="AE2806" i="5"/>
  <c r="AC2806" i="5"/>
  <c r="AD2807" i="5"/>
  <c r="AC2807" i="5"/>
  <c r="AE2807" i="5"/>
  <c r="AD2808" i="5"/>
  <c r="AC2808" i="5"/>
  <c r="AE2808" i="5"/>
  <c r="AD2809" i="5"/>
  <c r="AE2809" i="5"/>
  <c r="AD2810" i="5"/>
  <c r="AC2809" i="5"/>
  <c r="AD2811" i="5"/>
  <c r="AE2810" i="5"/>
  <c r="AC2810" i="5"/>
  <c r="AC2811" i="5"/>
  <c r="AD2812" i="5"/>
  <c r="AE2811" i="5"/>
  <c r="AD2813" i="5"/>
  <c r="AC2812" i="5"/>
  <c r="AE2812" i="5"/>
  <c r="AD2814" i="5"/>
  <c r="AC2813" i="5"/>
  <c r="AE2813" i="5"/>
  <c r="AE2814" i="5"/>
  <c r="AC2814" i="5"/>
  <c r="AD2815" i="5"/>
  <c r="AC2815" i="5"/>
  <c r="AE2815" i="5"/>
  <c r="AD2816" i="5"/>
  <c r="AE2816" i="5"/>
  <c r="AD2817" i="5"/>
  <c r="AC2816" i="5"/>
  <c r="AD2818" i="5"/>
  <c r="AE2817" i="5"/>
  <c r="AC2817" i="5"/>
  <c r="AC2818" i="5"/>
  <c r="AE2818" i="5"/>
  <c r="AD2819" i="5"/>
  <c r="AE2819" i="5"/>
  <c r="AD2820" i="5"/>
  <c r="AC2819" i="5"/>
  <c r="AE2820" i="5"/>
  <c r="AC2820" i="5"/>
  <c r="AD2821" i="5"/>
  <c r="AD2822" i="5"/>
  <c r="AC2821" i="5"/>
  <c r="AE2821" i="5"/>
  <c r="AD2823" i="5"/>
  <c r="AC2822" i="5"/>
  <c r="AE2822" i="5"/>
  <c r="AD2824" i="5"/>
  <c r="AC2823" i="5"/>
  <c r="AE2823" i="5"/>
  <c r="AC2824" i="5"/>
  <c r="AE2824" i="5"/>
  <c r="AD2825" i="5"/>
  <c r="AE2825" i="5"/>
  <c r="AD2826" i="5"/>
  <c r="AC2825" i="5"/>
  <c r="AC2826" i="5"/>
  <c r="AE2826" i="5"/>
  <c r="AD2827" i="5"/>
  <c r="AD2828" i="5"/>
  <c r="AC2827" i="5"/>
  <c r="AE2827" i="5"/>
  <c r="AE2828" i="5"/>
  <c r="AC2828" i="5"/>
  <c r="AD2829" i="5"/>
  <c r="AD2830" i="5"/>
  <c r="AC2829" i="5"/>
  <c r="AE2829" i="5"/>
  <c r="AC2830" i="5"/>
  <c r="AE2830" i="5"/>
  <c r="AD2831" i="5"/>
  <c r="AE2831" i="5"/>
  <c r="AC2831" i="5"/>
  <c r="AD2832" i="5"/>
  <c r="AC2832" i="5"/>
  <c r="AE2832" i="5"/>
  <c r="AD2833" i="5"/>
  <c r="AE2833" i="5"/>
  <c r="AD2834" i="5"/>
  <c r="AC2833" i="5"/>
  <c r="AD2835" i="5"/>
  <c r="AE2834" i="5"/>
  <c r="AC2834" i="5"/>
  <c r="AD2836" i="5"/>
  <c r="AC2835" i="5"/>
  <c r="AE2835" i="5"/>
  <c r="AC2836" i="5"/>
  <c r="AD2837" i="5"/>
  <c r="AE2836" i="5"/>
  <c r="AE2837" i="5"/>
  <c r="AD2838" i="5"/>
  <c r="AC2837" i="5"/>
  <c r="AE2838" i="5"/>
  <c r="AC2838" i="5"/>
  <c r="AD2839" i="5"/>
  <c r="AC2839" i="5"/>
  <c r="AD2840" i="5"/>
  <c r="AE2839" i="5"/>
  <c r="AE2840" i="5"/>
  <c r="AD2841" i="5"/>
  <c r="AC2840" i="5"/>
  <c r="AE2841" i="5"/>
  <c r="AC2841" i="5"/>
  <c r="AD2842" i="5"/>
  <c r="AC2842" i="5"/>
  <c r="AE2842" i="5"/>
  <c r="AD2843" i="5"/>
  <c r="AD2844" i="5"/>
  <c r="AC2843" i="5"/>
  <c r="AE2843" i="5"/>
  <c r="AD2845" i="5"/>
  <c r="AE2844" i="5"/>
  <c r="AC2844" i="5"/>
  <c r="AD2846" i="5"/>
  <c r="AC2845" i="5"/>
  <c r="AE2845" i="5"/>
  <c r="AD2847" i="5"/>
  <c r="AC2846" i="5"/>
  <c r="AE2846" i="5"/>
  <c r="AD2848" i="5"/>
  <c r="AC2847" i="5"/>
  <c r="AE2847" i="5"/>
  <c r="AE2848" i="5"/>
  <c r="AD2849" i="5"/>
  <c r="AC2848" i="5"/>
  <c r="AC2849" i="5"/>
  <c r="AD2850" i="5"/>
  <c r="AE2849" i="5"/>
  <c r="AC2850" i="5"/>
  <c r="AE2850" i="5"/>
  <c r="AD2851" i="5"/>
  <c r="AC2851" i="5"/>
  <c r="AE2851" i="5"/>
  <c r="AD2852" i="5"/>
  <c r="AC2852" i="5"/>
  <c r="AE2852" i="5"/>
  <c r="AD2853" i="5"/>
  <c r="AD2854" i="5"/>
  <c r="AC2853" i="5"/>
  <c r="AE2853" i="5"/>
  <c r="AC2854" i="5"/>
  <c r="AE2854" i="5"/>
  <c r="AD2855" i="5"/>
  <c r="AE2855" i="5"/>
  <c r="AC2855" i="5"/>
  <c r="AD2856" i="5"/>
  <c r="AC2856" i="5"/>
  <c r="AE2856" i="5"/>
  <c r="AD2857" i="5"/>
  <c r="AD2858" i="5"/>
  <c r="AC2857" i="5"/>
  <c r="AE2857" i="5"/>
  <c r="AC2858" i="5"/>
  <c r="AE2858" i="5"/>
  <c r="AD2859" i="5"/>
  <c r="AD2860" i="5"/>
  <c r="AC2859" i="5"/>
  <c r="AE2859" i="5"/>
  <c r="AE2860" i="5"/>
  <c r="AD2861" i="5"/>
  <c r="AC2860" i="5"/>
  <c r="AD2862" i="5"/>
  <c r="AC2861" i="5"/>
  <c r="AE2861" i="5"/>
  <c r="AD2863" i="5"/>
  <c r="AE2862" i="5"/>
  <c r="AC2862" i="5"/>
  <c r="AE2863" i="5"/>
  <c r="AD2864" i="5"/>
  <c r="AC2863" i="5"/>
  <c r="AC2864" i="5"/>
  <c r="AE2864" i="5"/>
  <c r="AD2865" i="5"/>
  <c r="AD2866" i="5"/>
  <c r="AE2865" i="5"/>
  <c r="AC2865" i="5"/>
  <c r="AD2867" i="5"/>
  <c r="AC2866" i="5"/>
  <c r="AE2866" i="5"/>
  <c r="AD2868" i="5"/>
  <c r="AC2867" i="5"/>
  <c r="AE2867" i="5"/>
  <c r="AC2868" i="5"/>
  <c r="AE2868" i="5"/>
  <c r="AD2869" i="5"/>
  <c r="AE2869" i="5"/>
  <c r="AD2870" i="5"/>
  <c r="AC2869" i="5"/>
  <c r="AE2870" i="5"/>
  <c r="AD2871" i="5"/>
  <c r="AC2870" i="5"/>
  <c r="AC2871" i="5"/>
  <c r="AE2871" i="5"/>
  <c r="AD2872" i="5"/>
  <c r="AD2873" i="5"/>
  <c r="AC2872" i="5"/>
  <c r="AE2872" i="5"/>
  <c r="AC2873" i="5"/>
  <c r="AD2874" i="5"/>
  <c r="AE2873" i="5"/>
  <c r="AD2875" i="5"/>
  <c r="AE2874" i="5"/>
  <c r="AC2874" i="5"/>
  <c r="AE2875" i="5"/>
  <c r="AD2876" i="5"/>
  <c r="AC2875" i="5"/>
  <c r="AC2876" i="5"/>
  <c r="AE2876" i="5"/>
  <c r="AD2877" i="5"/>
  <c r="AD2878" i="5"/>
  <c r="AC2877" i="5"/>
  <c r="AE2877" i="5"/>
  <c r="AE2878" i="5"/>
  <c r="AD2879" i="5"/>
  <c r="AC2878" i="5"/>
  <c r="AE2879" i="5"/>
  <c r="AC2879" i="5"/>
  <c r="AD2880" i="5"/>
  <c r="AD2881" i="5"/>
  <c r="AE2880" i="5"/>
  <c r="AC2880" i="5"/>
  <c r="AD2882" i="5"/>
  <c r="AC2881" i="5"/>
  <c r="AE2881" i="5"/>
  <c r="AD2883" i="5"/>
  <c r="AE2882" i="5"/>
  <c r="AC2882" i="5"/>
  <c r="AD2884" i="5"/>
  <c r="AE2883" i="5"/>
  <c r="AC2883" i="5"/>
  <c r="AD2885" i="5"/>
  <c r="AE2884" i="5"/>
  <c r="AC2884" i="5"/>
  <c r="AD2886" i="5"/>
  <c r="AE2885" i="5"/>
  <c r="AC2885" i="5"/>
  <c r="AE2886" i="5"/>
  <c r="AD2887" i="5"/>
  <c r="AC2886" i="5"/>
  <c r="AD2888" i="5"/>
  <c r="AE2887" i="5"/>
  <c r="AC2887" i="5"/>
  <c r="AD2889" i="5"/>
  <c r="AE2888" i="5"/>
  <c r="AC2888" i="5"/>
  <c r="AC2889" i="5"/>
  <c r="AD2890" i="5"/>
  <c r="AE2889" i="5"/>
  <c r="AE2890" i="5"/>
  <c r="AC2890" i="5"/>
  <c r="AD2891" i="5"/>
  <c r="AD2892" i="5"/>
  <c r="AE2891" i="5"/>
  <c r="AC2891" i="5"/>
  <c r="AD2893" i="5"/>
  <c r="AE2892" i="5"/>
  <c r="AC2892" i="5"/>
  <c r="AD2894" i="5"/>
  <c r="AE2893" i="5"/>
  <c r="AC2893" i="5"/>
  <c r="AC2894" i="5"/>
  <c r="AE2894" i="5"/>
  <c r="AD2895" i="5"/>
  <c r="AC2895" i="5"/>
  <c r="AD2896" i="5"/>
  <c r="AE2895" i="5"/>
  <c r="AD2897" i="5"/>
  <c r="AE2896" i="5"/>
  <c r="AC2896" i="5"/>
  <c r="AC2897" i="5"/>
  <c r="AD2898" i="5"/>
  <c r="AE2897" i="5"/>
  <c r="AD2899" i="5"/>
  <c r="AE2898" i="5"/>
  <c r="AC2898" i="5"/>
  <c r="AD2900" i="5"/>
  <c r="AE2899" i="5"/>
  <c r="AC2899" i="5"/>
  <c r="AC2900" i="5"/>
  <c r="AE2900" i="5"/>
  <c r="AD2901" i="5"/>
  <c r="AD2902" i="5"/>
  <c r="AE2901" i="5"/>
  <c r="AC2901" i="5"/>
  <c r="AE2902" i="5"/>
  <c r="AC2902" i="5"/>
  <c r="AD2903" i="5"/>
  <c r="AE2903" i="5"/>
  <c r="AC2903" i="5"/>
  <c r="AD2904" i="5"/>
  <c r="AD2905" i="5"/>
  <c r="AE2904" i="5"/>
  <c r="AC2904" i="5"/>
  <c r="AE2905" i="5"/>
  <c r="AD2906" i="5"/>
  <c r="AC2905" i="5"/>
  <c r="AD2907" i="5"/>
  <c r="AE2906" i="5"/>
  <c r="AC2906" i="5"/>
  <c r="AD2908" i="5"/>
  <c r="AE2907" i="5"/>
  <c r="AC2907" i="5"/>
  <c r="AE2908" i="5"/>
  <c r="AD2909" i="5"/>
  <c r="AC2908" i="5"/>
  <c r="AD2910" i="5"/>
  <c r="AC2909" i="5"/>
  <c r="AE2909" i="5"/>
  <c r="AE2910" i="5"/>
  <c r="AC2910" i="5"/>
  <c r="AD2911" i="5"/>
  <c r="AE2911" i="5"/>
  <c r="AC2911" i="5"/>
  <c r="AD2912" i="5"/>
  <c r="AD2913" i="5"/>
  <c r="AC2912" i="5"/>
  <c r="AE2912" i="5"/>
  <c r="AD2914" i="5"/>
  <c r="AC2913" i="5"/>
  <c r="AE2913" i="5"/>
  <c r="AE2914" i="5"/>
  <c r="AD2915" i="5"/>
  <c r="AC2914" i="5"/>
  <c r="AE2915" i="5"/>
  <c r="AC2915" i="5"/>
  <c r="AD2916" i="5"/>
  <c r="AC2916" i="5"/>
  <c r="AE2916" i="5"/>
  <c r="AD2917" i="5"/>
  <c r="AC2917" i="5"/>
  <c r="AD2918" i="5"/>
  <c r="AE2917" i="5"/>
  <c r="AC2918" i="5"/>
  <c r="AE2918" i="5"/>
  <c r="AD2919" i="5"/>
  <c r="AC2919" i="5"/>
  <c r="AE2919" i="5"/>
  <c r="AD2920" i="5"/>
  <c r="AD2921" i="5"/>
  <c r="AE2920" i="5"/>
  <c r="AC2920" i="5"/>
  <c r="AD2922" i="5"/>
  <c r="AC2921" i="5"/>
  <c r="AE2921" i="5"/>
  <c r="AC2922" i="5"/>
  <c r="AD2923" i="5"/>
  <c r="AE2922" i="5"/>
  <c r="AC2923" i="5"/>
  <c r="AE2923" i="5"/>
  <c r="AD2924" i="5"/>
  <c r="AD2925" i="5"/>
  <c r="AE2924" i="5"/>
  <c r="AC2924" i="5"/>
  <c r="AE2925" i="5"/>
  <c r="AD2926" i="5"/>
  <c r="AC2925" i="5"/>
  <c r="AD2927" i="5"/>
  <c r="AC2926" i="5"/>
  <c r="AE2926" i="5"/>
  <c r="AD2928" i="5"/>
  <c r="AC2927" i="5"/>
  <c r="AE2927" i="5"/>
  <c r="AD2929" i="5"/>
  <c r="AE2928" i="5"/>
  <c r="AC2928" i="5"/>
  <c r="AD2930" i="5"/>
  <c r="AC2929" i="5"/>
  <c r="AE2929" i="5"/>
  <c r="AE2930" i="5"/>
  <c r="AC2930" i="5"/>
  <c r="AD2931" i="5"/>
  <c r="AC2931" i="5"/>
  <c r="AD2932" i="5"/>
  <c r="AE2931" i="5"/>
  <c r="AD2933" i="5"/>
  <c r="AE2932" i="5"/>
  <c r="AC2932" i="5"/>
  <c r="AE2933" i="5"/>
  <c r="AC2933" i="5"/>
  <c r="AD2934" i="5"/>
  <c r="AE2934" i="5"/>
  <c r="AD2935" i="5"/>
  <c r="AC2934" i="5"/>
  <c r="AD2936" i="5"/>
  <c r="AC2935" i="5"/>
  <c r="AE2935" i="5"/>
  <c r="AE2936" i="5"/>
  <c r="AC2936" i="5"/>
  <c r="AD2937" i="5"/>
  <c r="AC2937" i="5"/>
  <c r="AE2937" i="5"/>
  <c r="AD2938" i="5"/>
  <c r="AD2939" i="5"/>
  <c r="AC2938" i="5"/>
  <c r="AE2938" i="5"/>
  <c r="AD2940" i="5"/>
  <c r="AE2939" i="5"/>
  <c r="AC2939" i="5"/>
  <c r="AE2940" i="5"/>
  <c r="AD2941" i="5"/>
  <c r="AC2940" i="5"/>
  <c r="AE2941" i="5"/>
  <c r="AC2941" i="5"/>
  <c r="AD2942" i="5"/>
  <c r="AE2942" i="5"/>
  <c r="AC2942" i="5"/>
  <c r="AD2943" i="5"/>
  <c r="AD2944" i="5"/>
  <c r="AC2943" i="5"/>
  <c r="AE2943" i="5"/>
  <c r="AD2945" i="5"/>
  <c r="AE2944" i="5"/>
  <c r="AC2944" i="5"/>
  <c r="AE2945" i="5"/>
  <c r="AD2946" i="5"/>
  <c r="AC2945" i="5"/>
  <c r="AC2946" i="5"/>
  <c r="AD2947" i="5"/>
  <c r="AE2946" i="5"/>
  <c r="AE2947" i="5"/>
  <c r="AD2948" i="5"/>
  <c r="AC2947" i="5"/>
  <c r="AC2948" i="5"/>
  <c r="AD2949" i="5"/>
  <c r="AE2948" i="5"/>
  <c r="AD2950" i="5"/>
  <c r="AE2949" i="5"/>
  <c r="AC2949" i="5"/>
  <c r="AD2951" i="5"/>
  <c r="AC2950" i="5"/>
  <c r="AE2950" i="5"/>
  <c r="AD2952" i="5"/>
  <c r="AC2951" i="5"/>
  <c r="AE2951" i="5"/>
  <c r="AE2952" i="5"/>
  <c r="AC2952" i="5"/>
  <c r="AD2953" i="5"/>
  <c r="AE2953" i="5"/>
  <c r="AD2954" i="5"/>
  <c r="AC2953" i="5"/>
  <c r="AE2954" i="5"/>
  <c r="AD2955" i="5"/>
  <c r="AC2954" i="5"/>
  <c r="AC2955" i="5"/>
  <c r="AE2955" i="5"/>
  <c r="AD2956" i="5"/>
  <c r="AE2956" i="5"/>
  <c r="AC2956" i="5"/>
  <c r="AD2957" i="5"/>
  <c r="AE2957" i="5"/>
  <c r="AC2957" i="5"/>
  <c r="AD2958" i="5"/>
  <c r="AD2959" i="5"/>
  <c r="AE2958" i="5"/>
  <c r="AC2958" i="5"/>
  <c r="AE2959" i="5"/>
  <c r="AD2960" i="5"/>
  <c r="AC2959" i="5"/>
  <c r="AC2960" i="5"/>
  <c r="AE2960" i="5"/>
  <c r="AD2961" i="5"/>
  <c r="AE2961" i="5"/>
  <c r="AD2962" i="5"/>
  <c r="AC2961" i="5"/>
  <c r="AC2962" i="5"/>
  <c r="AD2963" i="5"/>
  <c r="AE2962" i="5"/>
  <c r="AD2964" i="5"/>
  <c r="AE2963" i="5"/>
  <c r="AC2963" i="5"/>
  <c r="AE2964" i="5"/>
  <c r="AD2965" i="5"/>
  <c r="AC2964" i="5"/>
  <c r="AC2965" i="5"/>
  <c r="AD2966" i="5"/>
  <c r="AE2965" i="5"/>
  <c r="AD2967" i="5"/>
  <c r="AC2966" i="5"/>
  <c r="AE2966" i="5"/>
  <c r="AE2967" i="5"/>
  <c r="AD2968" i="5"/>
  <c r="AC2967" i="5"/>
  <c r="AC2968" i="5"/>
  <c r="AE2968" i="5"/>
  <c r="AD2969" i="5"/>
  <c r="AE2969" i="5"/>
  <c r="AD2970" i="5"/>
  <c r="AC2969" i="5"/>
  <c r="AD2971" i="5"/>
  <c r="AC2970" i="5"/>
  <c r="AE2970" i="5"/>
  <c r="AE2971" i="5"/>
  <c r="AC2971" i="5"/>
  <c r="AD2972" i="5"/>
  <c r="AE2972" i="5"/>
  <c r="AC2972" i="5"/>
  <c r="AD2973" i="5"/>
  <c r="AE2973" i="5"/>
  <c r="AC2973" i="5"/>
  <c r="AD2974" i="5"/>
  <c r="AD2975" i="5"/>
  <c r="AC2974" i="5"/>
  <c r="AE2974" i="5"/>
  <c r="AD2976" i="5"/>
  <c r="AC2975" i="5"/>
  <c r="AE2975" i="5"/>
  <c r="AC2976" i="5"/>
  <c r="AE2976" i="5"/>
  <c r="AD2977" i="5"/>
  <c r="AE2977" i="5"/>
  <c r="AD2978" i="5"/>
  <c r="AC2977" i="5"/>
  <c r="AE2978" i="5"/>
  <c r="AD2979" i="5"/>
  <c r="AC2978" i="5"/>
  <c r="AD2980" i="5"/>
  <c r="AC2979" i="5"/>
  <c r="AE2979" i="5"/>
  <c r="AC2980" i="5"/>
  <c r="AD2981" i="5"/>
  <c r="AE2980" i="5"/>
  <c r="AC2981" i="5"/>
  <c r="AD2982" i="5"/>
  <c r="AE2981" i="5"/>
  <c r="AC2982" i="5"/>
  <c r="AE2982" i="5"/>
  <c r="AD2983" i="5"/>
  <c r="AD2984" i="5"/>
  <c r="AC2983" i="5"/>
  <c r="AE2983" i="5"/>
  <c r="AC2984" i="5"/>
  <c r="AD2985" i="5"/>
  <c r="AE2984" i="5"/>
  <c r="AD2986" i="5"/>
  <c r="AC2985" i="5"/>
  <c r="AE2985" i="5"/>
  <c r="AC2986" i="5"/>
  <c r="AD2987" i="5"/>
  <c r="AE2986" i="5"/>
  <c r="AE2987" i="5"/>
  <c r="AD2988" i="5"/>
  <c r="AC2987" i="5"/>
  <c r="AC2988" i="5"/>
  <c r="AE2988" i="5"/>
  <c r="AD2989" i="5"/>
  <c r="AC2989" i="5"/>
  <c r="AD2990" i="5"/>
  <c r="AE2989" i="5"/>
  <c r="AE2990" i="5"/>
  <c r="AC2990" i="5"/>
  <c r="AD2991" i="5"/>
  <c r="AC2991" i="5"/>
  <c r="AD2992" i="5"/>
  <c r="AE2991" i="5"/>
  <c r="AE2992" i="5"/>
  <c r="AC2992" i="5"/>
  <c r="AD2993" i="5"/>
  <c r="AD2994" i="5"/>
  <c r="AE2993" i="5"/>
  <c r="AC2993" i="5"/>
  <c r="AC2994" i="5"/>
  <c r="AD2995" i="5"/>
  <c r="AE2994" i="5"/>
  <c r="AC2995" i="5"/>
  <c r="AD2996" i="5"/>
  <c r="AE2995" i="5"/>
  <c r="AC2996" i="5"/>
  <c r="AE2996" i="5"/>
  <c r="AD2997" i="5"/>
  <c r="AC2997" i="5"/>
  <c r="AD2998" i="5"/>
  <c r="AE2997" i="5"/>
  <c r="AD2999" i="5"/>
  <c r="AC2998" i="5"/>
  <c r="AE2998" i="5"/>
  <c r="AE2999" i="5"/>
  <c r="AD3000" i="5"/>
  <c r="AC2999" i="5"/>
  <c r="AE3000" i="5"/>
  <c r="AC3000" i="5"/>
  <c r="AD3001" i="5"/>
  <c r="AC3001" i="5"/>
  <c r="AD3002" i="5"/>
  <c r="AE3001" i="5"/>
  <c r="AD3003" i="5"/>
  <c r="AC3002" i="5"/>
  <c r="AE3002" i="5"/>
  <c r="AE3003" i="5"/>
  <c r="AD3004" i="5"/>
  <c r="AC3003" i="5"/>
  <c r="AD3005" i="5"/>
  <c r="AC3004" i="5"/>
  <c r="AE3004" i="5"/>
  <c r="AE3005" i="5"/>
  <c r="AC3005" i="5"/>
  <c r="AD3006" i="5"/>
  <c r="AE3006" i="5"/>
  <c r="AD3007" i="5"/>
  <c r="AC3006" i="5"/>
  <c r="AE3007" i="5"/>
  <c r="AD3008" i="5"/>
  <c r="AC3007" i="5"/>
  <c r="AE3008" i="5"/>
  <c r="AC3008" i="5"/>
  <c r="AD3009" i="5"/>
  <c r="AD3010" i="5"/>
  <c r="AC3009" i="5"/>
  <c r="AE3009" i="5"/>
  <c r="AC3010" i="5"/>
  <c r="AD3011" i="5"/>
  <c r="AE3010" i="5"/>
  <c r="AE3011" i="5"/>
  <c r="AD3012" i="5"/>
  <c r="AC3011" i="5"/>
  <c r="AD3013" i="5"/>
  <c r="AC3012" i="5"/>
  <c r="AE3012" i="5"/>
  <c r="AC3013" i="5"/>
  <c r="AD3014" i="5"/>
  <c r="AE3013" i="5"/>
  <c r="AE3014" i="5"/>
  <c r="AD3015" i="5"/>
  <c r="AC3014" i="5"/>
  <c r="AD3016" i="5"/>
  <c r="AE3015" i="5"/>
  <c r="AC3015" i="5"/>
  <c r="AD3017" i="5"/>
  <c r="AC3016" i="5"/>
  <c r="AE3016" i="5"/>
  <c r="AD3018" i="5"/>
  <c r="AC3017" i="5"/>
  <c r="AE3017" i="5"/>
  <c r="AE3018" i="5"/>
  <c r="AD3019" i="5"/>
  <c r="AC3018" i="5"/>
  <c r="AC3019" i="5"/>
  <c r="AD3020" i="5"/>
  <c r="AE3019" i="5"/>
  <c r="AD3021" i="5"/>
  <c r="AC3020" i="5"/>
  <c r="AE3020" i="5"/>
  <c r="AD3022" i="5"/>
  <c r="AC3021" i="5"/>
  <c r="AE3021" i="5"/>
  <c r="AD3023" i="5"/>
  <c r="AE3022" i="5"/>
  <c r="AC3022" i="5"/>
  <c r="AD3024" i="5"/>
  <c r="AC3023" i="5"/>
  <c r="AE3023" i="5"/>
  <c r="AD3025" i="5"/>
  <c r="AC3024" i="5"/>
  <c r="AE3024" i="5"/>
  <c r="AE3025" i="5"/>
  <c r="AC3025" i="5"/>
  <c r="AD3026" i="5"/>
  <c r="AD3027" i="5"/>
  <c r="AE3026" i="5"/>
  <c r="AC3026" i="5"/>
  <c r="AC3027" i="5"/>
  <c r="AD3028" i="5"/>
  <c r="AE3027" i="5"/>
  <c r="AE3028" i="5"/>
  <c r="AC3028" i="5"/>
  <c r="AD3029" i="5"/>
  <c r="AD3030" i="5"/>
  <c r="AC3029" i="5"/>
  <c r="AE3029" i="5"/>
  <c r="AD3031" i="5"/>
  <c r="AC3030" i="5"/>
  <c r="AE3030" i="5"/>
  <c r="AD3032" i="5"/>
  <c r="AE3031" i="5"/>
  <c r="AC3031" i="5"/>
  <c r="AE3032" i="5"/>
  <c r="AD3033" i="5"/>
  <c r="AC3032" i="5"/>
  <c r="AD3034" i="5"/>
  <c r="AE3033" i="5"/>
  <c r="AC3033" i="5"/>
  <c r="AD3035" i="5"/>
  <c r="AC3034" i="5"/>
  <c r="AE3034" i="5"/>
  <c r="AD3036" i="5"/>
  <c r="AC3035" i="5"/>
  <c r="AE3035" i="5"/>
  <c r="AC3036" i="5"/>
  <c r="AD3037" i="5"/>
  <c r="AE3036" i="5"/>
  <c r="AE3037" i="5"/>
  <c r="AD3038" i="5"/>
  <c r="AC3037" i="5"/>
  <c r="AE3038" i="5"/>
  <c r="AD3039" i="5"/>
  <c r="AC3038" i="5"/>
  <c r="AC3039" i="5"/>
  <c r="AD3040" i="5"/>
  <c r="AE3039" i="5"/>
  <c r="AC3040" i="5"/>
  <c r="AD3041" i="5"/>
  <c r="AE3040" i="5"/>
  <c r="AC3041" i="5"/>
  <c r="AE3041" i="5"/>
  <c r="AD3042" i="5"/>
  <c r="AD3043" i="5"/>
  <c r="AE3042" i="5"/>
  <c r="AC3042" i="5"/>
  <c r="AC3043" i="5"/>
  <c r="AE3043" i="5"/>
  <c r="AD3044" i="5"/>
  <c r="AC3044" i="5"/>
  <c r="AD3045" i="5"/>
  <c r="AE3044" i="5"/>
  <c r="AD3046" i="5"/>
  <c r="AC3045" i="5"/>
  <c r="AE3045" i="5"/>
  <c r="AC3046" i="5"/>
  <c r="AE3046" i="5"/>
  <c r="AD3047" i="5"/>
  <c r="AC3047" i="5"/>
  <c r="AE3047" i="5"/>
  <c r="AD3048" i="5"/>
  <c r="AE3048" i="5"/>
  <c r="AC3048" i="5"/>
  <c r="AD3049" i="5"/>
  <c r="AC3049" i="5"/>
  <c r="AE3049" i="5"/>
  <c r="AD3050" i="5"/>
  <c r="AD3051" i="5"/>
  <c r="AE3050" i="5"/>
  <c r="AC3050" i="5"/>
  <c r="AC3051" i="5"/>
  <c r="AE3051" i="5"/>
  <c r="AD3052" i="5"/>
  <c r="AD3053" i="5"/>
  <c r="AC3052" i="5"/>
  <c r="AE3052" i="5"/>
  <c r="AC3053" i="5"/>
  <c r="AD3054" i="5"/>
  <c r="AE3053" i="5"/>
  <c r="AC3054" i="5"/>
  <c r="AD3055" i="5"/>
  <c r="AE3054" i="5"/>
  <c r="AD3056" i="5"/>
  <c r="AE3055" i="5"/>
  <c r="AC3055" i="5"/>
  <c r="AD3057" i="5"/>
  <c r="AC3056" i="5"/>
  <c r="AE3056" i="5"/>
  <c r="AD3058" i="5"/>
  <c r="AE3057" i="5"/>
  <c r="AC3057" i="5"/>
  <c r="AD3059" i="5"/>
  <c r="AE3058" i="5"/>
  <c r="AC3058" i="5"/>
  <c r="AD3060" i="5"/>
  <c r="AC3059" i="5"/>
  <c r="AE3059" i="5"/>
  <c r="AE3060" i="5"/>
  <c r="AC3060" i="5"/>
  <c r="AD3061" i="5"/>
  <c r="AD3062" i="5"/>
  <c r="AE3061" i="5"/>
  <c r="AC3061" i="5"/>
  <c r="AD3063" i="5"/>
  <c r="AE3062" i="5"/>
  <c r="AC3062" i="5"/>
  <c r="AD3064" i="5"/>
  <c r="AC3063" i="5"/>
  <c r="AE3063" i="5"/>
  <c r="AD3065" i="5"/>
  <c r="AE3064" i="5"/>
  <c r="AC3064" i="5"/>
  <c r="AC3065" i="5"/>
  <c r="AE3065" i="5"/>
  <c r="AD3066" i="5"/>
  <c r="AC3066" i="5"/>
  <c r="AD3067" i="5"/>
  <c r="AE3066" i="5"/>
  <c r="AE3067" i="5"/>
  <c r="AC3067" i="5"/>
  <c r="AD3068" i="5"/>
  <c r="AE3068" i="5"/>
  <c r="AD3069" i="5"/>
  <c r="AC3068" i="5"/>
  <c r="AE3069" i="5"/>
  <c r="AD3070" i="5"/>
  <c r="AC3069" i="5"/>
  <c r="AE3070" i="5"/>
  <c r="AD3071" i="5"/>
  <c r="AC3070" i="5"/>
  <c r="AE3071" i="5"/>
  <c r="AC3071" i="5"/>
  <c r="AD3072" i="5"/>
  <c r="AD3073" i="5"/>
  <c r="AC3072" i="5"/>
  <c r="AE3072" i="5"/>
  <c r="AD3074" i="5"/>
  <c r="AE3073" i="5"/>
  <c r="AC3073" i="5"/>
  <c r="AD3075" i="5"/>
  <c r="AE3074" i="5"/>
  <c r="AC3074" i="5"/>
  <c r="AE3075" i="5"/>
  <c r="AD3076" i="5"/>
  <c r="AC3075" i="5"/>
  <c r="AD3077" i="5"/>
  <c r="AE3076" i="5"/>
  <c r="AC3076" i="5"/>
  <c r="AC3077" i="5"/>
  <c r="AE3077" i="5"/>
  <c r="AD3078" i="5"/>
  <c r="AC3078" i="5"/>
  <c r="AD3079" i="5"/>
  <c r="AE3078" i="5"/>
  <c r="AC3079" i="5"/>
  <c r="AD3080" i="5"/>
  <c r="AE3079" i="5"/>
  <c r="AE3080" i="5"/>
  <c r="AC3080" i="5"/>
  <c r="AD3081" i="5"/>
  <c r="AD3082" i="5"/>
  <c r="AC3081" i="5"/>
  <c r="AE3081" i="5"/>
  <c r="AE3082" i="5"/>
  <c r="AD3083" i="5"/>
  <c r="AC3082" i="5"/>
  <c r="AD3084" i="5"/>
  <c r="AC3083" i="5"/>
  <c r="AE3083" i="5"/>
  <c r="AD3085" i="5"/>
  <c r="AC3084" i="5"/>
  <c r="AE3084" i="5"/>
  <c r="AC3085" i="5"/>
  <c r="AD3086" i="5"/>
  <c r="AE3085" i="5"/>
  <c r="AD3087" i="5"/>
  <c r="AC3086" i="5"/>
  <c r="AE3086" i="5"/>
  <c r="AC3087" i="5"/>
  <c r="AE3087" i="5"/>
  <c r="AD3088" i="5"/>
  <c r="AD3089" i="5"/>
  <c r="AE3088" i="5"/>
  <c r="AC3088" i="5"/>
  <c r="AD3090" i="5"/>
  <c r="AC3089" i="5"/>
  <c r="AE3089" i="5"/>
  <c r="AD3091" i="5"/>
  <c r="AE3090" i="5"/>
  <c r="AC3090" i="5"/>
  <c r="AE3091" i="5"/>
  <c r="AC3091" i="5"/>
  <c r="AD3092" i="5"/>
  <c r="AE3092" i="5"/>
  <c r="AC3092" i="5"/>
  <c r="AD3093" i="5"/>
  <c r="AC3093" i="5"/>
  <c r="AE3093" i="5"/>
  <c r="AD3094" i="5"/>
  <c r="AC3094" i="5"/>
  <c r="AD3095" i="5"/>
  <c r="AE3094" i="5"/>
  <c r="AC3095" i="5"/>
  <c r="AD3096" i="5"/>
  <c r="AE3095" i="5"/>
  <c r="AD3097" i="5"/>
  <c r="AC3096" i="5"/>
  <c r="AE3096" i="5"/>
  <c r="AC3097" i="5"/>
  <c r="AD3098" i="5"/>
  <c r="AE3097" i="5"/>
  <c r="AC3098" i="5"/>
  <c r="AE3098" i="5"/>
  <c r="AD3099" i="5"/>
  <c r="AC3099" i="5"/>
  <c r="AE3099" i="5"/>
  <c r="AD3100" i="5"/>
  <c r="AD3101" i="5"/>
  <c r="AC3100" i="5"/>
  <c r="AE3100" i="5"/>
  <c r="AE3101" i="5"/>
  <c r="AC3101" i="5"/>
  <c r="AD3102" i="5"/>
  <c r="AC3102" i="5"/>
  <c r="AD3103" i="5"/>
  <c r="AE3102" i="5"/>
  <c r="AE3103" i="5"/>
  <c r="AD3104" i="5"/>
  <c r="AC3103" i="5"/>
  <c r="AD3105" i="5"/>
  <c r="AE3104" i="5"/>
  <c r="AC3104" i="5"/>
  <c r="AE3105" i="5"/>
  <c r="AD3106" i="5"/>
  <c r="AC3105" i="5"/>
  <c r="AD3107" i="5"/>
  <c r="AE3106" i="5"/>
  <c r="AC3106" i="5"/>
  <c r="AD3108" i="5"/>
  <c r="AC3107" i="5"/>
  <c r="AE3107" i="5"/>
  <c r="AE3108" i="5"/>
  <c r="AD3109" i="5"/>
  <c r="AC3108" i="5"/>
  <c r="AD3110" i="5"/>
  <c r="AC3109" i="5"/>
  <c r="AE3109" i="5"/>
  <c r="AD3111" i="5"/>
  <c r="AC3110" i="5"/>
  <c r="AE3110" i="5"/>
  <c r="AE3111" i="5"/>
  <c r="AD3112" i="5"/>
  <c r="AC3111" i="5"/>
  <c r="AD3113" i="5"/>
  <c r="AC3112" i="5"/>
  <c r="AE3112" i="5"/>
  <c r="AD3114" i="5"/>
  <c r="AC3113" i="5"/>
  <c r="AE3113" i="5"/>
  <c r="AE3114" i="5"/>
  <c r="AD3115" i="5"/>
  <c r="AC3114" i="5"/>
  <c r="AE3115" i="5"/>
  <c r="AC3115" i="5"/>
  <c r="AD3116" i="5"/>
  <c r="AC3116" i="5"/>
  <c r="AD3117" i="5"/>
  <c r="AE3116" i="5"/>
  <c r="AD3118" i="5"/>
  <c r="AC3117" i="5"/>
  <c r="AE3117" i="5"/>
  <c r="AD3119" i="5"/>
  <c r="AE3118" i="5"/>
  <c r="AC3118" i="5"/>
  <c r="AC3119" i="5"/>
  <c r="AE3119" i="5"/>
  <c r="AD3120" i="5"/>
  <c r="AE3120" i="5"/>
  <c r="AC3120" i="5"/>
  <c r="AD3121" i="5"/>
  <c r="AD3122" i="5"/>
  <c r="AE3121" i="5"/>
  <c r="AC3121" i="5"/>
  <c r="AE3122" i="5"/>
  <c r="AD3123" i="5"/>
  <c r="AC3122" i="5"/>
  <c r="AD3124" i="5"/>
  <c r="AE3123" i="5"/>
  <c r="AC3123" i="5"/>
  <c r="AD3125" i="5"/>
  <c r="AE3124" i="5"/>
  <c r="AC3124" i="5"/>
  <c r="AC3125" i="5"/>
  <c r="AE3125" i="5"/>
  <c r="AD3126" i="5"/>
  <c r="AD3127" i="5"/>
  <c r="AC3126" i="5"/>
  <c r="AE3126" i="5"/>
  <c r="AD3128" i="5"/>
  <c r="AC3127" i="5"/>
  <c r="AE3127" i="5"/>
  <c r="AD3129" i="5"/>
  <c r="AE3128" i="5"/>
  <c r="AC3128" i="5"/>
  <c r="AE3129" i="5"/>
  <c r="AC3129" i="5"/>
  <c r="AD3130" i="5"/>
  <c r="AE3130" i="5"/>
  <c r="AC3130" i="5"/>
  <c r="AD3131" i="5"/>
  <c r="AE3131" i="5"/>
  <c r="AC3131" i="5"/>
  <c r="AD3132" i="5"/>
  <c r="AC3132" i="5"/>
  <c r="AD3133" i="5"/>
  <c r="AE3132" i="5"/>
  <c r="AC3133" i="5"/>
  <c r="AE3133" i="5"/>
  <c r="AD3134" i="5"/>
  <c r="AE3134" i="5"/>
  <c r="AC3134" i="5"/>
  <c r="AD3135" i="5"/>
  <c r="AC3135" i="5"/>
  <c r="AE3135" i="5"/>
  <c r="AD3136" i="5"/>
  <c r="AD3137" i="5"/>
  <c r="AC3136" i="5"/>
  <c r="AE3136" i="5"/>
  <c r="AE3137" i="5"/>
  <c r="AC3137" i="5"/>
  <c r="AD3138" i="5"/>
  <c r="AD3139" i="5"/>
  <c r="AC3138" i="5"/>
  <c r="AE3138" i="5"/>
  <c r="AD3140" i="5"/>
  <c r="AC3139" i="5"/>
  <c r="AE3139" i="5"/>
  <c r="AD3141" i="5"/>
  <c r="AC3140" i="5"/>
  <c r="AE3140" i="5"/>
  <c r="AE3141" i="5"/>
  <c r="AD3142" i="5"/>
  <c r="AC3141" i="5"/>
  <c r="AD3143" i="5"/>
  <c r="AC3142" i="5"/>
  <c r="AE3142" i="5"/>
  <c r="AD3144" i="5"/>
  <c r="AC3143" i="5"/>
  <c r="AE3143" i="5"/>
  <c r="AE3144" i="5"/>
  <c r="AD3145" i="5"/>
  <c r="AC3144" i="5"/>
  <c r="AE3145" i="5"/>
  <c r="AD3146" i="5"/>
  <c r="AC3145" i="5"/>
  <c r="AD3147" i="5"/>
  <c r="AC3146" i="5"/>
  <c r="AE3146" i="5"/>
  <c r="AD3148" i="5"/>
  <c r="AC3147" i="5"/>
  <c r="AE3147" i="5"/>
  <c r="AC3148" i="5"/>
  <c r="AE3148" i="5"/>
  <c r="AD3149" i="5"/>
  <c r="AE3149" i="5"/>
  <c r="AC3149" i="5"/>
  <c r="AD3150" i="5"/>
  <c r="AE3150" i="5"/>
  <c r="AD3151" i="5"/>
  <c r="AC3150" i="5"/>
  <c r="AC3151" i="5"/>
  <c r="AD3152" i="5"/>
  <c r="AE3151" i="5"/>
  <c r="AE3152" i="5"/>
  <c r="AD3153" i="5"/>
  <c r="AC3152" i="5"/>
  <c r="AC3153" i="5"/>
  <c r="AE3153" i="5"/>
  <c r="AD3154" i="5"/>
  <c r="AC3154" i="5"/>
  <c r="AE3154" i="5"/>
  <c r="AD3155" i="5"/>
  <c r="AC3155" i="5"/>
  <c r="AE3155" i="5"/>
  <c r="AD3156" i="5"/>
  <c r="AD3157" i="5"/>
  <c r="AC3156" i="5"/>
  <c r="AE3156" i="5"/>
  <c r="AC3157" i="5"/>
  <c r="AE3157" i="5"/>
  <c r="AD3158" i="5"/>
  <c r="AE3158" i="5"/>
  <c r="AC3158" i="5"/>
  <c r="AD3159" i="5"/>
  <c r="AE3159" i="5"/>
  <c r="AD3160" i="5"/>
  <c r="AC3159" i="5"/>
  <c r="AC3160" i="5"/>
  <c r="AE3160" i="5"/>
  <c r="AD3161" i="5"/>
  <c r="AE3161" i="5"/>
  <c r="AC3161" i="5"/>
  <c r="AD3162" i="5"/>
  <c r="AD3163" i="5"/>
  <c r="AE3162" i="5"/>
  <c r="AC3162" i="5"/>
  <c r="AE3163" i="5"/>
  <c r="AD3164" i="5"/>
  <c r="AC3163" i="5"/>
  <c r="AD3165" i="5"/>
  <c r="AC3164" i="5"/>
  <c r="AE3164" i="5"/>
  <c r="AD3166" i="5"/>
  <c r="AE3165" i="5"/>
  <c r="AC3165" i="5"/>
  <c r="AD3167" i="5"/>
  <c r="AC3166" i="5"/>
  <c r="AE3166" i="5"/>
  <c r="AE3167" i="5"/>
  <c r="AC3167" i="5"/>
  <c r="AD3168" i="5"/>
  <c r="AE3168" i="5"/>
  <c r="AD3169" i="5"/>
  <c r="AC3168" i="5"/>
  <c r="AE3169" i="5"/>
  <c r="AD3170" i="5"/>
  <c r="AC3169" i="5"/>
  <c r="AD3171" i="5"/>
  <c r="AC3170" i="5"/>
  <c r="AE3170" i="5"/>
  <c r="AD3172" i="5"/>
  <c r="AC3171" i="5"/>
  <c r="AE3171" i="5"/>
  <c r="AC3172" i="5"/>
  <c r="AE3172" i="5"/>
  <c r="AD3173" i="5"/>
  <c r="AD3174" i="5"/>
  <c r="AE3173" i="5"/>
  <c r="AC3173" i="5"/>
  <c r="AC3174" i="5"/>
  <c r="AE3174" i="5"/>
  <c r="AD3175" i="5"/>
  <c r="AD3176" i="5"/>
  <c r="AC3175" i="5"/>
  <c r="AE3175" i="5"/>
  <c r="AE3176" i="5"/>
  <c r="AD3177" i="5"/>
  <c r="AC3176" i="5"/>
  <c r="AC3177" i="5"/>
  <c r="AE3177" i="5"/>
  <c r="AD3178" i="5"/>
  <c r="AE3178" i="5"/>
  <c r="AD3179" i="5"/>
  <c r="AC3178" i="5"/>
  <c r="AC3179" i="5"/>
  <c r="AE3179" i="5"/>
  <c r="AD3180" i="5"/>
  <c r="AC3180" i="5"/>
  <c r="AE3180" i="5"/>
  <c r="AD3181" i="5"/>
  <c r="AC3181" i="5"/>
  <c r="AE3181" i="5"/>
  <c r="AD3182" i="5"/>
  <c r="AD3183" i="5"/>
  <c r="AE3182" i="5"/>
  <c r="AC3182" i="5"/>
  <c r="AC3183" i="5"/>
  <c r="AD3184" i="5"/>
  <c r="AE3183" i="5"/>
  <c r="AD3185" i="5"/>
  <c r="AE3184" i="5"/>
  <c r="AC3184" i="5"/>
  <c r="AC3185" i="5"/>
  <c r="AE3185" i="5"/>
  <c r="AD3186" i="5"/>
  <c r="AD3187" i="5"/>
  <c r="AC3186" i="5"/>
  <c r="AE3186" i="5"/>
  <c r="AC3187" i="5"/>
  <c r="AD3188" i="5"/>
  <c r="AE3187" i="5"/>
  <c r="AC3188" i="5"/>
  <c r="AE3188" i="5"/>
  <c r="AD3189" i="5"/>
  <c r="AD3190" i="5"/>
  <c r="AE3189" i="5"/>
  <c r="AC3189" i="5"/>
  <c r="AD3191" i="5"/>
  <c r="AE3190" i="5"/>
  <c r="AC3190" i="5"/>
  <c r="AD3192" i="5"/>
  <c r="AC3191" i="5"/>
  <c r="AE3191" i="5"/>
  <c r="AC3192" i="5"/>
  <c r="AE3192" i="5"/>
  <c r="AD3193" i="5"/>
  <c r="AC3193" i="5"/>
  <c r="AE3193" i="5"/>
  <c r="AD3194" i="5"/>
  <c r="AC3194" i="5"/>
  <c r="AD3195" i="5"/>
  <c r="AE3194" i="5"/>
  <c r="AE3195" i="5"/>
  <c r="AC3195" i="5"/>
  <c r="AD3196" i="5"/>
  <c r="AC3196" i="5"/>
  <c r="AE3196" i="5"/>
  <c r="AD3197" i="5"/>
  <c r="AC3197" i="5"/>
  <c r="AE3197" i="5"/>
  <c r="AD3198" i="5"/>
  <c r="AE3198" i="5"/>
  <c r="AC3198" i="5"/>
  <c r="AD3199" i="5"/>
  <c r="AC3199" i="5"/>
  <c r="AD3200" i="5"/>
  <c r="AE3199" i="5"/>
  <c r="AE3200" i="5"/>
  <c r="AD3201" i="5"/>
  <c r="AC3200" i="5"/>
  <c r="AD3202" i="5"/>
  <c r="AE3201" i="5"/>
  <c r="AC3201" i="5"/>
  <c r="AC3202" i="5"/>
  <c r="AE3202" i="5"/>
  <c r="AD3203" i="5"/>
  <c r="AE3203" i="5"/>
  <c r="AC3203" i="5"/>
  <c r="AD3204" i="5"/>
  <c r="AE3204" i="5"/>
  <c r="AC3204" i="5"/>
  <c r="AD3205" i="5"/>
  <c r="AE3205" i="5"/>
  <c r="AD3206" i="5"/>
  <c r="AC3205" i="5"/>
  <c r="AD3207" i="5"/>
  <c r="AC3206" i="5"/>
  <c r="AE3206" i="5"/>
  <c r="AC3207" i="5"/>
  <c r="AD3208" i="5"/>
  <c r="AE3207" i="5"/>
  <c r="AD3209" i="5"/>
  <c r="AE3208" i="5"/>
  <c r="AC3208" i="5"/>
  <c r="AD3210" i="5"/>
  <c r="AE3209" i="5"/>
  <c r="AC3209" i="5"/>
  <c r="AC3210" i="5"/>
  <c r="AD3211" i="5"/>
  <c r="AE3210" i="5"/>
  <c r="AC3211" i="5"/>
  <c r="AD3212" i="5"/>
  <c r="AE3211" i="5"/>
  <c r="AD3213" i="5"/>
  <c r="AC3212" i="5"/>
  <c r="AE3212" i="5"/>
  <c r="AE3213" i="5"/>
  <c r="AC3213" i="5"/>
  <c r="AD3214" i="5"/>
  <c r="AC3214" i="5"/>
  <c r="AE3214" i="5"/>
  <c r="AD3215" i="5"/>
  <c r="AC3215" i="5"/>
  <c r="AD3216" i="5"/>
  <c r="AE3215" i="5"/>
  <c r="AC3216" i="5"/>
  <c r="AE3216" i="5"/>
  <c r="AD3217" i="5"/>
  <c r="AD3218" i="5"/>
  <c r="AC3217" i="5"/>
  <c r="AE3217" i="5"/>
  <c r="AC3218" i="5"/>
  <c r="AE3218" i="5"/>
  <c r="AD3219" i="5"/>
  <c r="AD3220" i="5"/>
  <c r="AC3219" i="5"/>
  <c r="AE3219" i="5"/>
  <c r="AC3220" i="5"/>
  <c r="AD3221" i="5"/>
  <c r="AE3220" i="5"/>
  <c r="AE3221" i="5"/>
  <c r="AC3221" i="5"/>
  <c r="AD3222" i="5"/>
  <c r="AE3222" i="5"/>
  <c r="AC3222" i="5"/>
  <c r="AD3223" i="5"/>
  <c r="AE3223" i="5"/>
  <c r="AD3224" i="5"/>
  <c r="AC3223" i="5"/>
  <c r="AC3224" i="5"/>
  <c r="AE3224" i="5"/>
  <c r="AD3225" i="5"/>
  <c r="AD3226" i="5"/>
  <c r="AC3225" i="5"/>
  <c r="AE3225" i="5"/>
  <c r="AD3227" i="5"/>
  <c r="AC3226" i="5"/>
  <c r="AE3226" i="5"/>
  <c r="AE3227" i="5"/>
  <c r="AD3228" i="5"/>
  <c r="AC3227" i="5"/>
  <c r="AC3228" i="5"/>
  <c r="AD3229" i="5"/>
  <c r="AE3228" i="5"/>
  <c r="AE3229" i="5"/>
  <c r="AD3230" i="5"/>
  <c r="AC3229" i="5"/>
  <c r="AE3230" i="5"/>
  <c r="AC3230" i="5"/>
  <c r="AD3231" i="5"/>
  <c r="AC3231" i="5"/>
  <c r="AE3231" i="5"/>
  <c r="AD3232" i="5"/>
  <c r="AC3232" i="5"/>
  <c r="AE3232" i="5"/>
  <c r="AD3233" i="5"/>
  <c r="AC3233" i="5"/>
  <c r="AE3233" i="5"/>
  <c r="AD3234" i="5"/>
  <c r="AD3235" i="5"/>
  <c r="AE3234" i="5"/>
  <c r="AC3234" i="5"/>
  <c r="AC3235" i="5"/>
  <c r="AD3236" i="5"/>
  <c r="AE3235" i="5"/>
  <c r="AD3237" i="5"/>
  <c r="AC3236" i="5"/>
  <c r="AE3236" i="5"/>
  <c r="AC3237" i="5"/>
  <c r="AE3237" i="5"/>
  <c r="AD3238" i="5"/>
  <c r="AD3239" i="5"/>
  <c r="AC3238" i="5"/>
  <c r="AE3238" i="5"/>
  <c r="AE3239" i="5"/>
  <c r="AD3240" i="5"/>
  <c r="AC3239" i="5"/>
  <c r="AE3240" i="5"/>
  <c r="AD3241" i="5"/>
  <c r="AC3240" i="5"/>
  <c r="AD3242" i="5"/>
  <c r="AC3241" i="5"/>
  <c r="AE3241" i="5"/>
  <c r="AC3242" i="5"/>
  <c r="AD3243" i="5"/>
  <c r="AE3242" i="5"/>
  <c r="AE3243" i="5"/>
  <c r="AC3243" i="5"/>
  <c r="AD3244" i="5"/>
  <c r="AC3244" i="5"/>
  <c r="AD3245" i="5"/>
  <c r="AE3244" i="5"/>
  <c r="AE3245" i="5"/>
  <c r="AD3246" i="5"/>
  <c r="AC3245" i="5"/>
  <c r="AD3247" i="5"/>
  <c r="AE3246" i="5"/>
  <c r="AC3246" i="5"/>
  <c r="AE3247" i="5"/>
  <c r="AC3247" i="5"/>
  <c r="AD3248" i="5"/>
  <c r="AD3249" i="5"/>
  <c r="AC3248" i="5"/>
  <c r="AE3248" i="5"/>
  <c r="AD3250" i="5"/>
  <c r="AC3249" i="5"/>
  <c r="AE3249" i="5"/>
  <c r="AE3250" i="5"/>
  <c r="AC3250" i="5"/>
  <c r="AD3251" i="5"/>
  <c r="AD3252" i="5"/>
  <c r="AE3251" i="5"/>
  <c r="AC3251" i="5"/>
  <c r="AD3253" i="5"/>
  <c r="AC3252" i="5"/>
  <c r="AE3252" i="5"/>
  <c r="AE3253" i="5"/>
  <c r="AC3253" i="5"/>
  <c r="AD3254" i="5"/>
  <c r="AD3255" i="5"/>
  <c r="AE3254" i="5"/>
  <c r="AC3254" i="5"/>
  <c r="AC3255" i="5"/>
  <c r="AD3256" i="5"/>
  <c r="AE3255" i="5"/>
  <c r="AD3257" i="5"/>
  <c r="AE3256" i="5"/>
  <c r="AC3256" i="5"/>
  <c r="AD3258" i="5"/>
  <c r="AC3257" i="5"/>
  <c r="AE3257" i="5"/>
  <c r="AD3259" i="5"/>
  <c r="AE3258" i="5"/>
  <c r="AC3258" i="5"/>
  <c r="AC3259" i="5"/>
  <c r="AE3259" i="5"/>
  <c r="AD3260" i="5"/>
  <c r="AD3261" i="5"/>
  <c r="AC3260" i="5"/>
  <c r="AE3260" i="5"/>
  <c r="AC3261" i="5"/>
  <c r="AE3261" i="5"/>
  <c r="AD3262" i="5"/>
  <c r="AD3263" i="5"/>
  <c r="AC3262" i="5"/>
  <c r="AE3262" i="5"/>
  <c r="AC3263" i="5"/>
  <c r="AE3263" i="5"/>
  <c r="AD3264" i="5"/>
  <c r="AE3264" i="5"/>
  <c r="AC3264" i="5"/>
  <c r="AD3265" i="5"/>
  <c r="AD3266" i="5"/>
  <c r="AC3265" i="5"/>
  <c r="AE3265" i="5"/>
  <c r="AC3266" i="5"/>
  <c r="AE3266" i="5"/>
  <c r="AD3267" i="5"/>
  <c r="AC3267" i="5"/>
  <c r="AD3268" i="5"/>
  <c r="AE3267" i="5"/>
  <c r="AE3268" i="5"/>
  <c r="AD3269" i="5"/>
  <c r="AC3268" i="5"/>
  <c r="AC3269" i="5"/>
  <c r="AD3270" i="5"/>
  <c r="AE3269" i="5"/>
  <c r="AD3271" i="5"/>
  <c r="AE3270" i="5"/>
  <c r="AC3270" i="5"/>
  <c r="AC3271" i="5"/>
  <c r="AD3272" i="5"/>
  <c r="AE3271" i="5"/>
  <c r="AD3273" i="5"/>
  <c r="AC3272" i="5"/>
  <c r="AE3272" i="5"/>
  <c r="AD3274" i="5"/>
  <c r="AC3273" i="5"/>
  <c r="AE3273" i="5"/>
  <c r="AE3274" i="5"/>
  <c r="AD3275" i="5"/>
  <c r="AC3274" i="5"/>
  <c r="AE3275" i="5"/>
  <c r="AD3276" i="5"/>
  <c r="AC3275" i="5"/>
  <c r="AE3276" i="5"/>
  <c r="AD3277" i="5"/>
  <c r="AC3276" i="5"/>
  <c r="AE3277" i="5"/>
  <c r="AD3278" i="5"/>
  <c r="AC3277" i="5"/>
  <c r="AD3279" i="5"/>
  <c r="AC3278" i="5"/>
  <c r="AE3278" i="5"/>
  <c r="AE3279" i="5"/>
  <c r="AD3280" i="5"/>
  <c r="AC3279" i="5"/>
  <c r="AE3280" i="5"/>
  <c r="AC3280" i="5"/>
  <c r="AD3281" i="5"/>
  <c r="AD3282" i="5"/>
  <c r="AC3281" i="5"/>
  <c r="AE3281" i="5"/>
  <c r="AE3282" i="5"/>
  <c r="AD3283" i="5"/>
  <c r="AC3282" i="5"/>
  <c r="AE3283" i="5"/>
  <c r="AD3284" i="5"/>
  <c r="AC3283" i="5"/>
  <c r="AD3285" i="5"/>
  <c r="AC3284" i="5"/>
  <c r="AE3284" i="5"/>
  <c r="AD3286" i="5"/>
  <c r="AE3285" i="5"/>
  <c r="AC3285" i="5"/>
  <c r="AD3287" i="5"/>
  <c r="AC3286" i="5"/>
  <c r="AE3286" i="5"/>
  <c r="AE3287" i="5"/>
  <c r="AD3288" i="5"/>
  <c r="AC3287" i="5"/>
  <c r="AD3289" i="5"/>
  <c r="AC3288" i="5"/>
  <c r="AE3288" i="5"/>
  <c r="AE3289" i="5"/>
  <c r="AD3290" i="5"/>
  <c r="AC3289" i="5"/>
  <c r="AE3290" i="5"/>
  <c r="AC3290" i="5"/>
  <c r="AD3291" i="5"/>
  <c r="AE3291" i="5"/>
  <c r="AC3291" i="5"/>
  <c r="AD3292" i="5"/>
  <c r="AC3292" i="5"/>
  <c r="AE3292" i="5"/>
  <c r="AD3293" i="5"/>
  <c r="AE3293" i="5"/>
  <c r="AD3294" i="5"/>
  <c r="AC3293" i="5"/>
  <c r="AC3294" i="5"/>
  <c r="AD3295" i="5"/>
  <c r="AE3294" i="5"/>
  <c r="AD3296" i="5"/>
  <c r="AC3295" i="5"/>
  <c r="AE3295" i="5"/>
  <c r="AD3297" i="5"/>
  <c r="AE3296" i="5"/>
  <c r="AC3296" i="5"/>
  <c r="AC3297" i="5"/>
  <c r="AD3298" i="5"/>
  <c r="AE3297" i="5"/>
  <c r="AE3298" i="5"/>
  <c r="AD3299" i="5"/>
  <c r="AC3298" i="5"/>
  <c r="AC3299" i="5"/>
  <c r="AD3300" i="5"/>
  <c r="AE3299" i="5"/>
  <c r="AD3301" i="5"/>
  <c r="AE3300" i="5"/>
  <c r="AC3300" i="5"/>
  <c r="AE3301" i="5"/>
  <c r="AD3302" i="5"/>
  <c r="AC3301" i="5"/>
  <c r="AE3302" i="5"/>
  <c r="AC3302" i="5"/>
  <c r="AD3303" i="5"/>
  <c r="AE3303" i="5"/>
  <c r="AC3303" i="5"/>
  <c r="AD3304" i="5"/>
  <c r="AD3305" i="5"/>
  <c r="AC3304" i="5"/>
  <c r="AE3304" i="5"/>
  <c r="AD3306" i="5"/>
  <c r="AE3305" i="5"/>
  <c r="AC3305" i="5"/>
  <c r="AC3306" i="5"/>
  <c r="AE3306" i="5"/>
  <c r="AD3307" i="5"/>
  <c r="AD3308" i="5"/>
  <c r="AC3307" i="5"/>
  <c r="AE3307" i="5"/>
  <c r="AD3309" i="5"/>
  <c r="AE3308" i="5"/>
  <c r="AC3308" i="5"/>
  <c r="AC3309" i="5"/>
  <c r="AD3310" i="5"/>
  <c r="AE3309" i="5"/>
  <c r="AE3310" i="5"/>
  <c r="AD3311" i="5"/>
  <c r="AC3310" i="5"/>
  <c r="AD3312" i="5"/>
  <c r="AC3311" i="5"/>
  <c r="AE3311" i="5"/>
  <c r="AE3312" i="5"/>
  <c r="AD3313" i="5"/>
  <c r="AC3312" i="5"/>
  <c r="AD3314" i="5"/>
  <c r="AE3313" i="5"/>
  <c r="AC3313" i="5"/>
  <c r="AE3314" i="5"/>
  <c r="AC3314" i="5"/>
  <c r="AD3315" i="5"/>
  <c r="AD3316" i="5"/>
  <c r="AC3315" i="5"/>
  <c r="AE3315" i="5"/>
  <c r="AC3316" i="5"/>
  <c r="AE3316" i="5"/>
  <c r="AD3317" i="5"/>
  <c r="AD3318" i="5"/>
  <c r="AC3317" i="5"/>
  <c r="AE3317" i="5"/>
  <c r="AE3318" i="5"/>
  <c r="AC3318" i="5"/>
  <c r="AD3319" i="5"/>
  <c r="AE3319" i="5"/>
  <c r="AC3319" i="5"/>
  <c r="AD3320" i="5"/>
  <c r="AE3320" i="5"/>
  <c r="AC3320" i="5"/>
  <c r="AD3321" i="5"/>
  <c r="AE3321" i="5"/>
  <c r="AD3322" i="5"/>
  <c r="AC3321" i="5"/>
  <c r="AE3322" i="5"/>
  <c r="AC3322" i="5"/>
  <c r="AD3323" i="5"/>
  <c r="AC3323" i="5"/>
  <c r="AE3323" i="5"/>
  <c r="AD3324" i="5"/>
  <c r="AE3324" i="5"/>
  <c r="AD3325" i="5"/>
  <c r="AC3324" i="5"/>
  <c r="AD3326" i="5"/>
  <c r="AE3325" i="5"/>
  <c r="AC3325" i="5"/>
  <c r="AE3326" i="5"/>
  <c r="AD3327" i="5"/>
  <c r="AC3326" i="5"/>
  <c r="AE3327" i="5"/>
  <c r="AC3327" i="5"/>
  <c r="AD3328" i="5"/>
  <c r="AC3328" i="5"/>
  <c r="AE3328" i="5"/>
  <c r="AD3329" i="5"/>
  <c r="AE3329" i="5"/>
  <c r="AD3330" i="5"/>
  <c r="AC3329" i="5"/>
  <c r="AC3330" i="5"/>
  <c r="AD3331" i="5"/>
  <c r="AE3330" i="5"/>
  <c r="AC3331" i="5"/>
  <c r="AD3332" i="5"/>
  <c r="AE3331" i="5"/>
  <c r="AC3332" i="5"/>
  <c r="AD3333" i="5"/>
  <c r="AE3332" i="5"/>
  <c r="AC3333" i="5"/>
  <c r="AE3333" i="5"/>
  <c r="AD3334" i="5"/>
  <c r="AC3334" i="5"/>
  <c r="AE3334" i="5"/>
  <c r="AD3335" i="5"/>
  <c r="AE3335" i="5"/>
  <c r="AC3335" i="5"/>
  <c r="AD3336" i="5"/>
  <c r="AC3336" i="5"/>
  <c r="AD3337" i="5"/>
  <c r="AE3336" i="5"/>
  <c r="AE3337" i="5"/>
  <c r="AD3338" i="5"/>
  <c r="AC3337" i="5"/>
  <c r="AD3339" i="5"/>
  <c r="AE3338" i="5"/>
  <c r="AC3338" i="5"/>
  <c r="AC3339" i="5"/>
  <c r="AE3339" i="5"/>
  <c r="AD3340" i="5"/>
  <c r="AE3340" i="5"/>
  <c r="AC3340" i="5"/>
  <c r="AD3341" i="5"/>
  <c r="AE3341" i="5"/>
  <c r="AC3341" i="5"/>
  <c r="AD3342" i="5"/>
  <c r="AD3343" i="5"/>
  <c r="AC3342" i="5"/>
  <c r="AE3342" i="5"/>
  <c r="AE3343" i="5"/>
  <c r="AC3343" i="5"/>
  <c r="AD3344" i="5"/>
  <c r="AC3344" i="5"/>
  <c r="AD3345" i="5"/>
  <c r="AE3344" i="5"/>
  <c r="AE3345" i="5"/>
  <c r="AD3346" i="5"/>
  <c r="AC3345" i="5"/>
  <c r="AD3347" i="5"/>
  <c r="AC3346" i="5"/>
  <c r="AE3346" i="5"/>
  <c r="AD3348" i="5"/>
  <c r="AC3347" i="5"/>
  <c r="AE3347" i="5"/>
  <c r="AC3348" i="5"/>
  <c r="AD3349" i="5"/>
  <c r="AE3348" i="5"/>
  <c r="AD3350" i="5"/>
  <c r="AE3349" i="5"/>
  <c r="AC3349" i="5"/>
  <c r="AE3350" i="5"/>
  <c r="AC3350" i="5"/>
  <c r="AD3351" i="5"/>
  <c r="AC3351" i="5"/>
  <c r="AE3351" i="5"/>
  <c r="AD3352" i="5"/>
  <c r="AD3353" i="5"/>
  <c r="AE3352" i="5"/>
  <c r="AC3352" i="5"/>
  <c r="AE3353" i="5"/>
  <c r="AD3354" i="5"/>
  <c r="AC3353" i="5"/>
  <c r="AC3354" i="5"/>
  <c r="AD3355" i="5"/>
  <c r="AE3354" i="5"/>
  <c r="AC3355" i="5"/>
  <c r="AE3355" i="5"/>
  <c r="AD3356" i="5"/>
  <c r="AC3356" i="5"/>
  <c r="AD3357" i="5"/>
  <c r="AE3356" i="5"/>
  <c r="AD3358" i="5"/>
  <c r="AC3357" i="5"/>
  <c r="AE3357" i="5"/>
  <c r="AD3359" i="5"/>
  <c r="AC3358" i="5"/>
  <c r="AE3358" i="5"/>
  <c r="AE3359" i="5"/>
  <c r="AC3359" i="5"/>
  <c r="AD3360" i="5"/>
  <c r="AD3361" i="5"/>
  <c r="AC3360" i="5"/>
  <c r="AE3360" i="5"/>
  <c r="AC3361" i="5"/>
  <c r="AE3361" i="5"/>
  <c r="AD3362" i="5"/>
  <c r="AE3362" i="5"/>
  <c r="AC3362" i="5"/>
  <c r="AD3363" i="5"/>
  <c r="AC3363" i="5"/>
  <c r="AE3363" i="5"/>
  <c r="AD3364" i="5"/>
  <c r="AC3364" i="5"/>
  <c r="AE3364" i="5"/>
  <c r="AD3365" i="5"/>
  <c r="AE3365" i="5"/>
  <c r="AC3365" i="5"/>
  <c r="AD3366" i="5"/>
  <c r="AD3367" i="5"/>
  <c r="AE3366" i="5"/>
  <c r="AC3366" i="5"/>
  <c r="AE3367" i="5"/>
  <c r="AC3367" i="5"/>
  <c r="AD3368" i="5"/>
  <c r="AD3369" i="5"/>
  <c r="AC3368" i="5"/>
  <c r="AE3368" i="5"/>
  <c r="AE3369" i="5"/>
  <c r="AD3370" i="5"/>
  <c r="AC3369" i="5"/>
  <c r="AC3370" i="5"/>
  <c r="AD3371" i="5"/>
  <c r="AE3370" i="5"/>
  <c r="AE3371" i="5"/>
  <c r="AC3371" i="5"/>
  <c r="AD3372" i="5"/>
  <c r="AE3372" i="5"/>
  <c r="AC3372" i="5"/>
  <c r="AD3373" i="5"/>
  <c r="AD3374" i="5"/>
  <c r="AE3373" i="5"/>
  <c r="AC3373" i="5"/>
  <c r="AC3374" i="5"/>
  <c r="AD3375" i="5"/>
  <c r="AE3374" i="5"/>
  <c r="AE3375" i="5"/>
  <c r="AD3376" i="5"/>
  <c r="AC3375" i="5"/>
  <c r="AC3376" i="5"/>
  <c r="AD3377" i="5"/>
  <c r="AE3376" i="5"/>
  <c r="AC3377" i="5"/>
  <c r="AE3377" i="5"/>
  <c r="AD3378" i="5"/>
  <c r="AE3378" i="5"/>
  <c r="AC3378" i="5"/>
  <c r="AD3379" i="5"/>
  <c r="AC3379" i="5"/>
  <c r="AD3380" i="5"/>
  <c r="AE3379" i="5"/>
  <c r="AC3380" i="5"/>
  <c r="AD3381" i="5"/>
  <c r="AE3380" i="5"/>
  <c r="AE3381" i="5"/>
  <c r="AC3381" i="5"/>
  <c r="AD3382" i="5"/>
  <c r="AD3383" i="5"/>
  <c r="AE3382" i="5"/>
  <c r="AC3382" i="5"/>
  <c r="AD3384" i="5"/>
  <c r="AE3383" i="5"/>
  <c r="AC3383" i="5"/>
  <c r="AC3384" i="5"/>
  <c r="AD3385" i="5"/>
  <c r="AE3384" i="5"/>
  <c r="AE3385" i="5"/>
  <c r="AC3385" i="5"/>
  <c r="AD3386" i="5"/>
  <c r="AD3387" i="5"/>
  <c r="AE3386" i="5"/>
  <c r="AC3386" i="5"/>
  <c r="AD3388" i="5"/>
  <c r="AE3387" i="5"/>
  <c r="AC3387" i="5"/>
  <c r="AC3388" i="5"/>
  <c r="AD3389" i="5"/>
  <c r="AE3388" i="5"/>
  <c r="AE3389" i="5"/>
  <c r="AD3390" i="5"/>
  <c r="AC3389" i="5"/>
  <c r="AD3391" i="5"/>
  <c r="AE3390" i="5"/>
  <c r="AC3390" i="5"/>
  <c r="AE3391" i="5"/>
  <c r="AD3392" i="5"/>
  <c r="AC3391" i="5"/>
  <c r="AC3392" i="5"/>
  <c r="AE3392" i="5"/>
  <c r="AD3393" i="5"/>
  <c r="AC3393" i="5"/>
  <c r="AE3393" i="5"/>
  <c r="AD3394" i="5"/>
  <c r="AD3395" i="5"/>
  <c r="AC3394" i="5"/>
  <c r="AE3394" i="5"/>
  <c r="AE3395" i="5"/>
  <c r="AC3395" i="5"/>
  <c r="AD3396" i="5"/>
  <c r="AE3396" i="5"/>
  <c r="AD3397" i="5"/>
  <c r="AC3396" i="5"/>
  <c r="AC3397" i="5"/>
  <c r="AE3397" i="5"/>
  <c r="AD3398" i="5"/>
  <c r="AC3398" i="5"/>
  <c r="AD3399" i="5"/>
  <c r="AE3398" i="5"/>
  <c r="AE3399" i="5"/>
  <c r="AD3400" i="5"/>
  <c r="AC3399" i="5"/>
  <c r="AE3400" i="5"/>
  <c r="AC3400" i="5"/>
  <c r="AD3401" i="5"/>
  <c r="AE3401" i="5"/>
  <c r="AC3401" i="5"/>
  <c r="AD3402" i="5"/>
  <c r="AC3402" i="5"/>
  <c r="AE3402" i="5"/>
  <c r="AD3403" i="5"/>
  <c r="AD3404" i="5"/>
  <c r="AE3403" i="5"/>
  <c r="AC3403" i="5"/>
  <c r="AE3404" i="5"/>
  <c r="AC3404" i="5"/>
  <c r="AD3405" i="5"/>
  <c r="AC3405" i="5"/>
  <c r="AE3405" i="5"/>
  <c r="AD3406" i="5"/>
  <c r="AC3406" i="5"/>
  <c r="AD3407" i="5"/>
  <c r="AE3406" i="5"/>
  <c r="AE3407" i="5"/>
  <c r="AC3407" i="5"/>
  <c r="AD3408" i="5"/>
  <c r="AD3409" i="5"/>
  <c r="AC3408" i="5"/>
  <c r="AE3408" i="5"/>
  <c r="AE3409" i="5"/>
  <c r="AD3410" i="5"/>
  <c r="AC3409" i="5"/>
  <c r="AE3410" i="5"/>
  <c r="AD3411" i="5"/>
  <c r="AC3410" i="5"/>
  <c r="AD3412" i="5"/>
  <c r="AC3411" i="5"/>
  <c r="AE3411" i="5"/>
  <c r="AE3412" i="5"/>
  <c r="AD3413" i="5"/>
  <c r="AC3412" i="5"/>
  <c r="AE3413" i="5"/>
  <c r="AC3413" i="5"/>
  <c r="AD3414" i="5"/>
  <c r="AE3414" i="5"/>
  <c r="AC3414" i="5"/>
  <c r="AD3415" i="5"/>
  <c r="AC3415" i="5"/>
  <c r="AE3415" i="5"/>
  <c r="AD3416" i="5"/>
  <c r="AE3416" i="5"/>
  <c r="AC3416" i="5"/>
  <c r="AD3417" i="5"/>
  <c r="AC3417" i="5"/>
  <c r="AE3417" i="5"/>
  <c r="AD3418" i="5"/>
  <c r="AD3419" i="5"/>
  <c r="AE3418" i="5"/>
  <c r="AC3418" i="5"/>
  <c r="AE3419" i="5"/>
  <c r="AC3419" i="5"/>
  <c r="AD3420" i="5"/>
  <c r="AC3420" i="5"/>
  <c r="AD3421" i="5"/>
  <c r="AE3420" i="5"/>
  <c r="AE3421" i="5"/>
  <c r="AD3422" i="5"/>
  <c r="AC3421" i="5"/>
  <c r="AD3423" i="5"/>
  <c r="AC3422" i="5"/>
  <c r="AE3422" i="5"/>
  <c r="AC3423" i="5"/>
  <c r="AE3423" i="5"/>
  <c r="AD3424" i="5"/>
  <c r="AC3424" i="5"/>
  <c r="AD3425" i="5"/>
  <c r="AE3424" i="5"/>
  <c r="AE3425" i="5"/>
  <c r="AC3425" i="5"/>
  <c r="AD3426" i="5"/>
  <c r="AC3426" i="5"/>
  <c r="AD3427" i="5"/>
  <c r="AE3426" i="5"/>
  <c r="AD3428" i="5"/>
  <c r="AC3427" i="5"/>
  <c r="AE3427" i="5"/>
  <c r="AC3428" i="5"/>
  <c r="AD3429" i="5"/>
  <c r="AE3428" i="5"/>
  <c r="AD3430" i="5"/>
  <c r="AE3429" i="5"/>
  <c r="AC3429" i="5"/>
  <c r="AD3431" i="5"/>
  <c r="AC3430" i="5"/>
  <c r="AE3430" i="5"/>
  <c r="AE3431" i="5"/>
  <c r="AD3432" i="5"/>
  <c r="AC3431" i="5"/>
  <c r="AE3432" i="5"/>
  <c r="AC3432" i="5"/>
  <c r="AD3433" i="5"/>
  <c r="AC3433" i="5"/>
  <c r="AE3433" i="5"/>
  <c r="AD3434" i="5"/>
  <c r="AD3435" i="5"/>
  <c r="AE3434" i="5"/>
  <c r="AC3434" i="5"/>
  <c r="AE3435" i="5"/>
  <c r="AC3435" i="5"/>
  <c r="AD3436" i="5"/>
  <c r="AE3436" i="5"/>
  <c r="AD3437" i="5"/>
  <c r="AC3436" i="5"/>
  <c r="AD3438" i="5"/>
  <c r="AE3437" i="5"/>
  <c r="AC3437" i="5"/>
  <c r="AE3438" i="5"/>
  <c r="AC3438" i="5"/>
  <c r="AD3439" i="5"/>
  <c r="AD3440" i="5"/>
  <c r="AE3439" i="5"/>
  <c r="AC3439" i="5"/>
  <c r="AE3440" i="5"/>
  <c r="AC3440" i="5"/>
  <c r="AD3441" i="5"/>
  <c r="AC3441" i="5"/>
  <c r="AE3441" i="5"/>
  <c r="AD3442" i="5"/>
  <c r="AD3443" i="5"/>
  <c r="AE3442" i="5"/>
  <c r="AC3442" i="5"/>
  <c r="AC3443" i="5"/>
  <c r="AD3444" i="5"/>
  <c r="AE3443" i="5"/>
  <c r="AE3444" i="5"/>
  <c r="AD3445" i="5"/>
  <c r="AC3444" i="5"/>
  <c r="AC3445" i="5"/>
  <c r="AE3445" i="5"/>
  <c r="AD3446" i="5"/>
  <c r="AE3446" i="5"/>
  <c r="AC3446" i="5"/>
  <c r="AD3447" i="5"/>
  <c r="AD3448" i="5"/>
  <c r="AE3447" i="5"/>
  <c r="AC3447" i="5"/>
  <c r="AE3448" i="5"/>
  <c r="AD3449" i="5"/>
  <c r="AC3448" i="5"/>
  <c r="AE3449" i="5"/>
  <c r="AC3449" i="5"/>
  <c r="AD3450" i="5"/>
  <c r="AE3450" i="5"/>
  <c r="AD3451" i="5"/>
  <c r="AC3450" i="5"/>
  <c r="AD3452" i="5"/>
  <c r="AC3451" i="5"/>
  <c r="AE3451" i="5"/>
  <c r="AC3452" i="5"/>
  <c r="AD3453" i="5"/>
  <c r="AE3452" i="5"/>
  <c r="AE3453" i="5"/>
  <c r="AC3453" i="5"/>
  <c r="AD3454" i="5"/>
  <c r="AC3454" i="5"/>
  <c r="AD3455" i="5"/>
  <c r="AE3454" i="5"/>
  <c r="AD3456" i="5"/>
  <c r="AE3455" i="5"/>
  <c r="AC3455" i="5"/>
  <c r="AE3456" i="5"/>
  <c r="AC3456" i="5"/>
  <c r="AD3457" i="5"/>
  <c r="AC3457" i="5"/>
  <c r="AE3457" i="5"/>
  <c r="AD3458" i="5"/>
  <c r="AD3459" i="5"/>
  <c r="AE3458" i="5"/>
  <c r="AC3458" i="5"/>
  <c r="AC3459" i="5"/>
  <c r="AD3460" i="5"/>
  <c r="AE3459" i="5"/>
  <c r="AC3460" i="5"/>
  <c r="AD3461" i="5"/>
  <c r="AE3460" i="5"/>
  <c r="AC3461" i="5"/>
  <c r="AD3462" i="5"/>
  <c r="AE3461" i="5"/>
  <c r="AE3462" i="5"/>
  <c r="AC3462" i="5"/>
  <c r="AD3463" i="5"/>
  <c r="AC3463" i="5"/>
  <c r="AD3464" i="5"/>
  <c r="AE3463" i="5"/>
  <c r="AC3464" i="5"/>
  <c r="AD3465" i="5"/>
  <c r="AE3464" i="5"/>
  <c r="AC3465" i="5"/>
  <c r="AE3465" i="5"/>
  <c r="AD3466" i="5"/>
  <c r="AC3466" i="5"/>
  <c r="AD3467" i="5"/>
  <c r="AE3466" i="5"/>
  <c r="AD3468" i="5"/>
  <c r="AC3467" i="5"/>
  <c r="AE3467" i="5"/>
  <c r="AC3468" i="5"/>
  <c r="AE3468" i="5"/>
  <c r="AD3469" i="5"/>
  <c r="AC3469" i="5"/>
  <c r="AD3470" i="5"/>
  <c r="AE3469" i="5"/>
  <c r="AC3470" i="5"/>
  <c r="AE3470" i="5"/>
  <c r="AD3471" i="5"/>
  <c r="AE3471" i="5"/>
  <c r="AC3471" i="5"/>
  <c r="AD3472" i="5"/>
  <c r="AD3473" i="5"/>
  <c r="AC3472" i="5"/>
  <c r="AE3472" i="5"/>
  <c r="AE3473" i="5"/>
  <c r="AD3474" i="5"/>
  <c r="AC3473" i="5"/>
  <c r="AE3474" i="5"/>
  <c r="AC3474" i="5"/>
  <c r="AD3475" i="5"/>
  <c r="AE3475" i="5"/>
  <c r="AC3475" i="5"/>
  <c r="AD3476" i="5"/>
  <c r="AD3477" i="5"/>
  <c r="AC3476" i="5"/>
  <c r="AE3476" i="5"/>
  <c r="AD3478" i="5"/>
  <c r="AE3477" i="5"/>
  <c r="AC3477" i="5"/>
  <c r="AD3479" i="5"/>
  <c r="AE3478" i="5"/>
  <c r="AC3478" i="5"/>
  <c r="AE3479" i="5"/>
  <c r="AC3479" i="5"/>
  <c r="AD3480" i="5"/>
  <c r="AD3481" i="5"/>
  <c r="AE3480" i="5"/>
  <c r="AC3480" i="5"/>
  <c r="AD3482" i="5"/>
  <c r="AC3481" i="5"/>
  <c r="AE3481" i="5"/>
  <c r="AE3482" i="5"/>
  <c r="AC3482" i="5"/>
  <c r="AD3483" i="5"/>
  <c r="AD3484" i="5"/>
  <c r="AC3483" i="5"/>
  <c r="AE3483" i="5"/>
  <c r="AD3485" i="5"/>
  <c r="AC3484" i="5"/>
  <c r="AE3484" i="5"/>
  <c r="AD3486" i="5"/>
  <c r="AC3485" i="5"/>
  <c r="AE3485" i="5"/>
  <c r="AC3486" i="5"/>
  <c r="AE3486" i="5"/>
  <c r="AD3487" i="5"/>
  <c r="AC3487" i="5"/>
  <c r="AD3488" i="5"/>
  <c r="AE3487" i="5"/>
  <c r="AD3489" i="5"/>
  <c r="AE3488" i="5"/>
  <c r="AC3488" i="5"/>
  <c r="AD3490" i="5"/>
  <c r="AC3489" i="5"/>
  <c r="AE3489" i="5"/>
  <c r="AC3490" i="5"/>
  <c r="AE3490" i="5"/>
  <c r="AD3491" i="5"/>
  <c r="AC3491" i="5"/>
  <c r="AE3491" i="5"/>
  <c r="AD3492" i="5"/>
  <c r="AE3492" i="5"/>
  <c r="AD3493" i="5"/>
  <c r="AC3492" i="5"/>
  <c r="AE3493" i="5"/>
  <c r="AC3493" i="5"/>
  <c r="AD3494" i="5"/>
  <c r="AE3494" i="5"/>
  <c r="AC3494" i="5"/>
  <c r="AD3495" i="5"/>
  <c r="AC3495" i="5"/>
  <c r="AD3496" i="5"/>
  <c r="AE3495" i="5"/>
  <c r="AE3496" i="5"/>
  <c r="AD3497" i="5"/>
  <c r="AC3496" i="5"/>
  <c r="AE3497" i="5"/>
  <c r="AD3498" i="5"/>
  <c r="AC3497" i="5"/>
  <c r="AE3498" i="5"/>
  <c r="AC3498" i="5"/>
  <c r="AD3499" i="5"/>
  <c r="AC3499" i="5"/>
  <c r="AE3499" i="5"/>
  <c r="AD3500" i="5"/>
  <c r="AD3501" i="5"/>
  <c r="AC3500" i="5"/>
  <c r="AE3500" i="5"/>
  <c r="AC3501" i="5"/>
  <c r="AD3502" i="5"/>
  <c r="AE3501" i="5"/>
  <c r="AC3502" i="5"/>
  <c r="AE3502" i="5"/>
  <c r="AD3503" i="5"/>
  <c r="AD3504" i="5"/>
  <c r="AE3503" i="5"/>
  <c r="AC3503" i="5"/>
  <c r="AE3504" i="5"/>
  <c r="AC3504" i="5"/>
  <c r="AD3505" i="5"/>
  <c r="AD3506" i="5"/>
  <c r="AE3505" i="5"/>
  <c r="AC3505" i="5"/>
  <c r="AC3506" i="5"/>
  <c r="AD3507" i="5"/>
  <c r="AE3506" i="5"/>
  <c r="AE3507" i="5"/>
  <c r="AC3507" i="5"/>
  <c r="AD3508" i="5"/>
  <c r="AE3508" i="5"/>
  <c r="AC3508" i="5"/>
  <c r="AZ13" i="5" l="1"/>
  <c r="AZ14" i="5"/>
  <c r="AZ5" i="5"/>
  <c r="AY17" i="1"/>
  <c r="AY14" i="1"/>
  <c r="AZ12" i="5"/>
  <c r="AZ10" i="5"/>
  <c r="AZ17" i="5"/>
  <c r="T3" i="5"/>
  <c r="AY16" i="1"/>
  <c r="AY11" i="1"/>
  <c r="AY13" i="1"/>
  <c r="AY6" i="1"/>
  <c r="S3" i="1"/>
  <c r="AY15" i="1"/>
  <c r="AZ11" i="5"/>
  <c r="AZ9" i="5"/>
  <c r="AZ15" i="5"/>
  <c r="AZ16" i="5"/>
  <c r="AY12" i="1"/>
  <c r="AY10" i="1"/>
  <c r="AZ8" i="5"/>
  <c r="AZ6" i="5"/>
  <c r="AZ7" i="5"/>
  <c r="Y23" i="5"/>
  <c r="AY8" i="1"/>
  <c r="X23" i="1"/>
  <c r="AY7" i="1"/>
  <c r="AY9" i="1"/>
  <c r="AZ4" i="5"/>
  <c r="AY5" i="1"/>
  <c r="AY4" i="1"/>
  <c r="A30" i="5"/>
  <c r="I30" i="5" s="1"/>
  <c r="A29" i="5"/>
  <c r="I29" i="5" s="1"/>
  <c r="A19" i="5"/>
  <c r="I19" i="5" s="1"/>
  <c r="A16" i="5"/>
  <c r="I16" i="5" s="1"/>
  <c r="A25" i="5"/>
  <c r="I25" i="5" s="1"/>
  <c r="A17" i="5"/>
  <c r="I17" i="5" s="1"/>
  <c r="A22" i="5"/>
  <c r="I22" i="5" s="1"/>
  <c r="A18" i="5"/>
  <c r="I18" i="5" s="1"/>
  <c r="A23" i="5"/>
  <c r="I23" i="5" s="1"/>
  <c r="A26" i="5"/>
  <c r="I26" i="5" s="1"/>
  <c r="A20" i="5"/>
  <c r="I20" i="5" s="1"/>
  <c r="A31" i="5"/>
  <c r="I31" i="5" s="1"/>
  <c r="A28" i="5"/>
  <c r="I28" i="5" s="1"/>
  <c r="A27" i="5"/>
  <c r="I27" i="5" s="1"/>
  <c r="A24" i="5"/>
  <c r="I24" i="5" s="1"/>
  <c r="A21" i="5"/>
  <c r="I21" i="5" s="1"/>
  <c r="AF5" i="1"/>
  <c r="AF4" i="1"/>
  <c r="AF3" i="1"/>
  <c r="O4" i="1"/>
  <c r="O39" i="1"/>
  <c r="O54" i="1"/>
  <c r="O65" i="1"/>
  <c r="O37" i="1"/>
  <c r="O9" i="1"/>
  <c r="O27" i="1"/>
  <c r="O35" i="1"/>
  <c r="O43" i="1"/>
  <c r="O36" i="1"/>
  <c r="O8" i="1"/>
  <c r="O47" i="1"/>
  <c r="O62" i="1"/>
  <c r="O69" i="1"/>
  <c r="O41" i="1"/>
  <c r="O13" i="1"/>
  <c r="O17" i="1"/>
  <c r="O21" i="1"/>
  <c r="O68" i="1"/>
  <c r="O40" i="1"/>
  <c r="O12" i="1"/>
  <c r="O55" i="1"/>
  <c r="O70" i="1"/>
  <c r="O6" i="1"/>
  <c r="O45" i="1"/>
  <c r="O49" i="1"/>
  <c r="O53" i="1"/>
  <c r="O50" i="1"/>
  <c r="O72" i="1"/>
  <c r="O44" i="1"/>
  <c r="O16" i="1"/>
  <c r="O59" i="1"/>
  <c r="O11" i="1"/>
  <c r="O14" i="1"/>
  <c r="O26" i="1"/>
  <c r="O34" i="1"/>
  <c r="O51" i="1"/>
  <c r="O58" i="1"/>
  <c r="O10" i="1"/>
  <c r="O48" i="1"/>
  <c r="O20" i="1"/>
  <c r="O67" i="1"/>
  <c r="O15" i="1"/>
  <c r="O23" i="1"/>
  <c r="O31" i="1"/>
  <c r="O25" i="1"/>
  <c r="O63" i="1"/>
  <c r="O66" i="1"/>
  <c r="O18" i="1"/>
  <c r="O52" i="1"/>
  <c r="O24" i="1"/>
  <c r="O28" i="1"/>
  <c r="O32" i="1"/>
  <c r="O57" i="1"/>
  <c r="O29" i="1"/>
  <c r="O71" i="1"/>
  <c r="O7" i="1"/>
  <c r="O22" i="1"/>
  <c r="O56" i="1"/>
  <c r="O60" i="1"/>
  <c r="O64" i="1"/>
  <c r="O46" i="1"/>
  <c r="O61" i="1"/>
  <c r="O33" i="1"/>
  <c r="O5" i="1"/>
  <c r="O19" i="1"/>
  <c r="O30" i="1"/>
  <c r="O38" i="1"/>
  <c r="O42" i="1"/>
  <c r="AH3508" i="5"/>
  <c r="AH3504" i="5"/>
  <c r="AH3500" i="5"/>
  <c r="AH3496" i="5"/>
  <c r="AH3492" i="5"/>
  <c r="AH3488" i="5"/>
  <c r="AH3484" i="5"/>
  <c r="AH3480" i="5"/>
  <c r="AH3476" i="5"/>
  <c r="AH3472" i="5"/>
  <c r="AH3468" i="5"/>
  <c r="AH3464" i="5"/>
  <c r="AH3460" i="5"/>
  <c r="AH3456" i="5"/>
  <c r="AH3452" i="5"/>
  <c r="AH3448" i="5"/>
  <c r="AH3444" i="5"/>
  <c r="AH3440" i="5"/>
  <c r="AH3436" i="5"/>
  <c r="AH3432" i="5"/>
  <c r="AH3428" i="5"/>
  <c r="AH3424" i="5"/>
  <c r="AH3420" i="5"/>
  <c r="AH3416" i="5"/>
  <c r="AH3412" i="5"/>
  <c r="AH3408" i="5"/>
  <c r="AH3404" i="5"/>
  <c r="AH3400" i="5"/>
  <c r="AH3396" i="5"/>
  <c r="AH3392" i="5"/>
  <c r="AH3388" i="5"/>
  <c r="AH3384" i="5"/>
  <c r="AH3380" i="5"/>
  <c r="AH3376" i="5"/>
  <c r="AH3372" i="5"/>
  <c r="AH3368" i="5"/>
  <c r="AH3364" i="5"/>
  <c r="AH3360" i="5"/>
  <c r="AH3356" i="5"/>
  <c r="AH3352" i="5"/>
  <c r="AH3348" i="5"/>
  <c r="AH3344" i="5"/>
  <c r="AH3340" i="5"/>
  <c r="AH3336" i="5"/>
  <c r="AH3332" i="5"/>
  <c r="AH3328" i="5"/>
  <c r="AH3324" i="5"/>
  <c r="AH3320" i="5"/>
  <c r="AH3316" i="5"/>
  <c r="AH3312" i="5"/>
  <c r="AH3308" i="5"/>
  <c r="AH3304" i="5"/>
  <c r="AH3300" i="5"/>
  <c r="AH3296" i="5"/>
  <c r="AH3292" i="5"/>
  <c r="AH3288" i="5"/>
  <c r="AH3284" i="5"/>
  <c r="AH3280" i="5"/>
  <c r="AH3276" i="5"/>
  <c r="AH3272" i="5"/>
  <c r="AH3268" i="5"/>
  <c r="AH3264" i="5"/>
  <c r="AH3260" i="5"/>
  <c r="AH3256" i="5"/>
  <c r="AH3252" i="5"/>
  <c r="AH3248" i="5"/>
  <c r="AH3244" i="5"/>
  <c r="AH3240" i="5"/>
  <c r="AH3236" i="5"/>
  <c r="AH3232" i="5"/>
  <c r="AH3228" i="5"/>
  <c r="AH3224" i="5"/>
  <c r="AH3220" i="5"/>
  <c r="AH3216" i="5"/>
  <c r="AH3212" i="5"/>
  <c r="AH3208" i="5"/>
  <c r="AH3204" i="5"/>
  <c r="AH3200" i="5"/>
  <c r="AH3196" i="5"/>
  <c r="AH3192" i="5"/>
  <c r="AH3188" i="5"/>
  <c r="AH3184" i="5"/>
  <c r="AH3180" i="5"/>
  <c r="AH3176" i="5"/>
  <c r="AH3172" i="5"/>
  <c r="AH3168" i="5"/>
  <c r="AH3164" i="5"/>
  <c r="AH3160" i="5"/>
  <c r="AH3156" i="5"/>
  <c r="AH3152" i="5"/>
  <c r="AH3148" i="5"/>
  <c r="AH3144" i="5"/>
  <c r="AH3140" i="5"/>
  <c r="AH3136" i="5"/>
  <c r="AH3132" i="5"/>
  <c r="AH3128" i="5"/>
  <c r="AH3124" i="5"/>
  <c r="AH3120" i="5"/>
  <c r="AH3116" i="5"/>
  <c r="AH3112" i="5"/>
  <c r="AH3108" i="5"/>
  <c r="AH3104" i="5"/>
  <c r="AH3100" i="5"/>
  <c r="AH3096" i="5"/>
  <c r="AH3092" i="5"/>
  <c r="AH3088" i="5"/>
  <c r="AH3084" i="5"/>
  <c r="AH3080" i="5"/>
  <c r="AH3076" i="5"/>
  <c r="AH3072" i="5"/>
  <c r="AH3068" i="5"/>
  <c r="AH3064" i="5"/>
  <c r="AH3060" i="5"/>
  <c r="AH3056" i="5"/>
  <c r="AH3052" i="5"/>
  <c r="AH3048" i="5"/>
  <c r="AH3044" i="5"/>
  <c r="AH3040" i="5"/>
  <c r="AH3036" i="5"/>
  <c r="AH3032" i="5"/>
  <c r="AH3028" i="5"/>
  <c r="AH3024" i="5"/>
  <c r="AH3020" i="5"/>
  <c r="AH3016" i="5"/>
  <c r="AH3012" i="5"/>
  <c r="AH3008" i="5"/>
  <c r="AH3004" i="5"/>
  <c r="AH3000" i="5"/>
  <c r="AH2996" i="5"/>
  <c r="AH2992" i="5"/>
  <c r="AH2988" i="5"/>
  <c r="AH2984" i="5"/>
  <c r="AH2980" i="5"/>
  <c r="AH2976" i="5"/>
  <c r="AH2972" i="5"/>
  <c r="AH2968" i="5"/>
  <c r="AH2964" i="5"/>
  <c r="AH2960" i="5"/>
  <c r="AH2956" i="5"/>
  <c r="AH2952" i="5"/>
  <c r="AH2948" i="5"/>
  <c r="AH2944" i="5"/>
  <c r="AH2940" i="5"/>
  <c r="AH2936" i="5"/>
  <c r="AH2932" i="5"/>
  <c r="AH2928" i="5"/>
  <c r="AH2924" i="5"/>
  <c r="AH2920" i="5"/>
  <c r="AH2916" i="5"/>
  <c r="AH2912" i="5"/>
  <c r="AH2908" i="5"/>
  <c r="AH2904" i="5"/>
  <c r="AH2900" i="5"/>
  <c r="AH2896" i="5"/>
  <c r="AH2892" i="5"/>
  <c r="AH2888" i="5"/>
  <c r="AH2884" i="5"/>
  <c r="AH2880" i="5"/>
  <c r="AH2876" i="5"/>
  <c r="AH2872" i="5"/>
  <c r="AH2868" i="5"/>
  <c r="AH2864" i="5"/>
  <c r="AH2860" i="5"/>
  <c r="AH2856" i="5"/>
  <c r="AH2852" i="5"/>
  <c r="AH2848" i="5"/>
  <c r="AH2844" i="5"/>
  <c r="AH2840" i="5"/>
  <c r="AH2836" i="5"/>
  <c r="AH2832" i="5"/>
  <c r="AH2828" i="5"/>
  <c r="AH2824" i="5"/>
  <c r="AH2820" i="5"/>
  <c r="AH2816" i="5"/>
  <c r="AH2812" i="5"/>
  <c r="AH2808" i="5"/>
  <c r="AH2804" i="5"/>
  <c r="AH2800" i="5"/>
  <c r="AH2796" i="5"/>
  <c r="AH2792" i="5"/>
  <c r="AH2788" i="5"/>
  <c r="AH2784" i="5"/>
  <c r="AH2780" i="5"/>
  <c r="AH2776" i="5"/>
  <c r="AH2772" i="5"/>
  <c r="AH2768" i="5"/>
  <c r="AH2764" i="5"/>
  <c r="AH2760" i="5"/>
  <c r="AH2756" i="5"/>
  <c r="AH2752" i="5"/>
  <c r="AH2748" i="5"/>
  <c r="AH2744" i="5"/>
  <c r="AH2740" i="5"/>
  <c r="AH2736" i="5"/>
  <c r="AH2732" i="5"/>
  <c r="AH2728" i="5"/>
  <c r="AH2724" i="5"/>
  <c r="AH2720" i="5"/>
  <c r="AH2716" i="5"/>
  <c r="AH2712" i="5"/>
  <c r="AH2708" i="5"/>
  <c r="AH2704" i="5"/>
  <c r="AH2700" i="5"/>
  <c r="AH2696" i="5"/>
  <c r="AH2692" i="5"/>
  <c r="AH2688" i="5"/>
  <c r="AH2684" i="5"/>
  <c r="AH2680" i="5"/>
  <c r="AH2676" i="5"/>
  <c r="AH2672" i="5"/>
  <c r="AH2668" i="5"/>
  <c r="AH2664" i="5"/>
  <c r="AH2660" i="5"/>
  <c r="AH2656" i="5"/>
  <c r="AH2652" i="5"/>
  <c r="AH2648" i="5"/>
  <c r="AH2644" i="5"/>
  <c r="AH2640" i="5"/>
  <c r="AH2636" i="5"/>
  <c r="AH2632" i="5"/>
  <c r="AH2628" i="5"/>
  <c r="AH2624" i="5"/>
  <c r="AH2620" i="5"/>
  <c r="AH2616" i="5"/>
  <c r="AH2612" i="5"/>
  <c r="AH2608" i="5"/>
  <c r="AH2604" i="5"/>
  <c r="AH2600" i="5"/>
  <c r="AH2596" i="5"/>
  <c r="AH2592" i="5"/>
  <c r="AH2588" i="5"/>
  <c r="AH2584" i="5"/>
  <c r="AH2580" i="5"/>
  <c r="AH2576" i="5"/>
  <c r="AH2572" i="5"/>
  <c r="AH2568" i="5"/>
  <c r="AH2564" i="5"/>
  <c r="AH2560" i="5"/>
  <c r="AH2556" i="5"/>
  <c r="AH2552" i="5"/>
  <c r="AH2548" i="5"/>
  <c r="AH2544" i="5"/>
  <c r="AH2540" i="5"/>
  <c r="AH2536" i="5"/>
  <c r="AH2532" i="5"/>
  <c r="AH2528" i="5"/>
  <c r="AH2524" i="5"/>
  <c r="AH2520" i="5"/>
  <c r="AH2516" i="5"/>
  <c r="AH2512" i="5"/>
  <c r="AH2508" i="5"/>
  <c r="AH2504" i="5"/>
  <c r="AH2500" i="5"/>
  <c r="AH2496" i="5"/>
  <c r="AH2492" i="5"/>
  <c r="AH2488" i="5"/>
  <c r="AH2484" i="5"/>
  <c r="AH2480" i="5"/>
  <c r="AH2476" i="5"/>
  <c r="AH2472" i="5"/>
  <c r="AH2468" i="5"/>
  <c r="AH2464" i="5"/>
  <c r="AH2460" i="5"/>
  <c r="AH2456" i="5"/>
  <c r="AH2452" i="5"/>
  <c r="AH2448" i="5"/>
  <c r="AH2444" i="5"/>
  <c r="AH2440" i="5"/>
  <c r="AH2436" i="5"/>
  <c r="AH2432" i="5"/>
  <c r="AH2428" i="5"/>
  <c r="AH2424" i="5"/>
  <c r="AH2420" i="5"/>
  <c r="AH2416" i="5"/>
  <c r="AH2412" i="5"/>
  <c r="AH2408" i="5"/>
  <c r="AH2404" i="5"/>
  <c r="AH2400" i="5"/>
  <c r="AH2396" i="5"/>
  <c r="AH2392" i="5"/>
  <c r="AH2388" i="5"/>
  <c r="AH2384" i="5"/>
  <c r="AH2380" i="5"/>
  <c r="AH2376" i="5"/>
  <c r="AH2372" i="5"/>
  <c r="AH2368" i="5"/>
  <c r="AH2364" i="5"/>
  <c r="AH2360" i="5"/>
  <c r="AH2356" i="5"/>
  <c r="AH2352" i="5"/>
  <c r="AH2348" i="5"/>
  <c r="AH2344" i="5"/>
  <c r="AH2340" i="5"/>
  <c r="AH2336" i="5"/>
  <c r="AH2332" i="5"/>
  <c r="AH2328" i="5"/>
  <c r="AH2324" i="5"/>
  <c r="AH2320" i="5"/>
  <c r="AH2316" i="5"/>
  <c r="AH2312" i="5"/>
  <c r="AH2308" i="5"/>
  <c r="AH2304" i="5"/>
  <c r="AH2300" i="5"/>
  <c r="AH2296" i="5"/>
  <c r="AH2292" i="5"/>
  <c r="AH2288" i="5"/>
  <c r="AH2284" i="5"/>
  <c r="AH2280" i="5"/>
  <c r="AH2276" i="5"/>
  <c r="AH2272" i="5"/>
  <c r="AH2268" i="5"/>
  <c r="AH2264" i="5"/>
  <c r="AH2260" i="5"/>
  <c r="AH2256" i="5"/>
  <c r="AH2252" i="5"/>
  <c r="AH2248" i="5"/>
  <c r="AH2244" i="5"/>
  <c r="AH2240" i="5"/>
  <c r="AH2236" i="5"/>
  <c r="AH2232" i="5"/>
  <c r="AH2228" i="5"/>
  <c r="AH2224" i="5"/>
  <c r="AH2220" i="5"/>
  <c r="AH2216" i="5"/>
  <c r="AH2212" i="5"/>
  <c r="AH2208" i="5"/>
  <c r="AH2204" i="5"/>
  <c r="AH2200" i="5"/>
  <c r="AH2196" i="5"/>
  <c r="AH2192" i="5"/>
  <c r="AH2188" i="5"/>
  <c r="AH2184" i="5"/>
  <c r="AH2180" i="5"/>
  <c r="AH2176" i="5"/>
  <c r="AH2172" i="5"/>
  <c r="AH2168" i="5"/>
  <c r="AH2164" i="5"/>
  <c r="AH2160" i="5"/>
  <c r="AH2156" i="5"/>
  <c r="AH2152" i="5"/>
  <c r="AH2148" i="5"/>
  <c r="AH2144" i="5"/>
  <c r="AH2140" i="5"/>
  <c r="AH2136" i="5"/>
  <c r="AH2132" i="5"/>
  <c r="AH2128" i="5"/>
  <c r="AH2124" i="5"/>
  <c r="AH2120" i="5"/>
  <c r="AH2116" i="5"/>
  <c r="AH2112" i="5"/>
  <c r="AH2108" i="5"/>
  <c r="AH2104" i="5"/>
  <c r="AH2100" i="5"/>
  <c r="AH2096" i="5"/>
  <c r="AH2092" i="5"/>
  <c r="AH2088" i="5"/>
  <c r="AH2084" i="5"/>
  <c r="AH2080" i="5"/>
  <c r="AH2076" i="5"/>
  <c r="AH2072" i="5"/>
  <c r="AH2068" i="5"/>
  <c r="AH2064" i="5"/>
  <c r="AH2060" i="5"/>
  <c r="AH2056" i="5"/>
  <c r="AH2052" i="5"/>
  <c r="AH2048" i="5"/>
  <c r="AH2044" i="5"/>
  <c r="AH2040" i="5"/>
  <c r="AH2036" i="5"/>
  <c r="AH2032" i="5"/>
  <c r="AH2028" i="5"/>
  <c r="AH2024" i="5"/>
  <c r="AH2020" i="5"/>
  <c r="AH2016" i="5"/>
  <c r="AH2012" i="5"/>
  <c r="AH2008" i="5"/>
  <c r="AH2004" i="5"/>
  <c r="AH2000" i="5"/>
  <c r="AH1996" i="5"/>
  <c r="AH1992" i="5"/>
  <c r="AH1988" i="5"/>
  <c r="AH1984" i="5"/>
  <c r="AH1980" i="5"/>
  <c r="AH1976" i="5"/>
  <c r="AH1972" i="5"/>
  <c r="AH1968" i="5"/>
  <c r="AH1964" i="5"/>
  <c r="AH1960" i="5"/>
  <c r="AH1956" i="5"/>
  <c r="AH1952" i="5"/>
  <c r="AH1948" i="5"/>
  <c r="AH1944" i="5"/>
  <c r="AH1940" i="5"/>
  <c r="AH1936" i="5"/>
  <c r="AH1932" i="5"/>
  <c r="AH1928" i="5"/>
  <c r="AH1924" i="5"/>
  <c r="AH1920" i="5"/>
  <c r="AH1916" i="5"/>
  <c r="AH1912" i="5"/>
  <c r="AH1908" i="5"/>
  <c r="AH1904" i="5"/>
  <c r="AH1900" i="5"/>
  <c r="AH1896" i="5"/>
  <c r="AH1892" i="5"/>
  <c r="AH1888" i="5"/>
  <c r="AH1884" i="5"/>
  <c r="AH1880" i="5"/>
  <c r="AH1876" i="5"/>
  <c r="AH1872" i="5"/>
  <c r="AH1868" i="5"/>
  <c r="AH1864" i="5"/>
  <c r="AH1860" i="5"/>
  <c r="AH1856" i="5"/>
  <c r="AH1852" i="5"/>
  <c r="AH1848" i="5"/>
  <c r="AH1844" i="5"/>
  <c r="AH1840" i="5"/>
  <c r="AH1836" i="5"/>
  <c r="AH1832" i="5"/>
  <c r="AH1828" i="5"/>
  <c r="AH1824" i="5"/>
  <c r="AH1820" i="5"/>
  <c r="AH1816" i="5"/>
  <c r="AH1812" i="5"/>
  <c r="AH1808" i="5"/>
  <c r="AH1804" i="5"/>
  <c r="AH1800" i="5"/>
  <c r="AH1796" i="5"/>
  <c r="AH1792" i="5"/>
  <c r="AH1788" i="5"/>
  <c r="AH1784" i="5"/>
  <c r="AH1780" i="5"/>
  <c r="AH1776" i="5"/>
  <c r="AH1772" i="5"/>
  <c r="AH1768" i="5"/>
  <c r="AH1764" i="5"/>
  <c r="AH1760" i="5"/>
  <c r="AH1756" i="5"/>
  <c r="AH1752" i="5"/>
  <c r="AH1748" i="5"/>
  <c r="AH1744" i="5"/>
  <c r="AH1740" i="5"/>
  <c r="AH1736" i="5"/>
  <c r="AH1732" i="5"/>
  <c r="AH1728" i="5"/>
  <c r="AH1724" i="5"/>
  <c r="AH1720" i="5"/>
  <c r="AH1716" i="5"/>
  <c r="AH1712" i="5"/>
  <c r="AH1708" i="5"/>
  <c r="AH1704" i="5"/>
  <c r="AH1700" i="5"/>
  <c r="AH1696" i="5"/>
  <c r="AH1692" i="5"/>
  <c r="AH1688" i="5"/>
  <c r="AH1684" i="5"/>
  <c r="AH1680" i="5"/>
  <c r="AH1676" i="5"/>
  <c r="AH1672" i="5"/>
  <c r="AH1668" i="5"/>
  <c r="AH1664" i="5"/>
  <c r="AH1660" i="5"/>
  <c r="AH1656" i="5"/>
  <c r="AH1652" i="5"/>
  <c r="AH1648" i="5"/>
  <c r="AH1644" i="5"/>
  <c r="AH1640" i="5"/>
  <c r="AH1636" i="5"/>
  <c r="AH1632" i="5"/>
  <c r="AH1628" i="5"/>
  <c r="AH1624" i="5"/>
  <c r="AH1620" i="5"/>
  <c r="AH1616" i="5"/>
  <c r="AH1612" i="5"/>
  <c r="AH1608" i="5"/>
  <c r="AH1604" i="5"/>
  <c r="AH1600" i="5"/>
  <c r="AH1596" i="5"/>
  <c r="AH1592" i="5"/>
  <c r="AH1588" i="5"/>
  <c r="AH1584" i="5"/>
  <c r="AH1580" i="5"/>
  <c r="AH1576" i="5"/>
  <c r="AH1572" i="5"/>
  <c r="AH1568" i="5"/>
  <c r="AH1564" i="5"/>
  <c r="AH1560" i="5"/>
  <c r="AH1556" i="5"/>
  <c r="AH1552" i="5"/>
  <c r="AH1548" i="5"/>
  <c r="AH1544" i="5"/>
  <c r="AH1540" i="5"/>
  <c r="AH1536" i="5"/>
  <c r="AH1532" i="5"/>
  <c r="AH1528" i="5"/>
  <c r="AH1524" i="5"/>
  <c r="AH1520" i="5"/>
  <c r="AH1516" i="5"/>
  <c r="AH1512" i="5"/>
  <c r="AH1508" i="5"/>
  <c r="AH1504" i="5"/>
  <c r="AH1500" i="5"/>
  <c r="AH1496" i="5"/>
  <c r="AH1492" i="5"/>
  <c r="AH1488" i="5"/>
  <c r="AH1484" i="5"/>
  <c r="AH1480" i="5"/>
  <c r="AH1476" i="5"/>
  <c r="AH1472" i="5"/>
  <c r="AH1468" i="5"/>
  <c r="AH1464" i="5"/>
  <c r="AH3507" i="5"/>
  <c r="AH3503" i="5"/>
  <c r="AH3499" i="5"/>
  <c r="AH3495" i="5"/>
  <c r="AH3491" i="5"/>
  <c r="AH3487" i="5"/>
  <c r="AH3483" i="5"/>
  <c r="AH3479" i="5"/>
  <c r="AH3475" i="5"/>
  <c r="AH3471" i="5"/>
  <c r="AH3467" i="5"/>
  <c r="AH3463" i="5"/>
  <c r="AH3459" i="5"/>
  <c r="AH3455" i="5"/>
  <c r="AH3451" i="5"/>
  <c r="AH3447" i="5"/>
  <c r="AH3443" i="5"/>
  <c r="AH3439" i="5"/>
  <c r="AH3435" i="5"/>
  <c r="AH3431" i="5"/>
  <c r="AH3427" i="5"/>
  <c r="AH3423" i="5"/>
  <c r="AH3419" i="5"/>
  <c r="AH3415" i="5"/>
  <c r="AH3411" i="5"/>
  <c r="AH3407" i="5"/>
  <c r="AH3403" i="5"/>
  <c r="AH3399" i="5"/>
  <c r="AH3395" i="5"/>
  <c r="AH3391" i="5"/>
  <c r="AH3387" i="5"/>
  <c r="AH3383" i="5"/>
  <c r="AH3379" i="5"/>
  <c r="AH3375" i="5"/>
  <c r="AH3371" i="5"/>
  <c r="AH3367" i="5"/>
  <c r="AH3363" i="5"/>
  <c r="AH3359" i="5"/>
  <c r="AH3355" i="5"/>
  <c r="AH3351" i="5"/>
  <c r="AH3347" i="5"/>
  <c r="AH3343" i="5"/>
  <c r="AH3339" i="5"/>
  <c r="AH3335" i="5"/>
  <c r="AH3331" i="5"/>
  <c r="AH3327" i="5"/>
  <c r="AH3323" i="5"/>
  <c r="AH3319" i="5"/>
  <c r="AH3315" i="5"/>
  <c r="AH3311" i="5"/>
  <c r="AH3307" i="5"/>
  <c r="AH3303" i="5"/>
  <c r="AH3299" i="5"/>
  <c r="AH3295" i="5"/>
  <c r="AH3291" i="5"/>
  <c r="AH3287" i="5"/>
  <c r="AH3283" i="5"/>
  <c r="AH3279" i="5"/>
  <c r="AH3275" i="5"/>
  <c r="AH3271" i="5"/>
  <c r="AH3267" i="5"/>
  <c r="AH3263" i="5"/>
  <c r="AH3259" i="5"/>
  <c r="AH3255" i="5"/>
  <c r="AH3251" i="5"/>
  <c r="AH3247" i="5"/>
  <c r="AH3243" i="5"/>
  <c r="AH3239" i="5"/>
  <c r="AH3235" i="5"/>
  <c r="AH3231" i="5"/>
  <c r="AH3227" i="5"/>
  <c r="AH3223" i="5"/>
  <c r="AH3219" i="5"/>
  <c r="AH3215" i="5"/>
  <c r="AH3211" i="5"/>
  <c r="AH3207" i="5"/>
  <c r="AH3203" i="5"/>
  <c r="AH3199" i="5"/>
  <c r="AH3195" i="5"/>
  <c r="AH3191" i="5"/>
  <c r="AH3187" i="5"/>
  <c r="AH3183" i="5"/>
  <c r="AH3179" i="5"/>
  <c r="AH3175" i="5"/>
  <c r="AH3171" i="5"/>
  <c r="AH3167" i="5"/>
  <c r="AH3163" i="5"/>
  <c r="AH3159" i="5"/>
  <c r="AH3155" i="5"/>
  <c r="AH3151" i="5"/>
  <c r="AH3147" i="5"/>
  <c r="AH3143" i="5"/>
  <c r="AH3139" i="5"/>
  <c r="AH3135" i="5"/>
  <c r="AH3131" i="5"/>
  <c r="AH3127" i="5"/>
  <c r="AH3123" i="5"/>
  <c r="AH3119" i="5"/>
  <c r="AH3115" i="5"/>
  <c r="AH3111" i="5"/>
  <c r="AH3107" i="5"/>
  <c r="AH3103" i="5"/>
  <c r="AH3099" i="5"/>
  <c r="AH3095" i="5"/>
  <c r="AH3091" i="5"/>
  <c r="AH3087" i="5"/>
  <c r="AH3083" i="5"/>
  <c r="AH3079" i="5"/>
  <c r="AH3075" i="5"/>
  <c r="AH3071" i="5"/>
  <c r="AH3067" i="5"/>
  <c r="AH3063" i="5"/>
  <c r="AH3059" i="5"/>
  <c r="AH3055" i="5"/>
  <c r="AH3051" i="5"/>
  <c r="AH3047" i="5"/>
  <c r="AH3043" i="5"/>
  <c r="AH3039" i="5"/>
  <c r="AH3035" i="5"/>
  <c r="AH3031" i="5"/>
  <c r="AH3027" i="5"/>
  <c r="AH3023" i="5"/>
  <c r="AH3019" i="5"/>
  <c r="AH3015" i="5"/>
  <c r="AH3011" i="5"/>
  <c r="AH3007" i="5"/>
  <c r="AH3003" i="5"/>
  <c r="AH2999" i="5"/>
  <c r="AH2995" i="5"/>
  <c r="AH2991" i="5"/>
  <c r="AH2987" i="5"/>
  <c r="AH2983" i="5"/>
  <c r="AH2979" i="5"/>
  <c r="AH2975" i="5"/>
  <c r="AH2971" i="5"/>
  <c r="AH2967" i="5"/>
  <c r="AH2963" i="5"/>
  <c r="AH2959" i="5"/>
  <c r="AH2955" i="5"/>
  <c r="AH2951" i="5"/>
  <c r="AH2947" i="5"/>
  <c r="AH2943" i="5"/>
  <c r="AH2939" i="5"/>
  <c r="AH2935" i="5"/>
  <c r="AH2931" i="5"/>
  <c r="AH2927" i="5"/>
  <c r="AH2923" i="5"/>
  <c r="AH2919" i="5"/>
  <c r="AH2915" i="5"/>
  <c r="AH2911" i="5"/>
  <c r="AH2907" i="5"/>
  <c r="AH2903" i="5"/>
  <c r="AH2899" i="5"/>
  <c r="AH2895" i="5"/>
  <c r="AH2891" i="5"/>
  <c r="AH2887" i="5"/>
  <c r="AH2883" i="5"/>
  <c r="AH2879" i="5"/>
  <c r="AH2875" i="5"/>
  <c r="AH2871" i="5"/>
  <c r="AH2867" i="5"/>
  <c r="AH2863" i="5"/>
  <c r="AH2859" i="5"/>
  <c r="AH2855" i="5"/>
  <c r="AH2851" i="5"/>
  <c r="AH2847" i="5"/>
  <c r="AH2843" i="5"/>
  <c r="AH2839" i="5"/>
  <c r="AH2835" i="5"/>
  <c r="AH2831" i="5"/>
  <c r="AH2827" i="5"/>
  <c r="AH2823" i="5"/>
  <c r="AH2819" i="5"/>
  <c r="AH2815" i="5"/>
  <c r="AH2811" i="5"/>
  <c r="AH2807" i="5"/>
  <c r="AH2803" i="5"/>
  <c r="AH2799" i="5"/>
  <c r="AH2795" i="5"/>
  <c r="AH2791" i="5"/>
  <c r="AH2787" i="5"/>
  <c r="AH2783" i="5"/>
  <c r="AH2779" i="5"/>
  <c r="AH2775" i="5"/>
  <c r="AH2771" i="5"/>
  <c r="AH2767" i="5"/>
  <c r="AH2763" i="5"/>
  <c r="AH2759" i="5"/>
  <c r="AH2755" i="5"/>
  <c r="AH2751" i="5"/>
  <c r="AH2747" i="5"/>
  <c r="AH2743" i="5"/>
  <c r="AH2739" i="5"/>
  <c r="AH2735" i="5"/>
  <c r="AH2731" i="5"/>
  <c r="AH2727" i="5"/>
  <c r="AH2723" i="5"/>
  <c r="AH2719" i="5"/>
  <c r="AH2715" i="5"/>
  <c r="AH2711" i="5"/>
  <c r="AH2707" i="5"/>
  <c r="AH2703" i="5"/>
  <c r="AH2699" i="5"/>
  <c r="AH2695" i="5"/>
  <c r="AH2691" i="5"/>
  <c r="AH2687" i="5"/>
  <c r="AH2683" i="5"/>
  <c r="AH2679" i="5"/>
  <c r="AH2675" i="5"/>
  <c r="AH2671" i="5"/>
  <c r="AH2667" i="5"/>
  <c r="AH2663" i="5"/>
  <c r="AH2659" i="5"/>
  <c r="AH2655" i="5"/>
  <c r="AH2651" i="5"/>
  <c r="AH2647" i="5"/>
  <c r="AH2643" i="5"/>
  <c r="AH2639" i="5"/>
  <c r="AH2635" i="5"/>
  <c r="AH2631" i="5"/>
  <c r="AH2627" i="5"/>
  <c r="AH2623" i="5"/>
  <c r="AH2619" i="5"/>
  <c r="AH2615" i="5"/>
  <c r="AH2611" i="5"/>
  <c r="AH2607" i="5"/>
  <c r="AH2603" i="5"/>
  <c r="AH2599" i="5"/>
  <c r="AH2595" i="5"/>
  <c r="AH2591" i="5"/>
  <c r="AH2587" i="5"/>
  <c r="AH2583" i="5"/>
  <c r="AH2579" i="5"/>
  <c r="AH2575" i="5"/>
  <c r="AH2571" i="5"/>
  <c r="AH2567" i="5"/>
  <c r="AH2563" i="5"/>
  <c r="AH2559" i="5"/>
  <c r="AH2555" i="5"/>
  <c r="AH2551" i="5"/>
  <c r="AH2547" i="5"/>
  <c r="AH2543" i="5"/>
  <c r="AH2539" i="5"/>
  <c r="AH2535" i="5"/>
  <c r="AH2531" i="5"/>
  <c r="AH2527" i="5"/>
  <c r="AH2523" i="5"/>
  <c r="AH2519" i="5"/>
  <c r="AH2515" i="5"/>
  <c r="AH2511" i="5"/>
  <c r="AH2507" i="5"/>
  <c r="AH2503" i="5"/>
  <c r="AH2499" i="5"/>
  <c r="AH2495" i="5"/>
  <c r="AH2491" i="5"/>
  <c r="AH2487" i="5"/>
  <c r="AH2483" i="5"/>
  <c r="AH2479" i="5"/>
  <c r="AH2475" i="5"/>
  <c r="AH2471" i="5"/>
  <c r="AH2467" i="5"/>
  <c r="AH2463" i="5"/>
  <c r="AH2459" i="5"/>
  <c r="AH2455" i="5"/>
  <c r="AH2451" i="5"/>
  <c r="AH2447" i="5"/>
  <c r="AH2443" i="5"/>
  <c r="AH2439" i="5"/>
  <c r="AH2435" i="5"/>
  <c r="AH2431" i="5"/>
  <c r="AH2427" i="5"/>
  <c r="AH2423" i="5"/>
  <c r="AH2419" i="5"/>
  <c r="AH2415" i="5"/>
  <c r="AH2411" i="5"/>
  <c r="AH2407" i="5"/>
  <c r="AH2403" i="5"/>
  <c r="AH2399" i="5"/>
  <c r="AH2395" i="5"/>
  <c r="AH2391" i="5"/>
  <c r="AH2387" i="5"/>
  <c r="AH2383" i="5"/>
  <c r="AH2379" i="5"/>
  <c r="AH2375" i="5"/>
  <c r="AH2371" i="5"/>
  <c r="AH2367" i="5"/>
  <c r="AH2363" i="5"/>
  <c r="AH2359" i="5"/>
  <c r="AH2355" i="5"/>
  <c r="AH2351" i="5"/>
  <c r="AH2347" i="5"/>
  <c r="AH2343" i="5"/>
  <c r="AH2339" i="5"/>
  <c r="AH2335" i="5"/>
  <c r="AH2331" i="5"/>
  <c r="AH2327" i="5"/>
  <c r="AH2323" i="5"/>
  <c r="AH2319" i="5"/>
  <c r="AH2315" i="5"/>
  <c r="AH2311" i="5"/>
  <c r="AH2307" i="5"/>
  <c r="AH2303" i="5"/>
  <c r="AH2299" i="5"/>
  <c r="AH2295" i="5"/>
  <c r="AH2291" i="5"/>
  <c r="AH2287" i="5"/>
  <c r="AH2283" i="5"/>
  <c r="AH2279" i="5"/>
  <c r="AH2275" i="5"/>
  <c r="AH2271" i="5"/>
  <c r="AH2267" i="5"/>
  <c r="AH2263" i="5"/>
  <c r="AH2259" i="5"/>
  <c r="AH2255" i="5"/>
  <c r="AH2251" i="5"/>
  <c r="AH2247" i="5"/>
  <c r="AH2243" i="5"/>
  <c r="AH2239" i="5"/>
  <c r="AH2235" i="5"/>
  <c r="AH2231" i="5"/>
  <c r="AH2227" i="5"/>
  <c r="AH2223" i="5"/>
  <c r="AH2219" i="5"/>
  <c r="AH2215" i="5"/>
  <c r="AH2211" i="5"/>
  <c r="AH2207" i="5"/>
  <c r="AH2203" i="5"/>
  <c r="AH2199" i="5"/>
  <c r="AH2195" i="5"/>
  <c r="AH2191" i="5"/>
  <c r="AH2187" i="5"/>
  <c r="AH2183" i="5"/>
  <c r="AH2179" i="5"/>
  <c r="AH2175" i="5"/>
  <c r="AH2171" i="5"/>
  <c r="AH2167" i="5"/>
  <c r="AH2163" i="5"/>
  <c r="AH2159" i="5"/>
  <c r="AH2155" i="5"/>
  <c r="AH2151" i="5"/>
  <c r="AH2147" i="5"/>
  <c r="AH2143" i="5"/>
  <c r="AH2139" i="5"/>
  <c r="AH2135" i="5"/>
  <c r="AH2131" i="5"/>
  <c r="AH2127" i="5"/>
  <c r="AH2123" i="5"/>
  <c r="AH2119" i="5"/>
  <c r="AH2115" i="5"/>
  <c r="AH2111" i="5"/>
  <c r="AH2107" i="5"/>
  <c r="AH2103" i="5"/>
  <c r="AH2099" i="5"/>
  <c r="AH2095" i="5"/>
  <c r="AH2091" i="5"/>
  <c r="AH2087" i="5"/>
  <c r="AH2083" i="5"/>
  <c r="AH2079" i="5"/>
  <c r="AH2075" i="5"/>
  <c r="AH2071" i="5"/>
  <c r="AH2067" i="5"/>
  <c r="AH2063" i="5"/>
  <c r="AH2059" i="5"/>
  <c r="AH2055" i="5"/>
  <c r="AH2051" i="5"/>
  <c r="AH2047" i="5"/>
  <c r="AH2043" i="5"/>
  <c r="AH2039" i="5"/>
  <c r="AH2035" i="5"/>
  <c r="AH2031" i="5"/>
  <c r="AH2027" i="5"/>
  <c r="AH2023" i="5"/>
  <c r="AH2019" i="5"/>
  <c r="AH2015" i="5"/>
  <c r="AH2011" i="5"/>
  <c r="AH2007" i="5"/>
  <c r="AH2003" i="5"/>
  <c r="AH1999" i="5"/>
  <c r="AH1995" i="5"/>
  <c r="AH1991" i="5"/>
  <c r="AH1987" i="5"/>
  <c r="AH1983" i="5"/>
  <c r="AH1979" i="5"/>
  <c r="AH1975" i="5"/>
  <c r="AH1971" i="5"/>
  <c r="AH1967" i="5"/>
  <c r="AH1963" i="5"/>
  <c r="AH1959" i="5"/>
  <c r="AH1955" i="5"/>
  <c r="AH1951" i="5"/>
  <c r="AH1947" i="5"/>
  <c r="AH1943" i="5"/>
  <c r="AH1939" i="5"/>
  <c r="AH1935" i="5"/>
  <c r="AH1931" i="5"/>
  <c r="AH1927" i="5"/>
  <c r="AH1923" i="5"/>
  <c r="AH1919" i="5"/>
  <c r="AH1915" i="5"/>
  <c r="AH1911" i="5"/>
  <c r="AH1907" i="5"/>
  <c r="AH1903" i="5"/>
  <c r="AH1899" i="5"/>
  <c r="AH1895" i="5"/>
  <c r="AH1891" i="5"/>
  <c r="AH1887" i="5"/>
  <c r="AH1883" i="5"/>
  <c r="AH1879" i="5"/>
  <c r="AH1875" i="5"/>
  <c r="AH1871" i="5"/>
  <c r="AH1867" i="5"/>
  <c r="AH1863" i="5"/>
  <c r="AH1859" i="5"/>
  <c r="AH1855" i="5"/>
  <c r="AH1851" i="5"/>
  <c r="AH1847" i="5"/>
  <c r="AH1843" i="5"/>
  <c r="AH1839" i="5"/>
  <c r="AH1835" i="5"/>
  <c r="AH1831" i="5"/>
  <c r="AH1827" i="5"/>
  <c r="AH1823" i="5"/>
  <c r="AH1819" i="5"/>
  <c r="AH1815" i="5"/>
  <c r="AH1811" i="5"/>
  <c r="AH1807" i="5"/>
  <c r="AH1803" i="5"/>
  <c r="AH1799" i="5"/>
  <c r="AH1795" i="5"/>
  <c r="AH1791" i="5"/>
  <c r="AH1787" i="5"/>
  <c r="AH1783" i="5"/>
  <c r="AH1779" i="5"/>
  <c r="AH1775" i="5"/>
  <c r="AH1771" i="5"/>
  <c r="AH1767" i="5"/>
  <c r="AH1763" i="5"/>
  <c r="AH1759" i="5"/>
  <c r="AH1755" i="5"/>
  <c r="AH1751" i="5"/>
  <c r="AH1747" i="5"/>
  <c r="AH1743" i="5"/>
  <c r="AH1739" i="5"/>
  <c r="AH1735" i="5"/>
  <c r="AH1731" i="5"/>
  <c r="AH1727" i="5"/>
  <c r="AH1723" i="5"/>
  <c r="AH1719" i="5"/>
  <c r="AH1715" i="5"/>
  <c r="AH1711" i="5"/>
  <c r="AH1707" i="5"/>
  <c r="AH1703" i="5"/>
  <c r="AH1699" i="5"/>
  <c r="AH1695" i="5"/>
  <c r="AH1691" i="5"/>
  <c r="AH1687" i="5"/>
  <c r="AH1683" i="5"/>
  <c r="AH1679" i="5"/>
  <c r="AH1675" i="5"/>
  <c r="AH1671" i="5"/>
  <c r="AH1667" i="5"/>
  <c r="AH1663" i="5"/>
  <c r="AH1659" i="5"/>
  <c r="AH1655" i="5"/>
  <c r="AH1651" i="5"/>
  <c r="AH1647" i="5"/>
  <c r="AH1643" i="5"/>
  <c r="AH1639" i="5"/>
  <c r="AH1635" i="5"/>
  <c r="AH1631" i="5"/>
  <c r="AH1627" i="5"/>
  <c r="AH1623" i="5"/>
  <c r="AH1619" i="5"/>
  <c r="AH1615" i="5"/>
  <c r="AH1611" i="5"/>
  <c r="AH1607" i="5"/>
  <c r="AH1603" i="5"/>
  <c r="AH1599" i="5"/>
  <c r="AH1595" i="5"/>
  <c r="AH1591" i="5"/>
  <c r="AH1587" i="5"/>
  <c r="AH1583" i="5"/>
  <c r="AH1579" i="5"/>
  <c r="AH1575" i="5"/>
  <c r="AH1571" i="5"/>
  <c r="AH1567" i="5"/>
  <c r="AH1563" i="5"/>
  <c r="AH1559" i="5"/>
  <c r="AH1555" i="5"/>
  <c r="AH1551" i="5"/>
  <c r="AH1547" i="5"/>
  <c r="AH1543" i="5"/>
  <c r="AH1539" i="5"/>
  <c r="AH1535" i="5"/>
  <c r="AH1531" i="5"/>
  <c r="AH1527" i="5"/>
  <c r="AH1523" i="5"/>
  <c r="AH1519" i="5"/>
  <c r="AH1515" i="5"/>
  <c r="AH1511" i="5"/>
  <c r="AH1507" i="5"/>
  <c r="AH1503" i="5"/>
  <c r="AH1499" i="5"/>
  <c r="AH1495" i="5"/>
  <c r="AH1491" i="5"/>
  <c r="AH1487" i="5"/>
  <c r="AH1483" i="5"/>
  <c r="AH1479" i="5"/>
  <c r="AH1475" i="5"/>
  <c r="AH1471" i="5"/>
  <c r="AH1467" i="5"/>
  <c r="AH1463" i="5"/>
  <c r="AH3506" i="5"/>
  <c r="AH3502" i="5"/>
  <c r="AH3498" i="5"/>
  <c r="AH3494" i="5"/>
  <c r="AH3490" i="5"/>
  <c r="AH3486" i="5"/>
  <c r="AH3482" i="5"/>
  <c r="AH3478" i="5"/>
  <c r="AH3474" i="5"/>
  <c r="AH3470" i="5"/>
  <c r="AH3466" i="5"/>
  <c r="AH3462" i="5"/>
  <c r="AH3458" i="5"/>
  <c r="AH3454" i="5"/>
  <c r="AH3450" i="5"/>
  <c r="AH3446" i="5"/>
  <c r="AH3442" i="5"/>
  <c r="AH3438" i="5"/>
  <c r="AH3434" i="5"/>
  <c r="AH3430" i="5"/>
  <c r="AH3426" i="5"/>
  <c r="AH3422" i="5"/>
  <c r="AH3418" i="5"/>
  <c r="AH3414" i="5"/>
  <c r="AH3410" i="5"/>
  <c r="AH3406" i="5"/>
  <c r="AH3402" i="5"/>
  <c r="AH3398" i="5"/>
  <c r="AH3394" i="5"/>
  <c r="AH3390" i="5"/>
  <c r="AH3386" i="5"/>
  <c r="AH3382" i="5"/>
  <c r="AH3378" i="5"/>
  <c r="AH3374" i="5"/>
  <c r="AH3370" i="5"/>
  <c r="AH3366" i="5"/>
  <c r="AH3362" i="5"/>
  <c r="AH3358" i="5"/>
  <c r="AH3354" i="5"/>
  <c r="AH3350" i="5"/>
  <c r="AH3346" i="5"/>
  <c r="AH3342" i="5"/>
  <c r="AH3338" i="5"/>
  <c r="AH3334" i="5"/>
  <c r="AH3330" i="5"/>
  <c r="AH3326" i="5"/>
  <c r="AH3322" i="5"/>
  <c r="AH3318" i="5"/>
  <c r="AH3314" i="5"/>
  <c r="AH3310" i="5"/>
  <c r="AH3306" i="5"/>
  <c r="AH3302" i="5"/>
  <c r="AH3298" i="5"/>
  <c r="AH3294" i="5"/>
  <c r="AH3290" i="5"/>
  <c r="AH3286" i="5"/>
  <c r="AH3282" i="5"/>
  <c r="AH3278" i="5"/>
  <c r="AH3274" i="5"/>
  <c r="AH3270" i="5"/>
  <c r="AH3266" i="5"/>
  <c r="AH3262" i="5"/>
  <c r="AH3258" i="5"/>
  <c r="AH3254" i="5"/>
  <c r="AH3250" i="5"/>
  <c r="AH3246" i="5"/>
  <c r="AH3242" i="5"/>
  <c r="AH3238" i="5"/>
  <c r="AH3234" i="5"/>
  <c r="AH3230" i="5"/>
  <c r="AH3226" i="5"/>
  <c r="AH3222" i="5"/>
  <c r="AH3218" i="5"/>
  <c r="AH3214" i="5"/>
  <c r="AH3210" i="5"/>
  <c r="AH3206" i="5"/>
  <c r="AH3202" i="5"/>
  <c r="AH3198" i="5"/>
  <c r="AH3194" i="5"/>
  <c r="AH3190" i="5"/>
  <c r="AH3186" i="5"/>
  <c r="AH3182" i="5"/>
  <c r="AH3178" i="5"/>
  <c r="AH3174" i="5"/>
  <c r="AH3170" i="5"/>
  <c r="AH3166" i="5"/>
  <c r="AH3162" i="5"/>
  <c r="AH3158" i="5"/>
  <c r="AH3154" i="5"/>
  <c r="AH3150" i="5"/>
  <c r="AH3146" i="5"/>
  <c r="AH3142" i="5"/>
  <c r="AH3138" i="5"/>
  <c r="AH3134" i="5"/>
  <c r="AH3130" i="5"/>
  <c r="AH3126" i="5"/>
  <c r="AH3122" i="5"/>
  <c r="AH3118" i="5"/>
  <c r="AH3114" i="5"/>
  <c r="AH3110" i="5"/>
  <c r="AH3106" i="5"/>
  <c r="AH3102" i="5"/>
  <c r="AH3098" i="5"/>
  <c r="AH3094" i="5"/>
  <c r="AH3090" i="5"/>
  <c r="AH3086" i="5"/>
  <c r="AH3082" i="5"/>
  <c r="AH3078" i="5"/>
  <c r="AH3074" i="5"/>
  <c r="AH3070" i="5"/>
  <c r="AH3066" i="5"/>
  <c r="AH3062" i="5"/>
  <c r="AH3058" i="5"/>
  <c r="AH3054" i="5"/>
  <c r="AH3050" i="5"/>
  <c r="AH3046" i="5"/>
  <c r="AH3042" i="5"/>
  <c r="AH3038" i="5"/>
  <c r="AH3034" i="5"/>
  <c r="AH3030" i="5"/>
  <c r="AH3026" i="5"/>
  <c r="AH3022" i="5"/>
  <c r="AH3018" i="5"/>
  <c r="AH3014" i="5"/>
  <c r="AH3010" i="5"/>
  <c r="AH3006" i="5"/>
  <c r="AH3002" i="5"/>
  <c r="AH2998" i="5"/>
  <c r="AH2994" i="5"/>
  <c r="AH2990" i="5"/>
  <c r="AH2986" i="5"/>
  <c r="AH2982" i="5"/>
  <c r="AH2978" i="5"/>
  <c r="AH2974" i="5"/>
  <c r="AH2970" i="5"/>
  <c r="AH2966" i="5"/>
  <c r="AH2962" i="5"/>
  <c r="AH2958" i="5"/>
  <c r="AH2954" i="5"/>
  <c r="AH2950" i="5"/>
  <c r="AH2946" i="5"/>
  <c r="AH2942" i="5"/>
  <c r="AH2938" i="5"/>
  <c r="AH2934" i="5"/>
  <c r="AH2930" i="5"/>
  <c r="AH2926" i="5"/>
  <c r="AH2922" i="5"/>
  <c r="AH2918" i="5"/>
  <c r="AH2914" i="5"/>
  <c r="AH2910" i="5"/>
  <c r="AH2906" i="5"/>
  <c r="AH2902" i="5"/>
  <c r="AH2898" i="5"/>
  <c r="AH2894" i="5"/>
  <c r="AH2890" i="5"/>
  <c r="AH2886" i="5"/>
  <c r="AH2882" i="5"/>
  <c r="AH2878" i="5"/>
  <c r="AH2874" i="5"/>
  <c r="AH2870" i="5"/>
  <c r="AH2866" i="5"/>
  <c r="AH2862" i="5"/>
  <c r="AH2858" i="5"/>
  <c r="AH2854" i="5"/>
  <c r="AH2850" i="5"/>
  <c r="AH2846" i="5"/>
  <c r="AH2842" i="5"/>
  <c r="AH2838" i="5"/>
  <c r="AH2834" i="5"/>
  <c r="AH2830" i="5"/>
  <c r="AH2826" i="5"/>
  <c r="AH2822" i="5"/>
  <c r="AH2818" i="5"/>
  <c r="AH2814" i="5"/>
  <c r="AH2810" i="5"/>
  <c r="AH2806" i="5"/>
  <c r="AH2802" i="5"/>
  <c r="AH2798" i="5"/>
  <c r="AH2794" i="5"/>
  <c r="AH2790" i="5"/>
  <c r="AH2786" i="5"/>
  <c r="AH2782" i="5"/>
  <c r="AH2778" i="5"/>
  <c r="AH2774" i="5"/>
  <c r="AH2770" i="5"/>
  <c r="AH2766" i="5"/>
  <c r="AH2762" i="5"/>
  <c r="AH2758" i="5"/>
  <c r="AH2754" i="5"/>
  <c r="AH2750" i="5"/>
  <c r="AH2746" i="5"/>
  <c r="AH2742" i="5"/>
  <c r="AH2738" i="5"/>
  <c r="AH2734" i="5"/>
  <c r="AH2730" i="5"/>
  <c r="AH2726" i="5"/>
  <c r="AH2722" i="5"/>
  <c r="AH2718" i="5"/>
  <c r="AH2714" i="5"/>
  <c r="AH2710" i="5"/>
  <c r="AH2706" i="5"/>
  <c r="AH2702" i="5"/>
  <c r="AH2698" i="5"/>
  <c r="AH2694" i="5"/>
  <c r="AH2690" i="5"/>
  <c r="AH2686" i="5"/>
  <c r="AH2682" i="5"/>
  <c r="AH2678" i="5"/>
  <c r="AH2674" i="5"/>
  <c r="AH2670" i="5"/>
  <c r="AH2666" i="5"/>
  <c r="AH2662" i="5"/>
  <c r="AH2658" i="5"/>
  <c r="AH2654" i="5"/>
  <c r="AH2650" i="5"/>
  <c r="AH2646" i="5"/>
  <c r="AH2642" i="5"/>
  <c r="AH2638" i="5"/>
  <c r="AH2634" i="5"/>
  <c r="AH2630" i="5"/>
  <c r="AH2626" i="5"/>
  <c r="AH2622" i="5"/>
  <c r="AH2618" i="5"/>
  <c r="AH2614" i="5"/>
  <c r="AH2610" i="5"/>
  <c r="AH2606" i="5"/>
  <c r="AH2602" i="5"/>
  <c r="AH2598" i="5"/>
  <c r="AH2594" i="5"/>
  <c r="AH2590" i="5"/>
  <c r="AH2586" i="5"/>
  <c r="AH2582" i="5"/>
  <c r="AH2578" i="5"/>
  <c r="AH2574" i="5"/>
  <c r="AH2570" i="5"/>
  <c r="AH2566" i="5"/>
  <c r="AH2562" i="5"/>
  <c r="AH2558" i="5"/>
  <c r="AH2554" i="5"/>
  <c r="AH2550" i="5"/>
  <c r="AH2546" i="5"/>
  <c r="AH2542" i="5"/>
  <c r="AH2538" i="5"/>
  <c r="AH2534" i="5"/>
  <c r="AH2530" i="5"/>
  <c r="AH2526" i="5"/>
  <c r="AH2522" i="5"/>
  <c r="AH2518" i="5"/>
  <c r="AH2514" i="5"/>
  <c r="AH2510" i="5"/>
  <c r="AH2506" i="5"/>
  <c r="AH2502" i="5"/>
  <c r="AH2498" i="5"/>
  <c r="AH2494" i="5"/>
  <c r="AH2490" i="5"/>
  <c r="AH2486" i="5"/>
  <c r="AH2482" i="5"/>
  <c r="AH2478" i="5"/>
  <c r="AH2474" i="5"/>
  <c r="AH2470" i="5"/>
  <c r="AH2466" i="5"/>
  <c r="AH2462" i="5"/>
  <c r="AH2458" i="5"/>
  <c r="AH2454" i="5"/>
  <c r="AH2450" i="5"/>
  <c r="AH2446" i="5"/>
  <c r="AH2442" i="5"/>
  <c r="AH2438" i="5"/>
  <c r="AH2434" i="5"/>
  <c r="AH2430" i="5"/>
  <c r="AH2426" i="5"/>
  <c r="AH2422" i="5"/>
  <c r="AH2418" i="5"/>
  <c r="AH2414" i="5"/>
  <c r="AH2410" i="5"/>
  <c r="AH2406" i="5"/>
  <c r="AH2402" i="5"/>
  <c r="AH2398" i="5"/>
  <c r="AH2394" i="5"/>
  <c r="AH2390" i="5"/>
  <c r="AH2386" i="5"/>
  <c r="AH2382" i="5"/>
  <c r="AH2378" i="5"/>
  <c r="AH2374" i="5"/>
  <c r="AH2370" i="5"/>
  <c r="AH2366" i="5"/>
  <c r="AH2362" i="5"/>
  <c r="AH2358" i="5"/>
  <c r="AH2354" i="5"/>
  <c r="AH2350" i="5"/>
  <c r="AH2346" i="5"/>
  <c r="AH2342" i="5"/>
  <c r="AH2338" i="5"/>
  <c r="AH2334" i="5"/>
  <c r="AH2330" i="5"/>
  <c r="AH2326" i="5"/>
  <c r="AH2322" i="5"/>
  <c r="AH2318" i="5"/>
  <c r="AH2314" i="5"/>
  <c r="AH2310" i="5"/>
  <c r="AH2306" i="5"/>
  <c r="AH2302" i="5"/>
  <c r="AH2298" i="5"/>
  <c r="AH2294" i="5"/>
  <c r="AH2290" i="5"/>
  <c r="AH2286" i="5"/>
  <c r="AH2282" i="5"/>
  <c r="AH2278" i="5"/>
  <c r="AH2274" i="5"/>
  <c r="AH2270" i="5"/>
  <c r="AH2266" i="5"/>
  <c r="AH2262" i="5"/>
  <c r="AH2258" i="5"/>
  <c r="AH2254" i="5"/>
  <c r="AH2250" i="5"/>
  <c r="AH2246" i="5"/>
  <c r="AH2242" i="5"/>
  <c r="AH2238" i="5"/>
  <c r="AH2234" i="5"/>
  <c r="AH2230" i="5"/>
  <c r="AH2226" i="5"/>
  <c r="AH2222" i="5"/>
  <c r="AH2218" i="5"/>
  <c r="AH2214" i="5"/>
  <c r="AH2210" i="5"/>
  <c r="AH2206" i="5"/>
  <c r="AH2202" i="5"/>
  <c r="AH2198" i="5"/>
  <c r="AH2194" i="5"/>
  <c r="AH2190" i="5"/>
  <c r="AH2186" i="5"/>
  <c r="AH2182" i="5"/>
  <c r="AH2178" i="5"/>
  <c r="AH2174" i="5"/>
  <c r="AH2170" i="5"/>
  <c r="AH2166" i="5"/>
  <c r="AH2162" i="5"/>
  <c r="AH2158" i="5"/>
  <c r="AH2154" i="5"/>
  <c r="AH2150" i="5"/>
  <c r="AH2146" i="5"/>
  <c r="AH2142" i="5"/>
  <c r="AH2138" i="5"/>
  <c r="AH2134" i="5"/>
  <c r="AH2130" i="5"/>
  <c r="AH2126" i="5"/>
  <c r="AH2122" i="5"/>
  <c r="AH2118" i="5"/>
  <c r="AH2114" i="5"/>
  <c r="AH2110" i="5"/>
  <c r="AH2106" i="5"/>
  <c r="AH2102" i="5"/>
  <c r="AH2098" i="5"/>
  <c r="AH2094" i="5"/>
  <c r="AH2090" i="5"/>
  <c r="AH2086" i="5"/>
  <c r="AH2082" i="5"/>
  <c r="AH2078" i="5"/>
  <c r="AH2074" i="5"/>
  <c r="AH2070" i="5"/>
  <c r="AH2066" i="5"/>
  <c r="AH2062" i="5"/>
  <c r="AH2058" i="5"/>
  <c r="AH2054" i="5"/>
  <c r="AH2050" i="5"/>
  <c r="AH2046" i="5"/>
  <c r="AH2042" i="5"/>
  <c r="AH2038" i="5"/>
  <c r="AH2034" i="5"/>
  <c r="AH2030" i="5"/>
  <c r="AH2026" i="5"/>
  <c r="AH2022" i="5"/>
  <c r="AH2018" i="5"/>
  <c r="AH2014" i="5"/>
  <c r="AH2010" i="5"/>
  <c r="AH2006" i="5"/>
  <c r="AH2002" i="5"/>
  <c r="AH1998" i="5"/>
  <c r="AH1994" i="5"/>
  <c r="AH1990" i="5"/>
  <c r="AH1986" i="5"/>
  <c r="AH1982" i="5"/>
  <c r="AH1978" i="5"/>
  <c r="AH1974" i="5"/>
  <c r="AH1970" i="5"/>
  <c r="AH1966" i="5"/>
  <c r="AH1962" i="5"/>
  <c r="AH1958" i="5"/>
  <c r="AH1954" i="5"/>
  <c r="AH1950" i="5"/>
  <c r="AH1946" i="5"/>
  <c r="AH1942" i="5"/>
  <c r="AH1938" i="5"/>
  <c r="AH1934" i="5"/>
  <c r="AH1930" i="5"/>
  <c r="AH1926" i="5"/>
  <c r="AH1922" i="5"/>
  <c r="AH1918" i="5"/>
  <c r="AH1914" i="5"/>
  <c r="AH1910" i="5"/>
  <c r="AH1906" i="5"/>
  <c r="AH1902" i="5"/>
  <c r="AH1898" i="5"/>
  <c r="AH1894" i="5"/>
  <c r="AH1890" i="5"/>
  <c r="AH1886" i="5"/>
  <c r="AH1882" i="5"/>
  <c r="AH1878" i="5"/>
  <c r="AH1874" i="5"/>
  <c r="AH1870" i="5"/>
  <c r="AH1866" i="5"/>
  <c r="AH1862" i="5"/>
  <c r="AH1858" i="5"/>
  <c r="AH1854" i="5"/>
  <c r="AH1850" i="5"/>
  <c r="AH1846" i="5"/>
  <c r="AH1842" i="5"/>
  <c r="AH1838" i="5"/>
  <c r="AH1834" i="5"/>
  <c r="AH1830" i="5"/>
  <c r="AH1826" i="5"/>
  <c r="AH1822" i="5"/>
  <c r="AH1818" i="5"/>
  <c r="AH1814" i="5"/>
  <c r="AH1810" i="5"/>
  <c r="AH1806" i="5"/>
  <c r="AH1802" i="5"/>
  <c r="AH1798" i="5"/>
  <c r="AH1794" i="5"/>
  <c r="AH1790" i="5"/>
  <c r="AH1786" i="5"/>
  <c r="AH1782" i="5"/>
  <c r="AH1778" i="5"/>
  <c r="AH1774" i="5"/>
  <c r="AH1770" i="5"/>
  <c r="AH1766" i="5"/>
  <c r="AH1762" i="5"/>
  <c r="AH1758" i="5"/>
  <c r="AH1754" i="5"/>
  <c r="AH1750" i="5"/>
  <c r="AH1746" i="5"/>
  <c r="AH1742" i="5"/>
  <c r="AH1738" i="5"/>
  <c r="AH1734" i="5"/>
  <c r="AH1730" i="5"/>
  <c r="AH1726" i="5"/>
  <c r="AH1722" i="5"/>
  <c r="AH1718" i="5"/>
  <c r="AH1714" i="5"/>
  <c r="AH1710" i="5"/>
  <c r="AH1706" i="5"/>
  <c r="AH1702" i="5"/>
  <c r="AH1698" i="5"/>
  <c r="AH1694" i="5"/>
  <c r="AH1690" i="5"/>
  <c r="AH1686" i="5"/>
  <c r="AH1682" i="5"/>
  <c r="AH1678" i="5"/>
  <c r="AH1674" i="5"/>
  <c r="AH1670" i="5"/>
  <c r="AH1666" i="5"/>
  <c r="AH1662" i="5"/>
  <c r="AH1658" i="5"/>
  <c r="AH1654" i="5"/>
  <c r="AH1650" i="5"/>
  <c r="AH1646" i="5"/>
  <c r="AH1642" i="5"/>
  <c r="AH1638" i="5"/>
  <c r="AH1634" i="5"/>
  <c r="AH1630" i="5"/>
  <c r="AH1626" i="5"/>
  <c r="AH1622" i="5"/>
  <c r="AH1618" i="5"/>
  <c r="AH1614" i="5"/>
  <c r="AH1610" i="5"/>
  <c r="AH1606" i="5"/>
  <c r="AH1602" i="5"/>
  <c r="AH1598" i="5"/>
  <c r="AH1594" i="5"/>
  <c r="AH1590" i="5"/>
  <c r="AH1586" i="5"/>
  <c r="AH1582" i="5"/>
  <c r="AH1578" i="5"/>
  <c r="AH1574" i="5"/>
  <c r="AH1570" i="5"/>
  <c r="AH1566" i="5"/>
  <c r="AH1562" i="5"/>
  <c r="AH1558" i="5"/>
  <c r="AH1554" i="5"/>
  <c r="AH1550" i="5"/>
  <c r="AH1546" i="5"/>
  <c r="AH1542" i="5"/>
  <c r="AH1538" i="5"/>
  <c r="AH1534" i="5"/>
  <c r="AH1530" i="5"/>
  <c r="AH1526" i="5"/>
  <c r="AH1522" i="5"/>
  <c r="AH1518" i="5"/>
  <c r="AH1514" i="5"/>
  <c r="AH1510" i="5"/>
  <c r="AH1506" i="5"/>
  <c r="AH1502" i="5"/>
  <c r="AH1498" i="5"/>
  <c r="AH1494" i="5"/>
  <c r="AH1490" i="5"/>
  <c r="AH1486" i="5"/>
  <c r="AH1482" i="5"/>
  <c r="AH1478" i="5"/>
  <c r="AH1474" i="5"/>
  <c r="AH1470" i="5"/>
  <c r="AH1466" i="5"/>
  <c r="AH3505" i="5"/>
  <c r="AH3501" i="5"/>
  <c r="AH3497" i="5"/>
  <c r="AH3493" i="5"/>
  <c r="AH3489" i="5"/>
  <c r="AH3485" i="5"/>
  <c r="AH3481" i="5"/>
  <c r="AH3477" i="5"/>
  <c r="AH3473" i="5"/>
  <c r="AH3469" i="5"/>
  <c r="AH3465" i="5"/>
  <c r="AH3461" i="5"/>
  <c r="AH3457" i="5"/>
  <c r="AH3453" i="5"/>
  <c r="AH3449" i="5"/>
  <c r="AH3445" i="5"/>
  <c r="AH3441" i="5"/>
  <c r="AH3437" i="5"/>
  <c r="AH3433" i="5"/>
  <c r="AH3429" i="5"/>
  <c r="AH3425" i="5"/>
  <c r="AH3421" i="5"/>
  <c r="AH3417" i="5"/>
  <c r="AH3413" i="5"/>
  <c r="AH3409" i="5"/>
  <c r="AH3405" i="5"/>
  <c r="AH3401" i="5"/>
  <c r="AH3397" i="5"/>
  <c r="AH3393" i="5"/>
  <c r="AH3389" i="5"/>
  <c r="AH3385" i="5"/>
  <c r="AH3381" i="5"/>
  <c r="AH3377" i="5"/>
  <c r="AH3373" i="5"/>
  <c r="AH3369" i="5"/>
  <c r="AH3365" i="5"/>
  <c r="AH3361" i="5"/>
  <c r="AH3357" i="5"/>
  <c r="AH3353" i="5"/>
  <c r="AH3349" i="5"/>
  <c r="AH3345" i="5"/>
  <c r="AH3341" i="5"/>
  <c r="AH3337" i="5"/>
  <c r="AH3333" i="5"/>
  <c r="AH3329" i="5"/>
  <c r="AH3325" i="5"/>
  <c r="AH3321" i="5"/>
  <c r="AH3317" i="5"/>
  <c r="AH3313" i="5"/>
  <c r="AH3309" i="5"/>
  <c r="AH3305" i="5"/>
  <c r="AH3301" i="5"/>
  <c r="AH3297" i="5"/>
  <c r="AH3293" i="5"/>
  <c r="AH3289" i="5"/>
  <c r="AH3285" i="5"/>
  <c r="AH3281" i="5"/>
  <c r="AH3277" i="5"/>
  <c r="AH3273" i="5"/>
  <c r="AH3269" i="5"/>
  <c r="AH3265" i="5"/>
  <c r="AH3261" i="5"/>
  <c r="AH3257" i="5"/>
  <c r="AH3253" i="5"/>
  <c r="AH3249" i="5"/>
  <c r="AH3245" i="5"/>
  <c r="AH3241" i="5"/>
  <c r="AH3237" i="5"/>
  <c r="AH3233" i="5"/>
  <c r="AH3229" i="5"/>
  <c r="AH3225" i="5"/>
  <c r="AH3221" i="5"/>
  <c r="AH3217" i="5"/>
  <c r="AH3213" i="5"/>
  <c r="AH3209" i="5"/>
  <c r="AH3205" i="5"/>
  <c r="AH3201" i="5"/>
  <c r="AH3197" i="5"/>
  <c r="AH3193" i="5"/>
  <c r="AH3189" i="5"/>
  <c r="AH3185" i="5"/>
  <c r="AH3181" i="5"/>
  <c r="AH3177" i="5"/>
  <c r="AH3173" i="5"/>
  <c r="AH3169" i="5"/>
  <c r="AH3165" i="5"/>
  <c r="AH3161" i="5"/>
  <c r="AH3157" i="5"/>
  <c r="AH3153" i="5"/>
  <c r="AH3149" i="5"/>
  <c r="AH3145" i="5"/>
  <c r="AH3141" i="5"/>
  <c r="AH3137" i="5"/>
  <c r="AH3133" i="5"/>
  <c r="AH3129" i="5"/>
  <c r="AH3125" i="5"/>
  <c r="AH3121" i="5"/>
  <c r="AH3117" i="5"/>
  <c r="AH3113" i="5"/>
  <c r="AH3109" i="5"/>
  <c r="AH3105" i="5"/>
  <c r="AH3101" i="5"/>
  <c r="AH3097" i="5"/>
  <c r="AH3093" i="5"/>
  <c r="AH3089" i="5"/>
  <c r="AH3085" i="5"/>
  <c r="AH3081" i="5"/>
  <c r="AH3077" i="5"/>
  <c r="AH3073" i="5"/>
  <c r="AH3069" i="5"/>
  <c r="AH3065" i="5"/>
  <c r="AH3061" i="5"/>
  <c r="AH3057" i="5"/>
  <c r="AH3053" i="5"/>
  <c r="AH3049" i="5"/>
  <c r="AH3045" i="5"/>
  <c r="AH3041" i="5"/>
  <c r="AH3037" i="5"/>
  <c r="AH3033" i="5"/>
  <c r="AH3029" i="5"/>
  <c r="AH3025" i="5"/>
  <c r="AH3021" i="5"/>
  <c r="AH3017" i="5"/>
  <c r="AH3013" i="5"/>
  <c r="AH3009" i="5"/>
  <c r="AH3005" i="5"/>
  <c r="AH3001" i="5"/>
  <c r="AH2997" i="5"/>
  <c r="AH2993" i="5"/>
  <c r="AH2989" i="5"/>
  <c r="AH2985" i="5"/>
  <c r="AH2981" i="5"/>
  <c r="AH2977" i="5"/>
  <c r="AH2973" i="5"/>
  <c r="AH2969" i="5"/>
  <c r="AH2965" i="5"/>
  <c r="AH2961" i="5"/>
  <c r="AH2957" i="5"/>
  <c r="AH2953" i="5"/>
  <c r="AH2949" i="5"/>
  <c r="AH2945" i="5"/>
  <c r="AH2941" i="5"/>
  <c r="AH2937" i="5"/>
  <c r="AH2933" i="5"/>
  <c r="AH2929" i="5"/>
  <c r="AH2925" i="5"/>
  <c r="AH2921" i="5"/>
  <c r="AH2917" i="5"/>
  <c r="AH2913" i="5"/>
  <c r="AH2909" i="5"/>
  <c r="AH2905" i="5"/>
  <c r="AH2901" i="5"/>
  <c r="AH2897" i="5"/>
  <c r="AH2893" i="5"/>
  <c r="AH2889" i="5"/>
  <c r="AH2885" i="5"/>
  <c r="AH2881" i="5"/>
  <c r="AH2877" i="5"/>
  <c r="AH2873" i="5"/>
  <c r="AH2869" i="5"/>
  <c r="AH2865" i="5"/>
  <c r="AH2861" i="5"/>
  <c r="AH2857" i="5"/>
  <c r="AH2853" i="5"/>
  <c r="AH2849" i="5"/>
  <c r="AH2845" i="5"/>
  <c r="AH2841" i="5"/>
  <c r="AH2837" i="5"/>
  <c r="AH2833" i="5"/>
  <c r="AH2829" i="5"/>
  <c r="AH2825" i="5"/>
  <c r="AH2821" i="5"/>
  <c r="AH2817" i="5"/>
  <c r="AH2813" i="5"/>
  <c r="AH2809" i="5"/>
  <c r="AH2805" i="5"/>
  <c r="AH2801" i="5"/>
  <c r="AH2797" i="5"/>
  <c r="AH2793" i="5"/>
  <c r="AH2789" i="5"/>
  <c r="AH2785" i="5"/>
  <c r="AH2781" i="5"/>
  <c r="AH2777" i="5"/>
  <c r="AH2773" i="5"/>
  <c r="AH2769" i="5"/>
  <c r="AH2765" i="5"/>
  <c r="AH2761" i="5"/>
  <c r="AH2757" i="5"/>
  <c r="AH2753" i="5"/>
  <c r="AH2749" i="5"/>
  <c r="AH2745" i="5"/>
  <c r="AH2741" i="5"/>
  <c r="AH2737" i="5"/>
  <c r="AH2733" i="5"/>
  <c r="AH2729" i="5"/>
  <c r="AH2725" i="5"/>
  <c r="AH2721" i="5"/>
  <c r="AH2717" i="5"/>
  <c r="AH2713" i="5"/>
  <c r="AH2709" i="5"/>
  <c r="AH2705" i="5"/>
  <c r="AH2701" i="5"/>
  <c r="AH2697" i="5"/>
  <c r="AH2693" i="5"/>
  <c r="AH2689" i="5"/>
  <c r="AH2685" i="5"/>
  <c r="AH2681" i="5"/>
  <c r="AH2677" i="5"/>
  <c r="AH2673" i="5"/>
  <c r="AH2669" i="5"/>
  <c r="AH2665" i="5"/>
  <c r="AH2661" i="5"/>
  <c r="AH2657" i="5"/>
  <c r="AH2653" i="5"/>
  <c r="AH2649" i="5"/>
  <c r="AH2645" i="5"/>
  <c r="AH2641" i="5"/>
  <c r="AH2637" i="5"/>
  <c r="AH2633" i="5"/>
  <c r="AH2629" i="5"/>
  <c r="AH2625" i="5"/>
  <c r="AH2621" i="5"/>
  <c r="AH2617" i="5"/>
  <c r="AH2613" i="5"/>
  <c r="AH2609" i="5"/>
  <c r="AH2605" i="5"/>
  <c r="AH2601" i="5"/>
  <c r="AH2597" i="5"/>
  <c r="AH2593" i="5"/>
  <c r="AH2589" i="5"/>
  <c r="AH2585" i="5"/>
  <c r="AH2581" i="5"/>
  <c r="AH2577" i="5"/>
  <c r="AH2573" i="5"/>
  <c r="AH2569" i="5"/>
  <c r="AH2565" i="5"/>
  <c r="AH2561" i="5"/>
  <c r="AH2557" i="5"/>
  <c r="AH2553" i="5"/>
  <c r="AH2549" i="5"/>
  <c r="AH2545" i="5"/>
  <c r="AH2541" i="5"/>
  <c r="AH2537" i="5"/>
  <c r="AH2533" i="5"/>
  <c r="AH2529" i="5"/>
  <c r="AH2525" i="5"/>
  <c r="AH2521" i="5"/>
  <c r="AH2517" i="5"/>
  <c r="AH2513" i="5"/>
  <c r="AH2509" i="5"/>
  <c r="AH2505" i="5"/>
  <c r="AH2501" i="5"/>
  <c r="AH2497" i="5"/>
  <c r="AH2493" i="5"/>
  <c r="AH2489" i="5"/>
  <c r="AH2485" i="5"/>
  <c r="AH2481" i="5"/>
  <c r="AH2477" i="5"/>
  <c r="AH2473" i="5"/>
  <c r="AH2469" i="5"/>
  <c r="AH2465" i="5"/>
  <c r="AH2461" i="5"/>
  <c r="AH2457" i="5"/>
  <c r="AH2453" i="5"/>
  <c r="AH2449" i="5"/>
  <c r="AH2445" i="5"/>
  <c r="AH2441" i="5"/>
  <c r="AH2437" i="5"/>
  <c r="AH2433" i="5"/>
  <c r="AH2429" i="5"/>
  <c r="AH2425" i="5"/>
  <c r="AH2421" i="5"/>
  <c r="AH2417" i="5"/>
  <c r="AH2413" i="5"/>
  <c r="AH2409" i="5"/>
  <c r="AH2405" i="5"/>
  <c r="AH2401" i="5"/>
  <c r="AH2397" i="5"/>
  <c r="AH2393" i="5"/>
  <c r="AH2389" i="5"/>
  <c r="AH2385" i="5"/>
  <c r="AH2381" i="5"/>
  <c r="AH2377" i="5"/>
  <c r="AH2373" i="5"/>
  <c r="AH2369" i="5"/>
  <c r="AH2365" i="5"/>
  <c r="AH2361" i="5"/>
  <c r="AH2357" i="5"/>
  <c r="AH2353" i="5"/>
  <c r="AH2349" i="5"/>
  <c r="AH2345" i="5"/>
  <c r="AH2341" i="5"/>
  <c r="AH2337" i="5"/>
  <c r="AH2333" i="5"/>
  <c r="AH2329" i="5"/>
  <c r="AH2325" i="5"/>
  <c r="AH2321" i="5"/>
  <c r="AH2317" i="5"/>
  <c r="AH2313" i="5"/>
  <c r="AH2309" i="5"/>
  <c r="AH2305" i="5"/>
  <c r="AH2301" i="5"/>
  <c r="AH2297" i="5"/>
  <c r="AH2293" i="5"/>
  <c r="AH2289" i="5"/>
  <c r="AH2285" i="5"/>
  <c r="AH2281" i="5"/>
  <c r="AH2277" i="5"/>
  <c r="AH2273" i="5"/>
  <c r="AH2269" i="5"/>
  <c r="AH2265" i="5"/>
  <c r="AH2261" i="5"/>
  <c r="AH2257" i="5"/>
  <c r="AH2253" i="5"/>
  <c r="AH2249" i="5"/>
  <c r="AH2245" i="5"/>
  <c r="AH2241" i="5"/>
  <c r="AH2237" i="5"/>
  <c r="AH2233" i="5"/>
  <c r="AH2229" i="5"/>
  <c r="AH2225" i="5"/>
  <c r="AH2221" i="5"/>
  <c r="AH2217" i="5"/>
  <c r="AH2213" i="5"/>
  <c r="AH2209" i="5"/>
  <c r="AH2205" i="5"/>
  <c r="AH2201" i="5"/>
  <c r="AH2197" i="5"/>
  <c r="AH2193" i="5"/>
  <c r="AH2189" i="5"/>
  <c r="AH2185" i="5"/>
  <c r="AH2181" i="5"/>
  <c r="AH2177" i="5"/>
  <c r="AH2173" i="5"/>
  <c r="AH2169" i="5"/>
  <c r="AH2165" i="5"/>
  <c r="AH2161" i="5"/>
  <c r="AH2157" i="5"/>
  <c r="AH2153" i="5"/>
  <c r="AH2149" i="5"/>
  <c r="AH2145" i="5"/>
  <c r="AH2141" i="5"/>
  <c r="AH2137" i="5"/>
  <c r="AH2133" i="5"/>
  <c r="AH2129" i="5"/>
  <c r="AH2125" i="5"/>
  <c r="AH2121" i="5"/>
  <c r="AH2117" i="5"/>
  <c r="AH2113" i="5"/>
  <c r="AH2109" i="5"/>
  <c r="AH2105" i="5"/>
  <c r="AH2101" i="5"/>
  <c r="AH2097" i="5"/>
  <c r="AH2093" i="5"/>
  <c r="AH2089" i="5"/>
  <c r="AH2085" i="5"/>
  <c r="AH2081" i="5"/>
  <c r="AH2077" i="5"/>
  <c r="AH2073" i="5"/>
  <c r="AH2069" i="5"/>
  <c r="AH2065" i="5"/>
  <c r="AH2061" i="5"/>
  <c r="AH2057" i="5"/>
  <c r="AH2053" i="5"/>
  <c r="AH2049" i="5"/>
  <c r="AH2045" i="5"/>
  <c r="AH2041" i="5"/>
  <c r="AH2037" i="5"/>
  <c r="AH2033" i="5"/>
  <c r="AH2029" i="5"/>
  <c r="AH2025" i="5"/>
  <c r="AH2021" i="5"/>
  <c r="AH2017" i="5"/>
  <c r="AH2013" i="5"/>
  <c r="AH2009" i="5"/>
  <c r="AH2005" i="5"/>
  <c r="AH2001" i="5"/>
  <c r="AH1997" i="5"/>
  <c r="AH1993" i="5"/>
  <c r="AH1989" i="5"/>
  <c r="AH1985" i="5"/>
  <c r="AH1981" i="5"/>
  <c r="AH1977" i="5"/>
  <c r="AH1973" i="5"/>
  <c r="AH1969" i="5"/>
  <c r="AH1965" i="5"/>
  <c r="AH1961" i="5"/>
  <c r="AH1957" i="5"/>
  <c r="AH1953" i="5"/>
  <c r="AH1949" i="5"/>
  <c r="AH1945" i="5"/>
  <c r="AH1941" i="5"/>
  <c r="AH1937" i="5"/>
  <c r="AH1933" i="5"/>
  <c r="AH1929" i="5"/>
  <c r="AH1925" i="5"/>
  <c r="AH1921" i="5"/>
  <c r="AH1917" i="5"/>
  <c r="AH1913" i="5"/>
  <c r="AH1909" i="5"/>
  <c r="AH1905" i="5"/>
  <c r="AH1901" i="5"/>
  <c r="AH1897" i="5"/>
  <c r="AH1893" i="5"/>
  <c r="AH1889" i="5"/>
  <c r="AH1885" i="5"/>
  <c r="AH1881" i="5"/>
  <c r="AH1877" i="5"/>
  <c r="AH1873" i="5"/>
  <c r="AH1869" i="5"/>
  <c r="AH1865" i="5"/>
  <c r="AH1861" i="5"/>
  <c r="AH1857" i="5"/>
  <c r="AH1853" i="5"/>
  <c r="AH1849" i="5"/>
  <c r="AH1845" i="5"/>
  <c r="AH1841" i="5"/>
  <c r="AH1837" i="5"/>
  <c r="AH1833" i="5"/>
  <c r="AH1829" i="5"/>
  <c r="AH1825" i="5"/>
  <c r="AH1821" i="5"/>
  <c r="AH1817" i="5"/>
  <c r="AH1813" i="5"/>
  <c r="AH1809" i="5"/>
  <c r="AH1805" i="5"/>
  <c r="AH1801" i="5"/>
  <c r="AH1797" i="5"/>
  <c r="AH1793" i="5"/>
  <c r="AH1789" i="5"/>
  <c r="AH1785" i="5"/>
  <c r="AH1781" i="5"/>
  <c r="AH1777" i="5"/>
  <c r="AH1773" i="5"/>
  <c r="AH1769" i="5"/>
  <c r="AH1765" i="5"/>
  <c r="AH1761" i="5"/>
  <c r="AH1757" i="5"/>
  <c r="AH1753" i="5"/>
  <c r="AH1749" i="5"/>
  <c r="AH1745" i="5"/>
  <c r="AH1741" i="5"/>
  <c r="AH1737" i="5"/>
  <c r="AH1733" i="5"/>
  <c r="AH1729" i="5"/>
  <c r="AH1725" i="5"/>
  <c r="AH1721" i="5"/>
  <c r="AH1717" i="5"/>
  <c r="AH1713" i="5"/>
  <c r="AH1709" i="5"/>
  <c r="AH1705" i="5"/>
  <c r="AH1701" i="5"/>
  <c r="AH1697" i="5"/>
  <c r="AH1693" i="5"/>
  <c r="AH1689" i="5"/>
  <c r="AH1685" i="5"/>
  <c r="AH1681" i="5"/>
  <c r="AH1677" i="5"/>
  <c r="AH1673" i="5"/>
  <c r="AH1669" i="5"/>
  <c r="AH1665" i="5"/>
  <c r="AH1661" i="5"/>
  <c r="AH1657" i="5"/>
  <c r="AH1653" i="5"/>
  <c r="AH1649" i="5"/>
  <c r="AH1645" i="5"/>
  <c r="AH1641" i="5"/>
  <c r="AH1637" i="5"/>
  <c r="AH1633" i="5"/>
  <c r="AH1629" i="5"/>
  <c r="AH1625" i="5"/>
  <c r="AH1621" i="5"/>
  <c r="AH1617" i="5"/>
  <c r="AH1613" i="5"/>
  <c r="AH1609" i="5"/>
  <c r="AH1605" i="5"/>
  <c r="AH1601" i="5"/>
  <c r="AH1597" i="5"/>
  <c r="AH1593" i="5"/>
  <c r="AH1589" i="5"/>
  <c r="AH1585" i="5"/>
  <c r="AH1581" i="5"/>
  <c r="AH1577" i="5"/>
  <c r="AH1573" i="5"/>
  <c r="AH1569" i="5"/>
  <c r="AH1565" i="5"/>
  <c r="AH1561" i="5"/>
  <c r="AH1557" i="5"/>
  <c r="AH1553" i="5"/>
  <c r="AH1549" i="5"/>
  <c r="AH1545" i="5"/>
  <c r="AH1541" i="5"/>
  <c r="AH1537" i="5"/>
  <c r="AH1533" i="5"/>
  <c r="AH1529" i="5"/>
  <c r="AH1525" i="5"/>
  <c r="AH1521" i="5"/>
  <c r="AH1517" i="5"/>
  <c r="AH1513" i="5"/>
  <c r="AH1509" i="5"/>
  <c r="AH1505" i="5"/>
  <c r="AH1501" i="5"/>
  <c r="AH1497" i="5"/>
  <c r="AH1493" i="5"/>
  <c r="AH1489" i="5"/>
  <c r="AH1485" i="5"/>
  <c r="AH1481" i="5"/>
  <c r="AH1477" i="5"/>
  <c r="AH1473" i="5"/>
  <c r="AH1469" i="5"/>
  <c r="AH1465" i="5"/>
  <c r="AH1462" i="5"/>
  <c r="AH1458" i="5"/>
  <c r="AH1454" i="5"/>
  <c r="AH1450" i="5"/>
  <c r="AH1446" i="5"/>
  <c r="AH1442" i="5"/>
  <c r="AH1438" i="5"/>
  <c r="AH1434" i="5"/>
  <c r="AH1430" i="5"/>
  <c r="AH1426" i="5"/>
  <c r="AH1422" i="5"/>
  <c r="AH1418" i="5"/>
  <c r="AH1414" i="5"/>
  <c r="AH1410" i="5"/>
  <c r="AH1406" i="5"/>
  <c r="AH1402" i="5"/>
  <c r="AH1398" i="5"/>
  <c r="AH1394" i="5"/>
  <c r="AH1390" i="5"/>
  <c r="AH1386" i="5"/>
  <c r="AH1382" i="5"/>
  <c r="AH1378" i="5"/>
  <c r="AH1374" i="5"/>
  <c r="AH1370" i="5"/>
  <c r="AH1366" i="5"/>
  <c r="AH1362" i="5"/>
  <c r="AH1358" i="5"/>
  <c r="AH1354" i="5"/>
  <c r="AH1350" i="5"/>
  <c r="AH1346" i="5"/>
  <c r="AH1342" i="5"/>
  <c r="AH1338" i="5"/>
  <c r="AH1334" i="5"/>
  <c r="AH1330" i="5"/>
  <c r="AH1326" i="5"/>
  <c r="AH1322" i="5"/>
  <c r="AH1318" i="5"/>
  <c r="AH1314" i="5"/>
  <c r="AH1310" i="5"/>
  <c r="AH1306" i="5"/>
  <c r="AH1302" i="5"/>
  <c r="AH1298" i="5"/>
  <c r="AH1294" i="5"/>
  <c r="AH1290" i="5"/>
  <c r="AH1286" i="5"/>
  <c r="AH1282" i="5"/>
  <c r="AH1278" i="5"/>
  <c r="AH1274" i="5"/>
  <c r="AH1270" i="5"/>
  <c r="AH1266" i="5"/>
  <c r="AH1262" i="5"/>
  <c r="AH1258" i="5"/>
  <c r="AH1254" i="5"/>
  <c r="AH1250" i="5"/>
  <c r="AH1246" i="5"/>
  <c r="AH1242" i="5"/>
  <c r="AH1238" i="5"/>
  <c r="AH1234" i="5"/>
  <c r="AH1230" i="5"/>
  <c r="AH1226" i="5"/>
  <c r="AH1222" i="5"/>
  <c r="AH1218" i="5"/>
  <c r="AH1214" i="5"/>
  <c r="AH1210" i="5"/>
  <c r="AH1206" i="5"/>
  <c r="AH1202" i="5"/>
  <c r="AH1198" i="5"/>
  <c r="AH1194" i="5"/>
  <c r="AH1190" i="5"/>
  <c r="AH1186" i="5"/>
  <c r="AH1182" i="5"/>
  <c r="AH1178" i="5"/>
  <c r="AH1174" i="5"/>
  <c r="AH1170" i="5"/>
  <c r="AH1166" i="5"/>
  <c r="AH1162" i="5"/>
  <c r="AH1158" i="5"/>
  <c r="AH1154" i="5"/>
  <c r="AH1150" i="5"/>
  <c r="AH1146" i="5"/>
  <c r="AH1142" i="5"/>
  <c r="AH1138" i="5"/>
  <c r="AH1134" i="5"/>
  <c r="AH1130" i="5"/>
  <c r="AH1126" i="5"/>
  <c r="AH1122" i="5"/>
  <c r="AH1118" i="5"/>
  <c r="AH1114" i="5"/>
  <c r="AH1110" i="5"/>
  <c r="AH1106" i="5"/>
  <c r="AH1102" i="5"/>
  <c r="AH1098" i="5"/>
  <c r="AH1094" i="5"/>
  <c r="AH1090" i="5"/>
  <c r="AH1086" i="5"/>
  <c r="AH1082" i="5"/>
  <c r="AH1078" i="5"/>
  <c r="AH1074" i="5"/>
  <c r="AH1070" i="5"/>
  <c r="AH1066" i="5"/>
  <c r="AH1062" i="5"/>
  <c r="AH1058" i="5"/>
  <c r="AH1054" i="5"/>
  <c r="AH1050" i="5"/>
  <c r="AH1046" i="5"/>
  <c r="AH1042" i="5"/>
  <c r="AH1038" i="5"/>
  <c r="AH1034" i="5"/>
  <c r="AH1030" i="5"/>
  <c r="AH1026" i="5"/>
  <c r="AH1022" i="5"/>
  <c r="AH1018" i="5"/>
  <c r="AH1014" i="5"/>
  <c r="AH1010" i="5"/>
  <c r="AH1006" i="5"/>
  <c r="AH1002" i="5"/>
  <c r="AH998" i="5"/>
  <c r="AH994" i="5"/>
  <c r="AH990" i="5"/>
  <c r="AH986" i="5"/>
  <c r="AH982" i="5"/>
  <c r="AH978" i="5"/>
  <c r="AH974" i="5"/>
  <c r="AH970" i="5"/>
  <c r="AH966" i="5"/>
  <c r="AH962" i="5"/>
  <c r="AH958" i="5"/>
  <c r="AH954" i="5"/>
  <c r="AH950" i="5"/>
  <c r="AH946" i="5"/>
  <c r="AH942" i="5"/>
  <c r="AH938" i="5"/>
  <c r="AH934" i="5"/>
  <c r="AH930" i="5"/>
  <c r="AH926" i="5"/>
  <c r="AH922" i="5"/>
  <c r="AH918" i="5"/>
  <c r="AH914" i="5"/>
  <c r="AH910" i="5"/>
  <c r="AH906" i="5"/>
  <c r="AH902" i="5"/>
  <c r="AH898" i="5"/>
  <c r="AH894" i="5"/>
  <c r="AH890" i="5"/>
  <c r="AH886" i="5"/>
  <c r="AH882" i="5"/>
  <c r="AH878" i="5"/>
  <c r="AH874" i="5"/>
  <c r="AH870" i="5"/>
  <c r="AH866" i="5"/>
  <c r="AH862" i="5"/>
  <c r="AH858" i="5"/>
  <c r="AH854" i="5"/>
  <c r="AH850" i="5"/>
  <c r="AH846" i="5"/>
  <c r="AH842" i="5"/>
  <c r="AH838" i="5"/>
  <c r="AH834" i="5"/>
  <c r="AH830" i="5"/>
  <c r="AH826" i="5"/>
  <c r="AH822" i="5"/>
  <c r="AH818" i="5"/>
  <c r="AH814" i="5"/>
  <c r="AH810" i="5"/>
  <c r="AH806" i="5"/>
  <c r="AH802" i="5"/>
  <c r="AH798" i="5"/>
  <c r="AH794" i="5"/>
  <c r="AH790" i="5"/>
  <c r="AH786" i="5"/>
  <c r="AH782" i="5"/>
  <c r="AH778" i="5"/>
  <c r="AH774" i="5"/>
  <c r="AH770" i="5"/>
  <c r="AH766" i="5"/>
  <c r="AH762" i="5"/>
  <c r="AH758" i="5"/>
  <c r="AH754" i="5"/>
  <c r="AH750" i="5"/>
  <c r="AH746" i="5"/>
  <c r="AH742" i="5"/>
  <c r="AH738" i="5"/>
  <c r="AH734" i="5"/>
  <c r="AH730" i="5"/>
  <c r="AH726" i="5"/>
  <c r="AH722" i="5"/>
  <c r="AH718" i="5"/>
  <c r="AH714" i="5"/>
  <c r="AH710" i="5"/>
  <c r="AH706" i="5"/>
  <c r="AH702" i="5"/>
  <c r="AH698" i="5"/>
  <c r="AH694" i="5"/>
  <c r="AH690" i="5"/>
  <c r="AH686" i="5"/>
  <c r="AH682" i="5"/>
  <c r="AH678" i="5"/>
  <c r="AH674" i="5"/>
  <c r="AH670" i="5"/>
  <c r="AH666" i="5"/>
  <c r="AH662" i="5"/>
  <c r="AH658" i="5"/>
  <c r="AH654" i="5"/>
  <c r="AH650" i="5"/>
  <c r="AH646" i="5"/>
  <c r="AH642" i="5"/>
  <c r="AH638" i="5"/>
  <c r="AH634" i="5"/>
  <c r="AH630" i="5"/>
  <c r="AH626" i="5"/>
  <c r="AH622" i="5"/>
  <c r="AH618" i="5"/>
  <c r="AH614" i="5"/>
  <c r="AH610" i="5"/>
  <c r="AH606" i="5"/>
  <c r="AH602" i="5"/>
  <c r="AH598" i="5"/>
  <c r="AH594" i="5"/>
  <c r="AH590" i="5"/>
  <c r="AH586" i="5"/>
  <c r="AH582" i="5"/>
  <c r="AH578" i="5"/>
  <c r="AH574" i="5"/>
  <c r="AH570" i="5"/>
  <c r="AH566" i="5"/>
  <c r="AH562" i="5"/>
  <c r="AH558" i="5"/>
  <c r="AH554" i="5"/>
  <c r="AH550" i="5"/>
  <c r="AH546" i="5"/>
  <c r="AH542" i="5"/>
  <c r="AH538" i="5"/>
  <c r="AH534" i="5"/>
  <c r="AH530" i="5"/>
  <c r="AH526" i="5"/>
  <c r="AH522" i="5"/>
  <c r="AH518" i="5"/>
  <c r="AH514" i="5"/>
  <c r="AH510" i="5"/>
  <c r="AH506" i="5"/>
  <c r="AH502" i="5"/>
  <c r="AH498" i="5"/>
  <c r="AH494" i="5"/>
  <c r="AH490" i="5"/>
  <c r="AH486" i="5"/>
  <c r="AH482" i="5"/>
  <c r="AH478" i="5"/>
  <c r="AH474" i="5"/>
  <c r="AH470" i="5"/>
  <c r="AH466" i="5"/>
  <c r="AH462" i="5"/>
  <c r="AH458" i="5"/>
  <c r="AH454" i="5"/>
  <c r="AH450" i="5"/>
  <c r="AH446" i="5"/>
  <c r="AH442" i="5"/>
  <c r="AH438" i="5"/>
  <c r="AH434" i="5"/>
  <c r="AH430" i="5"/>
  <c r="AH426" i="5"/>
  <c r="AH422" i="5"/>
  <c r="AH418" i="5"/>
  <c r="AH414" i="5"/>
  <c r="AH410" i="5"/>
  <c r="AH406" i="5"/>
  <c r="AH402" i="5"/>
  <c r="AH398" i="5"/>
  <c r="AH394" i="5"/>
  <c r="AH390" i="5"/>
  <c r="AH386" i="5"/>
  <c r="AH382" i="5"/>
  <c r="AH378" i="5"/>
  <c r="AH374" i="5"/>
  <c r="AH370" i="5"/>
  <c r="AH366" i="5"/>
  <c r="AH362" i="5"/>
  <c r="AH358" i="5"/>
  <c r="AH354" i="5"/>
  <c r="AH350" i="5"/>
  <c r="AH346" i="5"/>
  <c r="AH342" i="5"/>
  <c r="AH338" i="5"/>
  <c r="AH334" i="5"/>
  <c r="AH330" i="5"/>
  <c r="AH326" i="5"/>
  <c r="AH322" i="5"/>
  <c r="AH318" i="5"/>
  <c r="AH314" i="5"/>
  <c r="AH310" i="5"/>
  <c r="AH306" i="5"/>
  <c r="AH302" i="5"/>
  <c r="AH298" i="5"/>
  <c r="AH294" i="5"/>
  <c r="AH290" i="5"/>
  <c r="AH286" i="5"/>
  <c r="AH282" i="5"/>
  <c r="AH278" i="5"/>
  <c r="AH274" i="5"/>
  <c r="AH270" i="5"/>
  <c r="AH266" i="5"/>
  <c r="AH262" i="5"/>
  <c r="AH258" i="5"/>
  <c r="AH254" i="5"/>
  <c r="AH250" i="5"/>
  <c r="AH246" i="5"/>
  <c r="AH242" i="5"/>
  <c r="AH238" i="5"/>
  <c r="AH234" i="5"/>
  <c r="AH230" i="5"/>
  <c r="AH226" i="5"/>
  <c r="AH222" i="5"/>
  <c r="AH218" i="5"/>
  <c r="AH214" i="5"/>
  <c r="AH210" i="5"/>
  <c r="AH206" i="5"/>
  <c r="AH202" i="5"/>
  <c r="AH198" i="5"/>
  <c r="AH194" i="5"/>
  <c r="AH190" i="5"/>
  <c r="AH186" i="5"/>
  <c r="AH182" i="5"/>
  <c r="AH178" i="5"/>
  <c r="AH174" i="5"/>
  <c r="AH170" i="5"/>
  <c r="AH166" i="5"/>
  <c r="AH162" i="5"/>
  <c r="AH158" i="5"/>
  <c r="AH154" i="5"/>
  <c r="AH150" i="5"/>
  <c r="AH146" i="5"/>
  <c r="AH142" i="5"/>
  <c r="AH138" i="5"/>
  <c r="AH134" i="5"/>
  <c r="AH130" i="5"/>
  <c r="AH126" i="5"/>
  <c r="AH122" i="5"/>
  <c r="AH118" i="5"/>
  <c r="AH114" i="5"/>
  <c r="AH110" i="5"/>
  <c r="AH106" i="5"/>
  <c r="AH102" i="5"/>
  <c r="AH98" i="5"/>
  <c r="AH94" i="5"/>
  <c r="AH90" i="5"/>
  <c r="AH86" i="5"/>
  <c r="AH82" i="5"/>
  <c r="AH78" i="5"/>
  <c r="AH74" i="5"/>
  <c r="AH70" i="5"/>
  <c r="AH66" i="5"/>
  <c r="AH62" i="5"/>
  <c r="AH58" i="5"/>
  <c r="AH54" i="5"/>
  <c r="AH50" i="5"/>
  <c r="AH46" i="5"/>
  <c r="AH42" i="5"/>
  <c r="AH38" i="5"/>
  <c r="AH34" i="5"/>
  <c r="AH30" i="5"/>
  <c r="AH26" i="5"/>
  <c r="AH22" i="5"/>
  <c r="AH18" i="5"/>
  <c r="AH14" i="5"/>
  <c r="AH10" i="5"/>
  <c r="AH6" i="5"/>
  <c r="X29" i="1"/>
  <c r="J22" i="5"/>
  <c r="J20" i="5"/>
  <c r="J24" i="5"/>
  <c r="AY4" i="5"/>
  <c r="AX5" i="1"/>
  <c r="AE3" i="5"/>
  <c r="R4" i="1"/>
  <c r="P39" i="1"/>
  <c r="P54" i="1"/>
  <c r="Q65" i="1"/>
  <c r="R37" i="1"/>
  <c r="S9" i="1"/>
  <c r="P27" i="1"/>
  <c r="P35" i="1"/>
  <c r="R43" i="1"/>
  <c r="P36" i="1"/>
  <c r="Q8" i="1"/>
  <c r="Q47" i="1"/>
  <c r="P62" i="1"/>
  <c r="P69" i="1"/>
  <c r="Q41" i="1"/>
  <c r="P13" i="1"/>
  <c r="S17" i="1"/>
  <c r="P21" i="1"/>
  <c r="P68" i="1"/>
  <c r="Q40" i="1"/>
  <c r="P12" i="1"/>
  <c r="S55" i="1"/>
  <c r="P70" i="1"/>
  <c r="P6" i="1"/>
  <c r="P45" i="1"/>
  <c r="S49" i="1"/>
  <c r="P53" i="1"/>
  <c r="Q50" i="1"/>
  <c r="S72" i="1"/>
  <c r="R44" i="1"/>
  <c r="Q16" i="1"/>
  <c r="R59" i="1"/>
  <c r="Q11" i="1"/>
  <c r="P14" i="1"/>
  <c r="Q26" i="1"/>
  <c r="Q34" i="1"/>
  <c r="P51" i="1"/>
  <c r="Q58" i="1"/>
  <c r="Q10" i="1"/>
  <c r="Q48" i="1"/>
  <c r="R20" i="1"/>
  <c r="R67" i="1"/>
  <c r="P15" i="1"/>
  <c r="R23" i="1"/>
  <c r="Q31" i="1"/>
  <c r="Q25" i="1"/>
  <c r="Q63" i="1"/>
  <c r="Q66" i="1"/>
  <c r="Q18" i="1"/>
  <c r="P52" i="1"/>
  <c r="S24" i="1"/>
  <c r="P28" i="1"/>
  <c r="Q32" i="1"/>
  <c r="S57" i="1"/>
  <c r="P29" i="1"/>
  <c r="S71" i="1"/>
  <c r="P7" i="1"/>
  <c r="P22" i="1"/>
  <c r="Q56" i="1"/>
  <c r="R60" i="1"/>
  <c r="Q64" i="1"/>
  <c r="P46" i="1"/>
  <c r="R61" i="1"/>
  <c r="S33" i="1"/>
  <c r="P5" i="1"/>
  <c r="Q19" i="1"/>
  <c r="P30" i="1"/>
  <c r="P38" i="1"/>
  <c r="Q42" i="1"/>
  <c r="AH1461" i="5"/>
  <c r="AH1457" i="5"/>
  <c r="AH1453" i="5"/>
  <c r="AH1449" i="5"/>
  <c r="AH1445" i="5"/>
  <c r="AH1441" i="5"/>
  <c r="AH1437" i="5"/>
  <c r="AH1433" i="5"/>
  <c r="AH1429" i="5"/>
  <c r="AH1425" i="5"/>
  <c r="AH1421" i="5"/>
  <c r="AH1417" i="5"/>
  <c r="AH1413" i="5"/>
  <c r="AH1409" i="5"/>
  <c r="AH1405" i="5"/>
  <c r="AH1401" i="5"/>
  <c r="AH1397" i="5"/>
  <c r="AH1393" i="5"/>
  <c r="AH1389" i="5"/>
  <c r="AH1385" i="5"/>
  <c r="AH1381" i="5"/>
  <c r="AH1377" i="5"/>
  <c r="AH1373" i="5"/>
  <c r="AH1369" i="5"/>
  <c r="AH1365" i="5"/>
  <c r="AH1361" i="5"/>
  <c r="AH1357" i="5"/>
  <c r="AH1353" i="5"/>
  <c r="AH1349" i="5"/>
  <c r="AH1345" i="5"/>
  <c r="AH1341" i="5"/>
  <c r="AH1337" i="5"/>
  <c r="AH1333" i="5"/>
  <c r="AH1329" i="5"/>
  <c r="AH1325" i="5"/>
  <c r="AH1321" i="5"/>
  <c r="AH1317" i="5"/>
  <c r="AH1313" i="5"/>
  <c r="AH1309" i="5"/>
  <c r="AH1305" i="5"/>
  <c r="AH1301" i="5"/>
  <c r="AH1297" i="5"/>
  <c r="AH1293" i="5"/>
  <c r="AH1289" i="5"/>
  <c r="AH1285" i="5"/>
  <c r="AH1281" i="5"/>
  <c r="AH1277" i="5"/>
  <c r="AH1273" i="5"/>
  <c r="AH1269" i="5"/>
  <c r="AH1265" i="5"/>
  <c r="AH1261" i="5"/>
  <c r="AH1257" i="5"/>
  <c r="AH1253" i="5"/>
  <c r="AH1249" i="5"/>
  <c r="AH1245" i="5"/>
  <c r="AH1241" i="5"/>
  <c r="AH1237" i="5"/>
  <c r="AH1233" i="5"/>
  <c r="AH1229" i="5"/>
  <c r="AH1225" i="5"/>
  <c r="AH1221" i="5"/>
  <c r="AH1217" i="5"/>
  <c r="AH1213" i="5"/>
  <c r="AH1209" i="5"/>
  <c r="AH1205" i="5"/>
  <c r="AH1201" i="5"/>
  <c r="AH1197" i="5"/>
  <c r="AH1193" i="5"/>
  <c r="AH1189" i="5"/>
  <c r="AH1185" i="5"/>
  <c r="AH1181" i="5"/>
  <c r="AH1177" i="5"/>
  <c r="AH1173" i="5"/>
  <c r="AH1169" i="5"/>
  <c r="AH1165" i="5"/>
  <c r="AH1161" i="5"/>
  <c r="AH1157" i="5"/>
  <c r="AH1153" i="5"/>
  <c r="AH1149" i="5"/>
  <c r="AH1145" i="5"/>
  <c r="AH1141" i="5"/>
  <c r="AH1137" i="5"/>
  <c r="AH1133" i="5"/>
  <c r="AH1129" i="5"/>
  <c r="AH1125" i="5"/>
  <c r="AH1121" i="5"/>
  <c r="AH1117" i="5"/>
  <c r="AH1113" i="5"/>
  <c r="AH1109" i="5"/>
  <c r="AH1105" i="5"/>
  <c r="AH1101" i="5"/>
  <c r="AH1097" i="5"/>
  <c r="AH1093" i="5"/>
  <c r="AH1089" i="5"/>
  <c r="AH1085" i="5"/>
  <c r="AH1081" i="5"/>
  <c r="AH1077" i="5"/>
  <c r="AH1073" i="5"/>
  <c r="AH1069" i="5"/>
  <c r="AH1065" i="5"/>
  <c r="AH1061" i="5"/>
  <c r="AH1057" i="5"/>
  <c r="AH1053" i="5"/>
  <c r="AH1049" i="5"/>
  <c r="AH1045" i="5"/>
  <c r="AH1041" i="5"/>
  <c r="AH1037" i="5"/>
  <c r="AH1033" i="5"/>
  <c r="AH1029" i="5"/>
  <c r="AH1025" i="5"/>
  <c r="AH1021" i="5"/>
  <c r="AH1017" i="5"/>
  <c r="AH1013" i="5"/>
  <c r="AH1009" i="5"/>
  <c r="AH1005" i="5"/>
  <c r="AH1001" i="5"/>
  <c r="AH997" i="5"/>
  <c r="AH993" i="5"/>
  <c r="AH989" i="5"/>
  <c r="AH985" i="5"/>
  <c r="AH981" i="5"/>
  <c r="AH977" i="5"/>
  <c r="AH973" i="5"/>
  <c r="AH969" i="5"/>
  <c r="AH965" i="5"/>
  <c r="AH961" i="5"/>
  <c r="AH957" i="5"/>
  <c r="AH953" i="5"/>
  <c r="AH949" i="5"/>
  <c r="AH945" i="5"/>
  <c r="AH941" i="5"/>
  <c r="AH937" i="5"/>
  <c r="AH933" i="5"/>
  <c r="AH929" i="5"/>
  <c r="AH925" i="5"/>
  <c r="AH921" i="5"/>
  <c r="AH917" i="5"/>
  <c r="AH913" i="5"/>
  <c r="AH909" i="5"/>
  <c r="AH905" i="5"/>
  <c r="AH901" i="5"/>
  <c r="AH897" i="5"/>
  <c r="AH893" i="5"/>
  <c r="AH889" i="5"/>
  <c r="AH885" i="5"/>
  <c r="AH881" i="5"/>
  <c r="AH877" i="5"/>
  <c r="AH873" i="5"/>
  <c r="AH869" i="5"/>
  <c r="AH865" i="5"/>
  <c r="AH861" i="5"/>
  <c r="AH857" i="5"/>
  <c r="AH853" i="5"/>
  <c r="AH849" i="5"/>
  <c r="AH845" i="5"/>
  <c r="AH841" i="5"/>
  <c r="AH837" i="5"/>
  <c r="AH833" i="5"/>
  <c r="AH829" i="5"/>
  <c r="AH825" i="5"/>
  <c r="AH821" i="5"/>
  <c r="AH817" i="5"/>
  <c r="AH813" i="5"/>
  <c r="AH809" i="5"/>
  <c r="AH805" i="5"/>
  <c r="AH801" i="5"/>
  <c r="AH797" i="5"/>
  <c r="AH793" i="5"/>
  <c r="AH789" i="5"/>
  <c r="AH785" i="5"/>
  <c r="AH781" i="5"/>
  <c r="AH777" i="5"/>
  <c r="AH773" i="5"/>
  <c r="AH769" i="5"/>
  <c r="AH765" i="5"/>
  <c r="AH761" i="5"/>
  <c r="AH757" i="5"/>
  <c r="AH753" i="5"/>
  <c r="AH749" i="5"/>
  <c r="AH745" i="5"/>
  <c r="AH741" i="5"/>
  <c r="AH737" i="5"/>
  <c r="AH733" i="5"/>
  <c r="AH729" i="5"/>
  <c r="AH725" i="5"/>
  <c r="AH721" i="5"/>
  <c r="AH717" i="5"/>
  <c r="AH713" i="5"/>
  <c r="AH709" i="5"/>
  <c r="AH705" i="5"/>
  <c r="AH701" i="5"/>
  <c r="AH697" i="5"/>
  <c r="AH693" i="5"/>
  <c r="AH689" i="5"/>
  <c r="AH685" i="5"/>
  <c r="AH681" i="5"/>
  <c r="AH677" i="5"/>
  <c r="AH673" i="5"/>
  <c r="AH669" i="5"/>
  <c r="AH665" i="5"/>
  <c r="AH661" i="5"/>
  <c r="AH657" i="5"/>
  <c r="AH653" i="5"/>
  <c r="AH649" i="5"/>
  <c r="AH645" i="5"/>
  <c r="AH641" i="5"/>
  <c r="AH637" i="5"/>
  <c r="AH633" i="5"/>
  <c r="AH629" i="5"/>
  <c r="AH625" i="5"/>
  <c r="AH621" i="5"/>
  <c r="AH617" i="5"/>
  <c r="AH613" i="5"/>
  <c r="AH609" i="5"/>
  <c r="AH605" i="5"/>
  <c r="AH601" i="5"/>
  <c r="AH597" i="5"/>
  <c r="AH593" i="5"/>
  <c r="AH589" i="5"/>
  <c r="AH585" i="5"/>
  <c r="AH581" i="5"/>
  <c r="AH577" i="5"/>
  <c r="AH573" i="5"/>
  <c r="AH569" i="5"/>
  <c r="AH565" i="5"/>
  <c r="AH561" i="5"/>
  <c r="AH557" i="5"/>
  <c r="AH553" i="5"/>
  <c r="AH549" i="5"/>
  <c r="AH545" i="5"/>
  <c r="AH541" i="5"/>
  <c r="AH537" i="5"/>
  <c r="AH533" i="5"/>
  <c r="AH529" i="5"/>
  <c r="AH525" i="5"/>
  <c r="AH521" i="5"/>
  <c r="AH517" i="5"/>
  <c r="AH513" i="5"/>
  <c r="AH509" i="5"/>
  <c r="AH505" i="5"/>
  <c r="AH501" i="5"/>
  <c r="AH497" i="5"/>
  <c r="AH493" i="5"/>
  <c r="AH489" i="5"/>
  <c r="AH485" i="5"/>
  <c r="AH481" i="5"/>
  <c r="AH477" i="5"/>
  <c r="AH473" i="5"/>
  <c r="AH469" i="5"/>
  <c r="AH465" i="5"/>
  <c r="AH461" i="5"/>
  <c r="AH457" i="5"/>
  <c r="AH453" i="5"/>
  <c r="AH449" i="5"/>
  <c r="AH445" i="5"/>
  <c r="AH441" i="5"/>
  <c r="AH437" i="5"/>
  <c r="AH433" i="5"/>
  <c r="AH429" i="5"/>
  <c r="AH425" i="5"/>
  <c r="AH421" i="5"/>
  <c r="AH417" i="5"/>
  <c r="AH413" i="5"/>
  <c r="AH409" i="5"/>
  <c r="AH405" i="5"/>
  <c r="AH401" i="5"/>
  <c r="AH397" i="5"/>
  <c r="AH393" i="5"/>
  <c r="AH389" i="5"/>
  <c r="AH385" i="5"/>
  <c r="AH381" i="5"/>
  <c r="AH377" i="5"/>
  <c r="AH373" i="5"/>
  <c r="AH369" i="5"/>
  <c r="AH365" i="5"/>
  <c r="AH361" i="5"/>
  <c r="AH357" i="5"/>
  <c r="AH353" i="5"/>
  <c r="AH349" i="5"/>
  <c r="AH345" i="5"/>
  <c r="AH341" i="5"/>
  <c r="AH337" i="5"/>
  <c r="AH333" i="5"/>
  <c r="AH329" i="5"/>
  <c r="AH325" i="5"/>
  <c r="AH321" i="5"/>
  <c r="AH317" i="5"/>
  <c r="AH313" i="5"/>
  <c r="AH309" i="5"/>
  <c r="AH305" i="5"/>
  <c r="AH301" i="5"/>
  <c r="AH297" i="5"/>
  <c r="AH293" i="5"/>
  <c r="AH289" i="5"/>
  <c r="AH285" i="5"/>
  <c r="AH281" i="5"/>
  <c r="AH277" i="5"/>
  <c r="AH273" i="5"/>
  <c r="AH269" i="5"/>
  <c r="AH265" i="5"/>
  <c r="AH261" i="5"/>
  <c r="AH257" i="5"/>
  <c r="AH253" i="5"/>
  <c r="AH249" i="5"/>
  <c r="AH245" i="5"/>
  <c r="AH241" i="5"/>
  <c r="AH237" i="5"/>
  <c r="AH233" i="5"/>
  <c r="AH229" i="5"/>
  <c r="AH225" i="5"/>
  <c r="AH221" i="5"/>
  <c r="AH217" i="5"/>
  <c r="AH213" i="5"/>
  <c r="AH209" i="5"/>
  <c r="AH205" i="5"/>
  <c r="AH201" i="5"/>
  <c r="AH197" i="5"/>
  <c r="AH193" i="5"/>
  <c r="AH189" i="5"/>
  <c r="AH185" i="5"/>
  <c r="AH181" i="5"/>
  <c r="AH177" i="5"/>
  <c r="AH173" i="5"/>
  <c r="AH169" i="5"/>
  <c r="AH165" i="5"/>
  <c r="AH161" i="5"/>
  <c r="AH157" i="5"/>
  <c r="AH153" i="5"/>
  <c r="AH149" i="5"/>
  <c r="AH145" i="5"/>
  <c r="AH141" i="5"/>
  <c r="AH137" i="5"/>
  <c r="AH133" i="5"/>
  <c r="AH129" i="5"/>
  <c r="AH125" i="5"/>
  <c r="AH121" i="5"/>
  <c r="AH117" i="5"/>
  <c r="AH113" i="5"/>
  <c r="AH109" i="5"/>
  <c r="AH105" i="5"/>
  <c r="AH101" i="5"/>
  <c r="AH97" i="5"/>
  <c r="AH93" i="5"/>
  <c r="AH89" i="5"/>
  <c r="AH85" i="5"/>
  <c r="AH81" i="5"/>
  <c r="AH77" i="5"/>
  <c r="AH73" i="5"/>
  <c r="AH69" i="5"/>
  <c r="AH65" i="5"/>
  <c r="AH61" i="5"/>
  <c r="AH57" i="5"/>
  <c r="AH53" i="5"/>
  <c r="AH49" i="5"/>
  <c r="AH45" i="5"/>
  <c r="AH41" i="5"/>
  <c r="AH37" i="5"/>
  <c r="AH33" i="5"/>
  <c r="AH29" i="5"/>
  <c r="AH25" i="5"/>
  <c r="AH21" i="5"/>
  <c r="AH17" i="5"/>
  <c r="AH13" i="5"/>
  <c r="AH9" i="5"/>
  <c r="AH5" i="5"/>
  <c r="J16" i="5"/>
  <c r="J18" i="5"/>
  <c r="J21" i="5"/>
  <c r="AY5" i="5"/>
  <c r="AH4" i="5"/>
  <c r="P4" i="1"/>
  <c r="S39" i="1"/>
  <c r="S54" i="1"/>
  <c r="R65" i="1"/>
  <c r="Q37" i="1"/>
  <c r="P9" i="1"/>
  <c r="S27" i="1"/>
  <c r="S35" i="1"/>
  <c r="Q43" i="1"/>
  <c r="S36" i="1"/>
  <c r="R8" i="1"/>
  <c r="S47" i="1"/>
  <c r="S62" i="1"/>
  <c r="Q69" i="1"/>
  <c r="P41" i="1"/>
  <c r="S13" i="1"/>
  <c r="R17" i="1"/>
  <c r="Q21" i="1"/>
  <c r="S68" i="1"/>
  <c r="R40" i="1"/>
  <c r="S12" i="1"/>
  <c r="Q55" i="1"/>
  <c r="S70" i="1"/>
  <c r="S6" i="1"/>
  <c r="S45" i="1"/>
  <c r="R49" i="1"/>
  <c r="Q53" i="1"/>
  <c r="P50" i="1"/>
  <c r="R72" i="1"/>
  <c r="S44" i="1"/>
  <c r="R16" i="1"/>
  <c r="Q59" i="1"/>
  <c r="R11" i="1"/>
  <c r="Q14" i="1"/>
  <c r="R26" i="1"/>
  <c r="P34" i="1"/>
  <c r="S51" i="1"/>
  <c r="R58" i="1"/>
  <c r="R10" i="1"/>
  <c r="R48" i="1"/>
  <c r="S20" i="1"/>
  <c r="Q67" i="1"/>
  <c r="S15" i="1"/>
  <c r="Q23" i="1"/>
  <c r="P31" i="1"/>
  <c r="P25" i="1"/>
  <c r="S63" i="1"/>
  <c r="P66" i="1"/>
  <c r="P18" i="1"/>
  <c r="S52" i="1"/>
  <c r="R24" i="1"/>
  <c r="S28" i="1"/>
  <c r="R32" i="1"/>
  <c r="P57" i="1"/>
  <c r="S29" i="1"/>
  <c r="R71" i="1"/>
  <c r="Q7" i="1"/>
  <c r="S22" i="1"/>
  <c r="R56" i="1"/>
  <c r="S60" i="1"/>
  <c r="R64" i="1"/>
  <c r="Q46" i="1"/>
  <c r="S61" i="1"/>
  <c r="R33" i="1"/>
  <c r="Q5" i="1"/>
  <c r="P19" i="1"/>
  <c r="Q30" i="1"/>
  <c r="S38" i="1"/>
  <c r="R42" i="1"/>
  <c r="AH1460" i="5"/>
  <c r="AH1456" i="5"/>
  <c r="AH1452" i="5"/>
  <c r="AH1448" i="5"/>
  <c r="AH1444" i="5"/>
  <c r="AH1440" i="5"/>
  <c r="AH1436" i="5"/>
  <c r="AH1432" i="5"/>
  <c r="AH1428" i="5"/>
  <c r="AH1424" i="5"/>
  <c r="AH1420" i="5"/>
  <c r="AH1416" i="5"/>
  <c r="AH1412" i="5"/>
  <c r="AH1408" i="5"/>
  <c r="AH1404" i="5"/>
  <c r="AH1400" i="5"/>
  <c r="AH1396" i="5"/>
  <c r="AH1392" i="5"/>
  <c r="AH1388" i="5"/>
  <c r="AH1384" i="5"/>
  <c r="AH1380" i="5"/>
  <c r="AH1376" i="5"/>
  <c r="AH1372" i="5"/>
  <c r="AH1368" i="5"/>
  <c r="AH1364" i="5"/>
  <c r="AH1360" i="5"/>
  <c r="AH1356" i="5"/>
  <c r="AH1352" i="5"/>
  <c r="AH1348" i="5"/>
  <c r="AH1344" i="5"/>
  <c r="AH1340" i="5"/>
  <c r="AH1336" i="5"/>
  <c r="AH1332" i="5"/>
  <c r="AH1328" i="5"/>
  <c r="AH1324" i="5"/>
  <c r="AH1320" i="5"/>
  <c r="AH1316" i="5"/>
  <c r="AH1312" i="5"/>
  <c r="AH1308" i="5"/>
  <c r="AH1304" i="5"/>
  <c r="AH1300" i="5"/>
  <c r="AH1296" i="5"/>
  <c r="AH1292" i="5"/>
  <c r="AH1288" i="5"/>
  <c r="AH1284" i="5"/>
  <c r="AH1280" i="5"/>
  <c r="AH1276" i="5"/>
  <c r="AH1272" i="5"/>
  <c r="AH1268" i="5"/>
  <c r="AH1264" i="5"/>
  <c r="AH1260" i="5"/>
  <c r="AH1256" i="5"/>
  <c r="AH1252" i="5"/>
  <c r="AH1248" i="5"/>
  <c r="AH1244" i="5"/>
  <c r="AH1240" i="5"/>
  <c r="AH1236" i="5"/>
  <c r="AH1232" i="5"/>
  <c r="AH1228" i="5"/>
  <c r="AH1224" i="5"/>
  <c r="AH1220" i="5"/>
  <c r="AH1216" i="5"/>
  <c r="AH1212" i="5"/>
  <c r="AH1208" i="5"/>
  <c r="AH1204" i="5"/>
  <c r="AH1200" i="5"/>
  <c r="AH1196" i="5"/>
  <c r="AH1192" i="5"/>
  <c r="AH1188" i="5"/>
  <c r="AH1184" i="5"/>
  <c r="AH1180" i="5"/>
  <c r="AH1176" i="5"/>
  <c r="AH1172" i="5"/>
  <c r="AH1168" i="5"/>
  <c r="AH1164" i="5"/>
  <c r="AH1160" i="5"/>
  <c r="AH1156" i="5"/>
  <c r="AH1152" i="5"/>
  <c r="AH1148" i="5"/>
  <c r="AH1144" i="5"/>
  <c r="AH1140" i="5"/>
  <c r="AH1136" i="5"/>
  <c r="AH1132" i="5"/>
  <c r="AH1128" i="5"/>
  <c r="AH1124" i="5"/>
  <c r="AH1120" i="5"/>
  <c r="AH1116" i="5"/>
  <c r="AH1112" i="5"/>
  <c r="AH1108" i="5"/>
  <c r="AH1104" i="5"/>
  <c r="AH1100" i="5"/>
  <c r="AH1096" i="5"/>
  <c r="AH1092" i="5"/>
  <c r="AH1088" i="5"/>
  <c r="AH1084" i="5"/>
  <c r="AH1080" i="5"/>
  <c r="AH1076" i="5"/>
  <c r="AH1072" i="5"/>
  <c r="AH1068" i="5"/>
  <c r="AH1064" i="5"/>
  <c r="AH1060" i="5"/>
  <c r="AH1056" i="5"/>
  <c r="AH1052" i="5"/>
  <c r="AH1048" i="5"/>
  <c r="AH1044" i="5"/>
  <c r="AH1040" i="5"/>
  <c r="AH1036" i="5"/>
  <c r="AH1032" i="5"/>
  <c r="AH1028" i="5"/>
  <c r="AH1024" i="5"/>
  <c r="AH1020" i="5"/>
  <c r="AH1016" i="5"/>
  <c r="AH1012" i="5"/>
  <c r="AH1008" i="5"/>
  <c r="AH1004" i="5"/>
  <c r="AH1000" i="5"/>
  <c r="AH996" i="5"/>
  <c r="AH992" i="5"/>
  <c r="AH988" i="5"/>
  <c r="AH984" i="5"/>
  <c r="AH980" i="5"/>
  <c r="AH976" i="5"/>
  <c r="AH972" i="5"/>
  <c r="AH968" i="5"/>
  <c r="AH964" i="5"/>
  <c r="AH960" i="5"/>
  <c r="AH956" i="5"/>
  <c r="AH952" i="5"/>
  <c r="AH948" i="5"/>
  <c r="AH944" i="5"/>
  <c r="AH940" i="5"/>
  <c r="AH936" i="5"/>
  <c r="AH932" i="5"/>
  <c r="AH928" i="5"/>
  <c r="AH924" i="5"/>
  <c r="AH920" i="5"/>
  <c r="AH916" i="5"/>
  <c r="AH912" i="5"/>
  <c r="AH908" i="5"/>
  <c r="AH904" i="5"/>
  <c r="AH900" i="5"/>
  <c r="AH896" i="5"/>
  <c r="AH892" i="5"/>
  <c r="AH888" i="5"/>
  <c r="AH884" i="5"/>
  <c r="AH880" i="5"/>
  <c r="AH876" i="5"/>
  <c r="AH872" i="5"/>
  <c r="AH868" i="5"/>
  <c r="AH864" i="5"/>
  <c r="AH860" i="5"/>
  <c r="AH856" i="5"/>
  <c r="AH852" i="5"/>
  <c r="AH848" i="5"/>
  <c r="AH844" i="5"/>
  <c r="AH840" i="5"/>
  <c r="AH836" i="5"/>
  <c r="AH832" i="5"/>
  <c r="AH828" i="5"/>
  <c r="AH824" i="5"/>
  <c r="AH820" i="5"/>
  <c r="AH816" i="5"/>
  <c r="AH812" i="5"/>
  <c r="AH808" i="5"/>
  <c r="AH804" i="5"/>
  <c r="AH800" i="5"/>
  <c r="AH796" i="5"/>
  <c r="AH792" i="5"/>
  <c r="AH788" i="5"/>
  <c r="AH784" i="5"/>
  <c r="AH780" i="5"/>
  <c r="AH776" i="5"/>
  <c r="AH772" i="5"/>
  <c r="AH768" i="5"/>
  <c r="AH764" i="5"/>
  <c r="AH760" i="5"/>
  <c r="AH756" i="5"/>
  <c r="AH752" i="5"/>
  <c r="AH748" i="5"/>
  <c r="AH744" i="5"/>
  <c r="AH740" i="5"/>
  <c r="AH736" i="5"/>
  <c r="AH732" i="5"/>
  <c r="AH728" i="5"/>
  <c r="AH724" i="5"/>
  <c r="AH720" i="5"/>
  <c r="AH716" i="5"/>
  <c r="AH712" i="5"/>
  <c r="AH708" i="5"/>
  <c r="AH704" i="5"/>
  <c r="AH700" i="5"/>
  <c r="AH696" i="5"/>
  <c r="AH692" i="5"/>
  <c r="AH688" i="5"/>
  <c r="AH684" i="5"/>
  <c r="AH680" i="5"/>
  <c r="AH676" i="5"/>
  <c r="AH672" i="5"/>
  <c r="AH668" i="5"/>
  <c r="AH664" i="5"/>
  <c r="AH660" i="5"/>
  <c r="AH656" i="5"/>
  <c r="AH652" i="5"/>
  <c r="AH648" i="5"/>
  <c r="AH644" i="5"/>
  <c r="AH640" i="5"/>
  <c r="AH636" i="5"/>
  <c r="AH632" i="5"/>
  <c r="AH628" i="5"/>
  <c r="AH624" i="5"/>
  <c r="AH620" i="5"/>
  <c r="AH616" i="5"/>
  <c r="AH612" i="5"/>
  <c r="AH608" i="5"/>
  <c r="AH604" i="5"/>
  <c r="AH600" i="5"/>
  <c r="AH596" i="5"/>
  <c r="AH592" i="5"/>
  <c r="AH588" i="5"/>
  <c r="AH584" i="5"/>
  <c r="AH580" i="5"/>
  <c r="AH576" i="5"/>
  <c r="AH572" i="5"/>
  <c r="AH568" i="5"/>
  <c r="AH564" i="5"/>
  <c r="AH560" i="5"/>
  <c r="AH556" i="5"/>
  <c r="AH552" i="5"/>
  <c r="AH548" i="5"/>
  <c r="AH544" i="5"/>
  <c r="AH540" i="5"/>
  <c r="AH536" i="5"/>
  <c r="AH532" i="5"/>
  <c r="AH528" i="5"/>
  <c r="AH524" i="5"/>
  <c r="AH520" i="5"/>
  <c r="AH516" i="5"/>
  <c r="AH512" i="5"/>
  <c r="AH508" i="5"/>
  <c r="AH504" i="5"/>
  <c r="AH500" i="5"/>
  <c r="AH496" i="5"/>
  <c r="AH492" i="5"/>
  <c r="AH488" i="5"/>
  <c r="AH484" i="5"/>
  <c r="AH480" i="5"/>
  <c r="AH476" i="5"/>
  <c r="AH472" i="5"/>
  <c r="AH468" i="5"/>
  <c r="AH464" i="5"/>
  <c r="AH460" i="5"/>
  <c r="AH456" i="5"/>
  <c r="AH452" i="5"/>
  <c r="AH448" i="5"/>
  <c r="AH444" i="5"/>
  <c r="AH440" i="5"/>
  <c r="AH436" i="5"/>
  <c r="AH432" i="5"/>
  <c r="AH428" i="5"/>
  <c r="AH424" i="5"/>
  <c r="AH420" i="5"/>
  <c r="AH416" i="5"/>
  <c r="AH412" i="5"/>
  <c r="AH408" i="5"/>
  <c r="AH404" i="5"/>
  <c r="AH400" i="5"/>
  <c r="AH396" i="5"/>
  <c r="AH392" i="5"/>
  <c r="AH388" i="5"/>
  <c r="AH384" i="5"/>
  <c r="AH380" i="5"/>
  <c r="AH376" i="5"/>
  <c r="AH372" i="5"/>
  <c r="AH368" i="5"/>
  <c r="AH364" i="5"/>
  <c r="AH360" i="5"/>
  <c r="AH356" i="5"/>
  <c r="AH352" i="5"/>
  <c r="AH348" i="5"/>
  <c r="AH344" i="5"/>
  <c r="AH340" i="5"/>
  <c r="AH336" i="5"/>
  <c r="AH332" i="5"/>
  <c r="AH328" i="5"/>
  <c r="AH324" i="5"/>
  <c r="AH320" i="5"/>
  <c r="AH316" i="5"/>
  <c r="AH312" i="5"/>
  <c r="AH308" i="5"/>
  <c r="AH304" i="5"/>
  <c r="AH300" i="5"/>
  <c r="AH296" i="5"/>
  <c r="AH292" i="5"/>
  <c r="AH288" i="5"/>
  <c r="AH284" i="5"/>
  <c r="AH280" i="5"/>
  <c r="AH276" i="5"/>
  <c r="AH272" i="5"/>
  <c r="AH268" i="5"/>
  <c r="AH264" i="5"/>
  <c r="AH260" i="5"/>
  <c r="AH256" i="5"/>
  <c r="AH252" i="5"/>
  <c r="AH248" i="5"/>
  <c r="AH244" i="5"/>
  <c r="AH240" i="5"/>
  <c r="AH236" i="5"/>
  <c r="AH232" i="5"/>
  <c r="AH228" i="5"/>
  <c r="AH224" i="5"/>
  <c r="AH220" i="5"/>
  <c r="AH216" i="5"/>
  <c r="AH212" i="5"/>
  <c r="AH208" i="5"/>
  <c r="AH204" i="5"/>
  <c r="AH200" i="5"/>
  <c r="AH196" i="5"/>
  <c r="AH192" i="5"/>
  <c r="AH188" i="5"/>
  <c r="AH184" i="5"/>
  <c r="AH180" i="5"/>
  <c r="AH176" i="5"/>
  <c r="AH172" i="5"/>
  <c r="AH168" i="5"/>
  <c r="AH164" i="5"/>
  <c r="AH160" i="5"/>
  <c r="AH156" i="5"/>
  <c r="AH152" i="5"/>
  <c r="AH148" i="5"/>
  <c r="AH144" i="5"/>
  <c r="AH140" i="5"/>
  <c r="AH136" i="5"/>
  <c r="AH132" i="5"/>
  <c r="AH128" i="5"/>
  <c r="AH124" i="5"/>
  <c r="AH120" i="5"/>
  <c r="AH116" i="5"/>
  <c r="AH112" i="5"/>
  <c r="AH108" i="5"/>
  <c r="AH104" i="5"/>
  <c r="AH100" i="5"/>
  <c r="AH96" i="5"/>
  <c r="AH92" i="5"/>
  <c r="AH88" i="5"/>
  <c r="AH84" i="5"/>
  <c r="AH80" i="5"/>
  <c r="AH76" i="5"/>
  <c r="AH72" i="5"/>
  <c r="AH68" i="5"/>
  <c r="AH64" i="5"/>
  <c r="AH60" i="5"/>
  <c r="AH56" i="5"/>
  <c r="AH52" i="5"/>
  <c r="AH48" i="5"/>
  <c r="AH44" i="5"/>
  <c r="AH40" i="5"/>
  <c r="AH36" i="5"/>
  <c r="AH32" i="5"/>
  <c r="AH28" i="5"/>
  <c r="AH24" i="5"/>
  <c r="AH20" i="5"/>
  <c r="AH16" i="5"/>
  <c r="AH12" i="5"/>
  <c r="AH8" i="5"/>
  <c r="U3" i="5"/>
  <c r="Y29" i="5"/>
  <c r="J25" i="5"/>
  <c r="J23" i="5"/>
  <c r="BJ5" i="5"/>
  <c r="AX4" i="1"/>
  <c r="BJ6" i="5"/>
  <c r="AC6" i="1"/>
  <c r="AB6" i="1" s="1"/>
  <c r="AH6" i="1" s="1"/>
  <c r="AD6" i="1"/>
  <c r="Q4" i="1"/>
  <c r="Q39" i="1"/>
  <c r="Q54" i="1"/>
  <c r="P65" i="1"/>
  <c r="S37" i="1"/>
  <c r="R9" i="1"/>
  <c r="Q27" i="1"/>
  <c r="R35" i="1"/>
  <c r="P43" i="1"/>
  <c r="Q36" i="1"/>
  <c r="P8" i="1"/>
  <c r="P47" i="1"/>
  <c r="Q62" i="1"/>
  <c r="S69" i="1"/>
  <c r="R41" i="1"/>
  <c r="Q13" i="1"/>
  <c r="P17" i="1"/>
  <c r="S21" i="1"/>
  <c r="Q68" i="1"/>
  <c r="P40" i="1"/>
  <c r="Q12" i="1"/>
  <c r="R55" i="1"/>
  <c r="Q70" i="1"/>
  <c r="Q6" i="1"/>
  <c r="Q45" i="1"/>
  <c r="P49" i="1"/>
  <c r="S53" i="1"/>
  <c r="R50" i="1"/>
  <c r="P72" i="1"/>
  <c r="Q44" i="1"/>
  <c r="P16" i="1"/>
  <c r="P59" i="1"/>
  <c r="P11" i="1"/>
  <c r="S14" i="1"/>
  <c r="P26" i="1"/>
  <c r="R34" i="1"/>
  <c r="R51" i="1"/>
  <c r="P58" i="1"/>
  <c r="P10" i="1"/>
  <c r="P48" i="1"/>
  <c r="Q20" i="1"/>
  <c r="P67" i="1"/>
  <c r="Q15" i="1"/>
  <c r="S23" i="1"/>
  <c r="S31" i="1"/>
  <c r="R25" i="1"/>
  <c r="P63" i="1"/>
  <c r="R66" i="1"/>
  <c r="R18" i="1"/>
  <c r="Q52" i="1"/>
  <c r="P24" i="1"/>
  <c r="Q28" i="1"/>
  <c r="P32" i="1"/>
  <c r="R57" i="1"/>
  <c r="Q29" i="1"/>
  <c r="Q71" i="1"/>
  <c r="R7" i="1"/>
  <c r="Q22" i="1"/>
  <c r="P56" i="1"/>
  <c r="Q60" i="1"/>
  <c r="P64" i="1"/>
  <c r="S46" i="1"/>
  <c r="Q61" i="1"/>
  <c r="P33" i="1"/>
  <c r="S5" i="1"/>
  <c r="R19" i="1"/>
  <c r="S30" i="1"/>
  <c r="Q38" i="1"/>
  <c r="P42" i="1"/>
  <c r="AH1459" i="5"/>
  <c r="AH1455" i="5"/>
  <c r="AH1451" i="5"/>
  <c r="AH1447" i="5"/>
  <c r="AH1443" i="5"/>
  <c r="AH1439" i="5"/>
  <c r="AH1435" i="5"/>
  <c r="AH1431" i="5"/>
  <c r="AH1427" i="5"/>
  <c r="AH1423" i="5"/>
  <c r="AH1419" i="5"/>
  <c r="AH1415" i="5"/>
  <c r="AH1411" i="5"/>
  <c r="AH1407" i="5"/>
  <c r="AH1403" i="5"/>
  <c r="AH1399" i="5"/>
  <c r="AH1395" i="5"/>
  <c r="AH1391" i="5"/>
  <c r="AH1387" i="5"/>
  <c r="AH1383" i="5"/>
  <c r="AH1379" i="5"/>
  <c r="AH1375" i="5"/>
  <c r="AH1371" i="5"/>
  <c r="AH1367" i="5"/>
  <c r="AH1363" i="5"/>
  <c r="AH1359" i="5"/>
  <c r="AH1355" i="5"/>
  <c r="AH1351" i="5"/>
  <c r="AH1347" i="5"/>
  <c r="AH1343" i="5"/>
  <c r="AH1339" i="5"/>
  <c r="AH1335" i="5"/>
  <c r="AH1331" i="5"/>
  <c r="AH1327" i="5"/>
  <c r="AH1323" i="5"/>
  <c r="AH1319" i="5"/>
  <c r="AH1315" i="5"/>
  <c r="AH1311" i="5"/>
  <c r="AH1307" i="5"/>
  <c r="AH1303" i="5"/>
  <c r="AH1299" i="5"/>
  <c r="AH1295" i="5"/>
  <c r="AH1291" i="5"/>
  <c r="AH1287" i="5"/>
  <c r="AH1283" i="5"/>
  <c r="AH1279" i="5"/>
  <c r="AH1275" i="5"/>
  <c r="AH1271" i="5"/>
  <c r="AH1267" i="5"/>
  <c r="AH1263" i="5"/>
  <c r="AH1259" i="5"/>
  <c r="AH1255" i="5"/>
  <c r="AH1251" i="5"/>
  <c r="AH1247" i="5"/>
  <c r="AH1243" i="5"/>
  <c r="AH1239" i="5"/>
  <c r="AH1235" i="5"/>
  <c r="AH1231" i="5"/>
  <c r="AH1227" i="5"/>
  <c r="AH1223" i="5"/>
  <c r="AH1219" i="5"/>
  <c r="AH1215" i="5"/>
  <c r="AH1211" i="5"/>
  <c r="AH1207" i="5"/>
  <c r="AH1203" i="5"/>
  <c r="AH1199" i="5"/>
  <c r="AH1195" i="5"/>
  <c r="AH1191" i="5"/>
  <c r="AH1187" i="5"/>
  <c r="AH1183" i="5"/>
  <c r="AH1179" i="5"/>
  <c r="AH1175" i="5"/>
  <c r="AH1171" i="5"/>
  <c r="AH1167" i="5"/>
  <c r="AH1163" i="5"/>
  <c r="AH1159" i="5"/>
  <c r="AH1155" i="5"/>
  <c r="AH1151" i="5"/>
  <c r="AH1147" i="5"/>
  <c r="AH1143" i="5"/>
  <c r="AH1139" i="5"/>
  <c r="AH1135" i="5"/>
  <c r="AH1131" i="5"/>
  <c r="AH1127" i="5"/>
  <c r="AH1123" i="5"/>
  <c r="AH1119" i="5"/>
  <c r="AH1115" i="5"/>
  <c r="AH1111" i="5"/>
  <c r="AH1107" i="5"/>
  <c r="AH1103" i="5"/>
  <c r="AH1099" i="5"/>
  <c r="AH1095" i="5"/>
  <c r="AH1091" i="5"/>
  <c r="AH1087" i="5"/>
  <c r="AH1083" i="5"/>
  <c r="AH1079" i="5"/>
  <c r="AH1075" i="5"/>
  <c r="AH1071" i="5"/>
  <c r="AH1067" i="5"/>
  <c r="AH1063" i="5"/>
  <c r="AH1059" i="5"/>
  <c r="AH1055" i="5"/>
  <c r="AH1051" i="5"/>
  <c r="AH1047" i="5"/>
  <c r="AH1043" i="5"/>
  <c r="AH1039" i="5"/>
  <c r="AH1035" i="5"/>
  <c r="AH1031" i="5"/>
  <c r="AH1027" i="5"/>
  <c r="AH1023" i="5"/>
  <c r="AH1019" i="5"/>
  <c r="AH1015" i="5"/>
  <c r="AH1011" i="5"/>
  <c r="AH1007" i="5"/>
  <c r="AH1003" i="5"/>
  <c r="AH999" i="5"/>
  <c r="AH995" i="5"/>
  <c r="AH991" i="5"/>
  <c r="AH987" i="5"/>
  <c r="AH983" i="5"/>
  <c r="AH979" i="5"/>
  <c r="AH975" i="5"/>
  <c r="AH971" i="5"/>
  <c r="AH967" i="5"/>
  <c r="AH963" i="5"/>
  <c r="AH959" i="5"/>
  <c r="AH955" i="5"/>
  <c r="AH951" i="5"/>
  <c r="AH947" i="5"/>
  <c r="AH943" i="5"/>
  <c r="AH939" i="5"/>
  <c r="AH935" i="5"/>
  <c r="AH931" i="5"/>
  <c r="AH927" i="5"/>
  <c r="AH923" i="5"/>
  <c r="AH919" i="5"/>
  <c r="AH915" i="5"/>
  <c r="AH911" i="5"/>
  <c r="AH907" i="5"/>
  <c r="AH903" i="5"/>
  <c r="AH899" i="5"/>
  <c r="AH895" i="5"/>
  <c r="AH891" i="5"/>
  <c r="AH887" i="5"/>
  <c r="AH883" i="5"/>
  <c r="AH879" i="5"/>
  <c r="AH875" i="5"/>
  <c r="AH871" i="5"/>
  <c r="AH867" i="5"/>
  <c r="AH863" i="5"/>
  <c r="AH859" i="5"/>
  <c r="AH855" i="5"/>
  <c r="AH851" i="5"/>
  <c r="AH847" i="5"/>
  <c r="AH843" i="5"/>
  <c r="AH839" i="5"/>
  <c r="AH835" i="5"/>
  <c r="AH831" i="5"/>
  <c r="AH827" i="5"/>
  <c r="AH823" i="5"/>
  <c r="AH819" i="5"/>
  <c r="AH815" i="5"/>
  <c r="AH811" i="5"/>
  <c r="AH807" i="5"/>
  <c r="AH803" i="5"/>
  <c r="AH799" i="5"/>
  <c r="AH795" i="5"/>
  <c r="AH791" i="5"/>
  <c r="AH787" i="5"/>
  <c r="AH783" i="5"/>
  <c r="AH779" i="5"/>
  <c r="AH775" i="5"/>
  <c r="AH771" i="5"/>
  <c r="AH767" i="5"/>
  <c r="AH763" i="5"/>
  <c r="AH759" i="5"/>
  <c r="AH755" i="5"/>
  <c r="AH751" i="5"/>
  <c r="AH747" i="5"/>
  <c r="AH743" i="5"/>
  <c r="AH739" i="5"/>
  <c r="AH735" i="5"/>
  <c r="AH731" i="5"/>
  <c r="AH727" i="5"/>
  <c r="AH723" i="5"/>
  <c r="AH719" i="5"/>
  <c r="AH715" i="5"/>
  <c r="AH711" i="5"/>
  <c r="AH707" i="5"/>
  <c r="AH703" i="5"/>
  <c r="AH699" i="5"/>
  <c r="AH695" i="5"/>
  <c r="AH691" i="5"/>
  <c r="AH687" i="5"/>
  <c r="AH683" i="5"/>
  <c r="AH679" i="5"/>
  <c r="AH675" i="5"/>
  <c r="AH671" i="5"/>
  <c r="AH667" i="5"/>
  <c r="AH663" i="5"/>
  <c r="AH659" i="5"/>
  <c r="AH655" i="5"/>
  <c r="AH651" i="5"/>
  <c r="AH647" i="5"/>
  <c r="AH643" i="5"/>
  <c r="AH639" i="5"/>
  <c r="AH635" i="5"/>
  <c r="AH631" i="5"/>
  <c r="AH627" i="5"/>
  <c r="AH623" i="5"/>
  <c r="AH619" i="5"/>
  <c r="AH615" i="5"/>
  <c r="AH611" i="5"/>
  <c r="AH607" i="5"/>
  <c r="AH603" i="5"/>
  <c r="AH599" i="5"/>
  <c r="AH595" i="5"/>
  <c r="AH591" i="5"/>
  <c r="AH587" i="5"/>
  <c r="AH583" i="5"/>
  <c r="AH579" i="5"/>
  <c r="AH575" i="5"/>
  <c r="AH571" i="5"/>
  <c r="AH567" i="5"/>
  <c r="AH563" i="5"/>
  <c r="AH559" i="5"/>
  <c r="AH555" i="5"/>
  <c r="AH551" i="5"/>
  <c r="AH547" i="5"/>
  <c r="AH543" i="5"/>
  <c r="AH539" i="5"/>
  <c r="AH535" i="5"/>
  <c r="AH531" i="5"/>
  <c r="AH527" i="5"/>
  <c r="AH523" i="5"/>
  <c r="AH519" i="5"/>
  <c r="AH515" i="5"/>
  <c r="AH511" i="5"/>
  <c r="AH507" i="5"/>
  <c r="AH503" i="5"/>
  <c r="AH499" i="5"/>
  <c r="AH495" i="5"/>
  <c r="AH491" i="5"/>
  <c r="AH487" i="5"/>
  <c r="AH483" i="5"/>
  <c r="AH479" i="5"/>
  <c r="AH475" i="5"/>
  <c r="AH471" i="5"/>
  <c r="AH467" i="5"/>
  <c r="AH463" i="5"/>
  <c r="AH459" i="5"/>
  <c r="AH455" i="5"/>
  <c r="AH451" i="5"/>
  <c r="AH447" i="5"/>
  <c r="AH443" i="5"/>
  <c r="AH439" i="5"/>
  <c r="AH435" i="5"/>
  <c r="AH431" i="5"/>
  <c r="AH427" i="5"/>
  <c r="AH423" i="5"/>
  <c r="AH419" i="5"/>
  <c r="AH415" i="5"/>
  <c r="AH411" i="5"/>
  <c r="AH407" i="5"/>
  <c r="AH403" i="5"/>
  <c r="AH399" i="5"/>
  <c r="AH395" i="5"/>
  <c r="AH391" i="5"/>
  <c r="AH387" i="5"/>
  <c r="AH383" i="5"/>
  <c r="AH379" i="5"/>
  <c r="AH375" i="5"/>
  <c r="AH371" i="5"/>
  <c r="AH367" i="5"/>
  <c r="AH363" i="5"/>
  <c r="AH359" i="5"/>
  <c r="AH355" i="5"/>
  <c r="AH351" i="5"/>
  <c r="AH347" i="5"/>
  <c r="AH343" i="5"/>
  <c r="AH339" i="5"/>
  <c r="AH335" i="5"/>
  <c r="AH331" i="5"/>
  <c r="AH327" i="5"/>
  <c r="AH323" i="5"/>
  <c r="AH319" i="5"/>
  <c r="AH315" i="5"/>
  <c r="AH311" i="5"/>
  <c r="AH307" i="5"/>
  <c r="AH303" i="5"/>
  <c r="AH299" i="5"/>
  <c r="AH295" i="5"/>
  <c r="AH291" i="5"/>
  <c r="AH287" i="5"/>
  <c r="AH283" i="5"/>
  <c r="AH279" i="5"/>
  <c r="AH275" i="5"/>
  <c r="AH271" i="5"/>
  <c r="AH267" i="5"/>
  <c r="AH263" i="5"/>
  <c r="AH259" i="5"/>
  <c r="AH255" i="5"/>
  <c r="AH251" i="5"/>
  <c r="AH247" i="5"/>
  <c r="AH243" i="5"/>
  <c r="AH239" i="5"/>
  <c r="AH235" i="5"/>
  <c r="AH231" i="5"/>
  <c r="AH227" i="5"/>
  <c r="AH223" i="5"/>
  <c r="AH219" i="5"/>
  <c r="AH215" i="5"/>
  <c r="AH211" i="5"/>
  <c r="AH207" i="5"/>
  <c r="AH203" i="5"/>
  <c r="AH199" i="5"/>
  <c r="AH195" i="5"/>
  <c r="AH191" i="5"/>
  <c r="AH187" i="5"/>
  <c r="AH183" i="5"/>
  <c r="AH179" i="5"/>
  <c r="AH175" i="5"/>
  <c r="AH171" i="5"/>
  <c r="AH167" i="5"/>
  <c r="AH163" i="5"/>
  <c r="AH159" i="5"/>
  <c r="AH155" i="5"/>
  <c r="AH151" i="5"/>
  <c r="AH147" i="5"/>
  <c r="AH143" i="5"/>
  <c r="AH139" i="5"/>
  <c r="AH135" i="5"/>
  <c r="AH131" i="5"/>
  <c r="AH127" i="5"/>
  <c r="AH123" i="5"/>
  <c r="AH119" i="5"/>
  <c r="AH115" i="5"/>
  <c r="AH111" i="5"/>
  <c r="AH107" i="5"/>
  <c r="AH103" i="5"/>
  <c r="AH99" i="5"/>
  <c r="AH95" i="5"/>
  <c r="AH91" i="5"/>
  <c r="AH87" i="5"/>
  <c r="AH83" i="5"/>
  <c r="AH79" i="5"/>
  <c r="AH75" i="5"/>
  <c r="AH71" i="5"/>
  <c r="AH67" i="5"/>
  <c r="AH63" i="5"/>
  <c r="AH59" i="5"/>
  <c r="AH55" i="5"/>
  <c r="AH51" i="5"/>
  <c r="AH47" i="5"/>
  <c r="AH43" i="5"/>
  <c r="AH39" i="5"/>
  <c r="AH35" i="5"/>
  <c r="AH31" i="5"/>
  <c r="AH27" i="5"/>
  <c r="AH23" i="5"/>
  <c r="AH19" i="5"/>
  <c r="AH15" i="5"/>
  <c r="AH11" i="5"/>
  <c r="AH7" i="5"/>
  <c r="T3" i="1"/>
  <c r="J17" i="5"/>
  <c r="J26" i="5"/>
  <c r="O4" i="5" s="1" a="1"/>
  <c r="AY6" i="5"/>
  <c r="AX6" i="1"/>
  <c r="BJ3" i="5"/>
  <c r="S4" i="1"/>
  <c r="R39" i="1"/>
  <c r="R54" i="1"/>
  <c r="S65" i="1"/>
  <c r="P37" i="1"/>
  <c r="Q9" i="1"/>
  <c r="R27" i="1"/>
  <c r="Q35" i="1"/>
  <c r="S43" i="1"/>
  <c r="R36" i="1"/>
  <c r="S8" i="1"/>
  <c r="R47" i="1"/>
  <c r="R62" i="1"/>
  <c r="R69" i="1"/>
  <c r="S41" i="1"/>
  <c r="R13" i="1"/>
  <c r="Q17" i="1"/>
  <c r="R21" i="1"/>
  <c r="R68" i="1"/>
  <c r="S40" i="1"/>
  <c r="R12" i="1"/>
  <c r="P55" i="1"/>
  <c r="R70" i="1"/>
  <c r="R6" i="1"/>
  <c r="R45" i="1"/>
  <c r="Q49" i="1"/>
  <c r="R53" i="1"/>
  <c r="S50" i="1"/>
  <c r="Q72" i="1"/>
  <c r="P44" i="1"/>
  <c r="S16" i="1"/>
  <c r="S59" i="1"/>
  <c r="S11" i="1"/>
  <c r="R14" i="1"/>
  <c r="S26" i="1"/>
  <c r="S34" i="1"/>
  <c r="Q51" i="1"/>
  <c r="S58" i="1"/>
  <c r="S10" i="1"/>
  <c r="S48" i="1"/>
  <c r="P20" i="1"/>
  <c r="S67" i="1"/>
  <c r="R15" i="1"/>
  <c r="P23" i="1"/>
  <c r="R31" i="1"/>
  <c r="S25" i="1"/>
  <c r="R63" i="1"/>
  <c r="S66" i="1"/>
  <c r="S18" i="1"/>
  <c r="R52" i="1"/>
  <c r="Q24" i="1"/>
  <c r="R28" i="1"/>
  <c r="S32" i="1"/>
  <c r="Q57" i="1"/>
  <c r="R29" i="1"/>
  <c r="P71" i="1"/>
  <c r="S7" i="1"/>
  <c r="R22" i="1"/>
  <c r="S56" i="1"/>
  <c r="P60" i="1"/>
  <c r="S64" i="1"/>
  <c r="R46" i="1"/>
  <c r="P61" i="1"/>
  <c r="Q33" i="1"/>
  <c r="R5" i="1"/>
  <c r="S19" i="1"/>
  <c r="R30" i="1"/>
  <c r="R38" i="1"/>
  <c r="S42" i="1"/>
  <c r="AG6" i="1"/>
  <c r="AX7" i="1" l="1"/>
  <c r="AX13" i="1"/>
  <c r="AY13" i="5"/>
  <c r="AY7" i="5"/>
  <c r="O4" i="5"/>
  <c r="O36" i="5"/>
  <c r="O68" i="5"/>
  <c r="O29" i="5"/>
  <c r="O61" i="5"/>
  <c r="O22" i="5"/>
  <c r="O54" i="5"/>
  <c r="O15" i="5"/>
  <c r="O47" i="5"/>
  <c r="O8" i="5"/>
  <c r="O40" i="5"/>
  <c r="O9" i="5"/>
  <c r="O41" i="5"/>
  <c r="O10" i="5"/>
  <c r="O42" i="5"/>
  <c r="O11" i="5"/>
  <c r="O43" i="5"/>
  <c r="O72" i="5"/>
  <c r="O28" i="5"/>
  <c r="O14" i="5"/>
  <c r="O7" i="5"/>
  <c r="O39" i="5"/>
  <c r="O64" i="5"/>
  <c r="O34" i="5"/>
  <c r="O35" i="5"/>
  <c r="O12" i="5"/>
  <c r="O44" i="5"/>
  <c r="O5" i="5"/>
  <c r="O37" i="5"/>
  <c r="O69" i="5"/>
  <c r="O30" i="5"/>
  <c r="O62" i="5"/>
  <c r="O23" i="5"/>
  <c r="O55" i="5"/>
  <c r="O16" i="5"/>
  <c r="O48" i="5"/>
  <c r="O17" i="5"/>
  <c r="O49" i="5"/>
  <c r="O18" i="5"/>
  <c r="O50" i="5"/>
  <c r="O19" i="5"/>
  <c r="O51" i="5"/>
  <c r="O21" i="5"/>
  <c r="O71" i="5"/>
  <c r="O33" i="5"/>
  <c r="O66" i="5"/>
  <c r="O20" i="5"/>
  <c r="O52" i="5"/>
  <c r="O13" i="5"/>
  <c r="O45" i="5"/>
  <c r="O6" i="5"/>
  <c r="O38" i="5"/>
  <c r="O70" i="5"/>
  <c r="O31" i="5"/>
  <c r="O63" i="5"/>
  <c r="O24" i="5"/>
  <c r="O56" i="5"/>
  <c r="O25" i="5"/>
  <c r="O57" i="5"/>
  <c r="O26" i="5"/>
  <c r="O58" i="5"/>
  <c r="O27" i="5"/>
  <c r="O59" i="5"/>
  <c r="O60" i="5"/>
  <c r="O53" i="5"/>
  <c r="O46" i="5"/>
  <c r="O32" i="5"/>
  <c r="O65" i="5"/>
  <c r="O67" i="5"/>
  <c r="AX11" i="1"/>
  <c r="AY12" i="5"/>
  <c r="AX12" i="1"/>
  <c r="AY11" i="5"/>
  <c r="AF6" i="1"/>
  <c r="R4" i="5"/>
  <c r="P4" i="5"/>
  <c r="T4" i="5"/>
  <c r="U4" i="5" s="1"/>
  <c r="Q4" i="5"/>
  <c r="S4" i="5"/>
  <c r="T61" i="5"/>
  <c r="U61" i="5" s="1"/>
  <c r="Q61" i="5"/>
  <c r="S61" i="5"/>
  <c r="R61" i="5"/>
  <c r="P61" i="5"/>
  <c r="T47" i="5"/>
  <c r="U47" i="5" s="1"/>
  <c r="S47" i="5"/>
  <c r="R47" i="5"/>
  <c r="P47" i="5"/>
  <c r="Q47" i="5"/>
  <c r="T41" i="5"/>
  <c r="U41" i="5" s="1"/>
  <c r="Q41" i="5"/>
  <c r="R41" i="5"/>
  <c r="S41" i="5"/>
  <c r="P41" i="5"/>
  <c r="Q43" i="5"/>
  <c r="T43" i="5"/>
  <c r="U43" i="5" s="1"/>
  <c r="P43" i="5"/>
  <c r="S43" i="5"/>
  <c r="R43" i="5"/>
  <c r="T7" i="5"/>
  <c r="U7" i="5" s="1"/>
  <c r="P7" i="5"/>
  <c r="S7" i="5"/>
  <c r="Q7" i="5"/>
  <c r="R7" i="5"/>
  <c r="P35" i="5"/>
  <c r="R35" i="5"/>
  <c r="Q35" i="5"/>
  <c r="T35" i="5"/>
  <c r="U35" i="5" s="1"/>
  <c r="S35" i="5"/>
  <c r="S37" i="5"/>
  <c r="R37" i="5"/>
  <c r="Q37" i="5"/>
  <c r="P37" i="5"/>
  <c r="T37" i="5"/>
  <c r="U37" i="5" s="1"/>
  <c r="Q23" i="5"/>
  <c r="S23" i="5"/>
  <c r="P23" i="5"/>
  <c r="T23" i="5"/>
  <c r="U23" i="5" s="1"/>
  <c r="R23" i="5"/>
  <c r="P17" i="5"/>
  <c r="R17" i="5"/>
  <c r="Q17" i="5"/>
  <c r="T17" i="5"/>
  <c r="U17" i="5" s="1"/>
  <c r="S17" i="5"/>
  <c r="P19" i="5"/>
  <c r="T19" i="5"/>
  <c r="U19" i="5" s="1"/>
  <c r="S19" i="5"/>
  <c r="Q19" i="5"/>
  <c r="R19" i="5"/>
  <c r="P33" i="5"/>
  <c r="R33" i="5"/>
  <c r="S33" i="5"/>
  <c r="T33" i="5"/>
  <c r="U33" i="5" s="1"/>
  <c r="Q33" i="5"/>
  <c r="S13" i="5"/>
  <c r="T13" i="5"/>
  <c r="U13" i="5" s="1"/>
  <c r="P13" i="5"/>
  <c r="Q13" i="5"/>
  <c r="R13" i="5"/>
  <c r="T70" i="5"/>
  <c r="U70" i="5" s="1"/>
  <c r="Q70" i="5"/>
  <c r="S70" i="5"/>
  <c r="R70" i="5"/>
  <c r="P70" i="5"/>
  <c r="S56" i="5"/>
  <c r="P56" i="5"/>
  <c r="R56" i="5"/>
  <c r="T56" i="5"/>
  <c r="U56" i="5" s="1"/>
  <c r="Q56" i="5"/>
  <c r="Q58" i="5"/>
  <c r="T58" i="5"/>
  <c r="U58" i="5" s="1"/>
  <c r="P58" i="5"/>
  <c r="R58" i="5"/>
  <c r="S58" i="5"/>
  <c r="S53" i="5"/>
  <c r="P53" i="5"/>
  <c r="R53" i="5"/>
  <c r="Q53" i="5"/>
  <c r="T53" i="5"/>
  <c r="U53" i="5" s="1"/>
  <c r="T67" i="5"/>
  <c r="U67" i="5" s="1"/>
  <c r="Q67" i="5"/>
  <c r="S67" i="5"/>
  <c r="P67" i="5"/>
  <c r="R67" i="5"/>
  <c r="T48" i="1"/>
  <c r="T29" i="1"/>
  <c r="T54" i="1"/>
  <c r="T37" i="1"/>
  <c r="T56" i="1"/>
  <c r="T66" i="1"/>
  <c r="T50" i="1"/>
  <c r="T15" i="1"/>
  <c r="T63" i="1"/>
  <c r="T5" i="1"/>
  <c r="T16" i="1"/>
  <c r="T36" i="1"/>
  <c r="T34" i="1"/>
  <c r="T64" i="1"/>
  <c r="T6" i="1"/>
  <c r="T40" i="1"/>
  <c r="T20" i="1"/>
  <c r="Q36" i="5"/>
  <c r="P36" i="5"/>
  <c r="R36" i="5"/>
  <c r="S36" i="5"/>
  <c r="T36" i="5"/>
  <c r="U36" i="5" s="1"/>
  <c r="T22" i="5"/>
  <c r="U22" i="5" s="1"/>
  <c r="S22" i="5"/>
  <c r="P22" i="5"/>
  <c r="R22" i="5"/>
  <c r="Q22" i="5"/>
  <c r="Q8" i="5"/>
  <c r="P8" i="5"/>
  <c r="R8" i="5"/>
  <c r="T8" i="5"/>
  <c r="U8" i="5" s="1"/>
  <c r="S8" i="5"/>
  <c r="T10" i="5"/>
  <c r="U10" i="5" s="1"/>
  <c r="S10" i="5"/>
  <c r="R10" i="5"/>
  <c r="P10" i="5"/>
  <c r="Q10" i="5"/>
  <c r="Q72" i="5"/>
  <c r="T72" i="5"/>
  <c r="U72" i="5" s="1"/>
  <c r="R72" i="5"/>
  <c r="S72" i="5"/>
  <c r="P72" i="5"/>
  <c r="Q39" i="5"/>
  <c r="T39" i="5"/>
  <c r="U39" i="5" s="1"/>
  <c r="R39" i="5"/>
  <c r="P39" i="5"/>
  <c r="S39" i="5"/>
  <c r="R12" i="5"/>
  <c r="Q12" i="5"/>
  <c r="T12" i="5"/>
  <c r="U12" i="5" s="1"/>
  <c r="P12" i="5"/>
  <c r="S12" i="5"/>
  <c r="R69" i="5"/>
  <c r="T69" i="5"/>
  <c r="U69" i="5" s="1"/>
  <c r="S69" i="5"/>
  <c r="Q69" i="5"/>
  <c r="P69" i="5"/>
  <c r="R55" i="5"/>
  <c r="P55" i="5"/>
  <c r="Q55" i="5"/>
  <c r="S55" i="5"/>
  <c r="T55" i="5"/>
  <c r="U55" i="5" s="1"/>
  <c r="Q49" i="5"/>
  <c r="R49" i="5"/>
  <c r="T49" i="5"/>
  <c r="U49" i="5" s="1"/>
  <c r="P49" i="5"/>
  <c r="S49" i="5"/>
  <c r="P51" i="5"/>
  <c r="R51" i="5"/>
  <c r="S51" i="5"/>
  <c r="T51" i="5"/>
  <c r="U51" i="5" s="1"/>
  <c r="Q51" i="5"/>
  <c r="Q66" i="5"/>
  <c r="S66" i="5"/>
  <c r="R66" i="5"/>
  <c r="P66" i="5"/>
  <c r="T66" i="5"/>
  <c r="U66" i="5" s="1"/>
  <c r="R45" i="5"/>
  <c r="T45" i="5"/>
  <c r="U45" i="5" s="1"/>
  <c r="Q45" i="5"/>
  <c r="S45" i="5"/>
  <c r="P45" i="5"/>
  <c r="Q31" i="5"/>
  <c r="T31" i="5"/>
  <c r="U31" i="5" s="1"/>
  <c r="P31" i="5"/>
  <c r="S31" i="5"/>
  <c r="R31" i="5"/>
  <c r="S25" i="5"/>
  <c r="P25" i="5"/>
  <c r="R25" i="5"/>
  <c r="T25" i="5"/>
  <c r="U25" i="5" s="1"/>
  <c r="Q25" i="5"/>
  <c r="T27" i="5"/>
  <c r="U27" i="5" s="1"/>
  <c r="Q27" i="5"/>
  <c r="R27" i="5"/>
  <c r="S27" i="5"/>
  <c r="P27" i="5"/>
  <c r="Q46" i="5"/>
  <c r="P46" i="5"/>
  <c r="S46" i="5"/>
  <c r="T46" i="5"/>
  <c r="U46" i="5" s="1"/>
  <c r="R46" i="5"/>
  <c r="T32" i="1"/>
  <c r="T14" i="1"/>
  <c r="T17" i="1"/>
  <c r="T61" i="1"/>
  <c r="T65" i="1"/>
  <c r="T24" i="1"/>
  <c r="T39" i="1"/>
  <c r="T35" i="1"/>
  <c r="T42" i="1"/>
  <c r="T30" i="1"/>
  <c r="T7" i="1"/>
  <c r="T22" i="1"/>
  <c r="T55" i="1"/>
  <c r="T21" i="1"/>
  <c r="T58" i="1"/>
  <c r="T45" i="1"/>
  <c r="T18" i="1"/>
  <c r="T4" i="1"/>
  <c r="T47" i="1"/>
  <c r="P68" i="5"/>
  <c r="R68" i="5"/>
  <c r="T68" i="5"/>
  <c r="U68" i="5" s="1"/>
  <c r="S68" i="5"/>
  <c r="Q68" i="5"/>
  <c r="Q54" i="5"/>
  <c r="T54" i="5"/>
  <c r="U54" i="5" s="1"/>
  <c r="P54" i="5"/>
  <c r="R54" i="5"/>
  <c r="S54" i="5"/>
  <c r="S40" i="5"/>
  <c r="T40" i="5"/>
  <c r="U40" i="5" s="1"/>
  <c r="P40" i="5"/>
  <c r="Q40" i="5"/>
  <c r="R40" i="5"/>
  <c r="Q42" i="5"/>
  <c r="R42" i="5"/>
  <c r="P42" i="5"/>
  <c r="T42" i="5"/>
  <c r="U42" i="5" s="1"/>
  <c r="S42" i="5"/>
  <c r="S28" i="5"/>
  <c r="T28" i="5"/>
  <c r="U28" i="5" s="1"/>
  <c r="Q28" i="5"/>
  <c r="P28" i="5"/>
  <c r="R28" i="5"/>
  <c r="Q64" i="5"/>
  <c r="R64" i="5"/>
  <c r="P64" i="5"/>
  <c r="S64" i="5"/>
  <c r="T64" i="5"/>
  <c r="U64" i="5" s="1"/>
  <c r="Q44" i="5"/>
  <c r="S44" i="5"/>
  <c r="P44" i="5"/>
  <c r="R44" i="5"/>
  <c r="T44" i="5"/>
  <c r="U44" i="5" s="1"/>
  <c r="S30" i="5"/>
  <c r="P30" i="5"/>
  <c r="T30" i="5"/>
  <c r="U30" i="5" s="1"/>
  <c r="R30" i="5"/>
  <c r="Q30" i="5"/>
  <c r="R16" i="5"/>
  <c r="P16" i="5"/>
  <c r="Q16" i="5"/>
  <c r="S16" i="5"/>
  <c r="T16" i="5"/>
  <c r="U16" i="5" s="1"/>
  <c r="Q18" i="5"/>
  <c r="R18" i="5"/>
  <c r="S18" i="5"/>
  <c r="P18" i="5"/>
  <c r="T18" i="5"/>
  <c r="U18" i="5" s="1"/>
  <c r="Q21" i="5"/>
  <c r="T21" i="5"/>
  <c r="U21" i="5" s="1"/>
  <c r="P21" i="5"/>
  <c r="S21" i="5"/>
  <c r="R21" i="5"/>
  <c r="S20" i="5"/>
  <c r="P20" i="5"/>
  <c r="T20" i="5"/>
  <c r="U20" i="5" s="1"/>
  <c r="Q20" i="5"/>
  <c r="R20" i="5"/>
  <c r="S6" i="5"/>
  <c r="R6" i="5"/>
  <c r="P6" i="5"/>
  <c r="Q6" i="5"/>
  <c r="T6" i="5"/>
  <c r="U6" i="5" s="1"/>
  <c r="T63" i="5"/>
  <c r="U63" i="5" s="1"/>
  <c r="P63" i="5"/>
  <c r="S63" i="5"/>
  <c r="R63" i="5"/>
  <c r="Q63" i="5"/>
  <c r="Q57" i="5"/>
  <c r="T57" i="5"/>
  <c r="U57" i="5" s="1"/>
  <c r="R57" i="5"/>
  <c r="P57" i="5"/>
  <c r="S57" i="5"/>
  <c r="P59" i="5"/>
  <c r="R59" i="5"/>
  <c r="S59" i="5"/>
  <c r="Q59" i="5"/>
  <c r="T59" i="5"/>
  <c r="U59" i="5" s="1"/>
  <c r="P32" i="5"/>
  <c r="R32" i="5"/>
  <c r="Q32" i="5"/>
  <c r="T32" i="5"/>
  <c r="U32" i="5" s="1"/>
  <c r="S32" i="5"/>
  <c r="T12" i="1"/>
  <c r="T53" i="1"/>
  <c r="T57" i="1"/>
  <c r="T49" i="1"/>
  <c r="T28" i="1"/>
  <c r="T52" i="1"/>
  <c r="T59" i="1"/>
  <c r="T33" i="1"/>
  <c r="T27" i="1"/>
  <c r="T72" i="1"/>
  <c r="T71" i="1"/>
  <c r="T19" i="1"/>
  <c r="T41" i="1"/>
  <c r="T10" i="1"/>
  <c r="T62" i="1"/>
  <c r="T51" i="1"/>
  <c r="R29" i="5"/>
  <c r="Q29" i="5"/>
  <c r="S29" i="5"/>
  <c r="P29" i="5"/>
  <c r="T29" i="5"/>
  <c r="U29" i="5" s="1"/>
  <c r="Q15" i="5"/>
  <c r="S15" i="5"/>
  <c r="T15" i="5"/>
  <c r="U15" i="5" s="1"/>
  <c r="R15" i="5"/>
  <c r="P15" i="5"/>
  <c r="Q9" i="5"/>
  <c r="T9" i="5"/>
  <c r="U9" i="5" s="1"/>
  <c r="R9" i="5"/>
  <c r="S9" i="5"/>
  <c r="P9" i="5"/>
  <c r="Q11" i="5"/>
  <c r="S11" i="5"/>
  <c r="R11" i="5"/>
  <c r="P11" i="5"/>
  <c r="T11" i="5"/>
  <c r="U11" i="5" s="1"/>
  <c r="R14" i="5"/>
  <c r="S14" i="5"/>
  <c r="T14" i="5"/>
  <c r="U14" i="5" s="1"/>
  <c r="P14" i="5"/>
  <c r="Q14" i="5"/>
  <c r="R34" i="5"/>
  <c r="Q34" i="5"/>
  <c r="T34" i="5"/>
  <c r="U34" i="5" s="1"/>
  <c r="P34" i="5"/>
  <c r="S34" i="5"/>
  <c r="Q5" i="5"/>
  <c r="P5" i="5"/>
  <c r="S5" i="5"/>
  <c r="R5" i="5"/>
  <c r="T5" i="5"/>
  <c r="U5" i="5" s="1"/>
  <c r="Q62" i="5"/>
  <c r="P62" i="5"/>
  <c r="T62" i="5"/>
  <c r="U62" i="5" s="1"/>
  <c r="S62" i="5"/>
  <c r="R62" i="5"/>
  <c r="S48" i="5"/>
  <c r="Q48" i="5"/>
  <c r="P48" i="5"/>
  <c r="R48" i="5"/>
  <c r="T48" i="5"/>
  <c r="U48" i="5" s="1"/>
  <c r="P50" i="5"/>
  <c r="S50" i="5"/>
  <c r="Q50" i="5"/>
  <c r="R50" i="5"/>
  <c r="T50" i="5"/>
  <c r="U50" i="5" s="1"/>
  <c r="Q71" i="5"/>
  <c r="T71" i="5"/>
  <c r="U71" i="5" s="1"/>
  <c r="R71" i="5"/>
  <c r="S71" i="5"/>
  <c r="P71" i="5"/>
  <c r="S52" i="5"/>
  <c r="R52" i="5"/>
  <c r="T52" i="5"/>
  <c r="U52" i="5" s="1"/>
  <c r="P52" i="5"/>
  <c r="Q52" i="5"/>
  <c r="P38" i="5"/>
  <c r="T38" i="5"/>
  <c r="U38" i="5" s="1"/>
  <c r="Q38" i="5"/>
  <c r="S38" i="5"/>
  <c r="R38" i="5"/>
  <c r="P24" i="5"/>
  <c r="T24" i="5"/>
  <c r="U24" i="5" s="1"/>
  <c r="Q24" i="5"/>
  <c r="R24" i="5"/>
  <c r="S24" i="5"/>
  <c r="S26" i="5"/>
  <c r="P26" i="5"/>
  <c r="R26" i="5"/>
  <c r="T26" i="5"/>
  <c r="U26" i="5" s="1"/>
  <c r="Q26" i="5"/>
  <c r="S60" i="5"/>
  <c r="T60" i="5"/>
  <c r="U60" i="5" s="1"/>
  <c r="P60" i="5"/>
  <c r="R60" i="5"/>
  <c r="Q60" i="5"/>
  <c r="Q65" i="5"/>
  <c r="R65" i="5"/>
  <c r="T65" i="5"/>
  <c r="U65" i="5" s="1"/>
  <c r="S65" i="5"/>
  <c r="P65" i="5"/>
  <c r="T26" i="1"/>
  <c r="T70" i="1"/>
  <c r="T68" i="1"/>
  <c r="T67" i="1"/>
  <c r="T13" i="1"/>
  <c r="T69" i="1"/>
  <c r="T9" i="1"/>
  <c r="T60" i="1"/>
  <c r="T31" i="1"/>
  <c r="T25" i="1"/>
  <c r="T38" i="1"/>
  <c r="T44" i="1"/>
  <c r="AC7" i="1"/>
  <c r="AD7" i="1" s="1"/>
  <c r="T8" i="1"/>
  <c r="T43" i="1"/>
  <c r="T23" i="1"/>
  <c r="T46" i="1"/>
  <c r="AB7" i="1"/>
  <c r="T11" i="1"/>
  <c r="AH7" i="1"/>
  <c r="AG7" i="1"/>
  <c r="AY14" i="5" l="1"/>
  <c r="AX14" i="1"/>
  <c r="AF7" i="1"/>
  <c r="AC8" i="1"/>
  <c r="AB8" i="1"/>
  <c r="AY8" i="5"/>
  <c r="AC9" i="1"/>
  <c r="AB9" i="1"/>
  <c r="AH8" i="1"/>
  <c r="X36" i="1"/>
  <c r="BK8" i="1"/>
  <c r="BJ45" i="1"/>
  <c r="Y3" i="5"/>
  <c r="BK7" i="1"/>
  <c r="Y48" i="1"/>
  <c r="AE7" i="1"/>
  <c r="BJ33" i="1"/>
  <c r="BK9" i="1"/>
  <c r="BJ41" i="1"/>
  <c r="BJ16" i="1"/>
  <c r="BK4" i="1"/>
  <c r="AE8" i="1"/>
  <c r="BJ18" i="1"/>
  <c r="AD8" i="1"/>
  <c r="Y9" i="5"/>
  <c r="AH9" i="1"/>
  <c r="AX8" i="1"/>
  <c r="BJ32" i="1"/>
  <c r="BJ28" i="1"/>
  <c r="BJ22" i="1"/>
  <c r="X37" i="1" a="1"/>
  <c r="AE4" i="1"/>
  <c r="BJ40" i="1"/>
  <c r="BJ43" i="1"/>
  <c r="BK6" i="1"/>
  <c r="BJ39" i="1"/>
  <c r="BJ25" i="1"/>
  <c r="BJ17" i="1"/>
  <c r="BK12" i="1"/>
  <c r="BJ46" i="1"/>
  <c r="BJ30" i="1"/>
  <c r="Y5" i="5"/>
  <c r="Y12" i="5"/>
  <c r="AE9" i="1"/>
  <c r="AD9" i="1"/>
  <c r="AE3" i="1"/>
  <c r="BJ24" i="1"/>
  <c r="BJ29" i="1"/>
  <c r="BJ19" i="1"/>
  <c r="BJ36" i="1"/>
  <c r="BK5" i="1"/>
  <c r="BJ26" i="1"/>
  <c r="BJ20" i="1"/>
  <c r="BK11" i="1"/>
  <c r="BK3" i="1"/>
  <c r="BJ31" i="1"/>
  <c r="BJ27" i="1"/>
  <c r="BJ37" i="1"/>
  <c r="AE5" i="1"/>
  <c r="BJ38" i="1"/>
  <c r="BJ23" i="1"/>
  <c r="AE6" i="1"/>
  <c r="BJ42" i="1"/>
  <c r="X42" i="1"/>
  <c r="BJ35" i="1"/>
  <c r="BJ34" i="1"/>
  <c r="BJ44" i="1"/>
  <c r="BK10" i="1"/>
  <c r="BJ21" i="1"/>
  <c r="Y8" i="5"/>
  <c r="Y13" i="5"/>
  <c r="Y10" i="5"/>
  <c r="Y11" i="5"/>
  <c r="AX9" i="1" l="1"/>
  <c r="AX15" i="1"/>
  <c r="AY9" i="5"/>
  <c r="AY15" i="5"/>
  <c r="AI6" i="1"/>
  <c r="AI4" i="1"/>
  <c r="AI7" i="1"/>
  <c r="BL5" i="1"/>
  <c r="BL11" i="1"/>
  <c r="BL9" i="1"/>
  <c r="AI5" i="1"/>
  <c r="BL3" i="1"/>
  <c r="BL4" i="1"/>
  <c r="BL12" i="1"/>
  <c r="BL10" i="1"/>
  <c r="BL7" i="1"/>
  <c r="BL6" i="1"/>
  <c r="X37" i="1"/>
  <c r="X40" i="1"/>
  <c r="X39" i="1"/>
  <c r="X38" i="1"/>
  <c r="AI3" i="1"/>
  <c r="BL8" i="1"/>
  <c r="X43" i="1"/>
  <c r="X45" i="1" s="1"/>
  <c r="Y6" i="5"/>
  <c r="AI2849" i="5"/>
  <c r="AI3494" i="5"/>
  <c r="AI3166" i="5"/>
  <c r="AI3380" i="5"/>
  <c r="AI3319" i="5"/>
  <c r="AI1777" i="5"/>
  <c r="AI2238" i="5"/>
  <c r="AI1607" i="5"/>
  <c r="AI960" i="5"/>
  <c r="AI1078" i="5"/>
  <c r="AI26" i="5"/>
  <c r="AI1628" i="5"/>
  <c r="AI551" i="5"/>
  <c r="AI1486" i="5"/>
  <c r="AI1521" i="5"/>
  <c r="AI62" i="5"/>
  <c r="AI3326" i="5"/>
  <c r="AI3420" i="5"/>
  <c r="AI3359" i="5"/>
  <c r="AI1817" i="5"/>
  <c r="AI2334" i="5"/>
  <c r="AI1815" i="5"/>
  <c r="AI3080" i="5"/>
  <c r="AI3019" i="5"/>
  <c r="AI1445" i="5"/>
  <c r="AI2933" i="5"/>
  <c r="AI2645" i="5"/>
  <c r="AI2756" i="5"/>
  <c r="AI2695" i="5"/>
  <c r="AI797" i="5"/>
  <c r="AI968" i="5"/>
  <c r="AI3377" i="5"/>
  <c r="AI1483" i="5"/>
  <c r="AI688" i="5"/>
  <c r="AI1966" i="5"/>
  <c r="AI1095" i="5"/>
  <c r="AI161" i="5"/>
  <c r="AI568" i="5"/>
  <c r="AI991" i="5"/>
  <c r="AI2706" i="5"/>
  <c r="AI1041" i="5"/>
  <c r="AI2831" i="5"/>
  <c r="AI1922" i="5"/>
  <c r="AI2790" i="5"/>
  <c r="AI3464" i="5"/>
  <c r="AI1807" i="5"/>
  <c r="AI2628" i="5"/>
  <c r="AI2567" i="5"/>
  <c r="AI3189" i="5"/>
  <c r="AI2885" i="5"/>
  <c r="AI853" i="5"/>
  <c r="AI838" i="5"/>
  <c r="AI293" i="5"/>
  <c r="AI1479" i="5"/>
  <c r="AI422" i="5"/>
  <c r="AI1102" i="5"/>
  <c r="AI1788" i="5"/>
  <c r="AI185" i="5"/>
  <c r="AI2680" i="5"/>
  <c r="AI1801" i="5"/>
  <c r="AI3252" i="5"/>
  <c r="AI1334" i="5"/>
  <c r="AI1463" i="5"/>
  <c r="AI1725" i="5"/>
  <c r="AI429" i="5"/>
  <c r="AI395" i="5"/>
  <c r="AI1225" i="5"/>
  <c r="AI2015" i="5"/>
  <c r="AI3404" i="5"/>
  <c r="AI2109" i="5"/>
  <c r="AI1413" i="5"/>
  <c r="AI2679" i="5"/>
  <c r="AI3232" i="5"/>
  <c r="AI405" i="5"/>
  <c r="AI79" i="5"/>
  <c r="AI1013" i="5"/>
  <c r="AI3037" i="5"/>
  <c r="AI3292" i="5"/>
  <c r="AI2719" i="5"/>
  <c r="AI2369" i="5"/>
  <c r="AI2158" i="5"/>
  <c r="AI2677" i="5"/>
  <c r="AI2191" i="5"/>
  <c r="AI3361" i="5"/>
  <c r="AI1860" i="5"/>
  <c r="AI2612" i="5"/>
  <c r="AI20" i="5"/>
  <c r="AI2821" i="5"/>
  <c r="AI827" i="5"/>
  <c r="AI277" i="5"/>
  <c r="AI2652" i="5"/>
  <c r="AI340" i="5"/>
  <c r="AI3338" i="5"/>
  <c r="AI3137" i="5"/>
  <c r="AI2312" i="5"/>
  <c r="AI2251" i="5"/>
  <c r="AI1748" i="5"/>
  <c r="AI2690" i="5"/>
  <c r="AI2489" i="5"/>
  <c r="AI1939" i="5"/>
  <c r="AI1818" i="5"/>
  <c r="AI1340" i="5"/>
  <c r="AI2041" i="5"/>
  <c r="AI2272" i="5"/>
  <c r="AI678" i="5"/>
  <c r="AI343" i="5"/>
  <c r="AI2707" i="5"/>
  <c r="AI1218" i="5"/>
  <c r="AI917" i="5"/>
  <c r="AI301" i="5"/>
  <c r="AI708" i="5"/>
  <c r="AI2447" i="5"/>
  <c r="AI3165" i="5"/>
  <c r="AI1671" i="5"/>
  <c r="AI2146" i="5"/>
  <c r="AI765" i="5"/>
  <c r="AI2014" i="5"/>
  <c r="AI2952" i="5"/>
  <c r="AI2133" i="5"/>
  <c r="AI1950" i="5"/>
  <c r="AI2538" i="5"/>
  <c r="AI1157" i="5"/>
  <c r="AI2100" i="5"/>
  <c r="AI1346" i="5"/>
  <c r="AI2140" i="5"/>
  <c r="AI2761" i="5"/>
  <c r="AI1545" i="5"/>
  <c r="AI3320" i="5"/>
  <c r="AI1732" i="5"/>
  <c r="AI1907" i="5"/>
  <c r="AI1920" i="5"/>
  <c r="AI3034" i="5"/>
  <c r="AI2833" i="5"/>
  <c r="AI646" i="5"/>
  <c r="AI311" i="5"/>
  <c r="AI2643" i="5"/>
  <c r="AI1090" i="5"/>
  <c r="AI1740" i="5"/>
  <c r="AI173" i="5"/>
  <c r="AI580" i="5"/>
  <c r="AI3471" i="5"/>
  <c r="AI2619" i="5"/>
  <c r="AI1069" i="5"/>
  <c r="AI2998" i="5"/>
  <c r="AI1040" i="5"/>
  <c r="AI1629" i="5"/>
  <c r="AI1710" i="5"/>
  <c r="AI33" i="5"/>
  <c r="AI863" i="5"/>
  <c r="AI845" i="5"/>
  <c r="AI2379" i="5"/>
  <c r="AI3218" i="5"/>
  <c r="AI1136" i="5"/>
  <c r="AI2936" i="5"/>
  <c r="AI2914" i="5"/>
  <c r="AI99" i="5"/>
  <c r="AI2662" i="5"/>
  <c r="AI929" i="5"/>
  <c r="AI1839" i="5"/>
  <c r="AI2124" i="5"/>
  <c r="AI212" i="5"/>
  <c r="AI2902" i="5"/>
  <c r="AI2296" i="5"/>
  <c r="AI901" i="5"/>
  <c r="AI953" i="5"/>
  <c r="AI2484" i="5"/>
  <c r="AI2208" i="5"/>
  <c r="AI1273" i="5"/>
  <c r="AI609" i="5"/>
  <c r="AI3487" i="5"/>
  <c r="AI1945" i="5"/>
  <c r="AI2830" i="5"/>
  <c r="AI2430" i="5"/>
  <c r="AI3208" i="5"/>
  <c r="AI3147" i="5"/>
  <c r="AI1605" i="5"/>
  <c r="AI3469" i="5"/>
  <c r="AI3133" i="5"/>
  <c r="AI2884" i="5"/>
  <c r="AI2823" i="5"/>
  <c r="AI1053" i="5"/>
  <c r="AI2141" i="5"/>
  <c r="AI1670" i="5"/>
  <c r="AI884" i="5"/>
  <c r="AI315" i="5"/>
  <c r="AI37" i="5"/>
  <c r="AI1223" i="5"/>
  <c r="AI417" i="5"/>
  <c r="AI347" i="5"/>
  <c r="AI1247" i="5"/>
  <c r="AI1330" i="5"/>
  <c r="AI3264" i="5"/>
  <c r="AI2930" i="5"/>
  <c r="AI3241" i="5"/>
  <c r="AI2364" i="5"/>
  <c r="AI2047" i="5"/>
  <c r="AI812" i="5"/>
  <c r="AI2486" i="5"/>
  <c r="AI3045" i="5"/>
  <c r="AI3244" i="5"/>
  <c r="AI2927" i="5"/>
  <c r="AI1261" i="5"/>
  <c r="AI1942" i="5"/>
  <c r="AI2213" i="5"/>
  <c r="AI2520" i="5"/>
  <c r="AI1858" i="5"/>
  <c r="AI2230" i="5"/>
  <c r="AI2061" i="5"/>
  <c r="AI2770" i="5"/>
  <c r="AI1401" i="5"/>
  <c r="AI1575" i="5"/>
  <c r="AI1480" i="5"/>
  <c r="AI2569" i="5"/>
  <c r="AI737" i="5"/>
  <c r="AI3052" i="5"/>
  <c r="AI2540" i="5"/>
  <c r="AI2019" i="5"/>
  <c r="AI3503" i="5"/>
  <c r="AI2991" i="5"/>
  <c r="AI2479" i="5"/>
  <c r="AI1898" i="5"/>
  <c r="AI1961" i="5"/>
  <c r="AI1389" i="5"/>
  <c r="AI1976" i="5"/>
  <c r="AI1420" i="5"/>
  <c r="AI2894" i="5"/>
  <c r="AI2749" i="5"/>
  <c r="AI3114" i="5"/>
  <c r="AI2090" i="5"/>
  <c r="AI2494" i="5"/>
  <c r="AI2469" i="5"/>
  <c r="AI2913" i="5"/>
  <c r="AI1742" i="5"/>
  <c r="AI3224" i="5"/>
  <c r="AI2712" i="5"/>
  <c r="AI2200" i="5"/>
  <c r="AI1169" i="5"/>
  <c r="AI3163" i="5"/>
  <c r="AI2651" i="5"/>
  <c r="AI2139" i="5"/>
  <c r="AI928" i="5"/>
  <c r="AI1621" i="5"/>
  <c r="AI666" i="5"/>
  <c r="AI1636" i="5"/>
  <c r="AI729" i="5"/>
  <c r="AI809" i="5"/>
  <c r="AI3490" i="5"/>
  <c r="AI2466" i="5"/>
  <c r="AI3294" i="5"/>
  <c r="AI3197" i="5"/>
  <c r="AI3289" i="5"/>
  <c r="AI2265" i="5"/>
  <c r="AI3412" i="5"/>
  <c r="AI2900" i="5"/>
  <c r="AI2388" i="5"/>
  <c r="AI1715" i="5"/>
  <c r="AI3351" i="5"/>
  <c r="AI2839" i="5"/>
  <c r="AI2327" i="5"/>
  <c r="AI1594" i="5"/>
  <c r="AI1809" i="5"/>
  <c r="AI1085" i="5"/>
  <c r="AI1824" i="5"/>
  <c r="AI1116" i="5"/>
  <c r="AI2366" i="5"/>
  <c r="AI2205" i="5"/>
  <c r="AI2842" i="5"/>
  <c r="AI1599" i="5"/>
  <c r="AI1879" i="5"/>
  <c r="AI1798" i="5"/>
  <c r="AI2161" i="5"/>
  <c r="AI1611" i="5"/>
  <c r="AI1472" i="5"/>
  <c r="AI1012" i="5"/>
  <c r="AI1115" i="5"/>
  <c r="AI396" i="5"/>
  <c r="AI1110" i="5"/>
  <c r="AI379" i="5"/>
  <c r="AI128" i="5"/>
  <c r="AI119" i="5"/>
  <c r="AI58" i="5"/>
  <c r="AI53" i="5"/>
  <c r="AI2320" i="5"/>
  <c r="AI2259" i="5"/>
  <c r="AI1756" i="5"/>
  <c r="AI1239" i="5"/>
  <c r="AI702" i="5"/>
  <c r="AI1234" i="5"/>
  <c r="AI693" i="5"/>
  <c r="AI376" i="5"/>
  <c r="AI367" i="5"/>
  <c r="AI182" i="5"/>
  <c r="AI177" i="5"/>
  <c r="AI2880" i="5"/>
  <c r="AI2819" i="5"/>
  <c r="AI1045" i="5"/>
  <c r="AI1379" i="5"/>
  <c r="AI867" i="5"/>
  <c r="AI1374" i="5"/>
  <c r="AI862" i="5"/>
  <c r="AI584" i="5"/>
  <c r="AI579" i="5"/>
  <c r="AI322" i="5"/>
  <c r="AI317" i="5"/>
  <c r="AI3440" i="5"/>
  <c r="AI3379" i="5"/>
  <c r="AI1837" i="5"/>
  <c r="AI211" i="5"/>
  <c r="AI1007" i="5"/>
  <c r="AI1514" i="5"/>
  <c r="AI1002" i="5"/>
  <c r="AI724" i="5"/>
  <c r="AI719" i="5"/>
  <c r="AI462" i="5"/>
  <c r="AI457" i="5"/>
  <c r="AI312" i="5"/>
  <c r="AI2691" i="5"/>
  <c r="AI1347" i="5"/>
  <c r="AI830" i="5"/>
  <c r="AI327" i="5"/>
  <c r="AI157" i="5"/>
  <c r="AI3251" i="5"/>
  <c r="AI1487" i="5"/>
  <c r="AI1482" i="5"/>
  <c r="AI692" i="5"/>
  <c r="AI430" i="5"/>
  <c r="AI3132" i="5"/>
  <c r="AI1529" i="5"/>
  <c r="AI2250" i="5"/>
  <c r="AI2838" i="5"/>
  <c r="AI2789" i="5"/>
  <c r="AI2817" i="5"/>
  <c r="AI3304" i="5"/>
  <c r="AI2792" i="5"/>
  <c r="AI2280" i="5"/>
  <c r="AI1489" i="5"/>
  <c r="AI3243" i="5"/>
  <c r="AI2731" i="5"/>
  <c r="AI2219" i="5"/>
  <c r="AI1248" i="5"/>
  <c r="AI1701" i="5"/>
  <c r="AI869" i="5"/>
  <c r="AI1716" i="5"/>
  <c r="AI900" i="5"/>
  <c r="AI1831" i="5"/>
  <c r="AI1526" i="5"/>
  <c r="AI2626" i="5"/>
  <c r="AI825" i="5"/>
  <c r="AI3501" i="5"/>
  <c r="AI3449" i="5"/>
  <c r="AI2425" i="5"/>
  <c r="AI3492" i="5"/>
  <c r="AI2980" i="5"/>
  <c r="AI2468" i="5"/>
  <c r="AI1875" i="5"/>
  <c r="AI3431" i="5"/>
  <c r="AI2919" i="5"/>
  <c r="AI2407" i="5"/>
  <c r="AI1754" i="5"/>
  <c r="AI1889" i="5"/>
  <c r="AI1245" i="5"/>
  <c r="AI1904" i="5"/>
  <c r="AI1276" i="5"/>
  <c r="AI2678" i="5"/>
  <c r="AI2525" i="5"/>
  <c r="AI3002" i="5"/>
  <c r="AI1919" i="5"/>
  <c r="AI2278" i="5"/>
  <c r="AI2245" i="5"/>
  <c r="AI2801" i="5"/>
  <c r="AI2144" i="5"/>
  <c r="AI2083" i="5"/>
  <c r="AI1580" i="5"/>
  <c r="AI1195" i="5"/>
  <c r="AI614" i="5"/>
  <c r="AI1190" i="5"/>
  <c r="AI605" i="5"/>
  <c r="AI288" i="5"/>
  <c r="AI279" i="5"/>
  <c r="AI138" i="5"/>
  <c r="AI133" i="5"/>
  <c r="AI2640" i="5"/>
  <c r="AI2579" i="5"/>
  <c r="AI244" i="5"/>
  <c r="AI1319" i="5"/>
  <c r="AI807" i="5"/>
  <c r="AI1314" i="5"/>
  <c r="AI802" i="5"/>
  <c r="AI524" i="5"/>
  <c r="AI519" i="5"/>
  <c r="AI262" i="5"/>
  <c r="AI257" i="5"/>
  <c r="AI2688" i="5"/>
  <c r="AI2627" i="5"/>
  <c r="AI570" i="5"/>
  <c r="AI1331" i="5"/>
  <c r="AI819" i="5"/>
  <c r="AI1326" i="5"/>
  <c r="AI814" i="5"/>
  <c r="AI536" i="5"/>
  <c r="AI531" i="5"/>
  <c r="AI274" i="5"/>
  <c r="AI269" i="5"/>
  <c r="AI3248" i="5"/>
  <c r="AI3187" i="5"/>
  <c r="AI1645" i="5"/>
  <c r="AI1471" i="5"/>
  <c r="AI959" i="5"/>
  <c r="AI1466" i="5"/>
  <c r="AI954" i="5"/>
  <c r="AI676" i="5"/>
  <c r="AI671" i="5"/>
  <c r="AI414" i="5"/>
  <c r="AI409" i="5"/>
  <c r="AI540" i="5"/>
  <c r="AI2240" i="5"/>
  <c r="AI1475" i="5"/>
  <c r="AI958" i="5"/>
  <c r="AI675" i="5"/>
  <c r="AI34" i="5"/>
  <c r="AI1512" i="5"/>
  <c r="AI916" i="5"/>
  <c r="AI348" i="5"/>
  <c r="AI331" i="5"/>
  <c r="AI95" i="5"/>
  <c r="AI169" i="5"/>
  <c r="AI1602" i="5"/>
  <c r="AI1813" i="5"/>
  <c r="AI1093" i="5"/>
  <c r="AI1124" i="5"/>
  <c r="AI2382" i="5"/>
  <c r="AI2221" i="5"/>
  <c r="AI2850" i="5"/>
  <c r="AI1615" i="5"/>
  <c r="AI1911" i="5"/>
  <c r="AI1830" i="5"/>
  <c r="AI2649" i="5"/>
  <c r="AI920" i="5"/>
  <c r="AI3092" i="5"/>
  <c r="AI2580" i="5"/>
  <c r="AI2068" i="5"/>
  <c r="AI530" i="5"/>
  <c r="AI3031" i="5"/>
  <c r="AI2519" i="5"/>
  <c r="AI1978" i="5"/>
  <c r="AI2001" i="5"/>
  <c r="AI1469" i="5"/>
  <c r="AI2016" i="5"/>
  <c r="AI1497" i="5"/>
  <c r="AI3102" i="5"/>
  <c r="AI2989" i="5"/>
  <c r="AI3226" i="5"/>
  <c r="AI2202" i="5"/>
  <c r="AI2742" i="5"/>
  <c r="AI2693" i="5"/>
  <c r="AI3025" i="5"/>
  <c r="AI2592" i="5"/>
  <c r="AI2531" i="5"/>
  <c r="AI2028" i="5"/>
  <c r="AI1307" i="5"/>
  <c r="AI795" i="5"/>
  <c r="AI1302" i="5"/>
  <c r="AI790" i="5"/>
  <c r="AI512" i="5"/>
  <c r="AI503" i="5"/>
  <c r="AI250" i="5"/>
  <c r="AI245" i="5"/>
  <c r="AI3088" i="5"/>
  <c r="AI3027" i="5"/>
  <c r="AI1461" i="5"/>
  <c r="AI1431" i="5"/>
  <c r="AI919" i="5"/>
  <c r="AI1426" i="5"/>
  <c r="AI914" i="5"/>
  <c r="AI636" i="5"/>
  <c r="AI631" i="5"/>
  <c r="AI374" i="5"/>
  <c r="AI369" i="5"/>
  <c r="AI1272" i="5"/>
  <c r="AI817" i="5"/>
  <c r="AI291" i="5"/>
  <c r="AI569" i="5"/>
  <c r="AI1059" i="5"/>
  <c r="AI172" i="5"/>
  <c r="AI1054" i="5"/>
  <c r="AI155" i="5"/>
  <c r="AI16" i="5"/>
  <c r="AI7" i="5"/>
  <c r="AI509" i="5"/>
  <c r="AI4" i="5"/>
  <c r="AI2160" i="5"/>
  <c r="AI2099" i="5"/>
  <c r="AI1596" i="5"/>
  <c r="AI1199" i="5"/>
  <c r="AI622" i="5"/>
  <c r="AI1194" i="5"/>
  <c r="AI613" i="5"/>
  <c r="AI296" i="5"/>
  <c r="AI287" i="5"/>
  <c r="AI142" i="5"/>
  <c r="AI137" i="5"/>
  <c r="AI668" i="5"/>
  <c r="AI1342" i="5"/>
  <c r="AI1017" i="5"/>
  <c r="AI131" i="5"/>
  <c r="AI2943" i="5"/>
  <c r="AI84" i="5"/>
  <c r="AI2305" i="5"/>
  <c r="AI1711" i="5"/>
  <c r="AI1112" i="5"/>
  <c r="AI1249" i="5"/>
  <c r="AI1511" i="5"/>
  <c r="AI1656" i="5"/>
  <c r="AI1241" i="5"/>
  <c r="AI2273" i="5"/>
  <c r="AI1425" i="5"/>
  <c r="AI1956" i="5"/>
  <c r="AI1783" i="5"/>
  <c r="AI1448" i="5"/>
  <c r="AI2610" i="5"/>
  <c r="AI760" i="5"/>
  <c r="AI3477" i="5"/>
  <c r="AI3433" i="5"/>
  <c r="AI2409" i="5"/>
  <c r="AI3484" i="5"/>
  <c r="AI2972" i="5"/>
  <c r="AI2460" i="5"/>
  <c r="AI1859" i="5"/>
  <c r="AI3423" i="5"/>
  <c r="AI2911" i="5"/>
  <c r="AI2399" i="5"/>
  <c r="AI1738" i="5"/>
  <c r="AI1881" i="5"/>
  <c r="AI1229" i="5"/>
  <c r="AI1896" i="5"/>
  <c r="AI1260" i="5"/>
  <c r="AI2590" i="5"/>
  <c r="AI2429" i="5"/>
  <c r="AI2954" i="5"/>
  <c r="AI1823" i="5"/>
  <c r="AI2174" i="5"/>
  <c r="AI2149" i="5"/>
  <c r="AI2753" i="5"/>
  <c r="AI1336" i="5"/>
  <c r="AI3144" i="5"/>
  <c r="AI2632" i="5"/>
  <c r="AI2120" i="5"/>
  <c r="AI849" i="5"/>
  <c r="AI3083" i="5"/>
  <c r="AI2571" i="5"/>
  <c r="AI2059" i="5"/>
  <c r="AI419" i="5"/>
  <c r="AI1541" i="5"/>
  <c r="AI180" i="5"/>
  <c r="AI1556" i="5"/>
  <c r="AI3302" i="5"/>
  <c r="AI3205" i="5"/>
  <c r="AI3330" i="5"/>
  <c r="AI2306" i="5"/>
  <c r="AI2958" i="5"/>
  <c r="AI2901" i="5"/>
  <c r="AI3129" i="5"/>
  <c r="AI2105" i="5"/>
  <c r="AI3332" i="5"/>
  <c r="AI2820" i="5"/>
  <c r="AI2308" i="5"/>
  <c r="AI1555" i="5"/>
  <c r="AI3271" i="5"/>
  <c r="AI2759" i="5"/>
  <c r="AI2247" i="5"/>
  <c r="AI1360" i="5"/>
  <c r="AI1729" i="5"/>
  <c r="AI925" i="5"/>
  <c r="AI1744" i="5"/>
  <c r="AI956" i="5"/>
  <c r="AI2046" i="5"/>
  <c r="AI1750" i="5"/>
  <c r="AI2682" i="5"/>
  <c r="AI1049" i="5"/>
  <c r="AI1033" i="5"/>
  <c r="AI3505" i="5"/>
  <c r="AI641" i="5"/>
  <c r="AI3491" i="5"/>
  <c r="AI1949" i="5"/>
  <c r="AI435" i="5"/>
  <c r="AI1035" i="5"/>
  <c r="AI76" i="5"/>
  <c r="AI1030" i="5"/>
  <c r="AI59" i="5"/>
  <c r="AI747" i="5"/>
  <c r="AI490" i="5"/>
  <c r="AI485" i="5"/>
  <c r="AI2513" i="5"/>
  <c r="AI1963" i="5"/>
  <c r="AI1842" i="5"/>
  <c r="AI1364" i="5"/>
  <c r="AI1159" i="5"/>
  <c r="AI542" i="5"/>
  <c r="AI1154" i="5"/>
  <c r="AI533" i="5"/>
  <c r="AI216" i="5"/>
  <c r="AI207" i="5"/>
  <c r="AI102" i="5"/>
  <c r="AI97" i="5"/>
  <c r="AI2560" i="5"/>
  <c r="AI2499" i="5"/>
  <c r="AI1996" i="5"/>
  <c r="AI1299" i="5"/>
  <c r="AI787" i="5"/>
  <c r="AI1294" i="5"/>
  <c r="AI782" i="5"/>
  <c r="AI496" i="5"/>
  <c r="AI487" i="5"/>
  <c r="AI242" i="5"/>
  <c r="AI237" i="5"/>
  <c r="AI3120" i="5"/>
  <c r="AI3059" i="5"/>
  <c r="AI1515" i="5"/>
  <c r="AI1439" i="5"/>
  <c r="AI927" i="5"/>
  <c r="AI1434" i="5"/>
  <c r="AI922" i="5"/>
  <c r="AI644" i="5"/>
  <c r="AI639" i="5"/>
  <c r="AI382" i="5"/>
  <c r="AI377" i="5"/>
  <c r="AI1202" i="5"/>
  <c r="AI2752" i="5"/>
  <c r="AI2674" i="5"/>
  <c r="AI2729" i="5"/>
  <c r="AI1313" i="5"/>
  <c r="AI1785" i="5"/>
  <c r="AI2557" i="5"/>
  <c r="AI2829" i="5"/>
  <c r="AI3465" i="5"/>
  <c r="AI2348" i="5"/>
  <c r="AI2287" i="5"/>
  <c r="AI1036" i="5"/>
  <c r="AI3310" i="5"/>
  <c r="AI3160" i="5"/>
  <c r="AI2971" i="5"/>
  <c r="AI2846" i="5"/>
  <c r="AI2701" i="5"/>
  <c r="AI3090" i="5"/>
  <c r="AI2066" i="5"/>
  <c r="AI2446" i="5"/>
  <c r="AI2421" i="5"/>
  <c r="AI2889" i="5"/>
  <c r="AI1694" i="5"/>
  <c r="AI3212" i="5"/>
  <c r="AI2700" i="5"/>
  <c r="AI2188" i="5"/>
  <c r="AI1121" i="5"/>
  <c r="AI3151" i="5"/>
  <c r="AI2639" i="5"/>
  <c r="AI2127" i="5"/>
  <c r="AI880" i="5"/>
  <c r="AI1609" i="5"/>
  <c r="AI618" i="5"/>
  <c r="AI1624" i="5"/>
  <c r="AI681" i="5"/>
  <c r="AI3421" i="5"/>
  <c r="AI3434" i="5"/>
  <c r="AI2410" i="5"/>
  <c r="AI3182" i="5"/>
  <c r="AI3093" i="5"/>
  <c r="AI3233" i="5"/>
  <c r="AI2209" i="5"/>
  <c r="AI3384" i="5"/>
  <c r="AI2872" i="5"/>
  <c r="AI2360" i="5"/>
  <c r="AI1659" i="5"/>
  <c r="AI3323" i="5"/>
  <c r="AI2811" i="5"/>
  <c r="AI2299" i="5"/>
  <c r="AI1538" i="5"/>
  <c r="AI1781" i="5"/>
  <c r="AI1029" i="5"/>
  <c r="AI1796" i="5"/>
  <c r="AI1060" i="5"/>
  <c r="AI2254" i="5"/>
  <c r="AI2093" i="5"/>
  <c r="AI2786" i="5"/>
  <c r="AI1465" i="5"/>
  <c r="AI1639" i="5"/>
  <c r="AI1574" i="5"/>
  <c r="AI2585" i="5"/>
  <c r="AI324" i="5"/>
  <c r="AI3060" i="5"/>
  <c r="AI2548" i="5"/>
  <c r="AI2033" i="5"/>
  <c r="AI36" i="5"/>
  <c r="AI2999" i="5"/>
  <c r="AI2487" i="5"/>
  <c r="AI1914" i="5"/>
  <c r="AI1969" i="5"/>
  <c r="AI1405" i="5"/>
  <c r="AI1984" i="5"/>
  <c r="AI1436" i="5"/>
  <c r="AI2982" i="5"/>
  <c r="AI2845" i="5"/>
  <c r="AI3162" i="5"/>
  <c r="AI2138" i="5"/>
  <c r="AI2598" i="5"/>
  <c r="AI2565" i="5"/>
  <c r="AI2961" i="5"/>
  <c r="AI2464" i="5"/>
  <c r="AI2403" i="5"/>
  <c r="AI1900" i="5"/>
  <c r="AI1275" i="5"/>
  <c r="AI762" i="5"/>
  <c r="AI1270" i="5"/>
  <c r="AI756" i="5"/>
  <c r="AI448" i="5"/>
  <c r="AI439" i="5"/>
  <c r="AI218" i="5"/>
  <c r="AI213" i="5"/>
  <c r="AI2960" i="5"/>
  <c r="AI2899" i="5"/>
  <c r="AI1205" i="5"/>
  <c r="AI1399" i="5"/>
  <c r="AI887" i="5"/>
  <c r="AI1394" i="5"/>
  <c r="AI882" i="5"/>
  <c r="AI604" i="5"/>
  <c r="AI599" i="5"/>
  <c r="AI342" i="5"/>
  <c r="AI337" i="5"/>
  <c r="AI195" i="5"/>
  <c r="AI3459" i="5"/>
  <c r="AI1917" i="5"/>
  <c r="AI371" i="5"/>
  <c r="AI1027" i="5"/>
  <c r="AI44" i="5"/>
  <c r="AI1022" i="5"/>
  <c r="AI27" i="5"/>
  <c r="AI739" i="5"/>
  <c r="AI482" i="5"/>
  <c r="AI477" i="5"/>
  <c r="AI2577" i="5"/>
  <c r="AI2027" i="5"/>
  <c r="AI1906" i="5"/>
  <c r="AI1428" i="5"/>
  <c r="AI1167" i="5"/>
  <c r="AI558" i="5"/>
  <c r="AI1162" i="5"/>
  <c r="AI549" i="5"/>
  <c r="AI232" i="5"/>
  <c r="AI223" i="5"/>
  <c r="AI110" i="5"/>
  <c r="AI105" i="5"/>
  <c r="AI22" i="5"/>
  <c r="AI3442" i="5"/>
  <c r="AI2985" i="5"/>
  <c r="AI2492" i="5"/>
  <c r="AI2175" i="5"/>
  <c r="AI1068" i="5"/>
  <c r="AI3073" i="5"/>
  <c r="AI2898" i="5"/>
  <c r="AI2953" i="5"/>
  <c r="AI1891" i="5"/>
  <c r="AI1770" i="5"/>
  <c r="AI1292" i="5"/>
  <c r="AI1887" i="5"/>
  <c r="AI1998" i="5"/>
  <c r="AI913" i="5"/>
  <c r="AI1828" i="5"/>
  <c r="AI1481" i="5"/>
  <c r="AI904" i="5"/>
  <c r="AI2546" i="5"/>
  <c r="AI3454" i="5"/>
  <c r="AI3349" i="5"/>
  <c r="AI3369" i="5"/>
  <c r="AI2345" i="5"/>
  <c r="AI3452" i="5"/>
  <c r="AI2940" i="5"/>
  <c r="AI2428" i="5"/>
  <c r="AI1795" i="5"/>
  <c r="AI3391" i="5"/>
  <c r="AI2879" i="5"/>
  <c r="AI2367" i="5"/>
  <c r="AI1674" i="5"/>
  <c r="AI1849" i="5"/>
  <c r="AI1165" i="5"/>
  <c r="AI1864" i="5"/>
  <c r="AI1196" i="5"/>
  <c r="AI2470" i="5"/>
  <c r="AI2301" i="5"/>
  <c r="AI2890" i="5"/>
  <c r="AI1695" i="5"/>
  <c r="AI2054" i="5"/>
  <c r="AI1990" i="5"/>
  <c r="AI2689" i="5"/>
  <c r="AI1080" i="5"/>
  <c r="AI3112" i="5"/>
  <c r="AI2600" i="5"/>
  <c r="AI2088" i="5"/>
  <c r="AI690" i="5"/>
  <c r="AI3051" i="5"/>
  <c r="AI2539" i="5"/>
  <c r="AI2018" i="5"/>
  <c r="AI2021" i="5"/>
  <c r="AI1504" i="5"/>
  <c r="AI2036" i="5"/>
  <c r="AI1524" i="5"/>
  <c r="AI3174" i="5"/>
  <c r="AI3069" i="5"/>
  <c r="AI3266" i="5"/>
  <c r="AI2242" i="5"/>
  <c r="AI2822" i="5"/>
  <c r="AI2773" i="5"/>
  <c r="AI3065" i="5"/>
  <c r="AI2039" i="5"/>
  <c r="AI3300" i="5"/>
  <c r="AI2788" i="5"/>
  <c r="AI2276" i="5"/>
  <c r="AI1473" i="5"/>
  <c r="AI3239" i="5"/>
  <c r="AI2727" i="5"/>
  <c r="AI2215" i="5"/>
  <c r="AI1232" i="5"/>
  <c r="AI1697" i="5"/>
  <c r="AI861" i="5"/>
  <c r="AI1712" i="5"/>
  <c r="AI892" i="5"/>
  <c r="AI1799" i="5"/>
  <c r="AI1505" i="5"/>
  <c r="AI2618" i="5"/>
  <c r="AI793" i="5"/>
  <c r="AI3493" i="5"/>
  <c r="AI3441" i="5"/>
  <c r="AI3424" i="5"/>
  <c r="AI3363" i="5"/>
  <c r="AI1821" i="5"/>
  <c r="AI179" i="5"/>
  <c r="AI1003" i="5"/>
  <c r="AI1510" i="5"/>
  <c r="AI998" i="5"/>
  <c r="AI720" i="5"/>
  <c r="AI715" i="5"/>
  <c r="AI458" i="5"/>
  <c r="AI453" i="5"/>
  <c r="AI2257" i="5"/>
  <c r="AI1707" i="5"/>
  <c r="AI1586" i="5"/>
  <c r="AI1108" i="5"/>
  <c r="AI1127" i="5"/>
  <c r="AI444" i="5"/>
  <c r="AI1122" i="5"/>
  <c r="AI427" i="5"/>
  <c r="AI152" i="5"/>
  <c r="AI143" i="5"/>
  <c r="AI70" i="5"/>
  <c r="AI65" i="5"/>
  <c r="AI2432" i="5"/>
  <c r="AI2371" i="5"/>
  <c r="AI1868" i="5"/>
  <c r="AI1267" i="5"/>
  <c r="AI752" i="5"/>
  <c r="AI1262" i="5"/>
  <c r="AI745" i="5"/>
  <c r="AI432" i="5"/>
  <c r="AI423" i="5"/>
  <c r="AI210" i="5"/>
  <c r="AI205" i="5"/>
  <c r="AI2992" i="5"/>
  <c r="AI2931" i="5"/>
  <c r="AI1269" i="5"/>
  <c r="AI1407" i="5"/>
  <c r="AI895" i="5"/>
  <c r="AI1402" i="5"/>
  <c r="AI890" i="5"/>
  <c r="AI612" i="5"/>
  <c r="AI607" i="5"/>
  <c r="AI350" i="5"/>
  <c r="AI345" i="5"/>
  <c r="AG8" i="1"/>
  <c r="U3" i="1" a="1"/>
  <c r="AI2168" i="5"/>
  <c r="AI3405" i="5"/>
  <c r="AI3077" i="5"/>
  <c r="AI2868" i="5"/>
  <c r="AI2807" i="5"/>
  <c r="AI1021" i="5"/>
  <c r="AI2077" i="5"/>
  <c r="AI1542" i="5"/>
  <c r="AI753" i="5"/>
  <c r="AI251" i="5"/>
  <c r="AI21" i="5"/>
  <c r="AI1207" i="5"/>
  <c r="AI289" i="5"/>
  <c r="AI696" i="5"/>
  <c r="AI1119" i="5"/>
  <c r="AI937" i="5"/>
  <c r="AI3229" i="5"/>
  <c r="AI2908" i="5"/>
  <c r="AI2847" i="5"/>
  <c r="AI1101" i="5"/>
  <c r="AI2173" i="5"/>
  <c r="AI1734" i="5"/>
  <c r="AI2568" i="5"/>
  <c r="AI2507" i="5"/>
  <c r="AI2004" i="5"/>
  <c r="AI3202" i="5"/>
  <c r="AI3001" i="5"/>
  <c r="AI2244" i="5"/>
  <c r="AI2183" i="5"/>
  <c r="AI1680" i="5"/>
  <c r="AI2554" i="5"/>
  <c r="AI3296" i="5"/>
  <c r="AI971" i="5"/>
  <c r="AI683" i="5"/>
  <c r="AI1393" i="5"/>
  <c r="AI252" i="5"/>
  <c r="AI2755" i="5"/>
  <c r="AI306" i="5"/>
  <c r="AI986" i="5"/>
  <c r="AI2508" i="5"/>
  <c r="AI538" i="5"/>
  <c r="AI1100" i="5"/>
  <c r="AI3170" i="5"/>
  <c r="AI2207" i="5"/>
  <c r="AI3403" i="5"/>
  <c r="AI2745" i="5"/>
  <c r="AI2116" i="5"/>
  <c r="AI2055" i="5"/>
  <c r="AI3322" i="5"/>
  <c r="AI3121" i="5"/>
  <c r="AI1355" i="5"/>
  <c r="AI560" i="5"/>
  <c r="AI3280" i="5"/>
  <c r="AI967" i="5"/>
  <c r="AI2097" i="5"/>
  <c r="AI112" i="5"/>
  <c r="AI718" i="5"/>
  <c r="AI1000" i="5"/>
  <c r="AI2107" i="5"/>
  <c r="AI2794" i="5"/>
  <c r="AI1257" i="5"/>
  <c r="AI282" i="5"/>
  <c r="AI556" i="5"/>
  <c r="AI979" i="5"/>
  <c r="AI1643" i="5"/>
  <c r="AI127" i="5"/>
  <c r="AI3020" i="5"/>
  <c r="AI3192" i="5"/>
  <c r="AI1699" i="5"/>
  <c r="AI2593" i="5"/>
  <c r="AI2861" i="5"/>
  <c r="AI1649" i="5"/>
  <c r="AI1467" i="5"/>
  <c r="AI1137" i="5"/>
  <c r="AI2243" i="5"/>
  <c r="AI858" i="5"/>
  <c r="AI2226" i="5"/>
  <c r="AI2780" i="5"/>
  <c r="AI1200" i="5"/>
  <c r="AI1819" i="5"/>
  <c r="AI1537" i="5"/>
  <c r="AI3276" i="5"/>
  <c r="AI813" i="5"/>
  <c r="AI3448" i="5"/>
  <c r="AI2357" i="5"/>
  <c r="AI769" i="5"/>
  <c r="AI3125" i="5"/>
  <c r="AI3089" i="5"/>
  <c r="AI822" i="5"/>
  <c r="AI1613" i="5"/>
  <c r="AI3103" i="5"/>
  <c r="AI1576" i="5"/>
  <c r="AI2314" i="5"/>
  <c r="AI2113" i="5"/>
  <c r="AI1563" i="5"/>
  <c r="AI1376" i="5"/>
  <c r="AI964" i="5"/>
  <c r="AI1081" i="5"/>
  <c r="AI259" i="5"/>
  <c r="AI3463" i="5"/>
  <c r="AI1921" i="5"/>
  <c r="AI2798" i="5"/>
  <c r="AI2406" i="5"/>
  <c r="AI2211" i="5"/>
  <c r="AI1222" i="5"/>
  <c r="AI170" i="5"/>
  <c r="AI821" i="5"/>
  <c r="AI344" i="5"/>
  <c r="AI851" i="5"/>
  <c r="AI3315" i="5"/>
  <c r="AI446" i="5"/>
  <c r="AI1944" i="5"/>
  <c r="AI2380" i="5"/>
  <c r="AI545" i="5"/>
  <c r="AI2969" i="5"/>
  <c r="AI808" i="5"/>
  <c r="AI1689" i="5"/>
  <c r="AI2891" i="5"/>
  <c r="AI355" i="5"/>
  <c r="AI1377" i="5"/>
  <c r="AI2337" i="5"/>
  <c r="AI2518" i="5"/>
  <c r="AI2037" i="5"/>
  <c r="AI2994" i="5"/>
  <c r="AI2079" i="5"/>
  <c r="AI3148" i="5"/>
  <c r="AI3254" i="5"/>
  <c r="AI1531" i="5"/>
  <c r="AI1654" i="5"/>
  <c r="AI2935" i="5"/>
  <c r="AI1308" i="5"/>
  <c r="AI1983" i="5"/>
  <c r="AI2147" i="5"/>
  <c r="AI1206" i="5"/>
  <c r="AI154" i="5"/>
  <c r="AI634" i="5"/>
  <c r="AI88" i="5"/>
  <c r="AI694" i="5"/>
  <c r="AI2803" i="5"/>
  <c r="AI318" i="5"/>
  <c r="AI1929" i="5"/>
  <c r="AI260" i="5"/>
  <c r="AI1496" i="5"/>
  <c r="AI2581" i="5"/>
  <c r="AI1664" i="5"/>
  <c r="AI955" i="5"/>
  <c r="AI896" i="5"/>
  <c r="AI1235" i="5"/>
  <c r="AI313" i="5"/>
  <c r="AI1128" i="5"/>
  <c r="AI1876" i="5"/>
  <c r="AI3017" i="5"/>
  <c r="AI1688" i="5"/>
  <c r="AI3387" i="5"/>
  <c r="AI2069" i="5"/>
  <c r="AI3222" i="5"/>
  <c r="AI1903" i="5"/>
  <c r="AI625" i="5"/>
  <c r="AI2165" i="5"/>
  <c r="AI3087" i="5"/>
  <c r="AI1560" i="5"/>
  <c r="AI3105" i="5"/>
  <c r="AI3259" i="5"/>
  <c r="AI932" i="5"/>
  <c r="AI3481" i="5"/>
  <c r="AI3447" i="5"/>
  <c r="AI2166" i="5"/>
  <c r="AI1449" i="5"/>
  <c r="AI3036" i="5"/>
  <c r="AI2975" i="5"/>
  <c r="AI1357" i="5"/>
  <c r="AI2685" i="5"/>
  <c r="AI2405" i="5"/>
  <c r="AI2696" i="5"/>
  <c r="AI2635" i="5"/>
  <c r="AI602" i="5"/>
  <c r="AI3458" i="5"/>
  <c r="AI3257" i="5"/>
  <c r="AI2372" i="5"/>
  <c r="AI2311" i="5"/>
  <c r="AI1808" i="5"/>
  <c r="AI2810" i="5"/>
  <c r="AI2029" i="5"/>
  <c r="AI1099" i="5"/>
  <c r="AI96" i="5"/>
  <c r="AI2256" i="5"/>
  <c r="AI670" i="5"/>
  <c r="AI1547" i="5"/>
  <c r="AI103" i="5"/>
  <c r="AI1242" i="5"/>
  <c r="AI629" i="5"/>
  <c r="AI1470" i="5"/>
  <c r="AI2162" i="5"/>
  <c r="AI2217" i="5"/>
  <c r="AI1667" i="5"/>
  <c r="AI1913" i="5"/>
  <c r="AI2702" i="5"/>
  <c r="AI1590" i="5"/>
  <c r="AI3209" i="5"/>
  <c r="AI2732" i="5"/>
  <c r="AI2415" i="5"/>
  <c r="AI1912" i="5"/>
  <c r="AI2986" i="5"/>
  <c r="AI2529" i="5"/>
  <c r="AI1723" i="5"/>
  <c r="AI1572" i="5"/>
  <c r="AI1193" i="5"/>
  <c r="AI776" i="5"/>
  <c r="AI2514" i="5"/>
  <c r="AI3390" i="5"/>
  <c r="AI3285" i="5"/>
  <c r="AI3337" i="5"/>
  <c r="AI2313" i="5"/>
  <c r="AI3436" i="5"/>
  <c r="AI2924" i="5"/>
  <c r="AI2412" i="5"/>
  <c r="AI1763" i="5"/>
  <c r="AI3375" i="5"/>
  <c r="AI2863" i="5"/>
  <c r="AI2351" i="5"/>
  <c r="AI1642" i="5"/>
  <c r="AI1833" i="5"/>
  <c r="AI1133" i="5"/>
  <c r="AI1848" i="5"/>
  <c r="AI1164" i="5"/>
  <c r="AI2398" i="5"/>
  <c r="AI2237" i="5"/>
  <c r="AI2858" i="5"/>
  <c r="AI1631" i="5"/>
  <c r="AI1943" i="5"/>
  <c r="AI1862" i="5"/>
  <c r="AI2657" i="5"/>
  <c r="AI952" i="5"/>
  <c r="AI3096" i="5"/>
  <c r="AI2584" i="5"/>
  <c r="AI2072" i="5"/>
  <c r="AI562" i="5"/>
  <c r="AI3035" i="5"/>
  <c r="AI2523" i="5"/>
  <c r="AI1986" i="5"/>
  <c r="AI2005" i="5"/>
  <c r="AI1477" i="5"/>
  <c r="AI2020" i="5"/>
  <c r="AI1503" i="5"/>
  <c r="AI3118" i="5"/>
  <c r="AI3005" i="5"/>
  <c r="AI3234" i="5"/>
  <c r="AI2210" i="5"/>
  <c r="AI2758" i="5"/>
  <c r="AI2709" i="5"/>
  <c r="AI3033" i="5"/>
  <c r="AI1982" i="5"/>
  <c r="AI3284" i="5"/>
  <c r="AI2772" i="5"/>
  <c r="AI2260" i="5"/>
  <c r="AI1409" i="5"/>
  <c r="AI3223" i="5"/>
  <c r="AI2711" i="5"/>
  <c r="AI2199" i="5"/>
  <c r="AI1168" i="5"/>
  <c r="AI1681" i="5"/>
  <c r="AI829" i="5"/>
  <c r="AI1696" i="5"/>
  <c r="AI860" i="5"/>
  <c r="AI1687" i="5"/>
  <c r="AI1256" i="5"/>
  <c r="AI2586" i="5"/>
  <c r="AI388" i="5"/>
  <c r="AI3429" i="5"/>
  <c r="AI3409" i="5"/>
  <c r="AI3360" i="5"/>
  <c r="AI3299" i="5"/>
  <c r="AI1757" i="5"/>
  <c r="AI51" i="5"/>
  <c r="AI987" i="5"/>
  <c r="AI1494" i="5"/>
  <c r="AI982" i="5"/>
  <c r="AI704" i="5"/>
  <c r="AI699" i="5"/>
  <c r="AI442" i="5"/>
  <c r="AI437" i="5"/>
  <c r="AI2129" i="5"/>
  <c r="AI1579" i="5"/>
  <c r="AI1408" i="5"/>
  <c r="AI980" i="5"/>
  <c r="AI1111" i="5"/>
  <c r="AI380" i="5"/>
  <c r="AI1106" i="5"/>
  <c r="AI363" i="5"/>
  <c r="AI120" i="5"/>
  <c r="AI111" i="5"/>
  <c r="AI54" i="5"/>
  <c r="AI49" i="5"/>
  <c r="AI2368" i="5"/>
  <c r="AI2307" i="5"/>
  <c r="AI1804" i="5"/>
  <c r="AI1251" i="5"/>
  <c r="AI726" i="5"/>
  <c r="AI1246" i="5"/>
  <c r="AI717" i="5"/>
  <c r="AI400" i="5"/>
  <c r="AI391" i="5"/>
  <c r="AI194" i="5"/>
  <c r="AI189" i="5"/>
  <c r="AI2928" i="5"/>
  <c r="AI2867" i="5"/>
  <c r="AI1141" i="5"/>
  <c r="AI1391" i="5"/>
  <c r="AI879" i="5"/>
  <c r="AI1386" i="5"/>
  <c r="AI874" i="5"/>
  <c r="AI596" i="5"/>
  <c r="AI591" i="5"/>
  <c r="AI334" i="5"/>
  <c r="AI329" i="5"/>
  <c r="AI406" i="5"/>
  <c r="AI1088" i="5"/>
  <c r="AI1091" i="5"/>
  <c r="AI283" i="5"/>
  <c r="AI418" i="5"/>
  <c r="AI2065" i="5"/>
  <c r="AI2227" i="5"/>
  <c r="AI1231" i="5"/>
  <c r="AI1226" i="5"/>
  <c r="AI360" i="5"/>
  <c r="AI174" i="5"/>
  <c r="AI801" i="5"/>
  <c r="AI1672" i="5"/>
  <c r="AI1951" i="5"/>
  <c r="AI2310" i="5"/>
  <c r="AI2277" i="5"/>
  <c r="AI1550" i="5"/>
  <c r="AI3176" i="5"/>
  <c r="AI2664" i="5"/>
  <c r="AI2152" i="5"/>
  <c r="AI977" i="5"/>
  <c r="AI3115" i="5"/>
  <c r="AI2603" i="5"/>
  <c r="AI2091" i="5"/>
  <c r="AI721" i="5"/>
  <c r="AI1573" i="5"/>
  <c r="AI436" i="5"/>
  <c r="AI1588" i="5"/>
  <c r="AI3430" i="5"/>
  <c r="AI3341" i="5"/>
  <c r="AI3394" i="5"/>
  <c r="AI2370" i="5"/>
  <c r="AI3094" i="5"/>
  <c r="AI3013" i="5"/>
  <c r="AI3193" i="5"/>
  <c r="AI2169" i="5"/>
  <c r="AI3364" i="5"/>
  <c r="AI2852" i="5"/>
  <c r="AI2340" i="5"/>
  <c r="AI1619" i="5"/>
  <c r="AI3303" i="5"/>
  <c r="AI2791" i="5"/>
  <c r="AI2279" i="5"/>
  <c r="AI1488" i="5"/>
  <c r="AI1761" i="5"/>
  <c r="AI989" i="5"/>
  <c r="AI1776" i="5"/>
  <c r="AI1020" i="5"/>
  <c r="AI2182" i="5"/>
  <c r="AI2006" i="5"/>
  <c r="AI2746" i="5"/>
  <c r="AI1305" i="5"/>
  <c r="AI1507" i="5"/>
  <c r="AI1288" i="5"/>
  <c r="AI1516" i="5"/>
  <c r="AI945" i="5"/>
  <c r="AI657" i="5"/>
  <c r="AI601" i="5"/>
  <c r="AI1067" i="5"/>
  <c r="AI204" i="5"/>
  <c r="AI1062" i="5"/>
  <c r="AI187" i="5"/>
  <c r="AI32" i="5"/>
  <c r="AI23" i="5"/>
  <c r="AI10" i="5"/>
  <c r="AI2769" i="5"/>
  <c r="AI2128" i="5"/>
  <c r="AI2067" i="5"/>
  <c r="AI1564" i="5"/>
  <c r="AI1191" i="5"/>
  <c r="AI606" i="5"/>
  <c r="AI1186" i="5"/>
  <c r="AI597" i="5"/>
  <c r="AI280" i="5"/>
  <c r="AI271" i="5"/>
  <c r="AI134" i="5"/>
  <c r="AI129" i="5"/>
  <c r="AI2176" i="5"/>
  <c r="AI2115" i="5"/>
  <c r="AI1612" i="5"/>
  <c r="AI1203" i="5"/>
  <c r="AI630" i="5"/>
  <c r="AI1198" i="5"/>
  <c r="AI621" i="5"/>
  <c r="AI304" i="5"/>
  <c r="AI295" i="5"/>
  <c r="AI146" i="5"/>
  <c r="AI141" i="5"/>
  <c r="AI2736" i="5"/>
  <c r="AI2675" i="5"/>
  <c r="AI754" i="5"/>
  <c r="AI1343" i="5"/>
  <c r="AI831" i="5"/>
  <c r="AI1338" i="5"/>
  <c r="AI826" i="5"/>
  <c r="AI548" i="5"/>
  <c r="AI543" i="5"/>
  <c r="AI286" i="5"/>
  <c r="AI281" i="5"/>
  <c r="AI47" i="5"/>
  <c r="AI2179" i="5"/>
  <c r="AI1219" i="5"/>
  <c r="AI653" i="5"/>
  <c r="AI547" i="5"/>
  <c r="AI285" i="5"/>
  <c r="AI2739" i="5"/>
  <c r="AI1359" i="5"/>
  <c r="AI1354" i="5"/>
  <c r="AI564" i="5"/>
  <c r="AI302" i="5"/>
  <c r="AI1528" i="5"/>
  <c r="AI1184" i="5"/>
  <c r="AI1685" i="5"/>
  <c r="AI837" i="5"/>
  <c r="AI868" i="5"/>
  <c r="AI1719" i="5"/>
  <c r="AI1320" i="5"/>
  <c r="AI2594" i="5"/>
  <c r="AI546" i="5"/>
  <c r="AI3445" i="5"/>
  <c r="AI3417" i="5"/>
  <c r="AI2393" i="5"/>
  <c r="AI3476" i="5"/>
  <c r="AI2964" i="5"/>
  <c r="AI2452" i="5"/>
  <c r="AI1843" i="5"/>
  <c r="AI3415" i="5"/>
  <c r="AI2903" i="5"/>
  <c r="AI2391" i="5"/>
  <c r="AI1722" i="5"/>
  <c r="AI1873" i="5"/>
  <c r="AI1213" i="5"/>
  <c r="AI1888" i="5"/>
  <c r="AI1244" i="5"/>
  <c r="AI2622" i="5"/>
  <c r="AI2461" i="5"/>
  <c r="AI2970" i="5"/>
  <c r="AI1855" i="5"/>
  <c r="AI2206" i="5"/>
  <c r="AI2181" i="5"/>
  <c r="AI2673" i="5"/>
  <c r="AI2080" i="5"/>
  <c r="AI2002" i="5"/>
  <c r="AI1513" i="5"/>
  <c r="AI1179" i="5"/>
  <c r="AI582" i="5"/>
  <c r="AI1174" i="5"/>
  <c r="AI573" i="5"/>
  <c r="AI256" i="5"/>
  <c r="AI247" i="5"/>
  <c r="AI122" i="5"/>
  <c r="AI117" i="5"/>
  <c r="AI2576" i="5"/>
  <c r="AI2515" i="5"/>
  <c r="AI2012" i="5"/>
  <c r="AI1303" i="5"/>
  <c r="AI791" i="5"/>
  <c r="AI1298" i="5"/>
  <c r="AI786" i="5"/>
  <c r="AI504" i="5"/>
  <c r="AI495" i="5"/>
  <c r="AI246" i="5"/>
  <c r="AI241" i="5"/>
  <c r="AI3136" i="5"/>
  <c r="AI3075" i="5"/>
  <c r="AI1533" i="5"/>
  <c r="AI1443" i="5"/>
  <c r="AI931" i="5"/>
  <c r="AI1438" i="5"/>
  <c r="AI926" i="5"/>
  <c r="AI648" i="5"/>
  <c r="AI643" i="5"/>
  <c r="AI386" i="5"/>
  <c r="AI381" i="5"/>
  <c r="AI1582" i="5"/>
  <c r="AI1009" i="5"/>
  <c r="AI768" i="5"/>
  <c r="AI617" i="5"/>
  <c r="AI1071" i="5"/>
  <c r="AI220" i="5"/>
  <c r="AI1066" i="5"/>
  <c r="AI203" i="5"/>
  <c r="AI40" i="5"/>
  <c r="AI31" i="5"/>
  <c r="AI14" i="5"/>
  <c r="AI9" i="5"/>
  <c r="AI303" i="5"/>
  <c r="AI3030" i="5"/>
  <c r="AI969" i="5"/>
  <c r="AI2620" i="5"/>
  <c r="AI2303" i="5"/>
  <c r="AI1324" i="5"/>
  <c r="AI3373" i="5"/>
  <c r="AI610" i="5"/>
  <c r="AI3116" i="5"/>
  <c r="AI3183" i="5"/>
  <c r="AI1897" i="5"/>
  <c r="AI3134" i="5"/>
  <c r="AI1385" i="5"/>
  <c r="AI3416" i="5"/>
  <c r="AI3227" i="5"/>
  <c r="AI3398" i="5"/>
  <c r="AI3309" i="5"/>
  <c r="AI3378" i="5"/>
  <c r="AI2354" i="5"/>
  <c r="AI3054" i="5"/>
  <c r="AI2981" i="5"/>
  <c r="AI3177" i="5"/>
  <c r="AI2153" i="5"/>
  <c r="AI3356" i="5"/>
  <c r="AI2844" i="5"/>
  <c r="AI2332" i="5"/>
  <c r="AI1603" i="5"/>
  <c r="AI3295" i="5"/>
  <c r="AI2783" i="5"/>
  <c r="AI2271" i="5"/>
  <c r="AI1456" i="5"/>
  <c r="AI1753" i="5"/>
  <c r="AI973" i="5"/>
  <c r="AI1768" i="5"/>
  <c r="AI1004" i="5"/>
  <c r="AI2078" i="5"/>
  <c r="AI1814" i="5"/>
  <c r="AI2698" i="5"/>
  <c r="AI1113" i="5"/>
  <c r="AI1161" i="5"/>
  <c r="AI936" i="5"/>
  <c r="AI2497" i="5"/>
  <c r="AI323" i="5"/>
  <c r="AI3016" i="5"/>
  <c r="AI2504" i="5"/>
  <c r="AI1947" i="5"/>
  <c r="AI3467" i="5"/>
  <c r="AI2955" i="5"/>
  <c r="AI2443" i="5"/>
  <c r="AI1826" i="5"/>
  <c r="AI1925" i="5"/>
  <c r="AI1317" i="5"/>
  <c r="AI1940" i="5"/>
  <c r="AI1348" i="5"/>
  <c r="AI2814" i="5"/>
  <c r="AI2669" i="5"/>
  <c r="AI3074" i="5"/>
  <c r="AI2050" i="5"/>
  <c r="AI2422" i="5"/>
  <c r="AI2389" i="5"/>
  <c r="AI2873" i="5"/>
  <c r="AI1662" i="5"/>
  <c r="AI3204" i="5"/>
  <c r="AI2692" i="5"/>
  <c r="AI2180" i="5"/>
  <c r="AI1089" i="5"/>
  <c r="AI3143" i="5"/>
  <c r="AI2631" i="5"/>
  <c r="AI2119" i="5"/>
  <c r="AI848" i="5"/>
  <c r="AI1601" i="5"/>
  <c r="AI586" i="5"/>
  <c r="AI1616" i="5"/>
  <c r="AI649" i="5"/>
  <c r="AI3453" i="5"/>
  <c r="AI3450" i="5"/>
  <c r="AI2426" i="5"/>
  <c r="AI3214" i="5"/>
  <c r="AI3117" i="5"/>
  <c r="AI3249" i="5"/>
  <c r="AI3040" i="5"/>
  <c r="AI2979" i="5"/>
  <c r="AI1365" i="5"/>
  <c r="AI1419" i="5"/>
  <c r="AI907" i="5"/>
  <c r="AI1414" i="5"/>
  <c r="AI902" i="5"/>
  <c r="AI624" i="5"/>
  <c r="AI619" i="5"/>
  <c r="AI362" i="5"/>
  <c r="AI357" i="5"/>
  <c r="AI451" i="5"/>
  <c r="AI3475" i="5"/>
  <c r="AI1933" i="5"/>
  <c r="AI403" i="5"/>
  <c r="AI1031" i="5"/>
  <c r="AI60" i="5"/>
  <c r="AI1026" i="5"/>
  <c r="AI43" i="5"/>
  <c r="AI743" i="5"/>
  <c r="AI486" i="5"/>
  <c r="AI481" i="5"/>
  <c r="AI2609" i="5"/>
  <c r="AI2048" i="5"/>
  <c r="AI1938" i="5"/>
  <c r="AI1460" i="5"/>
  <c r="AI1171" i="5"/>
  <c r="AI566" i="5"/>
  <c r="AI1166" i="5"/>
  <c r="AI557" i="5"/>
  <c r="AI240" i="5"/>
  <c r="AI231" i="5"/>
  <c r="AI114" i="5"/>
  <c r="AI109" i="5"/>
  <c r="AI2608" i="5"/>
  <c r="AI2547" i="5"/>
  <c r="AI2044" i="5"/>
  <c r="AI1311" i="5"/>
  <c r="AI799" i="5"/>
  <c r="AI1306" i="5"/>
  <c r="AI794" i="5"/>
  <c r="AI516" i="5"/>
  <c r="AI511" i="5"/>
  <c r="AI254" i="5"/>
  <c r="AI249" i="5"/>
  <c r="AI818" i="5"/>
  <c r="AI300" i="5"/>
  <c r="AI1775" i="5"/>
  <c r="AI1240" i="5"/>
  <c r="AI3071" i="5"/>
  <c r="AI781" i="5"/>
  <c r="AI2762" i="5"/>
  <c r="AI3154" i="5"/>
  <c r="AI2185" i="5"/>
  <c r="AI1635" i="5"/>
  <c r="AI1008" i="5"/>
  <c r="AI2150" i="5"/>
  <c r="AI3213" i="5"/>
  <c r="AI2648" i="5"/>
  <c r="AI2331" i="5"/>
  <c r="AI2350" i="5"/>
  <c r="AI2189" i="5"/>
  <c r="AI2834" i="5"/>
  <c r="AI1583" i="5"/>
  <c r="AI1847" i="5"/>
  <c r="AI1766" i="5"/>
  <c r="AI2633" i="5"/>
  <c r="AI856" i="5"/>
  <c r="AI3084" i="5"/>
  <c r="AI2572" i="5"/>
  <c r="AI2060" i="5"/>
  <c r="AI420" i="5"/>
  <c r="AI3023" i="5"/>
  <c r="AI2511" i="5"/>
  <c r="AI1962" i="5"/>
  <c r="AI1993" i="5"/>
  <c r="AI1453" i="5"/>
  <c r="AI2008" i="5"/>
  <c r="AI1484" i="5"/>
  <c r="AI3014" i="5"/>
  <c r="AI2877" i="5"/>
  <c r="AI3178" i="5"/>
  <c r="AI2154" i="5"/>
  <c r="AI2638" i="5"/>
  <c r="AI2597" i="5"/>
  <c r="AI2977" i="5"/>
  <c r="AI1870" i="5"/>
  <c r="AI3256" i="5"/>
  <c r="AI2744" i="5"/>
  <c r="AI2232" i="5"/>
  <c r="AI1297" i="5"/>
  <c r="AI3195" i="5"/>
  <c r="AI2683" i="5"/>
  <c r="AI2171" i="5"/>
  <c r="AI1056" i="5"/>
  <c r="AI1653" i="5"/>
  <c r="AI773" i="5"/>
  <c r="AI1668" i="5"/>
  <c r="AI804" i="5"/>
  <c r="AI1321" i="5"/>
  <c r="AI840" i="5"/>
  <c r="AI2530" i="5"/>
  <c r="AI3422" i="5"/>
  <c r="AI3317" i="5"/>
  <c r="AI3353" i="5"/>
  <c r="AI2329" i="5"/>
  <c r="AI3444" i="5"/>
  <c r="AI2932" i="5"/>
  <c r="AI2420" i="5"/>
  <c r="AI1779" i="5"/>
  <c r="AI3383" i="5"/>
  <c r="AI2871" i="5"/>
  <c r="AI2359" i="5"/>
  <c r="AI1658" i="5"/>
  <c r="AI1841" i="5"/>
  <c r="AI1149" i="5"/>
  <c r="AI1856" i="5"/>
  <c r="AI1180" i="5"/>
  <c r="AI2502" i="5"/>
  <c r="AI2341" i="5"/>
  <c r="AI2906" i="5"/>
  <c r="AI1727" i="5"/>
  <c r="AI2086" i="5"/>
  <c r="AI2053" i="5"/>
  <c r="AI2417" i="5"/>
  <c r="AI1867" i="5"/>
  <c r="AI1746" i="5"/>
  <c r="AI1268" i="5"/>
  <c r="AI1147" i="5"/>
  <c r="AI518" i="5"/>
  <c r="AI1142" i="5"/>
  <c r="AI507" i="5"/>
  <c r="AI192" i="5"/>
  <c r="AI183" i="5"/>
  <c r="AI90" i="5"/>
  <c r="AI85" i="5"/>
  <c r="AI2448" i="5"/>
  <c r="AI2387" i="5"/>
  <c r="AI1884" i="5"/>
  <c r="AI1271" i="5"/>
  <c r="AI757" i="5"/>
  <c r="AI1266" i="5"/>
  <c r="AI750" i="5"/>
  <c r="AI440" i="5"/>
  <c r="AI431" i="5"/>
  <c r="AI214" i="5"/>
  <c r="AI209" i="5"/>
  <c r="AI3008" i="5"/>
  <c r="AI2947" i="5"/>
  <c r="AI1301" i="5"/>
  <c r="AI1411" i="5"/>
  <c r="AI899" i="5"/>
  <c r="AI1406" i="5"/>
  <c r="AI894" i="5"/>
  <c r="AI616" i="5"/>
  <c r="AI611" i="5"/>
  <c r="AI354" i="5"/>
  <c r="AI349" i="5"/>
  <c r="AI68" i="5"/>
  <c r="AI3507" i="5"/>
  <c r="AI1965" i="5"/>
  <c r="AI467" i="5"/>
  <c r="AI1039" i="5"/>
  <c r="AI92" i="5"/>
  <c r="AI1034" i="5"/>
  <c r="AI75" i="5"/>
  <c r="AI751" i="5"/>
  <c r="AI494" i="5"/>
  <c r="AI489" i="5"/>
  <c r="AI1074" i="5"/>
  <c r="AI1329" i="5"/>
  <c r="AI2418" i="5"/>
  <c r="AI1886" i="5"/>
  <c r="AI1923" i="5"/>
  <c r="AI227" i="5"/>
  <c r="AI2214" i="5"/>
  <c r="AI3462" i="5"/>
  <c r="AI3126" i="5"/>
  <c r="AI3500" i="5"/>
  <c r="AI3439" i="5"/>
  <c r="AI1769" i="5"/>
  <c r="AI2646" i="5"/>
  <c r="AI2246" i="5"/>
  <c r="AI3288" i="5"/>
  <c r="AI3099" i="5"/>
  <c r="AI3270" i="5"/>
  <c r="AI3173" i="5"/>
  <c r="AI3314" i="5"/>
  <c r="AI2290" i="5"/>
  <c r="AI2926" i="5"/>
  <c r="AI2869" i="5"/>
  <c r="AI3113" i="5"/>
  <c r="AI2089" i="5"/>
  <c r="AI3324" i="5"/>
  <c r="AI2812" i="5"/>
  <c r="AI2300" i="5"/>
  <c r="AI1539" i="5"/>
  <c r="AI3263" i="5"/>
  <c r="AI2751" i="5"/>
  <c r="AI2239" i="5"/>
  <c r="AI1328" i="5"/>
  <c r="AI1721" i="5"/>
  <c r="AI909" i="5"/>
  <c r="AI1736" i="5"/>
  <c r="AI940" i="5"/>
  <c r="AI1863" i="5"/>
  <c r="AI1558" i="5"/>
  <c r="AI2634" i="5"/>
  <c r="AI857" i="5"/>
  <c r="AI514" i="5"/>
  <c r="AI3457" i="5"/>
  <c r="AI2433" i="5"/>
  <c r="AI3496" i="5"/>
  <c r="AI2984" i="5"/>
  <c r="AI2472" i="5"/>
  <c r="AI1883" i="5"/>
  <c r="AI3435" i="5"/>
  <c r="AI2923" i="5"/>
  <c r="AI2411" i="5"/>
  <c r="AI1762" i="5"/>
  <c r="AI1893" i="5"/>
  <c r="AI1253" i="5"/>
  <c r="AI1908" i="5"/>
  <c r="AI1284" i="5"/>
  <c r="AI2686" i="5"/>
  <c r="AI2541" i="5"/>
  <c r="AI3010" i="5"/>
  <c r="AI1935" i="5"/>
  <c r="AI2294" i="5"/>
  <c r="AI2261" i="5"/>
  <c r="AI2809" i="5"/>
  <c r="AI1534" i="5"/>
  <c r="AI3172" i="5"/>
  <c r="AI2660" i="5"/>
  <c r="AI2148" i="5"/>
  <c r="AI961" i="5"/>
  <c r="AI3111" i="5"/>
  <c r="AI2599" i="5"/>
  <c r="AI2087" i="5"/>
  <c r="AI689" i="5"/>
  <c r="AI1569" i="5"/>
  <c r="AI404" i="5"/>
  <c r="AI1584" i="5"/>
  <c r="AI3414" i="5"/>
  <c r="AI3325" i="5"/>
  <c r="AI3386" i="5"/>
  <c r="AI2362" i="5"/>
  <c r="AI3078" i="5"/>
  <c r="AI2997" i="5"/>
  <c r="AI3185" i="5"/>
  <c r="AI2912" i="5"/>
  <c r="AI2851" i="5"/>
  <c r="AI1109" i="5"/>
  <c r="AI1387" i="5"/>
  <c r="AI875" i="5"/>
  <c r="AI1382" i="5"/>
  <c r="AI870" i="5"/>
  <c r="AI592" i="5"/>
  <c r="AI587" i="5"/>
  <c r="AI330" i="5"/>
  <c r="AI325" i="5"/>
  <c r="AI3408" i="5"/>
  <c r="AI3347" i="5"/>
  <c r="AI1805" i="5"/>
  <c r="AI147" i="5"/>
  <c r="AI999" i="5"/>
  <c r="AI1506" i="5"/>
  <c r="AI994" i="5"/>
  <c r="AI716" i="5"/>
  <c r="AI711" i="5"/>
  <c r="AI454" i="5"/>
  <c r="AI449" i="5"/>
  <c r="AI2353" i="5"/>
  <c r="AI1803" i="5"/>
  <c r="AI1682" i="5"/>
  <c r="AI1204" i="5"/>
  <c r="AI1139" i="5"/>
  <c r="AI492" i="5"/>
  <c r="AI1134" i="5"/>
  <c r="AI475" i="5"/>
  <c r="AI176" i="5"/>
  <c r="AI167" i="5"/>
  <c r="AI82" i="5"/>
  <c r="AI77" i="5"/>
  <c r="AI2480" i="5"/>
  <c r="AI2419" i="5"/>
  <c r="AI1916" i="5"/>
  <c r="AI1279" i="5"/>
  <c r="AI767" i="5"/>
  <c r="AI1274" i="5"/>
  <c r="AI761" i="5"/>
  <c r="AI456" i="5"/>
  <c r="AI447" i="5"/>
  <c r="AI222" i="5"/>
  <c r="AI217" i="5"/>
  <c r="AG9" i="1"/>
  <c r="AC10" i="1"/>
  <c r="AI1955" i="5"/>
  <c r="AI3131" i="5"/>
  <c r="AI3426" i="5"/>
  <c r="AI3225" i="5"/>
  <c r="AI2356" i="5"/>
  <c r="AI2295" i="5"/>
  <c r="AI1792" i="5"/>
  <c r="AI2778" i="5"/>
  <c r="AI1774" i="5"/>
  <c r="AI1083" i="5"/>
  <c r="AI64" i="5"/>
  <c r="AI2192" i="5"/>
  <c r="AI316" i="5"/>
  <c r="AI3267" i="5"/>
  <c r="AI434" i="5"/>
  <c r="AI1114" i="5"/>
  <c r="AI3506" i="5"/>
  <c r="AI3305" i="5"/>
  <c r="AI2396" i="5"/>
  <c r="AI2335" i="5"/>
  <c r="AI1832" i="5"/>
  <c r="AI2826" i="5"/>
  <c r="AI2625" i="5"/>
  <c r="AI2056" i="5"/>
  <c r="AI1954" i="5"/>
  <c r="AI1476" i="5"/>
  <c r="AI2178" i="5"/>
  <c r="AI1918" i="5"/>
  <c r="AI1345" i="5"/>
  <c r="AI1104" i="5"/>
  <c r="AI828" i="5"/>
  <c r="AI3470" i="5"/>
  <c r="AI3235" i="5"/>
  <c r="AI1478" i="5"/>
  <c r="AI426" i="5"/>
  <c r="AI1152" i="5"/>
  <c r="AI661" i="5"/>
  <c r="AI1363" i="5"/>
  <c r="AI3376" i="5"/>
  <c r="AI703" i="5"/>
  <c r="AI1356" i="5"/>
  <c r="AI2450" i="5"/>
  <c r="AI1606" i="5"/>
  <c r="AI1281" i="5"/>
  <c r="AI876" i="5"/>
  <c r="AI1861" i="5"/>
  <c r="AI1304" i="5"/>
  <c r="AI833" i="5"/>
  <c r="AI1552" i="5"/>
  <c r="AI2298" i="5"/>
  <c r="AI2784" i="5"/>
  <c r="AI843" i="5"/>
  <c r="AI555" i="5"/>
  <c r="AI3219" i="5"/>
  <c r="AI1458" i="5"/>
  <c r="AI1344" i="5"/>
  <c r="AI50" i="5"/>
  <c r="AI709" i="5"/>
  <c r="AI2959" i="5"/>
  <c r="AI3474" i="5"/>
  <c r="AI100" i="5"/>
  <c r="AI1845" i="5"/>
  <c r="AI3216" i="5"/>
  <c r="AI294" i="5"/>
  <c r="AI974" i="5"/>
  <c r="AI1044" i="5"/>
  <c r="AI57" i="5"/>
  <c r="AI1834" i="5"/>
  <c r="AI800" i="5"/>
  <c r="AI2319" i="5"/>
  <c r="AI3064" i="5"/>
  <c r="AI2614" i="5"/>
  <c r="AI796" i="5"/>
  <c r="AI1462" i="5"/>
  <c r="AI697" i="5"/>
  <c r="AI1230" i="5"/>
  <c r="AI575" i="5"/>
  <c r="AI2741" i="5"/>
  <c r="AI1441" i="5"/>
  <c r="AI1704" i="5"/>
  <c r="AI1698" i="5"/>
  <c r="AI2965" i="5"/>
  <c r="AI2252" i="5"/>
  <c r="AI1417" i="5"/>
  <c r="AI1787" i="5"/>
  <c r="AI1743" i="5"/>
  <c r="AI2551" i="5"/>
  <c r="AI3290" i="5"/>
  <c r="AI2720" i="5"/>
  <c r="AI544" i="5"/>
  <c r="AI2509" i="5"/>
  <c r="AI2591" i="5"/>
  <c r="AI3318" i="5"/>
  <c r="AI2974" i="5"/>
  <c r="AI3336" i="5"/>
  <c r="AI3275" i="5"/>
  <c r="AI1733" i="5"/>
  <c r="AI2062" i="5"/>
  <c r="AI1097" i="5"/>
  <c r="AI3012" i="5"/>
  <c r="AI2951" i="5"/>
  <c r="AI1309" i="5"/>
  <c r="AI2653" i="5"/>
  <c r="AI2373" i="5"/>
  <c r="AI1708" i="5"/>
  <c r="AI669" i="5"/>
  <c r="AI165" i="5"/>
  <c r="AI1351" i="5"/>
  <c r="AI166" i="5"/>
  <c r="AI846" i="5"/>
  <c r="AI83" i="5"/>
  <c r="AI1846" i="5"/>
  <c r="AI2374" i="5"/>
  <c r="AI1578" i="5"/>
  <c r="AI2491" i="5"/>
  <c r="AI2228" i="5"/>
  <c r="AI3171" i="5"/>
  <c r="AI1623" i="5"/>
  <c r="AI1189" i="5"/>
  <c r="AI3086" i="5"/>
  <c r="AI1673" i="5"/>
  <c r="AI2424" i="5"/>
  <c r="AI2094" i="5"/>
  <c r="AI1536" i="5"/>
  <c r="AI2229" i="5"/>
  <c r="AI2445" i="5"/>
  <c r="AI865" i="5"/>
  <c r="AI3306" i="5"/>
  <c r="AI2747" i="5"/>
  <c r="AI841" i="5"/>
  <c r="AI1786" i="5"/>
  <c r="AI2734" i="5"/>
  <c r="AI2342" i="5"/>
  <c r="AI1644" i="5"/>
  <c r="AI637" i="5"/>
  <c r="AI149" i="5"/>
  <c r="AI1335" i="5"/>
  <c r="AI38" i="5"/>
  <c r="AI685" i="5"/>
  <c r="AI1375" i="5"/>
  <c r="AI1145" i="5"/>
  <c r="AI3050" i="5"/>
  <c r="AI3273" i="5"/>
  <c r="AI2552" i="5"/>
  <c r="AI2740" i="5"/>
  <c r="AI3406" i="5"/>
  <c r="AI950" i="5"/>
  <c r="AI1079" i="5"/>
  <c r="AI368" i="5"/>
  <c r="AI3250" i="5"/>
  <c r="AI3393" i="5"/>
  <c r="AI2946" i="5"/>
  <c r="AI2764" i="5"/>
  <c r="AI872" i="5"/>
  <c r="AI1666" i="5"/>
  <c r="AI3124" i="5"/>
  <c r="AI698" i="5"/>
  <c r="AI2793" i="5"/>
  <c r="AI2606" i="5"/>
  <c r="AI1368" i="5"/>
  <c r="AI2063" i="5"/>
  <c r="AI3157" i="5"/>
  <c r="AI2081" i="5"/>
  <c r="AI2235" i="5"/>
  <c r="AI1959" i="5"/>
  <c r="AI2457" i="5"/>
  <c r="AI2423" i="5"/>
  <c r="AI1974" i="5"/>
  <c r="AI1224" i="5"/>
  <c r="AI2524" i="5"/>
  <c r="AI2463" i="5"/>
  <c r="AI1960" i="5"/>
  <c r="AI3082" i="5"/>
  <c r="AI2881" i="5"/>
  <c r="AI2184" i="5"/>
  <c r="AI2123" i="5"/>
  <c r="AI1620" i="5"/>
  <c r="AI2434" i="5"/>
  <c r="AI2233" i="5"/>
  <c r="AI1683" i="5"/>
  <c r="AI1562" i="5"/>
  <c r="AI1084" i="5"/>
  <c r="AI1535" i="5"/>
  <c r="AI1457" i="5"/>
  <c r="AI332" i="5"/>
  <c r="AI87" i="5"/>
  <c r="AI2195" i="5"/>
  <c r="AI962" i="5"/>
  <c r="AI948" i="5"/>
  <c r="AI45" i="5"/>
  <c r="AI392" i="5"/>
  <c r="AI663" i="5"/>
  <c r="AI2023" i="5"/>
  <c r="AI2654" i="5"/>
  <c r="AI3260" i="5"/>
  <c r="AI3199" i="5"/>
  <c r="AI1037" i="5"/>
  <c r="AI706" i="5"/>
  <c r="AI2386" i="5"/>
  <c r="AI2441" i="5"/>
  <c r="AI2220" i="5"/>
  <c r="AI2026" i="5"/>
  <c r="AI780" i="5"/>
  <c r="AI2218" i="5"/>
  <c r="AI577" i="5"/>
  <c r="AI3355" i="5"/>
  <c r="AI3206" i="5"/>
  <c r="AI3101" i="5"/>
  <c r="AI3282" i="5"/>
  <c r="AI2258" i="5"/>
  <c r="AI2854" i="5"/>
  <c r="AI2805" i="5"/>
  <c r="AI3081" i="5"/>
  <c r="AI2057" i="5"/>
  <c r="AI3308" i="5"/>
  <c r="AI2796" i="5"/>
  <c r="AI2284" i="5"/>
  <c r="AI1501" i="5"/>
  <c r="AI3247" i="5"/>
  <c r="AI2735" i="5"/>
  <c r="AI2223" i="5"/>
  <c r="AI1264" i="5"/>
  <c r="AI1705" i="5"/>
  <c r="AI877" i="5"/>
  <c r="AI1720" i="5"/>
  <c r="AI908" i="5"/>
  <c r="AI1751" i="5"/>
  <c r="AI1384" i="5"/>
  <c r="AI2602" i="5"/>
  <c r="AI674" i="5"/>
  <c r="AI3461" i="5"/>
  <c r="AI3425" i="5"/>
  <c r="AI2401" i="5"/>
  <c r="AI3480" i="5"/>
  <c r="AI2968" i="5"/>
  <c r="AI2456" i="5"/>
  <c r="AI1851" i="5"/>
  <c r="AI3419" i="5"/>
  <c r="AI2907" i="5"/>
  <c r="AI2395" i="5"/>
  <c r="AI1730" i="5"/>
  <c r="AI1877" i="5"/>
  <c r="AI1221" i="5"/>
  <c r="AI1892" i="5"/>
  <c r="AI1252" i="5"/>
  <c r="AI2630" i="5"/>
  <c r="AI2477" i="5"/>
  <c r="AI2978" i="5"/>
  <c r="AI1871" i="5"/>
  <c r="AI2222" i="5"/>
  <c r="AI2197" i="5"/>
  <c r="AI2777" i="5"/>
  <c r="AI1432" i="5"/>
  <c r="AI3156" i="5"/>
  <c r="AI2644" i="5"/>
  <c r="AI2132" i="5"/>
  <c r="AI897" i="5"/>
  <c r="AI3095" i="5"/>
  <c r="AI2583" i="5"/>
  <c r="AI2071" i="5"/>
  <c r="AI561" i="5"/>
  <c r="AI1553" i="5"/>
  <c r="AI276" i="5"/>
  <c r="AI1568" i="5"/>
  <c r="AI3350" i="5"/>
  <c r="AI3261" i="5"/>
  <c r="AI3354" i="5"/>
  <c r="AI2330" i="5"/>
  <c r="AI3006" i="5"/>
  <c r="AI2941" i="5"/>
  <c r="AI3153" i="5"/>
  <c r="AI2848" i="5"/>
  <c r="AI2787" i="5"/>
  <c r="AI981" i="5"/>
  <c r="AI1371" i="5"/>
  <c r="AI859" i="5"/>
  <c r="AI1366" i="5"/>
  <c r="AI854" i="5"/>
  <c r="AI576" i="5"/>
  <c r="AI571" i="5"/>
  <c r="AI314" i="5"/>
  <c r="AI309" i="5"/>
  <c r="AI3344" i="5"/>
  <c r="AI3283" i="5"/>
  <c r="AI1741" i="5"/>
  <c r="AI19" i="5"/>
  <c r="AI983" i="5"/>
  <c r="AI1490" i="5"/>
  <c r="AI978" i="5"/>
  <c r="AI700" i="5"/>
  <c r="AI695" i="5"/>
  <c r="AI438" i="5"/>
  <c r="AI433" i="5"/>
  <c r="AI2225" i="5"/>
  <c r="AI1675" i="5"/>
  <c r="AI1554" i="5"/>
  <c r="AI1076" i="5"/>
  <c r="AI1123" i="5"/>
  <c r="AI428" i="5"/>
  <c r="AI1118" i="5"/>
  <c r="AI411" i="5"/>
  <c r="AI144" i="5"/>
  <c r="AI135" i="5"/>
  <c r="AI66" i="5"/>
  <c r="AI61" i="5"/>
  <c r="AI2416" i="5"/>
  <c r="AI2355" i="5"/>
  <c r="AI1852" i="5"/>
  <c r="AI1263" i="5"/>
  <c r="AI746" i="5"/>
  <c r="AI1258" i="5"/>
  <c r="AI740" i="5"/>
  <c r="AI424" i="5"/>
  <c r="AI415" i="5"/>
  <c r="AI206" i="5"/>
  <c r="AI201" i="5"/>
  <c r="AI145" i="5"/>
  <c r="AI789" i="5"/>
  <c r="AI835" i="5"/>
  <c r="AI552" i="5"/>
  <c r="AI162" i="5"/>
  <c r="AI2800" i="5"/>
  <c r="AI1709" i="5"/>
  <c r="AI975" i="5"/>
  <c r="AI970" i="5"/>
  <c r="AI687" i="5"/>
  <c r="AI425" i="5"/>
  <c r="AI2687" i="5"/>
  <c r="AI3085" i="5"/>
  <c r="AI1369" i="5"/>
  <c r="AI1559" i="5"/>
  <c r="AI1416" i="5"/>
  <c r="AI705" i="5"/>
  <c r="AI3048" i="5"/>
  <c r="AI2536" i="5"/>
  <c r="AI2011" i="5"/>
  <c r="AI3499" i="5"/>
  <c r="AI2987" i="5"/>
  <c r="AI2475" i="5"/>
  <c r="AI1890" i="5"/>
  <c r="AI1957" i="5"/>
  <c r="AI1381" i="5"/>
  <c r="AI1972" i="5"/>
  <c r="AI1412" i="5"/>
  <c r="AI2934" i="5"/>
  <c r="AI2797" i="5"/>
  <c r="AI3138" i="5"/>
  <c r="AI2114" i="5"/>
  <c r="AI2550" i="5"/>
  <c r="AI2517" i="5"/>
  <c r="AI2937" i="5"/>
  <c r="AI1790" i="5"/>
  <c r="AI3236" i="5"/>
  <c r="AI2724" i="5"/>
  <c r="AI2212" i="5"/>
  <c r="AI1217" i="5"/>
  <c r="AI3175" i="5"/>
  <c r="AI2663" i="5"/>
  <c r="AI2151" i="5"/>
  <c r="AI976" i="5"/>
  <c r="AI1633" i="5"/>
  <c r="AI714" i="5"/>
  <c r="AI1648" i="5"/>
  <c r="AI764" i="5"/>
  <c r="AI1001" i="5"/>
  <c r="AI196" i="5"/>
  <c r="AI2490" i="5"/>
  <c r="AI3342" i="5"/>
  <c r="AI3245" i="5"/>
  <c r="AI3313" i="5"/>
  <c r="AI3168" i="5"/>
  <c r="AI3107" i="5"/>
  <c r="AI1565" i="5"/>
  <c r="AI1451" i="5"/>
  <c r="AI939" i="5"/>
  <c r="AI1446" i="5"/>
  <c r="AI934" i="5"/>
  <c r="AI656" i="5"/>
  <c r="AI651" i="5"/>
  <c r="AI394" i="5"/>
  <c r="AI389" i="5"/>
  <c r="AI1400" i="5"/>
  <c r="AI881" i="5"/>
  <c r="AI529" i="5"/>
  <c r="AI585" i="5"/>
  <c r="AI1063" i="5"/>
  <c r="AI188" i="5"/>
  <c r="AI1058" i="5"/>
  <c r="AI171" i="5"/>
  <c r="AI24" i="5"/>
  <c r="AI15" i="5"/>
  <c r="AI6" i="5"/>
  <c r="AI1646" i="5"/>
  <c r="AI1073" i="5"/>
  <c r="AI832" i="5"/>
  <c r="AI633" i="5"/>
  <c r="AI1075" i="5"/>
  <c r="AI236" i="5"/>
  <c r="AI1070" i="5"/>
  <c r="AI219" i="5"/>
  <c r="AI48" i="5"/>
  <c r="AI39" i="5"/>
  <c r="AI18" i="5"/>
  <c r="AI13" i="5"/>
  <c r="AI2224" i="5"/>
  <c r="AI2163" i="5"/>
  <c r="AI1660" i="5"/>
  <c r="AI1215" i="5"/>
  <c r="AI654" i="5"/>
  <c r="AI1210" i="5"/>
  <c r="AI645" i="5"/>
  <c r="AI328" i="5"/>
  <c r="AI319" i="5"/>
  <c r="AI158" i="5"/>
  <c r="AI153" i="5"/>
  <c r="AI273" i="5"/>
  <c r="AI1661" i="5"/>
  <c r="AI963" i="5"/>
  <c r="AI680" i="5"/>
  <c r="AI71" i="5"/>
  <c r="AI29" i="5"/>
  <c r="AI1280" i="5"/>
  <c r="AI1103" i="5"/>
  <c r="AI1098" i="5"/>
  <c r="AI104" i="5"/>
  <c r="AI46" i="5"/>
  <c r="AI2392" i="5"/>
  <c r="AI593" i="5"/>
  <c r="AI1557" i="5"/>
  <c r="AI308" i="5"/>
  <c r="AI3358" i="5"/>
  <c r="AI3277" i="5"/>
  <c r="AI3362" i="5"/>
  <c r="AI2338" i="5"/>
  <c r="AI3022" i="5"/>
  <c r="AI2957" i="5"/>
  <c r="AI3161" i="5"/>
  <c r="AI2137" i="5"/>
  <c r="AI3348" i="5"/>
  <c r="AI2836" i="5"/>
  <c r="AI2324" i="5"/>
  <c r="AI1587" i="5"/>
  <c r="AI3287" i="5"/>
  <c r="AI2775" i="5"/>
  <c r="AI2263" i="5"/>
  <c r="AI1424" i="5"/>
  <c r="AI1745" i="5"/>
  <c r="AI957" i="5"/>
  <c r="AI1760" i="5"/>
  <c r="AI988" i="5"/>
  <c r="AI2118" i="5"/>
  <c r="AI1878" i="5"/>
  <c r="AI2714" i="5"/>
  <c r="AI1177" i="5"/>
  <c r="AI1289" i="5"/>
  <c r="AI1064" i="5"/>
  <c r="AI1016" i="5"/>
  <c r="AI626" i="5"/>
  <c r="AI2013" i="5"/>
  <c r="AI537" i="5"/>
  <c r="AI1051" i="5"/>
  <c r="AI140" i="5"/>
  <c r="AI1046" i="5"/>
  <c r="AI123" i="5"/>
  <c r="AI763" i="5"/>
  <c r="AI506" i="5"/>
  <c r="AI501" i="5"/>
  <c r="AI2641" i="5"/>
  <c r="AI2064" i="5"/>
  <c r="AI1970" i="5"/>
  <c r="AI1492" i="5"/>
  <c r="AI1175" i="5"/>
  <c r="AI574" i="5"/>
  <c r="AI1170" i="5"/>
  <c r="AI565" i="5"/>
  <c r="AI248" i="5"/>
  <c r="AI239" i="5"/>
  <c r="AI118" i="5"/>
  <c r="AI113" i="5"/>
  <c r="AI2624" i="5"/>
  <c r="AI2563" i="5"/>
  <c r="AI116" i="5"/>
  <c r="AI1315" i="5"/>
  <c r="AI803" i="5"/>
  <c r="AI1310" i="5"/>
  <c r="AI798" i="5"/>
  <c r="AI520" i="5"/>
  <c r="AI515" i="5"/>
  <c r="AI258" i="5"/>
  <c r="AI253" i="5"/>
  <c r="AI3184" i="5"/>
  <c r="AI3123" i="5"/>
  <c r="AI1581" i="5"/>
  <c r="AI1455" i="5"/>
  <c r="AI943" i="5"/>
  <c r="AI1450" i="5"/>
  <c r="AI938" i="5"/>
  <c r="AI660" i="5"/>
  <c r="AI655" i="5"/>
  <c r="AI398" i="5"/>
  <c r="AI393" i="5"/>
  <c r="AI638" i="5"/>
  <c r="AI401" i="5"/>
  <c r="AI2893" i="5"/>
  <c r="AI3497" i="5"/>
  <c r="AI2108" i="5"/>
  <c r="AI1072" i="5"/>
  <c r="AI1129" i="5"/>
  <c r="AI3410" i="5"/>
  <c r="AI2034" i="5"/>
  <c r="AI2604" i="5"/>
  <c r="AI2671" i="5"/>
  <c r="AI1509" i="5"/>
  <c r="AI2493" i="5"/>
  <c r="AI1160" i="5"/>
  <c r="AI2904" i="5"/>
  <c r="AI2715" i="5"/>
  <c r="AI2910" i="5"/>
  <c r="AI2765" i="5"/>
  <c r="AI3122" i="5"/>
  <c r="AI2098" i="5"/>
  <c r="AI2510" i="5"/>
  <c r="AI2485" i="5"/>
  <c r="AI2921" i="5"/>
  <c r="AI1758" i="5"/>
  <c r="AI3228" i="5"/>
  <c r="AI2716" i="5"/>
  <c r="AI2204" i="5"/>
  <c r="AI1185" i="5"/>
  <c r="AI3167" i="5"/>
  <c r="AI2655" i="5"/>
  <c r="AI2143" i="5"/>
  <c r="AI944" i="5"/>
  <c r="AI1625" i="5"/>
  <c r="AI682" i="5"/>
  <c r="AI1640" i="5"/>
  <c r="AI742" i="5"/>
  <c r="AI3485" i="5"/>
  <c r="AI3466" i="5"/>
  <c r="AI2442" i="5"/>
  <c r="AI3246" i="5"/>
  <c r="AI3149" i="5"/>
  <c r="AI3265" i="5"/>
  <c r="AI2241" i="5"/>
  <c r="AI3400" i="5"/>
  <c r="AI2888" i="5"/>
  <c r="AI2376" i="5"/>
  <c r="AI1691" i="5"/>
  <c r="AI3339" i="5"/>
  <c r="AI2827" i="5"/>
  <c r="AI2315" i="5"/>
  <c r="AI1570" i="5"/>
  <c r="AI1797" i="5"/>
  <c r="AI1061" i="5"/>
  <c r="AI1812" i="5"/>
  <c r="AI1092" i="5"/>
  <c r="AI2318" i="5"/>
  <c r="AI2157" i="5"/>
  <c r="AI2818" i="5"/>
  <c r="AI1551" i="5"/>
  <c r="AI1767" i="5"/>
  <c r="AI1702" i="5"/>
  <c r="AI2617" i="5"/>
  <c r="AI792" i="5"/>
  <c r="AI3076" i="5"/>
  <c r="AI2564" i="5"/>
  <c r="AI2052" i="5"/>
  <c r="AI292" i="5"/>
  <c r="AI3015" i="5"/>
  <c r="AI2503" i="5"/>
  <c r="AI1946" i="5"/>
  <c r="AI1985" i="5"/>
  <c r="AI1437" i="5"/>
  <c r="AI2000" i="5"/>
  <c r="AI1468" i="5"/>
  <c r="AI3046" i="5"/>
  <c r="AI2917" i="5"/>
  <c r="AI3194" i="5"/>
  <c r="AI2170" i="5"/>
  <c r="AI2670" i="5"/>
  <c r="AI2629" i="5"/>
  <c r="AI2993" i="5"/>
  <c r="AI2528" i="5"/>
  <c r="AI2467" i="5"/>
  <c r="AI1964" i="5"/>
  <c r="AI1291" i="5"/>
  <c r="AI779" i="5"/>
  <c r="AI1286" i="5"/>
  <c r="AI774" i="5"/>
  <c r="AI480" i="5"/>
  <c r="AI471" i="5"/>
  <c r="AI234" i="5"/>
  <c r="AI229" i="5"/>
  <c r="AI3024" i="5"/>
  <c r="AI2963" i="5"/>
  <c r="AI1333" i="5"/>
  <c r="AI1415" i="5"/>
  <c r="AI903" i="5"/>
  <c r="AI1410" i="5"/>
  <c r="AI898" i="5"/>
  <c r="AI620" i="5"/>
  <c r="AI615" i="5"/>
  <c r="AI358" i="5"/>
  <c r="AI353" i="5"/>
  <c r="AI758" i="5"/>
  <c r="AI228" i="5"/>
  <c r="AI1981" i="5"/>
  <c r="AI499" i="5"/>
  <c r="AI1043" i="5"/>
  <c r="AI108" i="5"/>
  <c r="AI1038" i="5"/>
  <c r="AI91" i="5"/>
  <c r="AI755" i="5"/>
  <c r="AI498" i="5"/>
  <c r="AI493" i="5"/>
  <c r="AI2705" i="5"/>
  <c r="AI2096" i="5"/>
  <c r="AI2031" i="5"/>
  <c r="AI1532" i="5"/>
  <c r="AI1183" i="5"/>
  <c r="AI590" i="5"/>
  <c r="AI1178" i="5"/>
  <c r="AI581" i="5"/>
  <c r="AI264" i="5"/>
  <c r="AI255" i="5"/>
  <c r="AI126" i="5"/>
  <c r="AI121" i="5"/>
  <c r="AI56" i="5"/>
  <c r="AI2542" i="5"/>
  <c r="AI2126" i="5"/>
  <c r="AI2748" i="5"/>
  <c r="AI2431" i="5"/>
  <c r="AI1544" i="5"/>
  <c r="AI2561" i="5"/>
  <c r="AI2130" i="5"/>
  <c r="AI3372" i="5"/>
  <c r="AI3311" i="5"/>
  <c r="AI1641" i="5"/>
  <c r="AI3498" i="5"/>
  <c r="AI3297" i="5"/>
  <c r="AI1979" i="5"/>
  <c r="AI1700" i="5"/>
  <c r="AI1655" i="5"/>
  <c r="AI1192" i="5"/>
  <c r="AI2578" i="5"/>
  <c r="AI132" i="5"/>
  <c r="AI3413" i="5"/>
  <c r="AI3401" i="5"/>
  <c r="AI2377" i="5"/>
  <c r="AI3468" i="5"/>
  <c r="AI2956" i="5"/>
  <c r="AI2444" i="5"/>
  <c r="AI1827" i="5"/>
  <c r="AI3407" i="5"/>
  <c r="AI2895" i="5"/>
  <c r="AI2383" i="5"/>
  <c r="AI1706" i="5"/>
  <c r="AI1865" i="5"/>
  <c r="AI1197" i="5"/>
  <c r="AI1880" i="5"/>
  <c r="AI1228" i="5"/>
  <c r="AI2526" i="5"/>
  <c r="AI2365" i="5"/>
  <c r="AI2922" i="5"/>
  <c r="AI1759" i="5"/>
  <c r="AI2110" i="5"/>
  <c r="AI2085" i="5"/>
  <c r="AI2721" i="5"/>
  <c r="AI1208" i="5"/>
  <c r="AI3128" i="5"/>
  <c r="AI2616" i="5"/>
  <c r="AI2104" i="5"/>
  <c r="AI785" i="5"/>
  <c r="AI3067" i="5"/>
  <c r="AI2555" i="5"/>
  <c r="AI2042" i="5"/>
  <c r="AI163" i="5"/>
  <c r="AI1525" i="5"/>
  <c r="AI52" i="5"/>
  <c r="AI1540" i="5"/>
  <c r="AI3238" i="5"/>
  <c r="AI3141" i="5"/>
  <c r="AI3298" i="5"/>
  <c r="AI2274" i="5"/>
  <c r="AI2886" i="5"/>
  <c r="AI2837" i="5"/>
  <c r="AI3097" i="5"/>
  <c r="AI2073" i="5"/>
  <c r="AI3316" i="5"/>
  <c r="AI2804" i="5"/>
  <c r="AI2292" i="5"/>
  <c r="AI1523" i="5"/>
  <c r="AI3255" i="5"/>
  <c r="AI2743" i="5"/>
  <c r="AI2231" i="5"/>
  <c r="AI1296" i="5"/>
  <c r="AI1713" i="5"/>
  <c r="AI893" i="5"/>
  <c r="AI1728" i="5"/>
  <c r="AI924" i="5"/>
  <c r="AI1927" i="5"/>
  <c r="AI1622" i="5"/>
  <c r="AI2650" i="5"/>
  <c r="AI921" i="5"/>
  <c r="AI777" i="5"/>
  <c r="AI3473" i="5"/>
  <c r="AI3488" i="5"/>
  <c r="AI3427" i="5"/>
  <c r="AI1885" i="5"/>
  <c r="AI307" i="5"/>
  <c r="AI1019" i="5"/>
  <c r="AI12" i="5"/>
  <c r="AI1014" i="5"/>
  <c r="AI736" i="5"/>
  <c r="AI731" i="5"/>
  <c r="AI474" i="5"/>
  <c r="AI469" i="5"/>
  <c r="AI2385" i="5"/>
  <c r="AI1835" i="5"/>
  <c r="AI1714" i="5"/>
  <c r="AI1236" i="5"/>
  <c r="AI1143" i="5"/>
  <c r="AI508" i="5"/>
  <c r="AI1138" i="5"/>
  <c r="AI491" i="5"/>
  <c r="AI184" i="5"/>
  <c r="AI175" i="5"/>
  <c r="AI86" i="5"/>
  <c r="AI81" i="5"/>
  <c r="AI2496" i="5"/>
  <c r="AI2435" i="5"/>
  <c r="AI1932" i="5"/>
  <c r="AI1283" i="5"/>
  <c r="AI771" i="5"/>
  <c r="AI1278" i="5"/>
  <c r="AI766" i="5"/>
  <c r="AI464" i="5"/>
  <c r="AI455" i="5"/>
  <c r="AI226" i="5"/>
  <c r="AI221" i="5"/>
  <c r="AI3056" i="5"/>
  <c r="AI2995" i="5"/>
  <c r="AI1397" i="5"/>
  <c r="AI1423" i="5"/>
  <c r="AI911" i="5"/>
  <c r="AI1418" i="5"/>
  <c r="AI906" i="5"/>
  <c r="AI628" i="5"/>
  <c r="AI623" i="5"/>
  <c r="AI366" i="5"/>
  <c r="AI361" i="5"/>
  <c r="AI235" i="5"/>
  <c r="AI662" i="5"/>
  <c r="AI3198" i="5"/>
  <c r="AI3388" i="5"/>
  <c r="AI3327" i="5"/>
  <c r="AI1293" i="5"/>
  <c r="AI2045" i="5"/>
  <c r="AI1895" i="5"/>
  <c r="AI2070" i="5"/>
  <c r="AI2988" i="5"/>
  <c r="AI3055" i="5"/>
  <c r="AI1005" i="5"/>
  <c r="AI3021" i="5"/>
  <c r="AI2725" i="5"/>
  <c r="AI2776" i="5"/>
  <c r="AI2587" i="5"/>
  <c r="AI2782" i="5"/>
  <c r="AI2637" i="5"/>
  <c r="AI3058" i="5"/>
  <c r="AI2030" i="5"/>
  <c r="AI2390" i="5"/>
  <c r="AI2349" i="5"/>
  <c r="AI2857" i="5"/>
  <c r="AI1630" i="5"/>
  <c r="AI3196" i="5"/>
  <c r="AI2684" i="5"/>
  <c r="AI2172" i="5"/>
  <c r="AI1057" i="5"/>
  <c r="AI3135" i="5"/>
  <c r="AI2623" i="5"/>
  <c r="AI2111" i="5"/>
  <c r="AI816" i="5"/>
  <c r="AI1593" i="5"/>
  <c r="AI554" i="5"/>
  <c r="AI1608" i="5"/>
  <c r="AI3446" i="5"/>
  <c r="AI3357" i="5"/>
  <c r="AI3402" i="5"/>
  <c r="AI2378" i="5"/>
  <c r="AI3110" i="5"/>
  <c r="AI3029" i="5"/>
  <c r="AI3201" i="5"/>
  <c r="AI2177" i="5"/>
  <c r="AI3368" i="5"/>
  <c r="AI2856" i="5"/>
  <c r="AI2344" i="5"/>
  <c r="AI1627" i="5"/>
  <c r="AI3307" i="5"/>
  <c r="AI2795" i="5"/>
  <c r="AI2283" i="5"/>
  <c r="AI1500" i="5"/>
  <c r="AI1765" i="5"/>
  <c r="AI997" i="5"/>
  <c r="AI1780" i="5"/>
  <c r="AI1028" i="5"/>
  <c r="AI2198" i="5"/>
  <c r="AI2022" i="5"/>
  <c r="AI2754" i="5"/>
  <c r="AI1337" i="5"/>
  <c r="AI1543" i="5"/>
  <c r="AI1352" i="5"/>
  <c r="AI2553" i="5"/>
  <c r="AI673" i="5"/>
  <c r="AI3044" i="5"/>
  <c r="AI2532" i="5"/>
  <c r="AI2003" i="5"/>
  <c r="AI3495" i="5"/>
  <c r="AI2983" i="5"/>
  <c r="AI2471" i="5"/>
  <c r="AI1882" i="5"/>
  <c r="AI1953" i="5"/>
  <c r="AI1373" i="5"/>
  <c r="AI1968" i="5"/>
  <c r="AI1404" i="5"/>
  <c r="AI2918" i="5"/>
  <c r="AI2781" i="5"/>
  <c r="AI3130" i="5"/>
  <c r="AI2106" i="5"/>
  <c r="AI2534" i="5"/>
  <c r="AI2501" i="5"/>
  <c r="AI2929" i="5"/>
  <c r="AI2400" i="5"/>
  <c r="AI2339" i="5"/>
  <c r="AI1836" i="5"/>
  <c r="AI1259" i="5"/>
  <c r="AI741" i="5"/>
  <c r="AI1254" i="5"/>
  <c r="AI733" i="5"/>
  <c r="AI416" i="5"/>
  <c r="AI407" i="5"/>
  <c r="AI202" i="5"/>
  <c r="AI197" i="5"/>
  <c r="AI2896" i="5"/>
  <c r="AI2835" i="5"/>
  <c r="AI1077" i="5"/>
  <c r="AI1383" i="5"/>
  <c r="AI871" i="5"/>
  <c r="AI1378" i="5"/>
  <c r="AI866" i="5"/>
  <c r="AI588" i="5"/>
  <c r="AI583" i="5"/>
  <c r="AI326" i="5"/>
  <c r="AI321" i="5"/>
  <c r="AI3456" i="5"/>
  <c r="AI3395" i="5"/>
  <c r="AI1853" i="5"/>
  <c r="AI243" i="5"/>
  <c r="AI1011" i="5"/>
  <c r="AI1518" i="5"/>
  <c r="AI1006" i="5"/>
  <c r="AI728" i="5"/>
  <c r="AI723" i="5"/>
  <c r="AI466" i="5"/>
  <c r="AI461" i="5"/>
  <c r="AI2449" i="5"/>
  <c r="AI1899" i="5"/>
  <c r="AI1778" i="5"/>
  <c r="AI1300" i="5"/>
  <c r="AI1151" i="5"/>
  <c r="AI526" i="5"/>
  <c r="AI1146" i="5"/>
  <c r="AI517" i="5"/>
  <c r="AI200" i="5"/>
  <c r="AI191" i="5"/>
  <c r="AI94" i="5"/>
  <c r="AI89" i="5"/>
  <c r="AI473" i="5"/>
  <c r="AI478" i="5"/>
  <c r="AI735" i="5"/>
  <c r="AI11" i="5"/>
  <c r="AI1018" i="5"/>
  <c r="AI28" i="5"/>
  <c r="AI1023" i="5"/>
  <c r="AI339" i="5"/>
  <c r="AI1901" i="5"/>
  <c r="AI3443" i="5"/>
  <c r="AI3504" i="5"/>
  <c r="AI333" i="5"/>
  <c r="AI338" i="5"/>
  <c r="AI595" i="5"/>
  <c r="AI600" i="5"/>
  <c r="AI878" i="5"/>
  <c r="AI1390" i="5"/>
  <c r="AI883" i="5"/>
  <c r="AI1395" i="5"/>
  <c r="AI1173" i="5"/>
  <c r="AI2883" i="5"/>
  <c r="AI2944" i="5"/>
  <c r="AI193" i="5"/>
  <c r="AI198" i="5"/>
  <c r="AI399" i="5"/>
  <c r="AI408" i="5"/>
  <c r="AI725" i="5"/>
  <c r="AI1250" i="5"/>
  <c r="AI734" i="5"/>
  <c r="AI1255" i="5"/>
  <c r="AI1820" i="5"/>
  <c r="AI2323" i="5"/>
  <c r="AI2384" i="5"/>
  <c r="AI69" i="5"/>
  <c r="AI74" i="5"/>
  <c r="AI151" i="5"/>
  <c r="AI160" i="5"/>
  <c r="AI443" i="5"/>
  <c r="AI1126" i="5"/>
  <c r="AI460" i="5"/>
  <c r="AI1131" i="5"/>
  <c r="AI1140" i="5"/>
  <c r="AI1618" i="5"/>
  <c r="AI1739" i="5"/>
  <c r="AI2289" i="5"/>
  <c r="AI1926" i="5"/>
  <c r="AI2007" i="5"/>
  <c r="AI1663" i="5"/>
  <c r="AI2874" i="5"/>
  <c r="AI2269" i="5"/>
  <c r="AI2438" i="5"/>
  <c r="AI1148" i="5"/>
  <c r="AI1840" i="5"/>
  <c r="AI1117" i="5"/>
  <c r="AI1825" i="5"/>
  <c r="AI1626" i="5"/>
  <c r="AI2343" i="5"/>
  <c r="AI2855" i="5"/>
  <c r="AI3367" i="5"/>
  <c r="AI1747" i="5"/>
  <c r="AI2404" i="5"/>
  <c r="AI2916" i="5"/>
  <c r="AI3428" i="5"/>
  <c r="AI2297" i="5"/>
  <c r="AI3321" i="5"/>
  <c r="AI3253" i="5"/>
  <c r="AI3366" i="5"/>
  <c r="AI2498" i="5"/>
  <c r="AI578" i="5"/>
  <c r="AI1065" i="5"/>
  <c r="AI772" i="5"/>
  <c r="AI1652" i="5"/>
  <c r="AI730" i="5"/>
  <c r="AI1637" i="5"/>
  <c r="AI992" i="5"/>
  <c r="AI2155" i="5"/>
  <c r="AI2667" i="5"/>
  <c r="AI3179" i="5"/>
  <c r="AI1233" i="5"/>
  <c r="AI2216" i="5"/>
  <c r="AI2728" i="5"/>
  <c r="AI3240" i="5"/>
  <c r="AI1806" i="5"/>
  <c r="AI2945" i="5"/>
  <c r="AI2533" i="5"/>
  <c r="AI2566" i="5"/>
  <c r="AI2122" i="5"/>
  <c r="AI3146" i="5"/>
  <c r="AI2813" i="5"/>
  <c r="AI2950" i="5"/>
  <c r="AI1452" i="5"/>
  <c r="AI1992" i="5"/>
  <c r="AI1421" i="5"/>
  <c r="AI1977" i="5"/>
  <c r="AI1930" i="5"/>
  <c r="AI2495" i="5"/>
  <c r="AI3007" i="5"/>
  <c r="AI164" i="5"/>
  <c r="AI2043" i="5"/>
  <c r="AI2556" i="5"/>
  <c r="AI3068" i="5"/>
  <c r="AI642" i="5"/>
  <c r="AI2601" i="5"/>
  <c r="AI1638" i="5"/>
  <c r="AI1703" i="5"/>
  <c r="AI1517" i="5"/>
  <c r="AI2802" i="5"/>
  <c r="AI2125" i="5"/>
  <c r="AI2286" i="5"/>
  <c r="AI2075" i="5"/>
  <c r="AI2136" i="5"/>
  <c r="AI3041" i="5"/>
  <c r="AI3242" i="5"/>
  <c r="AI2040" i="5"/>
  <c r="AI2543" i="5"/>
  <c r="AI2476" i="5"/>
  <c r="AI2549" i="5"/>
  <c r="AI2317" i="5"/>
  <c r="AI2506" i="5"/>
  <c r="AI1928" i="5"/>
  <c r="AI2815" i="5"/>
  <c r="AI3004" i="5"/>
  <c r="AI3109" i="5"/>
  <c r="AI3437" i="5"/>
  <c r="AI535" i="5"/>
  <c r="AI233" i="5"/>
  <c r="AI238" i="5"/>
  <c r="AI479" i="5"/>
  <c r="AI488" i="5"/>
  <c r="AI778" i="5"/>
  <c r="AI1290" i="5"/>
  <c r="AI783" i="5"/>
  <c r="AI1295" i="5"/>
  <c r="AI1980" i="5"/>
  <c r="AI2483" i="5"/>
  <c r="AI2544" i="5"/>
  <c r="AI93" i="5"/>
  <c r="AI98" i="5"/>
  <c r="AI199" i="5"/>
  <c r="AI208" i="5"/>
  <c r="AI525" i="5"/>
  <c r="AI1150" i="5"/>
  <c r="AI534" i="5"/>
  <c r="AI1155" i="5"/>
  <c r="AI1332" i="5"/>
  <c r="AI1810" i="5"/>
  <c r="AI1931" i="5"/>
  <c r="AI2481" i="5"/>
  <c r="AI465" i="5"/>
  <c r="AI470" i="5"/>
  <c r="AI727" i="5"/>
  <c r="AI732" i="5"/>
  <c r="AI1010" i="5"/>
  <c r="AI1522" i="5"/>
  <c r="AI1015" i="5"/>
  <c r="AI275" i="5"/>
  <c r="AI1869" i="5"/>
  <c r="AI3411" i="5"/>
  <c r="AI3472" i="5"/>
  <c r="AI341" i="5"/>
  <c r="AI346" i="5"/>
  <c r="AI603" i="5"/>
  <c r="AI608" i="5"/>
  <c r="AI886" i="5"/>
  <c r="AI1398" i="5"/>
  <c r="AI891" i="5"/>
  <c r="AI1403" i="5"/>
  <c r="AI1237" i="5"/>
  <c r="AI2915" i="5"/>
  <c r="AI2976" i="5"/>
  <c r="AI3217" i="5"/>
  <c r="AI3061" i="5"/>
  <c r="AI3150" i="5"/>
  <c r="AI2394" i="5"/>
  <c r="AI3418" i="5"/>
  <c r="AI3389" i="5"/>
  <c r="AI3478" i="5"/>
  <c r="AI1600" i="5"/>
  <c r="AI522" i="5"/>
  <c r="AI1585" i="5"/>
  <c r="AI784" i="5"/>
  <c r="AI2103" i="5"/>
  <c r="AI2615" i="5"/>
  <c r="AI3127" i="5"/>
  <c r="AI1025" i="5"/>
  <c r="AI2164" i="5"/>
  <c r="AI2676" i="5"/>
  <c r="AI3188" i="5"/>
  <c r="AI1598" i="5"/>
  <c r="AI2841" i="5"/>
  <c r="AI2325" i="5"/>
  <c r="AI2358" i="5"/>
  <c r="AI1999" i="5"/>
  <c r="AI3042" i="5"/>
  <c r="AI2605" i="5"/>
  <c r="AI2750" i="5"/>
  <c r="AI1316" i="5"/>
  <c r="AI1924" i="5"/>
  <c r="AI1285" i="5"/>
  <c r="AI1909" i="5"/>
  <c r="AI1794" i="5"/>
  <c r="AI2427" i="5"/>
  <c r="AI2939" i="5"/>
  <c r="AI3451" i="5"/>
  <c r="AI1915" i="5"/>
  <c r="AI2488" i="5"/>
  <c r="AI3000" i="5"/>
  <c r="AI67" i="5"/>
  <c r="AI2465" i="5"/>
  <c r="AI3489" i="5"/>
  <c r="AI905" i="5"/>
  <c r="AI985" i="5"/>
  <c r="AI2666" i="5"/>
  <c r="AI1686" i="5"/>
  <c r="AI1991" i="5"/>
  <c r="AI972" i="5"/>
  <c r="AI1752" i="5"/>
  <c r="AI941" i="5"/>
  <c r="AI1737" i="5"/>
  <c r="AI1392" i="5"/>
  <c r="AI2255" i="5"/>
  <c r="AI2767" i="5"/>
  <c r="AI3279" i="5"/>
  <c r="AI1571" i="5"/>
  <c r="AI2316" i="5"/>
  <c r="AI2828" i="5"/>
  <c r="AI3340" i="5"/>
  <c r="AI2121" i="5"/>
  <c r="AI3145" i="5"/>
  <c r="AI2925" i="5"/>
  <c r="AI2990" i="5"/>
  <c r="AI2322" i="5"/>
  <c r="AI3346" i="5"/>
  <c r="AI3237" i="5"/>
  <c r="AI3334" i="5"/>
  <c r="AI3483" i="5"/>
  <c r="AI1464" i="5"/>
  <c r="AI2474" i="5"/>
  <c r="AI1784" i="5"/>
  <c r="AI2799" i="5"/>
  <c r="AI2860" i="5"/>
  <c r="AI2582" i="5"/>
  <c r="AI2966" i="5"/>
  <c r="AI3190" i="5"/>
  <c r="AI1546" i="5"/>
  <c r="AI2236" i="5"/>
  <c r="AI2101" i="5"/>
  <c r="AI2381" i="5"/>
  <c r="AI150" i="5"/>
  <c r="AI5" i="5"/>
  <c r="AI505" i="5"/>
  <c r="AI510" i="5"/>
  <c r="AI8" i="5"/>
  <c r="AI139" i="5"/>
  <c r="AI1050" i="5"/>
  <c r="AI156" i="5"/>
  <c r="AI1055" i="5"/>
  <c r="AI553" i="5"/>
  <c r="AI35" i="5"/>
  <c r="AI749" i="5"/>
  <c r="AI1144" i="5"/>
  <c r="AI365" i="5"/>
  <c r="AI370" i="5"/>
  <c r="AI627" i="5"/>
  <c r="AI632" i="5"/>
  <c r="AI910" i="5"/>
  <c r="AI1422" i="5"/>
  <c r="AI915" i="5"/>
  <c r="AI1427" i="5"/>
  <c r="AI1429" i="5"/>
  <c r="AI3011" i="5"/>
  <c r="AI3072" i="5"/>
  <c r="AI225" i="5"/>
  <c r="AI230" i="5"/>
  <c r="AI463" i="5"/>
  <c r="AI472" i="5"/>
  <c r="AI770" i="5"/>
  <c r="AI1282" i="5"/>
  <c r="AI775" i="5"/>
  <c r="AI1287" i="5"/>
  <c r="AI1948" i="5"/>
  <c r="AI2451" i="5"/>
  <c r="AI2512" i="5"/>
  <c r="AI101" i="5"/>
  <c r="AI106" i="5"/>
  <c r="AI215" i="5"/>
  <c r="AI224" i="5"/>
  <c r="AI541" i="5"/>
  <c r="AI1158" i="5"/>
  <c r="AI550" i="5"/>
  <c r="AI1163" i="5"/>
  <c r="AI1396" i="5"/>
  <c r="AI1874" i="5"/>
  <c r="AI1995" i="5"/>
  <c r="AI2545" i="5"/>
  <c r="AI2117" i="5"/>
  <c r="AI2142" i="5"/>
  <c r="AI1791" i="5"/>
  <c r="AI2938" i="5"/>
  <c r="AI2397" i="5"/>
  <c r="AI2558" i="5"/>
  <c r="AI1212" i="5"/>
  <c r="AI1872" i="5"/>
  <c r="AI1181" i="5"/>
  <c r="AI1857" i="5"/>
  <c r="AI1690" i="5"/>
  <c r="AI2375" i="5"/>
  <c r="AI2887" i="5"/>
  <c r="AI3399" i="5"/>
  <c r="AI1811" i="5"/>
  <c r="AI2436" i="5"/>
  <c r="AI2948" i="5"/>
  <c r="AI3460" i="5"/>
  <c r="AI2361" i="5"/>
  <c r="AI3385" i="5"/>
  <c r="AI3381" i="5"/>
  <c r="AI3486" i="5"/>
  <c r="AI2562" i="5"/>
  <c r="AI1032" i="5"/>
  <c r="AI1591" i="5"/>
  <c r="AI836" i="5"/>
  <c r="AI1684" i="5"/>
  <c r="AI805" i="5"/>
  <c r="AI1669" i="5"/>
  <c r="AI1120" i="5"/>
  <c r="AI2187" i="5"/>
  <c r="AI2699" i="5"/>
  <c r="AI3211" i="5"/>
  <c r="AI1361" i="5"/>
  <c r="AI2248" i="5"/>
  <c r="AI2760" i="5"/>
  <c r="AI3272" i="5"/>
  <c r="AI1934" i="5"/>
  <c r="AI3009" i="5"/>
  <c r="AI2661" i="5"/>
  <c r="AI2710" i="5"/>
  <c r="AI2186" i="5"/>
  <c r="AI3210" i="5"/>
  <c r="AI2949" i="5"/>
  <c r="AI3070" i="5"/>
  <c r="AI1508" i="5"/>
  <c r="AI2024" i="5"/>
  <c r="AI1485" i="5"/>
  <c r="AI2009" i="5"/>
  <c r="AI1994" i="5"/>
  <c r="AI2527" i="5"/>
  <c r="AI3039" i="5"/>
  <c r="AI594" i="5"/>
  <c r="AI2076" i="5"/>
  <c r="AI2588" i="5"/>
  <c r="AI3100" i="5"/>
  <c r="AI984" i="5"/>
  <c r="AI2665" i="5"/>
  <c r="AI1894" i="5"/>
  <c r="AI1975" i="5"/>
  <c r="AI1647" i="5"/>
  <c r="AI2866" i="5"/>
  <c r="AI2253" i="5"/>
  <c r="AI2414" i="5"/>
  <c r="AI2203" i="5"/>
  <c r="AI2264" i="5"/>
  <c r="AI2785" i="5"/>
  <c r="AI2730" i="5"/>
  <c r="AI744" i="5"/>
  <c r="AI2159" i="5"/>
  <c r="AI2092" i="5"/>
  <c r="AI2697" i="5"/>
  <c r="AI2642" i="5"/>
  <c r="AI3274" i="5"/>
  <c r="AI1657" i="5"/>
  <c r="AI3455" i="5"/>
  <c r="AI2473" i="5"/>
  <c r="AI3186" i="5"/>
  <c r="AI3203" i="5"/>
  <c r="AI946" i="5"/>
  <c r="AI265" i="5"/>
  <c r="AI270" i="5"/>
  <c r="AI527" i="5"/>
  <c r="AI532" i="5"/>
  <c r="AI810" i="5"/>
  <c r="AI1322" i="5"/>
  <c r="AI815" i="5"/>
  <c r="AI1327" i="5"/>
  <c r="AI500" i="5"/>
  <c r="AI2611" i="5"/>
  <c r="AI2672" i="5"/>
  <c r="AI125" i="5"/>
  <c r="AI130" i="5"/>
  <c r="AI263" i="5"/>
  <c r="AI272" i="5"/>
  <c r="AI589" i="5"/>
  <c r="AI1182" i="5"/>
  <c r="AI598" i="5"/>
  <c r="AI1187" i="5"/>
  <c r="AI1548" i="5"/>
  <c r="AI2051" i="5"/>
  <c r="AI2112" i="5"/>
  <c r="AI2737" i="5"/>
  <c r="AI497" i="5"/>
  <c r="AI502" i="5"/>
  <c r="AI759" i="5"/>
  <c r="AI107" i="5"/>
  <c r="AI1042" i="5"/>
  <c r="AI124" i="5"/>
  <c r="AI1047" i="5"/>
  <c r="AI521" i="5"/>
  <c r="AI1997" i="5"/>
  <c r="AI484" i="5"/>
  <c r="AI888" i="5"/>
  <c r="AI373" i="5"/>
  <c r="AI378" i="5"/>
  <c r="AI635" i="5"/>
  <c r="AI640" i="5"/>
  <c r="AI918" i="5"/>
  <c r="AI1430" i="5"/>
  <c r="AI923" i="5"/>
  <c r="AI1435" i="5"/>
  <c r="AI1493" i="5"/>
  <c r="AI3043" i="5"/>
  <c r="AI3104" i="5"/>
  <c r="AI3281" i="5"/>
  <c r="AI3181" i="5"/>
  <c r="AI3278" i="5"/>
  <c r="AI2458" i="5"/>
  <c r="AI3482" i="5"/>
  <c r="AI738" i="5"/>
  <c r="AI713" i="5"/>
  <c r="AI1632" i="5"/>
  <c r="AI650" i="5"/>
  <c r="AI1617" i="5"/>
  <c r="AI912" i="5"/>
  <c r="AI2135" i="5"/>
  <c r="AI2647" i="5"/>
  <c r="AI3159" i="5"/>
  <c r="AI1153" i="5"/>
  <c r="AI2196" i="5"/>
  <c r="AI2708" i="5"/>
  <c r="AI3220" i="5"/>
  <c r="AI1726" i="5"/>
  <c r="AI2905" i="5"/>
  <c r="AI2453" i="5"/>
  <c r="AI2478" i="5"/>
  <c r="AI2082" i="5"/>
  <c r="AI3106" i="5"/>
  <c r="AI2733" i="5"/>
  <c r="AI2878" i="5"/>
  <c r="AI1380" i="5"/>
  <c r="AI1349" i="5"/>
  <c r="AI1941" i="5"/>
  <c r="AI2459" i="5"/>
  <c r="AI297" i="5"/>
  <c r="AI559" i="5"/>
  <c r="AI842" i="5"/>
  <c r="AI847" i="5"/>
  <c r="AI885" i="5"/>
  <c r="AI3312" i="5"/>
  <c r="AI290" i="5"/>
  <c r="AI336" i="5"/>
  <c r="AI1214" i="5"/>
  <c r="AI1676" i="5"/>
  <c r="AI17" i="5"/>
  <c r="AI25" i="5"/>
  <c r="AI30" i="5"/>
  <c r="AI63" i="5"/>
  <c r="AI72" i="5"/>
  <c r="AI267" i="5"/>
  <c r="AI1082" i="5"/>
  <c r="AI284" i="5"/>
  <c r="AI1087" i="5"/>
  <c r="AI788" i="5"/>
  <c r="AI1024" i="5"/>
  <c r="AI1265" i="5"/>
  <c r="AI1838" i="5"/>
  <c r="AI397" i="5"/>
  <c r="AI402" i="5"/>
  <c r="AI659" i="5"/>
  <c r="AI664" i="5"/>
  <c r="AI942" i="5"/>
  <c r="AI1454" i="5"/>
  <c r="AI947" i="5"/>
  <c r="AI1459" i="5"/>
  <c r="AI1597" i="5"/>
  <c r="AI3139" i="5"/>
  <c r="AI3200" i="5"/>
  <c r="AI385" i="5"/>
  <c r="AI390" i="5"/>
  <c r="AI647" i="5"/>
  <c r="AI652" i="5"/>
  <c r="AI930" i="5"/>
  <c r="AI1442" i="5"/>
  <c r="AI935" i="5"/>
  <c r="AI1447" i="5"/>
  <c r="AI1549" i="5"/>
  <c r="AI3091" i="5"/>
  <c r="AI3152" i="5"/>
  <c r="AI261" i="5"/>
  <c r="AI266" i="5"/>
  <c r="AI523" i="5"/>
  <c r="AI528" i="5"/>
  <c r="AI806" i="5"/>
  <c r="AI1318" i="5"/>
  <c r="AI811" i="5"/>
  <c r="AI1323" i="5"/>
  <c r="AI372" i="5"/>
  <c r="AI2595" i="5"/>
  <c r="AI2656" i="5"/>
  <c r="AI3057" i="5"/>
  <c r="AI2757" i="5"/>
  <c r="AI2806" i="5"/>
  <c r="AI2234" i="5"/>
  <c r="AI3258" i="5"/>
  <c r="AI3053" i="5"/>
  <c r="AI3158" i="5"/>
  <c r="AI1519" i="5"/>
  <c r="AI2032" i="5"/>
  <c r="AI1499" i="5"/>
  <c r="AI2017" i="5"/>
  <c r="AI2010" i="5"/>
  <c r="AI2535" i="5"/>
  <c r="AI3047" i="5"/>
  <c r="AI658" i="5"/>
  <c r="AI2084" i="5"/>
  <c r="AI2596" i="5"/>
  <c r="AI3108" i="5"/>
  <c r="AI1048" i="5"/>
  <c r="AI2681" i="5"/>
  <c r="AI1958" i="5"/>
  <c r="AI2035" i="5"/>
  <c r="AI1679" i="5"/>
  <c r="AI2882" i="5"/>
  <c r="AI2285" i="5"/>
  <c r="AI2454" i="5"/>
  <c r="AI1156" i="5"/>
  <c r="AI1844" i="5"/>
  <c r="AI1125" i="5"/>
  <c r="AI1829" i="5"/>
  <c r="AI1634" i="5"/>
  <c r="AI2347" i="5"/>
  <c r="AI2859" i="5"/>
  <c r="AI3371" i="5"/>
  <c r="AI1755" i="5"/>
  <c r="AI2408" i="5"/>
  <c r="AI2920" i="5"/>
  <c r="AI3432" i="5"/>
  <c r="AI3329" i="5"/>
  <c r="AI3269" i="5"/>
  <c r="AI3382" i="5"/>
  <c r="AI3018" i="5"/>
  <c r="AI1802" i="5"/>
  <c r="AI41" i="5"/>
  <c r="AI351" i="5"/>
  <c r="AI677" i="5"/>
  <c r="AI686" i="5"/>
  <c r="AI1724" i="5"/>
  <c r="AI2288" i="5"/>
  <c r="AI413" i="5"/>
  <c r="AI80" i="5"/>
  <c r="AI1086" i="5"/>
  <c r="AI820" i="5"/>
  <c r="AI1902" i="5"/>
  <c r="AI73" i="5"/>
  <c r="AI78" i="5"/>
  <c r="AI159" i="5"/>
  <c r="AI168" i="5"/>
  <c r="AI459" i="5"/>
  <c r="AI1130" i="5"/>
  <c r="AI476" i="5"/>
  <c r="AI1135" i="5"/>
  <c r="AI1172" i="5"/>
  <c r="AI1650" i="5"/>
  <c r="AI1771" i="5"/>
  <c r="AI2321" i="5"/>
  <c r="AI445" i="5"/>
  <c r="AI450" i="5"/>
  <c r="AI707" i="5"/>
  <c r="AI712" i="5"/>
  <c r="AI990" i="5"/>
  <c r="AI1502" i="5"/>
  <c r="AI995" i="5"/>
  <c r="AI115" i="5"/>
  <c r="AI1789" i="5"/>
  <c r="AI3331" i="5"/>
  <c r="AI3392" i="5"/>
  <c r="AI305" i="5"/>
  <c r="AI310" i="5"/>
  <c r="AI567" i="5"/>
  <c r="AI572" i="5"/>
  <c r="AI850" i="5"/>
  <c r="AI1362" i="5"/>
  <c r="AI855" i="5"/>
  <c r="AI1367" i="5"/>
  <c r="AI949" i="5"/>
  <c r="AI2771" i="5"/>
  <c r="AI2832" i="5"/>
  <c r="AI181" i="5"/>
  <c r="AI186" i="5"/>
  <c r="AI375" i="5"/>
  <c r="AI384" i="5"/>
  <c r="AI701" i="5"/>
  <c r="AI1238" i="5"/>
  <c r="AI710" i="5"/>
  <c r="AI1243" i="5"/>
  <c r="AI1772" i="5"/>
  <c r="AI2275" i="5"/>
  <c r="AI2336" i="5"/>
  <c r="AI2897" i="5"/>
  <c r="AI2437" i="5"/>
  <c r="AI2462" i="5"/>
  <c r="AI2074" i="5"/>
  <c r="AI3098" i="5"/>
  <c r="AI2717" i="5"/>
  <c r="AI2862" i="5"/>
  <c r="AI1372" i="5"/>
  <c r="AI1952" i="5"/>
  <c r="AI1341" i="5"/>
  <c r="AI1937" i="5"/>
  <c r="AI1850" i="5"/>
  <c r="AI2455" i="5"/>
  <c r="AI2967" i="5"/>
  <c r="AI3479" i="5"/>
  <c r="AI1971" i="5"/>
  <c r="AI2516" i="5"/>
  <c r="AI3028" i="5"/>
  <c r="AI513" i="5"/>
  <c r="AI2521" i="5"/>
  <c r="AI1096" i="5"/>
  <c r="AI1353" i="5"/>
  <c r="AI1209" i="5"/>
  <c r="AI2722" i="5"/>
  <c r="AI1910" i="5"/>
  <c r="AI2134" i="5"/>
  <c r="AI996" i="5"/>
  <c r="AI1764" i="5"/>
  <c r="AI965" i="5"/>
  <c r="AI1749" i="5"/>
  <c r="AI1440" i="5"/>
  <c r="AI2267" i="5"/>
  <c r="AI2779" i="5"/>
  <c r="AI3291" i="5"/>
  <c r="AI1595" i="5"/>
  <c r="AI2328" i="5"/>
  <c r="AI2840" i="5"/>
  <c r="AI3352" i="5"/>
  <c r="AI2145" i="5"/>
  <c r="AI3169" i="5"/>
  <c r="AI2973" i="5"/>
  <c r="AI3038" i="5"/>
  <c r="AI2346" i="5"/>
  <c r="AI3370" i="5"/>
  <c r="AI3293" i="5"/>
  <c r="AI3374" i="5"/>
  <c r="AI1592" i="5"/>
  <c r="AI468" i="5"/>
  <c r="AI1577" i="5"/>
  <c r="AI748" i="5"/>
  <c r="AI2095" i="5"/>
  <c r="AI2607" i="5"/>
  <c r="AI3119" i="5"/>
  <c r="AI993" i="5"/>
  <c r="AI2156" i="5"/>
  <c r="AI2668" i="5"/>
  <c r="AI3180" i="5"/>
  <c r="AI1566" i="5"/>
  <c r="AI2825" i="5"/>
  <c r="AI2293" i="5"/>
  <c r="AI2326" i="5"/>
  <c r="AI1967" i="5"/>
  <c r="AI3026" i="5"/>
  <c r="AI2573" i="5"/>
  <c r="AI2718" i="5"/>
  <c r="AI2843" i="5"/>
  <c r="AI3032" i="5"/>
  <c r="AI2774" i="5"/>
  <c r="AI873" i="5"/>
  <c r="AI2025" i="5"/>
  <c r="AI722" i="5"/>
  <c r="AI1822" i="5"/>
  <c r="AI889" i="5"/>
  <c r="AI2049" i="5"/>
  <c r="AI1800" i="5"/>
  <c r="AI2559" i="5"/>
  <c r="AI2876" i="5"/>
  <c r="AI2613" i="5"/>
  <c r="AI1718" i="5"/>
  <c r="AI278" i="5"/>
  <c r="AI190" i="5"/>
  <c r="AI2291" i="5"/>
  <c r="AI364" i="5"/>
  <c r="AI679" i="5"/>
  <c r="AI1692" i="5"/>
  <c r="AI42" i="5"/>
  <c r="AI1094" i="5"/>
  <c r="AI1216" i="5"/>
  <c r="AI1735" i="5"/>
  <c r="AI2302" i="5"/>
  <c r="AI1793" i="5"/>
  <c r="AI3335" i="5"/>
  <c r="AI3396" i="5"/>
  <c r="AI3230" i="5"/>
  <c r="AI665" i="5"/>
  <c r="AI864" i="5"/>
  <c r="AI1105" i="5"/>
  <c r="AI1678" i="5"/>
  <c r="AI2058" i="5"/>
  <c r="AI1388" i="5"/>
  <c r="AI1866" i="5"/>
  <c r="AI1987" i="5"/>
  <c r="AI2537" i="5"/>
  <c r="AI2738" i="5"/>
  <c r="AI1905" i="5"/>
  <c r="AI2996" i="5"/>
  <c r="AI2658" i="5"/>
  <c r="AI1717" i="5"/>
  <c r="AI2808" i="5"/>
  <c r="AI2282" i="5"/>
  <c r="AI483" i="5"/>
  <c r="AI2636" i="5"/>
  <c r="AI2962" i="5"/>
  <c r="AI3164" i="5"/>
  <c r="AI951" i="5"/>
  <c r="AI3063" i="5"/>
  <c r="AI1188" i="5"/>
  <c r="AI3333" i="5"/>
  <c r="AI3215" i="5"/>
  <c r="AI148" i="5"/>
  <c r="AI2440" i="5"/>
  <c r="AI2268" i="5"/>
  <c r="AI2864" i="5"/>
  <c r="AI299" i="5"/>
  <c r="AI410" i="5"/>
  <c r="AI3345" i="5"/>
  <c r="AI3191" i="5"/>
  <c r="AI1973" i="5"/>
  <c r="AI3343" i="5"/>
  <c r="AI1614" i="5"/>
  <c r="AI387" i="5"/>
  <c r="AI1370" i="5"/>
  <c r="AI359" i="5"/>
  <c r="AI2304" i="5"/>
  <c r="AI823" i="5"/>
  <c r="AI2704" i="5"/>
  <c r="AI320" i="5"/>
  <c r="AI1211" i="5"/>
  <c r="AI2309" i="5"/>
  <c r="AI2589" i="5"/>
  <c r="AI1277" i="5"/>
  <c r="AI3508" i="5"/>
  <c r="AI1312" i="5"/>
  <c r="AI2853" i="5"/>
  <c r="AI2575" i="5"/>
  <c r="AI2190" i="5"/>
  <c r="AI1495" i="5"/>
  <c r="AI2659" i="5"/>
  <c r="AI1176" i="5"/>
  <c r="AI2875" i="5"/>
  <c r="AI844" i="5"/>
  <c r="AI2726" i="5"/>
  <c r="AI2413" i="5"/>
  <c r="AI3397" i="5"/>
  <c r="AI667" i="5"/>
  <c r="AI2167" i="5"/>
  <c r="AI1444" i="5"/>
  <c r="AI2270" i="5"/>
  <c r="AI1604" i="5"/>
  <c r="AI2505" i="5"/>
  <c r="AI1498" i="5"/>
  <c r="AI563" i="5"/>
  <c r="AI2816" i="5"/>
  <c r="AI839" i="5"/>
  <c r="AI2768" i="5"/>
  <c r="AI352" i="5"/>
  <c r="AI1227" i="5"/>
  <c r="AI2865" i="5"/>
  <c r="AI3066" i="5"/>
  <c r="AI1936" i="5"/>
  <c r="AI2439" i="5"/>
  <c r="AI2500" i="5"/>
  <c r="AI452" i="5"/>
  <c r="AI1782" i="5"/>
  <c r="AI933" i="5"/>
  <c r="AI2763" i="5"/>
  <c r="AI2824" i="5"/>
  <c r="AI2909" i="5"/>
  <c r="AI3221" i="5"/>
  <c r="AI1561" i="5"/>
  <c r="AI2262" i="5"/>
  <c r="AI539" i="5"/>
  <c r="AI1339" i="5"/>
  <c r="AI2870" i="5"/>
  <c r="AI1520" i="5"/>
  <c r="AI2713" i="5"/>
  <c r="AI2363" i="5"/>
  <c r="AI3438" i="5"/>
  <c r="AI2703" i="5"/>
  <c r="AI2194" i="5"/>
  <c r="AI2574" i="5"/>
  <c r="AI2570" i="5"/>
  <c r="AI3231" i="5"/>
  <c r="AI3049" i="5"/>
  <c r="AI3142" i="5"/>
  <c r="AI178" i="5"/>
  <c r="AI1474" i="5"/>
  <c r="AI672" i="5"/>
  <c r="AI3301" i="5"/>
  <c r="AI1854" i="5"/>
  <c r="AI3003" i="5"/>
  <c r="AI1816" i="5"/>
  <c r="AI3262" i="5"/>
  <c r="AI1325" i="5"/>
  <c r="AI2102" i="5"/>
  <c r="AI412" i="5"/>
  <c r="AI691" i="5"/>
  <c r="AI3328" i="5"/>
  <c r="AI3155" i="5"/>
  <c r="AI2266" i="5"/>
  <c r="AI1988" i="5"/>
  <c r="AI2892" i="5"/>
  <c r="AI2621" i="5"/>
  <c r="AI383" i="5"/>
  <c r="AI2352" i="5"/>
  <c r="AI1107" i="5"/>
  <c r="AI684" i="5"/>
  <c r="AI1677" i="5"/>
  <c r="AI298" i="5"/>
  <c r="AI1350" i="5"/>
  <c r="AI2723" i="5"/>
  <c r="AI2942" i="5"/>
  <c r="AI3286" i="5"/>
  <c r="AI3079" i="5"/>
  <c r="AI3140" i="5"/>
  <c r="AI1220" i="5"/>
  <c r="AI3502" i="5"/>
  <c r="AI2522" i="5"/>
  <c r="AI2038" i="5"/>
  <c r="AI2249" i="5"/>
  <c r="AI2333" i="5"/>
  <c r="AI441" i="5"/>
  <c r="AI1773" i="5"/>
  <c r="AI1358" i="5"/>
  <c r="AI335" i="5"/>
  <c r="AI852" i="5"/>
  <c r="AI421" i="5"/>
  <c r="AI966" i="5"/>
  <c r="AI1693" i="5"/>
  <c r="AI3365" i="5"/>
  <c r="AI1527" i="5"/>
  <c r="AI1665" i="5"/>
  <c r="AI3207" i="5"/>
  <c r="AI3268" i="5"/>
  <c r="AI2694" i="5"/>
  <c r="AI3062" i="5"/>
  <c r="AI1989" i="5"/>
  <c r="AI356" i="5"/>
  <c r="AI824" i="5"/>
  <c r="AI1567" i="5"/>
  <c r="AI1132" i="5"/>
  <c r="AI1610" i="5"/>
  <c r="AI1731" i="5"/>
  <c r="AI2281" i="5"/>
  <c r="AI2482" i="5"/>
  <c r="AI136" i="5"/>
  <c r="AI2193" i="5"/>
  <c r="AI1491" i="5"/>
  <c r="AI834" i="5"/>
  <c r="AI2131" i="5"/>
  <c r="AI55" i="5"/>
  <c r="AI268" i="5"/>
  <c r="AI1201" i="5"/>
  <c r="AI1433" i="5"/>
  <c r="AI1052" i="5"/>
  <c r="AI1530" i="5"/>
  <c r="AI1651" i="5"/>
  <c r="AI2201" i="5"/>
  <c r="AI2402" i="5"/>
  <c r="AI1589" i="5"/>
  <c r="AI2766" i="5"/>
  <c r="AB10" i="1"/>
  <c r="AC11" i="1"/>
  <c r="AE10" i="1"/>
  <c r="AH10" i="1"/>
  <c r="AB11" i="1"/>
  <c r="AE11" i="1"/>
  <c r="AH11" i="1"/>
  <c r="AF9" i="1" l="1"/>
  <c r="AF8" i="1"/>
  <c r="AI8" i="1"/>
  <c r="AX10" i="1"/>
  <c r="AX17" i="1" s="1"/>
  <c r="AX16" i="1"/>
  <c r="AY16" i="5"/>
  <c r="AY10" i="5"/>
  <c r="AY17" i="5" s="1"/>
  <c r="AG89" i="5"/>
  <c r="AG217" i="5"/>
  <c r="AG345" i="5"/>
  <c r="AG473" i="5"/>
  <c r="AG94" i="5"/>
  <c r="AG222" i="5"/>
  <c r="AG350" i="5"/>
  <c r="AG478" i="5"/>
  <c r="AG191" i="5"/>
  <c r="AG447" i="5"/>
  <c r="AG607" i="5"/>
  <c r="AG735" i="5"/>
  <c r="AG200" i="5"/>
  <c r="AG456" i="5"/>
  <c r="AG612" i="5"/>
  <c r="AG11" i="5"/>
  <c r="AG517" i="5"/>
  <c r="AG761" i="5"/>
  <c r="AG890" i="5"/>
  <c r="AG1018" i="5"/>
  <c r="AG1146" i="5"/>
  <c r="AG1274" i="5"/>
  <c r="AG1402" i="5"/>
  <c r="AG28" i="5"/>
  <c r="AG526" i="5"/>
  <c r="AG767" i="5"/>
  <c r="AG895" i="5"/>
  <c r="AG1023" i="5"/>
  <c r="AG1151" i="5"/>
  <c r="AG1279" i="5"/>
  <c r="AG1407" i="5"/>
  <c r="AG339" i="5"/>
  <c r="AG1300" i="5"/>
  <c r="AG1916" i="5"/>
  <c r="AG1269" i="5"/>
  <c r="AG1901" i="5"/>
  <c r="AG1778" i="5"/>
  <c r="AG2419" i="5"/>
  <c r="AG2931" i="5"/>
  <c r="AG3443" i="5"/>
  <c r="AG1899" i="5"/>
  <c r="AG2480" i="5"/>
  <c r="AG2992" i="5"/>
  <c r="AG3504" i="5"/>
  <c r="AG2449" i="5"/>
  <c r="AG77" i="5"/>
  <c r="AG205" i="5"/>
  <c r="AG333" i="5"/>
  <c r="AG461" i="5"/>
  <c r="AG82" i="5"/>
  <c r="AG210" i="5"/>
  <c r="AG338" i="5"/>
  <c r="AG466" i="5"/>
  <c r="AG167" i="5"/>
  <c r="AG423" i="5"/>
  <c r="AG595" i="5"/>
  <c r="AG723" i="5"/>
  <c r="AG176" i="5"/>
  <c r="AG432" i="5"/>
  <c r="AG600" i="5"/>
  <c r="AG728" i="5"/>
  <c r="AG475" i="5"/>
  <c r="AG745" i="5"/>
  <c r="AG878" i="5"/>
  <c r="AG1006" i="5"/>
  <c r="AG1134" i="5"/>
  <c r="AG1262" i="5"/>
  <c r="AG1390" i="5"/>
  <c r="AG1518" i="5"/>
  <c r="AG492" i="5"/>
  <c r="AG752" i="5"/>
  <c r="AG883" i="5"/>
  <c r="AG1011" i="5"/>
  <c r="AG1139" i="5"/>
  <c r="AG1267" i="5"/>
  <c r="AG1395" i="5"/>
  <c r="AG243" i="5"/>
  <c r="AG1204" i="5"/>
  <c r="AG1868" i="5"/>
  <c r="AG1173" i="5"/>
  <c r="AG1853" i="5"/>
  <c r="AG1682" i="5"/>
  <c r="AG2371" i="5"/>
  <c r="AG2883" i="5"/>
  <c r="AG3395" i="5"/>
  <c r="AG1803" i="5"/>
  <c r="AG2432" i="5"/>
  <c r="AG2944" i="5"/>
  <c r="AG3456" i="5"/>
  <c r="AG2353" i="5"/>
  <c r="AG65" i="5"/>
  <c r="AG193" i="5"/>
  <c r="AG321" i="5"/>
  <c r="AG449" i="5"/>
  <c r="AG70" i="5"/>
  <c r="AG198" i="5"/>
  <c r="AG326" i="5"/>
  <c r="AG454" i="5"/>
  <c r="AG143" i="5"/>
  <c r="AG399" i="5"/>
  <c r="AG583" i="5"/>
  <c r="AG711" i="5"/>
  <c r="AG152" i="5"/>
  <c r="AG408" i="5"/>
  <c r="AG588" i="5"/>
  <c r="AG716" i="5"/>
  <c r="AG427" i="5"/>
  <c r="AG725" i="5"/>
  <c r="AG866" i="5"/>
  <c r="AG994" i="5"/>
  <c r="AG1122" i="5"/>
  <c r="AG1250" i="5"/>
  <c r="AG1378" i="5"/>
  <c r="AG1506" i="5"/>
  <c r="AG444" i="5"/>
  <c r="AG734" i="5"/>
  <c r="AG871" i="5"/>
  <c r="AG999" i="5"/>
  <c r="AG1127" i="5"/>
  <c r="AG1255" i="5"/>
  <c r="AG1383" i="5"/>
  <c r="AG147" i="5"/>
  <c r="AG1108" i="5"/>
  <c r="AG1820" i="5"/>
  <c r="AG1077" i="5"/>
  <c r="AG1805" i="5"/>
  <c r="AG1586" i="5"/>
  <c r="AG2323" i="5"/>
  <c r="AG2835" i="5"/>
  <c r="AG3347" i="5"/>
  <c r="AG1707" i="5"/>
  <c r="AG2384" i="5"/>
  <c r="AG2896" i="5"/>
  <c r="AG3408" i="5"/>
  <c r="AG2257" i="5"/>
  <c r="AG69" i="5"/>
  <c r="AG197" i="5"/>
  <c r="AG325" i="5"/>
  <c r="AG453" i="5"/>
  <c r="AG74" i="5"/>
  <c r="AG202" i="5"/>
  <c r="AG330" i="5"/>
  <c r="AG458" i="5"/>
  <c r="AG151" i="5"/>
  <c r="AG407" i="5"/>
  <c r="AG587" i="5"/>
  <c r="AG715" i="5"/>
  <c r="AG160" i="5"/>
  <c r="AG416" i="5"/>
  <c r="AG592" i="5"/>
  <c r="AG720" i="5"/>
  <c r="AG443" i="5"/>
  <c r="AG733" i="5"/>
  <c r="AG870" i="5"/>
  <c r="AG998" i="5"/>
  <c r="AG1126" i="5"/>
  <c r="AG1254" i="5"/>
  <c r="AG1382" i="5"/>
  <c r="AG1510" i="5"/>
  <c r="AG460" i="5"/>
  <c r="AG741" i="5"/>
  <c r="AG875" i="5"/>
  <c r="AG1003" i="5"/>
  <c r="AG1131" i="5"/>
  <c r="AG1259" i="5"/>
  <c r="AG1387" i="5"/>
  <c r="AG179" i="5"/>
  <c r="AG1140" i="5"/>
  <c r="AG1836" i="5"/>
  <c r="AG1109" i="5"/>
  <c r="AG1821" i="5"/>
  <c r="AG1618" i="5"/>
  <c r="AG2339" i="5"/>
  <c r="AG2851" i="5"/>
  <c r="AG3363" i="5"/>
  <c r="AG1739" i="5"/>
  <c r="AG2400" i="5"/>
  <c r="AG2912" i="5"/>
  <c r="AG3424" i="5"/>
  <c r="AG2289" i="5"/>
  <c r="AG2929" i="5"/>
  <c r="AG3185" i="5"/>
  <c r="AG3441" i="5"/>
  <c r="AG1926" i="5"/>
  <c r="AG2501" i="5"/>
  <c r="AG2997" i="5"/>
  <c r="AG3493" i="5"/>
  <c r="AG2007" i="5"/>
  <c r="AG2534" i="5"/>
  <c r="AG3078" i="5"/>
  <c r="AG793" i="5"/>
  <c r="AG1663" i="5"/>
  <c r="AG2106" i="5"/>
  <c r="AG2362" i="5"/>
  <c r="AG2618" i="5"/>
  <c r="AG2874" i="5"/>
  <c r="AG3130" i="5"/>
  <c r="AG3386" i="5"/>
  <c r="AG1505" i="5"/>
  <c r="AG2269" i="5"/>
  <c r="AG2781" i="5"/>
  <c r="AG3325" i="5"/>
  <c r="AG1799" i="5"/>
  <c r="AG2438" i="5"/>
  <c r="AG2918" i="5"/>
  <c r="AG3414" i="5"/>
  <c r="AG892" i="5"/>
  <c r="AG1148" i="5"/>
  <c r="AG1404" i="5"/>
  <c r="AG1584" i="5"/>
  <c r="AG1712" i="5"/>
  <c r="AG1840" i="5"/>
  <c r="AG1968" i="5"/>
  <c r="AG404" i="5"/>
  <c r="AG861" i="5"/>
  <c r="AG1117" i="5"/>
  <c r="AG1373" i="5"/>
  <c r="AG1569" i="5"/>
  <c r="AG1697" i="5"/>
  <c r="AG1825" i="5"/>
  <c r="AG1953" i="5"/>
  <c r="AG689" i="5"/>
  <c r="AG1232" i="5"/>
  <c r="AG1626" i="5"/>
  <c r="AG1882" i="5"/>
  <c r="AG2087" i="5"/>
  <c r="AG2215" i="5"/>
  <c r="AG2343" i="5"/>
  <c r="AG2471" i="5"/>
  <c r="AG2599" i="5"/>
  <c r="AG2727" i="5"/>
  <c r="AG2855" i="5"/>
  <c r="AG2983" i="5"/>
  <c r="AG3111" i="5"/>
  <c r="AG3239" i="5"/>
  <c r="AG3367" i="5"/>
  <c r="AG3495" i="5"/>
  <c r="AG961" i="5"/>
  <c r="AG1473" i="5"/>
  <c r="AG1747" i="5"/>
  <c r="AG2003" i="5"/>
  <c r="AG2148" i="5"/>
  <c r="AG2276" i="5"/>
  <c r="AG2404" i="5"/>
  <c r="AG2532" i="5"/>
  <c r="AG2660" i="5"/>
  <c r="AG2788" i="5"/>
  <c r="AG2916" i="5"/>
  <c r="AG3044" i="5"/>
  <c r="AG3172" i="5"/>
  <c r="AG3300" i="5"/>
  <c r="AG3428" i="5"/>
  <c r="AG673" i="5"/>
  <c r="AG1534" i="5"/>
  <c r="AG2039" i="5"/>
  <c r="AG2297" i="5"/>
  <c r="AG2553" i="5"/>
  <c r="AG2809" i="5"/>
  <c r="AG3065" i="5"/>
  <c r="AG3321" i="5"/>
  <c r="AG1352" i="5"/>
  <c r="AG2261" i="5"/>
  <c r="AG2773" i="5"/>
  <c r="AG3253" i="5"/>
  <c r="AG1543" i="5"/>
  <c r="AG2294" i="5"/>
  <c r="AG2822" i="5"/>
  <c r="AG3366" i="5"/>
  <c r="AG1337" i="5"/>
  <c r="AG1935" i="5"/>
  <c r="AG2242" i="5"/>
  <c r="AG2498" i="5"/>
  <c r="AG2754" i="5"/>
  <c r="AG3010" i="5"/>
  <c r="AG3266" i="5"/>
  <c r="AG578" i="5"/>
  <c r="AG2022" i="5"/>
  <c r="AG2541" i="5"/>
  <c r="AG3069" i="5"/>
  <c r="AG1065" i="5"/>
  <c r="AG2198" i="5"/>
  <c r="AG2686" i="5"/>
  <c r="AG3174" i="5"/>
  <c r="AG772" i="5"/>
  <c r="AG1028" i="5"/>
  <c r="AG1284" i="5"/>
  <c r="AG1524" i="5"/>
  <c r="AG1652" i="5"/>
  <c r="AG1780" i="5"/>
  <c r="AG1908" i="5"/>
  <c r="AG2036" i="5"/>
  <c r="AG730" i="5"/>
  <c r="AG997" i="5"/>
  <c r="AG1253" i="5"/>
  <c r="AG1504" i="5"/>
  <c r="AG1637" i="5"/>
  <c r="AG1765" i="5"/>
  <c r="AG1893" i="5"/>
  <c r="AG2021" i="5"/>
  <c r="AG992" i="5"/>
  <c r="AG1500" i="5"/>
  <c r="AG1762" i="5"/>
  <c r="AG2018" i="5"/>
  <c r="AG2155" i="5"/>
  <c r="AG2283" i="5"/>
  <c r="AG2411" i="5"/>
  <c r="AG2539" i="5"/>
  <c r="AG2667" i="5"/>
  <c r="AG2795" i="5"/>
  <c r="AG2923" i="5"/>
  <c r="AG3051" i="5"/>
  <c r="AG3179" i="5"/>
  <c r="AG3307" i="5"/>
  <c r="AG3435" i="5"/>
  <c r="AG690" i="5"/>
  <c r="AG1233" i="5"/>
  <c r="AG1627" i="5"/>
  <c r="AG1883" i="5"/>
  <c r="AG2088" i="5"/>
  <c r="AG2216" i="5"/>
  <c r="AG2344" i="5"/>
  <c r="AG2472" i="5"/>
  <c r="AG2600" i="5"/>
  <c r="AG2728" i="5"/>
  <c r="AG2856" i="5"/>
  <c r="AG2984" i="5"/>
  <c r="AG3112" i="5"/>
  <c r="AG3240" i="5"/>
  <c r="AG3368" i="5"/>
  <c r="AG3496" i="5"/>
  <c r="AG1080" i="5"/>
  <c r="AG1806" i="5"/>
  <c r="AG2177" i="5"/>
  <c r="AG2433" i="5"/>
  <c r="AG2689" i="5"/>
  <c r="AG2945" i="5"/>
  <c r="AG3201" i="5"/>
  <c r="AG3457" i="5"/>
  <c r="AG1990" i="5"/>
  <c r="AG2533" i="5"/>
  <c r="AG3029" i="5"/>
  <c r="AG514" i="5"/>
  <c r="AG2054" i="5"/>
  <c r="AG2566" i="5"/>
  <c r="AG3110" i="5"/>
  <c r="AG857" i="5"/>
  <c r="AG1695" i="5"/>
  <c r="AG2122" i="5"/>
  <c r="AG2378" i="5"/>
  <c r="AG2634" i="5"/>
  <c r="AG2890" i="5"/>
  <c r="AG3146" i="5"/>
  <c r="AG3402" i="5"/>
  <c r="AG1558" i="5"/>
  <c r="AG2301" i="5"/>
  <c r="AG2813" i="5"/>
  <c r="AG3357" i="5"/>
  <c r="AG1863" i="5"/>
  <c r="AG2470" i="5"/>
  <c r="AG2950" i="5"/>
  <c r="AG3446" i="5"/>
  <c r="AG940" i="5"/>
  <c r="AG1196" i="5"/>
  <c r="AG1452" i="5"/>
  <c r="AG1608" i="5"/>
  <c r="AG1736" i="5"/>
  <c r="AG1864" i="5"/>
  <c r="AG1992" i="5"/>
  <c r="AG554" i="5"/>
  <c r="AG909" i="5"/>
  <c r="AG1165" i="5"/>
  <c r="AG1421" i="5"/>
  <c r="AG1593" i="5"/>
  <c r="AG1721" i="5"/>
  <c r="AG1849" i="5"/>
  <c r="AG1977" i="5"/>
  <c r="AG816" i="5"/>
  <c r="AG1328" i="5"/>
  <c r="AG1674" i="5"/>
  <c r="AG1930" i="5"/>
  <c r="AG2111" i="5"/>
  <c r="AG2239" i="5"/>
  <c r="AG2367" i="5"/>
  <c r="AG2495" i="5"/>
  <c r="AG2623" i="5"/>
  <c r="AG2751" i="5"/>
  <c r="AG2879" i="5"/>
  <c r="AG3007" i="5"/>
  <c r="AG3135" i="5"/>
  <c r="AG3263" i="5"/>
  <c r="AG3391" i="5"/>
  <c r="AG164" i="5"/>
  <c r="AG1057" i="5"/>
  <c r="AG1539" i="5"/>
  <c r="AG1795" i="5"/>
  <c r="AG2043" i="5"/>
  <c r="AG2172" i="5"/>
  <c r="AG2300" i="5"/>
  <c r="AG2428" i="5"/>
  <c r="AG2556" i="5"/>
  <c r="AG2684" i="5"/>
  <c r="AG2812" i="5"/>
  <c r="AG2940" i="5"/>
  <c r="AG3068" i="5"/>
  <c r="AG3196" i="5"/>
  <c r="AG3324" i="5"/>
  <c r="AG3452" i="5"/>
  <c r="AG642" i="5"/>
  <c r="AG1630" i="5"/>
  <c r="AG2089" i="5"/>
  <c r="AG2345" i="5"/>
  <c r="AG2601" i="5"/>
  <c r="AG2857" i="5"/>
  <c r="AG3113" i="5"/>
  <c r="AG3369" i="5"/>
  <c r="AG1638" i="5"/>
  <c r="AG2349" i="5"/>
  <c r="AG2869" i="5"/>
  <c r="AG3349" i="5"/>
  <c r="AG1703" i="5"/>
  <c r="AG2390" i="5"/>
  <c r="AG2926" i="5"/>
  <c r="AG3454" i="5"/>
  <c r="AG1517" i="5"/>
  <c r="AG2030" i="5"/>
  <c r="AG2290" i="5"/>
  <c r="AG2546" i="5"/>
  <c r="AG2802" i="5"/>
  <c r="AG3058" i="5"/>
  <c r="AG3314" i="5"/>
  <c r="AG904" i="5"/>
  <c r="AG2125" i="5"/>
  <c r="AG2637" i="5"/>
  <c r="AG3173" i="5"/>
  <c r="AG1481" i="5"/>
  <c r="AG2286" i="5"/>
  <c r="AG2782" i="5"/>
  <c r="AG3270" i="5"/>
  <c r="AG1828" i="5"/>
  <c r="AG2075" i="5"/>
  <c r="AG2587" i="5"/>
  <c r="AG3099" i="5"/>
  <c r="AG913" i="5"/>
  <c r="AG2136" i="5"/>
  <c r="AG2776" i="5"/>
  <c r="AG3288" i="5"/>
  <c r="AG1998" i="5"/>
  <c r="AG3041" i="5"/>
  <c r="AG2725" i="5"/>
  <c r="AG2246" i="5"/>
  <c r="AG1887" i="5"/>
  <c r="AG3242" i="5"/>
  <c r="AG3021" i="5"/>
  <c r="AG2646" i="5"/>
  <c r="AG1292" i="5"/>
  <c r="AG2040" i="5"/>
  <c r="AG1005" i="5"/>
  <c r="AG1769" i="5"/>
  <c r="AG1770" i="5"/>
  <c r="AG2543" i="5"/>
  <c r="AG3055" i="5"/>
  <c r="AG3439" i="5"/>
  <c r="AG1891" i="5"/>
  <c r="AG2476" i="5"/>
  <c r="AG2988" i="5"/>
  <c r="AG3500" i="5"/>
  <c r="AG2953" i="5"/>
  <c r="AG2549" i="5"/>
  <c r="AG2070" i="5"/>
  <c r="AG3126" i="5"/>
  <c r="AG2898" i="5"/>
  <c r="AG2317" i="5"/>
  <c r="AG1895" i="5"/>
  <c r="AG3462" i="5"/>
  <c r="AG3073" i="5"/>
  <c r="AG2506" i="5"/>
  <c r="AG2045" i="5"/>
  <c r="AG2214" i="5"/>
  <c r="AG1068" i="5"/>
  <c r="AG1928" i="5"/>
  <c r="AG1293" i="5"/>
  <c r="AG227" i="5"/>
  <c r="AG2175" i="5"/>
  <c r="AG2815" i="5"/>
  <c r="AG3327" i="5"/>
  <c r="AG1923" i="5"/>
  <c r="AG2492" i="5"/>
  <c r="AG3004" i="5"/>
  <c r="AG3388" i="5"/>
  <c r="AG1886" i="5"/>
  <c r="AG2985" i="5"/>
  <c r="AG3109" i="5"/>
  <c r="AG3198" i="5"/>
  <c r="AG2418" i="5"/>
  <c r="AG3442" i="5"/>
  <c r="AG3437" i="5"/>
  <c r="AG662" i="5"/>
  <c r="AG1329" i="5"/>
  <c r="AG22" i="5"/>
  <c r="AG535" i="5"/>
  <c r="AG235" i="5"/>
  <c r="AG1074" i="5"/>
  <c r="AG105" i="5"/>
  <c r="AG233" i="5"/>
  <c r="AG361" i="5"/>
  <c r="AG489" i="5"/>
  <c r="AG110" i="5"/>
  <c r="AG238" i="5"/>
  <c r="AG366" i="5"/>
  <c r="AG494" i="5"/>
  <c r="AG223" i="5"/>
  <c r="AG479" i="5"/>
  <c r="AG623" i="5"/>
  <c r="AG751" i="5"/>
  <c r="AG232" i="5"/>
  <c r="AG488" i="5"/>
  <c r="AG628" i="5"/>
  <c r="AG75" i="5"/>
  <c r="AG549" i="5"/>
  <c r="AG778" i="5"/>
  <c r="AG906" i="5"/>
  <c r="AG1034" i="5"/>
  <c r="AG1162" i="5"/>
  <c r="AG1290" i="5"/>
  <c r="AG1418" i="5"/>
  <c r="AG92" i="5"/>
  <c r="AG558" i="5"/>
  <c r="AG783" i="5"/>
  <c r="AG911" i="5"/>
  <c r="AG1039" i="5"/>
  <c r="AG1167" i="5"/>
  <c r="AG1295" i="5"/>
  <c r="AG1423" i="5"/>
  <c r="AG467" i="5"/>
  <c r="AG1428" i="5"/>
  <c r="AG1980" i="5"/>
  <c r="AG1397" i="5"/>
  <c r="AG1965" i="5"/>
  <c r="AG1906" i="5"/>
  <c r="AG2483" i="5"/>
  <c r="AG2995" i="5"/>
  <c r="AG3507" i="5"/>
  <c r="AG2027" i="5"/>
  <c r="AG2544" i="5"/>
  <c r="AG3056" i="5"/>
  <c r="AG68" i="5"/>
  <c r="AG2577" i="5"/>
  <c r="AG93" i="5"/>
  <c r="AG221" i="5"/>
  <c r="AG349" i="5"/>
  <c r="AG477" i="5"/>
  <c r="AG98" i="5"/>
  <c r="AG226" i="5"/>
  <c r="AG354" i="5"/>
  <c r="AG482" i="5"/>
  <c r="AG199" i="5"/>
  <c r="AG455" i="5"/>
  <c r="AG611" i="5"/>
  <c r="AG739" i="5"/>
  <c r="AG208" i="5"/>
  <c r="AG464" i="5"/>
  <c r="AG616" i="5"/>
  <c r="AG27" i="5"/>
  <c r="AG525" i="5"/>
  <c r="AG766" i="5"/>
  <c r="AG894" i="5"/>
  <c r="AG1022" i="5"/>
  <c r="AG1150" i="5"/>
  <c r="AG1278" i="5"/>
  <c r="AG1406" i="5"/>
  <c r="AG44" i="5"/>
  <c r="AG534" i="5"/>
  <c r="AG771" i="5"/>
  <c r="AG899" i="5"/>
  <c r="AG1027" i="5"/>
  <c r="AG1155" i="5"/>
  <c r="AG1283" i="5"/>
  <c r="AG1411" i="5"/>
  <c r="AG371" i="5"/>
  <c r="AG1332" i="5"/>
  <c r="AG1932" i="5"/>
  <c r="AG1301" i="5"/>
  <c r="AG1917" i="5"/>
  <c r="AG1810" i="5"/>
  <c r="AG2435" i="5"/>
  <c r="AG2947" i="5"/>
  <c r="AG3459" i="5"/>
  <c r="AG1931" i="5"/>
  <c r="AG2496" i="5"/>
  <c r="AG3008" i="5"/>
  <c r="AG195" i="5"/>
  <c r="AG2481" i="5"/>
  <c r="AG81" i="5"/>
  <c r="AG209" i="5"/>
  <c r="AG337" i="5"/>
  <c r="AG465" i="5"/>
  <c r="AG86" i="5"/>
  <c r="AG214" i="5"/>
  <c r="AG342" i="5"/>
  <c r="AG470" i="5"/>
  <c r="AG175" i="5"/>
  <c r="AG431" i="5"/>
  <c r="AG599" i="5"/>
  <c r="AG727" i="5"/>
  <c r="AG184" i="5"/>
  <c r="AG440" i="5"/>
  <c r="AG604" i="5"/>
  <c r="AG732" i="5"/>
  <c r="AG491" i="5"/>
  <c r="AG750" i="5"/>
  <c r="AG882" i="5"/>
  <c r="AG1010" i="5"/>
  <c r="AG1138" i="5"/>
  <c r="AG1266" i="5"/>
  <c r="AG1394" i="5"/>
  <c r="AG1522" i="5"/>
  <c r="AG508" i="5"/>
  <c r="AG757" i="5"/>
  <c r="AG887" i="5"/>
  <c r="AG1015" i="5"/>
  <c r="AG1143" i="5"/>
  <c r="AG1271" i="5"/>
  <c r="AG1399" i="5"/>
  <c r="AG275" i="5"/>
  <c r="AG1236" i="5"/>
  <c r="AG1884" i="5"/>
  <c r="AG1205" i="5"/>
  <c r="AG1869" i="5"/>
  <c r="AG1714" i="5"/>
  <c r="AG2387" i="5"/>
  <c r="AG2899" i="5"/>
  <c r="AG3411" i="5"/>
  <c r="AG1835" i="5"/>
  <c r="AG2448" i="5"/>
  <c r="AG2960" i="5"/>
  <c r="AG3472" i="5"/>
  <c r="AG2385" i="5"/>
  <c r="AG85" i="5"/>
  <c r="AG213" i="5"/>
  <c r="AG341" i="5"/>
  <c r="AG469" i="5"/>
  <c r="AG90" i="5"/>
  <c r="AG218" i="5"/>
  <c r="AG346" i="5"/>
  <c r="AG474" i="5"/>
  <c r="AG183" i="5"/>
  <c r="AG439" i="5"/>
  <c r="AG603" i="5"/>
  <c r="AG731" i="5"/>
  <c r="AG192" i="5"/>
  <c r="AG448" i="5"/>
  <c r="AG608" i="5"/>
  <c r="AG736" i="5"/>
  <c r="AG507" i="5"/>
  <c r="AG756" i="5"/>
  <c r="AG886" i="5"/>
  <c r="AG1014" i="5"/>
  <c r="AG1142" i="5"/>
  <c r="AG1270" i="5"/>
  <c r="AG1398" i="5"/>
  <c r="AG12" i="5"/>
  <c r="AG518" i="5"/>
  <c r="AG762" i="5"/>
  <c r="AG891" i="5"/>
  <c r="AG1019" i="5"/>
  <c r="AG1147" i="5"/>
  <c r="AG1275" i="5"/>
  <c r="AG1403" i="5"/>
  <c r="AG307" i="5"/>
  <c r="AG1268" i="5"/>
  <c r="AG1900" i="5"/>
  <c r="AG1237" i="5"/>
  <c r="AG1885" i="5"/>
  <c r="AG1746" i="5"/>
  <c r="AG2403" i="5"/>
  <c r="AG2915" i="5"/>
  <c r="AG3427" i="5"/>
  <c r="AG1867" i="5"/>
  <c r="AG2464" i="5"/>
  <c r="AG2976" i="5"/>
  <c r="AG3488" i="5"/>
  <c r="AG2417" i="5"/>
  <c r="AG2961" i="5"/>
  <c r="AG3217" i="5"/>
  <c r="AG3473" i="5"/>
  <c r="AG2053" i="5"/>
  <c r="AG2565" i="5"/>
  <c r="AG3061" i="5"/>
  <c r="AG777" i="5"/>
  <c r="AG2086" i="5"/>
  <c r="AG2598" i="5"/>
  <c r="AG3150" i="5"/>
  <c r="AG921" i="5"/>
  <c r="AG1727" i="5"/>
  <c r="AG2138" i="5"/>
  <c r="AG2394" i="5"/>
  <c r="AG2650" i="5"/>
  <c r="AG2906" i="5"/>
  <c r="AG3162" i="5"/>
  <c r="AG3418" i="5"/>
  <c r="AG1622" i="5"/>
  <c r="AG2341" i="5"/>
  <c r="AG2845" i="5"/>
  <c r="AG3389" i="5"/>
  <c r="AG1927" i="5"/>
  <c r="AG2502" i="5"/>
  <c r="AG2982" i="5"/>
  <c r="AG3478" i="5"/>
  <c r="AG924" i="5"/>
  <c r="AG1180" i="5"/>
  <c r="AG1436" i="5"/>
  <c r="AG1600" i="5"/>
  <c r="AG1728" i="5"/>
  <c r="AG1856" i="5"/>
  <c r="AG1984" i="5"/>
  <c r="AG522" i="5"/>
  <c r="AG893" i="5"/>
  <c r="AG1149" i="5"/>
  <c r="AG1405" i="5"/>
  <c r="AG1585" i="5"/>
  <c r="AG1713" i="5"/>
  <c r="AG1841" i="5"/>
  <c r="AG1969" i="5"/>
  <c r="AG784" i="5"/>
  <c r="AG1296" i="5"/>
  <c r="AG1658" i="5"/>
  <c r="AG1914" i="5"/>
  <c r="AG2103" i="5"/>
  <c r="AG2231" i="5"/>
  <c r="AG2359" i="5"/>
  <c r="AG2487" i="5"/>
  <c r="AG2615" i="5"/>
  <c r="AG2743" i="5"/>
  <c r="AG2871" i="5"/>
  <c r="AG2999" i="5"/>
  <c r="AG3127" i="5"/>
  <c r="AG3255" i="5"/>
  <c r="AG3383" i="5"/>
  <c r="AG36" i="5"/>
  <c r="AG1025" i="5"/>
  <c r="AG1523" i="5"/>
  <c r="AG1779" i="5"/>
  <c r="AG2033" i="5"/>
  <c r="AG2164" i="5"/>
  <c r="AG2292" i="5"/>
  <c r="AG2420" i="5"/>
  <c r="AG2548" i="5"/>
  <c r="AG2676" i="5"/>
  <c r="AG2804" i="5"/>
  <c r="AG2932" i="5"/>
  <c r="AG3060" i="5"/>
  <c r="AG3188" i="5"/>
  <c r="AG3316" i="5"/>
  <c r="AG3444" i="5"/>
  <c r="AG324" i="5"/>
  <c r="AG1598" i="5"/>
  <c r="AG2073" i="5"/>
  <c r="AG2329" i="5"/>
  <c r="AG2585" i="5"/>
  <c r="AG2841" i="5"/>
  <c r="AG3097" i="5"/>
  <c r="AG3353" i="5"/>
  <c r="AG1574" i="5"/>
  <c r="AG2325" i="5"/>
  <c r="AG2837" i="5"/>
  <c r="AG3317" i="5"/>
  <c r="AG1639" i="5"/>
  <c r="AG2358" i="5"/>
  <c r="AG2886" i="5"/>
  <c r="AG3422" i="5"/>
  <c r="AG1465" i="5"/>
  <c r="AG1999" i="5"/>
  <c r="AG2274" i="5"/>
  <c r="AG2530" i="5"/>
  <c r="AG2786" i="5"/>
  <c r="AG3042" i="5"/>
  <c r="AG3298" i="5"/>
  <c r="AG840" i="5"/>
  <c r="AG2093" i="5"/>
  <c r="AG2605" i="5"/>
  <c r="AG3141" i="5"/>
  <c r="AG1321" i="5"/>
  <c r="AG2254" i="5"/>
  <c r="AG2750" i="5"/>
  <c r="AG3238" i="5"/>
  <c r="AG804" i="5"/>
  <c r="AG1060" i="5"/>
  <c r="AG1316" i="5"/>
  <c r="AG1540" i="5"/>
  <c r="AG1668" i="5"/>
  <c r="AG1796" i="5"/>
  <c r="AG1924" i="5"/>
  <c r="AG52" i="5"/>
  <c r="AG773" i="5"/>
  <c r="AG1029" i="5"/>
  <c r="AG1285" i="5"/>
  <c r="AG1525" i="5"/>
  <c r="AG1653" i="5"/>
  <c r="AG1781" i="5"/>
  <c r="AG1909" i="5"/>
  <c r="AG163" i="5"/>
  <c r="AG1056" i="5"/>
  <c r="AG1538" i="5"/>
  <c r="AG1794" i="5"/>
  <c r="AG2042" i="5"/>
  <c r="AG2171" i="5"/>
  <c r="AG2299" i="5"/>
  <c r="AG2427" i="5"/>
  <c r="AG2555" i="5"/>
  <c r="AG2683" i="5"/>
  <c r="AG2811" i="5"/>
  <c r="AG2939" i="5"/>
  <c r="AG3067" i="5"/>
  <c r="AG3195" i="5"/>
  <c r="AG3323" i="5"/>
  <c r="AG3451" i="5"/>
  <c r="AG785" i="5"/>
  <c r="AG1297" i="5"/>
  <c r="AG1659" i="5"/>
  <c r="AG1915" i="5"/>
  <c r="AG2104" i="5"/>
  <c r="AG2232" i="5"/>
  <c r="AG2360" i="5"/>
  <c r="AG2488" i="5"/>
  <c r="AG2616" i="5"/>
  <c r="AG2744" i="5"/>
  <c r="AG2872" i="5"/>
  <c r="AG3000" i="5"/>
  <c r="AG3128" i="5"/>
  <c r="AG3256" i="5"/>
  <c r="AG3384" i="5"/>
  <c r="AG67" i="5"/>
  <c r="AG1208" i="5"/>
  <c r="AG1870" i="5"/>
  <c r="AG2209" i="5"/>
  <c r="AG2465" i="5"/>
  <c r="AG2721" i="5"/>
  <c r="AG2977" i="5"/>
  <c r="AG3233" i="5"/>
  <c r="AG3489" i="5"/>
  <c r="AG2085" i="5"/>
  <c r="AG2597" i="5"/>
  <c r="AG3093" i="5"/>
  <c r="AG905" i="5"/>
  <c r="AG2110" i="5"/>
  <c r="AG2638" i="5"/>
  <c r="AG3182" i="5"/>
  <c r="AG985" i="5"/>
  <c r="AG1759" i="5"/>
  <c r="AG2154" i="5"/>
  <c r="AG2410" i="5"/>
  <c r="AG2666" i="5"/>
  <c r="AG2922" i="5"/>
  <c r="AG3178" i="5"/>
  <c r="AG3434" i="5"/>
  <c r="AG1686" i="5"/>
  <c r="AG2365" i="5"/>
  <c r="AG2877" i="5"/>
  <c r="AG3421" i="5"/>
  <c r="AG1991" i="5"/>
  <c r="AG2526" i="5"/>
  <c r="AG3014" i="5"/>
  <c r="AG681" i="5"/>
  <c r="AG972" i="5"/>
  <c r="AG1228" i="5"/>
  <c r="AG1484" i="5"/>
  <c r="AG1624" i="5"/>
  <c r="AG1752" i="5"/>
  <c r="AG1880" i="5"/>
  <c r="AG2008" i="5"/>
  <c r="AG618" i="5"/>
  <c r="AG941" i="5"/>
  <c r="AG1197" i="5"/>
  <c r="AG1453" i="5"/>
  <c r="AG1609" i="5"/>
  <c r="AG1737" i="5"/>
  <c r="AG1865" i="5"/>
  <c r="AG1993" i="5"/>
  <c r="AG880" i="5"/>
  <c r="AG1392" i="5"/>
  <c r="AG1706" i="5"/>
  <c r="AG1962" i="5"/>
  <c r="AG2127" i="5"/>
  <c r="AG2255" i="5"/>
  <c r="AG2383" i="5"/>
  <c r="AG2511" i="5"/>
  <c r="AG2639" i="5"/>
  <c r="AG2767" i="5"/>
  <c r="AG2895" i="5"/>
  <c r="AG3023" i="5"/>
  <c r="AG3151" i="5"/>
  <c r="AG3279" i="5"/>
  <c r="AG3407" i="5"/>
  <c r="AG420" i="5"/>
  <c r="AG1121" i="5"/>
  <c r="AG1571" i="5"/>
  <c r="AG1827" i="5"/>
  <c r="AG2060" i="5"/>
  <c r="AG2188" i="5"/>
  <c r="AG2316" i="5"/>
  <c r="AG2444" i="5"/>
  <c r="AG2572" i="5"/>
  <c r="AG2700" i="5"/>
  <c r="AG2828" i="5"/>
  <c r="AG2956" i="5"/>
  <c r="AG3084" i="5"/>
  <c r="AG3212" i="5"/>
  <c r="AG3340" i="5"/>
  <c r="AG3468" i="5"/>
  <c r="AG856" i="5"/>
  <c r="AG1694" i="5"/>
  <c r="AG2121" i="5"/>
  <c r="AG2377" i="5"/>
  <c r="AG2633" i="5"/>
  <c r="AG2889" i="5"/>
  <c r="AG3145" i="5"/>
  <c r="AG3401" i="5"/>
  <c r="AG1766" i="5"/>
  <c r="AG2421" i="5"/>
  <c r="AG2925" i="5"/>
  <c r="AG3413" i="5"/>
  <c r="AG1847" i="5"/>
  <c r="AG2446" i="5"/>
  <c r="AG2990" i="5"/>
  <c r="AG132" i="5"/>
  <c r="AG1583" i="5"/>
  <c r="AG2066" i="5"/>
  <c r="AG2322" i="5"/>
  <c r="AG2578" i="5"/>
  <c r="AG2834" i="5"/>
  <c r="AG3090" i="5"/>
  <c r="AG3346" i="5"/>
  <c r="AG1192" i="5"/>
  <c r="AG2189" i="5"/>
  <c r="AG2701" i="5"/>
  <c r="AG3237" i="5"/>
  <c r="AG1655" i="5"/>
  <c r="AG2350" i="5"/>
  <c r="AG2846" i="5"/>
  <c r="AG3334" i="5"/>
  <c r="AG1700" i="5"/>
  <c r="AG2331" i="5"/>
  <c r="AG2971" i="5"/>
  <c r="AG3483" i="5"/>
  <c r="AG1979" i="5"/>
  <c r="AG2648" i="5"/>
  <c r="AG3160" i="5"/>
  <c r="AG1464" i="5"/>
  <c r="AG3297" i="5"/>
  <c r="AG3213" i="5"/>
  <c r="AG3310" i="5"/>
  <c r="AG2474" i="5"/>
  <c r="AG3498" i="5"/>
  <c r="AG2150" i="5"/>
  <c r="AG1036" i="5"/>
  <c r="AG1784" i="5"/>
  <c r="AG1641" i="5"/>
  <c r="AG1008" i="5"/>
  <c r="AG2287" i="5"/>
  <c r="AG2799" i="5"/>
  <c r="AG3311" i="5"/>
  <c r="AG1635" i="5"/>
  <c r="AG2348" i="5"/>
  <c r="AG2860" i="5"/>
  <c r="AG3372" i="5"/>
  <c r="AG2185" i="5"/>
  <c r="AG3465" i="5"/>
  <c r="AG2582" i="5"/>
  <c r="AG2130" i="5"/>
  <c r="AG3154" i="5"/>
  <c r="AG2829" i="5"/>
  <c r="AG2966" i="5"/>
  <c r="AG2561" i="5"/>
  <c r="AG2762" i="5"/>
  <c r="AG2557" i="5"/>
  <c r="AG3190" i="5"/>
  <c r="AG1544" i="5"/>
  <c r="AG781" i="5"/>
  <c r="AG1785" i="5"/>
  <c r="AG1546" i="5"/>
  <c r="AG2431" i="5"/>
  <c r="AG3071" i="5"/>
  <c r="AG1313" i="5"/>
  <c r="AG2236" i="5"/>
  <c r="AG2748" i="5"/>
  <c r="AG1240" i="5"/>
  <c r="AG2729" i="5"/>
  <c r="AG2101" i="5"/>
  <c r="AG2126" i="5"/>
  <c r="AG1775" i="5"/>
  <c r="AG2674" i="5"/>
  <c r="AG2381" i="5"/>
  <c r="AG2542" i="5"/>
  <c r="AG300" i="5"/>
  <c r="AG2752" i="5"/>
  <c r="AG150" i="5"/>
  <c r="AG56" i="5"/>
  <c r="AG818" i="5"/>
  <c r="AG1202" i="5"/>
  <c r="AG5" i="5"/>
  <c r="AG121" i="5"/>
  <c r="AG249" i="5"/>
  <c r="AG377" i="5"/>
  <c r="AG505" i="5"/>
  <c r="AG126" i="5"/>
  <c r="AG254" i="5"/>
  <c r="AG382" i="5"/>
  <c r="AG510" i="5"/>
  <c r="AG255" i="5"/>
  <c r="AG511" i="5"/>
  <c r="AG639" i="5"/>
  <c r="AG8" i="5"/>
  <c r="AG264" i="5"/>
  <c r="AG516" i="5"/>
  <c r="AG644" i="5"/>
  <c r="AG139" i="5"/>
  <c r="AG581" i="5"/>
  <c r="AG794" i="5"/>
  <c r="AG922" i="5"/>
  <c r="AG1050" i="5"/>
  <c r="AG1178" i="5"/>
  <c r="AG1306" i="5"/>
  <c r="AG1434" i="5"/>
  <c r="AG156" i="5"/>
  <c r="AG590" i="5"/>
  <c r="AG799" i="5"/>
  <c r="AG927" i="5"/>
  <c r="AG1055" i="5"/>
  <c r="AG1183" i="5"/>
  <c r="AG1311" i="5"/>
  <c r="AG1439" i="5"/>
  <c r="AG553" i="5"/>
  <c r="AG1532" i="5"/>
  <c r="AG2044" i="5"/>
  <c r="AG1515" i="5"/>
  <c r="AG35" i="5"/>
  <c r="AG2031" i="5"/>
  <c r="AG2547" i="5"/>
  <c r="AG3059" i="5"/>
  <c r="AG749" i="5"/>
  <c r="AG2096" i="5"/>
  <c r="AG2608" i="5"/>
  <c r="AG3120" i="5"/>
  <c r="AG1144" i="5"/>
  <c r="AG2705" i="5"/>
  <c r="AG109" i="5"/>
  <c r="AG237" i="5"/>
  <c r="AG365" i="5"/>
  <c r="AG493" i="5"/>
  <c r="AG114" i="5"/>
  <c r="AG242" i="5"/>
  <c r="AG370" i="5"/>
  <c r="AG498" i="5"/>
  <c r="AG231" i="5"/>
  <c r="AG487" i="5"/>
  <c r="AG627" i="5"/>
  <c r="AG755" i="5"/>
  <c r="AG240" i="5"/>
  <c r="AG496" i="5"/>
  <c r="AG632" i="5"/>
  <c r="AG91" i="5"/>
  <c r="AG557" i="5"/>
  <c r="AG782" i="5"/>
  <c r="AG910" i="5"/>
  <c r="AG1038" i="5"/>
  <c r="AG1166" i="5"/>
  <c r="AG1294" i="5"/>
  <c r="AG1422" i="5"/>
  <c r="AG108" i="5"/>
  <c r="AG566" i="5"/>
  <c r="AG787" i="5"/>
  <c r="AG915" i="5"/>
  <c r="AG1043" i="5"/>
  <c r="AG1171" i="5"/>
  <c r="AG1299" i="5"/>
  <c r="AG1427" i="5"/>
  <c r="AG499" i="5"/>
  <c r="AG1460" i="5"/>
  <c r="AG1996" i="5"/>
  <c r="AG1429" i="5"/>
  <c r="AG1981" i="5"/>
  <c r="AG1938" i="5"/>
  <c r="AG2499" i="5"/>
  <c r="AG3011" i="5"/>
  <c r="AG228" i="5"/>
  <c r="AG2048" i="5"/>
  <c r="AG2560" i="5"/>
  <c r="AG3072" i="5"/>
  <c r="AG758" i="5"/>
  <c r="AG2609" i="5"/>
  <c r="AG97" i="5"/>
  <c r="AG225" i="5"/>
  <c r="AG353" i="5"/>
  <c r="AG481" i="5"/>
  <c r="AG102" i="5"/>
  <c r="AG230" i="5"/>
  <c r="AG358" i="5"/>
  <c r="AG486" i="5"/>
  <c r="AG207" i="5"/>
  <c r="AG463" i="5"/>
  <c r="AG615" i="5"/>
  <c r="AG743" i="5"/>
  <c r="AG216" i="5"/>
  <c r="AG472" i="5"/>
  <c r="AG620" i="5"/>
  <c r="AG43" i="5"/>
  <c r="AG533" i="5"/>
  <c r="AG770" i="5"/>
  <c r="AG898" i="5"/>
  <c r="AG1026" i="5"/>
  <c r="AG1154" i="5"/>
  <c r="AG1282" i="5"/>
  <c r="AG1410" i="5"/>
  <c r="AG60" i="5"/>
  <c r="AG542" i="5"/>
  <c r="AG775" i="5"/>
  <c r="AG903" i="5"/>
  <c r="AG1031" i="5"/>
  <c r="AG1159" i="5"/>
  <c r="AG1287" i="5"/>
  <c r="AG1415" i="5"/>
  <c r="AG403" i="5"/>
  <c r="AG1364" i="5"/>
  <c r="AG1948" i="5"/>
  <c r="AG1333" i="5"/>
  <c r="AG1933" i="5"/>
  <c r="AG1842" i="5"/>
  <c r="AG2451" i="5"/>
  <c r="AG2963" i="5"/>
  <c r="AG3475" i="5"/>
  <c r="AG1963" i="5"/>
  <c r="AG2512" i="5"/>
  <c r="AG3024" i="5"/>
  <c r="AG451" i="5"/>
  <c r="AG2513" i="5"/>
  <c r="AG101" i="5"/>
  <c r="AG229" i="5"/>
  <c r="AG357" i="5"/>
  <c r="AG485" i="5"/>
  <c r="AG106" i="5"/>
  <c r="AG234" i="5"/>
  <c r="AG362" i="5"/>
  <c r="AG490" i="5"/>
  <c r="AG215" i="5"/>
  <c r="AG471" i="5"/>
  <c r="AG619" i="5"/>
  <c r="AG747" i="5"/>
  <c r="AG224" i="5"/>
  <c r="AG480" i="5"/>
  <c r="AG624" i="5"/>
  <c r="AG59" i="5"/>
  <c r="AG541" i="5"/>
  <c r="AG774" i="5"/>
  <c r="AG902" i="5"/>
  <c r="AG1030" i="5"/>
  <c r="AG1158" i="5"/>
  <c r="AG1286" i="5"/>
  <c r="AG1414" i="5"/>
  <c r="AG76" i="5"/>
  <c r="AG550" i="5"/>
  <c r="AG779" i="5"/>
  <c r="AG907" i="5"/>
  <c r="AG1035" i="5"/>
  <c r="AG1163" i="5"/>
  <c r="AG1291" i="5"/>
  <c r="AG1419" i="5"/>
  <c r="AG435" i="5"/>
  <c r="AG1396" i="5"/>
  <c r="AG1964" i="5"/>
  <c r="AG1365" i="5"/>
  <c r="AG1949" i="5"/>
  <c r="AG1874" i="5"/>
  <c r="AG2467" i="5"/>
  <c r="AG2979" i="5"/>
  <c r="AG3491" i="5"/>
  <c r="AG1995" i="5"/>
  <c r="AG2528" i="5"/>
  <c r="AG3040" i="5"/>
  <c r="AG641" i="5"/>
  <c r="AG2545" i="5"/>
  <c r="AG2993" i="5"/>
  <c r="AG3249" i="5"/>
  <c r="AG3505" i="5"/>
  <c r="AG2117" i="5"/>
  <c r="AG2629" i="5"/>
  <c r="AG3117" i="5"/>
  <c r="AG1033" i="5"/>
  <c r="AG2142" i="5"/>
  <c r="AG2670" i="5"/>
  <c r="AG3214" i="5"/>
  <c r="AG1049" i="5"/>
  <c r="AG1791" i="5"/>
  <c r="AG2170" i="5"/>
  <c r="AG2426" i="5"/>
  <c r="AG2682" i="5"/>
  <c r="AG2938" i="5"/>
  <c r="AG3194" i="5"/>
  <c r="AG3450" i="5"/>
  <c r="AG1750" i="5"/>
  <c r="AG2397" i="5"/>
  <c r="AG2917" i="5"/>
  <c r="AG3453" i="5"/>
  <c r="AG2046" i="5"/>
  <c r="AG2558" i="5"/>
  <c r="AG3046" i="5"/>
  <c r="AG649" i="5"/>
  <c r="AG956" i="5"/>
  <c r="AG1212" i="5"/>
  <c r="AG1468" i="5"/>
  <c r="AG1616" i="5"/>
  <c r="AG1744" i="5"/>
  <c r="AG1872" i="5"/>
  <c r="AG2000" i="5"/>
  <c r="AG586" i="5"/>
  <c r="AG925" i="5"/>
  <c r="AG1181" i="5"/>
  <c r="AG1437" i="5"/>
  <c r="AG1601" i="5"/>
  <c r="AG1729" i="5"/>
  <c r="AG1857" i="5"/>
  <c r="AG1985" i="5"/>
  <c r="AG848" i="5"/>
  <c r="AG1360" i="5"/>
  <c r="AG1690" i="5"/>
  <c r="AG1946" i="5"/>
  <c r="AG2119" i="5"/>
  <c r="AG2247" i="5"/>
  <c r="AG2375" i="5"/>
  <c r="AG2503" i="5"/>
  <c r="AG2631" i="5"/>
  <c r="AG2759" i="5"/>
  <c r="AG2887" i="5"/>
  <c r="AG3015" i="5"/>
  <c r="AG3143" i="5"/>
  <c r="AG3271" i="5"/>
  <c r="AG3399" i="5"/>
  <c r="AG292" i="5"/>
  <c r="AG1089" i="5"/>
  <c r="AG1555" i="5"/>
  <c r="AG1811" i="5"/>
  <c r="AG2052" i="5"/>
  <c r="AG2180" i="5"/>
  <c r="AG2308" i="5"/>
  <c r="AG2436" i="5"/>
  <c r="AG2564" i="5"/>
  <c r="AG2692" i="5"/>
  <c r="AG2820" i="5"/>
  <c r="AG2948" i="5"/>
  <c r="AG3076" i="5"/>
  <c r="AG3204" i="5"/>
  <c r="AG3332" i="5"/>
  <c r="AG3460" i="5"/>
  <c r="AG792" i="5"/>
  <c r="AG1662" i="5"/>
  <c r="AG2105" i="5"/>
  <c r="AG2361" i="5"/>
  <c r="AG2617" i="5"/>
  <c r="AG2873" i="5"/>
  <c r="AG3129" i="5"/>
  <c r="AG3385" i="5"/>
  <c r="AG1702" i="5"/>
  <c r="AG2389" i="5"/>
  <c r="AG2901" i="5"/>
  <c r="AG3381" i="5"/>
  <c r="AG1767" i="5"/>
  <c r="AG2422" i="5"/>
  <c r="AG2958" i="5"/>
  <c r="AG3486" i="5"/>
  <c r="AG1551" i="5"/>
  <c r="AG2050" i="5"/>
  <c r="AG2306" i="5"/>
  <c r="AG2562" i="5"/>
  <c r="AG2818" i="5"/>
  <c r="AG3074" i="5"/>
  <c r="AG3330" i="5"/>
  <c r="AG1032" i="5"/>
  <c r="AG2157" i="5"/>
  <c r="AG2669" i="5"/>
  <c r="AG3205" i="5"/>
  <c r="AG1591" i="5"/>
  <c r="AG2318" i="5"/>
  <c r="AG2814" i="5"/>
  <c r="AG3302" i="5"/>
  <c r="AG836" i="5"/>
  <c r="AG1092" i="5"/>
  <c r="AG1348" i="5"/>
  <c r="AG1556" i="5"/>
  <c r="AG1684" i="5"/>
  <c r="AG1812" i="5"/>
  <c r="AG1940" i="5"/>
  <c r="AG180" i="5"/>
  <c r="AG805" i="5"/>
  <c r="AG1061" i="5"/>
  <c r="AG1317" i="5"/>
  <c r="AG1541" i="5"/>
  <c r="AG1669" i="5"/>
  <c r="AG1797" i="5"/>
  <c r="AG1925" i="5"/>
  <c r="AG419" i="5"/>
  <c r="AG1120" i="5"/>
  <c r="AG1570" i="5"/>
  <c r="AG1826" i="5"/>
  <c r="AG2059" i="5"/>
  <c r="AG2187" i="5"/>
  <c r="AG2315" i="5"/>
  <c r="AG2443" i="5"/>
  <c r="AG2571" i="5"/>
  <c r="AG2699" i="5"/>
  <c r="AG2827" i="5"/>
  <c r="AG2955" i="5"/>
  <c r="AG3083" i="5"/>
  <c r="AG3211" i="5"/>
  <c r="AG3339" i="5"/>
  <c r="AG3467" i="5"/>
  <c r="AG849" i="5"/>
  <c r="AG1361" i="5"/>
  <c r="AG1691" i="5"/>
  <c r="AG1947" i="5"/>
  <c r="AG2120" i="5"/>
  <c r="AG2248" i="5"/>
  <c r="AG2376" i="5"/>
  <c r="AG2504" i="5"/>
  <c r="AG2632" i="5"/>
  <c r="AG2760" i="5"/>
  <c r="AG2888" i="5"/>
  <c r="AG3016" i="5"/>
  <c r="AG3144" i="5"/>
  <c r="AG3272" i="5"/>
  <c r="AG3400" i="5"/>
  <c r="AG323" i="5"/>
  <c r="AG1336" i="5"/>
  <c r="AG1934" i="5"/>
  <c r="AG2241" i="5"/>
  <c r="AG2497" i="5"/>
  <c r="AG2753" i="5"/>
  <c r="AG3009" i="5"/>
  <c r="AG3265" i="5"/>
  <c r="AG936" i="5"/>
  <c r="AG2149" i="5"/>
  <c r="AG2661" i="5"/>
  <c r="AG3149" i="5"/>
  <c r="AG1161" i="5"/>
  <c r="AG2174" i="5"/>
  <c r="AG2710" i="5"/>
  <c r="AG3246" i="5"/>
  <c r="AG1113" i="5"/>
  <c r="AG1823" i="5"/>
  <c r="AG2186" i="5"/>
  <c r="AG2442" i="5"/>
  <c r="AG2698" i="5"/>
  <c r="AG2954" i="5"/>
  <c r="AG3210" i="5"/>
  <c r="AG3466" i="5"/>
  <c r="AG1814" i="5"/>
  <c r="AG2429" i="5"/>
  <c r="AG2949" i="5"/>
  <c r="AG3485" i="5"/>
  <c r="AG2078" i="5"/>
  <c r="AG2590" i="5"/>
  <c r="AG3070" i="5"/>
  <c r="AG742" i="5"/>
  <c r="AG1004" i="5"/>
  <c r="AG1260" i="5"/>
  <c r="AG1508" i="5"/>
  <c r="AG1640" i="5"/>
  <c r="AG1768" i="5"/>
  <c r="AG1896" i="5"/>
  <c r="AG2024" i="5"/>
  <c r="AG682" i="5"/>
  <c r="AG973" i="5"/>
  <c r="AG1229" i="5"/>
  <c r="AG1485" i="5"/>
  <c r="AG1625" i="5"/>
  <c r="AG1753" i="5"/>
  <c r="AG1881" i="5"/>
  <c r="AG2009" i="5"/>
  <c r="AG944" i="5"/>
  <c r="AG1456" i="5"/>
  <c r="AG1738" i="5"/>
  <c r="AG1994" i="5"/>
  <c r="AG2143" i="5"/>
  <c r="AG2271" i="5"/>
  <c r="AG2399" i="5"/>
  <c r="AG2527" i="5"/>
  <c r="AG2655" i="5"/>
  <c r="AG2783" i="5"/>
  <c r="AG2911" i="5"/>
  <c r="AG3039" i="5"/>
  <c r="AG3167" i="5"/>
  <c r="AG3295" i="5"/>
  <c r="AG3423" i="5"/>
  <c r="AG594" i="5"/>
  <c r="AG1185" i="5"/>
  <c r="AG1603" i="5"/>
  <c r="AG1859" i="5"/>
  <c r="AG2076" i="5"/>
  <c r="AG2204" i="5"/>
  <c r="AG2332" i="5"/>
  <c r="AG2460" i="5"/>
  <c r="AG2588" i="5"/>
  <c r="AG2716" i="5"/>
  <c r="AG2844" i="5"/>
  <c r="AG2972" i="5"/>
  <c r="AG3100" i="5"/>
  <c r="AG3228" i="5"/>
  <c r="AG3356" i="5"/>
  <c r="AG3484" i="5"/>
  <c r="AG984" i="5"/>
  <c r="AG1758" i="5"/>
  <c r="AG2153" i="5"/>
  <c r="AG2409" i="5"/>
  <c r="AG2665" i="5"/>
  <c r="AG2921" i="5"/>
  <c r="AG3177" i="5"/>
  <c r="AG3433" i="5"/>
  <c r="AG1894" i="5"/>
  <c r="AG2485" i="5"/>
  <c r="AG2981" i="5"/>
  <c r="AG3477" i="5"/>
  <c r="AG1975" i="5"/>
  <c r="AG2510" i="5"/>
  <c r="AG3054" i="5"/>
  <c r="AG760" i="5"/>
  <c r="AG1647" i="5"/>
  <c r="AG2098" i="5"/>
  <c r="AG2354" i="5"/>
  <c r="AG2610" i="5"/>
  <c r="AG2866" i="5"/>
  <c r="AG3122" i="5"/>
  <c r="AG3378" i="5"/>
  <c r="AG1448" i="5"/>
  <c r="AG2253" i="5"/>
  <c r="AG2765" i="5"/>
  <c r="AG3309" i="5"/>
  <c r="AG1783" i="5"/>
  <c r="AG2414" i="5"/>
  <c r="AG2910" i="5"/>
  <c r="AG3398" i="5"/>
  <c r="AG1956" i="5"/>
  <c r="AG2203" i="5"/>
  <c r="AG2715" i="5"/>
  <c r="AG3227" i="5"/>
  <c r="AG1425" i="5"/>
  <c r="AG2264" i="5"/>
  <c r="AG2904" i="5"/>
  <c r="AG3416" i="5"/>
  <c r="AG2273" i="5"/>
  <c r="AG2785" i="5"/>
  <c r="AG1160" i="5"/>
  <c r="AG1385" i="5"/>
  <c r="AG1241" i="5"/>
  <c r="AG2730" i="5"/>
  <c r="AG2493" i="5"/>
  <c r="AG3134" i="5"/>
  <c r="AG1656" i="5"/>
  <c r="AG744" i="5"/>
  <c r="AG1509" i="5"/>
  <c r="AG1897" i="5"/>
  <c r="AG1511" i="5"/>
  <c r="AG2159" i="5"/>
  <c r="AG2671" i="5"/>
  <c r="AG3183" i="5"/>
  <c r="AG1249" i="5"/>
  <c r="AG2092" i="5"/>
  <c r="AG2604" i="5"/>
  <c r="AG3116" i="5"/>
  <c r="AG1112" i="5"/>
  <c r="AG2697" i="5"/>
  <c r="AG2034" i="5"/>
  <c r="AG610" i="5"/>
  <c r="AG1711" i="5"/>
  <c r="AG2642" i="5"/>
  <c r="AG3410" i="5"/>
  <c r="AG3373" i="5"/>
  <c r="AG2305" i="5"/>
  <c r="AG3274" i="5"/>
  <c r="AG1129" i="5"/>
  <c r="AG1324" i="5"/>
  <c r="AG84" i="5"/>
  <c r="AG1657" i="5"/>
  <c r="AG1072" i="5"/>
  <c r="AG2303" i="5"/>
  <c r="AG2943" i="5"/>
  <c r="AG3455" i="5"/>
  <c r="AG2108" i="5"/>
  <c r="AG2620" i="5"/>
  <c r="AG131" i="5"/>
  <c r="AG2473" i="5"/>
  <c r="AG3497" i="5"/>
  <c r="AG969" i="5"/>
  <c r="AG1017" i="5"/>
  <c r="AG3186" i="5"/>
  <c r="AG2893" i="5"/>
  <c r="AG3030" i="5"/>
  <c r="AG1342" i="5"/>
  <c r="AG3203" i="5"/>
  <c r="AG401" i="5"/>
  <c r="AG303" i="5"/>
  <c r="AG668" i="5"/>
  <c r="AG946" i="5"/>
  <c r="AG638" i="5"/>
  <c r="AG9" i="5"/>
  <c r="AG137" i="5"/>
  <c r="AG265" i="5"/>
  <c r="AG393" i="5"/>
  <c r="AG14" i="5"/>
  <c r="AG142" i="5"/>
  <c r="AG270" i="5"/>
  <c r="AG398" i="5"/>
  <c r="AG31" i="5"/>
  <c r="AG287" i="5"/>
  <c r="AG527" i="5"/>
  <c r="AG655" i="5"/>
  <c r="AG40" i="5"/>
  <c r="AG296" i="5"/>
  <c r="AG532" i="5"/>
  <c r="AG660" i="5"/>
  <c r="AG203" i="5"/>
  <c r="AG613" i="5"/>
  <c r="AG810" i="5"/>
  <c r="AG938" i="5"/>
  <c r="AG1066" i="5"/>
  <c r="AG1194" i="5"/>
  <c r="AG1322" i="5"/>
  <c r="AG1450" i="5"/>
  <c r="AG220" i="5"/>
  <c r="AG622" i="5"/>
  <c r="AG815" i="5"/>
  <c r="AG943" i="5"/>
  <c r="AG1071" i="5"/>
  <c r="AG1199" i="5"/>
  <c r="AG1327" i="5"/>
  <c r="AG1455" i="5"/>
  <c r="AG617" i="5"/>
  <c r="AG1596" i="5"/>
  <c r="AG500" i="5"/>
  <c r="AG1581" i="5"/>
  <c r="AG768" i="5"/>
  <c r="AG2099" i="5"/>
  <c r="AG2611" i="5"/>
  <c r="AG3123" i="5"/>
  <c r="AG1009" i="5"/>
  <c r="AG2160" i="5"/>
  <c r="AG2672" i="5"/>
  <c r="AG3184" i="5"/>
  <c r="AG1582" i="5"/>
  <c r="AG4" i="5"/>
  <c r="AG125" i="5"/>
  <c r="AG253" i="5"/>
  <c r="AG381" i="5"/>
  <c r="AG509" i="5"/>
  <c r="AG130" i="5"/>
  <c r="AG258" i="5"/>
  <c r="AG386" i="5"/>
  <c r="AG7" i="5"/>
  <c r="AG263" i="5"/>
  <c r="AG515" i="5"/>
  <c r="AG643" i="5"/>
  <c r="AG16" i="5"/>
  <c r="AG272" i="5"/>
  <c r="AG520" i="5"/>
  <c r="AG648" i="5"/>
  <c r="AG155" i="5"/>
  <c r="AG589" i="5"/>
  <c r="AG798" i="5"/>
  <c r="AG926" i="5"/>
  <c r="AG1054" i="5"/>
  <c r="AG1182" i="5"/>
  <c r="AG1310" i="5"/>
  <c r="AG1438" i="5"/>
  <c r="AG172" i="5"/>
  <c r="AG598" i="5"/>
  <c r="AG803" i="5"/>
  <c r="AG931" i="5"/>
  <c r="AG1059" i="5"/>
  <c r="AG1187" i="5"/>
  <c r="AG1315" i="5"/>
  <c r="AG1443" i="5"/>
  <c r="AG569" i="5"/>
  <c r="AG1548" i="5"/>
  <c r="AG116" i="5"/>
  <c r="AG1533" i="5"/>
  <c r="AG291" i="5"/>
  <c r="AG2051" i="5"/>
  <c r="AG2563" i="5"/>
  <c r="AG3075" i="5"/>
  <c r="AG817" i="5"/>
  <c r="AG2112" i="5"/>
  <c r="AG2624" i="5"/>
  <c r="AG3136" i="5"/>
  <c r="AG1272" i="5"/>
  <c r="AG2737" i="5"/>
  <c r="AG113" i="5"/>
  <c r="AG241" i="5"/>
  <c r="AG369" i="5"/>
  <c r="AG497" i="5"/>
  <c r="AG118" i="5"/>
  <c r="AG246" i="5"/>
  <c r="AG374" i="5"/>
  <c r="AG502" i="5"/>
  <c r="AG239" i="5"/>
  <c r="AG495" i="5"/>
  <c r="AG631" i="5"/>
  <c r="AG759" i="5"/>
  <c r="AG248" i="5"/>
  <c r="AG504" i="5"/>
  <c r="AG636" i="5"/>
  <c r="AG107" i="5"/>
  <c r="AG565" i="5"/>
  <c r="AG786" i="5"/>
  <c r="AG914" i="5"/>
  <c r="AG1042" i="5"/>
  <c r="AG1170" i="5"/>
  <c r="AG1298" i="5"/>
  <c r="AG1426" i="5"/>
  <c r="AG124" i="5"/>
  <c r="AG574" i="5"/>
  <c r="AG791" i="5"/>
  <c r="AG919" i="5"/>
  <c r="AG1047" i="5"/>
  <c r="AG1175" i="5"/>
  <c r="AG1303" i="5"/>
  <c r="AG1431" i="5"/>
  <c r="AG521" i="5"/>
  <c r="AG1492" i="5"/>
  <c r="AG2012" i="5"/>
  <c r="AG1461" i="5"/>
  <c r="AG1997" i="5"/>
  <c r="AG1970" i="5"/>
  <c r="AG2515" i="5"/>
  <c r="AG3027" i="5"/>
  <c r="AG484" i="5"/>
  <c r="AG2064" i="5"/>
  <c r="AG2576" i="5"/>
  <c r="AG3088" i="5"/>
  <c r="AG888" i="5"/>
  <c r="AG2641" i="5"/>
  <c r="AG117" i="5"/>
  <c r="AG245" i="5"/>
  <c r="AG373" i="5"/>
  <c r="AG501" i="5"/>
  <c r="AG122" i="5"/>
  <c r="AG250" i="5"/>
  <c r="AG378" i="5"/>
  <c r="AG506" i="5"/>
  <c r="AG247" i="5"/>
  <c r="AG503" i="5"/>
  <c r="AG635" i="5"/>
  <c r="AG763" i="5"/>
  <c r="AG256" i="5"/>
  <c r="AG512" i="5"/>
  <c r="AG640" i="5"/>
  <c r="AG123" i="5"/>
  <c r="AG573" i="5"/>
  <c r="AG790" i="5"/>
  <c r="AG918" i="5"/>
  <c r="AG1046" i="5"/>
  <c r="AG1174" i="5"/>
  <c r="AG1302" i="5"/>
  <c r="AG1430" i="5"/>
  <c r="AG140" i="5"/>
  <c r="AG582" i="5"/>
  <c r="AG795" i="5"/>
  <c r="AG923" i="5"/>
  <c r="AG1051" i="5"/>
  <c r="AG1179" i="5"/>
  <c r="AG1307" i="5"/>
  <c r="AG1435" i="5"/>
  <c r="AG537" i="5"/>
  <c r="AG1513" i="5"/>
  <c r="AG2028" i="5"/>
  <c r="AG1493" i="5"/>
  <c r="AG2013" i="5"/>
  <c r="AG2002" i="5"/>
  <c r="AG2531" i="5"/>
  <c r="AG3043" i="5"/>
  <c r="AG626" i="5"/>
  <c r="AG2080" i="5"/>
  <c r="AG2592" i="5"/>
  <c r="AG3104" i="5"/>
  <c r="AG1016" i="5"/>
  <c r="AG2673" i="5"/>
  <c r="AG3025" i="5"/>
  <c r="AG3281" i="5"/>
  <c r="AG1064" i="5"/>
  <c r="AG2181" i="5"/>
  <c r="AG2693" i="5"/>
  <c r="AG3181" i="5"/>
  <c r="AG1289" i="5"/>
  <c r="AG2206" i="5"/>
  <c r="AG2742" i="5"/>
  <c r="AG3278" i="5"/>
  <c r="AG1177" i="5"/>
  <c r="AG1855" i="5"/>
  <c r="AG2202" i="5"/>
  <c r="AG2458" i="5"/>
  <c r="AG2714" i="5"/>
  <c r="AG2970" i="5"/>
  <c r="AG3226" i="5"/>
  <c r="AG3482" i="5"/>
  <c r="AG1878" i="5"/>
  <c r="AG2461" i="5"/>
  <c r="AG2989" i="5"/>
  <c r="AG738" i="5"/>
  <c r="AG2118" i="5"/>
  <c r="AG2622" i="5"/>
  <c r="AG3102" i="5"/>
  <c r="AG713" i="5"/>
  <c r="AG988" i="5"/>
  <c r="AG1244" i="5"/>
  <c r="AG1497" i="5"/>
  <c r="AG1632" i="5"/>
  <c r="AG1760" i="5"/>
  <c r="AG1888" i="5"/>
  <c r="AG2016" i="5"/>
  <c r="AG650" i="5"/>
  <c r="AG957" i="5"/>
  <c r="AG1213" i="5"/>
  <c r="AG1469" i="5"/>
  <c r="AG1617" i="5"/>
  <c r="AG1745" i="5"/>
  <c r="AG1873" i="5"/>
  <c r="AG2001" i="5"/>
  <c r="AG912" i="5"/>
  <c r="AG1424" i="5"/>
  <c r="AG1722" i="5"/>
  <c r="AG1978" i="5"/>
  <c r="AG2135" i="5"/>
  <c r="AG2263" i="5"/>
  <c r="AG2391" i="5"/>
  <c r="AG2519" i="5"/>
  <c r="AG2647" i="5"/>
  <c r="AG2775" i="5"/>
  <c r="AG2903" i="5"/>
  <c r="AG3031" i="5"/>
  <c r="AG3159" i="5"/>
  <c r="AG3287" i="5"/>
  <c r="AG3415" i="5"/>
  <c r="AG530" i="5"/>
  <c r="AG1153" i="5"/>
  <c r="AG1587" i="5"/>
  <c r="AG1843" i="5"/>
  <c r="AG2068" i="5"/>
  <c r="AG2196" i="5"/>
  <c r="AG2324" i="5"/>
  <c r="AG2452" i="5"/>
  <c r="AG2580" i="5"/>
  <c r="AG2708" i="5"/>
  <c r="AG2836" i="5"/>
  <c r="AG2964" i="5"/>
  <c r="AG3092" i="5"/>
  <c r="AG3220" i="5"/>
  <c r="AG3348" i="5"/>
  <c r="AG3476" i="5"/>
  <c r="AG920" i="5"/>
  <c r="AG1726" i="5"/>
  <c r="AG2137" i="5"/>
  <c r="AG2393" i="5"/>
  <c r="AG2649" i="5"/>
  <c r="AG2905" i="5"/>
  <c r="AG3161" i="5"/>
  <c r="AG3417" i="5"/>
  <c r="AG1830" i="5"/>
  <c r="AG2453" i="5"/>
  <c r="AG2957" i="5"/>
  <c r="AG3445" i="5"/>
  <c r="AG1911" i="5"/>
  <c r="AG2478" i="5"/>
  <c r="AG3022" i="5"/>
  <c r="AG546" i="5"/>
  <c r="AG1615" i="5"/>
  <c r="AG2082" i="5"/>
  <c r="AG2338" i="5"/>
  <c r="AG2594" i="5"/>
  <c r="AG2850" i="5"/>
  <c r="AG3106" i="5"/>
  <c r="AG3362" i="5"/>
  <c r="AG1320" i="5"/>
  <c r="AG2221" i="5"/>
  <c r="AG2733" i="5"/>
  <c r="AG3277" i="5"/>
  <c r="AG1719" i="5"/>
  <c r="AG2382" i="5"/>
  <c r="AG2878" i="5"/>
  <c r="AG3358" i="5"/>
  <c r="AG868" i="5"/>
  <c r="AG1124" i="5"/>
  <c r="AG1380" i="5"/>
  <c r="AG308" i="5"/>
  <c r="AG837" i="5"/>
  <c r="AG1093" i="5"/>
  <c r="AG1349" i="5"/>
  <c r="AG1557" i="5"/>
  <c r="AG1685" i="5"/>
  <c r="AG1813" i="5"/>
  <c r="AG1941" i="5"/>
  <c r="AG593" i="5"/>
  <c r="AG1184" i="5"/>
  <c r="AG1602" i="5"/>
  <c r="AG2459" i="5"/>
  <c r="AG2392" i="5"/>
  <c r="AG1528" i="5"/>
  <c r="AG169" i="5"/>
  <c r="AG297" i="5"/>
  <c r="AG46" i="5"/>
  <c r="AG302" i="5"/>
  <c r="AG95" i="5"/>
  <c r="AG559" i="5"/>
  <c r="AG104" i="5"/>
  <c r="AG564" i="5"/>
  <c r="AG331" i="5"/>
  <c r="AG842" i="5"/>
  <c r="AG1098" i="5"/>
  <c r="AG1354" i="5"/>
  <c r="AG348" i="5"/>
  <c r="AG847" i="5"/>
  <c r="AG1103" i="5"/>
  <c r="AG1359" i="5"/>
  <c r="AG916" i="5"/>
  <c r="AG885" i="5"/>
  <c r="AG1280" i="5"/>
  <c r="AG2739" i="5"/>
  <c r="AG1512" i="5"/>
  <c r="AG3312" i="5"/>
  <c r="AG29" i="5"/>
  <c r="AG285" i="5"/>
  <c r="AG34" i="5"/>
  <c r="AG290" i="5"/>
  <c r="AG71" i="5"/>
  <c r="AG547" i="5"/>
  <c r="AG675" i="5"/>
  <c r="AG336" i="5"/>
  <c r="AG680" i="5"/>
  <c r="AG653" i="5"/>
  <c r="AG958" i="5"/>
  <c r="AG1214" i="5"/>
  <c r="AG963" i="5"/>
  <c r="AG1219" i="5"/>
  <c r="AG1475" i="5"/>
  <c r="AG1676" i="5"/>
  <c r="AG1661" i="5"/>
  <c r="AG2179" i="5"/>
  <c r="AG2240" i="5"/>
  <c r="AG17" i="5"/>
  <c r="AG273" i="5"/>
  <c r="AG47" i="5"/>
  <c r="AG540" i="5"/>
  <c r="AG25" i="5"/>
  <c r="AG153" i="5"/>
  <c r="AG281" i="5"/>
  <c r="AG409" i="5"/>
  <c r="AG30" i="5"/>
  <c r="AG158" i="5"/>
  <c r="AG286" i="5"/>
  <c r="AG414" i="5"/>
  <c r="AG63" i="5"/>
  <c r="AG319" i="5"/>
  <c r="AG543" i="5"/>
  <c r="AG671" i="5"/>
  <c r="AG72" i="5"/>
  <c r="AG328" i="5"/>
  <c r="AG548" i="5"/>
  <c r="AG676" i="5"/>
  <c r="AG267" i="5"/>
  <c r="AG645" i="5"/>
  <c r="AG826" i="5"/>
  <c r="AG954" i="5"/>
  <c r="AG1082" i="5"/>
  <c r="AG1210" i="5"/>
  <c r="AG1338" i="5"/>
  <c r="AG1466" i="5"/>
  <c r="AG284" i="5"/>
  <c r="AG654" i="5"/>
  <c r="AG831" i="5"/>
  <c r="AG959" i="5"/>
  <c r="AG1087" i="5"/>
  <c r="AG1215" i="5"/>
  <c r="AG1343" i="5"/>
  <c r="AG1471" i="5"/>
  <c r="AG788" i="5"/>
  <c r="AG1660" i="5"/>
  <c r="AG754" i="5"/>
  <c r="AG1645" i="5"/>
  <c r="AG1024" i="5"/>
  <c r="AG2163" i="5"/>
  <c r="AG2675" i="5"/>
  <c r="AG3187" i="5"/>
  <c r="AG1265" i="5"/>
  <c r="AG2224" i="5"/>
  <c r="AG2736" i="5"/>
  <c r="AG3248" i="5"/>
  <c r="AG1838" i="5"/>
  <c r="AG13" i="5"/>
  <c r="AG141" i="5"/>
  <c r="AG269" i="5"/>
  <c r="AG397" i="5"/>
  <c r="AG18" i="5"/>
  <c r="AG146" i="5"/>
  <c r="AG274" i="5"/>
  <c r="AG402" i="5"/>
  <c r="AG39" i="5"/>
  <c r="AG295" i="5"/>
  <c r="AG531" i="5"/>
  <c r="AG659" i="5"/>
  <c r="AG48" i="5"/>
  <c r="AG304" i="5"/>
  <c r="AG536" i="5"/>
  <c r="AG664" i="5"/>
  <c r="AG219" i="5"/>
  <c r="AG621" i="5"/>
  <c r="AG814" i="5"/>
  <c r="AG942" i="5"/>
  <c r="AG1070" i="5"/>
  <c r="AG1198" i="5"/>
  <c r="AG1326" i="5"/>
  <c r="AG1454" i="5"/>
  <c r="AG236" i="5"/>
  <c r="AG630" i="5"/>
  <c r="AG819" i="5"/>
  <c r="AG947" i="5"/>
  <c r="AG1075" i="5"/>
  <c r="AG1203" i="5"/>
  <c r="AG1331" i="5"/>
  <c r="AG1459" i="5"/>
  <c r="AG633" i="5"/>
  <c r="AG1612" i="5"/>
  <c r="AG570" i="5"/>
  <c r="AG1597" i="5"/>
  <c r="AG832" i="5"/>
  <c r="AG2115" i="5"/>
  <c r="AG2627" i="5"/>
  <c r="AG3139" i="5"/>
  <c r="AG1073" i="5"/>
  <c r="AG2176" i="5"/>
  <c r="AG2688" i="5"/>
  <c r="AG3200" i="5"/>
  <c r="AG1646" i="5"/>
  <c r="AG129" i="5"/>
  <c r="AG257" i="5"/>
  <c r="AG385" i="5"/>
  <c r="AG6" i="5"/>
  <c r="AG134" i="5"/>
  <c r="AG262" i="5"/>
  <c r="AG390" i="5"/>
  <c r="AG15" i="5"/>
  <c r="AG271" i="5"/>
  <c r="AG519" i="5"/>
  <c r="AG647" i="5"/>
  <c r="AG24" i="5"/>
  <c r="AG280" i="5"/>
  <c r="AG524" i="5"/>
  <c r="AG652" i="5"/>
  <c r="AG171" i="5"/>
  <c r="AG597" i="5"/>
  <c r="AG802" i="5"/>
  <c r="AG930" i="5"/>
  <c r="AG1058" i="5"/>
  <c r="AG1186" i="5"/>
  <c r="AG1314" i="5"/>
  <c r="AG1442" i="5"/>
  <c r="AG188" i="5"/>
  <c r="AG606" i="5"/>
  <c r="AG807" i="5"/>
  <c r="AG935" i="5"/>
  <c r="AG1063" i="5"/>
  <c r="AG1191" i="5"/>
  <c r="AG1319" i="5"/>
  <c r="AG1447" i="5"/>
  <c r="AG585" i="5"/>
  <c r="AG1564" i="5"/>
  <c r="AG244" i="5"/>
  <c r="AG1549" i="5"/>
  <c r="AG529" i="5"/>
  <c r="AG2067" i="5"/>
  <c r="AG2579" i="5"/>
  <c r="AG3091" i="5"/>
  <c r="AG881" i="5"/>
  <c r="AG2128" i="5"/>
  <c r="AG2640" i="5"/>
  <c r="AG3152" i="5"/>
  <c r="AG1400" i="5"/>
  <c r="AG2769" i="5"/>
  <c r="AG133" i="5"/>
  <c r="AG261" i="5"/>
  <c r="AG389" i="5"/>
  <c r="AG10" i="5"/>
  <c r="AG138" i="5"/>
  <c r="AG266" i="5"/>
  <c r="AG394" i="5"/>
  <c r="AG23" i="5"/>
  <c r="AG279" i="5"/>
  <c r="AG523" i="5"/>
  <c r="AG651" i="5"/>
  <c r="AG32" i="5"/>
  <c r="AG288" i="5"/>
  <c r="AG528" i="5"/>
  <c r="AG656" i="5"/>
  <c r="AG187" i="5"/>
  <c r="AG605" i="5"/>
  <c r="AG806" i="5"/>
  <c r="AG934" i="5"/>
  <c r="AG1062" i="5"/>
  <c r="AG1190" i="5"/>
  <c r="AG1318" i="5"/>
  <c r="AG1446" i="5"/>
  <c r="AG204" i="5"/>
  <c r="AG614" i="5"/>
  <c r="AG811" i="5"/>
  <c r="AG939" i="5"/>
  <c r="AG1067" i="5"/>
  <c r="AG1195" i="5"/>
  <c r="AG1323" i="5"/>
  <c r="AG1451" i="5"/>
  <c r="AG601" i="5"/>
  <c r="AG1580" i="5"/>
  <c r="AG372" i="5"/>
  <c r="AG1565" i="5"/>
  <c r="AG657" i="5"/>
  <c r="AG2083" i="5"/>
  <c r="AG2595" i="5"/>
  <c r="AG3107" i="5"/>
  <c r="AG945" i="5"/>
  <c r="AG2144" i="5"/>
  <c r="AG2656" i="5"/>
  <c r="AG3168" i="5"/>
  <c r="AG1516" i="5"/>
  <c r="AG2801" i="5"/>
  <c r="AG3057" i="5"/>
  <c r="AG3313" i="5"/>
  <c r="AG1288" i="5"/>
  <c r="AG2245" i="5"/>
  <c r="AG2757" i="5"/>
  <c r="AG3245" i="5"/>
  <c r="AG1507" i="5"/>
  <c r="AG2278" i="5"/>
  <c r="AG2806" i="5"/>
  <c r="AG3342" i="5"/>
  <c r="AG1305" i="5"/>
  <c r="AG1919" i="5"/>
  <c r="AG2234" i="5"/>
  <c r="AG2490" i="5"/>
  <c r="AG2746" i="5"/>
  <c r="AG3002" i="5"/>
  <c r="AG3258" i="5"/>
  <c r="AG196" i="5"/>
  <c r="AG2006" i="5"/>
  <c r="AG2525" i="5"/>
  <c r="AG3053" i="5"/>
  <c r="AG1001" i="5"/>
  <c r="AG2182" i="5"/>
  <c r="AG2678" i="5"/>
  <c r="AG3158" i="5"/>
  <c r="AG764" i="5"/>
  <c r="AG1020" i="5"/>
  <c r="AG1276" i="5"/>
  <c r="AG1519" i="5"/>
  <c r="AG1648" i="5"/>
  <c r="AG1776" i="5"/>
  <c r="AG1904" i="5"/>
  <c r="AG2032" i="5"/>
  <c r="AG714" i="5"/>
  <c r="AG989" i="5"/>
  <c r="AG1245" i="5"/>
  <c r="AG1499" i="5"/>
  <c r="AG1633" i="5"/>
  <c r="AG1761" i="5"/>
  <c r="AG1889" i="5"/>
  <c r="AG2017" i="5"/>
  <c r="AG976" i="5"/>
  <c r="AG1488" i="5"/>
  <c r="AG1754" i="5"/>
  <c r="AG2010" i="5"/>
  <c r="AG2151" i="5"/>
  <c r="AG2279" i="5"/>
  <c r="AG2407" i="5"/>
  <c r="AG2535" i="5"/>
  <c r="AG2663" i="5"/>
  <c r="AG2791" i="5"/>
  <c r="AG2919" i="5"/>
  <c r="AG3047" i="5"/>
  <c r="AG3175" i="5"/>
  <c r="AG3303" i="5"/>
  <c r="AG3431" i="5"/>
  <c r="AG658" i="5"/>
  <c r="AG1217" i="5"/>
  <c r="AG1619" i="5"/>
  <c r="AG1875" i="5"/>
  <c r="AG2084" i="5"/>
  <c r="AG2212" i="5"/>
  <c r="AG2340" i="5"/>
  <c r="AG2468" i="5"/>
  <c r="AG2596" i="5"/>
  <c r="AG2724" i="5"/>
  <c r="AG2852" i="5"/>
  <c r="AG2980" i="5"/>
  <c r="AG3108" i="5"/>
  <c r="AG3236" i="5"/>
  <c r="AG3364" i="5"/>
  <c r="AG3492" i="5"/>
  <c r="AG1048" i="5"/>
  <c r="AG1790" i="5"/>
  <c r="AG2169" i="5"/>
  <c r="AG2425" i="5"/>
  <c r="AG2681" i="5"/>
  <c r="AG2937" i="5"/>
  <c r="AG3193" i="5"/>
  <c r="AG3449" i="5"/>
  <c r="AG1958" i="5"/>
  <c r="AG2517" i="5"/>
  <c r="AG3013" i="5"/>
  <c r="AG3501" i="5"/>
  <c r="AG2035" i="5"/>
  <c r="AG2550" i="5"/>
  <c r="AG3094" i="5"/>
  <c r="AG825" i="5"/>
  <c r="AG1679" i="5"/>
  <c r="AG2114" i="5"/>
  <c r="AG2370" i="5"/>
  <c r="AG2626" i="5"/>
  <c r="AG2882" i="5"/>
  <c r="AG3138" i="5"/>
  <c r="AG3394" i="5"/>
  <c r="AG1526" i="5"/>
  <c r="AG2285" i="5"/>
  <c r="AG2797" i="5"/>
  <c r="AG3341" i="5"/>
  <c r="AG1831" i="5"/>
  <c r="AG2454" i="5"/>
  <c r="AG2934" i="5"/>
  <c r="AG3430" i="5"/>
  <c r="AG900" i="5"/>
  <c r="AG1156" i="5"/>
  <c r="AG1412" i="5"/>
  <c r="AG1588" i="5"/>
  <c r="AG1716" i="5"/>
  <c r="AG1844" i="5"/>
  <c r="AG1972" i="5"/>
  <c r="AG436" i="5"/>
  <c r="AG869" i="5"/>
  <c r="AG1125" i="5"/>
  <c r="AG1381" i="5"/>
  <c r="AG1573" i="5"/>
  <c r="AG1701" i="5"/>
  <c r="AG1829" i="5"/>
  <c r="AG1957" i="5"/>
  <c r="AG721" i="5"/>
  <c r="AG1248" i="5"/>
  <c r="AG1634" i="5"/>
  <c r="AG1890" i="5"/>
  <c r="AG2091" i="5"/>
  <c r="AG2219" i="5"/>
  <c r="AG2347" i="5"/>
  <c r="AG2475" i="5"/>
  <c r="AG2603" i="5"/>
  <c r="AG2731" i="5"/>
  <c r="AG2859" i="5"/>
  <c r="AG2987" i="5"/>
  <c r="AG3115" i="5"/>
  <c r="AG3243" i="5"/>
  <c r="AG3371" i="5"/>
  <c r="AG3499" i="5"/>
  <c r="AG977" i="5"/>
  <c r="AG1489" i="5"/>
  <c r="AG1755" i="5"/>
  <c r="AG2011" i="5"/>
  <c r="AG2152" i="5"/>
  <c r="AG2280" i="5"/>
  <c r="AG2408" i="5"/>
  <c r="AG2536" i="5"/>
  <c r="AG2664" i="5"/>
  <c r="AG2792" i="5"/>
  <c r="AG2920" i="5"/>
  <c r="AG3048" i="5"/>
  <c r="AG3176" i="5"/>
  <c r="AG3304" i="5"/>
  <c r="AG3432" i="5"/>
  <c r="AG705" i="5"/>
  <c r="AG1550" i="5"/>
  <c r="AG2817" i="5"/>
  <c r="AG3329" i="5"/>
  <c r="AG1416" i="5"/>
  <c r="AG2277" i="5"/>
  <c r="AG2789" i="5"/>
  <c r="AG3269" i="5"/>
  <c r="AG1559" i="5"/>
  <c r="AG2310" i="5"/>
  <c r="AG2838" i="5"/>
  <c r="AG3382" i="5"/>
  <c r="AG1369" i="5"/>
  <c r="AG1951" i="5"/>
  <c r="AG2250" i="5"/>
  <c r="AG3018" i="5"/>
  <c r="AG3085" i="5"/>
  <c r="AG1672" i="5"/>
  <c r="AG1529" i="5"/>
  <c r="AG1802" i="5"/>
  <c r="AG2687" i="5"/>
  <c r="AG801" i="5"/>
  <c r="AG3132" i="5"/>
  <c r="AG41" i="5"/>
  <c r="AG425" i="5"/>
  <c r="AG174" i="5"/>
  <c r="AG430" i="5"/>
  <c r="AG351" i="5"/>
  <c r="AG687" i="5"/>
  <c r="AG360" i="5"/>
  <c r="AG692" i="5"/>
  <c r="AG677" i="5"/>
  <c r="AG970" i="5"/>
  <c r="AG1226" i="5"/>
  <c r="AG1482" i="5"/>
  <c r="AG686" i="5"/>
  <c r="AG975" i="5"/>
  <c r="AG1231" i="5"/>
  <c r="AG1487" i="5"/>
  <c r="AG1724" i="5"/>
  <c r="AG1709" i="5"/>
  <c r="AG2227" i="5"/>
  <c r="AG3251" i="5"/>
  <c r="AG2288" i="5"/>
  <c r="AG2800" i="5"/>
  <c r="AG2065" i="5"/>
  <c r="AG157" i="5"/>
  <c r="AG413" i="5"/>
  <c r="AG162" i="5"/>
  <c r="AG418" i="5"/>
  <c r="AG327" i="5"/>
  <c r="AG80" i="5"/>
  <c r="AG552" i="5"/>
  <c r="AG283" i="5"/>
  <c r="AG830" i="5"/>
  <c r="AG1086" i="5"/>
  <c r="AG835" i="5"/>
  <c r="AG1091" i="5"/>
  <c r="AG1347" i="5"/>
  <c r="AG820" i="5"/>
  <c r="AG789" i="5"/>
  <c r="AG1088" i="5"/>
  <c r="AG2691" i="5"/>
  <c r="AG1902" i="5"/>
  <c r="AG145" i="5"/>
  <c r="AG406" i="5"/>
  <c r="AG312" i="5"/>
  <c r="AG73" i="5"/>
  <c r="AG201" i="5"/>
  <c r="AG329" i="5"/>
  <c r="AG457" i="5"/>
  <c r="AG78" i="5"/>
  <c r="AG206" i="5"/>
  <c r="AG334" i="5"/>
  <c r="AG462" i="5"/>
  <c r="AG159" i="5"/>
  <c r="AG415" i="5"/>
  <c r="AG591" i="5"/>
  <c r="AG719" i="5"/>
  <c r="AG168" i="5"/>
  <c r="AG424" i="5"/>
  <c r="AG596" i="5"/>
  <c r="AG724" i="5"/>
  <c r="AG459" i="5"/>
  <c r="AG740" i="5"/>
  <c r="AG874" i="5"/>
  <c r="AG1002" i="5"/>
  <c r="AG1130" i="5"/>
  <c r="AG1258" i="5"/>
  <c r="AG1386" i="5"/>
  <c r="AG1514" i="5"/>
  <c r="AG476" i="5"/>
  <c r="AG746" i="5"/>
  <c r="AG879" i="5"/>
  <c r="AG1007" i="5"/>
  <c r="AG1135" i="5"/>
  <c r="AG1263" i="5"/>
  <c r="AG1391" i="5"/>
  <c r="AG211" i="5"/>
  <c r="AG1172" i="5"/>
  <c r="AG1852" i="5"/>
  <c r="AG1141" i="5"/>
  <c r="AG1837" i="5"/>
  <c r="AG1650" i="5"/>
  <c r="AG2355" i="5"/>
  <c r="AG2867" i="5"/>
  <c r="AG3379" i="5"/>
  <c r="AG1771" i="5"/>
  <c r="AG2416" i="5"/>
  <c r="AG2928" i="5"/>
  <c r="AG3440" i="5"/>
  <c r="AG2321" i="5"/>
  <c r="AG61" i="5"/>
  <c r="AG189" i="5"/>
  <c r="AG317" i="5"/>
  <c r="AG445" i="5"/>
  <c r="AG66" i="5"/>
  <c r="AG194" i="5"/>
  <c r="AG322" i="5"/>
  <c r="AG450" i="5"/>
  <c r="AG135" i="5"/>
  <c r="AG391" i="5"/>
  <c r="AG579" i="5"/>
  <c r="AG707" i="5"/>
  <c r="AG144" i="5"/>
  <c r="AG400" i="5"/>
  <c r="AG584" i="5"/>
  <c r="AG712" i="5"/>
  <c r="AG411" i="5"/>
  <c r="AG717" i="5"/>
  <c r="AG862" i="5"/>
  <c r="AG990" i="5"/>
  <c r="AG1118" i="5"/>
  <c r="AG1246" i="5"/>
  <c r="AG1374" i="5"/>
  <c r="AG1502" i="5"/>
  <c r="AG428" i="5"/>
  <c r="AG726" i="5"/>
  <c r="AG867" i="5"/>
  <c r="AG995" i="5"/>
  <c r="AG1123" i="5"/>
  <c r="AG1251" i="5"/>
  <c r="AG1379" i="5"/>
  <c r="AG115" i="5"/>
  <c r="AG1076" i="5"/>
  <c r="AG1804" i="5"/>
  <c r="AG1045" i="5"/>
  <c r="AG1789" i="5"/>
  <c r="AG1554" i="5"/>
  <c r="AG2307" i="5"/>
  <c r="AG2819" i="5"/>
  <c r="AG3331" i="5"/>
  <c r="AG1675" i="5"/>
  <c r="AG2368" i="5"/>
  <c r="AG2880" i="5"/>
  <c r="AG3392" i="5"/>
  <c r="AG2225" i="5"/>
  <c r="AG49" i="5"/>
  <c r="AG177" i="5"/>
  <c r="AG305" i="5"/>
  <c r="AG433" i="5"/>
  <c r="AG54" i="5"/>
  <c r="AG182" i="5"/>
  <c r="AG310" i="5"/>
  <c r="AG438" i="5"/>
  <c r="AG111" i="5"/>
  <c r="AG367" i="5"/>
  <c r="AG567" i="5"/>
  <c r="AG695" i="5"/>
  <c r="AG120" i="5"/>
  <c r="AG376" i="5"/>
  <c r="AG572" i="5"/>
  <c r="AG700" i="5"/>
  <c r="AG363" i="5"/>
  <c r="AG693" i="5"/>
  <c r="AG850" i="5"/>
  <c r="AG978" i="5"/>
  <c r="AG1106" i="5"/>
  <c r="AG1234" i="5"/>
  <c r="AG1362" i="5"/>
  <c r="AG1490" i="5"/>
  <c r="AG380" i="5"/>
  <c r="AG702" i="5"/>
  <c r="AG855" i="5"/>
  <c r="AG983" i="5"/>
  <c r="AG1111" i="5"/>
  <c r="AG1239" i="5"/>
  <c r="AG1367" i="5"/>
  <c r="AG19" i="5"/>
  <c r="AG980" i="5"/>
  <c r="AG1756" i="5"/>
  <c r="AG949" i="5"/>
  <c r="AG1741" i="5"/>
  <c r="AG1408" i="5"/>
  <c r="AG2259" i="5"/>
  <c r="AG2771" i="5"/>
  <c r="AG3283" i="5"/>
  <c r="AG1579" i="5"/>
  <c r="AG2320" i="5"/>
  <c r="AG2832" i="5"/>
  <c r="AG3344" i="5"/>
  <c r="AG2129" i="5"/>
  <c r="AG53" i="5"/>
  <c r="AG181" i="5"/>
  <c r="AG309" i="5"/>
  <c r="AG437" i="5"/>
  <c r="AG58" i="5"/>
  <c r="AG186" i="5"/>
  <c r="AG314" i="5"/>
  <c r="AG442" i="5"/>
  <c r="AG119" i="5"/>
  <c r="AG375" i="5"/>
  <c r="AG571" i="5"/>
  <c r="AG699" i="5"/>
  <c r="AG128" i="5"/>
  <c r="AG384" i="5"/>
  <c r="AG576" i="5"/>
  <c r="AG704" i="5"/>
  <c r="AG379" i="5"/>
  <c r="AG701" i="5"/>
  <c r="AG854" i="5"/>
  <c r="AG982" i="5"/>
  <c r="AG1110" i="5"/>
  <c r="AG1238" i="5"/>
  <c r="AG1366" i="5"/>
  <c r="AG1494" i="5"/>
  <c r="AG396" i="5"/>
  <c r="AG710" i="5"/>
  <c r="AG859" i="5"/>
  <c r="AG987" i="5"/>
  <c r="AG1115" i="5"/>
  <c r="AG1243" i="5"/>
  <c r="AG1371" i="5"/>
  <c r="AG51" i="5"/>
  <c r="AG1012" i="5"/>
  <c r="AG1772" i="5"/>
  <c r="AG981" i="5"/>
  <c r="AG1757" i="5"/>
  <c r="AG1472" i="5"/>
  <c r="AG2275" i="5"/>
  <c r="AG2787" i="5"/>
  <c r="AG3299" i="5"/>
  <c r="AG1611" i="5"/>
  <c r="AG2336" i="5"/>
  <c r="AG2848" i="5"/>
  <c r="AG3360" i="5"/>
  <c r="AG2161" i="5"/>
  <c r="AG2897" i="5"/>
  <c r="AG3153" i="5"/>
  <c r="AG3409" i="5"/>
  <c r="AG1798" i="5"/>
  <c r="AG2437" i="5"/>
  <c r="AG2941" i="5"/>
  <c r="AG3429" i="5"/>
  <c r="AG1879" i="5"/>
  <c r="AG2462" i="5"/>
  <c r="AG3006" i="5"/>
  <c r="AG388" i="5"/>
  <c r="AG1599" i="5"/>
  <c r="AG2074" i="5"/>
  <c r="AG2330" i="5"/>
  <c r="AG2586" i="5"/>
  <c r="AG2842" i="5"/>
  <c r="AG3098" i="5"/>
  <c r="AG3354" i="5"/>
  <c r="AG1256" i="5"/>
  <c r="AG2205" i="5"/>
  <c r="AG2717" i="5"/>
  <c r="AG3261" i="5"/>
  <c r="AG1687" i="5"/>
  <c r="AG2366" i="5"/>
  <c r="AG2862" i="5"/>
  <c r="AG3350" i="5"/>
  <c r="AG860" i="5"/>
  <c r="AG1116" i="5"/>
  <c r="AG1372" i="5"/>
  <c r="AG1568" i="5"/>
  <c r="AG1696" i="5"/>
  <c r="AG1824" i="5"/>
  <c r="AG1952" i="5"/>
  <c r="AG276" i="5"/>
  <c r="AG829" i="5"/>
  <c r="AG1085" i="5"/>
  <c r="AG1341" i="5"/>
  <c r="AG1553" i="5"/>
  <c r="AG1681" i="5"/>
  <c r="AG1809" i="5"/>
  <c r="AG1937" i="5"/>
  <c r="AG561" i="5"/>
  <c r="AG1168" i="5"/>
  <c r="AG1594" i="5"/>
  <c r="AG1850" i="5"/>
  <c r="AG2071" i="5"/>
  <c r="AG2199" i="5"/>
  <c r="AG2327" i="5"/>
  <c r="AG2455" i="5"/>
  <c r="AG2583" i="5"/>
  <c r="AG2711" i="5"/>
  <c r="AG2839" i="5"/>
  <c r="AG2967" i="5"/>
  <c r="AG3095" i="5"/>
  <c r="AG3223" i="5"/>
  <c r="AG3351" i="5"/>
  <c r="AG3479" i="5"/>
  <c r="AG897" i="5"/>
  <c r="AG1409" i="5"/>
  <c r="AG1715" i="5"/>
  <c r="AG1971" i="5"/>
  <c r="AG2132" i="5"/>
  <c r="AG2260" i="5"/>
  <c r="AG2388" i="5"/>
  <c r="AG2516" i="5"/>
  <c r="AG2644" i="5"/>
  <c r="AG2772" i="5"/>
  <c r="AG2900" i="5"/>
  <c r="AG3028" i="5"/>
  <c r="AG3156" i="5"/>
  <c r="AG3284" i="5"/>
  <c r="AG3412" i="5"/>
  <c r="AG513" i="5"/>
  <c r="AG1432" i="5"/>
  <c r="AG1982" i="5"/>
  <c r="AG2265" i="5"/>
  <c r="AG2521" i="5"/>
  <c r="AG2777" i="5"/>
  <c r="AG3033" i="5"/>
  <c r="AG3289" i="5"/>
  <c r="AG1096" i="5"/>
  <c r="AG2197" i="5"/>
  <c r="AG2709" i="5"/>
  <c r="AG3197" i="5"/>
  <c r="AG1353" i="5"/>
  <c r="AG2222" i="5"/>
  <c r="AG2758" i="5"/>
  <c r="AG3294" i="5"/>
  <c r="AG1209" i="5"/>
  <c r="AG1871" i="5"/>
  <c r="AG2210" i="5"/>
  <c r="AG2466" i="5"/>
  <c r="AG2722" i="5"/>
  <c r="AG2978" i="5"/>
  <c r="AG3234" i="5"/>
  <c r="AG3490" i="5"/>
  <c r="AG1910" i="5"/>
  <c r="AG2477" i="5"/>
  <c r="AG3005" i="5"/>
  <c r="AG809" i="5"/>
  <c r="AG2134" i="5"/>
  <c r="AG2630" i="5"/>
  <c r="AG3118" i="5"/>
  <c r="AG729" i="5"/>
  <c r="AG996" i="5"/>
  <c r="AG1252" i="5"/>
  <c r="AG1503" i="5"/>
  <c r="AG1636" i="5"/>
  <c r="AG1764" i="5"/>
  <c r="AG1892" i="5"/>
  <c r="AG2020" i="5"/>
  <c r="AG666" i="5"/>
  <c r="AG965" i="5"/>
  <c r="AG1221" i="5"/>
  <c r="AG1477" i="5"/>
  <c r="AG1621" i="5"/>
  <c r="AG1749" i="5"/>
  <c r="AG1877" i="5"/>
  <c r="AG2005" i="5"/>
  <c r="AG928" i="5"/>
  <c r="AG1440" i="5"/>
  <c r="AG1730" i="5"/>
  <c r="AG1986" i="5"/>
  <c r="AG2139" i="5"/>
  <c r="AG2267" i="5"/>
  <c r="AG2395" i="5"/>
  <c r="AG2523" i="5"/>
  <c r="AG2651" i="5"/>
  <c r="AG2779" i="5"/>
  <c r="AG2907" i="5"/>
  <c r="AG3035" i="5"/>
  <c r="AG3163" i="5"/>
  <c r="AG3291" i="5"/>
  <c r="AG3419" i="5"/>
  <c r="AG562" i="5"/>
  <c r="AG1169" i="5"/>
  <c r="AG1595" i="5"/>
  <c r="AG1851" i="5"/>
  <c r="AG2072" i="5"/>
  <c r="AG2200" i="5"/>
  <c r="AG2328" i="5"/>
  <c r="AG2456" i="5"/>
  <c r="AG2584" i="5"/>
  <c r="AG2712" i="5"/>
  <c r="AG2840" i="5"/>
  <c r="AG2968" i="5"/>
  <c r="AG3096" i="5"/>
  <c r="AG3224" i="5"/>
  <c r="AG3352" i="5"/>
  <c r="AG3480" i="5"/>
  <c r="AG952" i="5"/>
  <c r="AG1742" i="5"/>
  <c r="AG2145" i="5"/>
  <c r="AG2401" i="5"/>
  <c r="AG2657" i="5"/>
  <c r="AG2913" i="5"/>
  <c r="AG3169" i="5"/>
  <c r="AG3425" i="5"/>
  <c r="AG1862" i="5"/>
  <c r="AG2469" i="5"/>
  <c r="AG2973" i="5"/>
  <c r="AG3461" i="5"/>
  <c r="AG1943" i="5"/>
  <c r="AG2494" i="5"/>
  <c r="AG3038" i="5"/>
  <c r="AG674" i="5"/>
  <c r="AG1631" i="5"/>
  <c r="AG2090" i="5"/>
  <c r="AG2346" i="5"/>
  <c r="AG2602" i="5"/>
  <c r="AG2858" i="5"/>
  <c r="AG3114" i="5"/>
  <c r="AG3370" i="5"/>
  <c r="AG1384" i="5"/>
  <c r="AG2237" i="5"/>
  <c r="AG2749" i="5"/>
  <c r="AG3293" i="5"/>
  <c r="AG1751" i="5"/>
  <c r="AG2398" i="5"/>
  <c r="AG2894" i="5"/>
  <c r="AG3374" i="5"/>
  <c r="AG908" i="5"/>
  <c r="AG1164" i="5"/>
  <c r="AG1420" i="5"/>
  <c r="AG1592" i="5"/>
  <c r="AG1720" i="5"/>
  <c r="AG1848" i="5"/>
  <c r="AG1976" i="5"/>
  <c r="AG468" i="5"/>
  <c r="AG877" i="5"/>
  <c r="AG1133" i="5"/>
  <c r="AG1389" i="5"/>
  <c r="AG1577" i="5"/>
  <c r="AG1705" i="5"/>
  <c r="AG1833" i="5"/>
  <c r="AG1961" i="5"/>
  <c r="AG748" i="5"/>
  <c r="AG1264" i="5"/>
  <c r="AG1642" i="5"/>
  <c r="AG1898" i="5"/>
  <c r="AG2095" i="5"/>
  <c r="AG2223" i="5"/>
  <c r="AG2351" i="5"/>
  <c r="AG2479" i="5"/>
  <c r="AG2607" i="5"/>
  <c r="AG2735" i="5"/>
  <c r="AG2863" i="5"/>
  <c r="AG2991" i="5"/>
  <c r="AG3119" i="5"/>
  <c r="AG3247" i="5"/>
  <c r="AG3375" i="5"/>
  <c r="AG3503" i="5"/>
  <c r="AG993" i="5"/>
  <c r="AG1501" i="5"/>
  <c r="AG1763" i="5"/>
  <c r="AG2019" i="5"/>
  <c r="AG2156" i="5"/>
  <c r="AG2284" i="5"/>
  <c r="AG2412" i="5"/>
  <c r="AG2540" i="5"/>
  <c r="AG2668" i="5"/>
  <c r="AG2796" i="5"/>
  <c r="AG2924" i="5"/>
  <c r="AG3052" i="5"/>
  <c r="AG3180" i="5"/>
  <c r="AG3308" i="5"/>
  <c r="AG3436" i="5"/>
  <c r="AG737" i="5"/>
  <c r="AG1566" i="5"/>
  <c r="AG2057" i="5"/>
  <c r="AG2313" i="5"/>
  <c r="AG2569" i="5"/>
  <c r="AG2825" i="5"/>
  <c r="AG3081" i="5"/>
  <c r="AG3337" i="5"/>
  <c r="AG1480" i="5"/>
  <c r="AG2293" i="5"/>
  <c r="AG2805" i="5"/>
  <c r="AG3285" i="5"/>
  <c r="AG1575" i="5"/>
  <c r="AG2326" i="5"/>
  <c r="AG2854" i="5"/>
  <c r="AG3390" i="5"/>
  <c r="AG1401" i="5"/>
  <c r="AG1967" i="5"/>
  <c r="AG2258" i="5"/>
  <c r="AG2514" i="5"/>
  <c r="AG2770" i="5"/>
  <c r="AG3026" i="5"/>
  <c r="AG3282" i="5"/>
  <c r="AG776" i="5"/>
  <c r="AG2061" i="5"/>
  <c r="AG2573" i="5"/>
  <c r="AG3101" i="5"/>
  <c r="AG1193" i="5"/>
  <c r="AG2230" i="5"/>
  <c r="AG2718" i="5"/>
  <c r="AG3206" i="5"/>
  <c r="AG1572" i="5"/>
  <c r="AG1858" i="5"/>
  <c r="AG2843" i="5"/>
  <c r="AG3355" i="5"/>
  <c r="AG1723" i="5"/>
  <c r="AG2520" i="5"/>
  <c r="AG3032" i="5"/>
  <c r="AG577" i="5"/>
  <c r="AG2529" i="5"/>
  <c r="AG2213" i="5"/>
  <c r="AG2774" i="5"/>
  <c r="AG2218" i="5"/>
  <c r="AG2986" i="5"/>
  <c r="AG1942" i="5"/>
  <c r="AG873" i="5"/>
  <c r="AG780" i="5"/>
  <c r="AG1912" i="5"/>
  <c r="AG1261" i="5"/>
  <c r="AG2025" i="5"/>
  <c r="AG2026" i="5"/>
  <c r="AG2415" i="5"/>
  <c r="AG2927" i="5"/>
  <c r="AG722" i="5"/>
  <c r="AG2220" i="5"/>
  <c r="AG2732" i="5"/>
  <c r="AG3244" i="5"/>
  <c r="AG1822" i="5"/>
  <c r="AG2441" i="5"/>
  <c r="AG3209" i="5"/>
  <c r="AG3045" i="5"/>
  <c r="AG889" i="5"/>
  <c r="AG2386" i="5"/>
  <c r="AG1590" i="5"/>
  <c r="AG2486" i="5"/>
  <c r="AG2049" i="5"/>
  <c r="AG706" i="5"/>
  <c r="AG2702" i="5"/>
  <c r="AG812" i="5"/>
  <c r="AG1800" i="5"/>
  <c r="AG1037" i="5"/>
  <c r="AG1913" i="5"/>
  <c r="AG2047" i="5"/>
  <c r="AG2559" i="5"/>
  <c r="AG3199" i="5"/>
  <c r="AG1667" i="5"/>
  <c r="AG2364" i="5"/>
  <c r="AG2876" i="5"/>
  <c r="AG3260" i="5"/>
  <c r="AG2217" i="5"/>
  <c r="AG3241" i="5"/>
  <c r="AG2613" i="5"/>
  <c r="AG2654" i="5"/>
  <c r="AG2162" i="5"/>
  <c r="AG2930" i="5"/>
  <c r="AG1718" i="5"/>
  <c r="AG2023" i="5"/>
  <c r="AG1470" i="5"/>
  <c r="AG3264" i="5"/>
  <c r="AG278" i="5"/>
  <c r="AG663" i="5"/>
  <c r="AG629" i="5"/>
  <c r="AG1330" i="5"/>
  <c r="AG190" i="5"/>
  <c r="AG392" i="5"/>
  <c r="AG1242" i="5"/>
  <c r="AG1247" i="5"/>
  <c r="AG2291" i="5"/>
  <c r="AG45" i="5"/>
  <c r="AG103" i="5"/>
  <c r="AG347" i="5"/>
  <c r="AG364" i="5"/>
  <c r="AG948" i="5"/>
  <c r="AG1547" i="5"/>
  <c r="AG417" i="5"/>
  <c r="AG679" i="5"/>
  <c r="AG962" i="5"/>
  <c r="AG670" i="5"/>
  <c r="AG1223" i="5"/>
  <c r="AG1692" i="5"/>
  <c r="AG2195" i="5"/>
  <c r="AG2256" i="5"/>
  <c r="AG37" i="5"/>
  <c r="AG42" i="5"/>
  <c r="AG87" i="5"/>
  <c r="AG96" i="5"/>
  <c r="AG315" i="5"/>
  <c r="AG1094" i="5"/>
  <c r="AG332" i="5"/>
  <c r="AG1099" i="5"/>
  <c r="AG884" i="5"/>
  <c r="AG1216" i="5"/>
  <c r="AG1457" i="5"/>
  <c r="AG2029" i="5"/>
  <c r="AG1670" i="5"/>
  <c r="AG1735" i="5"/>
  <c r="AG1535" i="5"/>
  <c r="AG2810" i="5"/>
  <c r="AG2141" i="5"/>
  <c r="AG2302" i="5"/>
  <c r="AG1084" i="5"/>
  <c r="AG1808" i="5"/>
  <c r="AG1053" i="5"/>
  <c r="AG1793" i="5"/>
  <c r="AG1562" i="5"/>
  <c r="AG2311" i="5"/>
  <c r="AG2823" i="5"/>
  <c r="AG3335" i="5"/>
  <c r="AG1683" i="5"/>
  <c r="AG2372" i="5"/>
  <c r="AG2884" i="5"/>
  <c r="AG3396" i="5"/>
  <c r="AG2233" i="5"/>
  <c r="AG3257" i="5"/>
  <c r="AG3133" i="5"/>
  <c r="AG3230" i="5"/>
  <c r="AG2434" i="5"/>
  <c r="AG3458" i="5"/>
  <c r="AG3469" i="5"/>
  <c r="AG665" i="5"/>
  <c r="AG1620" i="5"/>
  <c r="AG602" i="5"/>
  <c r="AG1605" i="5"/>
  <c r="AG864" i="5"/>
  <c r="AG2123" i="5"/>
  <c r="AG2635" i="5"/>
  <c r="AG3147" i="5"/>
  <c r="AG1105" i="5"/>
  <c r="AG2184" i="5"/>
  <c r="AG2696" i="5"/>
  <c r="AG3208" i="5"/>
  <c r="AG1678" i="5"/>
  <c r="AG2881" i="5"/>
  <c r="AG2405" i="5"/>
  <c r="AG2430" i="5"/>
  <c r="AG2058" i="5"/>
  <c r="AG3082" i="5"/>
  <c r="AG2685" i="5"/>
  <c r="AG2830" i="5"/>
  <c r="AG1388" i="5"/>
  <c r="AG1960" i="5"/>
  <c r="AG1357" i="5"/>
  <c r="AG1945" i="5"/>
  <c r="AG1866" i="5"/>
  <c r="AG2463" i="5"/>
  <c r="AG2975" i="5"/>
  <c r="AG3487" i="5"/>
  <c r="AG1987" i="5"/>
  <c r="AG2524" i="5"/>
  <c r="AG3036" i="5"/>
  <c r="AG609" i="5"/>
  <c r="AG2537" i="5"/>
  <c r="AG1224" i="5"/>
  <c r="AG1449" i="5"/>
  <c r="AG1273" i="5"/>
  <c r="AG2738" i="5"/>
  <c r="AG1974" i="5"/>
  <c r="AG2166" i="5"/>
  <c r="AG2208" i="5"/>
  <c r="AG1905" i="5"/>
  <c r="AG2423" i="5"/>
  <c r="AG3447" i="5"/>
  <c r="AG2484" i="5"/>
  <c r="AG2996" i="5"/>
  <c r="AG2457" i="5"/>
  <c r="AG3481" i="5"/>
  <c r="AG953" i="5"/>
  <c r="AG2658" i="5"/>
  <c r="AG1959" i="5"/>
  <c r="AG932" i="5"/>
  <c r="AG901" i="5"/>
  <c r="AG1717" i="5"/>
  <c r="AG2235" i="5"/>
  <c r="AG3259" i="5"/>
  <c r="AG2296" i="5"/>
  <c r="AG2808" i="5"/>
  <c r="AG2081" i="5"/>
  <c r="AG3105" i="5"/>
  <c r="AG2902" i="5"/>
  <c r="AG2282" i="5"/>
  <c r="AG3157" i="5"/>
  <c r="AG1560" i="5"/>
  <c r="AG212" i="5"/>
  <c r="AG483" i="5"/>
  <c r="AG2063" i="5"/>
  <c r="AG3087" i="5"/>
  <c r="AG2124" i="5"/>
  <c r="AG2636" i="5"/>
  <c r="AG1368" i="5"/>
  <c r="AG2165" i="5"/>
  <c r="AG1839" i="5"/>
  <c r="AG2962" i="5"/>
  <c r="AG2606" i="5"/>
  <c r="AG625" i="5"/>
  <c r="AG929" i="5"/>
  <c r="AG3164" i="5"/>
  <c r="AG2793" i="5"/>
  <c r="AG1903" i="5"/>
  <c r="AG2662" i="5"/>
  <c r="AG951" i="5"/>
  <c r="AG698" i="5"/>
  <c r="AG3222" i="5"/>
  <c r="AG99" i="5"/>
  <c r="AG3063" i="5"/>
  <c r="AG3124" i="5"/>
  <c r="AG2069" i="5"/>
  <c r="AG2914" i="5"/>
  <c r="AG1188" i="5"/>
  <c r="AG1666" i="5"/>
  <c r="AG3387" i="5"/>
  <c r="AG2936" i="5"/>
  <c r="AG3333" i="5"/>
  <c r="AG872" i="5"/>
  <c r="AG1688" i="5"/>
  <c r="AG1136" i="5"/>
  <c r="AG3215" i="5"/>
  <c r="AG2764" i="5"/>
  <c r="AG3017" i="5"/>
  <c r="AG3218" i="5"/>
  <c r="AG148" i="5"/>
  <c r="AG2946" i="5"/>
  <c r="AG1876" i="5"/>
  <c r="AG2379" i="5"/>
  <c r="AG2440" i="5"/>
  <c r="AG3393" i="5"/>
  <c r="AG1128" i="5"/>
  <c r="AG845" i="5"/>
  <c r="AG2268" i="5"/>
  <c r="AG3250" i="5"/>
  <c r="AG313" i="5"/>
  <c r="AG863" i="5"/>
  <c r="AG2864" i="5"/>
  <c r="AG368" i="5"/>
  <c r="AG1235" i="5"/>
  <c r="AG33" i="5"/>
  <c r="AG299" i="5"/>
  <c r="AG1079" i="5"/>
  <c r="AG896" i="5"/>
  <c r="AG1710" i="5"/>
  <c r="AG410" i="5"/>
  <c r="AG950" i="5"/>
  <c r="AG955" i="5"/>
  <c r="AG1629" i="5"/>
  <c r="AG3345" i="5"/>
  <c r="AG3406" i="5"/>
  <c r="AG1664" i="5"/>
  <c r="AG1040" i="5"/>
  <c r="AG3191" i="5"/>
  <c r="AG2740" i="5"/>
  <c r="AG2581" i="5"/>
  <c r="AG2998" i="5"/>
  <c r="AG1973" i="5"/>
  <c r="AG2552" i="5"/>
  <c r="AG1496" i="5"/>
  <c r="AG1069" i="5"/>
  <c r="AG3343" i="5"/>
  <c r="AG3273" i="5"/>
  <c r="AG260" i="5"/>
  <c r="AG2619" i="5"/>
  <c r="AG1614" i="5"/>
  <c r="AG3050" i="5"/>
  <c r="AG1929" i="5"/>
  <c r="AG3471" i="5"/>
  <c r="AG387" i="5"/>
  <c r="AG1145" i="5"/>
  <c r="AG318" i="5"/>
  <c r="AG580" i="5"/>
  <c r="AG1370" i="5"/>
  <c r="AG1375" i="5"/>
  <c r="AG2803" i="5"/>
  <c r="AG173" i="5"/>
  <c r="AG359" i="5"/>
  <c r="AG685" i="5"/>
  <c r="AG694" i="5"/>
  <c r="AG1740" i="5"/>
  <c r="AG2304" i="5"/>
  <c r="AG38" i="5"/>
  <c r="AG88" i="5"/>
  <c r="AG1090" i="5"/>
  <c r="AG823" i="5"/>
  <c r="AG1335" i="5"/>
  <c r="AG634" i="5"/>
  <c r="AG2643" i="5"/>
  <c r="AG2704" i="5"/>
  <c r="AG149" i="5"/>
  <c r="AG154" i="5"/>
  <c r="AG311" i="5"/>
  <c r="AG320" i="5"/>
  <c r="AG637" i="5"/>
  <c r="AG1206" i="5"/>
  <c r="AG646" i="5"/>
  <c r="AG1211" i="5"/>
  <c r="AG1644" i="5"/>
  <c r="AG2147" i="5"/>
  <c r="AG2833" i="5"/>
  <c r="AG2309" i="5"/>
  <c r="AG2342" i="5"/>
  <c r="AG1983" i="5"/>
  <c r="AG3034" i="5"/>
  <c r="AG2589" i="5"/>
  <c r="AG2734" i="5"/>
  <c r="AG1308" i="5"/>
  <c r="AG1920" i="5"/>
  <c r="AG1277" i="5"/>
  <c r="AG1786" i="5"/>
  <c r="AG2935" i="5"/>
  <c r="AG1907" i="5"/>
  <c r="AG3508" i="5"/>
  <c r="AG841" i="5"/>
  <c r="AG1654" i="5"/>
  <c r="AG1732" i="5"/>
  <c r="AG1312" i="5"/>
  <c r="AG2747" i="5"/>
  <c r="AG1531" i="5"/>
  <c r="AG3320" i="5"/>
  <c r="AG2853" i="5"/>
  <c r="AG3306" i="5"/>
  <c r="AG3254" i="5"/>
  <c r="AG1545" i="5"/>
  <c r="AG2575" i="5"/>
  <c r="AG865" i="5"/>
  <c r="AG3148" i="5"/>
  <c r="AG2761" i="5"/>
  <c r="AG2190" i="5"/>
  <c r="AG2445" i="5"/>
  <c r="AG2079" i="5"/>
  <c r="AG2140" i="5"/>
  <c r="AG1495" i="5"/>
  <c r="AG2229" i="5"/>
  <c r="AG2994" i="5"/>
  <c r="AG1346" i="5"/>
  <c r="AG2659" i="5"/>
  <c r="AG1536" i="5"/>
  <c r="AG2037" i="5"/>
  <c r="AG2100" i="5"/>
  <c r="AG1176" i="5"/>
  <c r="AG2094" i="5"/>
  <c r="AG2518" i="5"/>
  <c r="AG1157" i="5"/>
  <c r="AG2875" i="5"/>
  <c r="AG2424" i="5"/>
  <c r="AG2337" i="5"/>
  <c r="AG2538" i="5"/>
  <c r="AG844" i="5"/>
  <c r="AG1673" i="5"/>
  <c r="AG1377" i="5"/>
  <c r="AG1950" i="5"/>
  <c r="AG2726" i="5"/>
  <c r="AG3086" i="5"/>
  <c r="AG355" i="5"/>
  <c r="AG2133" i="5"/>
  <c r="AG2413" i="5"/>
  <c r="AG1189" i="5"/>
  <c r="AG2891" i="5"/>
  <c r="AG2952" i="5"/>
  <c r="AG3397" i="5"/>
  <c r="AG1623" i="5"/>
  <c r="AG1689" i="5"/>
  <c r="AG2014" i="5"/>
  <c r="AG667" i="5"/>
  <c r="AG3171" i="5"/>
  <c r="AG808" i="5"/>
  <c r="AG765" i="5"/>
  <c r="AG2167" i="5"/>
  <c r="AG2228" i="5"/>
  <c r="AG2969" i="5"/>
  <c r="AG2146" i="5"/>
  <c r="AG1444" i="5"/>
  <c r="AG2491" i="5"/>
  <c r="AG545" i="5"/>
  <c r="AG1671" i="5"/>
  <c r="AG2270" i="5"/>
  <c r="AG1578" i="5"/>
  <c r="AG2380" i="5"/>
  <c r="AG3165" i="5"/>
  <c r="AG1604" i="5"/>
  <c r="AG2374" i="5"/>
  <c r="AG1944" i="5"/>
  <c r="AG2447" i="5"/>
  <c r="AG2505" i="5"/>
  <c r="AG1846" i="5"/>
  <c r="AG446" i="5"/>
  <c r="AG708" i="5"/>
  <c r="AG1498" i="5"/>
  <c r="AG83" i="5"/>
  <c r="AG3315" i="5"/>
  <c r="AG301" i="5"/>
  <c r="AG563" i="5"/>
  <c r="AG846" i="5"/>
  <c r="AG851" i="5"/>
  <c r="AG917" i="5"/>
  <c r="AG2816" i="5"/>
  <c r="AG166" i="5"/>
  <c r="AG344" i="5"/>
  <c r="AG1218" i="5"/>
  <c r="AG839" i="5"/>
  <c r="AG1351" i="5"/>
  <c r="AG821" i="5"/>
  <c r="AG2707" i="5"/>
  <c r="AG2768" i="5"/>
  <c r="AG165" i="5"/>
  <c r="AG170" i="5"/>
  <c r="AG343" i="5"/>
  <c r="AG352" i="5"/>
  <c r="AG669" i="5"/>
  <c r="AG1222" i="5"/>
  <c r="AG678" i="5"/>
  <c r="AG1227" i="5"/>
  <c r="AG1708" i="5"/>
  <c r="AG2211" i="5"/>
  <c r="AG2272" i="5"/>
  <c r="AG2865" i="5"/>
  <c r="AG2373" i="5"/>
  <c r="AG2406" i="5"/>
  <c r="AG2041" i="5"/>
  <c r="AG3066" i="5"/>
  <c r="AG2653" i="5"/>
  <c r="AG2798" i="5"/>
  <c r="AG1340" i="5"/>
  <c r="AG1936" i="5"/>
  <c r="AG1309" i="5"/>
  <c r="AG1921" i="5"/>
  <c r="AG1818" i="5"/>
  <c r="AG2439" i="5"/>
  <c r="AG2951" i="5"/>
  <c r="AG3463" i="5"/>
  <c r="AG1939" i="5"/>
  <c r="AG2500" i="5"/>
  <c r="AG3012" i="5"/>
  <c r="AG259" i="5"/>
  <c r="AG2489" i="5"/>
  <c r="AG452" i="5"/>
  <c r="AG1097" i="5"/>
  <c r="AG1081" i="5"/>
  <c r="AG2690" i="5"/>
  <c r="AG1782" i="5"/>
  <c r="AG2062" i="5"/>
  <c r="AG964" i="5"/>
  <c r="AG1748" i="5"/>
  <c r="AG933" i="5"/>
  <c r="AG1733" i="5"/>
  <c r="AG1376" i="5"/>
  <c r="AG2251" i="5"/>
  <c r="AG2763" i="5"/>
  <c r="AG3275" i="5"/>
  <c r="AG1563" i="5"/>
  <c r="AG2312" i="5"/>
  <c r="AG2824" i="5"/>
  <c r="AG3336" i="5"/>
  <c r="AG2113" i="5"/>
  <c r="AG3137" i="5"/>
  <c r="AG2909" i="5"/>
  <c r="AG2974" i="5"/>
  <c r="AG2314" i="5"/>
  <c r="AG3338" i="5"/>
  <c r="AG3221" i="5"/>
  <c r="AG3318" i="5"/>
  <c r="AG1576" i="5"/>
  <c r="AG340" i="5"/>
  <c r="AG1561" i="5"/>
  <c r="AG2591" i="5"/>
  <c r="AG3103" i="5"/>
  <c r="AG2652" i="5"/>
  <c r="AG2262" i="5"/>
  <c r="AG2509" i="5"/>
  <c r="AG1613" i="5"/>
  <c r="AG277" i="5"/>
  <c r="AG539" i="5"/>
  <c r="AG544" i="5"/>
  <c r="AG822" i="5"/>
  <c r="AG827" i="5"/>
  <c r="AG1339" i="5"/>
  <c r="AG2720" i="5"/>
  <c r="AG3089" i="5"/>
  <c r="AG2821" i="5"/>
  <c r="AG2870" i="5"/>
  <c r="AG3290" i="5"/>
  <c r="AG3125" i="5"/>
  <c r="AG20" i="5"/>
  <c r="AG1520" i="5"/>
  <c r="AG2551" i="5"/>
  <c r="AG769" i="5"/>
  <c r="AG2612" i="5"/>
  <c r="AG2713" i="5"/>
  <c r="AG1743" i="5"/>
  <c r="AG2357" i="5"/>
  <c r="AG1860" i="5"/>
  <c r="AG2363" i="5"/>
  <c r="AG1787" i="5"/>
  <c r="AG3448" i="5"/>
  <c r="AG3361" i="5"/>
  <c r="AG3438" i="5"/>
  <c r="AG1417" i="5"/>
  <c r="AG813" i="5"/>
  <c r="AG2191" i="5"/>
  <c r="AG2703" i="5"/>
  <c r="AG2252" i="5"/>
  <c r="AG3276" i="5"/>
  <c r="AG2677" i="5"/>
  <c r="AG2194" i="5"/>
  <c r="AG2965" i="5"/>
  <c r="AG1537" i="5"/>
  <c r="AG2158" i="5"/>
  <c r="AG2574" i="5"/>
  <c r="AG1698" i="5"/>
  <c r="AG1819" i="5"/>
  <c r="AG2369" i="5"/>
  <c r="AG2570" i="5"/>
  <c r="AG1704" i="5"/>
  <c r="AG1200" i="5"/>
  <c r="AG2719" i="5"/>
  <c r="AG3231" i="5"/>
  <c r="AG1441" i="5"/>
  <c r="AG2780" i="5"/>
  <c r="AG3292" i="5"/>
  <c r="AG3049" i="5"/>
  <c r="AG2741" i="5"/>
  <c r="AG2226" i="5"/>
  <c r="AG3037" i="5"/>
  <c r="AG3142" i="5"/>
  <c r="AG575" i="5"/>
  <c r="AG858" i="5"/>
  <c r="AG1013" i="5"/>
  <c r="AG178" i="5"/>
  <c r="AG1230" i="5"/>
  <c r="AG2243" i="5"/>
  <c r="AG79" i="5"/>
  <c r="AG1474" i="5"/>
  <c r="AG697" i="5"/>
  <c r="AG1137" i="5"/>
  <c r="AG405" i="5"/>
  <c r="AG672" i="5"/>
  <c r="AG1462" i="5"/>
  <c r="AG1467" i="5"/>
  <c r="AG3232" i="5"/>
  <c r="AG3301" i="5"/>
  <c r="AG796" i="5"/>
  <c r="AG1649" i="5"/>
  <c r="AG2679" i="5"/>
  <c r="AG1854" i="5"/>
  <c r="AG2614" i="5"/>
  <c r="AG2861" i="5"/>
  <c r="AG1413" i="5"/>
  <c r="AG3003" i="5"/>
  <c r="AG3064" i="5"/>
  <c r="AG2593" i="5"/>
  <c r="AG2109" i="5"/>
  <c r="AG1816" i="5"/>
  <c r="AG2319" i="5"/>
  <c r="AG1699" i="5"/>
  <c r="AG3404" i="5"/>
  <c r="AG3262" i="5"/>
  <c r="AG800" i="5"/>
  <c r="AG3192" i="5"/>
  <c r="AG2015" i="5"/>
  <c r="AG1325" i="5"/>
  <c r="AG1834" i="5"/>
  <c r="AG3020" i="5"/>
  <c r="AG1225" i="5"/>
  <c r="AG2102" i="5"/>
  <c r="AG57" i="5"/>
  <c r="AG127" i="5"/>
  <c r="AG395" i="5"/>
  <c r="AG412" i="5"/>
  <c r="AG1044" i="5"/>
  <c r="AG1643" i="5"/>
  <c r="AG429" i="5"/>
  <c r="AG691" i="5"/>
  <c r="AG974" i="5"/>
  <c r="AG979" i="5"/>
  <c r="AG1725" i="5"/>
  <c r="AG3328" i="5"/>
  <c r="AG294" i="5"/>
  <c r="AG556" i="5"/>
  <c r="AG1463" i="5"/>
  <c r="AG3155" i="5"/>
  <c r="AG3216" i="5"/>
  <c r="AG282" i="5"/>
  <c r="AG1334" i="5"/>
  <c r="AG2266" i="5"/>
  <c r="AG1845" i="5"/>
  <c r="AG1257" i="5"/>
  <c r="AG3252" i="5"/>
  <c r="AG1988" i="5"/>
  <c r="AG100" i="5"/>
  <c r="AG2794" i="5"/>
  <c r="AG1801" i="5"/>
  <c r="AG2892" i="5"/>
  <c r="AG3474" i="5"/>
  <c r="AG2107" i="5"/>
  <c r="AG2680" i="5"/>
  <c r="AG2621" i="5"/>
  <c r="AG2959" i="5"/>
  <c r="AG1000" i="5"/>
  <c r="AG185" i="5"/>
  <c r="AG383" i="5"/>
  <c r="AG709" i="5"/>
  <c r="AG718" i="5"/>
  <c r="AG1788" i="5"/>
  <c r="AG2352" i="5"/>
  <c r="AG50" i="5"/>
  <c r="AG112" i="5"/>
  <c r="AG1102" i="5"/>
  <c r="AG1107" i="5"/>
  <c r="AG1344" i="5"/>
  <c r="AG2097" i="5"/>
  <c r="AG422" i="5"/>
  <c r="AG684" i="5"/>
  <c r="AG1458" i="5"/>
  <c r="AG967" i="5"/>
  <c r="AG1479" i="5"/>
  <c r="AG1677" i="5"/>
  <c r="AG3219" i="5"/>
  <c r="AG3280" i="5"/>
  <c r="AG293" i="5"/>
  <c r="AG298" i="5"/>
  <c r="AG555" i="5"/>
  <c r="AG560" i="5"/>
  <c r="AG838" i="5"/>
  <c r="AG1350" i="5"/>
  <c r="AG843" i="5"/>
  <c r="AG1355" i="5"/>
  <c r="AG853" i="5"/>
  <c r="AG2723" i="5"/>
  <c r="AG2784" i="5"/>
  <c r="AG3121" i="5"/>
  <c r="AG2885" i="5"/>
  <c r="AG2942" i="5"/>
  <c r="AG2298" i="5"/>
  <c r="AG3322" i="5"/>
  <c r="AG3189" i="5"/>
  <c r="AG3286" i="5"/>
  <c r="AG1552" i="5"/>
  <c r="AG2055" i="5"/>
  <c r="AG2567" i="5"/>
  <c r="AG3079" i="5"/>
  <c r="AG833" i="5"/>
  <c r="AG2116" i="5"/>
  <c r="AG2628" i="5"/>
  <c r="AG3140" i="5"/>
  <c r="AG1304" i="5"/>
  <c r="AG2745" i="5"/>
  <c r="AG1807" i="5"/>
  <c r="AG1220" i="5"/>
  <c r="AG1861" i="5"/>
  <c r="AG3403" i="5"/>
  <c r="AG3464" i="5"/>
  <c r="AG3502" i="5"/>
  <c r="AG876" i="5"/>
  <c r="AG2207" i="5"/>
  <c r="AG2790" i="5"/>
  <c r="AG2522" i="5"/>
  <c r="AG1281" i="5"/>
  <c r="AG3170" i="5"/>
  <c r="AG1922" i="5"/>
  <c r="AG2038" i="5"/>
  <c r="AG1606" i="5"/>
  <c r="AG1100" i="5"/>
  <c r="AG2831" i="5"/>
  <c r="AG2249" i="5"/>
  <c r="AG2450" i="5"/>
  <c r="AG538" i="5"/>
  <c r="AG1041" i="5"/>
  <c r="AG2333" i="5"/>
  <c r="AG1356" i="5"/>
  <c r="AG2508" i="5"/>
  <c r="AG2706" i="5"/>
  <c r="AG441" i="5"/>
  <c r="AG703" i="5"/>
  <c r="AG986" i="5"/>
  <c r="AG991" i="5"/>
  <c r="AG1773" i="5"/>
  <c r="AG3376" i="5"/>
  <c r="AG306" i="5"/>
  <c r="AG568" i="5"/>
  <c r="AG1358" i="5"/>
  <c r="AG1363" i="5"/>
  <c r="AG2755" i="5"/>
  <c r="AG161" i="5"/>
  <c r="AG335" i="5"/>
  <c r="AG661" i="5"/>
  <c r="AG252" i="5"/>
  <c r="AG1095" i="5"/>
  <c r="AG852" i="5"/>
  <c r="AG1152" i="5"/>
  <c r="AG1393" i="5"/>
  <c r="AG1966" i="5"/>
  <c r="AG421" i="5"/>
  <c r="AG426" i="5"/>
  <c r="AG683" i="5"/>
  <c r="AG688" i="5"/>
  <c r="AG966" i="5"/>
  <c r="AG1478" i="5"/>
  <c r="AG971" i="5"/>
  <c r="AG1483" i="5"/>
  <c r="AG1693" i="5"/>
  <c r="AG3235" i="5"/>
  <c r="AG3296" i="5"/>
  <c r="AG3377" i="5"/>
  <c r="AG3365" i="5"/>
  <c r="AG3470" i="5"/>
  <c r="AG2554" i="5"/>
  <c r="AG968" i="5"/>
  <c r="AG1527" i="5"/>
  <c r="AG828" i="5"/>
  <c r="AG1680" i="5"/>
  <c r="AG797" i="5"/>
  <c r="AG1665" i="5"/>
  <c r="AG1104" i="5"/>
  <c r="AG2183" i="5"/>
  <c r="AG2695" i="5"/>
  <c r="AG3207" i="5"/>
  <c r="AG1345" i="5"/>
  <c r="AG2244" i="5"/>
  <c r="AG2756" i="5"/>
  <c r="AG3268" i="5"/>
  <c r="AG1918" i="5"/>
  <c r="AG3001" i="5"/>
  <c r="AG2645" i="5"/>
  <c r="AG2694" i="5"/>
  <c r="AG2178" i="5"/>
  <c r="AG3202" i="5"/>
  <c r="AG2933" i="5"/>
  <c r="AG3062" i="5"/>
  <c r="AG1476" i="5"/>
  <c r="AG2004" i="5"/>
  <c r="AG1445" i="5"/>
  <c r="AG1989" i="5"/>
  <c r="AG1954" i="5"/>
  <c r="AG2507" i="5"/>
  <c r="AG3019" i="5"/>
  <c r="AG356" i="5"/>
  <c r="AG2056" i="5"/>
  <c r="AG2568" i="5"/>
  <c r="AG3080" i="5"/>
  <c r="AG824" i="5"/>
  <c r="AG2625" i="5"/>
  <c r="AG1734" i="5"/>
  <c r="AG1815" i="5"/>
  <c r="AG1567" i="5"/>
  <c r="AG2826" i="5"/>
  <c r="AG2173" i="5"/>
  <c r="AG2334" i="5"/>
  <c r="AG1132" i="5"/>
  <c r="AG1832" i="5"/>
  <c r="AG1101" i="5"/>
  <c r="AG1817" i="5"/>
  <c r="AG1610" i="5"/>
  <c r="AG2335" i="5"/>
  <c r="AG2847" i="5"/>
  <c r="AG3359" i="5"/>
  <c r="AG1731" i="5"/>
  <c r="AG2396" i="5"/>
  <c r="AG2908" i="5"/>
  <c r="AG3420" i="5"/>
  <c r="AG2281" i="5"/>
  <c r="AG3305" i="5"/>
  <c r="AG3229" i="5"/>
  <c r="AG3326" i="5"/>
  <c r="AG2482" i="5"/>
  <c r="AG3506" i="5"/>
  <c r="AG937" i="5"/>
  <c r="AG62" i="5"/>
  <c r="AG136" i="5"/>
  <c r="AG1114" i="5"/>
  <c r="AG1119" i="5"/>
  <c r="AG1521" i="5"/>
  <c r="AG2193" i="5"/>
  <c r="AG434" i="5"/>
  <c r="AG696" i="5"/>
  <c r="AG1486" i="5"/>
  <c r="AG1491" i="5"/>
  <c r="AG3267" i="5"/>
  <c r="AG289" i="5"/>
  <c r="AG551" i="5"/>
  <c r="AG834" i="5"/>
  <c r="AG316" i="5"/>
  <c r="AG1207" i="5"/>
  <c r="AG1628" i="5"/>
  <c r="AG2131" i="5"/>
  <c r="AG2192" i="5"/>
  <c r="AG21" i="5"/>
  <c r="AG26" i="5"/>
  <c r="AG55" i="5"/>
  <c r="AG64" i="5"/>
  <c r="AG251" i="5"/>
  <c r="AG1078" i="5"/>
  <c r="AG268" i="5"/>
  <c r="AG1083" i="5"/>
  <c r="AG753" i="5"/>
  <c r="AG960" i="5"/>
  <c r="AG1201" i="5"/>
  <c r="AG1774" i="5"/>
  <c r="AG1542" i="5"/>
  <c r="AG1607" i="5"/>
  <c r="AG1433" i="5"/>
  <c r="AG2778" i="5"/>
  <c r="AG2077" i="5"/>
  <c r="AG2238" i="5"/>
  <c r="AG1052" i="5"/>
  <c r="AG1792" i="5"/>
  <c r="AG1021" i="5"/>
  <c r="AG1777" i="5"/>
  <c r="AG1530" i="5"/>
  <c r="AG2295" i="5"/>
  <c r="AG2807" i="5"/>
  <c r="AG3319" i="5"/>
  <c r="AG1651" i="5"/>
  <c r="AG2356" i="5"/>
  <c r="AG2868" i="5"/>
  <c r="AG3380" i="5"/>
  <c r="AG2201" i="5"/>
  <c r="AG3225" i="5"/>
  <c r="AG3077" i="5"/>
  <c r="AG3166" i="5"/>
  <c r="AG2402" i="5"/>
  <c r="AG3426" i="5"/>
  <c r="AG3405" i="5"/>
  <c r="AG3494" i="5"/>
  <c r="AG1589" i="5"/>
  <c r="AG3131" i="5"/>
  <c r="AG2168" i="5"/>
  <c r="AG2849" i="5"/>
  <c r="AG2766" i="5"/>
  <c r="AG1955" i="5"/>
  <c r="AJ89" i="5"/>
  <c r="AJ217" i="5"/>
  <c r="AJ345" i="5"/>
  <c r="AJ473" i="5"/>
  <c r="AJ94" i="5"/>
  <c r="AJ222" i="5"/>
  <c r="AJ350" i="5"/>
  <c r="AJ478" i="5"/>
  <c r="AJ191" i="5"/>
  <c r="AJ447" i="5"/>
  <c r="AJ607" i="5"/>
  <c r="AJ735" i="5"/>
  <c r="AJ200" i="5"/>
  <c r="AJ456" i="5"/>
  <c r="AJ612" i="5"/>
  <c r="AJ11" i="5"/>
  <c r="AJ517" i="5"/>
  <c r="AJ761" i="5"/>
  <c r="AJ890" i="5"/>
  <c r="AJ1018" i="5"/>
  <c r="AJ1146" i="5"/>
  <c r="AJ1274" i="5"/>
  <c r="AJ1402" i="5"/>
  <c r="AJ28" i="5"/>
  <c r="AJ526" i="5"/>
  <c r="AJ767" i="5"/>
  <c r="AJ895" i="5"/>
  <c r="AJ1023" i="5"/>
  <c r="AJ1151" i="5"/>
  <c r="AJ1279" i="5"/>
  <c r="AJ1407" i="5"/>
  <c r="AJ339" i="5"/>
  <c r="AJ1300" i="5"/>
  <c r="AJ1916" i="5"/>
  <c r="AJ1269" i="5"/>
  <c r="AJ1901" i="5"/>
  <c r="AJ1778" i="5"/>
  <c r="AJ2419" i="5"/>
  <c r="AJ2931" i="5"/>
  <c r="AJ3443" i="5"/>
  <c r="AJ1899" i="5"/>
  <c r="AJ2480" i="5"/>
  <c r="AJ2992" i="5"/>
  <c r="AJ3504" i="5"/>
  <c r="AJ2449" i="5"/>
  <c r="AJ77" i="5"/>
  <c r="AJ205" i="5"/>
  <c r="AJ333" i="5"/>
  <c r="AJ461" i="5"/>
  <c r="AJ82" i="5"/>
  <c r="AJ210" i="5"/>
  <c r="AJ338" i="5"/>
  <c r="AJ466" i="5"/>
  <c r="AJ167" i="5"/>
  <c r="AJ423" i="5"/>
  <c r="AJ595" i="5"/>
  <c r="AJ723" i="5"/>
  <c r="AJ176" i="5"/>
  <c r="AJ432" i="5"/>
  <c r="AJ600" i="5"/>
  <c r="AJ728" i="5"/>
  <c r="AJ475" i="5"/>
  <c r="AJ745" i="5"/>
  <c r="AJ878" i="5"/>
  <c r="AJ1006" i="5"/>
  <c r="AJ1134" i="5"/>
  <c r="AJ1262" i="5"/>
  <c r="AJ1390" i="5"/>
  <c r="AJ1518" i="5"/>
  <c r="AJ492" i="5"/>
  <c r="AJ752" i="5"/>
  <c r="AJ883" i="5"/>
  <c r="AJ1011" i="5"/>
  <c r="AJ1139" i="5"/>
  <c r="AJ1267" i="5"/>
  <c r="AJ1395" i="5"/>
  <c r="AJ243" i="5"/>
  <c r="AJ1204" i="5"/>
  <c r="AJ1868" i="5"/>
  <c r="AJ1173" i="5"/>
  <c r="AJ1853" i="5"/>
  <c r="AJ1682" i="5"/>
  <c r="AJ2371" i="5"/>
  <c r="AJ2883" i="5"/>
  <c r="AJ3395" i="5"/>
  <c r="AJ1803" i="5"/>
  <c r="AJ2432" i="5"/>
  <c r="AJ2944" i="5"/>
  <c r="AJ3456" i="5"/>
  <c r="AJ2353" i="5"/>
  <c r="AJ65" i="5"/>
  <c r="AJ193" i="5"/>
  <c r="AJ321" i="5"/>
  <c r="AJ449" i="5"/>
  <c r="AJ70" i="5"/>
  <c r="AJ198" i="5"/>
  <c r="AJ326" i="5"/>
  <c r="AJ454" i="5"/>
  <c r="AJ143" i="5"/>
  <c r="AJ399" i="5"/>
  <c r="AJ583" i="5"/>
  <c r="AJ711" i="5"/>
  <c r="AJ152" i="5"/>
  <c r="AJ408" i="5"/>
  <c r="AJ588" i="5"/>
  <c r="AJ716" i="5"/>
  <c r="AJ427" i="5"/>
  <c r="AJ725" i="5"/>
  <c r="AJ866" i="5"/>
  <c r="AJ994" i="5"/>
  <c r="AJ1122" i="5"/>
  <c r="AJ1250" i="5"/>
  <c r="AJ1378" i="5"/>
  <c r="AJ1506" i="5"/>
  <c r="AJ444" i="5"/>
  <c r="AJ734" i="5"/>
  <c r="AJ871" i="5"/>
  <c r="AJ999" i="5"/>
  <c r="AJ1127" i="5"/>
  <c r="AJ1255" i="5"/>
  <c r="AJ1383" i="5"/>
  <c r="AJ147" i="5"/>
  <c r="AJ1108" i="5"/>
  <c r="AJ1820" i="5"/>
  <c r="AJ1077" i="5"/>
  <c r="AJ1805" i="5"/>
  <c r="AJ1586" i="5"/>
  <c r="AJ2323" i="5"/>
  <c r="AJ2835" i="5"/>
  <c r="AJ3347" i="5"/>
  <c r="AJ1707" i="5"/>
  <c r="AJ2384" i="5"/>
  <c r="AJ2896" i="5"/>
  <c r="AJ3408" i="5"/>
  <c r="AJ2257" i="5"/>
  <c r="AJ69" i="5"/>
  <c r="AJ197" i="5"/>
  <c r="AJ325" i="5"/>
  <c r="AJ453" i="5"/>
  <c r="AJ74" i="5"/>
  <c r="AJ202" i="5"/>
  <c r="AJ330" i="5"/>
  <c r="AJ458" i="5"/>
  <c r="AJ151" i="5"/>
  <c r="AJ407" i="5"/>
  <c r="AJ587" i="5"/>
  <c r="AJ715" i="5"/>
  <c r="AJ160" i="5"/>
  <c r="AJ416" i="5"/>
  <c r="AJ592" i="5"/>
  <c r="AJ720" i="5"/>
  <c r="AJ443" i="5"/>
  <c r="AJ733" i="5"/>
  <c r="AJ870" i="5"/>
  <c r="AJ998" i="5"/>
  <c r="AJ1126" i="5"/>
  <c r="AJ1254" i="5"/>
  <c r="AJ1382" i="5"/>
  <c r="AJ1510" i="5"/>
  <c r="AJ460" i="5"/>
  <c r="AJ741" i="5"/>
  <c r="AJ875" i="5"/>
  <c r="AJ1003" i="5"/>
  <c r="AJ1131" i="5"/>
  <c r="AJ1259" i="5"/>
  <c r="AJ1387" i="5"/>
  <c r="AJ179" i="5"/>
  <c r="AJ1140" i="5"/>
  <c r="AJ1836" i="5"/>
  <c r="AJ1109" i="5"/>
  <c r="AJ1821" i="5"/>
  <c r="AJ1618" i="5"/>
  <c r="AJ2339" i="5"/>
  <c r="AJ2851" i="5"/>
  <c r="AJ3363" i="5"/>
  <c r="AJ1739" i="5"/>
  <c r="AJ2400" i="5"/>
  <c r="AJ2912" i="5"/>
  <c r="AJ3424" i="5"/>
  <c r="AJ2289" i="5"/>
  <c r="AJ2929" i="5"/>
  <c r="AJ3185" i="5"/>
  <c r="AJ3441" i="5"/>
  <c r="AJ1926" i="5"/>
  <c r="AJ2501" i="5"/>
  <c r="AJ2997" i="5"/>
  <c r="AJ3493" i="5"/>
  <c r="AJ2007" i="5"/>
  <c r="AJ2534" i="5"/>
  <c r="AJ3078" i="5"/>
  <c r="AJ793" i="5"/>
  <c r="AJ1663" i="5"/>
  <c r="AJ2106" i="5"/>
  <c r="AJ2362" i="5"/>
  <c r="AJ2618" i="5"/>
  <c r="AJ2874" i="5"/>
  <c r="AJ3130" i="5"/>
  <c r="AJ3386" i="5"/>
  <c r="AJ1505" i="5"/>
  <c r="AJ2269" i="5"/>
  <c r="AJ2781" i="5"/>
  <c r="AJ3325" i="5"/>
  <c r="AJ1799" i="5"/>
  <c r="AJ2438" i="5"/>
  <c r="AJ2918" i="5"/>
  <c r="AJ3414" i="5"/>
  <c r="AJ892" i="5"/>
  <c r="AJ1148" i="5"/>
  <c r="AJ1404" i="5"/>
  <c r="AJ1584" i="5"/>
  <c r="AJ1712" i="5"/>
  <c r="AJ1840" i="5"/>
  <c r="AJ1968" i="5"/>
  <c r="AJ404" i="5"/>
  <c r="AJ861" i="5"/>
  <c r="AJ1117" i="5"/>
  <c r="AJ1373" i="5"/>
  <c r="AJ1569" i="5"/>
  <c r="AJ1697" i="5"/>
  <c r="AJ1825" i="5"/>
  <c r="AJ1953" i="5"/>
  <c r="AJ689" i="5"/>
  <c r="AJ1232" i="5"/>
  <c r="AJ1626" i="5"/>
  <c r="AJ1882" i="5"/>
  <c r="AJ2087" i="5"/>
  <c r="AJ2215" i="5"/>
  <c r="AJ2343" i="5"/>
  <c r="AJ2471" i="5"/>
  <c r="AJ2599" i="5"/>
  <c r="AJ2727" i="5"/>
  <c r="AJ2855" i="5"/>
  <c r="AJ2983" i="5"/>
  <c r="AJ3111" i="5"/>
  <c r="AJ3239" i="5"/>
  <c r="AJ3367" i="5"/>
  <c r="AJ3495" i="5"/>
  <c r="AJ961" i="5"/>
  <c r="AJ1473" i="5"/>
  <c r="AJ1747" i="5"/>
  <c r="AJ2003" i="5"/>
  <c r="AJ2148" i="5"/>
  <c r="AJ2276" i="5"/>
  <c r="AJ2404" i="5"/>
  <c r="AJ2532" i="5"/>
  <c r="AJ2660" i="5"/>
  <c r="AJ2788" i="5"/>
  <c r="AJ2916" i="5"/>
  <c r="AJ3044" i="5"/>
  <c r="AJ3172" i="5"/>
  <c r="AJ3300" i="5"/>
  <c r="AJ3428" i="5"/>
  <c r="AJ673" i="5"/>
  <c r="AJ1534" i="5"/>
  <c r="AJ2039" i="5"/>
  <c r="AJ2297" i="5"/>
  <c r="AJ2553" i="5"/>
  <c r="AJ2809" i="5"/>
  <c r="AJ3065" i="5"/>
  <c r="AJ3321" i="5"/>
  <c r="AJ1352" i="5"/>
  <c r="AJ2261" i="5"/>
  <c r="AJ2773" i="5"/>
  <c r="AJ3253" i="5"/>
  <c r="AJ1543" i="5"/>
  <c r="AJ2294" i="5"/>
  <c r="AJ2822" i="5"/>
  <c r="AJ3366" i="5"/>
  <c r="AJ1337" i="5"/>
  <c r="AJ1935" i="5"/>
  <c r="AJ2242" i="5"/>
  <c r="AJ2498" i="5"/>
  <c r="AJ2754" i="5"/>
  <c r="AJ3010" i="5"/>
  <c r="AJ3266" i="5"/>
  <c r="AJ578" i="5"/>
  <c r="AJ2022" i="5"/>
  <c r="AJ2541" i="5"/>
  <c r="AJ3069" i="5"/>
  <c r="AJ1065" i="5"/>
  <c r="AJ2198" i="5"/>
  <c r="AJ2686" i="5"/>
  <c r="AJ3174" i="5"/>
  <c r="AJ772" i="5"/>
  <c r="AJ1028" i="5"/>
  <c r="AJ1284" i="5"/>
  <c r="AJ1524" i="5"/>
  <c r="AJ1652" i="5"/>
  <c r="AJ1780" i="5"/>
  <c r="AJ1908" i="5"/>
  <c r="AJ2036" i="5"/>
  <c r="AJ730" i="5"/>
  <c r="AJ997" i="5"/>
  <c r="AJ1253" i="5"/>
  <c r="AJ1504" i="5"/>
  <c r="AJ1637" i="5"/>
  <c r="AJ1765" i="5"/>
  <c r="AJ1893" i="5"/>
  <c r="AJ2021" i="5"/>
  <c r="AJ992" i="5"/>
  <c r="AJ1500" i="5"/>
  <c r="AJ1762" i="5"/>
  <c r="AJ2018" i="5"/>
  <c r="AJ2155" i="5"/>
  <c r="AJ2283" i="5"/>
  <c r="AJ2411" i="5"/>
  <c r="AJ2539" i="5"/>
  <c r="AJ2667" i="5"/>
  <c r="AJ2795" i="5"/>
  <c r="AJ2923" i="5"/>
  <c r="AJ3051" i="5"/>
  <c r="AJ3179" i="5"/>
  <c r="AJ3307" i="5"/>
  <c r="AJ3435" i="5"/>
  <c r="AJ690" i="5"/>
  <c r="AJ1233" i="5"/>
  <c r="AJ1627" i="5"/>
  <c r="AJ1883" i="5"/>
  <c r="AJ2088" i="5"/>
  <c r="AJ2216" i="5"/>
  <c r="AJ2344" i="5"/>
  <c r="AJ2472" i="5"/>
  <c r="AJ2600" i="5"/>
  <c r="AJ2728" i="5"/>
  <c r="AJ2856" i="5"/>
  <c r="AJ2984" i="5"/>
  <c r="AJ3112" i="5"/>
  <c r="AJ3240" i="5"/>
  <c r="AJ3368" i="5"/>
  <c r="AJ3496" i="5"/>
  <c r="AJ1080" i="5"/>
  <c r="AJ1806" i="5"/>
  <c r="AJ2177" i="5"/>
  <c r="AJ2433" i="5"/>
  <c r="AJ2689" i="5"/>
  <c r="AJ2945" i="5"/>
  <c r="AJ3201" i="5"/>
  <c r="AJ3457" i="5"/>
  <c r="AJ1990" i="5"/>
  <c r="AJ2533" i="5"/>
  <c r="AJ3029" i="5"/>
  <c r="AJ514" i="5"/>
  <c r="AJ2054" i="5"/>
  <c r="AJ2566" i="5"/>
  <c r="AJ3110" i="5"/>
  <c r="AJ857" i="5"/>
  <c r="AJ1695" i="5"/>
  <c r="AJ2122" i="5"/>
  <c r="AJ2378" i="5"/>
  <c r="AJ2634" i="5"/>
  <c r="AJ2890" i="5"/>
  <c r="AJ3146" i="5"/>
  <c r="AJ3402" i="5"/>
  <c r="AJ1558" i="5"/>
  <c r="AJ2301" i="5"/>
  <c r="AJ2813" i="5"/>
  <c r="AJ3357" i="5"/>
  <c r="AJ1863" i="5"/>
  <c r="AJ2470" i="5"/>
  <c r="AJ2950" i="5"/>
  <c r="AJ3446" i="5"/>
  <c r="AJ940" i="5"/>
  <c r="AJ1196" i="5"/>
  <c r="AJ1452" i="5"/>
  <c r="AJ1608" i="5"/>
  <c r="AJ1736" i="5"/>
  <c r="AJ1864" i="5"/>
  <c r="AJ1992" i="5"/>
  <c r="AJ554" i="5"/>
  <c r="AJ909" i="5"/>
  <c r="AJ1165" i="5"/>
  <c r="AJ1421" i="5"/>
  <c r="AJ1593" i="5"/>
  <c r="AJ1721" i="5"/>
  <c r="AJ1849" i="5"/>
  <c r="AJ1977" i="5"/>
  <c r="AJ816" i="5"/>
  <c r="AJ1328" i="5"/>
  <c r="AJ1674" i="5"/>
  <c r="AJ1930" i="5"/>
  <c r="AJ2111" i="5"/>
  <c r="AJ2239" i="5"/>
  <c r="AJ2367" i="5"/>
  <c r="AJ2495" i="5"/>
  <c r="AJ2623" i="5"/>
  <c r="AJ2751" i="5"/>
  <c r="AJ2879" i="5"/>
  <c r="AJ3007" i="5"/>
  <c r="AJ3135" i="5"/>
  <c r="AJ3263" i="5"/>
  <c r="AJ3391" i="5"/>
  <c r="AJ164" i="5"/>
  <c r="AJ1057" i="5"/>
  <c r="AJ1539" i="5"/>
  <c r="AJ1795" i="5"/>
  <c r="AJ2043" i="5"/>
  <c r="AJ2172" i="5"/>
  <c r="AJ2300" i="5"/>
  <c r="AJ2428" i="5"/>
  <c r="AJ2556" i="5"/>
  <c r="AJ2684" i="5"/>
  <c r="AJ2812" i="5"/>
  <c r="AJ2940" i="5"/>
  <c r="AJ3068" i="5"/>
  <c r="AJ3196" i="5"/>
  <c r="AJ3324" i="5"/>
  <c r="AJ3452" i="5"/>
  <c r="AJ642" i="5"/>
  <c r="AJ1630" i="5"/>
  <c r="AJ2089" i="5"/>
  <c r="AJ2345" i="5"/>
  <c r="AJ2601" i="5"/>
  <c r="AJ2857" i="5"/>
  <c r="AJ3113" i="5"/>
  <c r="AJ3369" i="5"/>
  <c r="AJ1638" i="5"/>
  <c r="AJ2349" i="5"/>
  <c r="AJ2869" i="5"/>
  <c r="AJ3349" i="5"/>
  <c r="AJ1703" i="5"/>
  <c r="AJ2390" i="5"/>
  <c r="AJ2926" i="5"/>
  <c r="AJ3454" i="5"/>
  <c r="AJ1517" i="5"/>
  <c r="AJ2030" i="5"/>
  <c r="AJ2290" i="5"/>
  <c r="AJ2546" i="5"/>
  <c r="AJ2802" i="5"/>
  <c r="AJ3058" i="5"/>
  <c r="AJ3314" i="5"/>
  <c r="AJ904" i="5"/>
  <c r="AJ2125" i="5"/>
  <c r="AJ2637" i="5"/>
  <c r="AJ3173" i="5"/>
  <c r="AJ1481" i="5"/>
  <c r="AJ2286" i="5"/>
  <c r="AJ2782" i="5"/>
  <c r="AJ3270" i="5"/>
  <c r="AJ1828" i="5"/>
  <c r="AJ2075" i="5"/>
  <c r="AJ2587" i="5"/>
  <c r="AJ3099" i="5"/>
  <c r="AJ913" i="5"/>
  <c r="AJ2136" i="5"/>
  <c r="AJ2776" i="5"/>
  <c r="AJ3288" i="5"/>
  <c r="AJ1998" i="5"/>
  <c r="AJ3041" i="5"/>
  <c r="AJ2725" i="5"/>
  <c r="AJ2246" i="5"/>
  <c r="AJ1887" i="5"/>
  <c r="AJ3242" i="5"/>
  <c r="AJ3021" i="5"/>
  <c r="AJ2646" i="5"/>
  <c r="AJ1292" i="5"/>
  <c r="AJ2040" i="5"/>
  <c r="AJ1005" i="5"/>
  <c r="AJ1769" i="5"/>
  <c r="AJ1770" i="5"/>
  <c r="AJ2543" i="5"/>
  <c r="AJ3055" i="5"/>
  <c r="AJ3439" i="5"/>
  <c r="AJ1891" i="5"/>
  <c r="AJ2476" i="5"/>
  <c r="AJ2988" i="5"/>
  <c r="AJ3500" i="5"/>
  <c r="AJ2953" i="5"/>
  <c r="AJ2549" i="5"/>
  <c r="AJ2070" i="5"/>
  <c r="AJ3126" i="5"/>
  <c r="AJ2898" i="5"/>
  <c r="AJ2317" i="5"/>
  <c r="AJ1895" i="5"/>
  <c r="AJ3462" i="5"/>
  <c r="AJ3073" i="5"/>
  <c r="AJ2506" i="5"/>
  <c r="AJ2045" i="5"/>
  <c r="AJ2214" i="5"/>
  <c r="AJ1068" i="5"/>
  <c r="AJ1928" i="5"/>
  <c r="AJ1293" i="5"/>
  <c r="AJ227" i="5"/>
  <c r="AJ2175" i="5"/>
  <c r="AJ2815" i="5"/>
  <c r="AJ3327" i="5"/>
  <c r="AJ1923" i="5"/>
  <c r="AJ2492" i="5"/>
  <c r="AJ3004" i="5"/>
  <c r="AJ3388" i="5"/>
  <c r="AJ1886" i="5"/>
  <c r="AJ2985" i="5"/>
  <c r="AJ3109" i="5"/>
  <c r="AJ3198" i="5"/>
  <c r="AJ2418" i="5"/>
  <c r="AJ3442" i="5"/>
  <c r="AJ3437" i="5"/>
  <c r="AJ662" i="5"/>
  <c r="AJ1329" i="5"/>
  <c r="AJ22" i="5"/>
  <c r="AJ535" i="5"/>
  <c r="AJ235" i="5"/>
  <c r="AJ1074" i="5"/>
  <c r="AJ105" i="5"/>
  <c r="AJ233" i="5"/>
  <c r="AJ361" i="5"/>
  <c r="AJ489" i="5"/>
  <c r="AJ110" i="5"/>
  <c r="AJ238" i="5"/>
  <c r="AJ366" i="5"/>
  <c r="AJ494" i="5"/>
  <c r="AJ223" i="5"/>
  <c r="AJ479" i="5"/>
  <c r="AJ623" i="5"/>
  <c r="AJ751" i="5"/>
  <c r="AJ232" i="5"/>
  <c r="AJ488" i="5"/>
  <c r="AJ628" i="5"/>
  <c r="AJ75" i="5"/>
  <c r="AJ549" i="5"/>
  <c r="AJ778" i="5"/>
  <c r="AJ906" i="5"/>
  <c r="AJ1034" i="5"/>
  <c r="AJ1162" i="5"/>
  <c r="AJ1290" i="5"/>
  <c r="AJ1418" i="5"/>
  <c r="AJ92" i="5"/>
  <c r="AJ558" i="5"/>
  <c r="AJ783" i="5"/>
  <c r="AJ911" i="5"/>
  <c r="AJ1039" i="5"/>
  <c r="AJ1167" i="5"/>
  <c r="AJ1295" i="5"/>
  <c r="AJ1423" i="5"/>
  <c r="AJ467" i="5"/>
  <c r="AJ1428" i="5"/>
  <c r="AJ1980" i="5"/>
  <c r="AJ1397" i="5"/>
  <c r="AJ1965" i="5"/>
  <c r="AJ1906" i="5"/>
  <c r="AJ2483" i="5"/>
  <c r="AJ2995" i="5"/>
  <c r="AJ3507" i="5"/>
  <c r="AJ2027" i="5"/>
  <c r="AJ2544" i="5"/>
  <c r="AJ3056" i="5"/>
  <c r="AJ68" i="5"/>
  <c r="AJ2577" i="5"/>
  <c r="AJ93" i="5"/>
  <c r="AJ221" i="5"/>
  <c r="AJ349" i="5"/>
  <c r="AJ477" i="5"/>
  <c r="AJ98" i="5"/>
  <c r="AJ226" i="5"/>
  <c r="AJ354" i="5"/>
  <c r="AJ482" i="5"/>
  <c r="AJ199" i="5"/>
  <c r="AJ455" i="5"/>
  <c r="AJ611" i="5"/>
  <c r="AJ739" i="5"/>
  <c r="AJ208" i="5"/>
  <c r="AJ464" i="5"/>
  <c r="AJ616" i="5"/>
  <c r="AJ27" i="5"/>
  <c r="AJ525" i="5"/>
  <c r="AJ766" i="5"/>
  <c r="AJ894" i="5"/>
  <c r="AJ1022" i="5"/>
  <c r="AJ1150" i="5"/>
  <c r="AJ1278" i="5"/>
  <c r="AJ1406" i="5"/>
  <c r="AJ44" i="5"/>
  <c r="AJ534" i="5"/>
  <c r="AJ771" i="5"/>
  <c r="AJ899" i="5"/>
  <c r="AJ1027" i="5"/>
  <c r="AJ1155" i="5"/>
  <c r="AJ1283" i="5"/>
  <c r="AJ1411" i="5"/>
  <c r="AJ371" i="5"/>
  <c r="AJ1332" i="5"/>
  <c r="AJ1932" i="5"/>
  <c r="AJ1301" i="5"/>
  <c r="AJ1917" i="5"/>
  <c r="AJ1810" i="5"/>
  <c r="AJ2435" i="5"/>
  <c r="AJ2947" i="5"/>
  <c r="AJ3459" i="5"/>
  <c r="AJ1931" i="5"/>
  <c r="AJ2496" i="5"/>
  <c r="AJ3008" i="5"/>
  <c r="AJ195" i="5"/>
  <c r="AJ2481" i="5"/>
  <c r="AJ81" i="5"/>
  <c r="AJ209" i="5"/>
  <c r="AJ337" i="5"/>
  <c r="AJ465" i="5"/>
  <c r="AJ86" i="5"/>
  <c r="AJ214" i="5"/>
  <c r="AJ342" i="5"/>
  <c r="AJ470" i="5"/>
  <c r="AJ175" i="5"/>
  <c r="AJ431" i="5"/>
  <c r="AJ599" i="5"/>
  <c r="AJ727" i="5"/>
  <c r="AJ184" i="5"/>
  <c r="AJ440" i="5"/>
  <c r="AJ604" i="5"/>
  <c r="AJ732" i="5"/>
  <c r="AJ491" i="5"/>
  <c r="AJ750" i="5"/>
  <c r="AJ882" i="5"/>
  <c r="AJ1010" i="5"/>
  <c r="AJ1138" i="5"/>
  <c r="AJ1266" i="5"/>
  <c r="AJ1394" i="5"/>
  <c r="AJ1522" i="5"/>
  <c r="AJ508" i="5"/>
  <c r="AJ757" i="5"/>
  <c r="AJ887" i="5"/>
  <c r="AJ1015" i="5"/>
  <c r="AJ1143" i="5"/>
  <c r="AJ1271" i="5"/>
  <c r="AJ1399" i="5"/>
  <c r="AJ275" i="5"/>
  <c r="AJ1236" i="5"/>
  <c r="AJ1884" i="5"/>
  <c r="AJ1205" i="5"/>
  <c r="AJ1869" i="5"/>
  <c r="AJ1714" i="5"/>
  <c r="AJ2387" i="5"/>
  <c r="AJ2899" i="5"/>
  <c r="AJ3411" i="5"/>
  <c r="AJ1835" i="5"/>
  <c r="AJ2448" i="5"/>
  <c r="AJ2960" i="5"/>
  <c r="AJ3472" i="5"/>
  <c r="AJ2385" i="5"/>
  <c r="AJ85" i="5"/>
  <c r="AJ213" i="5"/>
  <c r="AJ341" i="5"/>
  <c r="AJ469" i="5"/>
  <c r="AJ90" i="5"/>
  <c r="AJ218" i="5"/>
  <c r="AJ346" i="5"/>
  <c r="AJ474" i="5"/>
  <c r="AJ183" i="5"/>
  <c r="AJ439" i="5"/>
  <c r="AJ603" i="5"/>
  <c r="AJ731" i="5"/>
  <c r="AJ192" i="5"/>
  <c r="AJ448" i="5"/>
  <c r="AJ608" i="5"/>
  <c r="AJ736" i="5"/>
  <c r="AJ507" i="5"/>
  <c r="AJ756" i="5"/>
  <c r="AJ886" i="5"/>
  <c r="AJ1014" i="5"/>
  <c r="AJ1142" i="5"/>
  <c r="AJ1270" i="5"/>
  <c r="AJ1398" i="5"/>
  <c r="AJ12" i="5"/>
  <c r="AJ518" i="5"/>
  <c r="AJ762" i="5"/>
  <c r="AJ891" i="5"/>
  <c r="AJ1019" i="5"/>
  <c r="AJ1147" i="5"/>
  <c r="AJ1275" i="5"/>
  <c r="AJ1403" i="5"/>
  <c r="AJ307" i="5"/>
  <c r="AJ1268" i="5"/>
  <c r="AJ1900" i="5"/>
  <c r="AJ1237" i="5"/>
  <c r="AJ1885" i="5"/>
  <c r="AJ1746" i="5"/>
  <c r="AJ2403" i="5"/>
  <c r="AJ2915" i="5"/>
  <c r="AJ3427" i="5"/>
  <c r="AJ1867" i="5"/>
  <c r="AJ2464" i="5"/>
  <c r="AJ2976" i="5"/>
  <c r="AJ3488" i="5"/>
  <c r="AJ2417" i="5"/>
  <c r="AJ2961" i="5"/>
  <c r="AJ3217" i="5"/>
  <c r="AJ3473" i="5"/>
  <c r="AJ2053" i="5"/>
  <c r="AJ2565" i="5"/>
  <c r="AJ3061" i="5"/>
  <c r="AJ777" i="5"/>
  <c r="AJ2086" i="5"/>
  <c r="AJ2598" i="5"/>
  <c r="AJ3150" i="5"/>
  <c r="AJ921" i="5"/>
  <c r="AJ1727" i="5"/>
  <c r="AJ2138" i="5"/>
  <c r="AJ2394" i="5"/>
  <c r="AJ2650" i="5"/>
  <c r="AJ2906" i="5"/>
  <c r="AJ3162" i="5"/>
  <c r="AJ3418" i="5"/>
  <c r="AJ1622" i="5"/>
  <c r="AJ2341" i="5"/>
  <c r="AJ2845" i="5"/>
  <c r="AJ3389" i="5"/>
  <c r="AJ1927" i="5"/>
  <c r="AJ2502" i="5"/>
  <c r="AJ2982" i="5"/>
  <c r="AJ3478" i="5"/>
  <c r="AJ924" i="5"/>
  <c r="AJ1180" i="5"/>
  <c r="AJ1436" i="5"/>
  <c r="AJ1600" i="5"/>
  <c r="AJ1728" i="5"/>
  <c r="AJ1856" i="5"/>
  <c r="AJ1984" i="5"/>
  <c r="AJ522" i="5"/>
  <c r="AJ893" i="5"/>
  <c r="AJ1149" i="5"/>
  <c r="AJ1405" i="5"/>
  <c r="AJ1585" i="5"/>
  <c r="AJ1713" i="5"/>
  <c r="AJ1841" i="5"/>
  <c r="AJ1969" i="5"/>
  <c r="AJ784" i="5"/>
  <c r="AJ1296" i="5"/>
  <c r="AJ1658" i="5"/>
  <c r="AJ1914" i="5"/>
  <c r="AJ2103" i="5"/>
  <c r="AJ2231" i="5"/>
  <c r="AJ2359" i="5"/>
  <c r="AJ2487" i="5"/>
  <c r="AJ2615" i="5"/>
  <c r="AJ2743" i="5"/>
  <c r="AJ2871" i="5"/>
  <c r="AJ2999" i="5"/>
  <c r="AJ3127" i="5"/>
  <c r="AJ3255" i="5"/>
  <c r="AJ3383" i="5"/>
  <c r="AJ36" i="5"/>
  <c r="AJ1025" i="5"/>
  <c r="AJ1523" i="5"/>
  <c r="AJ1779" i="5"/>
  <c r="AJ2033" i="5"/>
  <c r="AJ2164" i="5"/>
  <c r="AJ2292" i="5"/>
  <c r="AJ2420" i="5"/>
  <c r="AJ2548" i="5"/>
  <c r="AJ2676" i="5"/>
  <c r="AJ2804" i="5"/>
  <c r="AJ2932" i="5"/>
  <c r="AJ3060" i="5"/>
  <c r="AJ3188" i="5"/>
  <c r="AJ3316" i="5"/>
  <c r="AJ3444" i="5"/>
  <c r="AJ324" i="5"/>
  <c r="AJ1598" i="5"/>
  <c r="AJ2073" i="5"/>
  <c r="AJ2329" i="5"/>
  <c r="AJ2585" i="5"/>
  <c r="AJ2841" i="5"/>
  <c r="AJ3097" i="5"/>
  <c r="AJ3353" i="5"/>
  <c r="AJ1574" i="5"/>
  <c r="AJ2325" i="5"/>
  <c r="AJ2837" i="5"/>
  <c r="AJ3317" i="5"/>
  <c r="AJ1639" i="5"/>
  <c r="AJ2358" i="5"/>
  <c r="AJ2886" i="5"/>
  <c r="AJ3422" i="5"/>
  <c r="AJ1465" i="5"/>
  <c r="AJ1999" i="5"/>
  <c r="AJ2274" i="5"/>
  <c r="AJ2530" i="5"/>
  <c r="AJ2786" i="5"/>
  <c r="AJ3042" i="5"/>
  <c r="AJ3298" i="5"/>
  <c r="AJ840" i="5"/>
  <c r="AJ2093" i="5"/>
  <c r="AJ2605" i="5"/>
  <c r="AJ3141" i="5"/>
  <c r="AJ1321" i="5"/>
  <c r="AJ2254" i="5"/>
  <c r="AJ2750" i="5"/>
  <c r="AJ3238" i="5"/>
  <c r="AJ804" i="5"/>
  <c r="AJ1060" i="5"/>
  <c r="AJ1316" i="5"/>
  <c r="AJ1540" i="5"/>
  <c r="AJ1668" i="5"/>
  <c r="AJ1796" i="5"/>
  <c r="AJ1924" i="5"/>
  <c r="AJ52" i="5"/>
  <c r="AJ773" i="5"/>
  <c r="AJ1029" i="5"/>
  <c r="AJ1285" i="5"/>
  <c r="AJ1525" i="5"/>
  <c r="AJ1653" i="5"/>
  <c r="AJ1781" i="5"/>
  <c r="AJ1909" i="5"/>
  <c r="AJ163" i="5"/>
  <c r="AJ1056" i="5"/>
  <c r="AJ1538" i="5"/>
  <c r="AJ1794" i="5"/>
  <c r="AJ2042" i="5"/>
  <c r="AJ2171" i="5"/>
  <c r="AJ2299" i="5"/>
  <c r="AJ2427" i="5"/>
  <c r="AJ2555" i="5"/>
  <c r="AJ2683" i="5"/>
  <c r="AJ2811" i="5"/>
  <c r="AJ2939" i="5"/>
  <c r="AJ3067" i="5"/>
  <c r="AJ3195" i="5"/>
  <c r="AJ3323" i="5"/>
  <c r="AJ3451" i="5"/>
  <c r="AJ785" i="5"/>
  <c r="AJ1297" i="5"/>
  <c r="AJ1659" i="5"/>
  <c r="AJ1915" i="5"/>
  <c r="AJ2104" i="5"/>
  <c r="AJ2232" i="5"/>
  <c r="AJ2360" i="5"/>
  <c r="AJ2488" i="5"/>
  <c r="AJ2616" i="5"/>
  <c r="AJ2744" i="5"/>
  <c r="AJ2872" i="5"/>
  <c r="AJ3000" i="5"/>
  <c r="AJ3128" i="5"/>
  <c r="AJ3256" i="5"/>
  <c r="AJ3384" i="5"/>
  <c r="AJ67" i="5"/>
  <c r="AJ1208" i="5"/>
  <c r="AJ1870" i="5"/>
  <c r="AJ2209" i="5"/>
  <c r="AJ2465" i="5"/>
  <c r="AJ2721" i="5"/>
  <c r="AJ2977" i="5"/>
  <c r="AJ3233" i="5"/>
  <c r="AJ3489" i="5"/>
  <c r="AJ2085" i="5"/>
  <c r="AJ2597" i="5"/>
  <c r="AJ3093" i="5"/>
  <c r="AJ905" i="5"/>
  <c r="AJ2110" i="5"/>
  <c r="AJ2638" i="5"/>
  <c r="AJ3182" i="5"/>
  <c r="AJ985" i="5"/>
  <c r="AJ1759" i="5"/>
  <c r="AJ2154" i="5"/>
  <c r="AJ2410" i="5"/>
  <c r="AJ2666" i="5"/>
  <c r="AJ2922" i="5"/>
  <c r="AJ3178" i="5"/>
  <c r="AJ3434" i="5"/>
  <c r="AJ1686" i="5"/>
  <c r="AJ2365" i="5"/>
  <c r="AJ2877" i="5"/>
  <c r="AJ3421" i="5"/>
  <c r="AJ1991" i="5"/>
  <c r="AJ2526" i="5"/>
  <c r="AJ3014" i="5"/>
  <c r="AJ681" i="5"/>
  <c r="AJ972" i="5"/>
  <c r="AJ1228" i="5"/>
  <c r="AJ1484" i="5"/>
  <c r="AJ1624" i="5"/>
  <c r="AJ1752" i="5"/>
  <c r="AJ1880" i="5"/>
  <c r="AJ2008" i="5"/>
  <c r="AJ618" i="5"/>
  <c r="AJ941" i="5"/>
  <c r="AJ1197" i="5"/>
  <c r="AJ1453" i="5"/>
  <c r="AJ1609" i="5"/>
  <c r="AJ1737" i="5"/>
  <c r="AJ1865" i="5"/>
  <c r="AJ1993" i="5"/>
  <c r="AJ880" i="5"/>
  <c r="AJ1392" i="5"/>
  <c r="AJ1706" i="5"/>
  <c r="AJ1962" i="5"/>
  <c r="AJ2127" i="5"/>
  <c r="AJ2255" i="5"/>
  <c r="AJ2383" i="5"/>
  <c r="AJ2511" i="5"/>
  <c r="AJ2639" i="5"/>
  <c r="AJ2767" i="5"/>
  <c r="AJ2895" i="5"/>
  <c r="AJ3023" i="5"/>
  <c r="AJ3151" i="5"/>
  <c r="AJ3279" i="5"/>
  <c r="AJ3407" i="5"/>
  <c r="AJ420" i="5"/>
  <c r="AJ1121" i="5"/>
  <c r="AJ1571" i="5"/>
  <c r="AJ1827" i="5"/>
  <c r="AJ2060" i="5"/>
  <c r="AJ2188" i="5"/>
  <c r="AJ2316" i="5"/>
  <c r="AJ2444" i="5"/>
  <c r="AJ2572" i="5"/>
  <c r="AJ2700" i="5"/>
  <c r="AJ2828" i="5"/>
  <c r="AJ2956" i="5"/>
  <c r="AJ3084" i="5"/>
  <c r="AJ3212" i="5"/>
  <c r="AJ3340" i="5"/>
  <c r="AJ3468" i="5"/>
  <c r="AJ856" i="5"/>
  <c r="AJ1694" i="5"/>
  <c r="AJ2121" i="5"/>
  <c r="AJ2377" i="5"/>
  <c r="AJ2633" i="5"/>
  <c r="AJ2889" i="5"/>
  <c r="AJ3145" i="5"/>
  <c r="AJ3401" i="5"/>
  <c r="AJ1766" i="5"/>
  <c r="AJ2421" i="5"/>
  <c r="AJ2925" i="5"/>
  <c r="AJ3413" i="5"/>
  <c r="AJ1847" i="5"/>
  <c r="AJ2446" i="5"/>
  <c r="AJ2990" i="5"/>
  <c r="AJ132" i="5"/>
  <c r="AJ1583" i="5"/>
  <c r="AJ2066" i="5"/>
  <c r="AJ2322" i="5"/>
  <c r="AJ2578" i="5"/>
  <c r="AJ2834" i="5"/>
  <c r="AJ3090" i="5"/>
  <c r="AJ3346" i="5"/>
  <c r="AJ1192" i="5"/>
  <c r="AJ2189" i="5"/>
  <c r="AJ2701" i="5"/>
  <c r="AJ3237" i="5"/>
  <c r="AJ1655" i="5"/>
  <c r="AJ2350" i="5"/>
  <c r="AJ2846" i="5"/>
  <c r="AJ3334" i="5"/>
  <c r="AJ1700" i="5"/>
  <c r="AJ2331" i="5"/>
  <c r="AJ2971" i="5"/>
  <c r="AJ3483" i="5"/>
  <c r="AJ1979" i="5"/>
  <c r="AJ2648" i="5"/>
  <c r="AJ3160" i="5"/>
  <c r="AJ1464" i="5"/>
  <c r="AJ3297" i="5"/>
  <c r="AJ3213" i="5"/>
  <c r="AJ3310" i="5"/>
  <c r="AJ2474" i="5"/>
  <c r="AJ3498" i="5"/>
  <c r="AJ2150" i="5"/>
  <c r="AJ1036" i="5"/>
  <c r="AJ1784" i="5"/>
  <c r="AJ1641" i="5"/>
  <c r="AJ1008" i="5"/>
  <c r="AJ2287" i="5"/>
  <c r="AJ2799" i="5"/>
  <c r="AJ3311" i="5"/>
  <c r="AJ1635" i="5"/>
  <c r="AJ2348" i="5"/>
  <c r="AJ2860" i="5"/>
  <c r="AJ3372" i="5"/>
  <c r="AJ2185" i="5"/>
  <c r="AJ3465" i="5"/>
  <c r="AJ2582" i="5"/>
  <c r="AJ2130" i="5"/>
  <c r="AJ3154" i="5"/>
  <c r="AJ2829" i="5"/>
  <c r="AJ2966" i="5"/>
  <c r="AJ2561" i="5"/>
  <c r="AJ2762" i="5"/>
  <c r="AJ2557" i="5"/>
  <c r="AJ3190" i="5"/>
  <c r="AJ1544" i="5"/>
  <c r="AJ781" i="5"/>
  <c r="AJ1785" i="5"/>
  <c r="AJ1546" i="5"/>
  <c r="AJ2431" i="5"/>
  <c r="AJ3071" i="5"/>
  <c r="AJ1313" i="5"/>
  <c r="AJ2236" i="5"/>
  <c r="AJ2748" i="5"/>
  <c r="AJ1240" i="5"/>
  <c r="AJ2729" i="5"/>
  <c r="AJ2101" i="5"/>
  <c r="AJ2126" i="5"/>
  <c r="AJ1775" i="5"/>
  <c r="AJ2674" i="5"/>
  <c r="AJ2381" i="5"/>
  <c r="AJ2542" i="5"/>
  <c r="AJ300" i="5"/>
  <c r="AJ2752" i="5"/>
  <c r="AJ150" i="5"/>
  <c r="AJ56" i="5"/>
  <c r="AJ818" i="5"/>
  <c r="AJ1202" i="5"/>
  <c r="AJ5" i="5"/>
  <c r="AJ121" i="5"/>
  <c r="AJ249" i="5"/>
  <c r="AJ377" i="5"/>
  <c r="AJ505" i="5"/>
  <c r="AJ126" i="5"/>
  <c r="AJ254" i="5"/>
  <c r="AJ382" i="5"/>
  <c r="AJ510" i="5"/>
  <c r="AJ255" i="5"/>
  <c r="AJ511" i="5"/>
  <c r="AJ639" i="5"/>
  <c r="AJ8" i="5"/>
  <c r="AJ264" i="5"/>
  <c r="AJ516" i="5"/>
  <c r="AJ644" i="5"/>
  <c r="AJ139" i="5"/>
  <c r="AJ581" i="5"/>
  <c r="AJ794" i="5"/>
  <c r="AJ922" i="5"/>
  <c r="AJ1050" i="5"/>
  <c r="AJ1178" i="5"/>
  <c r="AJ1306" i="5"/>
  <c r="AJ1434" i="5"/>
  <c r="AJ156" i="5"/>
  <c r="AJ590" i="5"/>
  <c r="AJ799" i="5"/>
  <c r="AJ927" i="5"/>
  <c r="AJ1055" i="5"/>
  <c r="AJ1183" i="5"/>
  <c r="AJ1311" i="5"/>
  <c r="AJ1439" i="5"/>
  <c r="AJ553" i="5"/>
  <c r="AJ1532" i="5"/>
  <c r="AJ2044" i="5"/>
  <c r="AJ1515" i="5"/>
  <c r="AJ35" i="5"/>
  <c r="AJ2031" i="5"/>
  <c r="AJ2547" i="5"/>
  <c r="AJ3059" i="5"/>
  <c r="AJ749" i="5"/>
  <c r="AJ2096" i="5"/>
  <c r="AJ2608" i="5"/>
  <c r="AJ3120" i="5"/>
  <c r="AJ1144" i="5"/>
  <c r="AJ2705" i="5"/>
  <c r="AJ109" i="5"/>
  <c r="AJ237" i="5"/>
  <c r="AJ365" i="5"/>
  <c r="AJ493" i="5"/>
  <c r="AJ114" i="5"/>
  <c r="AJ242" i="5"/>
  <c r="AJ370" i="5"/>
  <c r="AJ498" i="5"/>
  <c r="AJ231" i="5"/>
  <c r="AJ487" i="5"/>
  <c r="AJ627" i="5"/>
  <c r="AJ755" i="5"/>
  <c r="AJ240" i="5"/>
  <c r="AJ496" i="5"/>
  <c r="AJ632" i="5"/>
  <c r="AJ91" i="5"/>
  <c r="AJ557" i="5"/>
  <c r="AJ782" i="5"/>
  <c r="AJ910" i="5"/>
  <c r="AJ1038" i="5"/>
  <c r="AJ1166" i="5"/>
  <c r="AJ1294" i="5"/>
  <c r="AJ1422" i="5"/>
  <c r="AJ108" i="5"/>
  <c r="AJ566" i="5"/>
  <c r="AJ787" i="5"/>
  <c r="AJ915" i="5"/>
  <c r="AJ1043" i="5"/>
  <c r="AJ1171" i="5"/>
  <c r="AJ1299" i="5"/>
  <c r="AJ1427" i="5"/>
  <c r="AJ499" i="5"/>
  <c r="AJ1460" i="5"/>
  <c r="AJ1996" i="5"/>
  <c r="AJ1429" i="5"/>
  <c r="AJ1981" i="5"/>
  <c r="AJ1938" i="5"/>
  <c r="AJ2499" i="5"/>
  <c r="AJ3011" i="5"/>
  <c r="AJ228" i="5"/>
  <c r="AJ2048" i="5"/>
  <c r="AJ2560" i="5"/>
  <c r="AJ3072" i="5"/>
  <c r="AJ758" i="5"/>
  <c r="AJ2609" i="5"/>
  <c r="AJ97" i="5"/>
  <c r="AJ225" i="5"/>
  <c r="AJ353" i="5"/>
  <c r="AJ481" i="5"/>
  <c r="AJ102" i="5"/>
  <c r="AJ230" i="5"/>
  <c r="AJ358" i="5"/>
  <c r="AJ486" i="5"/>
  <c r="AJ207" i="5"/>
  <c r="AJ463" i="5"/>
  <c r="AJ615" i="5"/>
  <c r="AJ743" i="5"/>
  <c r="AJ216" i="5"/>
  <c r="AJ472" i="5"/>
  <c r="AJ620" i="5"/>
  <c r="AJ43" i="5"/>
  <c r="AJ533" i="5"/>
  <c r="AJ770" i="5"/>
  <c r="AJ898" i="5"/>
  <c r="AJ1026" i="5"/>
  <c r="AJ1154" i="5"/>
  <c r="AJ1282" i="5"/>
  <c r="AJ1410" i="5"/>
  <c r="AJ60" i="5"/>
  <c r="AJ542" i="5"/>
  <c r="AJ775" i="5"/>
  <c r="AJ903" i="5"/>
  <c r="AJ1031" i="5"/>
  <c r="AJ1159" i="5"/>
  <c r="AJ1287" i="5"/>
  <c r="AJ1415" i="5"/>
  <c r="AJ403" i="5"/>
  <c r="AJ1364" i="5"/>
  <c r="AJ1948" i="5"/>
  <c r="AJ1333" i="5"/>
  <c r="AJ1933" i="5"/>
  <c r="AJ1842" i="5"/>
  <c r="AJ2451" i="5"/>
  <c r="AJ2963" i="5"/>
  <c r="AJ3475" i="5"/>
  <c r="AJ1963" i="5"/>
  <c r="AJ2512" i="5"/>
  <c r="AJ3024" i="5"/>
  <c r="AJ451" i="5"/>
  <c r="AJ2513" i="5"/>
  <c r="AJ101" i="5"/>
  <c r="AJ229" i="5"/>
  <c r="AJ357" i="5"/>
  <c r="AJ485" i="5"/>
  <c r="AJ106" i="5"/>
  <c r="AJ234" i="5"/>
  <c r="AJ362" i="5"/>
  <c r="AJ490" i="5"/>
  <c r="AJ215" i="5"/>
  <c r="AJ471" i="5"/>
  <c r="AJ619" i="5"/>
  <c r="AJ747" i="5"/>
  <c r="AJ224" i="5"/>
  <c r="AJ480" i="5"/>
  <c r="AJ624" i="5"/>
  <c r="AJ59" i="5"/>
  <c r="AJ541" i="5"/>
  <c r="AJ774" i="5"/>
  <c r="AJ902" i="5"/>
  <c r="AJ1030" i="5"/>
  <c r="AJ1158" i="5"/>
  <c r="AJ1286" i="5"/>
  <c r="AJ1414" i="5"/>
  <c r="AJ76" i="5"/>
  <c r="AJ550" i="5"/>
  <c r="AJ779" i="5"/>
  <c r="AJ907" i="5"/>
  <c r="AJ1035" i="5"/>
  <c r="AJ1163" i="5"/>
  <c r="AJ1291" i="5"/>
  <c r="AJ1419" i="5"/>
  <c r="AJ435" i="5"/>
  <c r="AJ1396" i="5"/>
  <c r="AJ1964" i="5"/>
  <c r="AJ1365" i="5"/>
  <c r="AJ1949" i="5"/>
  <c r="AJ1874" i="5"/>
  <c r="AJ2467" i="5"/>
  <c r="AJ2979" i="5"/>
  <c r="AJ3491" i="5"/>
  <c r="AJ1995" i="5"/>
  <c r="AJ2528" i="5"/>
  <c r="AJ3040" i="5"/>
  <c r="AJ641" i="5"/>
  <c r="AJ2545" i="5"/>
  <c r="AJ2993" i="5"/>
  <c r="AJ3249" i="5"/>
  <c r="AJ3505" i="5"/>
  <c r="AJ2117" i="5"/>
  <c r="AJ2629" i="5"/>
  <c r="AJ3117" i="5"/>
  <c r="AJ1033" i="5"/>
  <c r="AJ2142" i="5"/>
  <c r="AJ2670" i="5"/>
  <c r="AJ3214" i="5"/>
  <c r="AJ1049" i="5"/>
  <c r="AJ1791" i="5"/>
  <c r="AJ2170" i="5"/>
  <c r="AJ2426" i="5"/>
  <c r="AJ2682" i="5"/>
  <c r="AJ2938" i="5"/>
  <c r="AJ3194" i="5"/>
  <c r="AJ3450" i="5"/>
  <c r="AJ1750" i="5"/>
  <c r="AJ2397" i="5"/>
  <c r="AJ2917" i="5"/>
  <c r="AJ3453" i="5"/>
  <c r="AJ2046" i="5"/>
  <c r="AJ2558" i="5"/>
  <c r="AJ3046" i="5"/>
  <c r="AJ649" i="5"/>
  <c r="AJ956" i="5"/>
  <c r="AJ1212" i="5"/>
  <c r="AJ1468" i="5"/>
  <c r="AJ1616" i="5"/>
  <c r="AJ1744" i="5"/>
  <c r="AJ1872" i="5"/>
  <c r="AJ2000" i="5"/>
  <c r="AJ586" i="5"/>
  <c r="AJ925" i="5"/>
  <c r="AJ1181" i="5"/>
  <c r="AJ1437" i="5"/>
  <c r="AJ1601" i="5"/>
  <c r="AJ1729" i="5"/>
  <c r="AJ1857" i="5"/>
  <c r="AJ1985" i="5"/>
  <c r="AJ848" i="5"/>
  <c r="AJ1360" i="5"/>
  <c r="AJ1690" i="5"/>
  <c r="AJ1946" i="5"/>
  <c r="AJ2119" i="5"/>
  <c r="AJ2247" i="5"/>
  <c r="AJ2375" i="5"/>
  <c r="AJ2503" i="5"/>
  <c r="AJ2631" i="5"/>
  <c r="AJ2759" i="5"/>
  <c r="AJ2887" i="5"/>
  <c r="AJ3015" i="5"/>
  <c r="AJ3143" i="5"/>
  <c r="AJ3271" i="5"/>
  <c r="AJ3399" i="5"/>
  <c r="AJ292" i="5"/>
  <c r="AJ1089" i="5"/>
  <c r="AJ1555" i="5"/>
  <c r="AJ1811" i="5"/>
  <c r="AJ2052" i="5"/>
  <c r="AJ2180" i="5"/>
  <c r="AJ2308" i="5"/>
  <c r="AJ2436" i="5"/>
  <c r="AJ2564" i="5"/>
  <c r="AJ2692" i="5"/>
  <c r="AJ2820" i="5"/>
  <c r="AJ2948" i="5"/>
  <c r="AJ3076" i="5"/>
  <c r="AJ3204" i="5"/>
  <c r="AJ3332" i="5"/>
  <c r="AJ3460" i="5"/>
  <c r="AJ792" i="5"/>
  <c r="AJ1662" i="5"/>
  <c r="AJ2105" i="5"/>
  <c r="AJ2361" i="5"/>
  <c r="AJ2617" i="5"/>
  <c r="AJ2873" i="5"/>
  <c r="AJ3129" i="5"/>
  <c r="AJ3385" i="5"/>
  <c r="AJ1702" i="5"/>
  <c r="AJ2389" i="5"/>
  <c r="AJ2901" i="5"/>
  <c r="AJ3381" i="5"/>
  <c r="AJ1767" i="5"/>
  <c r="AJ2422" i="5"/>
  <c r="AJ2958" i="5"/>
  <c r="AJ3486" i="5"/>
  <c r="AJ1551" i="5"/>
  <c r="AJ2050" i="5"/>
  <c r="AJ2306" i="5"/>
  <c r="AJ2562" i="5"/>
  <c r="AJ2818" i="5"/>
  <c r="AJ3074" i="5"/>
  <c r="AJ3330" i="5"/>
  <c r="AJ1032" i="5"/>
  <c r="AJ2157" i="5"/>
  <c r="AJ2669" i="5"/>
  <c r="AJ3205" i="5"/>
  <c r="AJ1591" i="5"/>
  <c r="AJ2318" i="5"/>
  <c r="AJ2814" i="5"/>
  <c r="AJ3302" i="5"/>
  <c r="AJ836" i="5"/>
  <c r="AJ1092" i="5"/>
  <c r="AJ1348" i="5"/>
  <c r="AJ1556" i="5"/>
  <c r="AJ1684" i="5"/>
  <c r="AJ1812" i="5"/>
  <c r="AJ1940" i="5"/>
  <c r="AJ180" i="5"/>
  <c r="AJ805" i="5"/>
  <c r="AJ1061" i="5"/>
  <c r="AJ1317" i="5"/>
  <c r="AJ1541" i="5"/>
  <c r="AJ1669" i="5"/>
  <c r="AJ1797" i="5"/>
  <c r="AJ1925" i="5"/>
  <c r="AJ419" i="5"/>
  <c r="AJ1120" i="5"/>
  <c r="AJ1570" i="5"/>
  <c r="AJ1826" i="5"/>
  <c r="AJ2059" i="5"/>
  <c r="AJ2187" i="5"/>
  <c r="AJ2315" i="5"/>
  <c r="AJ2443" i="5"/>
  <c r="AJ2571" i="5"/>
  <c r="AJ2699" i="5"/>
  <c r="AJ2827" i="5"/>
  <c r="AJ2955" i="5"/>
  <c r="AJ3083" i="5"/>
  <c r="AJ3211" i="5"/>
  <c r="AJ3339" i="5"/>
  <c r="AJ3467" i="5"/>
  <c r="AJ849" i="5"/>
  <c r="AJ1361" i="5"/>
  <c r="AJ1691" i="5"/>
  <c r="AJ1947" i="5"/>
  <c r="AJ2120" i="5"/>
  <c r="AJ2248" i="5"/>
  <c r="AJ2376" i="5"/>
  <c r="AJ2504" i="5"/>
  <c r="AJ2632" i="5"/>
  <c r="AJ2760" i="5"/>
  <c r="AJ2888" i="5"/>
  <c r="AJ3016" i="5"/>
  <c r="AJ3144" i="5"/>
  <c r="AJ3272" i="5"/>
  <c r="AJ3400" i="5"/>
  <c r="AJ323" i="5"/>
  <c r="AJ1336" i="5"/>
  <c r="AJ1934" i="5"/>
  <c r="AJ2241" i="5"/>
  <c r="AJ2497" i="5"/>
  <c r="AJ2753" i="5"/>
  <c r="AJ3009" i="5"/>
  <c r="AJ3265" i="5"/>
  <c r="AJ936" i="5"/>
  <c r="AJ2149" i="5"/>
  <c r="AJ2661" i="5"/>
  <c r="AJ3149" i="5"/>
  <c r="AJ1161" i="5"/>
  <c r="AJ2174" i="5"/>
  <c r="AJ2710" i="5"/>
  <c r="AJ3246" i="5"/>
  <c r="AJ1113" i="5"/>
  <c r="AJ1823" i="5"/>
  <c r="AJ2186" i="5"/>
  <c r="AJ2442" i="5"/>
  <c r="AJ2698" i="5"/>
  <c r="AJ2954" i="5"/>
  <c r="AJ3210" i="5"/>
  <c r="AJ3466" i="5"/>
  <c r="AJ1814" i="5"/>
  <c r="AJ2429" i="5"/>
  <c r="AJ2949" i="5"/>
  <c r="AJ3485" i="5"/>
  <c r="AJ2078" i="5"/>
  <c r="AJ2590" i="5"/>
  <c r="AJ3070" i="5"/>
  <c r="AJ742" i="5"/>
  <c r="AJ1004" i="5"/>
  <c r="AJ1260" i="5"/>
  <c r="AJ1508" i="5"/>
  <c r="AJ1640" i="5"/>
  <c r="AJ1768" i="5"/>
  <c r="AJ1896" i="5"/>
  <c r="AJ2024" i="5"/>
  <c r="AJ682" i="5"/>
  <c r="AJ973" i="5"/>
  <c r="AJ1229" i="5"/>
  <c r="AJ1485" i="5"/>
  <c r="AJ1625" i="5"/>
  <c r="AJ1753" i="5"/>
  <c r="AJ1881" i="5"/>
  <c r="AJ2009" i="5"/>
  <c r="AJ944" i="5"/>
  <c r="AJ1456" i="5"/>
  <c r="AJ1738" i="5"/>
  <c r="AJ1994" i="5"/>
  <c r="AJ2143" i="5"/>
  <c r="AJ2271" i="5"/>
  <c r="AJ2399" i="5"/>
  <c r="AJ2527" i="5"/>
  <c r="AJ2655" i="5"/>
  <c r="AJ2783" i="5"/>
  <c r="AJ2911" i="5"/>
  <c r="AJ3039" i="5"/>
  <c r="AJ3167" i="5"/>
  <c r="AJ3295" i="5"/>
  <c r="AJ3423" i="5"/>
  <c r="AJ594" i="5"/>
  <c r="AJ1185" i="5"/>
  <c r="AJ1603" i="5"/>
  <c r="AJ1859" i="5"/>
  <c r="AJ2076" i="5"/>
  <c r="AJ2204" i="5"/>
  <c r="AJ2332" i="5"/>
  <c r="AJ2460" i="5"/>
  <c r="AJ2588" i="5"/>
  <c r="AJ2716" i="5"/>
  <c r="AJ2844" i="5"/>
  <c r="AJ2972" i="5"/>
  <c r="AJ3100" i="5"/>
  <c r="AJ3228" i="5"/>
  <c r="AJ3356" i="5"/>
  <c r="AJ3484" i="5"/>
  <c r="AJ984" i="5"/>
  <c r="AJ1758" i="5"/>
  <c r="AJ2153" i="5"/>
  <c r="AJ2409" i="5"/>
  <c r="AJ2665" i="5"/>
  <c r="AJ2921" i="5"/>
  <c r="AJ3177" i="5"/>
  <c r="AJ3433" i="5"/>
  <c r="AJ1894" i="5"/>
  <c r="AJ2485" i="5"/>
  <c r="AJ2981" i="5"/>
  <c r="AJ3477" i="5"/>
  <c r="AJ1975" i="5"/>
  <c r="AJ2510" i="5"/>
  <c r="AJ3054" i="5"/>
  <c r="AJ760" i="5"/>
  <c r="AJ1647" i="5"/>
  <c r="AJ2098" i="5"/>
  <c r="AJ2354" i="5"/>
  <c r="AJ2610" i="5"/>
  <c r="AJ2866" i="5"/>
  <c r="AJ3122" i="5"/>
  <c r="AJ3378" i="5"/>
  <c r="AJ1448" i="5"/>
  <c r="AJ2253" i="5"/>
  <c r="AJ2765" i="5"/>
  <c r="AJ3309" i="5"/>
  <c r="AJ1783" i="5"/>
  <c r="AJ2414" i="5"/>
  <c r="AJ2910" i="5"/>
  <c r="AJ3398" i="5"/>
  <c r="AJ1956" i="5"/>
  <c r="AJ2203" i="5"/>
  <c r="AJ2715" i="5"/>
  <c r="AJ3227" i="5"/>
  <c r="AJ1425" i="5"/>
  <c r="AJ2264" i="5"/>
  <c r="AJ2904" i="5"/>
  <c r="AJ3416" i="5"/>
  <c r="AJ2273" i="5"/>
  <c r="AJ2785" i="5"/>
  <c r="AJ1160" i="5"/>
  <c r="AJ1385" i="5"/>
  <c r="AJ1241" i="5"/>
  <c r="AJ2730" i="5"/>
  <c r="AJ2493" i="5"/>
  <c r="AJ3134" i="5"/>
  <c r="AJ1656" i="5"/>
  <c r="AJ744" i="5"/>
  <c r="AJ1509" i="5"/>
  <c r="AJ1897" i="5"/>
  <c r="AJ1511" i="5"/>
  <c r="AJ2159" i="5"/>
  <c r="AJ2671" i="5"/>
  <c r="AJ3183" i="5"/>
  <c r="AJ1249" i="5"/>
  <c r="AJ2092" i="5"/>
  <c r="AJ2604" i="5"/>
  <c r="AJ3116" i="5"/>
  <c r="AJ1112" i="5"/>
  <c r="AJ2697" i="5"/>
  <c r="AJ2034" i="5"/>
  <c r="AJ610" i="5"/>
  <c r="AJ1711" i="5"/>
  <c r="AJ2642" i="5"/>
  <c r="AJ3410" i="5"/>
  <c r="AJ3373" i="5"/>
  <c r="AJ2305" i="5"/>
  <c r="AJ3274" i="5"/>
  <c r="AJ1129" i="5"/>
  <c r="AJ1324" i="5"/>
  <c r="AJ84" i="5"/>
  <c r="AJ1657" i="5"/>
  <c r="AJ1072" i="5"/>
  <c r="AJ2303" i="5"/>
  <c r="AJ2943" i="5"/>
  <c r="AJ3455" i="5"/>
  <c r="AJ2108" i="5"/>
  <c r="AJ2620" i="5"/>
  <c r="AJ131" i="5"/>
  <c r="AJ2473" i="5"/>
  <c r="AJ3497" i="5"/>
  <c r="AJ969" i="5"/>
  <c r="AJ1017" i="5"/>
  <c r="AJ3186" i="5"/>
  <c r="AJ2893" i="5"/>
  <c r="AJ3030" i="5"/>
  <c r="AJ1342" i="5"/>
  <c r="AJ3203" i="5"/>
  <c r="AJ401" i="5"/>
  <c r="AJ303" i="5"/>
  <c r="AJ668" i="5"/>
  <c r="AJ946" i="5"/>
  <c r="AJ638" i="5"/>
  <c r="AJ9" i="5"/>
  <c r="AJ137" i="5"/>
  <c r="AJ265" i="5"/>
  <c r="AJ393" i="5"/>
  <c r="AJ14" i="5"/>
  <c r="AJ142" i="5"/>
  <c r="AJ270" i="5"/>
  <c r="AJ398" i="5"/>
  <c r="AJ31" i="5"/>
  <c r="AJ287" i="5"/>
  <c r="AJ527" i="5"/>
  <c r="AJ655" i="5"/>
  <c r="AJ40" i="5"/>
  <c r="AJ296" i="5"/>
  <c r="AJ532" i="5"/>
  <c r="AJ660" i="5"/>
  <c r="AJ203" i="5"/>
  <c r="AJ613" i="5"/>
  <c r="AJ810" i="5"/>
  <c r="AJ938" i="5"/>
  <c r="AJ1066" i="5"/>
  <c r="AJ1194" i="5"/>
  <c r="AJ1322" i="5"/>
  <c r="AJ1450" i="5"/>
  <c r="AJ220" i="5"/>
  <c r="AJ622" i="5"/>
  <c r="AJ815" i="5"/>
  <c r="AJ943" i="5"/>
  <c r="AJ1071" i="5"/>
  <c r="AJ1199" i="5"/>
  <c r="AJ1327" i="5"/>
  <c r="AJ1455" i="5"/>
  <c r="AJ617" i="5"/>
  <c r="AJ1596" i="5"/>
  <c r="AJ500" i="5"/>
  <c r="AJ1581" i="5"/>
  <c r="AJ768" i="5"/>
  <c r="AJ2099" i="5"/>
  <c r="AJ2611" i="5"/>
  <c r="AJ3123" i="5"/>
  <c r="AJ1009" i="5"/>
  <c r="AJ2160" i="5"/>
  <c r="AJ2672" i="5"/>
  <c r="AJ3184" i="5"/>
  <c r="AJ1582" i="5"/>
  <c r="AJ4" i="5"/>
  <c r="AJ125" i="5"/>
  <c r="AJ253" i="5"/>
  <c r="AJ381" i="5"/>
  <c r="AJ509" i="5"/>
  <c r="AJ130" i="5"/>
  <c r="AJ258" i="5"/>
  <c r="AJ386" i="5"/>
  <c r="AJ7" i="5"/>
  <c r="AJ263" i="5"/>
  <c r="AJ515" i="5"/>
  <c r="AJ643" i="5"/>
  <c r="AJ16" i="5"/>
  <c r="AJ272" i="5"/>
  <c r="AJ520" i="5"/>
  <c r="AJ648" i="5"/>
  <c r="AJ155" i="5"/>
  <c r="AJ589" i="5"/>
  <c r="AJ798" i="5"/>
  <c r="AJ926" i="5"/>
  <c r="AJ1054" i="5"/>
  <c r="AJ1182" i="5"/>
  <c r="AJ1310" i="5"/>
  <c r="AJ1438" i="5"/>
  <c r="AJ172" i="5"/>
  <c r="AJ598" i="5"/>
  <c r="AJ803" i="5"/>
  <c r="AJ931" i="5"/>
  <c r="AJ1059" i="5"/>
  <c r="AJ1187" i="5"/>
  <c r="AJ1315" i="5"/>
  <c r="AJ1443" i="5"/>
  <c r="AJ569" i="5"/>
  <c r="AJ1548" i="5"/>
  <c r="AJ116" i="5"/>
  <c r="AJ1533" i="5"/>
  <c r="AJ291" i="5"/>
  <c r="AJ2051" i="5"/>
  <c r="AJ2563" i="5"/>
  <c r="AJ3075" i="5"/>
  <c r="AJ817" i="5"/>
  <c r="AJ2112" i="5"/>
  <c r="AJ2624" i="5"/>
  <c r="AJ3136" i="5"/>
  <c r="AJ1272" i="5"/>
  <c r="AJ2737" i="5"/>
  <c r="AJ113" i="5"/>
  <c r="AJ241" i="5"/>
  <c r="AJ369" i="5"/>
  <c r="AJ497" i="5"/>
  <c r="AJ118" i="5"/>
  <c r="AJ246" i="5"/>
  <c r="AJ374" i="5"/>
  <c r="AJ502" i="5"/>
  <c r="AJ239" i="5"/>
  <c r="AJ495" i="5"/>
  <c r="AJ631" i="5"/>
  <c r="AJ759" i="5"/>
  <c r="AJ248" i="5"/>
  <c r="AJ504" i="5"/>
  <c r="AJ636" i="5"/>
  <c r="AJ107" i="5"/>
  <c r="AJ565" i="5"/>
  <c r="AJ786" i="5"/>
  <c r="AJ914" i="5"/>
  <c r="AJ1042" i="5"/>
  <c r="AJ1170" i="5"/>
  <c r="AJ1298" i="5"/>
  <c r="AJ1426" i="5"/>
  <c r="AJ124" i="5"/>
  <c r="AJ574" i="5"/>
  <c r="AJ791" i="5"/>
  <c r="AJ919" i="5"/>
  <c r="AJ1047" i="5"/>
  <c r="AJ1175" i="5"/>
  <c r="AJ1303" i="5"/>
  <c r="AJ1431" i="5"/>
  <c r="AJ521" i="5"/>
  <c r="AJ1492" i="5"/>
  <c r="AJ2012" i="5"/>
  <c r="AJ1461" i="5"/>
  <c r="AJ1997" i="5"/>
  <c r="AJ1970" i="5"/>
  <c r="AJ2515" i="5"/>
  <c r="AJ3027" i="5"/>
  <c r="AJ484" i="5"/>
  <c r="AJ2064" i="5"/>
  <c r="AJ2576" i="5"/>
  <c r="AJ3088" i="5"/>
  <c r="AJ888" i="5"/>
  <c r="AJ2641" i="5"/>
  <c r="AJ117" i="5"/>
  <c r="AJ245" i="5"/>
  <c r="AJ373" i="5"/>
  <c r="AJ501" i="5"/>
  <c r="AJ122" i="5"/>
  <c r="AJ250" i="5"/>
  <c r="AJ378" i="5"/>
  <c r="AJ506" i="5"/>
  <c r="AJ247" i="5"/>
  <c r="AJ503" i="5"/>
  <c r="AJ635" i="5"/>
  <c r="AJ763" i="5"/>
  <c r="AJ256" i="5"/>
  <c r="AJ512" i="5"/>
  <c r="AJ640" i="5"/>
  <c r="AJ123" i="5"/>
  <c r="AJ573" i="5"/>
  <c r="AJ790" i="5"/>
  <c r="AJ918" i="5"/>
  <c r="AJ1046" i="5"/>
  <c r="AJ1174" i="5"/>
  <c r="AJ1302" i="5"/>
  <c r="AJ1430" i="5"/>
  <c r="AJ140" i="5"/>
  <c r="AJ582" i="5"/>
  <c r="AJ795" i="5"/>
  <c r="AJ923" i="5"/>
  <c r="AJ1051" i="5"/>
  <c r="AJ1179" i="5"/>
  <c r="AJ1307" i="5"/>
  <c r="AJ1435" i="5"/>
  <c r="AJ537" i="5"/>
  <c r="AJ1513" i="5"/>
  <c r="AJ2028" i="5"/>
  <c r="AJ1493" i="5"/>
  <c r="AJ2013" i="5"/>
  <c r="AJ2002" i="5"/>
  <c r="AJ2531" i="5"/>
  <c r="AJ3043" i="5"/>
  <c r="AJ626" i="5"/>
  <c r="AJ2080" i="5"/>
  <c r="AJ2592" i="5"/>
  <c r="AJ3104" i="5"/>
  <c r="AJ1016" i="5"/>
  <c r="AJ2673" i="5"/>
  <c r="AJ3025" i="5"/>
  <c r="AJ3281" i="5"/>
  <c r="AJ1064" i="5"/>
  <c r="AJ2181" i="5"/>
  <c r="AJ2693" i="5"/>
  <c r="AJ3181" i="5"/>
  <c r="AJ1289" i="5"/>
  <c r="AJ2206" i="5"/>
  <c r="AJ2742" i="5"/>
  <c r="AJ3278" i="5"/>
  <c r="AJ1177" i="5"/>
  <c r="AJ1855" i="5"/>
  <c r="AJ2202" i="5"/>
  <c r="AJ2458" i="5"/>
  <c r="AJ2714" i="5"/>
  <c r="AJ2970" i="5"/>
  <c r="AJ3226" i="5"/>
  <c r="AJ3482" i="5"/>
  <c r="AJ1878" i="5"/>
  <c r="AJ2461" i="5"/>
  <c r="AJ2989" i="5"/>
  <c r="AJ738" i="5"/>
  <c r="AJ2118" i="5"/>
  <c r="AJ2622" i="5"/>
  <c r="AJ3102" i="5"/>
  <c r="AJ713" i="5"/>
  <c r="AJ988" i="5"/>
  <c r="AJ1244" i="5"/>
  <c r="AJ1497" i="5"/>
  <c r="AJ1632" i="5"/>
  <c r="AJ1760" i="5"/>
  <c r="AJ1888" i="5"/>
  <c r="AJ2016" i="5"/>
  <c r="AJ650" i="5"/>
  <c r="AJ957" i="5"/>
  <c r="AJ1213" i="5"/>
  <c r="AJ1469" i="5"/>
  <c r="AJ1617" i="5"/>
  <c r="AJ1745" i="5"/>
  <c r="AJ1873" i="5"/>
  <c r="AJ2001" i="5"/>
  <c r="AJ912" i="5"/>
  <c r="AJ1424" i="5"/>
  <c r="AJ1722" i="5"/>
  <c r="AJ1978" i="5"/>
  <c r="AJ2135" i="5"/>
  <c r="AJ2263" i="5"/>
  <c r="AJ2391" i="5"/>
  <c r="AJ2519" i="5"/>
  <c r="AJ2647" i="5"/>
  <c r="AJ2775" i="5"/>
  <c r="AJ2903" i="5"/>
  <c r="AJ3031" i="5"/>
  <c r="AJ3159" i="5"/>
  <c r="AJ3287" i="5"/>
  <c r="AJ3415" i="5"/>
  <c r="AJ530" i="5"/>
  <c r="AJ1153" i="5"/>
  <c r="AJ1587" i="5"/>
  <c r="AJ1843" i="5"/>
  <c r="AJ2068" i="5"/>
  <c r="AJ2196" i="5"/>
  <c r="AJ2324" i="5"/>
  <c r="AJ2452" i="5"/>
  <c r="AJ2580" i="5"/>
  <c r="AJ2708" i="5"/>
  <c r="AJ2836" i="5"/>
  <c r="AJ2964" i="5"/>
  <c r="AJ3092" i="5"/>
  <c r="AJ3220" i="5"/>
  <c r="AJ3348" i="5"/>
  <c r="AJ3476" i="5"/>
  <c r="AJ920" i="5"/>
  <c r="AJ1726" i="5"/>
  <c r="AJ2137" i="5"/>
  <c r="AJ2393" i="5"/>
  <c r="AJ2649" i="5"/>
  <c r="AJ2905" i="5"/>
  <c r="AJ3161" i="5"/>
  <c r="AJ3417" i="5"/>
  <c r="AJ1830" i="5"/>
  <c r="AJ2453" i="5"/>
  <c r="AJ2957" i="5"/>
  <c r="AJ3445" i="5"/>
  <c r="AJ1911" i="5"/>
  <c r="AJ2478" i="5"/>
  <c r="AJ3022" i="5"/>
  <c r="AJ546" i="5"/>
  <c r="AJ1615" i="5"/>
  <c r="AJ2082" i="5"/>
  <c r="AJ2338" i="5"/>
  <c r="AJ2594" i="5"/>
  <c r="AJ2850" i="5"/>
  <c r="AJ3106" i="5"/>
  <c r="AJ3362" i="5"/>
  <c r="AJ1320" i="5"/>
  <c r="AJ2221" i="5"/>
  <c r="AJ2733" i="5"/>
  <c r="AJ3277" i="5"/>
  <c r="AJ1719" i="5"/>
  <c r="AJ2382" i="5"/>
  <c r="AJ2878" i="5"/>
  <c r="AJ3358" i="5"/>
  <c r="AJ868" i="5"/>
  <c r="AJ1124" i="5"/>
  <c r="AJ1380" i="5"/>
  <c r="AJ308" i="5"/>
  <c r="AJ837" i="5"/>
  <c r="AJ1093" i="5"/>
  <c r="AJ1349" i="5"/>
  <c r="AJ1557" i="5"/>
  <c r="AJ1685" i="5"/>
  <c r="AJ1813" i="5"/>
  <c r="AJ1941" i="5"/>
  <c r="AJ593" i="5"/>
  <c r="AJ1184" i="5"/>
  <c r="AJ1602" i="5"/>
  <c r="AJ2459" i="5"/>
  <c r="AJ2392" i="5"/>
  <c r="AJ1528" i="5"/>
  <c r="AJ169" i="5"/>
  <c r="AJ297" i="5"/>
  <c r="AJ46" i="5"/>
  <c r="AJ302" i="5"/>
  <c r="AJ95" i="5"/>
  <c r="AJ559" i="5"/>
  <c r="AJ104" i="5"/>
  <c r="AJ564" i="5"/>
  <c r="AJ331" i="5"/>
  <c r="AJ842" i="5"/>
  <c r="AJ1098" i="5"/>
  <c r="AJ1354" i="5"/>
  <c r="AJ348" i="5"/>
  <c r="AJ847" i="5"/>
  <c r="AJ1103" i="5"/>
  <c r="AJ1359" i="5"/>
  <c r="AJ916" i="5"/>
  <c r="AJ885" i="5"/>
  <c r="AJ1280" i="5"/>
  <c r="AJ2739" i="5"/>
  <c r="AJ1512" i="5"/>
  <c r="AJ3312" i="5"/>
  <c r="AJ29" i="5"/>
  <c r="AJ285" i="5"/>
  <c r="AJ34" i="5"/>
  <c r="AJ290" i="5"/>
  <c r="AJ71" i="5"/>
  <c r="AJ547" i="5"/>
  <c r="AJ675" i="5"/>
  <c r="AJ336" i="5"/>
  <c r="AJ680" i="5"/>
  <c r="AJ653" i="5"/>
  <c r="AJ958" i="5"/>
  <c r="AJ1214" i="5"/>
  <c r="AJ963" i="5"/>
  <c r="AJ1219" i="5"/>
  <c r="AJ1475" i="5"/>
  <c r="AJ1676" i="5"/>
  <c r="AJ1661" i="5"/>
  <c r="AJ2179" i="5"/>
  <c r="AJ2240" i="5"/>
  <c r="AJ17" i="5"/>
  <c r="AJ273" i="5"/>
  <c r="AJ47" i="5"/>
  <c r="AJ540" i="5"/>
  <c r="AJ25" i="5"/>
  <c r="AJ153" i="5"/>
  <c r="AJ281" i="5"/>
  <c r="AJ409" i="5"/>
  <c r="AJ30" i="5"/>
  <c r="AJ158" i="5"/>
  <c r="AJ286" i="5"/>
  <c r="AJ414" i="5"/>
  <c r="AJ63" i="5"/>
  <c r="AJ319" i="5"/>
  <c r="AJ543" i="5"/>
  <c r="AJ671" i="5"/>
  <c r="AJ72" i="5"/>
  <c r="AJ328" i="5"/>
  <c r="AJ548" i="5"/>
  <c r="AJ676" i="5"/>
  <c r="AJ267" i="5"/>
  <c r="AJ645" i="5"/>
  <c r="AJ826" i="5"/>
  <c r="AJ954" i="5"/>
  <c r="AJ1082" i="5"/>
  <c r="AJ1210" i="5"/>
  <c r="AJ1338" i="5"/>
  <c r="AJ1466" i="5"/>
  <c r="AJ284" i="5"/>
  <c r="AJ654" i="5"/>
  <c r="AJ831" i="5"/>
  <c r="AJ959" i="5"/>
  <c r="AJ1087" i="5"/>
  <c r="AJ1215" i="5"/>
  <c r="AJ1343" i="5"/>
  <c r="AJ1471" i="5"/>
  <c r="AJ788" i="5"/>
  <c r="AJ1660" i="5"/>
  <c r="AJ754" i="5"/>
  <c r="AJ1645" i="5"/>
  <c r="AJ1024" i="5"/>
  <c r="AJ2163" i="5"/>
  <c r="AJ2675" i="5"/>
  <c r="AJ3187" i="5"/>
  <c r="AJ1265" i="5"/>
  <c r="AJ2224" i="5"/>
  <c r="AJ2736" i="5"/>
  <c r="AJ3248" i="5"/>
  <c r="AJ1838" i="5"/>
  <c r="AJ13" i="5"/>
  <c r="AJ141" i="5"/>
  <c r="AJ269" i="5"/>
  <c r="AJ397" i="5"/>
  <c r="AJ18" i="5"/>
  <c r="AJ146" i="5"/>
  <c r="AJ274" i="5"/>
  <c r="AJ402" i="5"/>
  <c r="AJ39" i="5"/>
  <c r="AJ295" i="5"/>
  <c r="AJ531" i="5"/>
  <c r="AJ659" i="5"/>
  <c r="AJ48" i="5"/>
  <c r="AJ304" i="5"/>
  <c r="AJ536" i="5"/>
  <c r="AJ664" i="5"/>
  <c r="AJ219" i="5"/>
  <c r="AJ621" i="5"/>
  <c r="AJ814" i="5"/>
  <c r="AJ942" i="5"/>
  <c r="AJ1070" i="5"/>
  <c r="AJ1198" i="5"/>
  <c r="AJ1326" i="5"/>
  <c r="AJ1454" i="5"/>
  <c r="AJ236" i="5"/>
  <c r="AJ630" i="5"/>
  <c r="AJ819" i="5"/>
  <c r="AJ947" i="5"/>
  <c r="AJ1075" i="5"/>
  <c r="AJ1203" i="5"/>
  <c r="AJ1331" i="5"/>
  <c r="AJ1459" i="5"/>
  <c r="AJ633" i="5"/>
  <c r="AJ1612" i="5"/>
  <c r="AJ570" i="5"/>
  <c r="AJ1597" i="5"/>
  <c r="AJ832" i="5"/>
  <c r="AJ2115" i="5"/>
  <c r="AJ2627" i="5"/>
  <c r="AJ3139" i="5"/>
  <c r="AJ1073" i="5"/>
  <c r="AJ2176" i="5"/>
  <c r="AJ2688" i="5"/>
  <c r="AJ3200" i="5"/>
  <c r="AJ1646" i="5"/>
  <c r="AJ129" i="5"/>
  <c r="AJ257" i="5"/>
  <c r="AJ385" i="5"/>
  <c r="AJ6" i="5"/>
  <c r="AJ134" i="5"/>
  <c r="AJ262" i="5"/>
  <c r="AJ390" i="5"/>
  <c r="AJ15" i="5"/>
  <c r="AJ271" i="5"/>
  <c r="AJ519" i="5"/>
  <c r="AJ647" i="5"/>
  <c r="AJ24" i="5"/>
  <c r="AJ280" i="5"/>
  <c r="AJ524" i="5"/>
  <c r="AJ652" i="5"/>
  <c r="AJ171" i="5"/>
  <c r="AJ597" i="5"/>
  <c r="AJ802" i="5"/>
  <c r="AJ930" i="5"/>
  <c r="AJ1058" i="5"/>
  <c r="AJ1186" i="5"/>
  <c r="AJ1314" i="5"/>
  <c r="AJ1442" i="5"/>
  <c r="AJ188" i="5"/>
  <c r="AJ606" i="5"/>
  <c r="AJ807" i="5"/>
  <c r="AJ935" i="5"/>
  <c r="AJ1063" i="5"/>
  <c r="AJ1191" i="5"/>
  <c r="AJ1319" i="5"/>
  <c r="AJ1447" i="5"/>
  <c r="AJ585" i="5"/>
  <c r="AJ1564" i="5"/>
  <c r="AJ244" i="5"/>
  <c r="AJ1549" i="5"/>
  <c r="AJ529" i="5"/>
  <c r="AJ2067" i="5"/>
  <c r="AJ2579" i="5"/>
  <c r="AJ3091" i="5"/>
  <c r="AJ881" i="5"/>
  <c r="AJ2128" i="5"/>
  <c r="AJ2640" i="5"/>
  <c r="AJ3152" i="5"/>
  <c r="AJ1400" i="5"/>
  <c r="AJ2769" i="5"/>
  <c r="AJ133" i="5"/>
  <c r="AJ261" i="5"/>
  <c r="AJ389" i="5"/>
  <c r="AJ10" i="5"/>
  <c r="AJ138" i="5"/>
  <c r="AJ266" i="5"/>
  <c r="AJ394" i="5"/>
  <c r="AJ23" i="5"/>
  <c r="AJ279" i="5"/>
  <c r="AJ523" i="5"/>
  <c r="AJ651" i="5"/>
  <c r="AJ32" i="5"/>
  <c r="AJ288" i="5"/>
  <c r="AJ528" i="5"/>
  <c r="AJ656" i="5"/>
  <c r="AJ187" i="5"/>
  <c r="AJ605" i="5"/>
  <c r="AJ806" i="5"/>
  <c r="AJ934" i="5"/>
  <c r="AJ1062" i="5"/>
  <c r="AJ1190" i="5"/>
  <c r="AJ1318" i="5"/>
  <c r="AJ1446" i="5"/>
  <c r="AJ204" i="5"/>
  <c r="AJ614" i="5"/>
  <c r="AJ811" i="5"/>
  <c r="AJ939" i="5"/>
  <c r="AJ1067" i="5"/>
  <c r="AJ1195" i="5"/>
  <c r="AJ1323" i="5"/>
  <c r="AJ1451" i="5"/>
  <c r="AJ601" i="5"/>
  <c r="AJ1580" i="5"/>
  <c r="AJ372" i="5"/>
  <c r="AJ1565" i="5"/>
  <c r="AJ657" i="5"/>
  <c r="AJ2083" i="5"/>
  <c r="AJ2595" i="5"/>
  <c r="AJ3107" i="5"/>
  <c r="AJ945" i="5"/>
  <c r="AJ2144" i="5"/>
  <c r="AJ2656" i="5"/>
  <c r="AJ3168" i="5"/>
  <c r="AJ1516" i="5"/>
  <c r="AJ2801" i="5"/>
  <c r="AJ3057" i="5"/>
  <c r="AJ3313" i="5"/>
  <c r="AJ1288" i="5"/>
  <c r="AJ2245" i="5"/>
  <c r="AJ2757" i="5"/>
  <c r="AJ3245" i="5"/>
  <c r="AJ1507" i="5"/>
  <c r="AJ2278" i="5"/>
  <c r="AJ2806" i="5"/>
  <c r="AJ3342" i="5"/>
  <c r="AJ1305" i="5"/>
  <c r="AJ1919" i="5"/>
  <c r="AJ2234" i="5"/>
  <c r="AJ2490" i="5"/>
  <c r="AJ2746" i="5"/>
  <c r="AJ3002" i="5"/>
  <c r="AJ3258" i="5"/>
  <c r="AJ196" i="5"/>
  <c r="AJ2006" i="5"/>
  <c r="AJ2525" i="5"/>
  <c r="AJ3053" i="5"/>
  <c r="AJ1001" i="5"/>
  <c r="AJ2182" i="5"/>
  <c r="AJ2678" i="5"/>
  <c r="AJ3158" i="5"/>
  <c r="AJ764" i="5"/>
  <c r="AJ1020" i="5"/>
  <c r="AJ1276" i="5"/>
  <c r="AJ1519" i="5"/>
  <c r="AJ1648" i="5"/>
  <c r="AJ1776" i="5"/>
  <c r="AJ1904" i="5"/>
  <c r="AJ2032" i="5"/>
  <c r="AJ714" i="5"/>
  <c r="AJ989" i="5"/>
  <c r="AJ1245" i="5"/>
  <c r="AJ1499" i="5"/>
  <c r="AJ1633" i="5"/>
  <c r="AJ1761" i="5"/>
  <c r="AJ1889" i="5"/>
  <c r="AJ2017" i="5"/>
  <c r="AJ976" i="5"/>
  <c r="AJ1488" i="5"/>
  <c r="AJ1754" i="5"/>
  <c r="AJ2010" i="5"/>
  <c r="AJ2151" i="5"/>
  <c r="AJ2279" i="5"/>
  <c r="AJ2407" i="5"/>
  <c r="AJ2535" i="5"/>
  <c r="AJ2663" i="5"/>
  <c r="AJ2791" i="5"/>
  <c r="AJ2919" i="5"/>
  <c r="AJ3047" i="5"/>
  <c r="AJ3175" i="5"/>
  <c r="AJ3303" i="5"/>
  <c r="AJ3431" i="5"/>
  <c r="AJ658" i="5"/>
  <c r="AJ1217" i="5"/>
  <c r="AJ1619" i="5"/>
  <c r="AJ1875" i="5"/>
  <c r="AJ2084" i="5"/>
  <c r="AJ2212" i="5"/>
  <c r="AJ2340" i="5"/>
  <c r="AJ2468" i="5"/>
  <c r="AJ2596" i="5"/>
  <c r="AJ2724" i="5"/>
  <c r="AJ2852" i="5"/>
  <c r="AJ2980" i="5"/>
  <c r="AJ3108" i="5"/>
  <c r="AJ3236" i="5"/>
  <c r="AJ3364" i="5"/>
  <c r="AJ3492" i="5"/>
  <c r="AJ1048" i="5"/>
  <c r="AJ1790" i="5"/>
  <c r="AJ2169" i="5"/>
  <c r="AJ2425" i="5"/>
  <c r="AJ2681" i="5"/>
  <c r="AJ2937" i="5"/>
  <c r="AJ3193" i="5"/>
  <c r="AJ3449" i="5"/>
  <c r="AJ1958" i="5"/>
  <c r="AJ2517" i="5"/>
  <c r="AJ3013" i="5"/>
  <c r="AJ3501" i="5"/>
  <c r="AJ2035" i="5"/>
  <c r="AJ2550" i="5"/>
  <c r="AJ3094" i="5"/>
  <c r="AJ825" i="5"/>
  <c r="AJ1679" i="5"/>
  <c r="AJ2114" i="5"/>
  <c r="AJ2370" i="5"/>
  <c r="AJ2626" i="5"/>
  <c r="AJ2882" i="5"/>
  <c r="AJ3138" i="5"/>
  <c r="AJ3394" i="5"/>
  <c r="AJ1526" i="5"/>
  <c r="AJ2285" i="5"/>
  <c r="AJ2797" i="5"/>
  <c r="AJ3341" i="5"/>
  <c r="AJ1831" i="5"/>
  <c r="AJ2454" i="5"/>
  <c r="AJ2934" i="5"/>
  <c r="AJ3430" i="5"/>
  <c r="AJ900" i="5"/>
  <c r="AJ1156" i="5"/>
  <c r="AJ1412" i="5"/>
  <c r="AJ1588" i="5"/>
  <c r="AJ1716" i="5"/>
  <c r="AJ1844" i="5"/>
  <c r="AJ1972" i="5"/>
  <c r="AJ436" i="5"/>
  <c r="AJ869" i="5"/>
  <c r="AJ1125" i="5"/>
  <c r="AJ1381" i="5"/>
  <c r="AJ1573" i="5"/>
  <c r="AJ1701" i="5"/>
  <c r="AJ1829" i="5"/>
  <c r="AJ1957" i="5"/>
  <c r="AJ721" i="5"/>
  <c r="AJ1248" i="5"/>
  <c r="AJ1634" i="5"/>
  <c r="AJ1890" i="5"/>
  <c r="AJ2091" i="5"/>
  <c r="AJ2219" i="5"/>
  <c r="AJ2347" i="5"/>
  <c r="AJ2475" i="5"/>
  <c r="AJ2603" i="5"/>
  <c r="AJ2731" i="5"/>
  <c r="AJ2859" i="5"/>
  <c r="AJ2987" i="5"/>
  <c r="AJ3115" i="5"/>
  <c r="AJ3243" i="5"/>
  <c r="AJ3371" i="5"/>
  <c r="AJ3499" i="5"/>
  <c r="AJ977" i="5"/>
  <c r="AJ1489" i="5"/>
  <c r="AJ1755" i="5"/>
  <c r="AJ2011" i="5"/>
  <c r="AJ2152" i="5"/>
  <c r="AJ2280" i="5"/>
  <c r="AJ2408" i="5"/>
  <c r="AJ2536" i="5"/>
  <c r="AJ2664" i="5"/>
  <c r="AJ2792" i="5"/>
  <c r="AJ2920" i="5"/>
  <c r="AJ3048" i="5"/>
  <c r="AJ3176" i="5"/>
  <c r="AJ3304" i="5"/>
  <c r="AJ3432" i="5"/>
  <c r="AJ705" i="5"/>
  <c r="AJ1550" i="5"/>
  <c r="AJ2817" i="5"/>
  <c r="AJ3329" i="5"/>
  <c r="AJ1416" i="5"/>
  <c r="AJ2277" i="5"/>
  <c r="AJ2789" i="5"/>
  <c r="AJ3269" i="5"/>
  <c r="AJ1559" i="5"/>
  <c r="AJ2310" i="5"/>
  <c r="AJ2838" i="5"/>
  <c r="AJ3382" i="5"/>
  <c r="AJ1369" i="5"/>
  <c r="AJ1951" i="5"/>
  <c r="AJ2250" i="5"/>
  <c r="AJ3018" i="5"/>
  <c r="AJ3085" i="5"/>
  <c r="AJ1672" i="5"/>
  <c r="AJ1529" i="5"/>
  <c r="AJ1802" i="5"/>
  <c r="AJ2687" i="5"/>
  <c r="AJ801" i="5"/>
  <c r="AJ3132" i="5"/>
  <c r="AJ41" i="5"/>
  <c r="AJ425" i="5"/>
  <c r="AJ174" i="5"/>
  <c r="AJ430" i="5"/>
  <c r="AJ351" i="5"/>
  <c r="AJ687" i="5"/>
  <c r="AJ360" i="5"/>
  <c r="AJ692" i="5"/>
  <c r="AJ677" i="5"/>
  <c r="AJ970" i="5"/>
  <c r="AJ1226" i="5"/>
  <c r="AJ1482" i="5"/>
  <c r="AJ686" i="5"/>
  <c r="AJ975" i="5"/>
  <c r="AJ1231" i="5"/>
  <c r="AJ1487" i="5"/>
  <c r="AJ1724" i="5"/>
  <c r="AJ1709" i="5"/>
  <c r="AJ2227" i="5"/>
  <c r="AJ3251" i="5"/>
  <c r="AJ2288" i="5"/>
  <c r="AJ2800" i="5"/>
  <c r="AJ2065" i="5"/>
  <c r="AJ157" i="5"/>
  <c r="AJ413" i="5"/>
  <c r="AJ162" i="5"/>
  <c r="AJ418" i="5"/>
  <c r="AJ327" i="5"/>
  <c r="AJ80" i="5"/>
  <c r="AJ552" i="5"/>
  <c r="AJ283" i="5"/>
  <c r="AJ830" i="5"/>
  <c r="AJ1086" i="5"/>
  <c r="AJ835" i="5"/>
  <c r="AJ1091" i="5"/>
  <c r="AJ1347" i="5"/>
  <c r="AJ820" i="5"/>
  <c r="AJ789" i="5"/>
  <c r="AJ1088" i="5"/>
  <c r="AJ2691" i="5"/>
  <c r="AJ1902" i="5"/>
  <c r="AJ145" i="5"/>
  <c r="AJ406" i="5"/>
  <c r="AJ312" i="5"/>
  <c r="AJ73" i="5"/>
  <c r="AJ201" i="5"/>
  <c r="AJ329" i="5"/>
  <c r="AJ457" i="5"/>
  <c r="AJ78" i="5"/>
  <c r="AJ206" i="5"/>
  <c r="AJ334" i="5"/>
  <c r="AJ462" i="5"/>
  <c r="AJ159" i="5"/>
  <c r="AJ415" i="5"/>
  <c r="AJ591" i="5"/>
  <c r="AJ719" i="5"/>
  <c r="AJ168" i="5"/>
  <c r="AJ424" i="5"/>
  <c r="AJ596" i="5"/>
  <c r="AJ724" i="5"/>
  <c r="AJ459" i="5"/>
  <c r="AJ740" i="5"/>
  <c r="AJ874" i="5"/>
  <c r="AJ1002" i="5"/>
  <c r="AJ1130" i="5"/>
  <c r="AJ1258" i="5"/>
  <c r="AJ1386" i="5"/>
  <c r="AJ1514" i="5"/>
  <c r="AJ476" i="5"/>
  <c r="AJ746" i="5"/>
  <c r="AJ879" i="5"/>
  <c r="AJ1007" i="5"/>
  <c r="AJ1135" i="5"/>
  <c r="AJ1263" i="5"/>
  <c r="AJ1391" i="5"/>
  <c r="AJ211" i="5"/>
  <c r="AJ1172" i="5"/>
  <c r="AJ1852" i="5"/>
  <c r="AJ1141" i="5"/>
  <c r="AJ1837" i="5"/>
  <c r="AJ1650" i="5"/>
  <c r="AJ2355" i="5"/>
  <c r="AJ2867" i="5"/>
  <c r="AJ3379" i="5"/>
  <c r="AJ1771" i="5"/>
  <c r="AJ2416" i="5"/>
  <c r="AJ2928" i="5"/>
  <c r="AJ3440" i="5"/>
  <c r="AJ2321" i="5"/>
  <c r="AJ61" i="5"/>
  <c r="AJ189" i="5"/>
  <c r="AJ317" i="5"/>
  <c r="AJ445" i="5"/>
  <c r="AJ66" i="5"/>
  <c r="AJ194" i="5"/>
  <c r="AJ322" i="5"/>
  <c r="AJ450" i="5"/>
  <c r="AJ135" i="5"/>
  <c r="AJ391" i="5"/>
  <c r="AJ579" i="5"/>
  <c r="AJ707" i="5"/>
  <c r="AJ144" i="5"/>
  <c r="AJ400" i="5"/>
  <c r="AJ584" i="5"/>
  <c r="AJ712" i="5"/>
  <c r="AJ411" i="5"/>
  <c r="AJ717" i="5"/>
  <c r="AJ862" i="5"/>
  <c r="AJ990" i="5"/>
  <c r="AJ1118" i="5"/>
  <c r="AJ1246" i="5"/>
  <c r="AJ1374" i="5"/>
  <c r="AJ1502" i="5"/>
  <c r="AJ428" i="5"/>
  <c r="AJ726" i="5"/>
  <c r="AJ867" i="5"/>
  <c r="AJ995" i="5"/>
  <c r="AJ1123" i="5"/>
  <c r="AJ1251" i="5"/>
  <c r="AJ1379" i="5"/>
  <c r="AJ115" i="5"/>
  <c r="AJ1076" i="5"/>
  <c r="AJ1804" i="5"/>
  <c r="AJ1045" i="5"/>
  <c r="AJ1789" i="5"/>
  <c r="AJ1554" i="5"/>
  <c r="AJ2307" i="5"/>
  <c r="AJ2819" i="5"/>
  <c r="AJ3331" i="5"/>
  <c r="AJ1675" i="5"/>
  <c r="AJ2368" i="5"/>
  <c r="AJ2880" i="5"/>
  <c r="AJ3392" i="5"/>
  <c r="AJ2225" i="5"/>
  <c r="AJ49" i="5"/>
  <c r="AJ177" i="5"/>
  <c r="AJ305" i="5"/>
  <c r="AJ433" i="5"/>
  <c r="AJ54" i="5"/>
  <c r="AJ182" i="5"/>
  <c r="AJ310" i="5"/>
  <c r="AJ438" i="5"/>
  <c r="AJ111" i="5"/>
  <c r="AJ367" i="5"/>
  <c r="AJ567" i="5"/>
  <c r="AJ695" i="5"/>
  <c r="AJ120" i="5"/>
  <c r="AJ376" i="5"/>
  <c r="AJ572" i="5"/>
  <c r="AJ700" i="5"/>
  <c r="AJ363" i="5"/>
  <c r="AJ693" i="5"/>
  <c r="AJ850" i="5"/>
  <c r="AJ978" i="5"/>
  <c r="AJ1106" i="5"/>
  <c r="AJ1234" i="5"/>
  <c r="AJ1362" i="5"/>
  <c r="AJ1490" i="5"/>
  <c r="AJ380" i="5"/>
  <c r="AJ702" i="5"/>
  <c r="AJ855" i="5"/>
  <c r="AJ983" i="5"/>
  <c r="AJ1111" i="5"/>
  <c r="AJ1239" i="5"/>
  <c r="AJ1367" i="5"/>
  <c r="AJ19" i="5"/>
  <c r="AJ980" i="5"/>
  <c r="AJ1756" i="5"/>
  <c r="AJ949" i="5"/>
  <c r="AJ1741" i="5"/>
  <c r="AJ1408" i="5"/>
  <c r="AJ2259" i="5"/>
  <c r="AJ2771" i="5"/>
  <c r="AJ3283" i="5"/>
  <c r="AJ1579" i="5"/>
  <c r="AJ2320" i="5"/>
  <c r="AJ2832" i="5"/>
  <c r="AJ3344" i="5"/>
  <c r="AJ2129" i="5"/>
  <c r="AJ53" i="5"/>
  <c r="AJ181" i="5"/>
  <c r="AJ309" i="5"/>
  <c r="AJ437" i="5"/>
  <c r="AJ58" i="5"/>
  <c r="AJ186" i="5"/>
  <c r="AJ314" i="5"/>
  <c r="AJ442" i="5"/>
  <c r="AJ119" i="5"/>
  <c r="AJ375" i="5"/>
  <c r="AJ571" i="5"/>
  <c r="AJ699" i="5"/>
  <c r="AJ128" i="5"/>
  <c r="AJ384" i="5"/>
  <c r="AJ576" i="5"/>
  <c r="AJ704" i="5"/>
  <c r="AJ379" i="5"/>
  <c r="AJ701" i="5"/>
  <c r="AJ854" i="5"/>
  <c r="AJ982" i="5"/>
  <c r="AJ1110" i="5"/>
  <c r="AJ1238" i="5"/>
  <c r="AJ1366" i="5"/>
  <c r="AJ1494" i="5"/>
  <c r="AJ396" i="5"/>
  <c r="AJ710" i="5"/>
  <c r="AJ859" i="5"/>
  <c r="AJ987" i="5"/>
  <c r="AJ1115" i="5"/>
  <c r="AJ1243" i="5"/>
  <c r="AJ1371" i="5"/>
  <c r="AJ51" i="5"/>
  <c r="AJ1012" i="5"/>
  <c r="AJ1772" i="5"/>
  <c r="AJ981" i="5"/>
  <c r="AJ1757" i="5"/>
  <c r="AJ1472" i="5"/>
  <c r="AJ2275" i="5"/>
  <c r="AJ2787" i="5"/>
  <c r="AJ3299" i="5"/>
  <c r="AJ1611" i="5"/>
  <c r="AJ2336" i="5"/>
  <c r="AJ2848" i="5"/>
  <c r="AJ3360" i="5"/>
  <c r="AJ2161" i="5"/>
  <c r="AJ2897" i="5"/>
  <c r="AJ3153" i="5"/>
  <c r="AJ3409" i="5"/>
  <c r="AJ1798" i="5"/>
  <c r="AJ2437" i="5"/>
  <c r="AJ2941" i="5"/>
  <c r="AJ3429" i="5"/>
  <c r="AJ1879" i="5"/>
  <c r="AJ2462" i="5"/>
  <c r="AJ3006" i="5"/>
  <c r="AJ388" i="5"/>
  <c r="AJ1599" i="5"/>
  <c r="AJ2074" i="5"/>
  <c r="AJ2330" i="5"/>
  <c r="AJ2586" i="5"/>
  <c r="AJ2842" i="5"/>
  <c r="AJ3098" i="5"/>
  <c r="AJ3354" i="5"/>
  <c r="AJ1256" i="5"/>
  <c r="AJ2205" i="5"/>
  <c r="AJ2717" i="5"/>
  <c r="AJ3261" i="5"/>
  <c r="AJ1687" i="5"/>
  <c r="AJ2366" i="5"/>
  <c r="AJ2862" i="5"/>
  <c r="AJ3350" i="5"/>
  <c r="AJ860" i="5"/>
  <c r="AJ1116" i="5"/>
  <c r="AJ1372" i="5"/>
  <c r="AJ1568" i="5"/>
  <c r="AJ1696" i="5"/>
  <c r="AJ1824" i="5"/>
  <c r="AJ1952" i="5"/>
  <c r="AJ276" i="5"/>
  <c r="AJ829" i="5"/>
  <c r="AJ1085" i="5"/>
  <c r="AJ1341" i="5"/>
  <c r="AJ1553" i="5"/>
  <c r="AJ1681" i="5"/>
  <c r="AJ1809" i="5"/>
  <c r="AJ1937" i="5"/>
  <c r="AJ561" i="5"/>
  <c r="AJ1168" i="5"/>
  <c r="AJ1594" i="5"/>
  <c r="AJ1850" i="5"/>
  <c r="AJ2071" i="5"/>
  <c r="AJ2199" i="5"/>
  <c r="AJ2327" i="5"/>
  <c r="AJ2455" i="5"/>
  <c r="AJ2583" i="5"/>
  <c r="AJ2711" i="5"/>
  <c r="AJ2839" i="5"/>
  <c r="AJ2967" i="5"/>
  <c r="AJ3095" i="5"/>
  <c r="AJ3223" i="5"/>
  <c r="AJ3351" i="5"/>
  <c r="AJ3479" i="5"/>
  <c r="AJ897" i="5"/>
  <c r="AJ1409" i="5"/>
  <c r="AJ1715" i="5"/>
  <c r="AJ1971" i="5"/>
  <c r="AJ2132" i="5"/>
  <c r="AJ2260" i="5"/>
  <c r="AJ2388" i="5"/>
  <c r="AJ2516" i="5"/>
  <c r="AJ2644" i="5"/>
  <c r="AJ2772" i="5"/>
  <c r="AJ2900" i="5"/>
  <c r="AJ3028" i="5"/>
  <c r="AJ3156" i="5"/>
  <c r="AJ3284" i="5"/>
  <c r="AJ3412" i="5"/>
  <c r="AJ513" i="5"/>
  <c r="AJ1432" i="5"/>
  <c r="AJ1982" i="5"/>
  <c r="AJ2265" i="5"/>
  <c r="AJ2521" i="5"/>
  <c r="AJ2777" i="5"/>
  <c r="AJ3033" i="5"/>
  <c r="AJ3289" i="5"/>
  <c r="AJ1096" i="5"/>
  <c r="AJ2197" i="5"/>
  <c r="AJ2709" i="5"/>
  <c r="AJ3197" i="5"/>
  <c r="AJ1353" i="5"/>
  <c r="AJ2222" i="5"/>
  <c r="AJ2758" i="5"/>
  <c r="AJ3294" i="5"/>
  <c r="AJ1209" i="5"/>
  <c r="AJ1871" i="5"/>
  <c r="AJ2210" i="5"/>
  <c r="AJ2466" i="5"/>
  <c r="AJ2722" i="5"/>
  <c r="AJ2978" i="5"/>
  <c r="AJ3234" i="5"/>
  <c r="AJ3490" i="5"/>
  <c r="AJ1910" i="5"/>
  <c r="AJ2477" i="5"/>
  <c r="AJ3005" i="5"/>
  <c r="AJ809" i="5"/>
  <c r="AJ2134" i="5"/>
  <c r="AJ2630" i="5"/>
  <c r="AJ3118" i="5"/>
  <c r="AJ729" i="5"/>
  <c r="AJ996" i="5"/>
  <c r="AJ1252" i="5"/>
  <c r="AJ1503" i="5"/>
  <c r="AJ1636" i="5"/>
  <c r="AJ1764" i="5"/>
  <c r="AJ1892" i="5"/>
  <c r="AJ2020" i="5"/>
  <c r="AJ666" i="5"/>
  <c r="AJ965" i="5"/>
  <c r="AJ1221" i="5"/>
  <c r="AJ1477" i="5"/>
  <c r="AJ1621" i="5"/>
  <c r="AJ1749" i="5"/>
  <c r="AJ1877" i="5"/>
  <c r="AJ2005" i="5"/>
  <c r="AJ928" i="5"/>
  <c r="AJ1440" i="5"/>
  <c r="AJ1730" i="5"/>
  <c r="AJ1986" i="5"/>
  <c r="AJ2139" i="5"/>
  <c r="AJ2267" i="5"/>
  <c r="AJ2395" i="5"/>
  <c r="AJ2523" i="5"/>
  <c r="AJ2651" i="5"/>
  <c r="AJ2779" i="5"/>
  <c r="AJ2907" i="5"/>
  <c r="AJ3035" i="5"/>
  <c r="AJ3163" i="5"/>
  <c r="AJ3291" i="5"/>
  <c r="AJ3419" i="5"/>
  <c r="AJ562" i="5"/>
  <c r="AJ1169" i="5"/>
  <c r="AJ1595" i="5"/>
  <c r="AJ1851" i="5"/>
  <c r="AJ2072" i="5"/>
  <c r="AJ2200" i="5"/>
  <c r="AJ2328" i="5"/>
  <c r="AJ2456" i="5"/>
  <c r="AJ2584" i="5"/>
  <c r="AJ2712" i="5"/>
  <c r="AJ2840" i="5"/>
  <c r="AJ2968" i="5"/>
  <c r="AJ3096" i="5"/>
  <c r="AJ3224" i="5"/>
  <c r="AJ3352" i="5"/>
  <c r="AJ3480" i="5"/>
  <c r="AJ952" i="5"/>
  <c r="AJ1742" i="5"/>
  <c r="AJ2145" i="5"/>
  <c r="AJ2401" i="5"/>
  <c r="AJ2657" i="5"/>
  <c r="AJ2913" i="5"/>
  <c r="AJ3169" i="5"/>
  <c r="AJ3425" i="5"/>
  <c r="AJ1862" i="5"/>
  <c r="AJ2469" i="5"/>
  <c r="AJ2973" i="5"/>
  <c r="AJ3461" i="5"/>
  <c r="AJ1943" i="5"/>
  <c r="AJ2494" i="5"/>
  <c r="AJ3038" i="5"/>
  <c r="AJ674" i="5"/>
  <c r="AJ1631" i="5"/>
  <c r="AJ2090" i="5"/>
  <c r="AJ2346" i="5"/>
  <c r="AJ2602" i="5"/>
  <c r="AJ2858" i="5"/>
  <c r="AJ3114" i="5"/>
  <c r="AJ3370" i="5"/>
  <c r="AJ1384" i="5"/>
  <c r="AJ2237" i="5"/>
  <c r="AJ2749" i="5"/>
  <c r="AJ3293" i="5"/>
  <c r="AJ1751" i="5"/>
  <c r="AJ2398" i="5"/>
  <c r="AJ2894" i="5"/>
  <c r="AJ3374" i="5"/>
  <c r="AJ908" i="5"/>
  <c r="AJ1164" i="5"/>
  <c r="AJ1420" i="5"/>
  <c r="AJ1592" i="5"/>
  <c r="AJ1720" i="5"/>
  <c r="AJ1848" i="5"/>
  <c r="AJ1976" i="5"/>
  <c r="AJ468" i="5"/>
  <c r="AJ877" i="5"/>
  <c r="AJ1133" i="5"/>
  <c r="AJ1389" i="5"/>
  <c r="AJ1577" i="5"/>
  <c r="AJ1705" i="5"/>
  <c r="AJ1833" i="5"/>
  <c r="AJ1961" i="5"/>
  <c r="AJ748" i="5"/>
  <c r="AJ1264" i="5"/>
  <c r="AJ1642" i="5"/>
  <c r="AJ1898" i="5"/>
  <c r="AJ2095" i="5"/>
  <c r="AJ2223" i="5"/>
  <c r="AJ2351" i="5"/>
  <c r="AJ2479" i="5"/>
  <c r="AJ2607" i="5"/>
  <c r="AJ2735" i="5"/>
  <c r="AJ2863" i="5"/>
  <c r="AJ2991" i="5"/>
  <c r="AJ3119" i="5"/>
  <c r="AJ3247" i="5"/>
  <c r="AJ3375" i="5"/>
  <c r="AJ3503" i="5"/>
  <c r="AJ993" i="5"/>
  <c r="AJ1501" i="5"/>
  <c r="AJ1763" i="5"/>
  <c r="AJ2019" i="5"/>
  <c r="AJ2156" i="5"/>
  <c r="AJ2284" i="5"/>
  <c r="AJ2412" i="5"/>
  <c r="AJ2540" i="5"/>
  <c r="AJ2668" i="5"/>
  <c r="AJ2796" i="5"/>
  <c r="AJ2924" i="5"/>
  <c r="AJ3052" i="5"/>
  <c r="AJ3180" i="5"/>
  <c r="AJ3308" i="5"/>
  <c r="AJ3436" i="5"/>
  <c r="AJ737" i="5"/>
  <c r="AJ1566" i="5"/>
  <c r="AJ2057" i="5"/>
  <c r="AJ2313" i="5"/>
  <c r="AJ2569" i="5"/>
  <c r="AJ2825" i="5"/>
  <c r="AJ3081" i="5"/>
  <c r="AJ3337" i="5"/>
  <c r="AJ1480" i="5"/>
  <c r="AJ2293" i="5"/>
  <c r="AJ2805" i="5"/>
  <c r="AJ3285" i="5"/>
  <c r="AJ1575" i="5"/>
  <c r="AJ2326" i="5"/>
  <c r="AJ2854" i="5"/>
  <c r="AJ3390" i="5"/>
  <c r="AJ1401" i="5"/>
  <c r="AJ1967" i="5"/>
  <c r="AJ2258" i="5"/>
  <c r="AJ2514" i="5"/>
  <c r="AJ2770" i="5"/>
  <c r="AJ3026" i="5"/>
  <c r="AJ3282" i="5"/>
  <c r="AJ776" i="5"/>
  <c r="AJ2061" i="5"/>
  <c r="AJ2573" i="5"/>
  <c r="AJ3101" i="5"/>
  <c r="AJ1193" i="5"/>
  <c r="AJ2230" i="5"/>
  <c r="AJ2718" i="5"/>
  <c r="AJ3206" i="5"/>
  <c r="AJ1572" i="5"/>
  <c r="AJ1858" i="5"/>
  <c r="AJ2843" i="5"/>
  <c r="AJ3355" i="5"/>
  <c r="AJ1723" i="5"/>
  <c r="AJ2520" i="5"/>
  <c r="AJ3032" i="5"/>
  <c r="AJ577" i="5"/>
  <c r="AJ2529" i="5"/>
  <c r="AJ2213" i="5"/>
  <c r="AJ2774" i="5"/>
  <c r="AJ2218" i="5"/>
  <c r="AJ2986" i="5"/>
  <c r="AJ1942" i="5"/>
  <c r="AJ873" i="5"/>
  <c r="AJ780" i="5"/>
  <c r="AJ1912" i="5"/>
  <c r="AJ1261" i="5"/>
  <c r="AJ2025" i="5"/>
  <c r="AJ2026" i="5"/>
  <c r="AJ2415" i="5"/>
  <c r="AJ2927" i="5"/>
  <c r="AJ722" i="5"/>
  <c r="AJ2220" i="5"/>
  <c r="AJ2732" i="5"/>
  <c r="AJ3244" i="5"/>
  <c r="AJ1822" i="5"/>
  <c r="AJ2441" i="5"/>
  <c r="AJ3209" i="5"/>
  <c r="AJ3045" i="5"/>
  <c r="AJ889" i="5"/>
  <c r="AJ2386" i="5"/>
  <c r="AJ1590" i="5"/>
  <c r="AJ2486" i="5"/>
  <c r="AJ2049" i="5"/>
  <c r="AJ706" i="5"/>
  <c r="AJ2702" i="5"/>
  <c r="AJ812" i="5"/>
  <c r="AJ1800" i="5"/>
  <c r="AJ1037" i="5"/>
  <c r="AJ1913" i="5"/>
  <c r="AJ2047" i="5"/>
  <c r="AJ2559" i="5"/>
  <c r="AJ3199" i="5"/>
  <c r="AJ1667" i="5"/>
  <c r="AJ2364" i="5"/>
  <c r="AJ2876" i="5"/>
  <c r="AJ3260" i="5"/>
  <c r="AJ2217" i="5"/>
  <c r="AJ3241" i="5"/>
  <c r="AJ2613" i="5"/>
  <c r="AJ2654" i="5"/>
  <c r="AJ2162" i="5"/>
  <c r="AJ2930" i="5"/>
  <c r="AJ1718" i="5"/>
  <c r="AJ2023" i="5"/>
  <c r="AJ1470" i="5"/>
  <c r="AJ3264" i="5"/>
  <c r="AJ278" i="5"/>
  <c r="AJ663" i="5"/>
  <c r="AJ629" i="5"/>
  <c r="AJ1330" i="5"/>
  <c r="AJ190" i="5"/>
  <c r="AJ392" i="5"/>
  <c r="AJ1242" i="5"/>
  <c r="AJ1247" i="5"/>
  <c r="AJ2291" i="5"/>
  <c r="AJ45" i="5"/>
  <c r="AJ103" i="5"/>
  <c r="AJ347" i="5"/>
  <c r="AJ364" i="5"/>
  <c r="AJ948" i="5"/>
  <c r="AJ1547" i="5"/>
  <c r="AJ417" i="5"/>
  <c r="AJ679" i="5"/>
  <c r="AJ962" i="5"/>
  <c r="AJ670" i="5"/>
  <c r="AJ1223" i="5"/>
  <c r="AJ1692" i="5"/>
  <c r="AJ2195" i="5"/>
  <c r="AJ2256" i="5"/>
  <c r="AJ37" i="5"/>
  <c r="AJ42" i="5"/>
  <c r="AJ87" i="5"/>
  <c r="AJ96" i="5"/>
  <c r="AJ315" i="5"/>
  <c r="AJ1094" i="5"/>
  <c r="AJ332" i="5"/>
  <c r="AJ1099" i="5"/>
  <c r="AJ884" i="5"/>
  <c r="AJ1216" i="5"/>
  <c r="AJ1457" i="5"/>
  <c r="AJ2029" i="5"/>
  <c r="AJ1670" i="5"/>
  <c r="AJ1735" i="5"/>
  <c r="AJ1535" i="5"/>
  <c r="AJ2810" i="5"/>
  <c r="AJ2141" i="5"/>
  <c r="AJ2302" i="5"/>
  <c r="AJ1084" i="5"/>
  <c r="AJ1808" i="5"/>
  <c r="AJ1053" i="5"/>
  <c r="AJ1793" i="5"/>
  <c r="AJ1562" i="5"/>
  <c r="AJ2311" i="5"/>
  <c r="AJ2823" i="5"/>
  <c r="AJ3335" i="5"/>
  <c r="AJ1683" i="5"/>
  <c r="AJ2372" i="5"/>
  <c r="AJ2884" i="5"/>
  <c r="AJ3396" i="5"/>
  <c r="AJ2233" i="5"/>
  <c r="AJ3257" i="5"/>
  <c r="AJ3133" i="5"/>
  <c r="AJ3230" i="5"/>
  <c r="AJ2434" i="5"/>
  <c r="AJ3458" i="5"/>
  <c r="AJ3469" i="5"/>
  <c r="AJ665" i="5"/>
  <c r="AJ1620" i="5"/>
  <c r="AJ602" i="5"/>
  <c r="AJ1605" i="5"/>
  <c r="AJ864" i="5"/>
  <c r="AJ2123" i="5"/>
  <c r="AJ2635" i="5"/>
  <c r="AJ3147" i="5"/>
  <c r="AJ1105" i="5"/>
  <c r="AJ2184" i="5"/>
  <c r="AJ2696" i="5"/>
  <c r="AJ3208" i="5"/>
  <c r="AJ1678" i="5"/>
  <c r="AJ2881" i="5"/>
  <c r="AJ2405" i="5"/>
  <c r="AJ2430" i="5"/>
  <c r="AJ2058" i="5"/>
  <c r="AJ3082" i="5"/>
  <c r="AJ2685" i="5"/>
  <c r="AJ2830" i="5"/>
  <c r="AJ1388" i="5"/>
  <c r="AJ1960" i="5"/>
  <c r="AJ1357" i="5"/>
  <c r="AJ1945" i="5"/>
  <c r="AJ1866" i="5"/>
  <c r="AJ2463" i="5"/>
  <c r="AJ2975" i="5"/>
  <c r="AJ3487" i="5"/>
  <c r="AJ1987" i="5"/>
  <c r="AJ2524" i="5"/>
  <c r="AJ3036" i="5"/>
  <c r="AJ609" i="5"/>
  <c r="AJ2537" i="5"/>
  <c r="AJ1224" i="5"/>
  <c r="AJ1449" i="5"/>
  <c r="AJ1273" i="5"/>
  <c r="AJ2738" i="5"/>
  <c r="AJ1974" i="5"/>
  <c r="AJ2166" i="5"/>
  <c r="AJ2208" i="5"/>
  <c r="AJ1905" i="5"/>
  <c r="AJ2423" i="5"/>
  <c r="AJ3447" i="5"/>
  <c r="AJ2484" i="5"/>
  <c r="AJ2996" i="5"/>
  <c r="AJ2457" i="5"/>
  <c r="AJ3481" i="5"/>
  <c r="AJ953" i="5"/>
  <c r="AJ2658" i="5"/>
  <c r="AJ1959" i="5"/>
  <c r="AJ932" i="5"/>
  <c r="AJ901" i="5"/>
  <c r="AJ1717" i="5"/>
  <c r="AJ2235" i="5"/>
  <c r="AJ3259" i="5"/>
  <c r="AJ2296" i="5"/>
  <c r="AJ2808" i="5"/>
  <c r="AJ2081" i="5"/>
  <c r="AJ3105" i="5"/>
  <c r="AJ2902" i="5"/>
  <c r="AJ2282" i="5"/>
  <c r="AJ3157" i="5"/>
  <c r="AJ1560" i="5"/>
  <c r="AJ212" i="5"/>
  <c r="AJ483" i="5"/>
  <c r="AJ2063" i="5"/>
  <c r="AJ3087" i="5"/>
  <c r="AJ2124" i="5"/>
  <c r="AJ2636" i="5"/>
  <c r="AJ1368" i="5"/>
  <c r="AJ2165" i="5"/>
  <c r="AJ1839" i="5"/>
  <c r="AJ2962" i="5"/>
  <c r="AJ2606" i="5"/>
  <c r="AJ625" i="5"/>
  <c r="AJ929" i="5"/>
  <c r="AJ3164" i="5"/>
  <c r="AJ2793" i="5"/>
  <c r="AJ1903" i="5"/>
  <c r="AJ2662" i="5"/>
  <c r="AJ951" i="5"/>
  <c r="AJ698" i="5"/>
  <c r="AJ3222" i="5"/>
  <c r="AJ99" i="5"/>
  <c r="AJ3063" i="5"/>
  <c r="AJ3124" i="5"/>
  <c r="AJ2069" i="5"/>
  <c r="AJ2914" i="5"/>
  <c r="AJ1188" i="5"/>
  <c r="AJ1666" i="5"/>
  <c r="AJ3387" i="5"/>
  <c r="AJ2936" i="5"/>
  <c r="AJ3333" i="5"/>
  <c r="AJ872" i="5"/>
  <c r="AJ1688" i="5"/>
  <c r="AJ1136" i="5"/>
  <c r="AJ3215" i="5"/>
  <c r="AJ2764" i="5"/>
  <c r="AJ3017" i="5"/>
  <c r="AJ3218" i="5"/>
  <c r="AJ148" i="5"/>
  <c r="AJ2946" i="5"/>
  <c r="AJ1876" i="5"/>
  <c r="AJ2379" i="5"/>
  <c r="AJ2440" i="5"/>
  <c r="AJ3393" i="5"/>
  <c r="AJ1128" i="5"/>
  <c r="AJ845" i="5"/>
  <c r="AJ2268" i="5"/>
  <c r="AJ3250" i="5"/>
  <c r="AJ313" i="5"/>
  <c r="AJ863" i="5"/>
  <c r="AJ2864" i="5"/>
  <c r="AJ368" i="5"/>
  <c r="AJ1235" i="5"/>
  <c r="AJ33" i="5"/>
  <c r="AJ299" i="5"/>
  <c r="AJ1079" i="5"/>
  <c r="AJ896" i="5"/>
  <c r="AJ1710" i="5"/>
  <c r="AJ410" i="5"/>
  <c r="AJ950" i="5"/>
  <c r="AJ955" i="5"/>
  <c r="AJ1629" i="5"/>
  <c r="AJ3345" i="5"/>
  <c r="AJ3406" i="5"/>
  <c r="AJ1664" i="5"/>
  <c r="AJ1040" i="5"/>
  <c r="AJ3191" i="5"/>
  <c r="AJ2740" i="5"/>
  <c r="AJ2581" i="5"/>
  <c r="AJ2998" i="5"/>
  <c r="AJ1973" i="5"/>
  <c r="AJ2552" i="5"/>
  <c r="AJ1496" i="5"/>
  <c r="AJ1069" i="5"/>
  <c r="AJ3343" i="5"/>
  <c r="AJ3273" i="5"/>
  <c r="AJ260" i="5"/>
  <c r="AJ2619" i="5"/>
  <c r="AJ1614" i="5"/>
  <c r="AJ3050" i="5"/>
  <c r="AJ1929" i="5"/>
  <c r="AJ3471" i="5"/>
  <c r="AJ387" i="5"/>
  <c r="AJ1145" i="5"/>
  <c r="AJ318" i="5"/>
  <c r="AJ580" i="5"/>
  <c r="AJ1370" i="5"/>
  <c r="AJ1375" i="5"/>
  <c r="AJ2803" i="5"/>
  <c r="AJ173" i="5"/>
  <c r="AJ359" i="5"/>
  <c r="AJ685" i="5"/>
  <c r="AJ694" i="5"/>
  <c r="AJ1740" i="5"/>
  <c r="AJ2304" i="5"/>
  <c r="AJ38" i="5"/>
  <c r="AJ88" i="5"/>
  <c r="AJ1090" i="5"/>
  <c r="AJ823" i="5"/>
  <c r="AJ1335" i="5"/>
  <c r="AJ634" i="5"/>
  <c r="AJ2643" i="5"/>
  <c r="AJ2704" i="5"/>
  <c r="AJ149" i="5"/>
  <c r="AJ154" i="5"/>
  <c r="AJ311" i="5"/>
  <c r="AJ320" i="5"/>
  <c r="AJ637" i="5"/>
  <c r="AJ1206" i="5"/>
  <c r="AJ646" i="5"/>
  <c r="AJ1211" i="5"/>
  <c r="AJ1644" i="5"/>
  <c r="AJ2147" i="5"/>
  <c r="AJ2833" i="5"/>
  <c r="AJ2309" i="5"/>
  <c r="AJ2342" i="5"/>
  <c r="AJ1983" i="5"/>
  <c r="AJ3034" i="5"/>
  <c r="AJ2589" i="5"/>
  <c r="AJ2734" i="5"/>
  <c r="AJ1308" i="5"/>
  <c r="AJ1920" i="5"/>
  <c r="AJ1277" i="5"/>
  <c r="AJ1786" i="5"/>
  <c r="AJ2935" i="5"/>
  <c r="AJ1907" i="5"/>
  <c r="AJ3508" i="5"/>
  <c r="AJ841" i="5"/>
  <c r="AJ1654" i="5"/>
  <c r="AJ1732" i="5"/>
  <c r="AJ1312" i="5"/>
  <c r="AJ2747" i="5"/>
  <c r="AJ1531" i="5"/>
  <c r="AJ3320" i="5"/>
  <c r="AJ2853" i="5"/>
  <c r="AJ3306" i="5"/>
  <c r="AJ3254" i="5"/>
  <c r="AJ1545" i="5"/>
  <c r="AJ2575" i="5"/>
  <c r="AJ865" i="5"/>
  <c r="AJ3148" i="5"/>
  <c r="AJ2761" i="5"/>
  <c r="AJ2190" i="5"/>
  <c r="AJ2445" i="5"/>
  <c r="AJ2079" i="5"/>
  <c r="AJ2140" i="5"/>
  <c r="AJ1495" i="5"/>
  <c r="AJ2229" i="5"/>
  <c r="AJ2994" i="5"/>
  <c r="AJ1346" i="5"/>
  <c r="AJ2659" i="5"/>
  <c r="AJ1536" i="5"/>
  <c r="AJ2037" i="5"/>
  <c r="AJ2100" i="5"/>
  <c r="AJ1176" i="5"/>
  <c r="AJ2094" i="5"/>
  <c r="AJ2518" i="5"/>
  <c r="AJ1157" i="5"/>
  <c r="AJ2875" i="5"/>
  <c r="AJ2424" i="5"/>
  <c r="AJ2337" i="5"/>
  <c r="AJ2538" i="5"/>
  <c r="AJ844" i="5"/>
  <c r="AJ1673" i="5"/>
  <c r="AJ1377" i="5"/>
  <c r="AJ1950" i="5"/>
  <c r="AJ2726" i="5"/>
  <c r="AJ3086" i="5"/>
  <c r="AJ355" i="5"/>
  <c r="AJ2133" i="5"/>
  <c r="AJ2413" i="5"/>
  <c r="AJ1189" i="5"/>
  <c r="AJ2891" i="5"/>
  <c r="AJ2952" i="5"/>
  <c r="AJ3397" i="5"/>
  <c r="AJ1623" i="5"/>
  <c r="AJ1689" i="5"/>
  <c r="AJ2014" i="5"/>
  <c r="AJ667" i="5"/>
  <c r="AJ3171" i="5"/>
  <c r="AJ808" i="5"/>
  <c r="AJ765" i="5"/>
  <c r="AJ2167" i="5"/>
  <c r="AJ2228" i="5"/>
  <c r="AJ2969" i="5"/>
  <c r="AJ2146" i="5"/>
  <c r="AJ1444" i="5"/>
  <c r="AJ2491" i="5"/>
  <c r="AJ545" i="5"/>
  <c r="AJ1671" i="5"/>
  <c r="AJ2270" i="5"/>
  <c r="AJ1578" i="5"/>
  <c r="AJ2380" i="5"/>
  <c r="AJ3165" i="5"/>
  <c r="AJ1604" i="5"/>
  <c r="AJ2374" i="5"/>
  <c r="AJ1944" i="5"/>
  <c r="AJ2447" i="5"/>
  <c r="AJ2505" i="5"/>
  <c r="AJ1846" i="5"/>
  <c r="AJ446" i="5"/>
  <c r="AJ708" i="5"/>
  <c r="AJ1498" i="5"/>
  <c r="AJ83" i="5"/>
  <c r="AJ3315" i="5"/>
  <c r="AJ301" i="5"/>
  <c r="AJ563" i="5"/>
  <c r="AJ846" i="5"/>
  <c r="AJ851" i="5"/>
  <c r="AJ917" i="5"/>
  <c r="AJ2816" i="5"/>
  <c r="AJ166" i="5"/>
  <c r="AJ344" i="5"/>
  <c r="AJ1218" i="5"/>
  <c r="AJ839" i="5"/>
  <c r="AJ1351" i="5"/>
  <c r="AJ821" i="5"/>
  <c r="AJ2707" i="5"/>
  <c r="AJ2768" i="5"/>
  <c r="AJ165" i="5"/>
  <c r="AJ170" i="5"/>
  <c r="AJ343" i="5"/>
  <c r="AJ352" i="5"/>
  <c r="AJ669" i="5"/>
  <c r="AJ1222" i="5"/>
  <c r="AJ678" i="5"/>
  <c r="AJ1227" i="5"/>
  <c r="AJ1708" i="5"/>
  <c r="AJ2211" i="5"/>
  <c r="AJ2272" i="5"/>
  <c r="AJ2865" i="5"/>
  <c r="AJ2373" i="5"/>
  <c r="AJ2406" i="5"/>
  <c r="AJ2041" i="5"/>
  <c r="AJ3066" i="5"/>
  <c r="AJ2653" i="5"/>
  <c r="AJ2798" i="5"/>
  <c r="AJ1340" i="5"/>
  <c r="AJ1936" i="5"/>
  <c r="AJ1309" i="5"/>
  <c r="AJ1921" i="5"/>
  <c r="AJ1818" i="5"/>
  <c r="AJ2439" i="5"/>
  <c r="AJ2951" i="5"/>
  <c r="AJ3463" i="5"/>
  <c r="AJ1939" i="5"/>
  <c r="AJ2500" i="5"/>
  <c r="AJ3012" i="5"/>
  <c r="AJ259" i="5"/>
  <c r="AJ2489" i="5"/>
  <c r="AJ452" i="5"/>
  <c r="AJ1097" i="5"/>
  <c r="AJ1081" i="5"/>
  <c r="AJ2690" i="5"/>
  <c r="AJ1782" i="5"/>
  <c r="AJ2062" i="5"/>
  <c r="AJ964" i="5"/>
  <c r="AJ1748" i="5"/>
  <c r="AJ933" i="5"/>
  <c r="AJ1733" i="5"/>
  <c r="AJ1376" i="5"/>
  <c r="AJ2251" i="5"/>
  <c r="AJ2763" i="5"/>
  <c r="AJ3275" i="5"/>
  <c r="AJ1563" i="5"/>
  <c r="AJ2312" i="5"/>
  <c r="AJ2824" i="5"/>
  <c r="AJ3336" i="5"/>
  <c r="AJ2113" i="5"/>
  <c r="AJ3137" i="5"/>
  <c r="AJ2909" i="5"/>
  <c r="AJ2974" i="5"/>
  <c r="AJ2314" i="5"/>
  <c r="AJ3338" i="5"/>
  <c r="AJ3221" i="5"/>
  <c r="AJ3318" i="5"/>
  <c r="AJ1576" i="5"/>
  <c r="AJ340" i="5"/>
  <c r="AJ1561" i="5"/>
  <c r="AJ2591" i="5"/>
  <c r="AJ3103" i="5"/>
  <c r="AJ2652" i="5"/>
  <c r="AJ2262" i="5"/>
  <c r="AJ2509" i="5"/>
  <c r="AJ1613" i="5"/>
  <c r="AJ277" i="5"/>
  <c r="AJ539" i="5"/>
  <c r="AJ544" i="5"/>
  <c r="AJ822" i="5"/>
  <c r="AJ827" i="5"/>
  <c r="AJ1339" i="5"/>
  <c r="AJ2720" i="5"/>
  <c r="AJ3089" i="5"/>
  <c r="AJ2821" i="5"/>
  <c r="AJ2870" i="5"/>
  <c r="AJ3290" i="5"/>
  <c r="AJ3125" i="5"/>
  <c r="AJ20" i="5"/>
  <c r="AJ1520" i="5"/>
  <c r="AJ2551" i="5"/>
  <c r="AJ769" i="5"/>
  <c r="AJ2612" i="5"/>
  <c r="AJ2713" i="5"/>
  <c r="AJ1743" i="5"/>
  <c r="AJ2357" i="5"/>
  <c r="AJ1860" i="5"/>
  <c r="AJ2363" i="5"/>
  <c r="AJ1787" i="5"/>
  <c r="AJ3448" i="5"/>
  <c r="AJ3361" i="5"/>
  <c r="AJ3438" i="5"/>
  <c r="AJ1417" i="5"/>
  <c r="AJ813" i="5"/>
  <c r="AJ2191" i="5"/>
  <c r="AJ2703" i="5"/>
  <c r="AJ2252" i="5"/>
  <c r="AJ3276" i="5"/>
  <c r="AJ2677" i="5"/>
  <c r="AJ2194" i="5"/>
  <c r="AJ2965" i="5"/>
  <c r="AJ1537" i="5"/>
  <c r="AJ2158" i="5"/>
  <c r="AJ2574" i="5"/>
  <c r="AJ1698" i="5"/>
  <c r="AJ1819" i="5"/>
  <c r="AJ2369" i="5"/>
  <c r="AJ2570" i="5"/>
  <c r="AJ1704" i="5"/>
  <c r="AJ1200" i="5"/>
  <c r="AJ2719" i="5"/>
  <c r="AJ3231" i="5"/>
  <c r="AJ1441" i="5"/>
  <c r="AJ2780" i="5"/>
  <c r="AJ3292" i="5"/>
  <c r="AJ3049" i="5"/>
  <c r="AJ2741" i="5"/>
  <c r="AJ2226" i="5"/>
  <c r="AJ3037" i="5"/>
  <c r="AJ3142" i="5"/>
  <c r="AJ575" i="5"/>
  <c r="AJ858" i="5"/>
  <c r="AJ1013" i="5"/>
  <c r="AJ178" i="5"/>
  <c r="AJ1230" i="5"/>
  <c r="AJ2243" i="5"/>
  <c r="AJ79" i="5"/>
  <c r="AJ1474" i="5"/>
  <c r="AJ697" i="5"/>
  <c r="AJ1137" i="5"/>
  <c r="AJ405" i="5"/>
  <c r="AJ672" i="5"/>
  <c r="AJ1462" i="5"/>
  <c r="AJ1467" i="5"/>
  <c r="AJ3232" i="5"/>
  <c r="AJ3301" i="5"/>
  <c r="AJ796" i="5"/>
  <c r="AJ1649" i="5"/>
  <c r="AJ2679" i="5"/>
  <c r="AJ1854" i="5"/>
  <c r="AJ2614" i="5"/>
  <c r="AJ2861" i="5"/>
  <c r="AJ1413" i="5"/>
  <c r="AJ3003" i="5"/>
  <c r="AJ3064" i="5"/>
  <c r="AJ2593" i="5"/>
  <c r="AJ2109" i="5"/>
  <c r="AJ1816" i="5"/>
  <c r="AJ2319" i="5"/>
  <c r="AJ1699" i="5"/>
  <c r="AJ3404" i="5"/>
  <c r="AJ3262" i="5"/>
  <c r="AJ800" i="5"/>
  <c r="AJ3192" i="5"/>
  <c r="AJ2015" i="5"/>
  <c r="AJ1325" i="5"/>
  <c r="AJ1834" i="5"/>
  <c r="AJ3020" i="5"/>
  <c r="AJ1225" i="5"/>
  <c r="AJ2102" i="5"/>
  <c r="AJ57" i="5"/>
  <c r="AJ127" i="5"/>
  <c r="AJ395" i="5"/>
  <c r="AJ412" i="5"/>
  <c r="AJ1044" i="5"/>
  <c r="AJ1643" i="5"/>
  <c r="AJ429" i="5"/>
  <c r="AJ691" i="5"/>
  <c r="AJ974" i="5"/>
  <c r="AJ979" i="5"/>
  <c r="AJ1725" i="5"/>
  <c r="AJ3328" i="5"/>
  <c r="AJ294" i="5"/>
  <c r="AJ556" i="5"/>
  <c r="AJ1463" i="5"/>
  <c r="AJ3155" i="5"/>
  <c r="AJ3216" i="5"/>
  <c r="AJ282" i="5"/>
  <c r="AJ1334" i="5"/>
  <c r="AJ2266" i="5"/>
  <c r="AJ1845" i="5"/>
  <c r="AJ1257" i="5"/>
  <c r="AJ3252" i="5"/>
  <c r="AJ1988" i="5"/>
  <c r="AJ100" i="5"/>
  <c r="AJ2794" i="5"/>
  <c r="AJ1801" i="5"/>
  <c r="AJ2892" i="5"/>
  <c r="AJ3474" i="5"/>
  <c r="AJ2107" i="5"/>
  <c r="AJ2680" i="5"/>
  <c r="AJ2621" i="5"/>
  <c r="AJ2959" i="5"/>
  <c r="AJ1000" i="5"/>
  <c r="AJ185" i="5"/>
  <c r="AJ383" i="5"/>
  <c r="AJ709" i="5"/>
  <c r="AJ718" i="5"/>
  <c r="AJ1788" i="5"/>
  <c r="AJ2352" i="5"/>
  <c r="AJ50" i="5"/>
  <c r="AJ112" i="5"/>
  <c r="AJ1102" i="5"/>
  <c r="AJ1107" i="5"/>
  <c r="AJ1344" i="5"/>
  <c r="AJ2097" i="5"/>
  <c r="AJ422" i="5"/>
  <c r="AJ684" i="5"/>
  <c r="AJ1458" i="5"/>
  <c r="AJ967" i="5"/>
  <c r="AJ1479" i="5"/>
  <c r="AJ1677" i="5"/>
  <c r="AJ3219" i="5"/>
  <c r="AJ3280" i="5"/>
  <c r="AJ293" i="5"/>
  <c r="AJ298" i="5"/>
  <c r="AJ555" i="5"/>
  <c r="AJ560" i="5"/>
  <c r="AJ838" i="5"/>
  <c r="AJ1350" i="5"/>
  <c r="AJ843" i="5"/>
  <c r="AJ1355" i="5"/>
  <c r="AJ853" i="5"/>
  <c r="AJ2723" i="5"/>
  <c r="AJ2784" i="5"/>
  <c r="AJ3121" i="5"/>
  <c r="AJ2885" i="5"/>
  <c r="AJ2942" i="5"/>
  <c r="AJ2298" i="5"/>
  <c r="AJ3322" i="5"/>
  <c r="AJ3189" i="5"/>
  <c r="AJ3286" i="5"/>
  <c r="AJ1552" i="5"/>
  <c r="AJ2055" i="5"/>
  <c r="AJ2567" i="5"/>
  <c r="AJ3079" i="5"/>
  <c r="AJ833" i="5"/>
  <c r="AJ2116" i="5"/>
  <c r="AJ2628" i="5"/>
  <c r="AJ3140" i="5"/>
  <c r="AJ1304" i="5"/>
  <c r="AJ2745" i="5"/>
  <c r="AJ1807" i="5"/>
  <c r="AJ1220" i="5"/>
  <c r="AJ1861" i="5"/>
  <c r="AJ3403" i="5"/>
  <c r="AJ3464" i="5"/>
  <c r="AJ3502" i="5"/>
  <c r="AJ876" i="5"/>
  <c r="AJ2207" i="5"/>
  <c r="AJ2790" i="5"/>
  <c r="AJ2522" i="5"/>
  <c r="AJ1281" i="5"/>
  <c r="AJ3170" i="5"/>
  <c r="AJ1922" i="5"/>
  <c r="AJ2038" i="5"/>
  <c r="AJ1606" i="5"/>
  <c r="AJ1100" i="5"/>
  <c r="AJ2831" i="5"/>
  <c r="AJ2249" i="5"/>
  <c r="AJ2450" i="5"/>
  <c r="AJ538" i="5"/>
  <c r="AJ1041" i="5"/>
  <c r="AJ2333" i="5"/>
  <c r="AJ1356" i="5"/>
  <c r="AJ2508" i="5"/>
  <c r="AJ2706" i="5"/>
  <c r="AJ441" i="5"/>
  <c r="AJ703" i="5"/>
  <c r="AJ986" i="5"/>
  <c r="AJ991" i="5"/>
  <c r="AJ1773" i="5"/>
  <c r="AJ3376" i="5"/>
  <c r="AJ306" i="5"/>
  <c r="AJ568" i="5"/>
  <c r="AJ1358" i="5"/>
  <c r="AJ1363" i="5"/>
  <c r="AJ2755" i="5"/>
  <c r="AJ161" i="5"/>
  <c r="AJ335" i="5"/>
  <c r="AJ661" i="5"/>
  <c r="AJ252" i="5"/>
  <c r="AJ1095" i="5"/>
  <c r="AJ852" i="5"/>
  <c r="AJ1152" i="5"/>
  <c r="AJ1393" i="5"/>
  <c r="AJ1966" i="5"/>
  <c r="AJ421" i="5"/>
  <c r="AJ426" i="5"/>
  <c r="AJ683" i="5"/>
  <c r="AJ688" i="5"/>
  <c r="AJ966" i="5"/>
  <c r="AJ1478" i="5"/>
  <c r="AJ971" i="5"/>
  <c r="AJ1483" i="5"/>
  <c r="AJ1693" i="5"/>
  <c r="AJ3235" i="5"/>
  <c r="AJ3296" i="5"/>
  <c r="AJ3377" i="5"/>
  <c r="AJ3365" i="5"/>
  <c r="AJ3470" i="5"/>
  <c r="AJ2554" i="5"/>
  <c r="AJ968" i="5"/>
  <c r="AJ1527" i="5"/>
  <c r="AJ828" i="5"/>
  <c r="AJ1680" i="5"/>
  <c r="AJ797" i="5"/>
  <c r="AJ1665" i="5"/>
  <c r="AJ1104" i="5"/>
  <c r="AJ2183" i="5"/>
  <c r="AJ2695" i="5"/>
  <c r="AJ3207" i="5"/>
  <c r="AJ1345" i="5"/>
  <c r="AJ2244" i="5"/>
  <c r="AJ2756" i="5"/>
  <c r="AJ3268" i="5"/>
  <c r="AJ1918" i="5"/>
  <c r="AJ3001" i="5"/>
  <c r="AJ2645" i="5"/>
  <c r="AJ2694" i="5"/>
  <c r="AJ2178" i="5"/>
  <c r="AJ3202" i="5"/>
  <c r="AJ2933" i="5"/>
  <c r="AJ3062" i="5"/>
  <c r="AJ1476" i="5"/>
  <c r="AJ2004" i="5"/>
  <c r="AJ1445" i="5"/>
  <c r="AJ1989" i="5"/>
  <c r="AJ1954" i="5"/>
  <c r="AJ2507" i="5"/>
  <c r="AJ3019" i="5"/>
  <c r="AJ356" i="5"/>
  <c r="AJ2056" i="5"/>
  <c r="AJ2568" i="5"/>
  <c r="AJ3080" i="5"/>
  <c r="AJ824" i="5"/>
  <c r="AJ2625" i="5"/>
  <c r="AJ1734" i="5"/>
  <c r="AJ1815" i="5"/>
  <c r="AJ1567" i="5"/>
  <c r="AJ2826" i="5"/>
  <c r="AJ2173" i="5"/>
  <c r="AJ2334" i="5"/>
  <c r="AJ1132" i="5"/>
  <c r="AJ1832" i="5"/>
  <c r="AJ1101" i="5"/>
  <c r="AJ1817" i="5"/>
  <c r="AJ1610" i="5"/>
  <c r="AJ2335" i="5"/>
  <c r="AJ2847" i="5"/>
  <c r="AJ3359" i="5"/>
  <c r="AJ1731" i="5"/>
  <c r="AJ2396" i="5"/>
  <c r="AJ2908" i="5"/>
  <c r="AJ3420" i="5"/>
  <c r="AJ2281" i="5"/>
  <c r="AJ3305" i="5"/>
  <c r="AJ3229" i="5"/>
  <c r="AJ3326" i="5"/>
  <c r="AJ2482" i="5"/>
  <c r="AJ3506" i="5"/>
  <c r="AJ937" i="5"/>
  <c r="AJ62" i="5"/>
  <c r="AJ136" i="5"/>
  <c r="AJ1114" i="5"/>
  <c r="AJ1119" i="5"/>
  <c r="AJ1521" i="5"/>
  <c r="AJ2193" i="5"/>
  <c r="AJ434" i="5"/>
  <c r="AJ696" i="5"/>
  <c r="AJ1486" i="5"/>
  <c r="AJ1491" i="5"/>
  <c r="AJ3267" i="5"/>
  <c r="AJ289" i="5"/>
  <c r="AJ551" i="5"/>
  <c r="AJ834" i="5"/>
  <c r="AJ316" i="5"/>
  <c r="AJ1207" i="5"/>
  <c r="AJ1628" i="5"/>
  <c r="AJ2131" i="5"/>
  <c r="AJ2192" i="5"/>
  <c r="AJ21" i="5"/>
  <c r="AJ26" i="5"/>
  <c r="AJ55" i="5"/>
  <c r="AJ64" i="5"/>
  <c r="AJ251" i="5"/>
  <c r="AJ1078" i="5"/>
  <c r="AJ268" i="5"/>
  <c r="AJ1083" i="5"/>
  <c r="AJ753" i="5"/>
  <c r="AJ960" i="5"/>
  <c r="AJ1201" i="5"/>
  <c r="AJ1774" i="5"/>
  <c r="AJ1542" i="5"/>
  <c r="AJ1607" i="5"/>
  <c r="AJ1433" i="5"/>
  <c r="AJ2778" i="5"/>
  <c r="AJ2077" i="5"/>
  <c r="AJ2238" i="5"/>
  <c r="AJ1052" i="5"/>
  <c r="AJ1792" i="5"/>
  <c r="AJ1021" i="5"/>
  <c r="AJ1777" i="5"/>
  <c r="AJ1530" i="5"/>
  <c r="AJ2295" i="5"/>
  <c r="AJ2807" i="5"/>
  <c r="AJ3319" i="5"/>
  <c r="AJ1651" i="5"/>
  <c r="AJ2356" i="5"/>
  <c r="AJ2868" i="5"/>
  <c r="AJ3380" i="5"/>
  <c r="AJ2201" i="5"/>
  <c r="AJ3225" i="5"/>
  <c r="AJ3077" i="5"/>
  <c r="AJ3166" i="5"/>
  <c r="AJ2402" i="5"/>
  <c r="AJ3426" i="5"/>
  <c r="AJ3405" i="5"/>
  <c r="AJ3494" i="5"/>
  <c r="AJ1589" i="5"/>
  <c r="AJ3131" i="5"/>
  <c r="AJ2168" i="5"/>
  <c r="AJ2849" i="5"/>
  <c r="AJ2766" i="5"/>
  <c r="AJ1955" i="5"/>
  <c r="U33" i="1"/>
  <c r="U18" i="1"/>
  <c r="U29" i="1"/>
  <c r="U54" i="1"/>
  <c r="U39" i="1"/>
  <c r="U47" i="1"/>
  <c r="U13" i="1"/>
  <c r="U12" i="1"/>
  <c r="U50" i="1"/>
  <c r="U49" i="1"/>
  <c r="U60" i="1"/>
  <c r="U22" i="1"/>
  <c r="U69" i="1"/>
  <c r="U51" i="1"/>
  <c r="U64" i="1"/>
  <c r="U68" i="1"/>
  <c r="U19" i="1"/>
  <c r="U3" i="1"/>
  <c r="U10" i="1"/>
  <c r="U55" i="1"/>
  <c r="U70" i="1"/>
  <c r="U14" i="1"/>
  <c r="U63" i="1"/>
  <c r="U53" i="1"/>
  <c r="U30" i="1"/>
  <c r="U48" i="1"/>
  <c r="U17" i="1"/>
  <c r="U62" i="1"/>
  <c r="U25" i="1"/>
  <c r="U32" i="1"/>
  <c r="U36" i="1"/>
  <c r="U4" i="1"/>
  <c r="U37" i="1"/>
  <c r="U6" i="1"/>
  <c r="U61" i="1"/>
  <c r="U28" i="1"/>
  <c r="U5" i="1"/>
  <c r="U58" i="1"/>
  <c r="U26" i="1"/>
  <c r="U16" i="1"/>
  <c r="U9" i="1"/>
  <c r="U31" i="1"/>
  <c r="U52" i="1"/>
  <c r="U20" i="1"/>
  <c r="U27" i="1"/>
  <c r="U46" i="1"/>
  <c r="U23" i="1"/>
  <c r="U21" i="1"/>
  <c r="U41" i="1"/>
  <c r="U43" i="1"/>
  <c r="U44" i="1"/>
  <c r="U34" i="1"/>
  <c r="U35" i="1"/>
  <c r="U66" i="1"/>
  <c r="U67" i="1"/>
  <c r="U8" i="1"/>
  <c r="U40" i="1"/>
  <c r="U42" i="1"/>
  <c r="U72" i="1"/>
  <c r="U15" i="1"/>
  <c r="U24" i="1"/>
  <c r="U59" i="1"/>
  <c r="U71" i="1"/>
  <c r="U57" i="1"/>
  <c r="U11" i="1"/>
  <c r="U56" i="1"/>
  <c r="U38" i="1"/>
  <c r="U45" i="1"/>
  <c r="U7" i="1"/>
  <c r="U65" i="1"/>
  <c r="AI9" i="1"/>
  <c r="AG11" i="1" l="1"/>
  <c r="AD10" i="1"/>
  <c r="AD11" i="1"/>
  <c r="AC12" i="1"/>
  <c r="AC13" i="1" s="1"/>
  <c r="AC14" i="1" s="1"/>
  <c r="AB14" i="1" s="1"/>
  <c r="AB12" i="1"/>
  <c r="AE13" i="1"/>
  <c r="AD14" i="1"/>
  <c r="AG10" i="1"/>
  <c r="AI3" i="5"/>
  <c r="AE12" i="1"/>
  <c r="AB13" i="1"/>
  <c r="AH13" i="1"/>
  <c r="AC15" i="1"/>
  <c r="AE15" i="1"/>
  <c r="AD12" i="1"/>
  <c r="AD13" i="1"/>
  <c r="AE14" i="1"/>
  <c r="AH14" i="1"/>
  <c r="AC16" i="1"/>
  <c r="AD16" i="1"/>
  <c r="AG12" i="1"/>
  <c r="AH12" i="1"/>
  <c r="X50" i="1"/>
  <c r="X49" i="1"/>
  <c r="X52" i="1"/>
  <c r="X3" i="1"/>
  <c r="X5" i="1"/>
  <c r="X9" i="1"/>
  <c r="AB15" i="1"/>
  <c r="AD15" i="1"/>
  <c r="AC17" i="1"/>
  <c r="AB16" i="1"/>
  <c r="AE16" i="1"/>
  <c r="X11" i="1"/>
  <c r="X12" i="1"/>
  <c r="X10" i="1"/>
  <c r="X13" i="1"/>
  <c r="X8" i="1"/>
  <c r="AH15" i="1"/>
  <c r="AD17" i="1"/>
  <c r="AB17" i="1"/>
  <c r="AE17" i="1"/>
  <c r="AC18" i="1"/>
  <c r="AH16" i="1"/>
  <c r="AH17" i="1"/>
  <c r="AE18" i="1"/>
  <c r="AD18" i="1"/>
  <c r="AB18" i="1"/>
  <c r="AC19" i="1"/>
  <c r="AH18" i="1"/>
  <c r="AE19" i="1"/>
  <c r="AB19" i="1"/>
  <c r="AC20" i="1"/>
  <c r="AD19" i="1"/>
  <c r="AH19" i="1"/>
  <c r="AE20" i="1"/>
  <c r="AB20" i="1"/>
  <c r="AC21" i="1"/>
  <c r="AD20" i="1"/>
  <c r="AH20" i="1"/>
  <c r="AD21" i="1"/>
  <c r="AC22" i="1"/>
  <c r="AB21" i="1"/>
  <c r="AE21" i="1"/>
  <c r="AE22" i="1"/>
  <c r="AD22" i="1"/>
  <c r="AB22" i="1"/>
  <c r="AC23" i="1"/>
  <c r="AH21" i="1"/>
  <c r="AH22" i="1"/>
  <c r="AE23" i="1"/>
  <c r="AB23" i="1"/>
  <c r="AC24" i="1"/>
  <c r="AD23" i="1"/>
  <c r="AH23" i="1"/>
  <c r="AE24" i="1"/>
  <c r="AB24" i="1"/>
  <c r="AC25" i="1"/>
  <c r="AD24" i="1"/>
  <c r="AH24" i="1"/>
  <c r="AD25" i="1"/>
  <c r="AC26" i="1"/>
  <c r="AB25" i="1"/>
  <c r="AE25" i="1"/>
  <c r="AE26" i="1"/>
  <c r="AC27" i="1"/>
  <c r="AD26" i="1"/>
  <c r="AB26" i="1"/>
  <c r="AH25" i="1"/>
  <c r="AC28" i="1"/>
  <c r="AB27" i="1"/>
  <c r="AE27" i="1"/>
  <c r="AD27" i="1"/>
  <c r="AH26" i="1"/>
  <c r="AB28" i="1"/>
  <c r="AC29" i="1"/>
  <c r="AD28" i="1"/>
  <c r="AE28" i="1"/>
  <c r="AH27" i="1"/>
  <c r="AH28" i="1"/>
  <c r="AB29" i="1"/>
  <c r="AC30" i="1"/>
  <c r="AD29" i="1"/>
  <c r="AE29" i="1"/>
  <c r="AH29" i="1"/>
  <c r="AD30" i="1"/>
  <c r="AE30" i="1"/>
  <c r="AC31" i="1"/>
  <c r="AB30" i="1"/>
  <c r="AB31" i="1"/>
  <c r="AC32" i="1"/>
  <c r="AD31" i="1"/>
  <c r="AE31" i="1"/>
  <c r="AH30" i="1"/>
  <c r="AH31" i="1"/>
  <c r="AE32" i="1"/>
  <c r="AD32" i="1"/>
  <c r="AB32" i="1"/>
  <c r="AC33" i="1"/>
  <c r="AH32" i="1"/>
  <c r="AC34" i="1"/>
  <c r="AB33" i="1"/>
  <c r="AD33" i="1"/>
  <c r="AE33" i="1"/>
  <c r="AE34" i="1"/>
  <c r="AD34" i="1"/>
  <c r="AB34" i="1"/>
  <c r="AC35" i="1"/>
  <c r="AH33" i="1"/>
  <c r="AH34" i="1"/>
  <c r="AE35" i="1"/>
  <c r="AB35" i="1"/>
  <c r="AD35" i="1"/>
  <c r="AC36" i="1"/>
  <c r="AH35" i="1"/>
  <c r="AE36" i="1"/>
  <c r="AB36" i="1"/>
  <c r="AD36" i="1"/>
  <c r="AC37" i="1"/>
  <c r="AH36" i="1"/>
  <c r="AC38" i="1"/>
  <c r="AD37" i="1"/>
  <c r="AB37" i="1"/>
  <c r="AE37" i="1"/>
  <c r="AE38" i="1"/>
  <c r="AD38" i="1"/>
  <c r="AB38" i="1"/>
  <c r="AC39" i="1"/>
  <c r="AH37" i="1"/>
  <c r="AH38" i="1"/>
  <c r="AE39" i="1"/>
  <c r="AC40" i="1"/>
  <c r="AD39" i="1"/>
  <c r="AB39" i="1"/>
  <c r="AB40" i="1"/>
  <c r="AD40" i="1"/>
  <c r="AC41" i="1"/>
  <c r="AE40" i="1"/>
  <c r="AH39" i="1"/>
  <c r="AH40" i="1"/>
  <c r="AD41" i="1"/>
  <c r="AB41" i="1"/>
  <c r="AC42" i="1"/>
  <c r="AE41" i="1"/>
  <c r="AH41" i="1"/>
  <c r="AB42" i="1"/>
  <c r="AC43" i="1"/>
  <c r="AE42" i="1"/>
  <c r="AD42" i="1"/>
  <c r="AH42" i="1"/>
  <c r="AE43" i="1"/>
  <c r="AD43" i="1"/>
  <c r="AC44" i="1"/>
  <c r="AB43" i="1"/>
  <c r="AD44" i="1"/>
  <c r="AB44" i="1"/>
  <c r="AC45" i="1"/>
  <c r="AE44" i="1"/>
  <c r="AH43" i="1"/>
  <c r="AH44" i="1"/>
  <c r="AB45" i="1"/>
  <c r="AD45" i="1"/>
  <c r="AC46" i="1"/>
  <c r="AE45" i="1"/>
  <c r="AH45" i="1"/>
  <c r="AB46" i="1"/>
  <c r="AC47" i="1"/>
  <c r="AE46" i="1"/>
  <c r="AD46" i="1"/>
  <c r="AH46" i="1"/>
  <c r="AE47" i="1"/>
  <c r="AB47" i="1"/>
  <c r="AD47" i="1"/>
  <c r="AC48" i="1"/>
  <c r="AH47" i="1"/>
  <c r="AE48" i="1"/>
  <c r="AD48" i="1"/>
  <c r="AC49" i="1"/>
  <c r="AB48" i="1"/>
  <c r="AD49" i="1"/>
  <c r="AC50" i="1"/>
  <c r="AE49" i="1"/>
  <c r="AB49" i="1"/>
  <c r="AH48" i="1"/>
  <c r="AD50" i="1"/>
  <c r="AB50" i="1"/>
  <c r="AE50" i="1"/>
  <c r="AC51" i="1"/>
  <c r="AH49" i="1"/>
  <c r="AH50" i="1"/>
  <c r="AC52" i="1"/>
  <c r="AE51" i="1"/>
  <c r="AB51" i="1"/>
  <c r="AD51" i="1"/>
  <c r="AC53" i="1"/>
  <c r="AB52" i="1"/>
  <c r="AD52" i="1"/>
  <c r="AE52" i="1"/>
  <c r="AH51" i="1"/>
  <c r="AD53" i="1"/>
  <c r="AC54" i="1"/>
  <c r="AE53" i="1"/>
  <c r="AB53" i="1"/>
  <c r="AH52" i="1"/>
  <c r="AD54" i="1"/>
  <c r="AB54" i="1"/>
  <c r="AE54" i="1"/>
  <c r="AC55" i="1"/>
  <c r="AH53" i="1"/>
  <c r="AH54" i="1"/>
  <c r="AC56" i="1"/>
  <c r="AE55" i="1"/>
  <c r="AD55" i="1"/>
  <c r="AB55" i="1"/>
  <c r="AC57" i="1"/>
  <c r="AD56" i="1"/>
  <c r="AB56" i="1"/>
  <c r="AE56" i="1"/>
  <c r="AH55" i="1"/>
  <c r="AD57" i="1"/>
  <c r="AE57" i="1"/>
  <c r="AC58" i="1"/>
  <c r="AB57" i="1"/>
  <c r="AH56" i="1"/>
  <c r="AB58" i="1"/>
  <c r="AC59" i="1"/>
  <c r="AD58" i="1"/>
  <c r="AE58" i="1"/>
  <c r="AH57" i="1"/>
  <c r="AH58" i="1"/>
  <c r="AC60" i="1"/>
  <c r="AE59" i="1"/>
  <c r="AB59" i="1"/>
  <c r="AD59" i="1"/>
  <c r="AC61" i="1"/>
  <c r="AD60" i="1"/>
  <c r="AB60" i="1"/>
  <c r="AE60" i="1"/>
  <c r="AH59" i="1"/>
  <c r="AE61" i="1"/>
  <c r="AC62" i="1"/>
  <c r="AD61" i="1"/>
  <c r="AB61" i="1"/>
  <c r="AH60" i="1"/>
  <c r="AD62" i="1"/>
  <c r="AC63" i="1"/>
  <c r="AE62" i="1"/>
  <c r="AB62" i="1"/>
  <c r="AH61" i="1"/>
  <c r="AD63" i="1"/>
  <c r="AC64" i="1"/>
  <c r="AE63" i="1"/>
  <c r="AB63" i="1"/>
  <c r="AH62" i="1"/>
  <c r="AC65" i="1"/>
  <c r="AB64" i="1"/>
  <c r="AD64" i="1"/>
  <c r="AE64" i="1"/>
  <c r="AH63" i="1"/>
  <c r="AE65" i="1"/>
  <c r="AC66" i="1"/>
  <c r="AD65" i="1"/>
  <c r="AB65" i="1"/>
  <c r="AH64" i="1"/>
  <c r="AE66" i="1"/>
  <c r="AC67" i="1"/>
  <c r="AB66" i="1"/>
  <c r="AD66" i="1"/>
  <c r="AH65" i="1"/>
  <c r="AE67" i="1"/>
  <c r="AC68" i="1"/>
  <c r="AD67" i="1"/>
  <c r="AB67" i="1"/>
  <c r="AH66" i="1"/>
  <c r="AC69" i="1"/>
  <c r="AB68" i="1"/>
  <c r="AD68" i="1"/>
  <c r="AE68" i="1"/>
  <c r="AH67" i="1"/>
  <c r="AE69" i="1"/>
  <c r="AB69" i="1"/>
  <c r="AC70" i="1"/>
  <c r="AD69" i="1"/>
  <c r="AH68" i="1"/>
  <c r="AH69" i="1"/>
  <c r="AD70" i="1"/>
  <c r="AC71" i="1"/>
  <c r="AB70" i="1"/>
  <c r="AE70" i="1"/>
  <c r="AC72" i="1"/>
  <c r="AE71" i="1"/>
  <c r="AB71" i="1"/>
  <c r="AD71" i="1"/>
  <c r="AH70" i="1"/>
  <c r="AC73" i="1"/>
  <c r="AD72" i="1"/>
  <c r="AB72" i="1"/>
  <c r="AE72" i="1"/>
  <c r="AH71" i="1"/>
  <c r="AE73" i="1"/>
  <c r="AC74" i="1"/>
  <c r="AB73" i="1"/>
  <c r="AD73" i="1"/>
  <c r="AH72" i="1"/>
  <c r="AD74" i="1"/>
  <c r="AC75" i="1"/>
  <c r="AE74" i="1"/>
  <c r="AB74" i="1"/>
  <c r="AH73" i="1"/>
  <c r="AE75" i="1"/>
  <c r="AC76" i="1"/>
  <c r="AD75" i="1"/>
  <c r="AB75" i="1"/>
  <c r="AH74" i="1"/>
  <c r="AC77" i="1"/>
  <c r="AB76" i="1"/>
  <c r="AD76" i="1"/>
  <c r="AE76" i="1"/>
  <c r="AH75" i="1"/>
  <c r="AB77" i="1"/>
  <c r="AD77" i="1"/>
  <c r="AE77" i="1"/>
  <c r="AC78" i="1"/>
  <c r="AH76" i="1"/>
  <c r="AH77" i="1"/>
  <c r="AD78" i="1"/>
  <c r="AC79" i="1"/>
  <c r="AB78" i="1"/>
  <c r="AE78" i="1"/>
  <c r="AC80" i="1"/>
  <c r="AB79" i="1"/>
  <c r="AE79" i="1"/>
  <c r="AD79" i="1"/>
  <c r="AH78" i="1"/>
  <c r="AC81" i="1"/>
  <c r="AB80" i="1"/>
  <c r="AD80" i="1"/>
  <c r="AE80" i="1"/>
  <c r="AH79" i="1"/>
  <c r="AD81" i="1"/>
  <c r="AB81" i="1"/>
  <c r="AE81" i="1"/>
  <c r="AC82" i="1"/>
  <c r="AH80" i="1"/>
  <c r="AH81" i="1"/>
  <c r="AD82" i="1"/>
  <c r="AC83" i="1"/>
  <c r="AB82" i="1"/>
  <c r="AE82" i="1"/>
  <c r="AC84" i="1"/>
  <c r="AE83" i="1"/>
  <c r="AD83" i="1"/>
  <c r="AB83" i="1"/>
  <c r="AH82" i="1"/>
  <c r="AC85" i="1"/>
  <c r="AD84" i="1"/>
  <c r="AB84" i="1"/>
  <c r="AE84" i="1"/>
  <c r="AH83" i="1"/>
  <c r="AE85" i="1"/>
  <c r="AC86" i="1"/>
  <c r="AB85" i="1"/>
  <c r="AD85" i="1"/>
  <c r="AH84" i="1"/>
  <c r="AE86" i="1"/>
  <c r="AC87" i="1"/>
  <c r="AD86" i="1"/>
  <c r="AB86" i="1"/>
  <c r="AH85" i="1"/>
  <c r="AB87" i="1"/>
  <c r="AC88" i="1"/>
  <c r="AD87" i="1"/>
  <c r="AE87" i="1"/>
  <c r="AH86" i="1"/>
  <c r="AH87" i="1"/>
  <c r="AC89" i="1"/>
  <c r="AB88" i="1"/>
  <c r="AD88" i="1"/>
  <c r="AE88" i="1"/>
  <c r="AC90" i="1"/>
  <c r="AE89" i="1"/>
  <c r="AD89" i="1"/>
  <c r="AB89" i="1"/>
  <c r="AH88" i="1"/>
  <c r="AE90" i="1"/>
  <c r="AC91" i="1"/>
  <c r="AD90" i="1"/>
  <c r="AB90" i="1"/>
  <c r="AH89" i="1"/>
  <c r="AB91" i="1"/>
  <c r="AC92" i="1"/>
  <c r="AE91" i="1"/>
  <c r="AD91" i="1"/>
  <c r="AH90" i="1"/>
  <c r="AH91" i="1"/>
  <c r="AC93" i="1"/>
  <c r="AD92" i="1"/>
  <c r="AB92" i="1"/>
  <c r="AE92" i="1"/>
  <c r="AB93" i="1"/>
  <c r="AC94" i="1"/>
  <c r="AE93" i="1"/>
  <c r="AD93" i="1"/>
  <c r="AH92" i="1"/>
  <c r="AH93" i="1"/>
  <c r="AB94" i="1"/>
  <c r="AC95" i="1"/>
  <c r="AE94" i="1"/>
  <c r="AD94" i="1"/>
  <c r="AH94" i="1"/>
  <c r="AD95" i="1"/>
  <c r="AC96" i="1"/>
  <c r="AB95" i="1"/>
  <c r="AE95" i="1"/>
  <c r="AC97" i="1"/>
  <c r="AD96" i="1"/>
  <c r="AB96" i="1"/>
  <c r="AE96" i="1"/>
  <c r="AH95" i="1"/>
  <c r="AB97" i="1"/>
  <c r="AD97" i="1"/>
  <c r="AE97" i="1"/>
  <c r="AC98" i="1"/>
  <c r="AH96" i="1"/>
  <c r="AH97" i="1"/>
  <c r="AD98" i="1"/>
  <c r="AC99" i="1"/>
  <c r="AB98" i="1"/>
  <c r="AE98" i="1"/>
  <c r="AC100" i="1"/>
  <c r="AD99" i="1"/>
  <c r="AB99" i="1"/>
  <c r="AE99" i="1"/>
  <c r="AH98" i="1"/>
  <c r="AC101" i="1"/>
  <c r="AB100" i="1"/>
  <c r="AD100" i="1"/>
  <c r="AE100" i="1"/>
  <c r="AH99" i="1"/>
  <c r="AD101" i="1"/>
  <c r="AB101" i="1"/>
  <c r="AE101" i="1"/>
  <c r="AC102" i="1"/>
  <c r="AH100" i="1"/>
  <c r="AH101" i="1"/>
  <c r="AD102" i="1"/>
  <c r="AC103" i="1"/>
  <c r="AB102" i="1"/>
  <c r="AE102" i="1"/>
  <c r="AC104" i="1"/>
  <c r="AE103" i="1"/>
  <c r="AD103" i="1"/>
  <c r="AB103" i="1"/>
  <c r="AH102" i="1"/>
  <c r="AC105" i="1"/>
  <c r="AB104" i="1"/>
  <c r="AD104" i="1"/>
  <c r="AE104" i="1"/>
  <c r="AH103" i="1"/>
  <c r="AE105" i="1"/>
  <c r="AC106" i="1"/>
  <c r="AB105" i="1"/>
  <c r="AD105" i="1"/>
  <c r="AH104" i="1"/>
  <c r="AC107" i="1"/>
  <c r="AB106" i="1"/>
  <c r="AE106" i="1"/>
  <c r="AD106" i="1"/>
  <c r="AH105" i="1"/>
  <c r="AD107" i="1"/>
  <c r="AB107" i="1"/>
  <c r="AC108" i="1"/>
  <c r="AE107" i="1"/>
  <c r="AH106" i="1"/>
  <c r="AH107" i="1"/>
  <c r="AE108" i="1"/>
  <c r="AC109" i="1"/>
  <c r="AD108" i="1"/>
  <c r="AB108" i="1"/>
  <c r="AD109" i="1"/>
  <c r="AC110" i="1"/>
  <c r="AE109" i="1"/>
  <c r="AB109" i="1"/>
  <c r="AH108" i="1"/>
  <c r="AB110" i="1"/>
  <c r="AC111" i="1"/>
  <c r="AE110" i="1"/>
  <c r="AD110" i="1"/>
  <c r="AH109" i="1"/>
  <c r="AH110" i="1"/>
  <c r="AB111" i="1"/>
  <c r="AC112" i="1"/>
  <c r="AE111" i="1"/>
  <c r="AD111" i="1"/>
  <c r="AH111" i="1"/>
  <c r="AC113" i="1"/>
  <c r="AD112" i="1"/>
  <c r="AB112" i="1"/>
  <c r="AE112" i="1"/>
  <c r="AD113" i="1"/>
  <c r="AC114" i="1"/>
  <c r="AE113" i="1"/>
  <c r="AB113" i="1"/>
  <c r="AH112" i="1"/>
  <c r="AE114" i="1"/>
  <c r="AC115" i="1"/>
  <c r="AD114" i="1"/>
  <c r="AB114" i="1"/>
  <c r="AH113" i="1"/>
  <c r="AD115" i="1"/>
  <c r="AC116" i="1"/>
  <c r="AB115" i="1"/>
  <c r="AE115" i="1"/>
  <c r="AH114" i="1"/>
  <c r="AC117" i="1"/>
  <c r="AB116" i="1"/>
  <c r="AD116" i="1"/>
  <c r="AE116" i="1"/>
  <c r="AH115" i="1"/>
  <c r="AB117" i="1"/>
  <c r="AD117" i="1"/>
  <c r="AE117" i="1"/>
  <c r="AC118" i="1"/>
  <c r="AH116" i="1"/>
  <c r="AH117" i="1"/>
  <c r="AD118" i="1"/>
  <c r="AB118" i="1"/>
  <c r="AC119" i="1"/>
  <c r="AE118" i="1"/>
  <c r="AH118" i="1"/>
  <c r="AC120" i="1"/>
  <c r="AD119" i="1"/>
  <c r="AB119" i="1"/>
  <c r="AE119" i="1"/>
  <c r="AE120" i="1"/>
  <c r="AC121" i="1"/>
  <c r="AD120" i="1"/>
  <c r="AB120" i="1"/>
  <c r="AH119" i="1"/>
  <c r="AD121" i="1"/>
  <c r="AE121" i="1"/>
  <c r="AC122" i="1"/>
  <c r="AB121" i="1"/>
  <c r="AH120" i="1"/>
  <c r="AB122" i="1"/>
  <c r="AC123" i="1"/>
  <c r="AD122" i="1"/>
  <c r="AE122" i="1"/>
  <c r="AH121" i="1"/>
  <c r="AH122" i="1"/>
  <c r="AC124" i="1"/>
  <c r="AD123" i="1"/>
  <c r="AE123" i="1"/>
  <c r="AB123" i="1"/>
  <c r="AC125" i="1"/>
  <c r="AD124" i="1"/>
  <c r="AB124" i="1"/>
  <c r="AE124" i="1"/>
  <c r="AH123" i="1"/>
  <c r="AE125" i="1"/>
  <c r="AB125" i="1"/>
  <c r="AC126" i="1"/>
  <c r="AD125" i="1"/>
  <c r="AH124" i="1"/>
  <c r="AH125" i="1"/>
  <c r="AD126" i="1"/>
  <c r="AC127" i="1"/>
  <c r="AB126" i="1"/>
  <c r="AE126" i="1"/>
  <c r="AC128" i="1"/>
  <c r="AD127" i="1"/>
  <c r="AE127" i="1"/>
  <c r="AB127" i="1"/>
  <c r="AH126" i="1"/>
  <c r="AC129" i="1"/>
  <c r="AB128" i="1"/>
  <c r="AD128" i="1"/>
  <c r="AE128" i="1"/>
  <c r="AH127" i="1"/>
  <c r="AB129" i="1"/>
  <c r="AC130" i="1"/>
  <c r="AE129" i="1"/>
  <c r="AD129" i="1"/>
  <c r="AH128" i="1"/>
  <c r="AH129" i="1"/>
  <c r="AE130" i="1"/>
  <c r="AC131" i="1"/>
  <c r="AD130" i="1"/>
  <c r="AB130" i="1"/>
  <c r="AD131" i="1"/>
  <c r="AC132" i="1"/>
  <c r="AE131" i="1"/>
  <c r="AB131" i="1"/>
  <c r="AH130" i="1"/>
  <c r="AC133" i="1"/>
  <c r="AB132" i="1"/>
  <c r="AD132" i="1"/>
  <c r="AE132" i="1"/>
  <c r="AH131" i="1"/>
  <c r="AB133" i="1"/>
  <c r="AD133" i="1"/>
  <c r="AE133" i="1"/>
  <c r="AC134" i="1"/>
  <c r="AH132" i="1"/>
  <c r="AH133" i="1"/>
  <c r="AB134" i="1"/>
  <c r="AC135" i="1"/>
  <c r="AD134" i="1"/>
  <c r="AE134" i="1"/>
  <c r="AH134" i="1"/>
  <c r="AC136" i="1"/>
  <c r="AE135" i="1"/>
  <c r="AB135" i="1"/>
  <c r="AD135" i="1"/>
  <c r="AC137" i="1"/>
  <c r="AB136" i="1"/>
  <c r="AD136" i="1"/>
  <c r="AE136" i="1"/>
  <c r="AH135" i="1"/>
  <c r="AE137" i="1"/>
  <c r="AD137" i="1"/>
  <c r="AC138" i="1"/>
  <c r="AB137" i="1"/>
  <c r="AH136" i="1"/>
  <c r="AE138" i="1"/>
  <c r="AC139" i="1"/>
  <c r="AB138" i="1"/>
  <c r="AD138" i="1"/>
  <c r="AH137" i="1"/>
  <c r="AC140" i="1"/>
  <c r="AE139" i="1"/>
  <c r="AD139" i="1"/>
  <c r="AB139" i="1"/>
  <c r="AH138" i="1"/>
  <c r="AC141" i="1"/>
  <c r="AD140" i="1"/>
  <c r="AB140" i="1"/>
  <c r="AE140" i="1"/>
  <c r="AH139" i="1"/>
  <c r="AB141" i="1"/>
  <c r="AC142" i="1"/>
  <c r="AE141" i="1"/>
  <c r="AD141" i="1"/>
  <c r="AH140" i="1"/>
  <c r="AH141" i="1"/>
  <c r="AE142" i="1"/>
  <c r="AC143" i="1"/>
  <c r="AD142" i="1"/>
  <c r="AB142" i="1"/>
  <c r="AD143" i="1"/>
  <c r="AC144" i="1"/>
  <c r="AB143" i="1"/>
  <c r="AE143" i="1"/>
  <c r="AH142" i="1"/>
  <c r="AC145" i="1"/>
  <c r="AB144" i="1"/>
  <c r="AD144" i="1"/>
  <c r="AE144" i="1"/>
  <c r="AH143" i="1"/>
  <c r="AB145" i="1"/>
  <c r="AE145" i="1"/>
  <c r="AC146" i="1"/>
  <c r="AD145" i="1"/>
  <c r="AH144" i="1"/>
  <c r="AH145" i="1"/>
  <c r="AE146" i="1"/>
  <c r="AC147" i="1"/>
  <c r="AB146" i="1"/>
  <c r="AD146" i="1"/>
  <c r="AC148" i="1"/>
  <c r="AD147" i="1"/>
  <c r="AE147" i="1"/>
  <c r="AB147" i="1"/>
  <c r="AH146" i="1"/>
  <c r="AC149" i="1"/>
  <c r="AD148" i="1"/>
  <c r="AB148" i="1"/>
  <c r="AE148" i="1"/>
  <c r="AH147" i="1"/>
  <c r="AB149" i="1"/>
  <c r="AC150" i="1"/>
  <c r="AE149" i="1"/>
  <c r="AD149" i="1"/>
  <c r="AH148" i="1"/>
  <c r="AH149" i="1"/>
  <c r="AE150" i="1"/>
  <c r="AC151" i="1"/>
  <c r="AB150" i="1"/>
  <c r="AD150" i="1"/>
  <c r="AD151" i="1"/>
  <c r="AC152" i="1"/>
  <c r="AB151" i="1"/>
  <c r="AE151" i="1"/>
  <c r="AH150" i="1"/>
  <c r="AC153" i="1"/>
  <c r="AB152" i="1"/>
  <c r="AD152" i="1"/>
  <c r="AE152" i="1"/>
  <c r="AH151" i="1"/>
  <c r="AB153" i="1"/>
  <c r="AC154" i="1"/>
  <c r="AE153" i="1"/>
  <c r="AD153" i="1"/>
  <c r="AH152" i="1"/>
  <c r="AH153" i="1"/>
  <c r="AE154" i="1"/>
  <c r="AC155" i="1"/>
  <c r="AB154" i="1"/>
  <c r="AD154" i="1"/>
  <c r="AD155" i="1"/>
  <c r="AC156" i="1"/>
  <c r="AB155" i="1"/>
  <c r="AE155" i="1"/>
  <c r="AH154" i="1"/>
  <c r="AC157" i="1"/>
  <c r="AB156" i="1"/>
  <c r="AD156" i="1"/>
  <c r="AE156" i="1"/>
  <c r="AH155" i="1"/>
  <c r="AB157" i="1"/>
  <c r="AD157" i="1"/>
  <c r="AE157" i="1"/>
  <c r="AC158" i="1"/>
  <c r="AH156" i="1"/>
  <c r="AH157" i="1"/>
  <c r="AB158" i="1"/>
  <c r="AD158" i="1"/>
  <c r="AC159" i="1"/>
  <c r="AE158" i="1"/>
  <c r="AH158" i="1"/>
  <c r="AD159" i="1"/>
  <c r="AB159" i="1"/>
  <c r="AC160" i="1"/>
  <c r="AE159" i="1"/>
  <c r="AH159" i="1"/>
  <c r="AE160" i="1"/>
  <c r="AC161" i="1"/>
  <c r="AD160" i="1"/>
  <c r="AB160" i="1"/>
  <c r="AE161" i="1"/>
  <c r="AC162" i="1"/>
  <c r="AD161" i="1"/>
  <c r="AB161" i="1"/>
  <c r="AH160" i="1"/>
  <c r="AE162" i="1"/>
  <c r="AC163" i="1"/>
  <c r="AD162" i="1"/>
  <c r="AB162" i="1"/>
  <c r="AH161" i="1"/>
  <c r="AB163" i="1"/>
  <c r="AC164" i="1"/>
  <c r="AE163" i="1"/>
  <c r="AD163" i="1"/>
  <c r="AH162" i="1"/>
  <c r="AH163" i="1"/>
  <c r="AC165" i="1"/>
  <c r="AB164" i="1"/>
  <c r="AD164" i="1"/>
  <c r="AE164" i="1"/>
  <c r="AB165" i="1"/>
  <c r="AD165" i="1"/>
  <c r="AE165" i="1"/>
  <c r="AC166" i="1"/>
  <c r="AH164" i="1"/>
  <c r="AH165" i="1"/>
  <c r="AD166" i="1"/>
  <c r="AC167" i="1"/>
  <c r="AB166" i="1"/>
  <c r="AE166" i="1"/>
  <c r="AC168" i="1"/>
  <c r="AD167" i="1"/>
  <c r="AE167" i="1"/>
  <c r="AB167" i="1"/>
  <c r="AH166" i="1"/>
  <c r="AC169" i="1"/>
  <c r="AB168" i="1"/>
  <c r="AD168" i="1"/>
  <c r="AE168" i="1"/>
  <c r="AH167" i="1"/>
  <c r="AE169" i="1"/>
  <c r="AD169" i="1"/>
  <c r="AC170" i="1"/>
  <c r="AB169" i="1"/>
  <c r="AH168" i="1"/>
  <c r="AB170" i="1"/>
  <c r="AC171" i="1"/>
  <c r="AD170" i="1"/>
  <c r="AE170" i="1"/>
  <c r="AH169" i="1"/>
  <c r="AH170" i="1"/>
  <c r="AC172" i="1"/>
  <c r="AD171" i="1"/>
  <c r="AB171" i="1"/>
  <c r="AE171" i="1"/>
  <c r="AC173" i="1"/>
  <c r="AB172" i="1"/>
  <c r="AD172" i="1"/>
  <c r="AE172" i="1"/>
  <c r="AH171" i="1"/>
  <c r="AB173" i="1"/>
  <c r="AD173" i="1"/>
  <c r="AE173" i="1"/>
  <c r="AC174" i="1"/>
  <c r="AH172" i="1"/>
  <c r="AH173" i="1"/>
  <c r="AD174" i="1"/>
  <c r="AC175" i="1"/>
  <c r="AB174" i="1"/>
  <c r="AE174" i="1"/>
  <c r="AC176" i="1"/>
  <c r="AE175" i="1"/>
  <c r="AD175" i="1"/>
  <c r="AB175" i="1"/>
  <c r="AH174" i="1"/>
  <c r="AC177" i="1"/>
  <c r="AB176" i="1"/>
  <c r="AD176" i="1"/>
  <c r="AE176" i="1"/>
  <c r="AH175" i="1"/>
  <c r="AB177" i="1"/>
  <c r="AE177" i="1"/>
  <c r="AC178" i="1"/>
  <c r="AD177" i="1"/>
  <c r="AH176" i="1"/>
  <c r="AH177" i="1"/>
  <c r="AE178" i="1"/>
  <c r="AC179" i="1"/>
  <c r="AB178" i="1"/>
  <c r="AD178" i="1"/>
  <c r="AC180" i="1"/>
  <c r="AD179" i="1"/>
  <c r="AE179" i="1"/>
  <c r="AB179" i="1"/>
  <c r="AH178" i="1"/>
  <c r="AC181" i="1"/>
  <c r="AD180" i="1"/>
  <c r="AB180" i="1"/>
  <c r="AE180" i="1"/>
  <c r="AH179" i="1"/>
  <c r="AE181" i="1"/>
  <c r="AC182" i="1"/>
  <c r="AB181" i="1"/>
  <c r="AD181" i="1"/>
  <c r="AH180" i="1"/>
  <c r="AB182" i="1"/>
  <c r="AC183" i="1"/>
  <c r="AE182" i="1"/>
  <c r="AD182" i="1"/>
  <c r="AH181" i="1"/>
  <c r="AH182" i="1"/>
  <c r="AD183" i="1"/>
  <c r="AC184" i="1"/>
  <c r="AB183" i="1"/>
  <c r="AE183" i="1"/>
  <c r="AC185" i="1"/>
  <c r="AB184" i="1"/>
  <c r="AD184" i="1"/>
  <c r="AE184" i="1"/>
  <c r="AH183" i="1"/>
  <c r="AC186" i="1"/>
  <c r="AE185" i="1"/>
  <c r="AB185" i="1"/>
  <c r="AD185" i="1"/>
  <c r="AH184" i="1"/>
  <c r="AE186" i="1"/>
  <c r="AC187" i="1"/>
  <c r="AB186" i="1"/>
  <c r="AD186" i="1"/>
  <c r="AH185" i="1"/>
  <c r="AD187" i="1"/>
  <c r="AC188" i="1"/>
  <c r="AE187" i="1"/>
  <c r="AB187" i="1"/>
  <c r="AH186" i="1"/>
  <c r="AC189" i="1"/>
  <c r="AD188" i="1"/>
  <c r="AB188" i="1"/>
  <c r="AE188" i="1"/>
  <c r="AH187" i="1"/>
  <c r="AE189" i="1"/>
  <c r="AB189" i="1"/>
  <c r="AC190" i="1"/>
  <c r="AD189" i="1"/>
  <c r="AH188" i="1"/>
  <c r="AH189" i="1"/>
  <c r="AD190" i="1"/>
  <c r="AC191" i="1"/>
  <c r="AB190" i="1"/>
  <c r="AE190" i="1"/>
  <c r="AC192" i="1"/>
  <c r="AD191" i="1"/>
  <c r="AE191" i="1"/>
  <c r="AB191" i="1"/>
  <c r="AH190" i="1"/>
  <c r="AC193" i="1"/>
  <c r="AD192" i="1"/>
  <c r="AB192" i="1"/>
  <c r="AE192" i="1"/>
  <c r="AH191" i="1"/>
  <c r="AE193" i="1"/>
  <c r="AD193" i="1"/>
  <c r="AC194" i="1"/>
  <c r="AB193" i="1"/>
  <c r="AH192" i="1"/>
  <c r="AD194" i="1"/>
  <c r="AC195" i="1"/>
  <c r="AB194" i="1"/>
  <c r="AE194" i="1"/>
  <c r="AH193" i="1"/>
  <c r="AC196" i="1"/>
  <c r="AD195" i="1"/>
  <c r="AB195" i="1"/>
  <c r="AE195" i="1"/>
  <c r="AH194" i="1"/>
  <c r="AC197" i="1"/>
  <c r="AD196" i="1"/>
  <c r="AB196" i="1"/>
  <c r="AE196" i="1"/>
  <c r="AH195" i="1"/>
  <c r="AE197" i="1"/>
  <c r="AC198" i="1"/>
  <c r="AB197" i="1"/>
  <c r="AD197" i="1"/>
  <c r="AH196" i="1"/>
  <c r="AE198" i="1"/>
  <c r="AB198" i="1"/>
  <c r="AD198" i="1"/>
  <c r="AC199" i="1"/>
  <c r="AH197" i="1"/>
  <c r="AH198" i="1"/>
  <c r="AB199" i="1"/>
  <c r="AD199" i="1"/>
  <c r="AC200" i="1"/>
  <c r="AE199" i="1"/>
  <c r="AH199" i="1"/>
  <c r="AE200" i="1"/>
  <c r="AC201" i="1"/>
  <c r="AB200" i="1"/>
  <c r="AD200" i="1"/>
  <c r="AE201" i="1"/>
  <c r="AB201" i="1"/>
  <c r="AC202" i="1"/>
  <c r="AD201" i="1"/>
  <c r="AH200" i="1"/>
  <c r="AH201" i="1"/>
  <c r="AD202" i="1"/>
  <c r="AC203" i="1"/>
  <c r="AB202" i="1"/>
  <c r="AE202" i="1"/>
  <c r="AC204" i="1"/>
  <c r="AB203" i="1"/>
  <c r="AD203" i="1"/>
  <c r="AE203" i="1"/>
  <c r="AH202" i="1"/>
  <c r="AC205" i="1"/>
  <c r="AD204" i="1"/>
  <c r="AB204" i="1"/>
  <c r="AE204" i="1"/>
  <c r="AH203" i="1"/>
  <c r="AE205" i="1"/>
  <c r="AC206" i="1"/>
  <c r="AB205" i="1"/>
  <c r="AD205" i="1"/>
  <c r="AH204" i="1"/>
  <c r="AE206" i="1"/>
  <c r="AC207" i="1"/>
  <c r="AB206" i="1"/>
  <c r="AD206" i="1"/>
  <c r="AH205" i="1"/>
  <c r="AB207" i="1"/>
  <c r="AC208" i="1"/>
  <c r="AD207" i="1"/>
  <c r="AE207" i="1"/>
  <c r="AH206" i="1"/>
  <c r="AH207" i="1"/>
  <c r="AC209" i="1"/>
  <c r="AD208" i="1"/>
  <c r="AB208" i="1"/>
  <c r="AE208" i="1"/>
  <c r="AC210" i="1"/>
  <c r="AE209" i="1"/>
  <c r="AD209" i="1"/>
  <c r="AB209" i="1"/>
  <c r="AH208" i="1"/>
  <c r="AB210" i="1"/>
  <c r="AC211" i="1"/>
  <c r="AE210" i="1"/>
  <c r="AD210" i="1"/>
  <c r="AH209" i="1"/>
  <c r="AH210" i="1"/>
  <c r="AB211" i="1"/>
  <c r="AC212" i="1"/>
  <c r="AD211" i="1"/>
  <c r="AE211" i="1"/>
  <c r="AH211" i="1"/>
  <c r="AC213" i="1"/>
  <c r="AD212" i="1"/>
  <c r="AB212" i="1"/>
  <c r="AE212" i="1"/>
  <c r="AB213" i="1"/>
  <c r="AC214" i="1"/>
  <c r="AE213" i="1"/>
  <c r="AD213" i="1"/>
  <c r="AH212" i="1"/>
  <c r="AH213" i="1"/>
  <c r="AB214" i="1"/>
  <c r="AC215" i="1"/>
  <c r="AE214" i="1"/>
  <c r="AD214" i="1"/>
  <c r="AH214" i="1"/>
  <c r="AD215" i="1"/>
  <c r="AC216" i="1"/>
  <c r="AE215" i="1"/>
  <c r="AB215" i="1"/>
  <c r="AC217" i="1"/>
  <c r="AD216" i="1"/>
  <c r="AB216" i="1"/>
  <c r="AE216" i="1"/>
  <c r="AH215" i="1"/>
  <c r="AB217" i="1"/>
  <c r="AC218" i="1"/>
  <c r="AE217" i="1"/>
  <c r="AD217" i="1"/>
  <c r="AH216" i="1"/>
  <c r="AH217" i="1"/>
  <c r="AE218" i="1"/>
  <c r="AC219" i="1"/>
  <c r="AB218" i="1"/>
  <c r="AD218" i="1"/>
  <c r="AB219" i="1"/>
  <c r="AC220" i="1"/>
  <c r="AE219" i="1"/>
  <c r="AD219" i="1"/>
  <c r="AH218" i="1"/>
  <c r="AH219" i="1"/>
  <c r="AC221" i="1"/>
  <c r="AB220" i="1"/>
  <c r="AD220" i="1"/>
  <c r="AE220" i="1"/>
  <c r="AE221" i="1"/>
  <c r="AB221" i="1"/>
  <c r="AC222" i="1"/>
  <c r="AD221" i="1"/>
  <c r="AH220" i="1"/>
  <c r="AH221" i="1"/>
  <c r="AB222" i="1"/>
  <c r="AD222" i="1"/>
  <c r="AC223" i="1"/>
  <c r="AE222" i="1"/>
  <c r="AH222" i="1"/>
  <c r="AD223" i="1"/>
  <c r="AB223" i="1"/>
  <c r="AE223" i="1"/>
  <c r="AC224" i="1"/>
  <c r="AH223" i="1"/>
  <c r="AE224" i="1"/>
  <c r="AC225" i="1"/>
  <c r="AD224" i="1"/>
  <c r="AB224" i="1"/>
  <c r="AE225" i="1"/>
  <c r="AB225" i="1"/>
  <c r="AC226" i="1"/>
  <c r="AD225" i="1"/>
  <c r="AH224" i="1"/>
  <c r="AH225" i="1"/>
  <c r="AB226" i="1"/>
  <c r="AC227" i="1"/>
  <c r="AD226" i="1"/>
  <c r="AE226" i="1"/>
  <c r="AH226" i="1"/>
  <c r="AC228" i="1"/>
  <c r="AB227" i="1"/>
  <c r="AD227" i="1"/>
  <c r="AE227" i="1"/>
  <c r="AC229" i="1"/>
  <c r="AD228" i="1"/>
  <c r="AB228" i="1"/>
  <c r="AE228" i="1"/>
  <c r="AH227" i="1"/>
  <c r="AE229" i="1"/>
  <c r="AC230" i="1"/>
  <c r="AB229" i="1"/>
  <c r="AD229" i="1"/>
  <c r="AH228" i="1"/>
  <c r="AE230" i="1"/>
  <c r="AC231" i="1"/>
  <c r="AB230" i="1"/>
  <c r="AD230" i="1"/>
  <c r="AH229" i="1"/>
  <c r="AD231" i="1"/>
  <c r="AC232" i="1"/>
  <c r="AB231" i="1"/>
  <c r="AE231" i="1"/>
  <c r="AH230" i="1"/>
  <c r="AC233" i="1"/>
  <c r="AD232" i="1"/>
  <c r="AB232" i="1"/>
  <c r="AE232" i="1"/>
  <c r="AH231" i="1"/>
  <c r="AE233" i="1"/>
  <c r="AC234" i="1"/>
  <c r="AB233" i="1"/>
  <c r="AD233" i="1"/>
  <c r="AH232" i="1"/>
  <c r="AE234" i="1"/>
  <c r="AB234" i="1"/>
  <c r="AD234" i="1"/>
  <c r="AC235" i="1"/>
  <c r="AH233" i="1"/>
  <c r="AH234" i="1"/>
  <c r="AD235" i="1"/>
  <c r="AB235" i="1"/>
  <c r="AC236" i="1"/>
  <c r="AE235" i="1"/>
  <c r="AH235" i="1"/>
  <c r="AE236" i="1"/>
  <c r="AC237" i="1"/>
  <c r="AD236" i="1"/>
  <c r="AB236" i="1"/>
  <c r="AB237" i="1"/>
  <c r="AC238" i="1"/>
  <c r="AE237" i="1"/>
  <c r="AD237" i="1"/>
  <c r="AH236" i="1"/>
  <c r="AH237" i="1"/>
  <c r="AB238" i="1"/>
  <c r="AC239" i="1"/>
  <c r="AE238" i="1"/>
  <c r="AD238" i="1"/>
  <c r="AH238" i="1"/>
  <c r="AD239" i="1"/>
  <c r="AC240" i="1"/>
  <c r="AB239" i="1"/>
  <c r="AE239" i="1"/>
  <c r="AC241" i="1"/>
  <c r="AB240" i="1"/>
  <c r="AD240" i="1"/>
  <c r="AE240" i="1"/>
  <c r="AH239" i="1"/>
  <c r="AB241" i="1"/>
  <c r="AE241" i="1"/>
  <c r="AC242" i="1"/>
  <c r="AD241" i="1"/>
  <c r="AH240" i="1"/>
  <c r="AH241" i="1"/>
  <c r="AB242" i="1"/>
  <c r="AC243" i="1"/>
  <c r="AD242" i="1"/>
  <c r="AE242" i="1"/>
  <c r="AH242" i="1"/>
  <c r="AC244" i="1"/>
  <c r="AE243" i="1"/>
  <c r="AD243" i="1"/>
  <c r="AB243" i="1"/>
  <c r="AC245" i="1"/>
  <c r="AB244" i="1"/>
  <c r="AD244" i="1"/>
  <c r="AE244" i="1"/>
  <c r="AH243" i="1"/>
  <c r="AE245" i="1"/>
  <c r="AC246" i="1"/>
  <c r="AD245" i="1"/>
  <c r="AB245" i="1"/>
  <c r="AH244" i="1"/>
  <c r="AE246" i="1"/>
  <c r="AC247" i="1"/>
  <c r="AB246" i="1"/>
  <c r="AD246" i="1"/>
  <c r="AH245" i="1"/>
  <c r="AB247" i="1"/>
  <c r="AC248" i="1"/>
  <c r="AE247" i="1"/>
  <c r="AD247" i="1"/>
  <c r="AH246" i="1"/>
  <c r="AH247" i="1"/>
  <c r="AC249" i="1"/>
  <c r="AD248" i="1"/>
  <c r="AB248" i="1"/>
  <c r="AE248" i="1"/>
  <c r="AB249" i="1"/>
  <c r="AD249" i="1"/>
  <c r="AE249" i="1"/>
  <c r="AC250" i="1"/>
  <c r="AH248" i="1"/>
  <c r="AH249" i="1"/>
  <c r="AB250" i="1"/>
  <c r="AC251" i="1"/>
  <c r="AD250" i="1"/>
  <c r="AE250" i="1"/>
  <c r="AH250" i="1"/>
  <c r="AC252" i="1"/>
  <c r="AE251" i="1"/>
  <c r="AD251" i="1"/>
  <c r="AB251" i="1"/>
  <c r="AC253" i="1"/>
  <c r="AB252" i="1"/>
  <c r="AD252" i="1"/>
  <c r="AE252" i="1"/>
  <c r="AH251" i="1"/>
  <c r="AD253" i="1"/>
  <c r="AB253" i="1"/>
  <c r="AE253" i="1"/>
  <c r="AC254" i="1"/>
  <c r="AH252" i="1"/>
  <c r="AH253" i="1"/>
  <c r="AD254" i="1"/>
  <c r="AC255" i="1"/>
  <c r="AB254" i="1"/>
  <c r="AE254" i="1"/>
  <c r="AC256" i="1"/>
  <c r="AE255" i="1"/>
  <c r="AD255" i="1"/>
  <c r="AB255" i="1"/>
  <c r="AH254" i="1"/>
  <c r="AC257" i="1"/>
  <c r="AB256" i="1"/>
  <c r="AD256" i="1"/>
  <c r="AE256" i="1"/>
  <c r="AH255" i="1"/>
  <c r="AE257" i="1"/>
  <c r="AC258" i="1"/>
  <c r="AB257" i="1"/>
  <c r="AD257" i="1"/>
  <c r="AH256" i="1"/>
  <c r="AE258" i="1"/>
  <c r="AC259" i="1"/>
  <c r="AB258" i="1"/>
  <c r="AD258" i="1"/>
  <c r="AH257" i="1"/>
  <c r="AE259" i="1"/>
  <c r="AC260" i="1"/>
  <c r="AD259" i="1"/>
  <c r="AB259" i="1"/>
  <c r="AH258" i="1"/>
  <c r="AC261" i="1"/>
  <c r="AB260" i="1"/>
  <c r="AD260" i="1"/>
  <c r="AE260" i="1"/>
  <c r="AH259" i="1"/>
  <c r="AE261" i="1"/>
  <c r="AB261" i="1"/>
  <c r="AC262" i="1"/>
  <c r="AD261" i="1"/>
  <c r="AH260" i="1"/>
  <c r="AH261" i="1"/>
  <c r="AD262" i="1"/>
  <c r="AC263" i="1"/>
  <c r="AB262" i="1"/>
  <c r="AE262" i="1"/>
  <c r="AC264" i="1"/>
  <c r="AE263" i="1"/>
  <c r="AB263" i="1"/>
  <c r="AD263" i="1"/>
  <c r="AH262" i="1"/>
  <c r="AC265" i="1"/>
  <c r="AB264" i="1"/>
  <c r="AD264" i="1"/>
  <c r="AE264" i="1"/>
  <c r="AH263" i="1"/>
  <c r="AD265" i="1"/>
  <c r="AB265" i="1"/>
  <c r="AE265" i="1"/>
  <c r="AC266" i="1"/>
  <c r="AH264" i="1"/>
  <c r="AH265" i="1"/>
  <c r="AD266" i="1"/>
  <c r="AC267" i="1"/>
  <c r="AB266" i="1"/>
  <c r="AE266" i="1"/>
  <c r="AC268" i="1"/>
  <c r="AE267" i="1"/>
  <c r="AD267" i="1"/>
  <c r="AB267" i="1"/>
  <c r="AH266" i="1"/>
  <c r="AC269" i="1"/>
  <c r="AB268" i="1"/>
  <c r="AD268" i="1"/>
  <c r="AE268" i="1"/>
  <c r="AH267" i="1"/>
  <c r="AE269" i="1"/>
  <c r="AD269" i="1"/>
  <c r="AC270" i="1"/>
  <c r="AB269" i="1"/>
  <c r="AH268" i="1"/>
  <c r="AD270" i="1"/>
  <c r="AC271" i="1"/>
  <c r="AB270" i="1"/>
  <c r="AE270" i="1"/>
  <c r="AH269" i="1"/>
  <c r="AC272" i="1"/>
  <c r="AB271" i="1"/>
  <c r="AE271" i="1"/>
  <c r="AD271" i="1"/>
  <c r="AH270" i="1"/>
  <c r="AC273" i="1"/>
  <c r="AB272" i="1"/>
  <c r="AD272" i="1"/>
  <c r="AE272" i="1"/>
  <c r="AH271" i="1"/>
  <c r="AD273" i="1"/>
  <c r="AE273" i="1"/>
  <c r="AC274" i="1"/>
  <c r="AB273" i="1"/>
  <c r="AH272" i="1"/>
  <c r="AD274" i="1"/>
  <c r="AC275" i="1"/>
  <c r="AB274" i="1"/>
  <c r="AE274" i="1"/>
  <c r="AH273" i="1"/>
  <c r="AC276" i="1"/>
  <c r="AD275" i="1"/>
  <c r="AE275" i="1"/>
  <c r="AB275" i="1"/>
  <c r="AH274" i="1"/>
  <c r="AC277" i="1"/>
  <c r="AD276" i="1"/>
  <c r="AB276" i="1"/>
  <c r="AE276" i="1"/>
  <c r="AH275" i="1"/>
  <c r="AD277" i="1"/>
  <c r="AC278" i="1"/>
  <c r="AE277" i="1"/>
  <c r="AB277" i="1"/>
  <c r="AH276" i="1"/>
  <c r="AD278" i="1"/>
  <c r="AC279" i="1"/>
  <c r="AE278" i="1"/>
  <c r="AB278" i="1"/>
  <c r="AH277" i="1"/>
  <c r="AB279" i="1"/>
  <c r="AC280" i="1"/>
  <c r="AD279" i="1"/>
  <c r="AE279" i="1"/>
  <c r="AH278" i="1"/>
  <c r="AH279" i="1"/>
  <c r="AC281" i="1"/>
  <c r="AB280" i="1"/>
  <c r="AD280" i="1"/>
  <c r="AE280" i="1"/>
  <c r="AB281" i="1"/>
  <c r="AC282" i="1"/>
  <c r="AE281" i="1"/>
  <c r="AD281" i="1"/>
  <c r="AH280" i="1"/>
  <c r="AH281" i="1"/>
  <c r="AB282" i="1"/>
  <c r="AC283" i="1"/>
  <c r="AE282" i="1"/>
  <c r="AD282" i="1"/>
  <c r="AH282" i="1"/>
  <c r="AB283" i="1"/>
  <c r="AC284" i="1"/>
  <c r="AD283" i="1"/>
  <c r="AE283" i="1"/>
  <c r="AH283" i="1"/>
  <c r="AC285" i="1"/>
  <c r="AB284" i="1"/>
  <c r="AD284" i="1"/>
  <c r="AE284" i="1"/>
  <c r="AE285" i="1"/>
  <c r="AD285" i="1"/>
  <c r="AC286" i="1"/>
  <c r="AB285" i="1"/>
  <c r="AH284" i="1"/>
  <c r="AB286" i="1"/>
  <c r="AC287" i="1"/>
  <c r="AD286" i="1"/>
  <c r="AE286" i="1"/>
  <c r="AH285" i="1"/>
  <c r="AH286" i="1"/>
  <c r="AC288" i="1"/>
  <c r="AD287" i="1"/>
  <c r="AE287" i="1"/>
  <c r="AB287" i="1"/>
  <c r="AC289" i="1"/>
  <c r="AB288" i="1"/>
  <c r="AD288" i="1"/>
  <c r="AE288" i="1"/>
  <c r="AH287" i="1"/>
  <c r="AD289" i="1"/>
  <c r="AC290" i="1"/>
  <c r="AE289" i="1"/>
  <c r="AB289" i="1"/>
  <c r="AH288" i="1"/>
  <c r="AE290" i="1"/>
  <c r="AC291" i="1"/>
  <c r="AB290" i="1"/>
  <c r="AD290" i="1"/>
  <c r="AH289" i="1"/>
  <c r="AD291" i="1"/>
  <c r="AC292" i="1"/>
  <c r="AE291" i="1"/>
  <c r="AB291" i="1"/>
  <c r="AH290" i="1"/>
  <c r="AC293" i="1"/>
  <c r="AB292" i="1"/>
  <c r="AD292" i="1"/>
  <c r="AE292" i="1"/>
  <c r="AH291" i="1"/>
  <c r="AB293" i="1"/>
  <c r="AD293" i="1"/>
  <c r="AE293" i="1"/>
  <c r="AC294" i="1"/>
  <c r="AH292" i="1"/>
  <c r="AH293" i="1"/>
  <c r="AD294" i="1"/>
  <c r="AC295" i="1"/>
  <c r="AB294" i="1"/>
  <c r="AE294" i="1"/>
  <c r="AC296" i="1"/>
  <c r="AE295" i="1"/>
  <c r="AD295" i="1"/>
  <c r="AB295" i="1"/>
  <c r="AH294" i="1"/>
  <c r="AC297" i="1"/>
  <c r="AD296" i="1"/>
  <c r="AB296" i="1"/>
  <c r="AE296" i="1"/>
  <c r="AH295" i="1"/>
  <c r="AD297" i="1"/>
  <c r="AB297" i="1"/>
  <c r="AE297" i="1"/>
  <c r="AC298" i="1"/>
  <c r="AH296" i="1"/>
  <c r="AH297" i="1"/>
  <c r="AE298" i="1"/>
  <c r="AC299" i="1"/>
  <c r="AD298" i="1"/>
  <c r="AB298" i="1"/>
  <c r="AC300" i="1"/>
  <c r="AE299" i="1"/>
  <c r="AD299" i="1"/>
  <c r="AB299" i="1"/>
  <c r="AH298" i="1"/>
  <c r="AC301" i="1"/>
  <c r="AB300" i="1"/>
  <c r="AD300" i="1"/>
  <c r="AE300" i="1"/>
  <c r="AH299" i="1"/>
  <c r="AE301" i="1"/>
  <c r="AD301" i="1"/>
  <c r="AC302" i="1"/>
  <c r="AB301" i="1"/>
  <c r="AH300" i="1"/>
  <c r="AB302" i="1"/>
  <c r="AC303" i="1"/>
  <c r="AD302" i="1"/>
  <c r="AE302" i="1"/>
  <c r="AH301" i="1"/>
  <c r="AH302" i="1"/>
  <c r="AC304" i="1"/>
  <c r="AE303" i="1"/>
  <c r="AB303" i="1"/>
  <c r="AD303" i="1"/>
  <c r="AC305" i="1"/>
  <c r="AB304" i="1"/>
  <c r="AD304" i="1"/>
  <c r="AE304" i="1"/>
  <c r="AH303" i="1"/>
  <c r="AD305" i="1"/>
  <c r="AB305" i="1"/>
  <c r="AE305" i="1"/>
  <c r="AC306" i="1"/>
  <c r="AH304" i="1"/>
  <c r="AH305" i="1"/>
  <c r="AE306" i="1"/>
  <c r="AC307" i="1"/>
  <c r="AB306" i="1"/>
  <c r="AD306" i="1"/>
  <c r="AC308" i="1"/>
  <c r="AD307" i="1"/>
  <c r="AE307" i="1"/>
  <c r="AB307" i="1"/>
  <c r="AH306" i="1"/>
  <c r="AC309" i="1"/>
  <c r="AB308" i="1"/>
  <c r="AD308" i="1"/>
  <c r="AE308" i="1"/>
  <c r="AH307" i="1"/>
  <c r="AE309" i="1"/>
  <c r="AD309" i="1"/>
  <c r="AC310" i="1"/>
  <c r="AB309" i="1"/>
  <c r="AH308" i="1"/>
  <c r="AB310" i="1"/>
  <c r="AC311" i="1"/>
  <c r="AD310" i="1"/>
  <c r="AE310" i="1"/>
  <c r="AH309" i="1"/>
  <c r="AH310" i="1"/>
  <c r="AC312" i="1"/>
  <c r="AE311" i="1"/>
  <c r="AB311" i="1"/>
  <c r="AD311" i="1"/>
  <c r="AC313" i="1"/>
  <c r="AD312" i="1"/>
  <c r="AB312" i="1"/>
  <c r="AE312" i="1"/>
  <c r="AH311" i="1"/>
  <c r="AB313" i="1"/>
  <c r="AE313" i="1"/>
  <c r="AC314" i="1"/>
  <c r="AD313" i="1"/>
  <c r="AH312" i="1"/>
  <c r="AH313" i="1"/>
  <c r="AD314" i="1"/>
  <c r="AC315" i="1"/>
  <c r="AB314" i="1"/>
  <c r="AE314" i="1"/>
  <c r="AC316" i="1"/>
  <c r="AE315" i="1"/>
  <c r="AD315" i="1"/>
  <c r="AB315" i="1"/>
  <c r="AH314" i="1"/>
  <c r="AC317" i="1"/>
  <c r="AB316" i="1"/>
  <c r="AD316" i="1"/>
  <c r="AE316" i="1"/>
  <c r="AH315" i="1"/>
  <c r="AB317" i="1"/>
  <c r="AD317" i="1"/>
  <c r="AE317" i="1"/>
  <c r="AC318" i="1"/>
  <c r="AH316" i="1"/>
  <c r="AH317" i="1"/>
  <c r="AD318" i="1"/>
  <c r="AC319" i="1"/>
  <c r="AB318" i="1"/>
  <c r="AE318" i="1"/>
  <c r="AC320" i="1"/>
  <c r="AE319" i="1"/>
  <c r="AB319" i="1"/>
  <c r="AD319" i="1"/>
  <c r="AH318" i="1"/>
  <c r="AC321" i="1"/>
  <c r="AD320" i="1"/>
  <c r="AB320" i="1"/>
  <c r="AE320" i="1"/>
  <c r="AH319" i="1"/>
  <c r="AE321" i="1"/>
  <c r="AB321" i="1"/>
  <c r="AC322" i="1"/>
  <c r="AD321" i="1"/>
  <c r="AH320" i="1"/>
  <c r="AH321" i="1"/>
  <c r="AD322" i="1"/>
  <c r="AC323" i="1"/>
  <c r="AB322" i="1"/>
  <c r="AE322" i="1"/>
  <c r="AC324" i="1"/>
  <c r="AD323" i="1"/>
  <c r="AB323" i="1"/>
  <c r="AE323" i="1"/>
  <c r="AH322" i="1"/>
  <c r="AC325" i="1"/>
  <c r="AB324" i="1"/>
  <c r="AD324" i="1"/>
  <c r="AE324" i="1"/>
  <c r="AH323" i="1"/>
  <c r="AD325" i="1"/>
  <c r="AB325" i="1"/>
  <c r="AE325" i="1"/>
  <c r="AC326" i="1"/>
  <c r="AH324" i="1"/>
  <c r="AH325" i="1"/>
  <c r="AB326" i="1"/>
  <c r="AC327" i="1"/>
  <c r="AD326" i="1"/>
  <c r="AE326" i="1"/>
  <c r="AH326" i="1"/>
  <c r="AC328" i="1"/>
  <c r="AE327" i="1"/>
  <c r="AD327" i="1"/>
  <c r="AB327" i="1"/>
  <c r="AC329" i="1"/>
  <c r="AD328" i="1"/>
  <c r="AB328" i="1"/>
  <c r="AE328" i="1"/>
  <c r="AH327" i="1"/>
  <c r="AD329" i="1"/>
  <c r="AB329" i="1"/>
  <c r="AE329" i="1"/>
  <c r="AC330" i="1"/>
  <c r="AH328" i="1"/>
  <c r="AH329" i="1"/>
  <c r="AE330" i="1"/>
  <c r="AC331" i="1"/>
  <c r="AB330" i="1"/>
  <c r="AD330" i="1"/>
  <c r="AC332" i="1"/>
  <c r="AD331" i="1"/>
  <c r="AB331" i="1"/>
  <c r="AE331" i="1"/>
  <c r="AH330" i="1"/>
  <c r="AC333" i="1"/>
  <c r="AD332" i="1"/>
  <c r="AB332" i="1"/>
  <c r="AE332" i="1"/>
  <c r="AH331" i="1"/>
  <c r="AE333" i="1"/>
  <c r="AC334" i="1"/>
  <c r="AB333" i="1"/>
  <c r="AD333" i="1"/>
  <c r="AH332" i="1"/>
  <c r="AB334" i="1"/>
  <c r="AC335" i="1"/>
  <c r="AE334" i="1"/>
  <c r="AD334" i="1"/>
  <c r="AH333" i="1"/>
  <c r="AH334" i="1"/>
  <c r="AD335" i="1"/>
  <c r="AC336" i="1"/>
  <c r="AE335" i="1"/>
  <c r="AB335" i="1"/>
  <c r="AC337" i="1"/>
  <c r="AB336" i="1"/>
  <c r="AD336" i="1"/>
  <c r="AE336" i="1"/>
  <c r="AH335" i="1"/>
  <c r="AD337" i="1"/>
  <c r="AB337" i="1"/>
  <c r="AE337" i="1"/>
  <c r="AC338" i="1"/>
  <c r="AH336" i="1"/>
  <c r="AH337" i="1"/>
  <c r="AE338" i="1"/>
  <c r="AC339" i="1"/>
  <c r="AD338" i="1"/>
  <c r="AB338" i="1"/>
  <c r="AC340" i="1"/>
  <c r="AE339" i="1"/>
  <c r="AD339" i="1"/>
  <c r="AB339" i="1"/>
  <c r="AH338" i="1"/>
  <c r="AC341" i="1"/>
  <c r="AD340" i="1"/>
  <c r="AB340" i="1"/>
  <c r="AE340" i="1"/>
  <c r="AH339" i="1"/>
  <c r="AE341" i="1"/>
  <c r="AC342" i="1"/>
  <c r="AD341" i="1"/>
  <c r="AB341" i="1"/>
  <c r="AH340" i="1"/>
  <c r="AE342" i="1"/>
  <c r="AC343" i="1"/>
  <c r="AB342" i="1"/>
  <c r="AD342" i="1"/>
  <c r="AH341" i="1"/>
  <c r="AB343" i="1"/>
  <c r="AC344" i="1"/>
  <c r="AD343" i="1"/>
  <c r="AE343" i="1"/>
  <c r="AH342" i="1"/>
  <c r="AH343" i="1"/>
  <c r="AC345" i="1"/>
  <c r="AB344" i="1"/>
  <c r="AD344" i="1"/>
  <c r="AE344" i="1"/>
  <c r="AC346" i="1"/>
  <c r="AE345" i="1"/>
  <c r="AD345" i="1"/>
  <c r="AB345" i="1"/>
  <c r="AH344" i="1"/>
  <c r="AD346" i="1"/>
  <c r="AC347" i="1"/>
  <c r="AE346" i="1"/>
  <c r="AB346" i="1"/>
  <c r="AH345" i="1"/>
  <c r="AB347" i="1"/>
  <c r="AC348" i="1"/>
  <c r="AE347" i="1"/>
  <c r="AD347" i="1"/>
  <c r="AH346" i="1"/>
  <c r="AH347" i="1"/>
  <c r="AC349" i="1"/>
  <c r="AB348" i="1"/>
  <c r="AD348" i="1"/>
  <c r="AE348" i="1"/>
  <c r="AE349" i="1"/>
  <c r="AD349" i="1"/>
  <c r="AC350" i="1"/>
  <c r="AB349" i="1"/>
  <c r="AH348" i="1"/>
  <c r="AD350" i="1"/>
  <c r="AC351" i="1"/>
  <c r="AB350" i="1"/>
  <c r="AE350" i="1"/>
  <c r="AH349" i="1"/>
  <c r="AC352" i="1"/>
  <c r="AD351" i="1"/>
  <c r="AB351" i="1"/>
  <c r="AE351" i="1"/>
  <c r="AH350" i="1"/>
  <c r="AE352" i="1"/>
  <c r="AB352" i="1"/>
  <c r="AD352" i="1"/>
  <c r="AC353" i="1"/>
  <c r="AH351" i="1"/>
  <c r="AH352" i="1"/>
  <c r="AB353" i="1"/>
  <c r="AD353" i="1"/>
  <c r="AC354" i="1"/>
  <c r="AE353" i="1"/>
  <c r="AH353" i="1"/>
  <c r="AB354" i="1"/>
  <c r="AC355" i="1"/>
  <c r="AD354" i="1"/>
  <c r="AE354" i="1"/>
  <c r="AH354" i="1"/>
  <c r="AC356" i="1"/>
  <c r="AB355" i="1"/>
  <c r="AE355" i="1"/>
  <c r="AD355" i="1"/>
  <c r="AC357" i="1"/>
  <c r="AB356" i="1"/>
  <c r="AD356" i="1"/>
  <c r="AE356" i="1"/>
  <c r="AH355" i="1"/>
  <c r="AC358" i="1"/>
  <c r="AE357" i="1"/>
  <c r="AB357" i="1"/>
  <c r="AD357" i="1"/>
  <c r="AH356" i="1"/>
  <c r="AE358" i="1"/>
  <c r="AC359" i="1"/>
  <c r="AB358" i="1"/>
  <c r="AD358" i="1"/>
  <c r="AH357" i="1"/>
  <c r="AE359" i="1"/>
  <c r="AC360" i="1"/>
  <c r="AB359" i="1"/>
  <c r="AD359" i="1"/>
  <c r="AH358" i="1"/>
  <c r="AE360" i="1"/>
  <c r="AB360" i="1"/>
  <c r="AD360" i="1"/>
  <c r="AC361" i="1"/>
  <c r="AH359" i="1"/>
  <c r="AH360" i="1"/>
  <c r="AB361" i="1"/>
  <c r="AD361" i="1"/>
  <c r="AE361" i="1"/>
  <c r="AC362" i="1"/>
  <c r="AH361" i="1"/>
  <c r="AB362" i="1"/>
  <c r="AC363" i="1"/>
  <c r="AD362" i="1"/>
  <c r="AE362" i="1"/>
  <c r="AH362" i="1"/>
  <c r="AC364" i="1"/>
  <c r="AD363" i="1"/>
  <c r="AE363" i="1"/>
  <c r="AB363" i="1"/>
  <c r="AE364" i="1"/>
  <c r="AB364" i="1"/>
  <c r="AD364" i="1"/>
  <c r="AC365" i="1"/>
  <c r="AH363" i="1"/>
  <c r="AH364" i="1"/>
  <c r="AB365" i="1"/>
  <c r="AC366" i="1"/>
  <c r="AE365" i="1"/>
  <c r="AD365" i="1"/>
  <c r="AH365" i="1"/>
  <c r="AE366" i="1"/>
  <c r="AC367" i="1"/>
  <c r="AB366" i="1"/>
  <c r="AD366" i="1"/>
  <c r="AE367" i="1"/>
  <c r="AC368" i="1"/>
  <c r="AD367" i="1"/>
  <c r="AB367" i="1"/>
  <c r="AH366" i="1"/>
  <c r="AE368" i="1"/>
  <c r="AD368" i="1"/>
  <c r="AB368" i="1"/>
  <c r="AC369" i="1"/>
  <c r="AH367" i="1"/>
  <c r="AH368" i="1"/>
  <c r="AB369" i="1"/>
  <c r="AC370" i="1"/>
  <c r="AD369" i="1"/>
  <c r="AE369" i="1"/>
  <c r="AH369" i="1"/>
  <c r="AD370" i="1"/>
  <c r="AC371" i="1"/>
  <c r="AE370" i="1"/>
  <c r="AB370" i="1"/>
  <c r="AD371" i="1"/>
  <c r="AC372" i="1"/>
  <c r="AB371" i="1"/>
  <c r="AE371" i="1"/>
  <c r="AH370" i="1"/>
  <c r="AE372" i="1"/>
  <c r="AD372" i="1"/>
  <c r="AB372" i="1"/>
  <c r="AC373" i="1"/>
  <c r="AH371" i="1"/>
  <c r="AH372" i="1"/>
  <c r="AB373" i="1"/>
  <c r="AD373" i="1"/>
  <c r="AE373" i="1"/>
  <c r="AC374" i="1"/>
  <c r="AH373" i="1"/>
  <c r="AB374" i="1"/>
  <c r="AC375" i="1"/>
  <c r="AD374" i="1"/>
  <c r="AE374" i="1"/>
  <c r="AH374" i="1"/>
  <c r="AC376" i="1"/>
  <c r="AB375" i="1"/>
  <c r="AE375" i="1"/>
  <c r="AD375" i="1"/>
  <c r="AE376" i="1"/>
  <c r="AB376" i="1"/>
  <c r="AD376" i="1"/>
  <c r="AC377" i="1"/>
  <c r="AH375" i="1"/>
  <c r="AH376" i="1"/>
  <c r="AD377" i="1"/>
  <c r="AB377" i="1"/>
  <c r="AE377" i="1"/>
  <c r="AC378" i="1"/>
  <c r="AH377" i="1"/>
  <c r="AD378" i="1"/>
  <c r="AC379" i="1"/>
  <c r="AB378" i="1"/>
  <c r="AE378" i="1"/>
  <c r="AC380" i="1"/>
  <c r="AD379" i="1"/>
  <c r="AE379" i="1"/>
  <c r="AB379" i="1"/>
  <c r="AH378" i="1"/>
  <c r="AC381" i="1"/>
  <c r="AD380" i="1"/>
  <c r="AB380" i="1"/>
  <c r="AE380" i="1"/>
  <c r="AH379" i="1"/>
  <c r="AB381" i="1"/>
  <c r="AE381" i="1"/>
  <c r="AC382" i="1"/>
  <c r="AD381" i="1"/>
  <c r="AH380" i="1"/>
  <c r="AH381" i="1"/>
  <c r="AB382" i="1"/>
  <c r="AC383" i="1"/>
  <c r="AD382" i="1"/>
  <c r="AE382" i="1"/>
  <c r="AH382" i="1"/>
  <c r="AC384" i="1"/>
  <c r="AB383" i="1"/>
  <c r="AD383" i="1"/>
  <c r="AE383" i="1"/>
  <c r="AE384" i="1"/>
  <c r="AB384" i="1"/>
  <c r="AD384" i="1"/>
  <c r="AC385" i="1"/>
  <c r="AH383" i="1"/>
  <c r="AH384" i="1"/>
  <c r="AB385" i="1"/>
  <c r="AD385" i="1"/>
  <c r="AE385" i="1"/>
  <c r="AC386" i="1"/>
  <c r="AH385" i="1"/>
  <c r="AB386" i="1"/>
  <c r="AC387" i="1"/>
  <c r="AD386" i="1"/>
  <c r="AE386" i="1"/>
  <c r="AH386" i="1"/>
  <c r="AC388" i="1"/>
  <c r="AD387" i="1"/>
  <c r="AE387" i="1"/>
  <c r="AB387" i="1"/>
  <c r="AE388" i="1"/>
  <c r="AD388" i="1"/>
  <c r="AB388" i="1"/>
  <c r="AC389" i="1"/>
  <c r="AH387" i="1"/>
  <c r="AH388" i="1"/>
  <c r="AB389" i="1"/>
  <c r="AE389" i="1"/>
  <c r="AC390" i="1"/>
  <c r="AD389" i="1"/>
  <c r="AH389" i="1"/>
  <c r="AB390" i="1"/>
  <c r="AC391" i="1"/>
  <c r="AD390" i="1"/>
  <c r="AE390" i="1"/>
  <c r="AH390" i="1"/>
  <c r="AC392" i="1"/>
  <c r="AB391" i="1"/>
  <c r="AE391" i="1"/>
  <c r="AD391" i="1"/>
  <c r="AC393" i="1"/>
  <c r="AD392" i="1"/>
  <c r="AB392" i="1"/>
  <c r="AE392" i="1"/>
  <c r="AH391" i="1"/>
  <c r="AB393" i="1"/>
  <c r="AC394" i="1"/>
  <c r="AE393" i="1"/>
  <c r="AD393" i="1"/>
  <c r="AH392" i="1"/>
  <c r="AH393" i="1"/>
  <c r="AD394" i="1"/>
  <c r="AC395" i="1"/>
  <c r="AE394" i="1"/>
  <c r="AB394" i="1"/>
  <c r="AD395" i="1"/>
  <c r="AC396" i="1"/>
  <c r="AB395" i="1"/>
  <c r="AE395" i="1"/>
  <c r="AH394" i="1"/>
  <c r="AC397" i="1"/>
  <c r="AD396" i="1"/>
  <c r="AB396" i="1"/>
  <c r="AE396" i="1"/>
  <c r="AH395" i="1"/>
  <c r="AD397" i="1"/>
  <c r="AB397" i="1"/>
  <c r="AE397" i="1"/>
  <c r="AC398" i="1"/>
  <c r="AH396" i="1"/>
  <c r="AH397" i="1"/>
  <c r="AD398" i="1"/>
  <c r="AC399" i="1"/>
  <c r="AB398" i="1"/>
  <c r="AE398" i="1"/>
  <c r="AC400" i="1"/>
  <c r="AD399" i="1"/>
  <c r="AE399" i="1"/>
  <c r="AB399" i="1"/>
  <c r="AH398" i="1"/>
  <c r="AC401" i="1"/>
  <c r="AD400" i="1"/>
  <c r="AB400" i="1"/>
  <c r="AE400" i="1"/>
  <c r="AH399" i="1"/>
  <c r="AD401" i="1"/>
  <c r="AB401" i="1"/>
  <c r="AC402" i="1"/>
  <c r="AE401" i="1"/>
  <c r="AH400" i="1"/>
  <c r="AH401" i="1"/>
  <c r="AB402" i="1"/>
  <c r="AC403" i="1"/>
  <c r="AD402" i="1"/>
  <c r="AE402" i="1"/>
  <c r="AH402" i="1"/>
  <c r="AC404" i="1"/>
  <c r="AD403" i="1"/>
  <c r="AE403" i="1"/>
  <c r="AB403" i="1"/>
  <c r="AC405" i="1"/>
  <c r="AD404" i="1"/>
  <c r="AB404" i="1"/>
  <c r="AE404" i="1"/>
  <c r="AH403" i="1"/>
  <c r="AD405" i="1"/>
  <c r="AE405" i="1"/>
  <c r="AC406" i="1"/>
  <c r="AB405" i="1"/>
  <c r="AH404" i="1"/>
  <c r="AB406" i="1"/>
  <c r="AC407" i="1"/>
  <c r="AD406" i="1"/>
  <c r="AE406" i="1"/>
  <c r="AH405" i="1"/>
  <c r="AH406" i="1"/>
  <c r="AC408" i="1"/>
  <c r="AB407" i="1"/>
  <c r="AE407" i="1"/>
  <c r="AD407" i="1"/>
  <c r="AC409" i="1"/>
  <c r="AB408" i="1"/>
  <c r="AD408" i="1"/>
  <c r="AE408" i="1"/>
  <c r="AH407" i="1"/>
  <c r="AD409" i="1"/>
  <c r="AB409" i="1"/>
  <c r="AE409" i="1"/>
  <c r="AC410" i="1"/>
  <c r="AH408" i="1"/>
  <c r="AH409" i="1"/>
  <c r="AB410" i="1"/>
  <c r="AC411" i="1"/>
  <c r="AD410" i="1"/>
  <c r="AE410" i="1"/>
  <c r="AH410" i="1"/>
  <c r="AC412" i="1"/>
  <c r="AD411" i="1"/>
  <c r="AE411" i="1"/>
  <c r="AB411" i="1"/>
  <c r="AC413" i="1"/>
  <c r="AB412" i="1"/>
  <c r="AD412" i="1"/>
  <c r="AE412" i="1"/>
  <c r="AH411" i="1"/>
  <c r="AC414" i="1"/>
  <c r="AE413" i="1"/>
  <c r="AD413" i="1"/>
  <c r="AB413" i="1"/>
  <c r="AH412" i="1"/>
  <c r="AC415" i="1"/>
  <c r="AD414" i="1"/>
  <c r="AE414" i="1"/>
  <c r="AB414" i="1"/>
  <c r="AH413" i="1"/>
  <c r="AC416" i="1"/>
  <c r="AD415" i="1"/>
  <c r="AB415" i="1"/>
  <c r="AE415" i="1"/>
  <c r="AH414" i="1"/>
  <c r="AE416" i="1"/>
  <c r="AC417" i="1"/>
  <c r="AB416" i="1"/>
  <c r="AD416" i="1"/>
  <c r="AH415" i="1"/>
  <c r="AB417" i="1"/>
  <c r="AD417" i="1"/>
  <c r="AE417" i="1"/>
  <c r="AC418" i="1"/>
  <c r="AH416" i="1"/>
  <c r="AH417" i="1"/>
  <c r="AB418" i="1"/>
  <c r="AC419" i="1"/>
  <c r="AD418" i="1"/>
  <c r="AE418" i="1"/>
  <c r="AH418" i="1"/>
  <c r="AC420" i="1"/>
  <c r="AB419" i="1"/>
  <c r="AE419" i="1"/>
  <c r="AD419" i="1"/>
  <c r="AC421" i="1"/>
  <c r="AD420" i="1"/>
  <c r="AB420" i="1"/>
  <c r="AE420" i="1"/>
  <c r="AH419" i="1"/>
  <c r="AD421" i="1"/>
  <c r="AE421" i="1"/>
  <c r="AC422" i="1"/>
  <c r="AB421" i="1"/>
  <c r="AH420" i="1"/>
  <c r="AD422" i="1"/>
  <c r="AC423" i="1"/>
  <c r="AB422" i="1"/>
  <c r="AE422" i="1"/>
  <c r="AH421" i="1"/>
  <c r="AC424" i="1"/>
  <c r="AD423" i="1"/>
  <c r="AE423" i="1"/>
  <c r="AB423" i="1"/>
  <c r="AH422" i="1"/>
  <c r="AE424" i="1"/>
  <c r="AD424" i="1"/>
  <c r="AB424" i="1"/>
  <c r="AC425" i="1"/>
  <c r="AH423" i="1"/>
  <c r="AH424" i="1"/>
  <c r="AD425" i="1"/>
  <c r="AC426" i="1"/>
  <c r="AB425" i="1"/>
  <c r="AE425" i="1"/>
  <c r="AE426" i="1"/>
  <c r="AC427" i="1"/>
  <c r="AD426" i="1"/>
  <c r="AB426" i="1"/>
  <c r="AH425" i="1"/>
  <c r="AB427" i="1"/>
  <c r="AC428" i="1"/>
  <c r="AD427" i="1"/>
  <c r="AE427" i="1"/>
  <c r="AH426" i="1"/>
  <c r="AH427" i="1"/>
  <c r="AE428" i="1"/>
  <c r="AD428" i="1"/>
  <c r="AB428" i="1"/>
  <c r="AC429" i="1"/>
  <c r="AH428" i="1"/>
  <c r="AD429" i="1"/>
  <c r="AB429" i="1"/>
  <c r="AE429" i="1"/>
  <c r="AC430" i="1"/>
  <c r="AH429" i="1"/>
  <c r="AB430" i="1"/>
  <c r="AC431" i="1"/>
  <c r="AD430" i="1"/>
  <c r="AE430" i="1"/>
  <c r="AH430" i="1"/>
  <c r="AC432" i="1"/>
  <c r="AB431" i="1"/>
  <c r="AE431" i="1"/>
  <c r="AD431" i="1"/>
  <c r="AB432" i="1"/>
  <c r="AD432" i="1"/>
  <c r="AC433" i="1"/>
  <c r="AE432" i="1"/>
  <c r="AH431" i="1"/>
  <c r="AH432" i="1"/>
  <c r="AD433" i="1"/>
  <c r="AE433" i="1"/>
  <c r="AB433" i="1"/>
  <c r="AC434" i="1"/>
  <c r="AH433" i="1"/>
  <c r="AD434" i="1"/>
  <c r="AC435" i="1"/>
  <c r="AB434" i="1"/>
  <c r="AE434" i="1"/>
  <c r="AC436" i="1"/>
  <c r="AE435" i="1"/>
  <c r="AB435" i="1"/>
  <c r="AD435" i="1"/>
  <c r="AH434" i="1"/>
  <c r="AB436" i="1"/>
  <c r="AD436" i="1"/>
  <c r="AC437" i="1"/>
  <c r="AE436" i="1"/>
  <c r="AH435" i="1"/>
  <c r="AH436" i="1"/>
  <c r="AC438" i="1"/>
  <c r="AB437" i="1"/>
  <c r="AD437" i="1"/>
  <c r="AE437" i="1"/>
  <c r="AE438" i="1"/>
  <c r="AC439" i="1"/>
  <c r="AD438" i="1"/>
  <c r="AB438" i="1"/>
  <c r="AH437" i="1"/>
  <c r="AC440" i="1"/>
  <c r="AE439" i="1"/>
  <c r="AB439" i="1"/>
  <c r="AD439" i="1"/>
  <c r="AH438" i="1"/>
  <c r="AD440" i="1"/>
  <c r="AB440" i="1"/>
  <c r="AC441" i="1"/>
  <c r="AE440" i="1"/>
  <c r="AH439" i="1"/>
  <c r="AH440" i="1"/>
  <c r="AB441" i="1"/>
  <c r="AD441" i="1"/>
  <c r="AC442" i="1"/>
  <c r="AE441" i="1"/>
  <c r="AH441" i="1"/>
  <c r="AC443" i="1"/>
  <c r="AE442" i="1"/>
  <c r="AB442" i="1"/>
  <c r="AD442" i="1"/>
  <c r="AB443" i="1"/>
  <c r="AC444" i="1"/>
  <c r="AE443" i="1"/>
  <c r="AD443" i="1"/>
  <c r="AH442" i="1"/>
  <c r="AH443" i="1"/>
  <c r="AC445" i="1"/>
  <c r="AE444" i="1"/>
  <c r="AB444" i="1"/>
  <c r="AD444" i="1"/>
  <c r="AB445" i="1"/>
  <c r="AD445" i="1"/>
  <c r="AE445" i="1"/>
  <c r="AC446" i="1"/>
  <c r="AH444" i="1"/>
  <c r="AH445" i="1"/>
  <c r="AD446" i="1"/>
  <c r="AC447" i="1"/>
  <c r="AB446" i="1"/>
  <c r="AE446" i="1"/>
  <c r="AC448" i="1"/>
  <c r="AE447" i="1"/>
  <c r="AB447" i="1"/>
  <c r="AD447" i="1"/>
  <c r="AH446" i="1"/>
  <c r="AC449" i="1"/>
  <c r="AD448" i="1"/>
  <c r="AB448" i="1"/>
  <c r="AE448" i="1"/>
  <c r="AH447" i="1"/>
  <c r="AB449" i="1"/>
  <c r="AC450" i="1"/>
  <c r="AD449" i="1"/>
  <c r="AE449" i="1"/>
  <c r="AH448" i="1"/>
  <c r="AH449" i="1"/>
  <c r="AC451" i="1"/>
  <c r="AE450" i="1"/>
  <c r="AD450" i="1"/>
  <c r="AB450" i="1"/>
  <c r="AE451" i="1"/>
  <c r="AC452" i="1"/>
  <c r="AB451" i="1"/>
  <c r="AD451" i="1"/>
  <c r="AH450" i="1"/>
  <c r="AB452" i="1"/>
  <c r="AD452" i="1"/>
  <c r="AC453" i="1"/>
  <c r="AE452" i="1"/>
  <c r="AH451" i="1"/>
  <c r="AH452" i="1"/>
  <c r="AE453" i="1"/>
  <c r="AB453" i="1"/>
  <c r="AC454" i="1"/>
  <c r="AD453" i="1"/>
  <c r="AH453" i="1"/>
  <c r="AE454" i="1"/>
  <c r="AC455" i="1"/>
  <c r="AD454" i="1"/>
  <c r="AB454" i="1"/>
  <c r="AE455" i="1"/>
  <c r="AC456" i="1"/>
  <c r="AD455" i="1"/>
  <c r="AB455" i="1"/>
  <c r="AH454" i="1"/>
  <c r="AD456" i="1"/>
  <c r="AC457" i="1"/>
  <c r="AB456" i="1"/>
  <c r="AE456" i="1"/>
  <c r="AH455" i="1"/>
  <c r="AB457" i="1"/>
  <c r="AC458" i="1"/>
  <c r="AE457" i="1"/>
  <c r="AD457" i="1"/>
  <c r="AH456" i="1"/>
  <c r="AH457" i="1"/>
  <c r="AE458" i="1"/>
  <c r="AC459" i="1"/>
  <c r="AD458" i="1"/>
  <c r="AB458" i="1"/>
  <c r="AB459" i="1"/>
  <c r="AC460" i="1"/>
  <c r="AD459" i="1"/>
  <c r="AE459" i="1"/>
  <c r="AH458" i="1"/>
  <c r="AH459" i="1"/>
  <c r="AB460" i="1"/>
  <c r="AD460" i="1"/>
  <c r="AC461" i="1"/>
  <c r="AE460" i="1"/>
  <c r="AH460" i="1"/>
  <c r="AC462" i="1"/>
  <c r="AB461" i="1"/>
  <c r="AD461" i="1"/>
  <c r="AE461" i="1"/>
  <c r="AB462" i="1"/>
  <c r="AC463" i="1"/>
  <c r="AD462" i="1"/>
  <c r="AE462" i="1"/>
  <c r="AH461" i="1"/>
  <c r="AH462" i="1"/>
  <c r="AC464" i="1"/>
  <c r="AE463" i="1"/>
  <c r="AB463" i="1"/>
  <c r="AD463" i="1"/>
  <c r="AD464" i="1"/>
  <c r="AB464" i="1"/>
  <c r="AC465" i="1"/>
  <c r="AE464" i="1"/>
  <c r="AH463" i="1"/>
  <c r="AH464" i="1"/>
  <c r="AB465" i="1"/>
  <c r="AD465" i="1"/>
  <c r="AC466" i="1"/>
  <c r="AE465" i="1"/>
  <c r="AH465" i="1"/>
  <c r="AE466" i="1"/>
  <c r="AC467" i="1"/>
  <c r="AB466" i="1"/>
  <c r="AD466" i="1"/>
  <c r="AB467" i="1"/>
  <c r="AC468" i="1"/>
  <c r="AE467" i="1"/>
  <c r="AD467" i="1"/>
  <c r="AH466" i="1"/>
  <c r="AH467" i="1"/>
  <c r="AB468" i="1"/>
  <c r="AD468" i="1"/>
  <c r="AC469" i="1"/>
  <c r="AE468" i="1"/>
  <c r="AH468" i="1"/>
  <c r="AC470" i="1"/>
  <c r="AB469" i="1"/>
  <c r="AD469" i="1"/>
  <c r="AE469" i="1"/>
  <c r="AB470" i="1"/>
  <c r="AC471" i="1"/>
  <c r="AD470" i="1"/>
  <c r="AE470" i="1"/>
  <c r="AH469" i="1"/>
  <c r="AH470" i="1"/>
  <c r="AC472" i="1"/>
  <c r="AE471" i="1"/>
  <c r="AB471" i="1"/>
  <c r="AD471" i="1"/>
  <c r="AB472" i="1"/>
  <c r="AD472" i="1"/>
  <c r="AC473" i="1"/>
  <c r="AE472" i="1"/>
  <c r="AH471" i="1"/>
  <c r="AH472" i="1"/>
  <c r="AB473" i="1"/>
  <c r="AD473" i="1"/>
  <c r="AC474" i="1"/>
  <c r="AE473" i="1"/>
  <c r="AH473" i="1"/>
  <c r="AB474" i="1"/>
  <c r="AC475" i="1"/>
  <c r="AE474" i="1"/>
  <c r="AD474" i="1"/>
  <c r="AH474" i="1"/>
  <c r="AD475" i="1"/>
  <c r="AC476" i="1"/>
  <c r="AE475" i="1"/>
  <c r="AB475" i="1"/>
  <c r="AC477" i="1"/>
  <c r="AE476" i="1"/>
  <c r="AB476" i="1"/>
  <c r="AD476" i="1"/>
  <c r="AH475" i="1"/>
  <c r="AD477" i="1"/>
  <c r="AB477" i="1"/>
  <c r="AE477" i="1"/>
  <c r="AC478" i="1"/>
  <c r="AH476" i="1"/>
  <c r="AH477" i="1"/>
  <c r="AD478" i="1"/>
  <c r="AC479" i="1"/>
  <c r="AB478" i="1"/>
  <c r="AE478" i="1"/>
  <c r="AC480" i="1"/>
  <c r="AE479" i="1"/>
  <c r="AB479" i="1"/>
  <c r="AD479" i="1"/>
  <c r="AH478" i="1"/>
  <c r="AC481" i="1"/>
  <c r="AD480" i="1"/>
  <c r="AB480" i="1"/>
  <c r="AE480" i="1"/>
  <c r="AH479" i="1"/>
  <c r="AD481" i="1"/>
  <c r="AC482" i="1"/>
  <c r="AB481" i="1"/>
  <c r="AE481" i="1"/>
  <c r="AH480" i="1"/>
  <c r="AC483" i="1"/>
  <c r="AE482" i="1"/>
  <c r="AD482" i="1"/>
  <c r="AB482" i="1"/>
  <c r="AH481" i="1"/>
  <c r="AB483" i="1"/>
  <c r="AC484" i="1"/>
  <c r="AE483" i="1"/>
  <c r="AD483" i="1"/>
  <c r="AH482" i="1"/>
  <c r="AH483" i="1"/>
  <c r="AD484" i="1"/>
  <c r="AB484" i="1"/>
  <c r="AC485" i="1"/>
  <c r="AE484" i="1"/>
  <c r="AH484" i="1"/>
  <c r="AE485" i="1"/>
  <c r="AD485" i="1"/>
  <c r="AB485" i="1"/>
  <c r="AC486" i="1"/>
  <c r="AH485" i="1"/>
  <c r="AD486" i="1"/>
  <c r="AC487" i="1"/>
  <c r="AB486" i="1"/>
  <c r="AE486" i="1"/>
  <c r="AC488" i="1"/>
  <c r="AB487" i="1"/>
  <c r="AD487" i="1"/>
  <c r="AE487" i="1"/>
  <c r="AH486" i="1"/>
  <c r="AD488" i="1"/>
  <c r="AC489" i="1"/>
  <c r="AB488" i="1"/>
  <c r="AE488" i="1"/>
  <c r="AH487" i="1"/>
  <c r="AB489" i="1"/>
  <c r="AC490" i="1"/>
  <c r="AE489" i="1"/>
  <c r="AD489" i="1"/>
  <c r="AH488" i="1"/>
  <c r="AH489" i="1"/>
  <c r="AE490" i="1"/>
  <c r="AC491" i="1"/>
  <c r="AB490" i="1"/>
  <c r="AD490" i="1"/>
  <c r="AB491" i="1"/>
  <c r="AC492" i="1"/>
  <c r="AD491" i="1"/>
  <c r="AE491" i="1"/>
  <c r="AH490" i="1"/>
  <c r="AH491" i="1"/>
  <c r="AD492" i="1"/>
  <c r="AB492" i="1"/>
  <c r="AC493" i="1"/>
  <c r="AE492" i="1"/>
  <c r="AH492" i="1"/>
  <c r="AC494" i="1"/>
  <c r="AE493" i="1"/>
  <c r="AB493" i="1"/>
  <c r="AD493" i="1"/>
  <c r="AC495" i="1"/>
  <c r="AE494" i="1"/>
  <c r="AB494" i="1"/>
  <c r="AD494" i="1"/>
  <c r="AH493" i="1"/>
  <c r="AD495" i="1"/>
  <c r="AC496" i="1"/>
  <c r="AB495" i="1"/>
  <c r="AE495" i="1"/>
  <c r="AH494" i="1"/>
  <c r="AB496" i="1"/>
  <c r="AD496" i="1"/>
  <c r="AC497" i="1"/>
  <c r="AE496" i="1"/>
  <c r="AH495" i="1"/>
  <c r="AH496" i="1"/>
  <c r="AD497" i="1"/>
  <c r="AE497" i="1"/>
  <c r="AB497" i="1"/>
  <c r="AC498" i="1"/>
  <c r="AH497" i="1"/>
  <c r="AB498" i="1"/>
  <c r="AC499" i="1"/>
  <c r="AD498" i="1"/>
  <c r="AE498" i="1"/>
  <c r="AH498" i="1"/>
  <c r="AC500" i="1"/>
  <c r="AE499" i="1"/>
  <c r="AB499" i="1"/>
  <c r="AD499" i="1"/>
  <c r="AB500" i="1"/>
  <c r="AD500" i="1"/>
  <c r="AC501" i="1"/>
  <c r="AE500" i="1"/>
  <c r="AH499" i="1"/>
  <c r="AH500" i="1"/>
  <c r="AE501" i="1"/>
  <c r="AB501" i="1"/>
  <c r="AD501" i="1"/>
  <c r="AC502" i="1"/>
  <c r="AH501" i="1"/>
  <c r="AB502" i="1"/>
  <c r="AC503" i="1"/>
  <c r="AD502" i="1"/>
  <c r="AE502" i="1"/>
  <c r="AH502" i="1"/>
  <c r="AC504" i="1"/>
  <c r="AE503" i="1"/>
  <c r="AB503" i="1"/>
  <c r="AD503" i="1"/>
  <c r="AB504" i="1"/>
  <c r="AC505" i="1"/>
  <c r="AE504" i="1"/>
  <c r="AD504" i="1"/>
  <c r="AH503" i="1"/>
  <c r="AH504" i="1"/>
  <c r="AB505" i="1"/>
  <c r="AD505" i="1"/>
  <c r="AC506" i="1"/>
  <c r="AE505" i="1"/>
  <c r="AH505" i="1"/>
  <c r="AC507" i="1"/>
  <c r="AE506" i="1"/>
  <c r="AD506" i="1"/>
  <c r="AB506" i="1"/>
  <c r="AD507" i="1"/>
  <c r="AC508" i="1"/>
  <c r="AE507" i="1"/>
  <c r="AB507" i="1"/>
  <c r="AH506" i="1"/>
  <c r="AB508" i="1"/>
  <c r="AC509" i="1"/>
  <c r="AD508" i="1"/>
  <c r="AE508" i="1"/>
  <c r="AH507" i="1"/>
  <c r="AH508" i="1"/>
  <c r="AE509" i="1"/>
  <c r="AB509" i="1"/>
  <c r="AC510" i="1"/>
  <c r="AD509" i="1"/>
  <c r="AH509" i="1"/>
  <c r="AD510" i="1"/>
  <c r="AC511" i="1"/>
  <c r="AE510" i="1"/>
  <c r="AB510" i="1"/>
  <c r="AB511" i="1"/>
  <c r="AC512" i="1"/>
  <c r="AE511" i="1"/>
  <c r="AD511" i="1"/>
  <c r="AH510" i="1"/>
  <c r="AH511" i="1"/>
  <c r="AC513" i="1"/>
  <c r="AB512" i="1"/>
  <c r="AD512" i="1"/>
  <c r="AE512" i="1"/>
  <c r="AD513" i="1"/>
  <c r="AB513" i="1"/>
  <c r="AE513" i="1"/>
  <c r="AC514" i="1"/>
  <c r="AH512" i="1"/>
  <c r="AH513" i="1"/>
  <c r="AE514" i="1"/>
  <c r="AC515" i="1"/>
  <c r="AD514" i="1"/>
  <c r="AB514" i="1"/>
  <c r="AC516" i="1"/>
  <c r="AE515" i="1"/>
  <c r="AB515" i="1"/>
  <c r="AD515" i="1"/>
  <c r="AH514" i="1"/>
  <c r="AD516" i="1"/>
  <c r="AB516" i="1"/>
  <c r="AC517" i="1"/>
  <c r="AE516" i="1"/>
  <c r="AH515" i="1"/>
  <c r="AH516" i="1"/>
  <c r="AE517" i="1"/>
  <c r="AD517" i="1"/>
  <c r="AB517" i="1"/>
  <c r="AC518" i="1"/>
  <c r="AH517" i="1"/>
  <c r="AD518" i="1"/>
  <c r="AC519" i="1"/>
  <c r="AB518" i="1"/>
  <c r="AE518" i="1"/>
  <c r="AC520" i="1"/>
  <c r="AD519" i="1"/>
  <c r="AB519" i="1"/>
  <c r="AE519" i="1"/>
  <c r="AH518" i="1"/>
  <c r="AB520" i="1"/>
  <c r="AD520" i="1"/>
  <c r="AC521" i="1"/>
  <c r="AE520" i="1"/>
  <c r="AH519" i="1"/>
  <c r="AH520" i="1"/>
  <c r="AD521" i="1"/>
  <c r="AC522" i="1"/>
  <c r="AE521" i="1"/>
  <c r="AB521" i="1"/>
  <c r="AB522" i="1"/>
  <c r="AC523" i="1"/>
  <c r="AE522" i="1"/>
  <c r="AD522" i="1"/>
  <c r="AH521" i="1"/>
  <c r="AH522" i="1"/>
  <c r="AD523" i="1"/>
  <c r="AB523" i="1"/>
  <c r="AC524" i="1"/>
  <c r="AE523" i="1"/>
  <c r="AH523" i="1"/>
  <c r="AE524" i="1"/>
  <c r="AC525" i="1"/>
  <c r="AD524" i="1"/>
  <c r="AB524" i="1"/>
  <c r="AE525" i="1"/>
  <c r="AD525" i="1"/>
  <c r="AC526" i="1"/>
  <c r="AB525" i="1"/>
  <c r="AH524" i="1"/>
  <c r="AC527" i="1"/>
  <c r="AD526" i="1"/>
  <c r="AB526" i="1"/>
  <c r="AE526" i="1"/>
  <c r="AH525" i="1"/>
  <c r="AC528" i="1"/>
  <c r="AD527" i="1"/>
  <c r="AE527" i="1"/>
  <c r="AB527" i="1"/>
  <c r="AH526" i="1"/>
  <c r="AE528" i="1"/>
  <c r="AD528" i="1"/>
  <c r="AC529" i="1"/>
  <c r="AB528" i="1"/>
  <c r="AH527" i="1"/>
  <c r="AB529" i="1"/>
  <c r="AE529" i="1"/>
  <c r="AD529" i="1"/>
  <c r="AC530" i="1"/>
  <c r="AH528" i="1"/>
  <c r="AH529" i="1"/>
  <c r="AD530" i="1"/>
  <c r="AC531" i="1"/>
  <c r="AB530" i="1"/>
  <c r="AE530" i="1"/>
  <c r="AB531" i="1"/>
  <c r="AE531" i="1"/>
  <c r="AC532" i="1"/>
  <c r="AD531" i="1"/>
  <c r="AH530" i="1"/>
  <c r="AH531" i="1"/>
  <c r="AE532" i="1"/>
  <c r="AC533" i="1"/>
  <c r="AD532" i="1"/>
  <c r="AB532" i="1"/>
  <c r="AB533" i="1"/>
  <c r="AD533" i="1"/>
  <c r="AE533" i="1"/>
  <c r="AC534" i="1"/>
  <c r="AH532" i="1"/>
  <c r="AH533" i="1"/>
  <c r="AC535" i="1"/>
  <c r="AB534" i="1"/>
  <c r="AD534" i="1"/>
  <c r="AE534" i="1"/>
  <c r="AD535" i="1"/>
  <c r="AB535" i="1"/>
  <c r="AE535" i="1"/>
  <c r="AC536" i="1"/>
  <c r="AH534" i="1"/>
  <c r="AH535" i="1"/>
  <c r="AB536" i="1"/>
  <c r="AD536" i="1"/>
  <c r="AC537" i="1"/>
  <c r="AE536" i="1"/>
  <c r="AH536" i="1"/>
  <c r="AE537" i="1"/>
  <c r="AB537" i="1"/>
  <c r="AC538" i="1"/>
  <c r="AD537" i="1"/>
  <c r="AH537" i="1"/>
  <c r="AD538" i="1"/>
  <c r="AC539" i="1"/>
  <c r="AE538" i="1"/>
  <c r="AB538" i="1"/>
  <c r="AC540" i="1"/>
  <c r="AD539" i="1"/>
  <c r="AE539" i="1"/>
  <c r="AB539" i="1"/>
  <c r="AH538" i="1"/>
  <c r="AD540" i="1"/>
  <c r="AB540" i="1"/>
  <c r="AE540" i="1"/>
  <c r="AC541" i="1"/>
  <c r="AH539" i="1"/>
  <c r="AH540" i="1"/>
  <c r="AC542" i="1"/>
  <c r="AB541" i="1"/>
  <c r="AD541" i="1"/>
  <c r="AE541" i="1"/>
  <c r="AC543" i="1"/>
  <c r="AD542" i="1"/>
  <c r="AB542" i="1"/>
  <c r="AE542" i="1"/>
  <c r="AH541" i="1"/>
  <c r="AC544" i="1"/>
  <c r="AD543" i="1"/>
  <c r="AE543" i="1"/>
  <c r="AB543" i="1"/>
  <c r="AH542" i="1"/>
  <c r="AE544" i="1"/>
  <c r="AB544" i="1"/>
  <c r="AD544" i="1"/>
  <c r="AC545" i="1"/>
  <c r="AH543" i="1"/>
  <c r="AH544" i="1"/>
  <c r="AD545" i="1"/>
  <c r="AC546" i="1"/>
  <c r="AB545" i="1"/>
  <c r="AE545" i="1"/>
  <c r="AD546" i="1"/>
  <c r="AC547" i="1"/>
  <c r="AB546" i="1"/>
  <c r="AE546" i="1"/>
  <c r="AH545" i="1"/>
  <c r="AB547" i="1"/>
  <c r="AE547" i="1"/>
  <c r="AD547" i="1"/>
  <c r="AC548" i="1"/>
  <c r="AH546" i="1"/>
  <c r="AH547" i="1"/>
  <c r="AE548" i="1"/>
  <c r="AC549" i="1"/>
  <c r="AD548" i="1"/>
  <c r="AB548" i="1"/>
  <c r="AE549" i="1"/>
  <c r="AB549" i="1"/>
  <c r="AC550" i="1"/>
  <c r="AD549" i="1"/>
  <c r="AH548" i="1"/>
  <c r="AH549" i="1"/>
  <c r="AC551" i="1"/>
  <c r="AB550" i="1"/>
  <c r="AD550" i="1"/>
  <c r="AE550" i="1"/>
  <c r="AE551" i="1"/>
  <c r="AB551" i="1"/>
  <c r="AD551" i="1"/>
  <c r="AC552" i="1"/>
  <c r="AH550" i="1"/>
  <c r="AH551" i="1"/>
  <c r="AE552" i="1"/>
  <c r="AB552" i="1"/>
  <c r="AC553" i="1"/>
  <c r="AD552" i="1"/>
  <c r="AH552" i="1"/>
  <c r="AD553" i="1"/>
  <c r="AC554" i="1"/>
  <c r="AE553" i="1"/>
  <c r="AB553" i="1"/>
  <c r="AE554" i="1"/>
  <c r="AC555" i="1"/>
  <c r="AB554" i="1"/>
  <c r="AD554" i="1"/>
  <c r="AH553" i="1"/>
  <c r="AD555" i="1"/>
  <c r="AB555" i="1"/>
  <c r="AC556" i="1"/>
  <c r="AE555" i="1"/>
  <c r="AH554" i="1"/>
  <c r="AH555" i="1"/>
  <c r="AE556" i="1"/>
  <c r="AC557" i="1"/>
  <c r="AD556" i="1"/>
  <c r="AB556" i="1"/>
  <c r="AE557" i="1"/>
  <c r="AD557" i="1"/>
  <c r="AC558" i="1"/>
  <c r="AB557" i="1"/>
  <c r="AH556" i="1"/>
  <c r="AC559" i="1"/>
  <c r="AB558" i="1"/>
  <c r="AD558" i="1"/>
  <c r="AE558" i="1"/>
  <c r="AH557" i="1"/>
  <c r="AD559" i="1"/>
  <c r="AC560" i="1"/>
  <c r="AB559" i="1"/>
  <c r="AE559" i="1"/>
  <c r="AH558" i="1"/>
  <c r="AB560" i="1"/>
  <c r="AD560" i="1"/>
  <c r="AC561" i="1"/>
  <c r="AE560" i="1"/>
  <c r="AH559" i="1"/>
  <c r="AH560" i="1"/>
  <c r="AB561" i="1"/>
  <c r="AE561" i="1"/>
  <c r="AC562" i="1"/>
  <c r="AD561" i="1"/>
  <c r="AH561" i="1"/>
  <c r="AE562" i="1"/>
  <c r="AC563" i="1"/>
  <c r="AB562" i="1"/>
  <c r="AD562" i="1"/>
  <c r="AB563" i="1"/>
  <c r="AD563" i="1"/>
  <c r="AE563" i="1"/>
  <c r="AC564" i="1"/>
  <c r="AH562" i="1"/>
  <c r="AH563" i="1"/>
  <c r="AC565" i="1"/>
  <c r="AD564" i="1"/>
  <c r="AB564" i="1"/>
  <c r="AE564" i="1"/>
  <c r="AB565" i="1"/>
  <c r="AD565" i="1"/>
  <c r="AE565" i="1"/>
  <c r="AC566" i="1"/>
  <c r="AH564" i="1"/>
  <c r="AH565" i="1"/>
  <c r="AC567" i="1"/>
  <c r="AD566" i="1"/>
  <c r="AB566" i="1"/>
  <c r="AE566" i="1"/>
  <c r="AD567" i="1"/>
  <c r="AC568" i="1"/>
  <c r="AE567" i="1"/>
  <c r="AB567" i="1"/>
  <c r="AH566" i="1"/>
  <c r="AC569" i="1"/>
  <c r="AB568" i="1"/>
  <c r="AE568" i="1"/>
  <c r="AD568" i="1"/>
  <c r="AH567" i="1"/>
  <c r="AE569" i="1"/>
  <c r="AD569" i="1"/>
  <c r="AB569" i="1"/>
  <c r="AC570" i="1"/>
  <c r="AH568" i="1"/>
  <c r="AH569" i="1"/>
  <c r="AC571" i="1"/>
  <c r="AE570" i="1"/>
  <c r="AB570" i="1"/>
  <c r="AD570" i="1"/>
  <c r="AC572" i="1"/>
  <c r="AB571" i="1"/>
  <c r="AE571" i="1"/>
  <c r="AD571" i="1"/>
  <c r="AH570" i="1"/>
  <c r="AE572" i="1"/>
  <c r="AD572" i="1"/>
  <c r="AC573" i="1"/>
  <c r="AB572" i="1"/>
  <c r="AH571" i="1"/>
  <c r="AB573" i="1"/>
  <c r="AD573" i="1"/>
  <c r="AE573" i="1"/>
  <c r="AC574" i="1"/>
  <c r="AH572" i="1"/>
  <c r="AH573" i="1"/>
  <c r="AC575" i="1"/>
  <c r="AD574" i="1"/>
  <c r="AB574" i="1"/>
  <c r="AE574" i="1"/>
  <c r="AC576" i="1"/>
  <c r="AD575" i="1"/>
  <c r="AE575" i="1"/>
  <c r="AB575" i="1"/>
  <c r="AH574" i="1"/>
  <c r="AE576" i="1"/>
  <c r="AD576" i="1"/>
  <c r="AB576" i="1"/>
  <c r="AC577" i="1"/>
  <c r="AH575" i="1"/>
  <c r="AH576" i="1"/>
  <c r="AE577" i="1"/>
  <c r="AC578" i="1"/>
  <c r="AB577" i="1"/>
  <c r="AD577" i="1"/>
  <c r="AE578" i="1"/>
  <c r="AC579" i="1"/>
  <c r="AB578" i="1"/>
  <c r="AD578" i="1"/>
  <c r="AH577" i="1"/>
  <c r="AB579" i="1"/>
  <c r="AD579" i="1"/>
  <c r="AC580" i="1"/>
  <c r="AE579" i="1"/>
  <c r="AH578" i="1"/>
  <c r="AH579" i="1"/>
  <c r="AE580" i="1"/>
  <c r="AC581" i="1"/>
  <c r="AD580" i="1"/>
  <c r="AB580" i="1"/>
  <c r="AB581" i="1"/>
  <c r="AD581" i="1"/>
  <c r="AE581" i="1"/>
  <c r="AC582" i="1"/>
  <c r="AH580" i="1"/>
  <c r="AH581" i="1"/>
  <c r="AC583" i="1"/>
  <c r="AD582" i="1"/>
  <c r="AB582" i="1"/>
  <c r="AE582" i="1"/>
  <c r="AE583" i="1"/>
  <c r="AC584" i="1"/>
  <c r="AB583" i="1"/>
  <c r="AD583" i="1"/>
  <c r="AH582" i="1"/>
  <c r="AB584" i="1"/>
  <c r="AD584" i="1"/>
  <c r="AC585" i="1"/>
  <c r="AE584" i="1"/>
  <c r="AH583" i="1"/>
  <c r="AH584" i="1"/>
  <c r="AD585" i="1"/>
  <c r="AC586" i="1"/>
  <c r="AB585" i="1"/>
  <c r="AE585" i="1"/>
  <c r="AD586" i="1"/>
  <c r="AC587" i="1"/>
  <c r="AB586" i="1"/>
  <c r="AE586" i="1"/>
  <c r="AH585" i="1"/>
  <c r="AB587" i="1"/>
  <c r="AC588" i="1"/>
  <c r="AE587" i="1"/>
  <c r="AD587" i="1"/>
  <c r="AH586" i="1"/>
  <c r="AH587" i="1"/>
  <c r="AE588" i="1"/>
  <c r="AC589" i="1"/>
  <c r="AD588" i="1"/>
  <c r="AB588" i="1"/>
  <c r="AD589" i="1"/>
  <c r="AB589" i="1"/>
  <c r="AE589" i="1"/>
  <c r="AC590" i="1"/>
  <c r="AH588" i="1"/>
  <c r="AH589" i="1"/>
  <c r="AC591" i="1"/>
  <c r="AB590" i="1"/>
  <c r="AD590" i="1"/>
  <c r="AE590" i="1"/>
  <c r="AB591" i="1"/>
  <c r="AC592" i="1"/>
  <c r="AD591" i="1"/>
  <c r="AE591" i="1"/>
  <c r="AH590" i="1"/>
  <c r="AH591" i="1"/>
  <c r="AD592" i="1"/>
  <c r="AC593" i="1"/>
  <c r="AB592" i="1"/>
  <c r="AE592" i="1"/>
  <c r="AB593" i="1"/>
  <c r="AE593" i="1"/>
  <c r="AD593" i="1"/>
  <c r="AC594" i="1"/>
  <c r="AH592" i="1"/>
  <c r="AH593" i="1"/>
  <c r="AB594" i="1"/>
  <c r="AC595" i="1"/>
  <c r="AD594" i="1"/>
  <c r="AE594" i="1"/>
  <c r="AH594" i="1"/>
  <c r="AB595" i="1"/>
  <c r="AE595" i="1"/>
  <c r="AC596" i="1"/>
  <c r="AD595" i="1"/>
  <c r="AH595" i="1"/>
  <c r="AE596" i="1"/>
  <c r="AC597" i="1"/>
  <c r="AD596" i="1"/>
  <c r="AB596" i="1"/>
  <c r="AE597" i="1"/>
  <c r="AB597" i="1"/>
  <c r="AC598" i="1"/>
  <c r="AD597" i="1"/>
  <c r="AH596" i="1"/>
  <c r="AH597" i="1"/>
  <c r="AE598" i="1"/>
  <c r="AB598" i="1"/>
  <c r="AD598" i="1"/>
  <c r="AC599" i="1"/>
  <c r="AH598" i="1"/>
  <c r="AB599" i="1"/>
  <c r="AD599" i="1"/>
  <c r="AE599" i="1"/>
  <c r="AC600" i="1"/>
  <c r="AH599" i="1"/>
  <c r="AD600" i="1"/>
  <c r="AC601" i="1"/>
  <c r="AB600" i="1"/>
  <c r="AE600" i="1"/>
  <c r="AE601" i="1"/>
  <c r="AD601" i="1"/>
  <c r="AB601" i="1"/>
  <c r="AC602" i="1"/>
  <c r="AH600" i="1"/>
  <c r="AH601" i="1"/>
  <c r="AB602" i="1"/>
  <c r="AC603" i="1"/>
  <c r="AE602" i="1"/>
  <c r="AD602" i="1"/>
  <c r="AH602" i="1"/>
  <c r="AC604" i="1"/>
  <c r="AB603" i="1"/>
  <c r="AE603" i="1"/>
  <c r="AD603" i="1"/>
  <c r="AE604" i="1"/>
  <c r="AB604" i="1"/>
  <c r="AC605" i="1"/>
  <c r="AD604" i="1"/>
  <c r="AH603" i="1"/>
  <c r="AH604" i="1"/>
  <c r="AD605" i="1"/>
  <c r="AE605" i="1"/>
  <c r="AB605" i="1"/>
  <c r="AC606" i="1"/>
  <c r="AH605" i="1"/>
  <c r="AC607" i="1"/>
  <c r="AB606" i="1"/>
  <c r="AD606" i="1"/>
  <c r="AE606" i="1"/>
  <c r="AD607" i="1"/>
  <c r="AC608" i="1"/>
  <c r="AE607" i="1"/>
  <c r="AB607" i="1"/>
  <c r="AH606" i="1"/>
  <c r="AD608" i="1"/>
  <c r="AE608" i="1"/>
  <c r="AC609" i="1"/>
  <c r="AB608" i="1"/>
  <c r="AH607" i="1"/>
  <c r="AB609" i="1"/>
  <c r="AC610" i="1"/>
  <c r="AD609" i="1"/>
  <c r="AE609" i="1"/>
  <c r="AH608" i="1"/>
  <c r="AH609" i="1"/>
  <c r="AC611" i="1"/>
  <c r="AE610" i="1"/>
  <c r="AD610" i="1"/>
  <c r="AB610" i="1"/>
  <c r="AC612" i="1"/>
  <c r="AD611" i="1"/>
  <c r="AE611" i="1"/>
  <c r="AB611" i="1"/>
  <c r="AH610" i="1"/>
  <c r="AE612" i="1"/>
  <c r="AD612" i="1"/>
  <c r="AC613" i="1"/>
  <c r="AB612" i="1"/>
  <c r="AH611" i="1"/>
  <c r="AB613" i="1"/>
  <c r="AD613" i="1"/>
  <c r="AE613" i="1"/>
  <c r="AC614" i="1"/>
  <c r="AH612" i="1"/>
  <c r="AH613" i="1"/>
  <c r="AC615" i="1"/>
  <c r="AD614" i="1"/>
  <c r="AB614" i="1"/>
  <c r="AE614" i="1"/>
  <c r="AE615" i="1"/>
  <c r="AC616" i="1"/>
  <c r="AB615" i="1"/>
  <c r="AD615" i="1"/>
  <c r="AH614" i="1"/>
  <c r="AD616" i="1"/>
  <c r="AB616" i="1"/>
  <c r="AC617" i="1"/>
  <c r="AE616" i="1"/>
  <c r="AH615" i="1"/>
  <c r="AH616" i="1"/>
  <c r="AB617" i="1"/>
  <c r="AC618" i="1"/>
  <c r="AD617" i="1"/>
  <c r="AE617" i="1"/>
  <c r="AH617" i="1"/>
  <c r="AE618" i="1"/>
  <c r="AC619" i="1"/>
  <c r="AB618" i="1"/>
  <c r="AD618" i="1"/>
  <c r="AD619" i="1"/>
  <c r="AB619" i="1"/>
  <c r="AC620" i="1"/>
  <c r="AE619" i="1"/>
  <c r="AH618" i="1"/>
  <c r="AH619" i="1"/>
  <c r="AE620" i="1"/>
  <c r="AC621" i="1"/>
  <c r="AD620" i="1"/>
  <c r="AB620" i="1"/>
  <c r="AD621" i="1"/>
  <c r="AB621" i="1"/>
  <c r="AE621" i="1"/>
  <c r="AC622" i="1"/>
  <c r="AH620" i="1"/>
  <c r="AH621" i="1"/>
  <c r="AC623" i="1"/>
  <c r="AB622" i="1"/>
  <c r="AD622" i="1"/>
  <c r="AE622" i="1"/>
  <c r="AD623" i="1"/>
  <c r="AC624" i="1"/>
  <c r="AB623" i="1"/>
  <c r="AE623" i="1"/>
  <c r="AH622" i="1"/>
  <c r="AB624" i="1"/>
  <c r="AD624" i="1"/>
  <c r="AC625" i="1"/>
  <c r="AE624" i="1"/>
  <c r="AH623" i="1"/>
  <c r="AH624" i="1"/>
  <c r="AB625" i="1"/>
  <c r="AE625" i="1"/>
  <c r="AC626" i="1"/>
  <c r="AD625" i="1"/>
  <c r="AH625" i="1"/>
  <c r="AB626" i="1"/>
  <c r="AC627" i="1"/>
  <c r="AE626" i="1"/>
  <c r="AD626" i="1"/>
  <c r="AH626" i="1"/>
  <c r="AD627" i="1"/>
  <c r="AB627" i="1"/>
  <c r="AE627" i="1"/>
  <c r="AC628" i="1"/>
  <c r="AH627" i="1"/>
  <c r="AE628" i="1"/>
  <c r="AC629" i="1"/>
  <c r="AD628" i="1"/>
  <c r="AB628" i="1"/>
  <c r="AE629" i="1"/>
  <c r="AD629" i="1"/>
  <c r="AC630" i="1"/>
  <c r="AB629" i="1"/>
  <c r="AH628" i="1"/>
  <c r="AC631" i="1"/>
  <c r="AB630" i="1"/>
  <c r="AD630" i="1"/>
  <c r="AE630" i="1"/>
  <c r="AH629" i="1"/>
  <c r="AB631" i="1"/>
  <c r="AD631" i="1"/>
  <c r="AE631" i="1"/>
  <c r="AC632" i="1"/>
  <c r="AH630" i="1"/>
  <c r="AH631" i="1"/>
  <c r="AC633" i="1"/>
  <c r="AB632" i="1"/>
  <c r="AE632" i="1"/>
  <c r="AD632" i="1"/>
  <c r="AE633" i="1"/>
  <c r="AD633" i="1"/>
  <c r="AB633" i="1"/>
  <c r="AC634" i="1"/>
  <c r="AH632" i="1"/>
  <c r="AH633" i="1"/>
  <c r="AD634" i="1"/>
  <c r="AC635" i="1"/>
  <c r="AE634" i="1"/>
  <c r="AB634" i="1"/>
  <c r="AC636" i="1"/>
  <c r="AB635" i="1"/>
  <c r="AE635" i="1"/>
  <c r="AD635" i="1"/>
  <c r="AH634" i="1"/>
  <c r="AE636" i="1"/>
  <c r="AD636" i="1"/>
  <c r="AC637" i="1"/>
  <c r="AB636" i="1"/>
  <c r="AH635" i="1"/>
  <c r="AE637" i="1"/>
  <c r="AB637" i="1"/>
  <c r="AC638" i="1"/>
  <c r="AD637" i="1"/>
  <c r="AH636" i="1"/>
  <c r="AH637" i="1"/>
  <c r="AC639" i="1"/>
  <c r="AB638" i="1"/>
  <c r="AD638" i="1"/>
  <c r="AE638" i="1"/>
  <c r="AB639" i="1"/>
  <c r="AC640" i="1"/>
  <c r="AE639" i="1"/>
  <c r="AD639" i="1"/>
  <c r="AH638" i="1"/>
  <c r="AH639" i="1"/>
  <c r="AD640" i="1"/>
  <c r="AB640" i="1"/>
  <c r="AC641" i="1"/>
  <c r="AE640" i="1"/>
  <c r="AH640" i="1"/>
  <c r="AD641" i="1"/>
  <c r="AB641" i="1"/>
  <c r="AC642" i="1"/>
  <c r="AE641" i="1"/>
  <c r="AH641" i="1"/>
  <c r="AC643" i="1"/>
  <c r="AE642" i="1"/>
  <c r="AB642" i="1"/>
  <c r="AD642" i="1"/>
  <c r="AC644" i="1"/>
  <c r="AB643" i="1"/>
  <c r="AE643" i="1"/>
  <c r="AD643" i="1"/>
  <c r="AH642" i="1"/>
  <c r="AE644" i="1"/>
  <c r="AC645" i="1"/>
  <c r="AB644" i="1"/>
  <c r="AD644" i="1"/>
  <c r="AH643" i="1"/>
  <c r="AD645" i="1"/>
  <c r="AB645" i="1"/>
  <c r="AE645" i="1"/>
  <c r="AC646" i="1"/>
  <c r="AH644" i="1"/>
  <c r="AH645" i="1"/>
  <c r="AC647" i="1"/>
  <c r="AB646" i="1"/>
  <c r="AD646" i="1"/>
  <c r="AE646" i="1"/>
  <c r="AE647" i="1"/>
  <c r="AD647" i="1"/>
  <c r="AB647" i="1"/>
  <c r="AC648" i="1"/>
  <c r="AH646" i="1"/>
  <c r="AH647" i="1"/>
  <c r="AE648" i="1"/>
  <c r="AD648" i="1"/>
  <c r="AB648" i="1"/>
  <c r="AC649" i="1"/>
  <c r="AH648" i="1"/>
  <c r="AD649" i="1"/>
  <c r="AC650" i="1"/>
  <c r="AB649" i="1"/>
  <c r="AE649" i="1"/>
  <c r="AB650" i="1"/>
  <c r="AC651" i="1"/>
  <c r="AD650" i="1"/>
  <c r="AE650" i="1"/>
  <c r="AH649" i="1"/>
  <c r="AH650" i="1"/>
  <c r="AB651" i="1"/>
  <c r="AC652" i="1"/>
  <c r="AE651" i="1"/>
  <c r="AD651" i="1"/>
  <c r="AH651" i="1"/>
  <c r="AE652" i="1"/>
  <c r="AC653" i="1"/>
  <c r="AD652" i="1"/>
  <c r="AB652" i="1"/>
  <c r="AD653" i="1"/>
  <c r="AB653" i="1"/>
  <c r="AE653" i="1"/>
  <c r="AC654" i="1"/>
  <c r="AH652" i="1"/>
  <c r="AH653" i="1"/>
  <c r="AC655" i="1"/>
  <c r="AB654" i="1"/>
  <c r="AD654" i="1"/>
  <c r="AE654" i="1"/>
  <c r="AD655" i="1"/>
  <c r="AC656" i="1"/>
  <c r="AB655" i="1"/>
  <c r="AE655" i="1"/>
  <c r="AH654" i="1"/>
  <c r="AB656" i="1"/>
  <c r="AD656" i="1"/>
  <c r="AC657" i="1"/>
  <c r="AE656" i="1"/>
  <c r="AH655" i="1"/>
  <c r="AH656" i="1"/>
  <c r="AD657" i="1"/>
  <c r="AE657" i="1"/>
  <c r="AC658" i="1"/>
  <c r="AB657" i="1"/>
  <c r="AE658" i="1"/>
  <c r="AC659" i="1"/>
  <c r="AD658" i="1"/>
  <c r="AB658" i="1"/>
  <c r="AH657" i="1"/>
  <c r="AD659" i="1"/>
  <c r="AB659" i="1"/>
  <c r="AE659" i="1"/>
  <c r="AC660" i="1"/>
  <c r="AH658" i="1"/>
  <c r="AH659" i="1"/>
  <c r="AE660" i="1"/>
  <c r="AC661" i="1"/>
  <c r="AD660" i="1"/>
  <c r="AB660" i="1"/>
  <c r="AE661" i="1"/>
  <c r="AD661" i="1"/>
  <c r="AC662" i="1"/>
  <c r="AB661" i="1"/>
  <c r="AH660" i="1"/>
  <c r="AE662" i="1"/>
  <c r="AB662" i="1"/>
  <c r="AD662" i="1"/>
  <c r="AC663" i="1"/>
  <c r="AH661" i="1"/>
  <c r="AH662" i="1"/>
  <c r="AB663" i="1"/>
  <c r="AD663" i="1"/>
  <c r="AE663" i="1"/>
  <c r="AC664" i="1"/>
  <c r="AH663" i="1"/>
  <c r="AC665" i="1"/>
  <c r="AB664" i="1"/>
  <c r="AE664" i="1"/>
  <c r="AD664" i="1"/>
  <c r="AE665" i="1"/>
  <c r="AD665" i="1"/>
  <c r="AB665" i="1"/>
  <c r="AC666" i="1"/>
  <c r="AH664" i="1"/>
  <c r="AH665" i="1"/>
  <c r="AC667" i="1"/>
  <c r="AE666" i="1"/>
  <c r="AB666" i="1"/>
  <c r="AD666" i="1"/>
  <c r="AC668" i="1"/>
  <c r="AB667" i="1"/>
  <c r="AE667" i="1"/>
  <c r="AD667" i="1"/>
  <c r="AH666" i="1"/>
  <c r="AE668" i="1"/>
  <c r="AB668" i="1"/>
  <c r="AC669" i="1"/>
  <c r="AD668" i="1"/>
  <c r="AH667" i="1"/>
  <c r="AH668" i="1"/>
  <c r="AC670" i="1"/>
  <c r="AB669" i="1"/>
  <c r="AD669" i="1"/>
  <c r="AE669" i="1"/>
  <c r="AC671" i="1"/>
  <c r="AB670" i="1"/>
  <c r="AD670" i="1"/>
  <c r="AE670" i="1"/>
  <c r="AH669" i="1"/>
  <c r="AB671" i="1"/>
  <c r="AC672" i="1"/>
  <c r="AE671" i="1"/>
  <c r="AD671" i="1"/>
  <c r="AH670" i="1"/>
  <c r="AH671" i="1"/>
  <c r="AD672" i="1"/>
  <c r="AB672" i="1"/>
  <c r="AC673" i="1"/>
  <c r="AE672" i="1"/>
  <c r="AH672" i="1"/>
  <c r="AE673" i="1"/>
  <c r="AD673" i="1"/>
  <c r="AC674" i="1"/>
  <c r="AB673" i="1"/>
  <c r="AC675" i="1"/>
  <c r="AE674" i="1"/>
  <c r="AB674" i="1"/>
  <c r="AD674" i="1"/>
  <c r="AH673" i="1"/>
  <c r="AD675" i="1"/>
  <c r="AC676" i="1"/>
  <c r="AE675" i="1"/>
  <c r="AB675" i="1"/>
  <c r="AH674" i="1"/>
  <c r="AD676" i="1"/>
  <c r="AC677" i="1"/>
  <c r="AB676" i="1"/>
  <c r="AE676" i="1"/>
  <c r="AH675" i="1"/>
  <c r="AB677" i="1"/>
  <c r="AD677" i="1"/>
  <c r="AE677" i="1"/>
  <c r="AC678" i="1"/>
  <c r="AH676" i="1"/>
  <c r="AH677" i="1"/>
  <c r="AC679" i="1"/>
  <c r="AB678" i="1"/>
  <c r="AD678" i="1"/>
  <c r="AE678" i="1"/>
  <c r="AC680" i="1"/>
  <c r="AB679" i="1"/>
  <c r="AE679" i="1"/>
  <c r="AD679" i="1"/>
  <c r="AH678" i="1"/>
  <c r="AE680" i="1"/>
  <c r="AB680" i="1"/>
  <c r="AC681" i="1"/>
  <c r="AD680" i="1"/>
  <c r="AH679" i="1"/>
  <c r="AH680" i="1"/>
  <c r="AC682" i="1"/>
  <c r="AB681" i="1"/>
  <c r="AD681" i="1"/>
  <c r="AE681" i="1"/>
  <c r="AC683" i="1"/>
  <c r="AB682" i="1"/>
  <c r="AD682" i="1"/>
  <c r="AE682" i="1"/>
  <c r="AH681" i="1"/>
  <c r="AE683" i="1"/>
  <c r="AC684" i="1"/>
  <c r="AB683" i="1"/>
  <c r="AD683" i="1"/>
  <c r="AH682" i="1"/>
  <c r="AC685" i="1"/>
  <c r="AD684" i="1"/>
  <c r="AB684" i="1"/>
  <c r="AE684" i="1"/>
  <c r="AH683" i="1"/>
  <c r="AB685" i="1"/>
  <c r="AC686" i="1"/>
  <c r="AE685" i="1"/>
  <c r="AD685" i="1"/>
  <c r="AH684" i="1"/>
  <c r="AH685" i="1"/>
  <c r="AC687" i="1"/>
  <c r="AD686" i="1"/>
  <c r="AE686" i="1"/>
  <c r="AB686" i="1"/>
  <c r="AB687" i="1"/>
  <c r="AC688" i="1"/>
  <c r="AD687" i="1"/>
  <c r="AE687" i="1"/>
  <c r="AH686" i="1"/>
  <c r="AH687" i="1"/>
  <c r="AC689" i="1"/>
  <c r="AD688" i="1"/>
  <c r="AB688" i="1"/>
  <c r="AE688" i="1"/>
  <c r="AC690" i="1"/>
  <c r="AB689" i="1"/>
  <c r="AE689" i="1"/>
  <c r="AD689" i="1"/>
  <c r="AH688" i="1"/>
  <c r="AC691" i="1"/>
  <c r="AB690" i="1"/>
  <c r="AD690" i="1"/>
  <c r="AE690" i="1"/>
  <c r="AH689" i="1"/>
  <c r="AD691" i="1"/>
  <c r="AC692" i="1"/>
  <c r="AB691" i="1"/>
  <c r="AE691" i="1"/>
  <c r="AH690" i="1"/>
  <c r="AC693" i="1"/>
  <c r="AD692" i="1"/>
  <c r="AB692" i="1"/>
  <c r="AE692" i="1"/>
  <c r="AH691" i="1"/>
  <c r="AC694" i="1"/>
  <c r="AB693" i="1"/>
  <c r="AD693" i="1"/>
  <c r="AE693" i="1"/>
  <c r="AH692" i="1"/>
  <c r="AC695" i="1"/>
  <c r="AB694" i="1"/>
  <c r="AE694" i="1"/>
  <c r="AD694" i="1"/>
  <c r="AH693" i="1"/>
  <c r="AB695" i="1"/>
  <c r="AC696" i="1"/>
  <c r="AD695" i="1"/>
  <c r="AE695" i="1"/>
  <c r="AH694" i="1"/>
  <c r="AH695" i="1"/>
  <c r="AC697" i="1"/>
  <c r="AD696" i="1"/>
  <c r="AB696" i="1"/>
  <c r="AE696" i="1"/>
  <c r="AB697" i="1"/>
  <c r="AC698" i="1"/>
  <c r="AE697" i="1"/>
  <c r="AD697" i="1"/>
  <c r="AH696" i="1"/>
  <c r="AH697" i="1"/>
  <c r="AE698" i="1"/>
  <c r="AC699" i="1"/>
  <c r="AB698" i="1"/>
  <c r="AD698" i="1"/>
  <c r="AE699" i="1"/>
  <c r="AC700" i="1"/>
  <c r="AB699" i="1"/>
  <c r="AD699" i="1"/>
  <c r="AH698" i="1"/>
  <c r="AD700" i="1"/>
  <c r="AC701" i="1"/>
  <c r="AB700" i="1"/>
  <c r="AE700" i="1"/>
  <c r="AH699" i="1"/>
  <c r="AB701" i="1"/>
  <c r="AC702" i="1"/>
  <c r="AE701" i="1"/>
  <c r="AD701" i="1"/>
  <c r="AH700" i="1"/>
  <c r="AH701" i="1"/>
  <c r="AD702" i="1"/>
  <c r="AC703" i="1"/>
  <c r="AE702" i="1"/>
  <c r="AB702" i="1"/>
  <c r="AD703" i="1"/>
  <c r="AC704" i="1"/>
  <c r="AE703" i="1"/>
  <c r="AB703" i="1"/>
  <c r="AH702" i="1"/>
  <c r="AB704" i="1"/>
  <c r="AE704" i="1"/>
  <c r="AC705" i="1"/>
  <c r="AD704" i="1"/>
  <c r="AH703" i="1"/>
  <c r="AH704" i="1"/>
  <c r="AD705" i="1"/>
  <c r="AC706" i="1"/>
  <c r="AB705" i="1"/>
  <c r="AE705" i="1"/>
  <c r="AE706" i="1"/>
  <c r="AB706" i="1"/>
  <c r="AD706" i="1"/>
  <c r="AC707" i="1"/>
  <c r="AH705" i="1"/>
  <c r="AH706" i="1"/>
  <c r="AB707" i="1"/>
  <c r="AC708" i="1"/>
  <c r="AE707" i="1"/>
  <c r="AD707" i="1"/>
  <c r="AH707" i="1"/>
  <c r="AC709" i="1"/>
  <c r="AD708" i="1"/>
  <c r="AB708" i="1"/>
  <c r="AE708" i="1"/>
  <c r="AC710" i="1"/>
  <c r="AB709" i="1"/>
  <c r="AE709" i="1"/>
  <c r="AD709" i="1"/>
  <c r="AH708" i="1"/>
  <c r="AC711" i="1"/>
  <c r="AE710" i="1"/>
  <c r="AB710" i="1"/>
  <c r="AD710" i="1"/>
  <c r="AH709" i="1"/>
  <c r="AB711" i="1"/>
  <c r="AC712" i="1"/>
  <c r="AD711" i="1"/>
  <c r="AE711" i="1"/>
  <c r="AH710" i="1"/>
  <c r="AH711" i="1"/>
  <c r="AC713" i="1"/>
  <c r="AD712" i="1"/>
  <c r="AB712" i="1"/>
  <c r="AE712" i="1"/>
  <c r="AB713" i="1"/>
  <c r="AC714" i="1"/>
  <c r="AE713" i="1"/>
  <c r="AD713" i="1"/>
  <c r="AH712" i="1"/>
  <c r="AH713" i="1"/>
  <c r="AE714" i="1"/>
  <c r="AC715" i="1"/>
  <c r="AB714" i="1"/>
  <c r="AD714" i="1"/>
  <c r="AE715" i="1"/>
  <c r="AC716" i="1"/>
  <c r="AB715" i="1"/>
  <c r="AD715" i="1"/>
  <c r="AH714" i="1"/>
  <c r="AD716" i="1"/>
  <c r="AC717" i="1"/>
  <c r="AB716" i="1"/>
  <c r="AE716" i="1"/>
  <c r="AH715" i="1"/>
  <c r="AB717" i="1"/>
  <c r="AC718" i="1"/>
  <c r="AD717" i="1"/>
  <c r="AE717" i="1"/>
  <c r="AH716" i="1"/>
  <c r="AH717" i="1"/>
  <c r="AE718" i="1"/>
  <c r="AC719" i="1"/>
  <c r="AB718" i="1"/>
  <c r="AD718" i="1"/>
  <c r="AD719" i="1"/>
  <c r="AC720" i="1"/>
  <c r="AE719" i="1"/>
  <c r="AB719" i="1"/>
  <c r="AH718" i="1"/>
  <c r="AB720" i="1"/>
  <c r="AE720" i="1"/>
  <c r="AC721" i="1"/>
  <c r="AD720" i="1"/>
  <c r="AH719" i="1"/>
  <c r="AH720" i="1"/>
  <c r="AD721" i="1"/>
  <c r="AC722" i="1"/>
  <c r="AB721" i="1"/>
  <c r="AE721" i="1"/>
  <c r="AE722" i="1"/>
  <c r="AB722" i="1"/>
  <c r="AD722" i="1"/>
  <c r="AC723" i="1"/>
  <c r="AH721" i="1"/>
  <c r="AH722" i="1"/>
  <c r="AB723" i="1"/>
  <c r="AC724" i="1"/>
  <c r="AE723" i="1"/>
  <c r="AD723" i="1"/>
  <c r="AH723" i="1"/>
  <c r="AD724" i="1"/>
  <c r="AC725" i="1"/>
  <c r="AB724" i="1"/>
  <c r="AE724" i="1"/>
  <c r="AB725" i="1"/>
  <c r="AC726" i="1"/>
  <c r="AD725" i="1"/>
  <c r="AE725" i="1"/>
  <c r="AH724" i="1"/>
  <c r="AH725" i="1"/>
  <c r="AE726" i="1"/>
  <c r="AC727" i="1"/>
  <c r="AB726" i="1"/>
  <c r="AD726" i="1"/>
  <c r="AB727" i="1"/>
  <c r="AC728" i="1"/>
  <c r="AD727" i="1"/>
  <c r="AE727" i="1"/>
  <c r="AH726" i="1"/>
  <c r="AH727" i="1"/>
  <c r="AC729" i="1"/>
  <c r="AD728" i="1"/>
  <c r="AB728" i="1"/>
  <c r="AE728" i="1"/>
  <c r="AB729" i="1"/>
  <c r="AC730" i="1"/>
  <c r="AE729" i="1"/>
  <c r="AD729" i="1"/>
  <c r="AH728" i="1"/>
  <c r="AH729" i="1"/>
  <c r="AE730" i="1"/>
  <c r="AC731" i="1"/>
  <c r="AB730" i="1"/>
  <c r="AD730" i="1"/>
  <c r="AE731" i="1"/>
  <c r="AB731" i="1"/>
  <c r="AD731" i="1"/>
  <c r="AC732" i="1"/>
  <c r="AH730" i="1"/>
  <c r="AH731" i="1"/>
  <c r="AE732" i="1"/>
  <c r="AD732" i="1"/>
  <c r="AC733" i="1"/>
  <c r="AB732" i="1"/>
  <c r="AD733" i="1"/>
  <c r="AC734" i="1"/>
  <c r="AB733" i="1"/>
  <c r="AE733" i="1"/>
  <c r="AH732" i="1"/>
  <c r="AB734" i="1"/>
  <c r="AD734" i="1"/>
  <c r="AE734" i="1"/>
  <c r="AC735" i="1"/>
  <c r="AH733" i="1"/>
  <c r="AH734" i="1"/>
  <c r="AB735" i="1"/>
  <c r="AE735" i="1"/>
  <c r="AC736" i="1"/>
  <c r="AD735" i="1"/>
  <c r="AH735" i="1"/>
  <c r="AB736" i="1"/>
  <c r="AC737" i="1"/>
  <c r="AE736" i="1"/>
  <c r="AD736" i="1"/>
  <c r="AH736" i="1"/>
  <c r="AD737" i="1"/>
  <c r="AB737" i="1"/>
  <c r="AC738" i="1"/>
  <c r="AE737" i="1"/>
  <c r="AH737" i="1"/>
  <c r="AC739" i="1"/>
  <c r="AB738" i="1"/>
  <c r="AE738" i="1"/>
  <c r="AD738" i="1"/>
  <c r="AB739" i="1"/>
  <c r="AE739" i="1"/>
  <c r="AD739" i="1"/>
  <c r="AC740" i="1"/>
  <c r="AH738" i="1"/>
  <c r="AH739" i="1"/>
  <c r="AC741" i="1"/>
  <c r="AD740" i="1"/>
  <c r="AB740" i="1"/>
  <c r="AE740" i="1"/>
  <c r="AC742" i="1"/>
  <c r="AD741" i="1"/>
  <c r="AE741" i="1"/>
  <c r="AB741" i="1"/>
  <c r="AH740" i="1"/>
  <c r="AB742" i="1"/>
  <c r="AD742" i="1"/>
  <c r="AC743" i="1"/>
  <c r="AE742" i="1"/>
  <c r="AH741" i="1"/>
  <c r="AH742" i="1"/>
  <c r="AB743" i="1"/>
  <c r="AD743" i="1"/>
  <c r="AE743" i="1"/>
  <c r="AC744" i="1"/>
  <c r="AH743" i="1"/>
  <c r="AE744" i="1"/>
  <c r="AC745" i="1"/>
  <c r="AD744" i="1"/>
  <c r="AB744" i="1"/>
  <c r="AE745" i="1"/>
  <c r="AC746" i="1"/>
  <c r="AD745" i="1"/>
  <c r="AB745" i="1"/>
  <c r="AH744" i="1"/>
  <c r="AE746" i="1"/>
  <c r="AB746" i="1"/>
  <c r="AC747" i="1"/>
  <c r="AD746" i="1"/>
  <c r="AH745" i="1"/>
  <c r="AH746" i="1"/>
  <c r="AB747" i="1"/>
  <c r="AD747" i="1"/>
  <c r="AC748" i="1"/>
  <c r="AE747" i="1"/>
  <c r="AH747" i="1"/>
  <c r="AE748" i="1"/>
  <c r="AC749" i="1"/>
  <c r="AD748" i="1"/>
  <c r="AB748" i="1"/>
  <c r="AD749" i="1"/>
  <c r="AC750" i="1"/>
  <c r="AB749" i="1"/>
  <c r="AE749" i="1"/>
  <c r="AH748" i="1"/>
  <c r="AB750" i="1"/>
  <c r="AC751" i="1"/>
  <c r="AE750" i="1"/>
  <c r="AD750" i="1"/>
  <c r="AH749" i="1"/>
  <c r="AH750" i="1"/>
  <c r="AB751" i="1"/>
  <c r="AC752" i="1"/>
  <c r="AE751" i="1"/>
  <c r="AD751" i="1"/>
  <c r="AH751" i="1"/>
  <c r="AC753" i="1"/>
  <c r="AE752" i="1"/>
  <c r="AD752" i="1"/>
  <c r="AB752" i="1"/>
  <c r="AE753" i="1"/>
  <c r="AC754" i="1"/>
  <c r="AB753" i="1"/>
  <c r="AD753" i="1"/>
  <c r="AH752" i="1"/>
  <c r="AE754" i="1"/>
  <c r="AB754" i="1"/>
  <c r="AD754" i="1"/>
  <c r="AC755" i="1"/>
  <c r="AH753" i="1"/>
  <c r="AH754" i="1"/>
  <c r="AB755" i="1"/>
  <c r="AC756" i="1"/>
  <c r="AE755" i="1"/>
  <c r="AD755" i="1"/>
  <c r="AH755" i="1"/>
  <c r="AD756" i="1"/>
  <c r="AB756" i="1"/>
  <c r="AE756" i="1"/>
  <c r="AC757" i="1"/>
  <c r="AH756" i="1"/>
  <c r="AB757" i="1"/>
  <c r="AC758" i="1"/>
  <c r="AE757" i="1"/>
  <c r="AD757" i="1"/>
  <c r="AH757" i="1"/>
  <c r="AE758" i="1"/>
  <c r="AC759" i="1"/>
  <c r="AB758" i="1"/>
  <c r="AD758" i="1"/>
  <c r="AC760" i="1"/>
  <c r="AB759" i="1"/>
  <c r="AD759" i="1"/>
  <c r="AE759" i="1"/>
  <c r="AH758" i="1"/>
  <c r="AD760" i="1"/>
  <c r="AC761" i="1"/>
  <c r="AB760" i="1"/>
  <c r="AE760" i="1"/>
  <c r="AH759" i="1"/>
  <c r="AE761" i="1"/>
  <c r="AC762" i="1"/>
  <c r="AD761" i="1"/>
  <c r="AB761" i="1"/>
  <c r="AH760" i="1"/>
  <c r="AC763" i="1"/>
  <c r="AE762" i="1"/>
  <c r="AB762" i="1"/>
  <c r="AD762" i="1"/>
  <c r="AH761" i="1"/>
  <c r="AC764" i="1"/>
  <c r="AE763" i="1"/>
  <c r="AB763" i="1"/>
  <c r="AD763" i="1"/>
  <c r="AH762" i="1"/>
  <c r="AC765" i="1"/>
  <c r="AB764" i="1"/>
  <c r="AD764" i="1"/>
  <c r="AE764" i="1"/>
  <c r="AH763" i="1"/>
  <c r="AC766" i="1"/>
  <c r="AD765" i="1"/>
  <c r="AE765" i="1"/>
  <c r="AB765" i="1"/>
  <c r="AH764" i="1"/>
  <c r="AD766" i="1"/>
  <c r="AC767" i="1"/>
  <c r="AE766" i="1"/>
  <c r="AB766" i="1"/>
  <c r="AH765" i="1"/>
  <c r="AD767" i="1"/>
  <c r="AC768" i="1"/>
  <c r="AE767" i="1"/>
  <c r="AB767" i="1"/>
  <c r="AH766" i="1"/>
  <c r="AD768" i="1"/>
  <c r="AC769" i="1"/>
  <c r="AE768" i="1"/>
  <c r="AB768" i="1"/>
  <c r="AH767" i="1"/>
  <c r="AC770" i="1"/>
  <c r="AD769" i="1"/>
  <c r="AE769" i="1"/>
  <c r="AB769" i="1"/>
  <c r="AH768" i="1"/>
  <c r="AD770" i="1"/>
  <c r="AB770" i="1"/>
  <c r="AE770" i="1"/>
  <c r="AC771" i="1"/>
  <c r="AH769" i="1"/>
  <c r="AH770" i="1"/>
  <c r="AE771" i="1"/>
  <c r="AB771" i="1"/>
  <c r="AC772" i="1"/>
  <c r="AD771" i="1"/>
  <c r="AH771" i="1"/>
  <c r="AE772" i="1"/>
  <c r="AC773" i="1"/>
  <c r="AB772" i="1"/>
  <c r="AD772" i="1"/>
  <c r="AB773" i="1"/>
  <c r="AC774" i="1"/>
  <c r="AD773" i="1"/>
  <c r="AE773" i="1"/>
  <c r="AH772" i="1"/>
  <c r="AH773" i="1"/>
  <c r="AE774" i="1"/>
  <c r="AD774" i="1"/>
  <c r="AB774" i="1"/>
  <c r="AC775" i="1"/>
  <c r="AH774" i="1"/>
  <c r="AC776" i="1"/>
  <c r="AB775" i="1"/>
  <c r="AE775" i="1"/>
  <c r="AD775" i="1"/>
  <c r="AC777" i="1"/>
  <c r="AD776" i="1"/>
  <c r="AB776" i="1"/>
  <c r="AE776" i="1"/>
  <c r="AH775" i="1"/>
  <c r="AE777" i="1"/>
  <c r="AB777" i="1"/>
  <c r="AC778" i="1"/>
  <c r="AD777" i="1"/>
  <c r="AH776" i="1"/>
  <c r="AH777" i="1"/>
  <c r="AD778" i="1"/>
  <c r="AC779" i="1"/>
  <c r="AB778" i="1"/>
  <c r="AE778" i="1"/>
  <c r="AB779" i="1"/>
  <c r="AE779" i="1"/>
  <c r="AC780" i="1"/>
  <c r="AD779" i="1"/>
  <c r="AH778" i="1"/>
  <c r="AH779" i="1"/>
  <c r="AE780" i="1"/>
  <c r="AC781" i="1"/>
  <c r="AD780" i="1"/>
  <c r="AB780" i="1"/>
  <c r="AC782" i="1"/>
  <c r="AB781" i="1"/>
  <c r="AE781" i="1"/>
  <c r="AD781" i="1"/>
  <c r="AH780" i="1"/>
  <c r="AE782" i="1"/>
  <c r="AD782" i="1"/>
  <c r="AB782" i="1"/>
  <c r="AC783" i="1"/>
  <c r="AH781" i="1"/>
  <c r="AH782" i="1"/>
  <c r="AC784" i="1"/>
  <c r="AD783" i="1"/>
  <c r="AE783" i="1"/>
  <c r="AB783" i="1"/>
  <c r="AE784" i="1"/>
  <c r="AB784" i="1"/>
  <c r="AC785" i="1"/>
  <c r="AD784" i="1"/>
  <c r="AH783" i="1"/>
  <c r="AH784" i="1"/>
  <c r="AB785" i="1"/>
  <c r="AD785" i="1"/>
  <c r="AC786" i="1"/>
  <c r="AE785" i="1"/>
  <c r="AH785" i="1"/>
  <c r="AE786" i="1"/>
  <c r="AD786" i="1"/>
  <c r="AB786" i="1"/>
  <c r="AC787" i="1"/>
  <c r="AH786" i="1"/>
  <c r="AD787" i="1"/>
  <c r="AB787" i="1"/>
  <c r="AE787" i="1"/>
  <c r="AC788" i="1"/>
  <c r="AH787" i="1"/>
  <c r="AC789" i="1"/>
  <c r="AB788" i="1"/>
  <c r="AE788" i="1"/>
  <c r="AD788" i="1"/>
  <c r="AC790" i="1"/>
  <c r="AB789" i="1"/>
  <c r="AE789" i="1"/>
  <c r="AD789" i="1"/>
  <c r="AH788" i="1"/>
  <c r="AE790" i="1"/>
  <c r="AC791" i="1"/>
  <c r="AD790" i="1"/>
  <c r="AB790" i="1"/>
  <c r="AH789" i="1"/>
  <c r="AB791" i="1"/>
  <c r="AC792" i="1"/>
  <c r="AD791" i="1"/>
  <c r="AE791" i="1"/>
  <c r="AH790" i="1"/>
  <c r="AH791" i="1"/>
  <c r="AC793" i="1"/>
  <c r="AE792" i="1"/>
  <c r="AD792" i="1"/>
  <c r="AB792" i="1"/>
  <c r="AE793" i="1"/>
  <c r="AD793" i="1"/>
  <c r="AB793" i="1"/>
  <c r="AC794" i="1"/>
  <c r="AH792" i="1"/>
  <c r="AH793" i="1"/>
  <c r="AD794" i="1"/>
  <c r="AC795" i="1"/>
  <c r="AB794" i="1"/>
  <c r="AE794" i="1"/>
  <c r="AD795" i="1"/>
  <c r="AE795" i="1"/>
  <c r="AC796" i="1"/>
  <c r="AB795" i="1"/>
  <c r="AH794" i="1"/>
  <c r="AD796" i="1"/>
  <c r="AB796" i="1"/>
  <c r="AC797" i="1"/>
  <c r="AE796" i="1"/>
  <c r="AH795" i="1"/>
  <c r="AH796" i="1"/>
  <c r="AD797" i="1"/>
  <c r="AC798" i="1"/>
  <c r="AB797" i="1"/>
  <c r="AE797" i="1"/>
  <c r="AD798" i="1"/>
  <c r="AE798" i="1"/>
  <c r="AB798" i="1"/>
  <c r="AC799" i="1"/>
  <c r="AH797" i="1"/>
  <c r="AH798" i="1"/>
  <c r="AC800" i="1"/>
  <c r="AD799" i="1"/>
  <c r="AE799" i="1"/>
  <c r="AB799" i="1"/>
  <c r="AE800" i="1"/>
  <c r="AB800" i="1"/>
  <c r="AD800" i="1"/>
  <c r="AC801" i="1"/>
  <c r="AH799" i="1"/>
  <c r="AH800" i="1"/>
  <c r="AD801" i="1"/>
  <c r="AC802" i="1"/>
  <c r="AB801" i="1"/>
  <c r="AE801" i="1"/>
  <c r="AE802" i="1"/>
  <c r="AC803" i="1"/>
  <c r="AD802" i="1"/>
  <c r="AB802" i="1"/>
  <c r="AH801" i="1"/>
  <c r="AC804" i="1"/>
  <c r="AD803" i="1"/>
  <c r="AE803" i="1"/>
  <c r="AB803" i="1"/>
  <c r="AH802" i="1"/>
  <c r="AC805" i="1"/>
  <c r="AB804" i="1"/>
  <c r="AD804" i="1"/>
  <c r="AE804" i="1"/>
  <c r="AH803" i="1"/>
  <c r="AD805" i="1"/>
  <c r="AC806" i="1"/>
  <c r="AE805" i="1"/>
  <c r="AB805" i="1"/>
  <c r="AH804" i="1"/>
  <c r="AC807" i="1"/>
  <c r="AD806" i="1"/>
  <c r="AB806" i="1"/>
  <c r="AE806" i="1"/>
  <c r="AH805" i="1"/>
  <c r="AD807" i="1"/>
  <c r="AC808" i="1"/>
  <c r="AE807" i="1"/>
  <c r="AB807" i="1"/>
  <c r="AH806" i="1"/>
  <c r="AD808" i="1"/>
  <c r="AE808" i="1"/>
  <c r="AC809" i="1"/>
  <c r="AB808" i="1"/>
  <c r="AH807" i="1"/>
  <c r="AE809" i="1"/>
  <c r="AC810" i="1"/>
  <c r="AB809" i="1"/>
  <c r="AD809" i="1"/>
  <c r="AH808" i="1"/>
  <c r="AC811" i="1"/>
  <c r="AB810" i="1"/>
  <c r="AE810" i="1"/>
  <c r="AD810" i="1"/>
  <c r="AH809" i="1"/>
  <c r="AC812" i="1"/>
  <c r="AE811" i="1"/>
  <c r="AD811" i="1"/>
  <c r="AB811" i="1"/>
  <c r="AH810" i="1"/>
  <c r="AC813" i="1"/>
  <c r="AB812" i="1"/>
  <c r="AE812" i="1"/>
  <c r="AD812" i="1"/>
  <c r="AH811" i="1"/>
  <c r="AE813" i="1"/>
  <c r="AD813" i="1"/>
  <c r="AB813" i="1"/>
  <c r="AC814" i="1"/>
  <c r="AH812" i="1"/>
  <c r="AH813" i="1"/>
  <c r="AB814" i="1"/>
  <c r="AE814" i="1"/>
  <c r="AD814" i="1"/>
  <c r="AC815" i="1"/>
  <c r="AH814" i="1"/>
  <c r="AC816" i="1"/>
  <c r="AB815" i="1"/>
  <c r="AD815" i="1"/>
  <c r="AE815" i="1"/>
  <c r="AB816" i="1"/>
  <c r="AD816" i="1"/>
  <c r="AE816" i="1"/>
  <c r="AC817" i="1"/>
  <c r="AH815" i="1"/>
  <c r="AH816" i="1"/>
  <c r="AE817" i="1"/>
  <c r="AB817" i="1"/>
  <c r="AC818" i="1"/>
  <c r="AD817" i="1"/>
  <c r="AH817" i="1"/>
  <c r="AE818" i="1"/>
  <c r="AC819" i="1"/>
  <c r="AD818" i="1"/>
  <c r="AB818" i="1"/>
  <c r="AB819" i="1"/>
  <c r="AD819" i="1"/>
  <c r="AC820" i="1"/>
  <c r="AE819" i="1"/>
  <c r="AH818" i="1"/>
  <c r="AH819" i="1"/>
  <c r="AD820" i="1"/>
  <c r="AB820" i="1"/>
  <c r="AC821" i="1"/>
  <c r="AE820" i="1"/>
  <c r="AH820" i="1"/>
  <c r="AC822" i="1"/>
  <c r="AE821" i="1"/>
  <c r="AB821" i="1"/>
  <c r="AD821" i="1"/>
  <c r="AE822" i="1"/>
  <c r="AB822" i="1"/>
  <c r="AC823" i="1"/>
  <c r="AD822" i="1"/>
  <c r="AH821" i="1"/>
  <c r="AH822" i="1"/>
  <c r="AB823" i="1"/>
  <c r="AD823" i="1"/>
  <c r="AC824" i="1"/>
  <c r="AE823" i="1"/>
  <c r="AH823" i="1"/>
  <c r="AD824" i="1"/>
  <c r="AE824" i="1"/>
  <c r="AC825" i="1"/>
  <c r="AB824" i="1"/>
  <c r="AC826" i="1"/>
  <c r="AD825" i="1"/>
  <c r="AB825" i="1"/>
  <c r="AE825" i="1"/>
  <c r="AH824" i="1"/>
  <c r="AC827" i="1"/>
  <c r="AB826" i="1"/>
  <c r="AD826" i="1"/>
  <c r="AE826" i="1"/>
  <c r="AH825" i="1"/>
  <c r="AE827" i="1"/>
  <c r="AB827" i="1"/>
  <c r="AD827" i="1"/>
  <c r="AC828" i="1"/>
  <c r="AH826" i="1"/>
  <c r="AH827" i="1"/>
  <c r="AD828" i="1"/>
  <c r="AB828" i="1"/>
  <c r="AE828" i="1"/>
  <c r="AC829" i="1"/>
  <c r="AH828" i="1"/>
  <c r="AC830" i="1"/>
  <c r="AE829" i="1"/>
  <c r="AD829" i="1"/>
  <c r="AB829" i="1"/>
  <c r="AE830" i="1"/>
  <c r="AD830" i="1"/>
  <c r="AB830" i="1"/>
  <c r="AC831" i="1"/>
  <c r="AH829" i="1"/>
  <c r="AH830" i="1"/>
  <c r="AB831" i="1"/>
  <c r="AD831" i="1"/>
  <c r="AC832" i="1"/>
  <c r="AE831" i="1"/>
  <c r="AH831" i="1"/>
  <c r="AD832" i="1"/>
  <c r="AB832" i="1"/>
  <c r="AE832" i="1"/>
  <c r="AC833" i="1"/>
  <c r="AH832" i="1"/>
  <c r="AE833" i="1"/>
  <c r="AD833" i="1"/>
  <c r="AC834" i="1"/>
  <c r="AB833" i="1"/>
  <c r="AB834" i="1"/>
  <c r="AE834" i="1"/>
  <c r="AD834" i="1"/>
  <c r="AC835" i="1"/>
  <c r="AH833" i="1"/>
  <c r="AH834" i="1"/>
  <c r="AC836" i="1"/>
  <c r="AD835" i="1"/>
  <c r="AE835" i="1"/>
  <c r="AB835" i="1"/>
  <c r="AE836" i="1"/>
  <c r="AB836" i="1"/>
  <c r="AC837" i="1"/>
  <c r="AD836" i="1"/>
  <c r="AH835" i="1"/>
  <c r="AH836" i="1"/>
  <c r="AE837" i="1"/>
  <c r="AB837" i="1"/>
  <c r="AD837" i="1"/>
  <c r="AC838" i="1"/>
  <c r="AH837" i="1"/>
  <c r="AE838" i="1"/>
  <c r="AC839" i="1"/>
  <c r="AB838" i="1"/>
  <c r="AD838" i="1"/>
  <c r="AD839" i="1"/>
  <c r="AB839" i="1"/>
  <c r="AE839" i="1"/>
  <c r="AC840" i="1"/>
  <c r="AH838" i="1"/>
  <c r="AH839" i="1"/>
  <c r="AD840" i="1"/>
  <c r="AE840" i="1"/>
  <c r="AC841" i="1"/>
  <c r="AB840" i="1"/>
  <c r="AB841" i="1"/>
  <c r="AD841" i="1"/>
  <c r="AC842" i="1"/>
  <c r="AE841" i="1"/>
  <c r="AH840" i="1"/>
  <c r="AH841" i="1"/>
  <c r="AE842" i="1"/>
  <c r="AB842" i="1"/>
  <c r="AC843" i="1"/>
  <c r="AD842" i="1"/>
  <c r="AH842" i="1"/>
  <c r="AC844" i="1"/>
  <c r="AD843" i="1"/>
  <c r="AB843" i="1"/>
  <c r="AE843" i="1"/>
  <c r="AB844" i="1"/>
  <c r="AE844" i="1"/>
  <c r="AC845" i="1"/>
  <c r="AD844" i="1"/>
  <c r="AH843" i="1"/>
  <c r="AH844" i="1"/>
  <c r="AE845" i="1"/>
  <c r="AB845" i="1"/>
  <c r="AD845" i="1"/>
  <c r="AC846" i="1"/>
  <c r="AH845" i="1"/>
  <c r="AD846" i="1"/>
  <c r="AE846" i="1"/>
  <c r="AB846" i="1"/>
  <c r="AC847" i="1"/>
  <c r="AH846" i="1"/>
  <c r="AD847" i="1"/>
  <c r="AB847" i="1"/>
  <c r="AC848" i="1"/>
  <c r="AE847" i="1"/>
  <c r="AH847" i="1"/>
  <c r="AB848" i="1"/>
  <c r="AC849" i="1"/>
  <c r="AE848" i="1"/>
  <c r="AD848" i="1"/>
  <c r="AH848" i="1"/>
  <c r="AE849" i="1"/>
  <c r="AD849" i="1"/>
  <c r="AC850" i="1"/>
  <c r="AB849" i="1"/>
  <c r="AB850" i="1"/>
  <c r="AE850" i="1"/>
  <c r="AD850" i="1"/>
  <c r="AC851" i="1"/>
  <c r="AH849" i="1"/>
  <c r="AH850" i="1"/>
  <c r="AC852" i="1"/>
  <c r="AD851" i="1"/>
  <c r="AE851" i="1"/>
  <c r="AB851" i="1"/>
  <c r="AE852" i="1"/>
  <c r="AB852" i="1"/>
  <c r="AC853" i="1"/>
  <c r="AD852" i="1"/>
  <c r="AH851" i="1"/>
  <c r="AH852" i="1"/>
  <c r="AE853" i="1"/>
  <c r="AB853" i="1"/>
  <c r="AD853" i="1"/>
  <c r="AC854" i="1"/>
  <c r="AH853" i="1"/>
  <c r="AD854" i="1"/>
  <c r="AC855" i="1"/>
  <c r="AB854" i="1"/>
  <c r="AE854" i="1"/>
  <c r="AD855" i="1"/>
  <c r="AB855" i="1"/>
  <c r="AC856" i="1"/>
  <c r="AE855" i="1"/>
  <c r="AH854" i="1"/>
  <c r="AH855" i="1"/>
  <c r="AD856" i="1"/>
  <c r="AE856" i="1"/>
  <c r="AC857" i="1"/>
  <c r="AB856" i="1"/>
  <c r="AB857" i="1"/>
  <c r="AD857" i="1"/>
  <c r="AC858" i="1"/>
  <c r="AE857" i="1"/>
  <c r="AH856" i="1"/>
  <c r="AH857" i="1"/>
  <c r="AD858" i="1"/>
  <c r="AB858" i="1"/>
  <c r="AC859" i="1"/>
  <c r="AE858" i="1"/>
  <c r="AH858" i="1"/>
  <c r="AD859" i="1"/>
  <c r="AE859" i="1"/>
  <c r="AB859" i="1"/>
  <c r="AC860" i="1"/>
  <c r="AH859" i="1"/>
  <c r="AB860" i="1"/>
  <c r="AE860" i="1"/>
  <c r="AC861" i="1"/>
  <c r="AD860" i="1"/>
  <c r="AH860" i="1"/>
  <c r="AE861" i="1"/>
  <c r="AB861" i="1"/>
  <c r="AD861" i="1"/>
  <c r="AC862" i="1"/>
  <c r="AH861" i="1"/>
  <c r="AD862" i="1"/>
  <c r="AE862" i="1"/>
  <c r="AB862" i="1"/>
  <c r="AC863" i="1"/>
  <c r="AH862" i="1"/>
  <c r="AD863" i="1"/>
  <c r="AB863" i="1"/>
  <c r="AC864" i="1"/>
  <c r="AE863" i="1"/>
  <c r="AH863" i="1"/>
  <c r="AE864" i="1"/>
  <c r="AB864" i="1"/>
  <c r="AC865" i="1"/>
  <c r="AD864" i="1"/>
  <c r="AH864" i="1"/>
  <c r="AE865" i="1"/>
  <c r="AD865" i="1"/>
  <c r="AC866" i="1"/>
  <c r="AB865" i="1"/>
  <c r="AB866" i="1"/>
  <c r="AE866" i="1"/>
  <c r="AD866" i="1"/>
  <c r="AC867" i="1"/>
  <c r="AH865" i="1"/>
  <c r="AH866" i="1"/>
  <c r="AC868" i="1"/>
  <c r="AD867" i="1"/>
  <c r="AE867" i="1"/>
  <c r="AB867" i="1"/>
  <c r="AD868" i="1"/>
  <c r="AE868" i="1"/>
  <c r="AB868" i="1"/>
  <c r="AC869" i="1"/>
  <c r="AH867" i="1"/>
  <c r="AH868" i="1"/>
  <c r="AE869" i="1"/>
  <c r="AB869" i="1"/>
  <c r="AD869" i="1"/>
  <c r="AC870" i="1"/>
  <c r="AH869" i="1"/>
  <c r="AE870" i="1"/>
  <c r="AC871" i="1"/>
  <c r="AB870" i="1"/>
  <c r="AD870" i="1"/>
  <c r="AD871" i="1"/>
  <c r="AB871" i="1"/>
  <c r="AC872" i="1"/>
  <c r="AE871" i="1"/>
  <c r="AH870" i="1"/>
  <c r="AH871" i="1"/>
  <c r="AD872" i="1"/>
  <c r="AE872" i="1"/>
  <c r="AC873" i="1"/>
  <c r="AB872" i="1"/>
  <c r="AC874" i="1"/>
  <c r="AD873" i="1"/>
  <c r="AB873" i="1"/>
  <c r="AE873" i="1"/>
  <c r="AH872" i="1"/>
  <c r="AE874" i="1"/>
  <c r="AB874" i="1"/>
  <c r="AD874" i="1"/>
  <c r="AC875" i="1"/>
  <c r="AH873" i="1"/>
  <c r="AH874" i="1"/>
  <c r="AE875" i="1"/>
  <c r="AB875" i="1"/>
  <c r="AC876" i="1"/>
  <c r="AD875" i="1"/>
  <c r="AH875" i="1"/>
  <c r="AB876" i="1"/>
  <c r="AE876" i="1"/>
  <c r="AC877" i="1"/>
  <c r="AD876" i="1"/>
  <c r="AH876" i="1"/>
  <c r="AC878" i="1"/>
  <c r="AB877" i="1"/>
  <c r="AD877" i="1"/>
  <c r="AE877" i="1"/>
  <c r="AD878" i="1"/>
  <c r="AE878" i="1"/>
  <c r="AB878" i="1"/>
  <c r="AC879" i="1"/>
  <c r="AH877" i="1"/>
  <c r="AH878" i="1"/>
  <c r="AD879" i="1"/>
  <c r="AB879" i="1"/>
  <c r="AC880" i="1"/>
  <c r="AE879" i="1"/>
  <c r="AH879" i="1"/>
  <c r="AE880" i="1"/>
  <c r="AC881" i="1"/>
  <c r="AB880" i="1"/>
  <c r="AD880" i="1"/>
  <c r="AD881" i="1"/>
  <c r="AC882" i="1"/>
  <c r="AB881" i="1"/>
  <c r="AE881" i="1"/>
  <c r="AH880" i="1"/>
  <c r="AB882" i="1"/>
  <c r="AE882" i="1"/>
  <c r="AC883" i="1"/>
  <c r="AD882" i="1"/>
  <c r="AH881" i="1"/>
  <c r="AH882" i="1"/>
  <c r="AD883" i="1"/>
  <c r="AC884" i="1"/>
  <c r="AE883" i="1"/>
  <c r="AB883" i="1"/>
  <c r="AB884" i="1"/>
  <c r="AC885" i="1"/>
  <c r="AD884" i="1"/>
  <c r="AE884" i="1"/>
  <c r="AH883" i="1"/>
  <c r="AH884" i="1"/>
  <c r="AE885" i="1"/>
  <c r="AC886" i="1"/>
  <c r="AB885" i="1"/>
  <c r="AD885" i="1"/>
  <c r="AD886" i="1"/>
  <c r="AB886" i="1"/>
  <c r="AC887" i="1"/>
  <c r="AE886" i="1"/>
  <c r="AH885" i="1"/>
  <c r="AH886" i="1"/>
  <c r="AD887" i="1"/>
  <c r="AC888" i="1"/>
  <c r="AB887" i="1"/>
  <c r="AE887" i="1"/>
  <c r="AE888" i="1"/>
  <c r="AB888" i="1"/>
  <c r="AC889" i="1"/>
  <c r="AD888" i="1"/>
  <c r="AH887" i="1"/>
  <c r="AH888" i="1"/>
  <c r="AE889" i="1"/>
  <c r="AB889" i="1"/>
  <c r="AC890" i="1"/>
  <c r="AD889" i="1"/>
  <c r="AH889" i="1"/>
  <c r="AC891" i="1"/>
  <c r="AD890" i="1"/>
  <c r="AE890" i="1"/>
  <c r="AB890" i="1"/>
  <c r="AC892" i="1"/>
  <c r="AD891" i="1"/>
  <c r="AE891" i="1"/>
  <c r="AB891" i="1"/>
  <c r="AH890" i="1"/>
  <c r="AD892" i="1"/>
  <c r="AE892" i="1"/>
  <c r="AB892" i="1"/>
  <c r="AC893" i="1"/>
  <c r="AH891" i="1"/>
  <c r="AH892" i="1"/>
  <c r="AE893" i="1"/>
  <c r="AC894" i="1"/>
  <c r="AD893" i="1"/>
  <c r="AB893" i="1"/>
  <c r="AB894" i="1"/>
  <c r="AD894" i="1"/>
  <c r="AC895" i="1"/>
  <c r="AE894" i="1"/>
  <c r="AH893" i="1"/>
  <c r="AH894" i="1"/>
  <c r="AE895" i="1"/>
  <c r="AD895" i="1"/>
  <c r="AC896" i="1"/>
  <c r="AB895" i="1"/>
  <c r="AC897" i="1"/>
  <c r="AB896" i="1"/>
  <c r="AE896" i="1"/>
  <c r="AD896" i="1"/>
  <c r="AH895" i="1"/>
  <c r="AB897" i="1"/>
  <c r="AD897" i="1"/>
  <c r="AC898" i="1"/>
  <c r="AE897" i="1"/>
  <c r="AH896" i="1"/>
  <c r="AH897" i="1"/>
  <c r="AE898" i="1"/>
  <c r="AC899" i="1"/>
  <c r="AD898" i="1"/>
  <c r="AB898" i="1"/>
  <c r="AE899" i="1"/>
  <c r="AD899" i="1"/>
  <c r="AC900" i="1"/>
  <c r="AB899" i="1"/>
  <c r="AH898" i="1"/>
  <c r="AE900" i="1"/>
  <c r="AB900" i="1"/>
  <c r="AD900" i="1"/>
  <c r="AC901" i="1"/>
  <c r="AH899" i="1"/>
  <c r="AH900" i="1"/>
  <c r="AE901" i="1"/>
  <c r="AB901" i="1"/>
  <c r="AC902" i="1"/>
  <c r="AD901" i="1"/>
  <c r="AH901" i="1"/>
  <c r="AB902" i="1"/>
  <c r="AE902" i="1"/>
  <c r="AC903" i="1"/>
  <c r="AD902" i="1"/>
  <c r="AH902" i="1"/>
  <c r="AC904" i="1"/>
  <c r="AB903" i="1"/>
  <c r="AE903" i="1"/>
  <c r="AD903" i="1"/>
  <c r="AB904" i="1"/>
  <c r="AD904" i="1"/>
  <c r="AC905" i="1"/>
  <c r="AE904" i="1"/>
  <c r="AH903" i="1"/>
  <c r="AH904" i="1"/>
  <c r="AD905" i="1"/>
  <c r="AB905" i="1"/>
  <c r="AE905" i="1"/>
  <c r="AC906" i="1"/>
  <c r="AH905" i="1"/>
  <c r="AE906" i="1"/>
  <c r="AC907" i="1"/>
  <c r="AD906" i="1"/>
  <c r="AB906" i="1"/>
  <c r="AC908" i="1"/>
  <c r="AE907" i="1"/>
  <c r="AB907" i="1"/>
  <c r="AD907" i="1"/>
  <c r="AH906" i="1"/>
  <c r="AC909" i="1"/>
  <c r="AD908" i="1"/>
  <c r="AE908" i="1"/>
  <c r="AB908" i="1"/>
  <c r="AH907" i="1"/>
  <c r="AE909" i="1"/>
  <c r="AD909" i="1"/>
  <c r="AB909" i="1"/>
  <c r="AC910" i="1"/>
  <c r="AH908" i="1"/>
  <c r="AH909" i="1"/>
  <c r="AE910" i="1"/>
  <c r="AD910" i="1"/>
  <c r="AB910" i="1"/>
  <c r="AC911" i="1"/>
  <c r="AH910" i="1"/>
  <c r="AC912" i="1"/>
  <c r="AE911" i="1"/>
  <c r="AD911" i="1"/>
  <c r="AB911" i="1"/>
  <c r="AB912" i="1"/>
  <c r="AE912" i="1"/>
  <c r="AC913" i="1"/>
  <c r="AD912" i="1"/>
  <c r="AH911" i="1"/>
  <c r="AH912" i="1"/>
  <c r="AD913" i="1"/>
  <c r="AC914" i="1"/>
  <c r="AE913" i="1"/>
  <c r="AB913" i="1"/>
  <c r="AC915" i="1"/>
  <c r="AE914" i="1"/>
  <c r="AB914" i="1"/>
  <c r="AD914" i="1"/>
  <c r="AH913" i="1"/>
  <c r="AB915" i="1"/>
  <c r="AE915" i="1"/>
  <c r="AD915" i="1"/>
  <c r="AC916" i="1"/>
  <c r="AH914" i="1"/>
  <c r="AH915" i="1"/>
  <c r="AE916" i="1"/>
  <c r="AB916" i="1"/>
  <c r="AD916" i="1"/>
  <c r="AC917" i="1"/>
  <c r="AH916" i="1"/>
  <c r="AC918" i="1"/>
  <c r="AE917" i="1"/>
  <c r="AB917" i="1"/>
  <c r="AD917" i="1"/>
  <c r="AB918" i="1"/>
  <c r="AD918" i="1"/>
  <c r="AC919" i="1"/>
  <c r="AE918" i="1"/>
  <c r="AH917" i="1"/>
  <c r="AH918" i="1"/>
  <c r="AE919" i="1"/>
  <c r="AC920" i="1"/>
  <c r="AD919" i="1"/>
  <c r="AB919" i="1"/>
  <c r="AE920" i="1"/>
  <c r="AB920" i="1"/>
  <c r="AD920" i="1"/>
  <c r="AC921" i="1"/>
  <c r="AH919" i="1"/>
  <c r="AH920" i="1"/>
  <c r="AE921" i="1"/>
  <c r="AC922" i="1"/>
  <c r="AB921" i="1"/>
  <c r="AD921" i="1"/>
  <c r="AE922" i="1"/>
  <c r="AB922" i="1"/>
  <c r="AC923" i="1"/>
  <c r="AD922" i="1"/>
  <c r="AH921" i="1"/>
  <c r="AH922" i="1"/>
  <c r="AB923" i="1"/>
  <c r="AE923" i="1"/>
  <c r="AC924" i="1"/>
  <c r="AD923" i="1"/>
  <c r="AH923" i="1"/>
  <c r="AE924" i="1"/>
  <c r="AC925" i="1"/>
  <c r="AB924" i="1"/>
  <c r="AD924" i="1"/>
  <c r="AD925" i="1"/>
  <c r="AB925" i="1"/>
  <c r="AE925" i="1"/>
  <c r="AC926" i="1"/>
  <c r="AH924" i="1"/>
  <c r="AH925" i="1"/>
  <c r="AE926" i="1"/>
  <c r="AD926" i="1"/>
  <c r="AC927" i="1"/>
  <c r="AB926" i="1"/>
  <c r="AB927" i="1"/>
  <c r="AE927" i="1"/>
  <c r="AD927" i="1"/>
  <c r="AC928" i="1"/>
  <c r="AH926" i="1"/>
  <c r="AH927" i="1"/>
  <c r="AE928" i="1"/>
  <c r="AB928" i="1"/>
  <c r="AC929" i="1"/>
  <c r="AD928" i="1"/>
  <c r="AH928" i="1"/>
  <c r="AC930" i="1"/>
  <c r="AB929" i="1"/>
  <c r="AD929" i="1"/>
  <c r="AE929" i="1"/>
  <c r="AB930" i="1"/>
  <c r="AD930" i="1"/>
  <c r="AC931" i="1"/>
  <c r="AE930" i="1"/>
  <c r="AH929" i="1"/>
  <c r="AH930" i="1"/>
  <c r="AC932" i="1"/>
  <c r="AE931" i="1"/>
  <c r="AB931" i="1"/>
  <c r="AD931" i="1"/>
  <c r="AB932" i="1"/>
  <c r="AE932" i="1"/>
  <c r="AC933" i="1"/>
  <c r="AD932" i="1"/>
  <c r="AH931" i="1"/>
  <c r="AH932" i="1"/>
  <c r="AC934" i="1"/>
  <c r="AB933" i="1"/>
  <c r="AE933" i="1"/>
  <c r="AD933" i="1"/>
  <c r="AE934" i="1"/>
  <c r="AD934" i="1"/>
  <c r="AC935" i="1"/>
  <c r="AB934" i="1"/>
  <c r="AH933" i="1"/>
  <c r="AB935" i="1"/>
  <c r="AE935" i="1"/>
  <c r="AD935" i="1"/>
  <c r="AC936" i="1"/>
  <c r="AH934" i="1"/>
  <c r="AH935" i="1"/>
  <c r="AE936" i="1"/>
  <c r="AB936" i="1"/>
  <c r="AD936" i="1"/>
  <c r="AC937" i="1"/>
  <c r="AH936" i="1"/>
  <c r="AB937" i="1"/>
  <c r="AC938" i="1"/>
  <c r="AD937" i="1"/>
  <c r="AE937" i="1"/>
  <c r="AH937" i="1"/>
  <c r="AC939" i="1"/>
  <c r="AE938" i="1"/>
  <c r="AB938" i="1"/>
  <c r="AD938" i="1"/>
  <c r="AD939" i="1"/>
  <c r="AE939" i="1"/>
  <c r="AB939" i="1"/>
  <c r="AC940" i="1"/>
  <c r="AH938" i="1"/>
  <c r="AH939" i="1"/>
  <c r="AC941" i="1"/>
  <c r="AE940" i="1"/>
  <c r="AD940" i="1"/>
  <c r="AB940" i="1"/>
  <c r="AE941" i="1"/>
  <c r="AC942" i="1"/>
  <c r="AD941" i="1"/>
  <c r="AB941" i="1"/>
  <c r="AH940" i="1"/>
  <c r="AB942" i="1"/>
  <c r="AD942" i="1"/>
  <c r="AC943" i="1"/>
  <c r="AE942" i="1"/>
  <c r="AH941" i="1"/>
  <c r="AH942" i="1"/>
  <c r="AB943" i="1"/>
  <c r="AE943" i="1"/>
  <c r="AD943" i="1"/>
  <c r="AC944" i="1"/>
  <c r="AH943" i="1"/>
  <c r="AE944" i="1"/>
  <c r="AB944" i="1"/>
  <c r="AC945" i="1"/>
  <c r="AD944" i="1"/>
  <c r="AH944" i="1"/>
  <c r="AE945" i="1"/>
  <c r="AC946" i="1"/>
  <c r="AB945" i="1"/>
  <c r="AD945" i="1"/>
  <c r="AB946" i="1"/>
  <c r="AD946" i="1"/>
  <c r="AC947" i="1"/>
  <c r="AE946" i="1"/>
  <c r="AH945" i="1"/>
  <c r="AH946" i="1"/>
  <c r="AB947" i="1"/>
  <c r="AE947" i="1"/>
  <c r="AC948" i="1"/>
  <c r="AD947" i="1"/>
  <c r="AH947" i="1"/>
  <c r="AE948" i="1"/>
  <c r="AC949" i="1"/>
  <c r="AB948" i="1"/>
  <c r="AD948" i="1"/>
  <c r="AD949" i="1"/>
  <c r="AB949" i="1"/>
  <c r="AE949" i="1"/>
  <c r="AC950" i="1"/>
  <c r="AH948" i="1"/>
  <c r="AH949" i="1"/>
  <c r="AC951" i="1"/>
  <c r="AB950" i="1"/>
  <c r="AD950" i="1"/>
  <c r="AE950" i="1"/>
  <c r="AC952" i="1"/>
  <c r="AE951" i="1"/>
  <c r="AD951" i="1"/>
  <c r="AB951" i="1"/>
  <c r="AH950" i="1"/>
  <c r="AD952" i="1"/>
  <c r="AE952" i="1"/>
  <c r="AB952" i="1"/>
  <c r="AC953" i="1"/>
  <c r="AH951" i="1"/>
  <c r="AH952" i="1"/>
  <c r="AC954" i="1"/>
  <c r="AB953" i="1"/>
  <c r="AD953" i="1"/>
  <c r="AE953" i="1"/>
  <c r="AE954" i="1"/>
  <c r="AD954" i="1"/>
  <c r="AC955" i="1"/>
  <c r="AB954" i="1"/>
  <c r="AH953" i="1"/>
  <c r="AD955" i="1"/>
  <c r="AE955" i="1"/>
  <c r="AB955" i="1"/>
  <c r="AC956" i="1"/>
  <c r="AH954" i="1"/>
  <c r="AH955" i="1"/>
  <c r="AC957" i="1"/>
  <c r="AE956" i="1"/>
  <c r="AD956" i="1"/>
  <c r="AB956" i="1"/>
  <c r="AE957" i="1"/>
  <c r="AC958" i="1"/>
  <c r="AD957" i="1"/>
  <c r="AB957" i="1"/>
  <c r="AH956" i="1"/>
  <c r="AE958" i="1"/>
  <c r="AD958" i="1"/>
  <c r="AC959" i="1"/>
  <c r="AB958" i="1"/>
  <c r="AH957" i="1"/>
  <c r="AB959" i="1"/>
  <c r="AE959" i="1"/>
  <c r="AD959" i="1"/>
  <c r="AC960" i="1"/>
  <c r="AH958" i="1"/>
  <c r="AH959" i="1"/>
  <c r="AE960" i="1"/>
  <c r="AB960" i="1"/>
  <c r="AC961" i="1"/>
  <c r="AD960" i="1"/>
  <c r="AH960" i="1"/>
  <c r="AC962" i="1"/>
  <c r="AB961" i="1"/>
  <c r="AD961" i="1"/>
  <c r="AE961" i="1"/>
  <c r="AE962" i="1"/>
  <c r="AD962" i="1"/>
  <c r="AC963" i="1"/>
  <c r="AB962" i="1"/>
  <c r="AH961" i="1"/>
  <c r="AB963" i="1"/>
  <c r="AE963" i="1"/>
  <c r="AC964" i="1"/>
  <c r="AD963" i="1"/>
  <c r="AH962" i="1"/>
  <c r="AH963" i="1"/>
  <c r="AE964" i="1"/>
  <c r="AC965" i="1"/>
  <c r="AB964" i="1"/>
  <c r="AD964" i="1"/>
  <c r="AD965" i="1"/>
  <c r="AB965" i="1"/>
  <c r="AE965" i="1"/>
  <c r="AC966" i="1"/>
  <c r="AH964" i="1"/>
  <c r="AH965" i="1"/>
  <c r="AE966" i="1"/>
  <c r="AB966" i="1"/>
  <c r="AD966" i="1"/>
  <c r="AC967" i="1"/>
  <c r="AH966" i="1"/>
  <c r="AC968" i="1"/>
  <c r="AE967" i="1"/>
  <c r="AD967" i="1"/>
  <c r="AB967" i="1"/>
  <c r="AD968" i="1"/>
  <c r="AE968" i="1"/>
  <c r="AB968" i="1"/>
  <c r="AC969" i="1"/>
  <c r="AH967" i="1"/>
  <c r="AH968" i="1"/>
  <c r="AE969" i="1"/>
  <c r="AC970" i="1"/>
  <c r="AB969" i="1"/>
  <c r="AD969" i="1"/>
  <c r="AB970" i="1"/>
  <c r="AD970" i="1"/>
  <c r="AC971" i="1"/>
  <c r="AE970" i="1"/>
  <c r="AH969" i="1"/>
  <c r="AH970" i="1"/>
  <c r="AD971" i="1"/>
  <c r="AE971" i="1"/>
  <c r="AB971" i="1"/>
  <c r="AC972" i="1"/>
  <c r="AH971" i="1"/>
  <c r="AC973" i="1"/>
  <c r="AE972" i="1"/>
  <c r="AD972" i="1"/>
  <c r="AB972" i="1"/>
  <c r="AE973" i="1"/>
  <c r="AC974" i="1"/>
  <c r="AD973" i="1"/>
  <c r="AB973" i="1"/>
  <c r="AH972" i="1"/>
  <c r="AB974" i="1"/>
  <c r="AD974" i="1"/>
  <c r="AC975" i="1"/>
  <c r="AE974" i="1"/>
  <c r="AH973" i="1"/>
  <c r="AH974" i="1"/>
  <c r="AB975" i="1"/>
  <c r="AE975" i="1"/>
  <c r="AC976" i="1"/>
  <c r="AD975" i="1"/>
  <c r="AH975" i="1"/>
  <c r="AE976" i="1"/>
  <c r="AD976" i="1"/>
  <c r="AB976" i="1"/>
  <c r="AC977" i="1"/>
  <c r="AH976" i="1"/>
  <c r="AE977" i="1"/>
  <c r="AC978" i="1"/>
  <c r="AB977" i="1"/>
  <c r="AD977" i="1"/>
  <c r="AE978" i="1"/>
  <c r="AD978" i="1"/>
  <c r="AC979" i="1"/>
  <c r="AB978" i="1"/>
  <c r="AH977" i="1"/>
  <c r="AB979" i="1"/>
  <c r="AE979" i="1"/>
  <c r="AC980" i="1"/>
  <c r="AD979" i="1"/>
  <c r="AH978" i="1"/>
  <c r="AH979" i="1"/>
  <c r="AE980" i="1"/>
  <c r="AC981" i="1"/>
  <c r="AB980" i="1"/>
  <c r="AD980" i="1"/>
  <c r="AD981" i="1"/>
  <c r="AB981" i="1"/>
  <c r="AE981" i="1"/>
  <c r="AC982" i="1"/>
  <c r="AH980" i="1"/>
  <c r="AH981" i="1"/>
  <c r="AC983" i="1"/>
  <c r="AB982" i="1"/>
  <c r="AD982" i="1"/>
  <c r="AE982" i="1"/>
  <c r="AC984" i="1"/>
  <c r="AE983" i="1"/>
  <c r="AD983" i="1"/>
  <c r="AB983" i="1"/>
  <c r="AH982" i="1"/>
  <c r="AD984" i="1"/>
  <c r="AE984" i="1"/>
  <c r="AB984" i="1"/>
  <c r="AC985" i="1"/>
  <c r="AH983" i="1"/>
  <c r="AH984" i="1"/>
  <c r="AE985" i="1"/>
  <c r="AC986" i="1"/>
  <c r="AB985" i="1"/>
  <c r="AD985" i="1"/>
  <c r="AE986" i="1"/>
  <c r="AD986" i="1"/>
  <c r="AC987" i="1"/>
  <c r="AB986" i="1"/>
  <c r="AH985" i="1"/>
  <c r="AD987" i="1"/>
  <c r="AE987" i="1"/>
  <c r="AB987" i="1"/>
  <c r="AC988" i="1"/>
  <c r="AH986" i="1"/>
  <c r="AH987" i="1"/>
  <c r="AC989" i="1"/>
  <c r="AE988" i="1"/>
  <c r="AD988" i="1"/>
  <c r="AB988" i="1"/>
  <c r="AE989" i="1"/>
  <c r="AC990" i="1"/>
  <c r="AD989" i="1"/>
  <c r="AB989" i="1"/>
  <c r="AH988" i="1"/>
  <c r="AE990" i="1"/>
  <c r="AD990" i="1"/>
  <c r="AC991" i="1"/>
  <c r="AB990" i="1"/>
  <c r="AH989" i="1"/>
  <c r="AB991" i="1"/>
  <c r="AE991" i="1"/>
  <c r="AD991" i="1"/>
  <c r="AC992" i="1"/>
  <c r="AH990" i="1"/>
  <c r="AH991" i="1"/>
  <c r="AE992" i="1"/>
  <c r="AB992" i="1"/>
  <c r="AC993" i="1"/>
  <c r="AD992" i="1"/>
  <c r="AH992" i="1"/>
  <c r="AC994" i="1"/>
  <c r="AB993" i="1"/>
  <c r="AD993" i="1"/>
  <c r="AE993" i="1"/>
  <c r="AB994" i="1"/>
  <c r="AD994" i="1"/>
  <c r="AC995" i="1"/>
  <c r="AE994" i="1"/>
  <c r="AH993" i="1"/>
  <c r="AH994" i="1"/>
  <c r="AB995" i="1"/>
  <c r="AE995" i="1"/>
  <c r="AC996" i="1"/>
  <c r="AD995" i="1"/>
  <c r="AH995" i="1"/>
  <c r="AE996" i="1"/>
  <c r="AC997" i="1"/>
  <c r="AB996" i="1"/>
  <c r="AD996" i="1"/>
  <c r="AD997" i="1"/>
  <c r="AB997" i="1"/>
  <c r="AE997" i="1"/>
  <c r="AC998" i="1"/>
  <c r="AH996" i="1"/>
  <c r="AH997" i="1"/>
  <c r="AC999" i="1"/>
  <c r="AB998" i="1"/>
  <c r="AD998" i="1"/>
  <c r="AE998" i="1"/>
  <c r="AC1000" i="1"/>
  <c r="AE999" i="1"/>
  <c r="AD999" i="1"/>
  <c r="AB999" i="1"/>
  <c r="AH998" i="1"/>
  <c r="AD1000" i="1"/>
  <c r="AE1000" i="1"/>
  <c r="AB1000" i="1"/>
  <c r="AC1001" i="1"/>
  <c r="AH999" i="1"/>
  <c r="AH1000" i="1"/>
  <c r="AC1002" i="1"/>
  <c r="AB1001" i="1"/>
  <c r="AD1001" i="1"/>
  <c r="AE1001" i="1"/>
  <c r="AE1002" i="1"/>
  <c r="AD1002" i="1"/>
  <c r="AC1003" i="1"/>
  <c r="AB1002" i="1"/>
  <c r="AH1001" i="1"/>
  <c r="AD1003" i="1"/>
  <c r="AE1003" i="1"/>
  <c r="AB1003" i="1"/>
  <c r="AC1004" i="1"/>
  <c r="AH1002" i="1"/>
  <c r="AH1003" i="1"/>
  <c r="AC1005" i="1"/>
  <c r="AE1004" i="1"/>
  <c r="AD1004" i="1"/>
  <c r="AB1004" i="1"/>
  <c r="AE1005" i="1"/>
  <c r="AC1006" i="1"/>
  <c r="AB1005" i="1"/>
  <c r="AD1005" i="1"/>
  <c r="AH1004" i="1"/>
  <c r="AB1006" i="1"/>
  <c r="AD1006" i="1"/>
  <c r="AC1007" i="1"/>
  <c r="AE1006" i="1"/>
  <c r="AH1005" i="1"/>
  <c r="AH1006" i="1"/>
  <c r="AD1007" i="1"/>
  <c r="AE1007" i="1"/>
  <c r="AC1008" i="1"/>
  <c r="AB1007" i="1"/>
  <c r="AE1008" i="1"/>
  <c r="AC1009" i="1"/>
  <c r="AB1008" i="1"/>
  <c r="AD1008" i="1"/>
  <c r="AH1007" i="1"/>
  <c r="AD1009" i="1"/>
  <c r="AC1010" i="1"/>
  <c r="AE1009" i="1"/>
  <c r="AB1009" i="1"/>
  <c r="AH1008" i="1"/>
  <c r="AD1010" i="1"/>
  <c r="AE1010" i="1"/>
  <c r="AC1011" i="1"/>
  <c r="AB1010" i="1"/>
  <c r="AH1009" i="1"/>
  <c r="AC1012" i="1"/>
  <c r="AB1011" i="1"/>
  <c r="AE1011" i="1"/>
  <c r="AD1011" i="1"/>
  <c r="AH1010" i="1"/>
  <c r="AE1012" i="1"/>
  <c r="AC1013" i="1"/>
  <c r="AD1012" i="1"/>
  <c r="AB1012" i="1"/>
  <c r="AH1011" i="1"/>
  <c r="AD1013" i="1"/>
  <c r="AB1013" i="1"/>
  <c r="AE1013" i="1"/>
  <c r="AC1014" i="1"/>
  <c r="AH1012" i="1"/>
  <c r="AH1013" i="1"/>
  <c r="AD1014" i="1"/>
  <c r="AC1015" i="1"/>
  <c r="AB1014" i="1"/>
  <c r="AE1014" i="1"/>
  <c r="AC1016" i="1"/>
  <c r="AD1015" i="1"/>
  <c r="AE1015" i="1"/>
  <c r="AB1015" i="1"/>
  <c r="AH1014" i="1"/>
  <c r="AC1017" i="1"/>
  <c r="AE1016" i="1"/>
  <c r="AB1016" i="1"/>
  <c r="AD1016" i="1"/>
  <c r="AH1015" i="1"/>
  <c r="AB1017" i="1"/>
  <c r="AD1017" i="1"/>
  <c r="AC1018" i="1"/>
  <c r="AE1017" i="1"/>
  <c r="AH1016" i="1"/>
  <c r="AH1017" i="1"/>
  <c r="AD1018" i="1"/>
  <c r="AE1018" i="1"/>
  <c r="AC1019" i="1"/>
  <c r="AB1018" i="1"/>
  <c r="AD1019" i="1"/>
  <c r="AB1019" i="1"/>
  <c r="AE1019" i="1"/>
  <c r="AC1020" i="1"/>
  <c r="AH1018" i="1"/>
  <c r="AH1019" i="1"/>
  <c r="AE1020" i="1"/>
  <c r="AC1021" i="1"/>
  <c r="AD1020" i="1"/>
  <c r="AB1020" i="1"/>
  <c r="AC1022" i="1"/>
  <c r="AD1021" i="1"/>
  <c r="AE1021" i="1"/>
  <c r="AB1021" i="1"/>
  <c r="AH1020" i="1"/>
  <c r="AC1023" i="1"/>
  <c r="AE1022" i="1"/>
  <c r="AB1022" i="1"/>
  <c r="AD1022" i="1"/>
  <c r="AH1021" i="1"/>
  <c r="AD1023" i="1"/>
  <c r="AE1023" i="1"/>
  <c r="AC1024" i="1"/>
  <c r="AB1023" i="1"/>
  <c r="AH1022" i="1"/>
  <c r="AE1024" i="1"/>
  <c r="AB1024" i="1"/>
  <c r="AC1025" i="1"/>
  <c r="AD1024" i="1"/>
  <c r="AH1023" i="1"/>
  <c r="AH1024" i="1"/>
  <c r="AB1025" i="1"/>
  <c r="AD1025" i="1"/>
  <c r="AC1026" i="1"/>
  <c r="AE1025" i="1"/>
  <c r="AH1025" i="1"/>
  <c r="AC1027" i="1"/>
  <c r="AE1026" i="1"/>
  <c r="AB1026" i="1"/>
  <c r="AD1026" i="1"/>
  <c r="AC1028" i="1"/>
  <c r="AE1027" i="1"/>
  <c r="AB1027" i="1"/>
  <c r="AD1027" i="1"/>
  <c r="AH1026" i="1"/>
  <c r="AB1028" i="1"/>
  <c r="AE1028" i="1"/>
  <c r="AC1029" i="1"/>
  <c r="AD1028" i="1"/>
  <c r="AH1027" i="1"/>
  <c r="AH1028" i="1"/>
  <c r="AD1029" i="1"/>
  <c r="AB1029" i="1"/>
  <c r="AE1029" i="1"/>
  <c r="AC1030" i="1"/>
  <c r="AH1029" i="1"/>
  <c r="AB1030" i="1"/>
  <c r="AD1030" i="1"/>
  <c r="AC1031" i="1"/>
  <c r="AE1030" i="1"/>
  <c r="AH1030" i="1"/>
  <c r="AC1032" i="1"/>
  <c r="AE1031" i="1"/>
  <c r="AB1031" i="1"/>
  <c r="AD1031" i="1"/>
  <c r="AC1033" i="1"/>
  <c r="AE1032" i="1"/>
  <c r="AD1032" i="1"/>
  <c r="AB1032" i="1"/>
  <c r="AH1031" i="1"/>
  <c r="AC1034" i="1"/>
  <c r="AB1033" i="1"/>
  <c r="AD1033" i="1"/>
  <c r="AE1033" i="1"/>
  <c r="AH1032" i="1"/>
  <c r="AE1034" i="1"/>
  <c r="AB1034" i="1"/>
  <c r="AC1035" i="1"/>
  <c r="AD1034" i="1"/>
  <c r="AH1033" i="1"/>
  <c r="AH1034" i="1"/>
  <c r="AC1036" i="1"/>
  <c r="AE1035" i="1"/>
  <c r="AB1035" i="1"/>
  <c r="AD1035" i="1"/>
  <c r="AB1036" i="1"/>
  <c r="AE1036" i="1"/>
  <c r="AC1037" i="1"/>
  <c r="AD1036" i="1"/>
  <c r="AH1035" i="1"/>
  <c r="AH1036" i="1"/>
  <c r="AB1037" i="1"/>
  <c r="AD1037" i="1"/>
  <c r="AE1037" i="1"/>
  <c r="AC1038" i="1"/>
  <c r="AH1037" i="1"/>
  <c r="AB1038" i="1"/>
  <c r="AD1038" i="1"/>
  <c r="AC1039" i="1"/>
  <c r="AE1038" i="1"/>
  <c r="AH1038" i="1"/>
  <c r="AB1039" i="1"/>
  <c r="AE1039" i="1"/>
  <c r="AD1039" i="1"/>
  <c r="AC1040" i="1"/>
  <c r="AH1039" i="1"/>
  <c r="AE1040" i="1"/>
  <c r="AD1040" i="1"/>
  <c r="AB1040" i="1"/>
  <c r="AC1041" i="1"/>
  <c r="AH1040" i="1"/>
  <c r="AE1041" i="1"/>
  <c r="AC1042" i="1"/>
  <c r="AB1041" i="1"/>
  <c r="AD1041" i="1"/>
  <c r="AD1042" i="1"/>
  <c r="AB1042" i="1"/>
  <c r="AC1043" i="1"/>
  <c r="AE1042" i="1"/>
  <c r="AH1041" i="1"/>
  <c r="AH1042" i="1"/>
  <c r="AB1043" i="1"/>
  <c r="AE1043" i="1"/>
  <c r="AC1044" i="1"/>
  <c r="AD1043" i="1"/>
  <c r="AH1043" i="1"/>
  <c r="AE1044" i="1"/>
  <c r="AD1044" i="1"/>
  <c r="AC1045" i="1"/>
  <c r="AB1044" i="1"/>
  <c r="AB1045" i="1"/>
  <c r="AC1046" i="1"/>
  <c r="AE1045" i="1"/>
  <c r="AD1045" i="1"/>
  <c r="AH1044" i="1"/>
  <c r="AH1045" i="1"/>
  <c r="AC1047" i="1"/>
  <c r="AE1046" i="1"/>
  <c r="AB1046" i="1"/>
  <c r="AD1046" i="1"/>
  <c r="AB1047" i="1"/>
  <c r="AE1047" i="1"/>
  <c r="AD1047" i="1"/>
  <c r="AC1048" i="1"/>
  <c r="AH1046" i="1"/>
  <c r="AH1047" i="1"/>
  <c r="AE1048" i="1"/>
  <c r="AD1048" i="1"/>
  <c r="AB1048" i="1"/>
  <c r="AC1049" i="1"/>
  <c r="AH1048" i="1"/>
  <c r="AE1049" i="1"/>
  <c r="AC1050" i="1"/>
  <c r="AB1049" i="1"/>
  <c r="AD1049" i="1"/>
  <c r="AD1050" i="1"/>
  <c r="AB1050" i="1"/>
  <c r="AC1051" i="1"/>
  <c r="AE1050" i="1"/>
  <c r="AH1049" i="1"/>
  <c r="AH1050" i="1"/>
  <c r="AD1051" i="1"/>
  <c r="AE1051" i="1"/>
  <c r="AB1051" i="1"/>
  <c r="AC1052" i="1"/>
  <c r="AH1051" i="1"/>
  <c r="AD1052" i="1"/>
  <c r="AE1052" i="1"/>
  <c r="AC1053" i="1"/>
  <c r="AB1052" i="1"/>
  <c r="AB1053" i="1"/>
  <c r="AD1053" i="1"/>
  <c r="AE1053" i="1"/>
  <c r="AC1054" i="1"/>
  <c r="AH1052" i="1"/>
  <c r="AH1053" i="1"/>
  <c r="AD1054" i="1"/>
  <c r="AC1055" i="1"/>
  <c r="AB1054" i="1"/>
  <c r="AE1054" i="1"/>
  <c r="AC1056" i="1"/>
  <c r="AD1055" i="1"/>
  <c r="AE1055" i="1"/>
  <c r="AB1055" i="1"/>
  <c r="AH1054" i="1"/>
  <c r="AB1056" i="1"/>
  <c r="AE1056" i="1"/>
  <c r="AD1056" i="1"/>
  <c r="AC1057" i="1"/>
  <c r="AH1055" i="1"/>
  <c r="AH1056" i="1"/>
  <c r="AB1057" i="1"/>
  <c r="AD1057" i="1"/>
  <c r="AE1057" i="1"/>
  <c r="AC1058" i="1"/>
  <c r="AH1057" i="1"/>
  <c r="AD1058" i="1"/>
  <c r="AB1058" i="1"/>
  <c r="AC1059" i="1"/>
  <c r="AE1058" i="1"/>
  <c r="AH1058" i="1"/>
  <c r="AB1059" i="1"/>
  <c r="AE1059" i="1"/>
  <c r="AC1060" i="1"/>
  <c r="AD1059" i="1"/>
  <c r="AH1059" i="1"/>
  <c r="AE1060" i="1"/>
  <c r="AD1060" i="1"/>
  <c r="AC1061" i="1"/>
  <c r="AB1060" i="1"/>
  <c r="AB1061" i="1"/>
  <c r="AC1062" i="1"/>
  <c r="AE1061" i="1"/>
  <c r="AD1061" i="1"/>
  <c r="AH1060" i="1"/>
  <c r="AH1061" i="1"/>
  <c r="AC1063" i="1"/>
  <c r="AE1062" i="1"/>
  <c r="AB1062" i="1"/>
  <c r="AD1062" i="1"/>
  <c r="AB1063" i="1"/>
  <c r="AE1063" i="1"/>
  <c r="AD1063" i="1"/>
  <c r="AC1064" i="1"/>
  <c r="AH1062" i="1"/>
  <c r="AH1063" i="1"/>
  <c r="AE1064" i="1"/>
  <c r="AD1064" i="1"/>
  <c r="AB1064" i="1"/>
  <c r="AC1065" i="1"/>
  <c r="AH1064" i="1"/>
  <c r="AE1065" i="1"/>
  <c r="AC1066" i="1"/>
  <c r="AB1065" i="1"/>
  <c r="AD1065" i="1"/>
  <c r="AD1066" i="1"/>
  <c r="AB1066" i="1"/>
  <c r="AC1067" i="1"/>
  <c r="AE1066" i="1"/>
  <c r="AH1065" i="1"/>
  <c r="AH1066" i="1"/>
  <c r="AD1067" i="1"/>
  <c r="AE1067" i="1"/>
  <c r="AB1067" i="1"/>
  <c r="AC1068" i="1"/>
  <c r="AH1067" i="1"/>
  <c r="AD1068" i="1"/>
  <c r="AE1068" i="1"/>
  <c r="AC1069" i="1"/>
  <c r="AB1068" i="1"/>
  <c r="AB1069" i="1"/>
  <c r="AD1069" i="1"/>
  <c r="AE1069" i="1"/>
  <c r="AC1070" i="1"/>
  <c r="AH1068" i="1"/>
  <c r="AH1069" i="1"/>
  <c r="AE1070" i="1"/>
  <c r="AC1071" i="1"/>
  <c r="AB1070" i="1"/>
  <c r="AD1070" i="1"/>
  <c r="AC1072" i="1"/>
  <c r="AD1071" i="1"/>
  <c r="AE1071" i="1"/>
  <c r="AB1071" i="1"/>
  <c r="AH1070" i="1"/>
  <c r="AB1072" i="1"/>
  <c r="AE1072" i="1"/>
  <c r="AD1072" i="1"/>
  <c r="AC1073" i="1"/>
  <c r="AH1071" i="1"/>
  <c r="AH1072" i="1"/>
  <c r="AB1073" i="1"/>
  <c r="AD1073" i="1"/>
  <c r="AE1073" i="1"/>
  <c r="AC1074" i="1"/>
  <c r="AH1073" i="1"/>
  <c r="AD1074" i="1"/>
  <c r="AB1074" i="1"/>
  <c r="AC1075" i="1"/>
  <c r="AE1074" i="1"/>
  <c r="AH1074" i="1"/>
  <c r="AB1075" i="1"/>
  <c r="AE1075" i="1"/>
  <c r="AC1076" i="1"/>
  <c r="AD1075" i="1"/>
  <c r="AH1075" i="1"/>
  <c r="AE1076" i="1"/>
  <c r="AD1076" i="1"/>
  <c r="AC1077" i="1"/>
  <c r="AB1076" i="1"/>
  <c r="AB1077" i="1"/>
  <c r="AC1078" i="1"/>
  <c r="AE1077" i="1"/>
  <c r="AD1077" i="1"/>
  <c r="AH1076" i="1"/>
  <c r="AH1077" i="1"/>
  <c r="AC1079" i="1"/>
  <c r="AE1078" i="1"/>
  <c r="AB1078" i="1"/>
  <c r="AD1078" i="1"/>
  <c r="AB1079" i="1"/>
  <c r="AE1079" i="1"/>
  <c r="AD1079" i="1"/>
  <c r="AC1080" i="1"/>
  <c r="AH1078" i="1"/>
  <c r="AH1079" i="1"/>
  <c r="AE1080" i="1"/>
  <c r="AD1080" i="1"/>
  <c r="AB1080" i="1"/>
  <c r="AC1081" i="1"/>
  <c r="AH1080" i="1"/>
  <c r="AC1082" i="1"/>
  <c r="AB1081" i="1"/>
  <c r="AD1081" i="1"/>
  <c r="AE1081" i="1"/>
  <c r="AE1082" i="1"/>
  <c r="AB1082" i="1"/>
  <c r="AC1083" i="1"/>
  <c r="AD1082" i="1"/>
  <c r="AH1081" i="1"/>
  <c r="AH1082" i="1"/>
  <c r="AD1083" i="1"/>
  <c r="AE1083" i="1"/>
  <c r="AB1083" i="1"/>
  <c r="AC1084" i="1"/>
  <c r="AH1083" i="1"/>
  <c r="AD1084" i="1"/>
  <c r="AE1084" i="1"/>
  <c r="AC1085" i="1"/>
  <c r="AB1084" i="1"/>
  <c r="AB1085" i="1"/>
  <c r="AD1085" i="1"/>
  <c r="AE1085" i="1"/>
  <c r="AC1086" i="1"/>
  <c r="AH1084" i="1"/>
  <c r="AH1085" i="1"/>
  <c r="AD1086" i="1"/>
  <c r="AC1087" i="1"/>
  <c r="AB1086" i="1"/>
  <c r="AE1086" i="1"/>
  <c r="AC1088" i="1"/>
  <c r="AD1087" i="1"/>
  <c r="AE1087" i="1"/>
  <c r="AB1087" i="1"/>
  <c r="AH1086" i="1"/>
  <c r="AB1088" i="1"/>
  <c r="AE1088" i="1"/>
  <c r="AD1088" i="1"/>
  <c r="AC1089" i="1"/>
  <c r="AH1087" i="1"/>
  <c r="AH1088" i="1"/>
  <c r="AB1089" i="1"/>
  <c r="AD1089" i="1"/>
  <c r="AE1089" i="1"/>
  <c r="AC1090" i="1"/>
  <c r="AH1089" i="1"/>
  <c r="AE1090" i="1"/>
  <c r="AB1090" i="1"/>
  <c r="AC1091" i="1"/>
  <c r="AD1090" i="1"/>
  <c r="AH1090" i="1"/>
  <c r="AB1091" i="1"/>
  <c r="AE1091" i="1"/>
  <c r="AC1092" i="1"/>
  <c r="AD1091" i="1"/>
  <c r="AH1091" i="1"/>
  <c r="AE1092" i="1"/>
  <c r="AD1092" i="1"/>
  <c r="AC1093" i="1"/>
  <c r="AB1092" i="1"/>
  <c r="AB1093" i="1"/>
  <c r="AC1094" i="1"/>
  <c r="AE1093" i="1"/>
  <c r="AD1093" i="1"/>
  <c r="AH1092" i="1"/>
  <c r="AH1093" i="1"/>
  <c r="AC1095" i="1"/>
  <c r="AE1094" i="1"/>
  <c r="AB1094" i="1"/>
  <c r="AD1094" i="1"/>
  <c r="AB1095" i="1"/>
  <c r="AE1095" i="1"/>
  <c r="AD1095" i="1"/>
  <c r="AC1096" i="1"/>
  <c r="AH1094" i="1"/>
  <c r="AH1095" i="1"/>
  <c r="AE1096" i="1"/>
  <c r="AD1096" i="1"/>
  <c r="AB1096" i="1"/>
  <c r="AC1097" i="1"/>
  <c r="AH1096" i="1"/>
  <c r="AC1098" i="1"/>
  <c r="AB1097" i="1"/>
  <c r="AD1097" i="1"/>
  <c r="AE1097" i="1"/>
  <c r="AE1098" i="1"/>
  <c r="AB1098" i="1"/>
  <c r="AC1099" i="1"/>
  <c r="AD1098" i="1"/>
  <c r="AH1097" i="1"/>
  <c r="AH1098" i="1"/>
  <c r="AD1099" i="1"/>
  <c r="AE1099" i="1"/>
  <c r="AB1099" i="1"/>
  <c r="AC1100" i="1"/>
  <c r="AH1099" i="1"/>
  <c r="AD1100" i="1"/>
  <c r="AE1100" i="1"/>
  <c r="AB1100" i="1"/>
  <c r="AC1101" i="1"/>
  <c r="AH1100" i="1"/>
  <c r="AD1101" i="1"/>
  <c r="AB1101" i="1"/>
  <c r="AC1102" i="1"/>
  <c r="AE1101" i="1"/>
  <c r="AH1101" i="1"/>
  <c r="AC1103" i="1"/>
  <c r="AE1102" i="1"/>
  <c r="AB1102" i="1"/>
  <c r="AD1102" i="1"/>
  <c r="AB1103" i="1"/>
  <c r="AE1103" i="1"/>
  <c r="AC1104" i="1"/>
  <c r="AD1103" i="1"/>
  <c r="AH1102" i="1"/>
  <c r="AH1103" i="1"/>
  <c r="AE1104" i="1"/>
  <c r="AC1105" i="1"/>
  <c r="AD1104" i="1"/>
  <c r="AB1104" i="1"/>
  <c r="AD1105" i="1"/>
  <c r="AC1106" i="1"/>
  <c r="AE1105" i="1"/>
  <c r="AB1105" i="1"/>
  <c r="AH1104" i="1"/>
  <c r="AC1107" i="1"/>
  <c r="AE1106" i="1"/>
  <c r="AB1106" i="1"/>
  <c r="AD1106" i="1"/>
  <c r="AH1105" i="1"/>
  <c r="AC1108" i="1"/>
  <c r="AD1107" i="1"/>
  <c r="AE1107" i="1"/>
  <c r="AB1107" i="1"/>
  <c r="AH1106" i="1"/>
  <c r="AD1108" i="1"/>
  <c r="AE1108" i="1"/>
  <c r="AB1108" i="1"/>
  <c r="AC1109" i="1"/>
  <c r="AH1107" i="1"/>
  <c r="AH1108" i="1"/>
  <c r="AD1109" i="1"/>
  <c r="AB1109" i="1"/>
  <c r="AC1110" i="1"/>
  <c r="AE1109" i="1"/>
  <c r="AH1109" i="1"/>
  <c r="AB1110" i="1"/>
  <c r="AD1110" i="1"/>
  <c r="AE1110" i="1"/>
  <c r="AC1111" i="1"/>
  <c r="AH1110" i="1"/>
  <c r="AB1111" i="1"/>
  <c r="AE1111" i="1"/>
  <c r="AD1111" i="1"/>
  <c r="AC1112" i="1"/>
  <c r="AH1111" i="1"/>
  <c r="AE1112" i="1"/>
  <c r="AD1112" i="1"/>
  <c r="AB1112" i="1"/>
  <c r="AC1113" i="1"/>
  <c r="AH1112" i="1"/>
  <c r="AE1113" i="1"/>
  <c r="AB1113" i="1"/>
  <c r="AD1113" i="1"/>
  <c r="AC1114" i="1"/>
  <c r="AH1113" i="1"/>
  <c r="AB1114" i="1"/>
  <c r="AE1114" i="1"/>
  <c r="AD1114" i="1"/>
  <c r="AC1115" i="1"/>
  <c r="AH1114" i="1"/>
  <c r="AB1115" i="1"/>
  <c r="AE1115" i="1"/>
  <c r="AC1116" i="1"/>
  <c r="AD1115" i="1"/>
  <c r="AH1115" i="1"/>
  <c r="AE1116" i="1"/>
  <c r="AB1116" i="1"/>
  <c r="AD1116" i="1"/>
  <c r="AC1117" i="1"/>
  <c r="AH1116" i="1"/>
  <c r="AE1117" i="1"/>
  <c r="AC1118" i="1"/>
  <c r="AD1117" i="1"/>
  <c r="AB1117" i="1"/>
  <c r="AE1118" i="1"/>
  <c r="AD1118" i="1"/>
  <c r="AC1119" i="1"/>
  <c r="AB1118" i="1"/>
  <c r="AH1117" i="1"/>
  <c r="AD1119" i="1"/>
  <c r="AE1119" i="1"/>
  <c r="AB1119" i="1"/>
  <c r="AC1120" i="1"/>
  <c r="AH1118" i="1"/>
  <c r="AH1119" i="1"/>
  <c r="AC1121" i="1"/>
  <c r="AE1120" i="1"/>
  <c r="AD1120" i="1"/>
  <c r="AB1120" i="1"/>
  <c r="AB1121" i="1"/>
  <c r="AD1121" i="1"/>
  <c r="AC1122" i="1"/>
  <c r="AE1121" i="1"/>
  <c r="AH1120" i="1"/>
  <c r="AH1121" i="1"/>
  <c r="AB1122" i="1"/>
  <c r="AE1122" i="1"/>
  <c r="AD1122" i="1"/>
  <c r="AC1123" i="1"/>
  <c r="AH1122" i="1"/>
  <c r="AD1123" i="1"/>
  <c r="AE1123" i="1"/>
  <c r="AB1123" i="1"/>
  <c r="AC1124" i="1"/>
  <c r="AH1123" i="1"/>
  <c r="AB1124" i="1"/>
  <c r="AE1124" i="1"/>
  <c r="AD1124" i="1"/>
  <c r="AC1125" i="1"/>
  <c r="AH1124" i="1"/>
  <c r="AB1125" i="1"/>
  <c r="AD1125" i="1"/>
  <c r="AE1125" i="1"/>
  <c r="AC1126" i="1"/>
  <c r="AH1125" i="1"/>
  <c r="AE1126" i="1"/>
  <c r="AC1127" i="1"/>
  <c r="AB1126" i="1"/>
  <c r="AD1126" i="1"/>
  <c r="AB1127" i="1"/>
  <c r="AC1128" i="1"/>
  <c r="AE1127" i="1"/>
  <c r="AD1127" i="1"/>
  <c r="AH1126" i="1"/>
  <c r="AH1127" i="1"/>
  <c r="AC1129" i="1"/>
  <c r="AE1128" i="1"/>
  <c r="AD1128" i="1"/>
  <c r="AB1128" i="1"/>
  <c r="AB1129" i="1"/>
  <c r="AD1129" i="1"/>
  <c r="AC1130" i="1"/>
  <c r="AE1129" i="1"/>
  <c r="AH1128" i="1"/>
  <c r="AH1129" i="1"/>
  <c r="AB1130" i="1"/>
  <c r="AE1130" i="1"/>
  <c r="AD1130" i="1"/>
  <c r="AC1131" i="1"/>
  <c r="AH1130" i="1"/>
  <c r="AC1132" i="1"/>
  <c r="AE1131" i="1"/>
  <c r="AB1131" i="1"/>
  <c r="AD1131" i="1"/>
  <c r="AD1132" i="1"/>
  <c r="AE1132" i="1"/>
  <c r="AC1133" i="1"/>
  <c r="AB1132" i="1"/>
  <c r="AH1131" i="1"/>
  <c r="AB1133" i="1"/>
  <c r="AD1133" i="1"/>
  <c r="AE1133" i="1"/>
  <c r="AC1134" i="1"/>
  <c r="AH1132" i="1"/>
  <c r="AH1133" i="1"/>
  <c r="AC1135" i="1"/>
  <c r="AE1134" i="1"/>
  <c r="AB1134" i="1"/>
  <c r="AD1134" i="1"/>
  <c r="AD1135" i="1"/>
  <c r="AB1135" i="1"/>
  <c r="AE1135" i="1"/>
  <c r="AC1136" i="1"/>
  <c r="AH1134" i="1"/>
  <c r="AH1135" i="1"/>
  <c r="AE1136" i="1"/>
  <c r="AD1136" i="1"/>
  <c r="AC1137" i="1"/>
  <c r="AB1136" i="1"/>
  <c r="AB1137" i="1"/>
  <c r="AD1137" i="1"/>
  <c r="AE1137" i="1"/>
  <c r="AC1138" i="1"/>
  <c r="AH1136" i="1"/>
  <c r="AH1137" i="1"/>
  <c r="AE1138" i="1"/>
  <c r="AC1139" i="1"/>
  <c r="AD1138" i="1"/>
  <c r="AB1138" i="1"/>
  <c r="AC1140" i="1"/>
  <c r="AB1139" i="1"/>
  <c r="AD1139" i="1"/>
  <c r="AE1139" i="1"/>
  <c r="AH1138" i="1"/>
  <c r="AE1140" i="1"/>
  <c r="AD1140" i="1"/>
  <c r="AC1141" i="1"/>
  <c r="AB1140" i="1"/>
  <c r="AH1139" i="1"/>
  <c r="AB1141" i="1"/>
  <c r="AC1142" i="1"/>
  <c r="AE1141" i="1"/>
  <c r="AD1141" i="1"/>
  <c r="AH1140" i="1"/>
  <c r="AH1141" i="1"/>
  <c r="AC1143" i="1"/>
  <c r="AB1142" i="1"/>
  <c r="AE1142" i="1"/>
  <c r="AD1142" i="1"/>
  <c r="AB1143" i="1"/>
  <c r="AD1143" i="1"/>
  <c r="AE1143" i="1"/>
  <c r="AC1144" i="1"/>
  <c r="AH1142" i="1"/>
  <c r="AH1143" i="1"/>
  <c r="AE1144" i="1"/>
  <c r="AB1144" i="1"/>
  <c r="AC1145" i="1"/>
  <c r="AD1144" i="1"/>
  <c r="AH1144" i="1"/>
  <c r="AB1145" i="1"/>
  <c r="AD1145" i="1"/>
  <c r="AE1145" i="1"/>
  <c r="AC1146" i="1"/>
  <c r="AH1145" i="1"/>
  <c r="AC1147" i="1"/>
  <c r="AE1146" i="1"/>
  <c r="AB1146" i="1"/>
  <c r="AD1146" i="1"/>
  <c r="AC1148" i="1"/>
  <c r="AB1147" i="1"/>
  <c r="AE1147" i="1"/>
  <c r="AD1147" i="1"/>
  <c r="AH1146" i="1"/>
  <c r="AC1149" i="1"/>
  <c r="AE1148" i="1"/>
  <c r="AD1148" i="1"/>
  <c r="AB1148" i="1"/>
  <c r="AH1147" i="1"/>
  <c r="AD1149" i="1"/>
  <c r="AB1149" i="1"/>
  <c r="AC1150" i="1"/>
  <c r="AE1149" i="1"/>
  <c r="AH1148" i="1"/>
  <c r="AH1149" i="1"/>
  <c r="AD1150" i="1"/>
  <c r="AE1150" i="1"/>
  <c r="AC1151" i="1"/>
  <c r="AB1150" i="1"/>
  <c r="AD1151" i="1"/>
  <c r="AE1151" i="1"/>
  <c r="AB1151" i="1"/>
  <c r="AC1152" i="1"/>
  <c r="AH1150" i="1"/>
  <c r="AH1151" i="1"/>
  <c r="AD1152" i="1"/>
  <c r="AE1152" i="1"/>
  <c r="AB1152" i="1"/>
  <c r="AC1153" i="1"/>
  <c r="AH1152" i="1"/>
  <c r="AE1153" i="1"/>
  <c r="AB1153" i="1"/>
  <c r="AD1153" i="1"/>
  <c r="AC1154" i="1"/>
  <c r="AH1153" i="1"/>
  <c r="AC1155" i="1"/>
  <c r="AE1154" i="1"/>
  <c r="AB1154" i="1"/>
  <c r="AD1154" i="1"/>
  <c r="AB1155" i="1"/>
  <c r="AD1155" i="1"/>
  <c r="AE1155" i="1"/>
  <c r="AC1156" i="1"/>
  <c r="AH1154" i="1"/>
  <c r="AH1155" i="1"/>
  <c r="AE1156" i="1"/>
  <c r="AC1157" i="1"/>
  <c r="AD1156" i="1"/>
  <c r="AB1156" i="1"/>
  <c r="AB1157" i="1"/>
  <c r="AE1157" i="1"/>
  <c r="AC1158" i="1"/>
  <c r="AD1157" i="1"/>
  <c r="AH1156" i="1"/>
  <c r="AH1157" i="1"/>
  <c r="AB1158" i="1"/>
  <c r="AD1158" i="1"/>
  <c r="AE1158" i="1"/>
  <c r="AC1159" i="1"/>
  <c r="AH1158" i="1"/>
  <c r="AD1159" i="1"/>
  <c r="AE1159" i="1"/>
  <c r="AC1160" i="1"/>
  <c r="AB1159" i="1"/>
  <c r="AE1160" i="1"/>
  <c r="AD1160" i="1"/>
  <c r="AC1161" i="1"/>
  <c r="AB1160" i="1"/>
  <c r="AH1159" i="1"/>
  <c r="AD1161" i="1"/>
  <c r="AC1162" i="1"/>
  <c r="AE1161" i="1"/>
  <c r="AB1161" i="1"/>
  <c r="AH1160" i="1"/>
  <c r="AC1163" i="1"/>
  <c r="AE1162" i="1"/>
  <c r="AB1162" i="1"/>
  <c r="AD1162" i="1"/>
  <c r="AH1161" i="1"/>
  <c r="AD1163" i="1"/>
  <c r="AC1164" i="1"/>
  <c r="AE1163" i="1"/>
  <c r="AB1163" i="1"/>
  <c r="AH1162" i="1"/>
  <c r="AE1164" i="1"/>
  <c r="AD1164" i="1"/>
  <c r="AC1165" i="1"/>
  <c r="AB1164" i="1"/>
  <c r="AH1163" i="1"/>
  <c r="AB1165" i="1"/>
  <c r="AE1165" i="1"/>
  <c r="AD1165" i="1"/>
  <c r="AC1166" i="1"/>
  <c r="AH1164" i="1"/>
  <c r="AH1165" i="1"/>
  <c r="AB1166" i="1"/>
  <c r="AE1166" i="1"/>
  <c r="AD1166" i="1"/>
  <c r="AC1167" i="1"/>
  <c r="AH1166" i="1"/>
  <c r="AD1167" i="1"/>
  <c r="AE1167" i="1"/>
  <c r="AB1167" i="1"/>
  <c r="AC1168" i="1"/>
  <c r="AH1167" i="1"/>
  <c r="AD1168" i="1"/>
  <c r="AE1168" i="1"/>
  <c r="AB1168" i="1"/>
  <c r="AC1169" i="1"/>
  <c r="AH1168" i="1"/>
  <c r="AC1170" i="1"/>
  <c r="AD1169" i="1"/>
  <c r="AE1169" i="1"/>
  <c r="AB1169" i="1"/>
  <c r="AE1170" i="1"/>
  <c r="AC1171" i="1"/>
  <c r="AD1170" i="1"/>
  <c r="AB1170" i="1"/>
  <c r="AH1169" i="1"/>
  <c r="AD1171" i="1"/>
  <c r="AB1171" i="1"/>
  <c r="AC1172" i="1"/>
  <c r="AE1171" i="1"/>
  <c r="AH1170" i="1"/>
  <c r="AH1171" i="1"/>
  <c r="AE1172" i="1"/>
  <c r="AC1173" i="1"/>
  <c r="AD1172" i="1"/>
  <c r="AB1172" i="1"/>
  <c r="AD1173" i="1"/>
  <c r="AB1173" i="1"/>
  <c r="AC1174" i="1"/>
  <c r="AE1173" i="1"/>
  <c r="AH1172" i="1"/>
  <c r="AH1173" i="1"/>
  <c r="AB1174" i="1"/>
  <c r="AD1174" i="1"/>
  <c r="AE1174" i="1"/>
  <c r="AC1175" i="1"/>
  <c r="AH1174" i="1"/>
  <c r="AE1175" i="1"/>
  <c r="AC1176" i="1"/>
  <c r="AB1175" i="1"/>
  <c r="AD1175" i="1"/>
  <c r="AE1176" i="1"/>
  <c r="AD1176" i="1"/>
  <c r="AC1177" i="1"/>
  <c r="AB1176" i="1"/>
  <c r="AH1175" i="1"/>
  <c r="AD1177" i="1"/>
  <c r="AC1178" i="1"/>
  <c r="AE1177" i="1"/>
  <c r="AB1177" i="1"/>
  <c r="AH1176" i="1"/>
  <c r="AC1179" i="1"/>
  <c r="AE1178" i="1"/>
  <c r="AB1178" i="1"/>
  <c r="AD1178" i="1"/>
  <c r="AH1177" i="1"/>
  <c r="AD1179" i="1"/>
  <c r="AC1180" i="1"/>
  <c r="AE1179" i="1"/>
  <c r="AB1179" i="1"/>
  <c r="AH1178" i="1"/>
  <c r="AE1180" i="1"/>
  <c r="AD1180" i="1"/>
  <c r="AC1181" i="1"/>
  <c r="AB1180" i="1"/>
  <c r="AH1179" i="1"/>
  <c r="AB1181" i="1"/>
  <c r="AE1181" i="1"/>
  <c r="AD1181" i="1"/>
  <c r="AC1182" i="1"/>
  <c r="AH1180" i="1"/>
  <c r="AH1181" i="1"/>
  <c r="AE1182" i="1"/>
  <c r="AB1182" i="1"/>
  <c r="AD1182" i="1"/>
  <c r="AC1183" i="1"/>
  <c r="AH1182" i="1"/>
  <c r="AE1183" i="1"/>
  <c r="AB1183" i="1"/>
  <c r="AC1184" i="1"/>
  <c r="AD1183" i="1"/>
  <c r="AH1183" i="1"/>
  <c r="AD1184" i="1"/>
  <c r="AE1184" i="1"/>
  <c r="AB1184" i="1"/>
  <c r="AC1185" i="1"/>
  <c r="AH1184" i="1"/>
  <c r="AE1185" i="1"/>
  <c r="AC1186" i="1"/>
  <c r="AD1185" i="1"/>
  <c r="AB1185" i="1"/>
  <c r="AE1186" i="1"/>
  <c r="AC1187" i="1"/>
  <c r="AD1186" i="1"/>
  <c r="AB1186" i="1"/>
  <c r="AH1185" i="1"/>
  <c r="AD1187" i="1"/>
  <c r="AB1187" i="1"/>
  <c r="AC1188" i="1"/>
  <c r="AE1187" i="1"/>
  <c r="AH1186" i="1"/>
  <c r="AH1187" i="1"/>
  <c r="AE1188" i="1"/>
  <c r="AC1189" i="1"/>
  <c r="AD1188" i="1"/>
  <c r="AB1188" i="1"/>
  <c r="AB1189" i="1"/>
  <c r="AE1189" i="1"/>
  <c r="AC1190" i="1"/>
  <c r="AD1189" i="1"/>
  <c r="AH1188" i="1"/>
  <c r="AH1189" i="1"/>
  <c r="AB1190" i="1"/>
  <c r="AE1190" i="1"/>
  <c r="AD1190" i="1"/>
  <c r="AC1191" i="1"/>
  <c r="AH1190" i="1"/>
  <c r="AE1191" i="1"/>
  <c r="AC1192" i="1"/>
  <c r="AB1191" i="1"/>
  <c r="AD1191" i="1"/>
  <c r="AE1192" i="1"/>
  <c r="AD1192" i="1"/>
  <c r="AC1193" i="1"/>
  <c r="AB1192" i="1"/>
  <c r="AH1191" i="1"/>
  <c r="AD1193" i="1"/>
  <c r="AC1194" i="1"/>
  <c r="AE1193" i="1"/>
  <c r="AB1193" i="1"/>
  <c r="AH1192" i="1"/>
  <c r="AC1195" i="1"/>
  <c r="AE1194" i="1"/>
  <c r="AB1194" i="1"/>
  <c r="AD1194" i="1"/>
  <c r="AH1193" i="1"/>
  <c r="AD1195" i="1"/>
  <c r="AC1196" i="1"/>
  <c r="AE1195" i="1"/>
  <c r="AB1195" i="1"/>
  <c r="AH1194" i="1"/>
  <c r="AE1196" i="1"/>
  <c r="AD1196" i="1"/>
  <c r="AC1197" i="1"/>
  <c r="AB1196" i="1"/>
  <c r="AH1195" i="1"/>
  <c r="AB1197" i="1"/>
  <c r="AE1197" i="1"/>
  <c r="AD1197" i="1"/>
  <c r="AC1198" i="1"/>
  <c r="AH1196" i="1"/>
  <c r="AH1197" i="1"/>
  <c r="AB1198" i="1"/>
  <c r="AE1198" i="1"/>
  <c r="AD1198" i="1"/>
  <c r="AC1199" i="1"/>
  <c r="AH1198" i="1"/>
  <c r="AD1199" i="1"/>
  <c r="AE1199" i="1"/>
  <c r="AB1199" i="1"/>
  <c r="AC1200" i="1"/>
  <c r="AH1199" i="1"/>
  <c r="AD1200" i="1"/>
  <c r="AE1200" i="1"/>
  <c r="AB1200" i="1"/>
  <c r="AC1201" i="1"/>
  <c r="AH1200" i="1"/>
  <c r="AC1202" i="1"/>
  <c r="AB1201" i="1"/>
  <c r="AE1201" i="1"/>
  <c r="AD1201" i="1"/>
  <c r="AE1202" i="1"/>
  <c r="AC1203" i="1"/>
  <c r="AD1202" i="1"/>
  <c r="AB1202" i="1"/>
  <c r="AH1201" i="1"/>
  <c r="AC1204" i="1"/>
  <c r="AD1203" i="1"/>
  <c r="AB1203" i="1"/>
  <c r="AE1203" i="1"/>
  <c r="AH1202" i="1"/>
  <c r="AD1204" i="1"/>
  <c r="AE1204" i="1"/>
  <c r="AB1204" i="1"/>
  <c r="AC1205" i="1"/>
  <c r="AH1203" i="1"/>
  <c r="AH1204" i="1"/>
  <c r="AC1206" i="1"/>
  <c r="AB1205" i="1"/>
  <c r="AE1205" i="1"/>
  <c r="AD1205" i="1"/>
  <c r="AE1206" i="1"/>
  <c r="AB1206" i="1"/>
  <c r="AD1206" i="1"/>
  <c r="AC1207" i="1"/>
  <c r="AH1205" i="1"/>
  <c r="AH1206" i="1"/>
  <c r="AE1207" i="1"/>
  <c r="AB1207" i="1"/>
  <c r="AC1208" i="1"/>
  <c r="AD1207" i="1"/>
  <c r="AH1207" i="1"/>
  <c r="AD1208" i="1"/>
  <c r="AE1208" i="1"/>
  <c r="AB1208" i="1"/>
  <c r="AC1209" i="1"/>
  <c r="AH1208" i="1"/>
  <c r="AC1210" i="1"/>
  <c r="AB1209" i="1"/>
  <c r="AE1209" i="1"/>
  <c r="AD1209" i="1"/>
  <c r="AE1210" i="1"/>
  <c r="AC1211" i="1"/>
  <c r="AD1210" i="1"/>
  <c r="AB1210" i="1"/>
  <c r="AH1209" i="1"/>
  <c r="AD1211" i="1"/>
  <c r="AB1211" i="1"/>
  <c r="AC1212" i="1"/>
  <c r="AE1211" i="1"/>
  <c r="AH1210" i="1"/>
  <c r="AH1211" i="1"/>
  <c r="AE1212" i="1"/>
  <c r="AC1213" i="1"/>
  <c r="AD1212" i="1"/>
  <c r="AB1212" i="1"/>
  <c r="AD1213" i="1"/>
  <c r="AB1213" i="1"/>
  <c r="AC1214" i="1"/>
  <c r="AE1213" i="1"/>
  <c r="AH1212" i="1"/>
  <c r="AH1213" i="1"/>
  <c r="AC1215" i="1"/>
  <c r="AB1214" i="1"/>
  <c r="AE1214" i="1"/>
  <c r="AD1214" i="1"/>
  <c r="AB1215" i="1"/>
  <c r="AD1215" i="1"/>
  <c r="AE1215" i="1"/>
  <c r="AC1216" i="1"/>
  <c r="AH1214" i="1"/>
  <c r="AH1215" i="1"/>
  <c r="AE1216" i="1"/>
  <c r="AB1216" i="1"/>
  <c r="AC1217" i="1"/>
  <c r="AD1216" i="1"/>
  <c r="AH1216" i="1"/>
  <c r="AE1217" i="1"/>
  <c r="AC1218" i="1"/>
  <c r="AB1217" i="1"/>
  <c r="AD1217" i="1"/>
  <c r="AE1218" i="1"/>
  <c r="AC1219" i="1"/>
  <c r="AD1218" i="1"/>
  <c r="AB1218" i="1"/>
  <c r="AH1217" i="1"/>
  <c r="AD1219" i="1"/>
  <c r="AB1219" i="1"/>
  <c r="AC1220" i="1"/>
  <c r="AE1219" i="1"/>
  <c r="AH1218" i="1"/>
  <c r="AH1219" i="1"/>
  <c r="AE1220" i="1"/>
  <c r="AC1221" i="1"/>
  <c r="AD1220" i="1"/>
  <c r="AB1220" i="1"/>
  <c r="AB1221" i="1"/>
  <c r="AE1221" i="1"/>
  <c r="AC1222" i="1"/>
  <c r="AD1221" i="1"/>
  <c r="AH1220" i="1"/>
  <c r="AH1221" i="1"/>
  <c r="AD1222" i="1"/>
  <c r="AE1222" i="1"/>
  <c r="AC1223" i="1"/>
  <c r="AB1222" i="1"/>
  <c r="AC1224" i="1"/>
  <c r="AD1223" i="1"/>
  <c r="AE1223" i="1"/>
  <c r="AB1223" i="1"/>
  <c r="AH1222" i="1"/>
  <c r="AB1224" i="1"/>
  <c r="AE1224" i="1"/>
  <c r="AD1224" i="1"/>
  <c r="AC1225" i="1"/>
  <c r="AH1223" i="1"/>
  <c r="AH1224" i="1"/>
  <c r="AB1225" i="1"/>
  <c r="AD1225" i="1"/>
  <c r="AE1225" i="1"/>
  <c r="AC1226" i="1"/>
  <c r="AH1225" i="1"/>
  <c r="AE1226" i="1"/>
  <c r="AC1227" i="1"/>
  <c r="AD1226" i="1"/>
  <c r="AB1226" i="1"/>
  <c r="AC1228" i="1"/>
  <c r="AD1227" i="1"/>
  <c r="AB1227" i="1"/>
  <c r="AE1227" i="1"/>
  <c r="AH1226" i="1"/>
  <c r="AC1229" i="1"/>
  <c r="AE1228" i="1"/>
  <c r="AB1228" i="1"/>
  <c r="AD1228" i="1"/>
  <c r="AH1227" i="1"/>
  <c r="AC1230" i="1"/>
  <c r="AB1229" i="1"/>
  <c r="AD1229" i="1"/>
  <c r="AE1229" i="1"/>
  <c r="AH1228" i="1"/>
  <c r="AE1230" i="1"/>
  <c r="AD1230" i="1"/>
  <c r="AC1231" i="1"/>
  <c r="AB1230" i="1"/>
  <c r="AH1229" i="1"/>
  <c r="AB1231" i="1"/>
  <c r="AD1231" i="1"/>
  <c r="AE1231" i="1"/>
  <c r="AC1232" i="1"/>
  <c r="AH1230" i="1"/>
  <c r="AH1231" i="1"/>
  <c r="AE1232" i="1"/>
  <c r="AB1232" i="1"/>
  <c r="AC1233" i="1"/>
  <c r="AD1232" i="1"/>
  <c r="AH1232" i="1"/>
  <c r="AC1234" i="1"/>
  <c r="AB1233" i="1"/>
  <c r="AE1233" i="1"/>
  <c r="AD1233" i="1"/>
  <c r="AE1234" i="1"/>
  <c r="AC1235" i="1"/>
  <c r="AD1234" i="1"/>
  <c r="AB1234" i="1"/>
  <c r="AH1233" i="1"/>
  <c r="AD1235" i="1"/>
  <c r="AB1235" i="1"/>
  <c r="AC1236" i="1"/>
  <c r="AE1235" i="1"/>
  <c r="AH1234" i="1"/>
  <c r="AH1235" i="1"/>
  <c r="AE1236" i="1"/>
  <c r="AC1237" i="1"/>
  <c r="AD1236" i="1"/>
  <c r="AB1236" i="1"/>
  <c r="AD1237" i="1"/>
  <c r="AB1237" i="1"/>
  <c r="AC1238" i="1"/>
  <c r="AE1237" i="1"/>
  <c r="AH1236" i="1"/>
  <c r="AH1237" i="1"/>
  <c r="AD1238" i="1"/>
  <c r="AE1238" i="1"/>
  <c r="AC1239" i="1"/>
  <c r="AB1238" i="1"/>
  <c r="AD1239" i="1"/>
  <c r="AE1239" i="1"/>
  <c r="AB1239" i="1"/>
  <c r="AC1240" i="1"/>
  <c r="AH1238" i="1"/>
  <c r="AH1239" i="1"/>
  <c r="AD1240" i="1"/>
  <c r="AE1240" i="1"/>
  <c r="AB1240" i="1"/>
  <c r="AC1241" i="1"/>
  <c r="AH1240" i="1"/>
  <c r="AB1241" i="1"/>
  <c r="AD1241" i="1"/>
  <c r="AC1242" i="1"/>
  <c r="AE1241" i="1"/>
  <c r="AH1241" i="1"/>
  <c r="AE1242" i="1"/>
  <c r="AB1242" i="1"/>
  <c r="AD1242" i="1"/>
  <c r="AC1243" i="1"/>
  <c r="AH1242" i="1"/>
  <c r="AB1243" i="1"/>
  <c r="AC1244" i="1"/>
  <c r="AD1243" i="1"/>
  <c r="AE1243" i="1"/>
  <c r="AH1243" i="1"/>
  <c r="AE1244" i="1"/>
  <c r="AC1245" i="1"/>
  <c r="AD1244" i="1"/>
  <c r="AB1244" i="1"/>
  <c r="AD1245" i="1"/>
  <c r="AE1245" i="1"/>
  <c r="AB1245" i="1"/>
  <c r="AC1246" i="1"/>
  <c r="AH1244" i="1"/>
  <c r="AH1245" i="1"/>
  <c r="AD1246" i="1"/>
  <c r="AB1246" i="1"/>
  <c r="AC1247" i="1"/>
  <c r="AE1246" i="1"/>
  <c r="AH1246" i="1"/>
  <c r="AC1248" i="1"/>
  <c r="AB1247" i="1"/>
  <c r="AD1247" i="1"/>
  <c r="AE1247" i="1"/>
  <c r="AD1248" i="1"/>
  <c r="AE1248" i="1"/>
  <c r="AC1249" i="1"/>
  <c r="AB1248" i="1"/>
  <c r="AH1247" i="1"/>
  <c r="AB1249" i="1"/>
  <c r="AE1249" i="1"/>
  <c r="AD1249" i="1"/>
  <c r="AC1250" i="1"/>
  <c r="AH1248" i="1"/>
  <c r="AH1249" i="1"/>
  <c r="AB1250" i="1"/>
  <c r="AE1250" i="1"/>
  <c r="AC1251" i="1"/>
  <c r="AD1250" i="1"/>
  <c r="AH1250" i="1"/>
  <c r="AD1251" i="1"/>
  <c r="AE1251" i="1"/>
  <c r="AB1251" i="1"/>
  <c r="AC1252" i="1"/>
  <c r="AH1251" i="1"/>
  <c r="AC1253" i="1"/>
  <c r="AE1252" i="1"/>
  <c r="AD1252" i="1"/>
  <c r="AB1252" i="1"/>
  <c r="AB1253" i="1"/>
  <c r="AC1254" i="1"/>
  <c r="AE1253" i="1"/>
  <c r="AD1253" i="1"/>
  <c r="AH1252" i="1"/>
  <c r="AH1253" i="1"/>
  <c r="AB1254" i="1"/>
  <c r="AC1255" i="1"/>
  <c r="AE1254" i="1"/>
  <c r="AD1254" i="1"/>
  <c r="AH1254" i="1"/>
  <c r="AC1256" i="1"/>
  <c r="AD1255" i="1"/>
  <c r="AB1255" i="1"/>
  <c r="AE1255" i="1"/>
  <c r="AB1256" i="1"/>
  <c r="AD1256" i="1"/>
  <c r="AC1257" i="1"/>
  <c r="AE1256" i="1"/>
  <c r="AH1255" i="1"/>
  <c r="AH1256" i="1"/>
  <c r="AD1257" i="1"/>
  <c r="AE1257" i="1"/>
  <c r="AB1257" i="1"/>
  <c r="AC1258" i="1"/>
  <c r="AH1257" i="1"/>
  <c r="AE1258" i="1"/>
  <c r="AB1258" i="1"/>
  <c r="AC1259" i="1"/>
  <c r="AD1258" i="1"/>
  <c r="AH1258" i="1"/>
  <c r="AB1259" i="1"/>
  <c r="AD1259" i="1"/>
  <c r="AE1259" i="1"/>
  <c r="AC1260" i="1"/>
  <c r="AH1259" i="1"/>
  <c r="AD1260" i="1"/>
  <c r="AC1261" i="1"/>
  <c r="AB1260" i="1"/>
  <c r="AE1260" i="1"/>
  <c r="AB1261" i="1"/>
  <c r="AE1261" i="1"/>
  <c r="AC1262" i="1"/>
  <c r="AD1261" i="1"/>
  <c r="AH1260" i="1"/>
  <c r="AH1261" i="1"/>
  <c r="AE1262" i="1"/>
  <c r="AC1263" i="1"/>
  <c r="AB1262" i="1"/>
  <c r="AD1262" i="1"/>
  <c r="AB1263" i="1"/>
  <c r="AE1263" i="1"/>
  <c r="AD1263" i="1"/>
  <c r="AC1264" i="1"/>
  <c r="AH1262" i="1"/>
  <c r="AH1263" i="1"/>
  <c r="AC1265" i="1"/>
  <c r="AE1264" i="1"/>
  <c r="AD1264" i="1"/>
  <c r="AB1264" i="1"/>
  <c r="AC1266" i="1"/>
  <c r="AE1265" i="1"/>
  <c r="AB1265" i="1"/>
  <c r="AD1265" i="1"/>
  <c r="AH1264" i="1"/>
  <c r="AB1266" i="1"/>
  <c r="AC1267" i="1"/>
  <c r="AD1266" i="1"/>
  <c r="AE1266" i="1"/>
  <c r="AH1265" i="1"/>
  <c r="AH1266" i="1"/>
  <c r="AC1268" i="1"/>
  <c r="AE1267" i="1"/>
  <c r="AB1267" i="1"/>
  <c r="AD1267" i="1"/>
  <c r="AB1268" i="1"/>
  <c r="AD1268" i="1"/>
  <c r="AE1268" i="1"/>
  <c r="AC1269" i="1"/>
  <c r="AH1267" i="1"/>
  <c r="AH1268" i="1"/>
  <c r="AB1269" i="1"/>
  <c r="AE1269" i="1"/>
  <c r="AC1270" i="1"/>
  <c r="AD1269" i="1"/>
  <c r="AH1269" i="1"/>
  <c r="AE1270" i="1"/>
  <c r="AB1270" i="1"/>
  <c r="AD1270" i="1"/>
  <c r="AC1271" i="1"/>
  <c r="AH1270" i="1"/>
  <c r="AD1271" i="1"/>
  <c r="AE1271" i="1"/>
  <c r="AC1272" i="1"/>
  <c r="AB1271" i="1"/>
  <c r="AE1272" i="1"/>
  <c r="AB1272" i="1"/>
  <c r="AD1272" i="1"/>
  <c r="AC1273" i="1"/>
  <c r="AH1271" i="1"/>
  <c r="AH1272" i="1"/>
  <c r="AD1273" i="1"/>
  <c r="AB1273" i="1"/>
  <c r="AC1274" i="1"/>
  <c r="AE1273" i="1"/>
  <c r="AH1273" i="1"/>
  <c r="AE1274" i="1"/>
  <c r="AB1274" i="1"/>
  <c r="AC1275" i="1"/>
  <c r="AD1274" i="1"/>
  <c r="AH1274" i="1"/>
  <c r="AE1275" i="1"/>
  <c r="AC1276" i="1"/>
  <c r="AD1275" i="1"/>
  <c r="AB1275" i="1"/>
  <c r="AB1276" i="1"/>
  <c r="AE1276" i="1"/>
  <c r="AC1277" i="1"/>
  <c r="AD1276" i="1"/>
  <c r="AH1275" i="1"/>
  <c r="AH1276" i="1"/>
  <c r="AC1278" i="1"/>
  <c r="AE1277" i="1"/>
  <c r="AB1277" i="1"/>
  <c r="AD1277" i="1"/>
  <c r="AC1279" i="1"/>
  <c r="AB1278" i="1"/>
  <c r="AD1278" i="1"/>
  <c r="AE1278" i="1"/>
  <c r="AH1277" i="1"/>
  <c r="AC1280" i="1"/>
  <c r="AE1279" i="1"/>
  <c r="AB1279" i="1"/>
  <c r="AD1279" i="1"/>
  <c r="AH1278" i="1"/>
  <c r="AD1280" i="1"/>
  <c r="AE1280" i="1"/>
  <c r="AB1280" i="1"/>
  <c r="AC1281" i="1"/>
  <c r="AH1279" i="1"/>
  <c r="AH1280" i="1"/>
  <c r="AC1282" i="1"/>
  <c r="AB1281" i="1"/>
  <c r="AE1281" i="1"/>
  <c r="AD1281" i="1"/>
  <c r="AB1282" i="1"/>
  <c r="AE1282" i="1"/>
  <c r="AC1283" i="1"/>
  <c r="AD1282" i="1"/>
  <c r="AH1281" i="1"/>
  <c r="AH1282" i="1"/>
  <c r="AB1283" i="1"/>
  <c r="AD1283" i="1"/>
  <c r="AE1283" i="1"/>
  <c r="AC1284" i="1"/>
  <c r="AH1283" i="1"/>
  <c r="AC1285" i="1"/>
  <c r="AB1284" i="1"/>
  <c r="AD1284" i="1"/>
  <c r="AE1284" i="1"/>
  <c r="AD1285" i="1"/>
  <c r="AE1285" i="1"/>
  <c r="AB1285" i="1"/>
  <c r="AC1286" i="1"/>
  <c r="AH1284" i="1"/>
  <c r="AH1285" i="1"/>
  <c r="AD1286" i="1"/>
  <c r="AC1287" i="1"/>
  <c r="AB1286" i="1"/>
  <c r="AE1286" i="1"/>
  <c r="AD1287" i="1"/>
  <c r="AB1287" i="1"/>
  <c r="AE1287" i="1"/>
  <c r="AC1288" i="1"/>
  <c r="AH1286" i="1"/>
  <c r="AH1287" i="1"/>
  <c r="AE1288" i="1"/>
  <c r="AD1288" i="1"/>
  <c r="AB1288" i="1"/>
  <c r="AC1289" i="1"/>
  <c r="AH1288" i="1"/>
  <c r="AC1290" i="1"/>
  <c r="AD1289" i="1"/>
  <c r="AE1289" i="1"/>
  <c r="AB1289" i="1"/>
  <c r="AB1290" i="1"/>
  <c r="AD1290" i="1"/>
  <c r="AC1291" i="1"/>
  <c r="AE1290" i="1"/>
  <c r="AH1289" i="1"/>
  <c r="AH1290" i="1"/>
  <c r="AB1291" i="1"/>
  <c r="AD1291" i="1"/>
  <c r="AE1291" i="1"/>
  <c r="AC1292" i="1"/>
  <c r="AH1291" i="1"/>
  <c r="AD1292" i="1"/>
  <c r="AB1292" i="1"/>
  <c r="AE1292" i="1"/>
  <c r="AC1293" i="1"/>
  <c r="AH1292" i="1"/>
  <c r="AB1293" i="1"/>
  <c r="AC1294" i="1"/>
  <c r="AE1293" i="1"/>
  <c r="AD1293" i="1"/>
  <c r="AH1293" i="1"/>
  <c r="AB1294" i="1"/>
  <c r="AC1295" i="1"/>
  <c r="AE1294" i="1"/>
  <c r="AD1294" i="1"/>
  <c r="AH1294" i="1"/>
  <c r="AB1295" i="1"/>
  <c r="AC1296" i="1"/>
  <c r="AD1295" i="1"/>
  <c r="AE1295" i="1"/>
  <c r="AH1295" i="1"/>
  <c r="AB1296" i="1"/>
  <c r="AE1296" i="1"/>
  <c r="AD1296" i="1"/>
  <c r="AC1297" i="1"/>
  <c r="AH1296" i="1"/>
  <c r="AB1297" i="1"/>
  <c r="AE1297" i="1"/>
  <c r="AD1297" i="1"/>
  <c r="AC1298" i="1"/>
  <c r="AH1297" i="1"/>
  <c r="AB1298" i="1"/>
  <c r="AC1299" i="1"/>
  <c r="AD1298" i="1"/>
  <c r="AE1298" i="1"/>
  <c r="AH1298" i="1"/>
  <c r="AB1299" i="1"/>
  <c r="AD1299" i="1"/>
  <c r="AE1299" i="1"/>
  <c r="AC1300" i="1"/>
  <c r="AH1299" i="1"/>
  <c r="AE1300" i="1"/>
  <c r="AB1300" i="1"/>
  <c r="AD1300" i="1"/>
  <c r="AC1301" i="1"/>
  <c r="AH1300" i="1"/>
  <c r="AB1301" i="1"/>
  <c r="AD1301" i="1"/>
  <c r="AC1302" i="1"/>
  <c r="AE1301" i="1"/>
  <c r="AH1301" i="1"/>
  <c r="AE1302" i="1"/>
  <c r="AC1303" i="1"/>
  <c r="AB1302" i="1"/>
  <c r="AD1302" i="1"/>
  <c r="AC1304" i="1"/>
  <c r="AD1303" i="1"/>
  <c r="AB1303" i="1"/>
  <c r="AE1303" i="1"/>
  <c r="AH1302" i="1"/>
  <c r="AB1304" i="1"/>
  <c r="AC1305" i="1"/>
  <c r="AE1304" i="1"/>
  <c r="AD1304" i="1"/>
  <c r="AH1303" i="1"/>
  <c r="AH1304" i="1"/>
  <c r="AD1305" i="1"/>
  <c r="AE1305" i="1"/>
  <c r="AC1306" i="1"/>
  <c r="AB1305" i="1"/>
  <c r="AE1306" i="1"/>
  <c r="AB1306" i="1"/>
  <c r="AC1307" i="1"/>
  <c r="AD1306" i="1"/>
  <c r="AH1305" i="1"/>
  <c r="AH1306" i="1"/>
  <c r="AE1307" i="1"/>
  <c r="AC1308" i="1"/>
  <c r="AD1307" i="1"/>
  <c r="AB1307" i="1"/>
  <c r="AD1308" i="1"/>
  <c r="AE1308" i="1"/>
  <c r="AC1309" i="1"/>
  <c r="AB1308" i="1"/>
  <c r="AH1307" i="1"/>
  <c r="AB1309" i="1"/>
  <c r="AE1309" i="1"/>
  <c r="AC1310" i="1"/>
  <c r="AD1309" i="1"/>
  <c r="AH1308" i="1"/>
  <c r="AH1309" i="1"/>
  <c r="AE1310" i="1"/>
  <c r="AB1310" i="1"/>
  <c r="AD1310" i="1"/>
  <c r="AC1311" i="1"/>
  <c r="AH1310" i="1"/>
  <c r="AC1312" i="1"/>
  <c r="AD1311" i="1"/>
  <c r="AE1311" i="1"/>
  <c r="AB1311" i="1"/>
  <c r="AB1312" i="1"/>
  <c r="AC1313" i="1"/>
  <c r="AE1312" i="1"/>
  <c r="AD1312" i="1"/>
  <c r="AH1311" i="1"/>
  <c r="AH1312" i="1"/>
  <c r="AC1314" i="1"/>
  <c r="AE1313" i="1"/>
  <c r="AB1313" i="1"/>
  <c r="AD1313" i="1"/>
  <c r="AD1314" i="1"/>
  <c r="AC1315" i="1"/>
  <c r="AB1314" i="1"/>
  <c r="AE1314" i="1"/>
  <c r="AH1313" i="1"/>
  <c r="AD1315" i="1"/>
  <c r="AC1316" i="1"/>
  <c r="AE1315" i="1"/>
  <c r="AB1315" i="1"/>
  <c r="AH1314" i="1"/>
  <c r="AD1316" i="1"/>
  <c r="AE1316" i="1"/>
  <c r="AC1317" i="1"/>
  <c r="AB1316" i="1"/>
  <c r="AH1315" i="1"/>
  <c r="AB1317" i="1"/>
  <c r="AE1317" i="1"/>
  <c r="AC1318" i="1"/>
  <c r="AD1317" i="1"/>
  <c r="AH1316" i="1"/>
  <c r="AH1317" i="1"/>
  <c r="AD1318" i="1"/>
  <c r="AC1319" i="1"/>
  <c r="AE1318" i="1"/>
  <c r="AB1318" i="1"/>
  <c r="AC1320" i="1"/>
  <c r="AD1319" i="1"/>
  <c r="AB1319" i="1"/>
  <c r="AE1319" i="1"/>
  <c r="AH1318" i="1"/>
  <c r="AC1321" i="1"/>
  <c r="AE1320" i="1"/>
  <c r="AD1320" i="1"/>
  <c r="AB1320" i="1"/>
  <c r="AH1319" i="1"/>
  <c r="AC1322" i="1"/>
  <c r="AB1321" i="1"/>
  <c r="AE1321" i="1"/>
  <c r="AD1321" i="1"/>
  <c r="AH1320" i="1"/>
  <c r="AE1322" i="1"/>
  <c r="AC1323" i="1"/>
  <c r="AD1322" i="1"/>
  <c r="AB1322" i="1"/>
  <c r="AH1321" i="1"/>
  <c r="AD1323" i="1"/>
  <c r="AC1324" i="1"/>
  <c r="AE1323" i="1"/>
  <c r="AB1323" i="1"/>
  <c r="AH1322" i="1"/>
  <c r="AB1324" i="1"/>
  <c r="AC1325" i="1"/>
  <c r="AD1324" i="1"/>
  <c r="AE1324" i="1"/>
  <c r="AH1323" i="1"/>
  <c r="AH1324" i="1"/>
  <c r="AB1325" i="1"/>
  <c r="AE1325" i="1"/>
  <c r="AC1326" i="1"/>
  <c r="AD1325" i="1"/>
  <c r="AH1325" i="1"/>
  <c r="AE1326" i="1"/>
  <c r="AC1327" i="1"/>
  <c r="AB1326" i="1"/>
  <c r="AD1326" i="1"/>
  <c r="AB1327" i="1"/>
  <c r="AE1327" i="1"/>
  <c r="AC1328" i="1"/>
  <c r="AD1327" i="1"/>
  <c r="AH1326" i="1"/>
  <c r="AH1327" i="1"/>
  <c r="AE1328" i="1"/>
  <c r="AC1329" i="1"/>
  <c r="AB1328" i="1"/>
  <c r="AD1328" i="1"/>
  <c r="AB1329" i="1"/>
  <c r="AE1329" i="1"/>
  <c r="AD1329" i="1"/>
  <c r="AC1330" i="1"/>
  <c r="AH1328" i="1"/>
  <c r="AH1329" i="1"/>
  <c r="AD1330" i="1"/>
  <c r="AC1331" i="1"/>
  <c r="AB1330" i="1"/>
  <c r="AE1330" i="1"/>
  <c r="AC1332" i="1"/>
  <c r="AD1331" i="1"/>
  <c r="AB1331" i="1"/>
  <c r="AE1331" i="1"/>
  <c r="AH1330" i="1"/>
  <c r="AD1332" i="1"/>
  <c r="AC1333" i="1"/>
  <c r="AE1332" i="1"/>
  <c r="AB1332" i="1"/>
  <c r="AH1331" i="1"/>
  <c r="AB1333" i="1"/>
  <c r="AC1334" i="1"/>
  <c r="AE1333" i="1"/>
  <c r="AD1333" i="1"/>
  <c r="AH1332" i="1"/>
  <c r="AH1333" i="1"/>
  <c r="AE1334" i="1"/>
  <c r="AB1334" i="1"/>
  <c r="AD1334" i="1"/>
  <c r="AC1335" i="1"/>
  <c r="AH1334" i="1"/>
  <c r="AC1336" i="1"/>
  <c r="AD1335" i="1"/>
  <c r="AB1335" i="1"/>
  <c r="AE1335" i="1"/>
  <c r="AB1336" i="1"/>
  <c r="AC1337" i="1"/>
  <c r="AE1336" i="1"/>
  <c r="AD1336" i="1"/>
  <c r="AH1335" i="1"/>
  <c r="AH1336" i="1"/>
  <c r="AB1337" i="1"/>
  <c r="AE1337" i="1"/>
  <c r="AD1337" i="1"/>
  <c r="AC1338" i="1"/>
  <c r="AH1337" i="1"/>
  <c r="AC1339" i="1"/>
  <c r="AD1338" i="1"/>
  <c r="AB1338" i="1"/>
  <c r="AE1338" i="1"/>
  <c r="AE1339" i="1"/>
  <c r="AC1340" i="1"/>
  <c r="AB1339" i="1"/>
  <c r="AD1339" i="1"/>
  <c r="AH1338" i="1"/>
  <c r="AD1340" i="1"/>
  <c r="AE1340" i="1"/>
  <c r="AC1341" i="1"/>
  <c r="AB1340" i="1"/>
  <c r="AH1339" i="1"/>
  <c r="AB1341" i="1"/>
  <c r="AC1342" i="1"/>
  <c r="AE1341" i="1"/>
  <c r="AD1341" i="1"/>
  <c r="AH1340" i="1"/>
  <c r="AH1341" i="1"/>
  <c r="AE1342" i="1"/>
  <c r="AD1342" i="1"/>
  <c r="AC1343" i="1"/>
  <c r="AB1342" i="1"/>
  <c r="AE1343" i="1"/>
  <c r="AD1343" i="1"/>
  <c r="AB1343" i="1"/>
  <c r="AC1344" i="1"/>
  <c r="AH1342" i="1"/>
  <c r="AH1343" i="1"/>
  <c r="AB1344" i="1"/>
  <c r="AC1345" i="1"/>
  <c r="AE1344" i="1"/>
  <c r="AD1344" i="1"/>
  <c r="AH1344" i="1"/>
  <c r="AB1345" i="1"/>
  <c r="AE1345" i="1"/>
  <c r="AD1345" i="1"/>
  <c r="AC1346" i="1"/>
  <c r="AH1345" i="1"/>
  <c r="AB1346" i="1"/>
  <c r="AE1346" i="1"/>
  <c r="AD1346" i="1"/>
  <c r="AC1347" i="1"/>
  <c r="AH1346" i="1"/>
  <c r="AC1348" i="1"/>
  <c r="AB1347" i="1"/>
  <c r="AE1347" i="1"/>
  <c r="AD1347" i="1"/>
  <c r="AD1348" i="1"/>
  <c r="AE1348" i="1"/>
  <c r="AC1349" i="1"/>
  <c r="AB1348" i="1"/>
  <c r="AH1347" i="1"/>
  <c r="AB1349" i="1"/>
  <c r="AE1349" i="1"/>
  <c r="AC1350" i="1"/>
  <c r="AD1349" i="1"/>
  <c r="AH1348" i="1"/>
  <c r="AH1349" i="1"/>
  <c r="AB1350" i="1"/>
  <c r="AD1350" i="1"/>
  <c r="AE1350" i="1"/>
  <c r="AC1351" i="1"/>
  <c r="AH1350" i="1"/>
  <c r="AB1351" i="1"/>
  <c r="AE1351" i="1"/>
  <c r="AD1351" i="1"/>
  <c r="AC1352" i="1"/>
  <c r="AH1351" i="1"/>
  <c r="AE1352" i="1"/>
  <c r="AB1352" i="1"/>
  <c r="AC1353" i="1"/>
  <c r="AD1352" i="1"/>
  <c r="AH1352" i="1"/>
  <c r="AB1353" i="1"/>
  <c r="AD1353" i="1"/>
  <c r="AE1353" i="1"/>
  <c r="AC1354" i="1"/>
  <c r="AH1353" i="1"/>
  <c r="AE1354" i="1"/>
  <c r="AD1354" i="1"/>
  <c r="AB1354" i="1"/>
  <c r="AC1355" i="1"/>
  <c r="AH1354" i="1"/>
  <c r="AB1355" i="1"/>
  <c r="AC1356" i="1"/>
  <c r="AE1355" i="1"/>
  <c r="AD1355" i="1"/>
  <c r="AH1355" i="1"/>
  <c r="AC1357" i="1"/>
  <c r="AD1356" i="1"/>
  <c r="AE1356" i="1"/>
  <c r="AB1356" i="1"/>
  <c r="AB1357" i="1"/>
  <c r="AE1357" i="1"/>
  <c r="AC1358" i="1"/>
  <c r="AD1357" i="1"/>
  <c r="AH1356" i="1"/>
  <c r="AH1357" i="1"/>
  <c r="AB1358" i="1"/>
  <c r="AE1358" i="1"/>
  <c r="AD1358" i="1"/>
  <c r="AC1359" i="1"/>
  <c r="AH1358" i="1"/>
  <c r="AB1359" i="1"/>
  <c r="AE1359" i="1"/>
  <c r="AD1359" i="1"/>
  <c r="AC1360" i="1"/>
  <c r="AH1359" i="1"/>
  <c r="AE1360" i="1"/>
  <c r="AB1360" i="1"/>
  <c r="AD1360" i="1"/>
  <c r="AC1361" i="1"/>
  <c r="AH1360" i="1"/>
  <c r="AD1361" i="1"/>
  <c r="AC1362" i="1"/>
  <c r="AE1361" i="1"/>
  <c r="AB1361" i="1"/>
  <c r="AD1362" i="1"/>
  <c r="AC1363" i="1"/>
  <c r="AB1362" i="1"/>
  <c r="AE1362" i="1"/>
  <c r="AH1361" i="1"/>
  <c r="AB1363" i="1"/>
  <c r="AE1363" i="1"/>
  <c r="AC1364" i="1"/>
  <c r="AD1363" i="1"/>
  <c r="AH1362" i="1"/>
  <c r="AH1363" i="1"/>
  <c r="AE1364" i="1"/>
  <c r="AC1365" i="1"/>
  <c r="AB1364" i="1"/>
  <c r="AD1364" i="1"/>
  <c r="AB1365" i="1"/>
  <c r="AE1365" i="1"/>
  <c r="AC1366" i="1"/>
  <c r="AD1365" i="1"/>
  <c r="AH1364" i="1"/>
  <c r="AH1365" i="1"/>
  <c r="AE1366" i="1"/>
  <c r="AB1366" i="1"/>
  <c r="AD1366" i="1"/>
  <c r="AC1367" i="1"/>
  <c r="AH1366" i="1"/>
  <c r="AC1368" i="1"/>
  <c r="AD1367" i="1"/>
  <c r="AB1367" i="1"/>
  <c r="AE1367" i="1"/>
  <c r="AB1368" i="1"/>
  <c r="AC1369" i="1"/>
  <c r="AE1368" i="1"/>
  <c r="AD1368" i="1"/>
  <c r="AH1367" i="1"/>
  <c r="AH1368" i="1"/>
  <c r="AD1369" i="1"/>
  <c r="AE1369" i="1"/>
  <c r="AC1370" i="1"/>
  <c r="AB1369" i="1"/>
  <c r="AE1370" i="1"/>
  <c r="AD1370" i="1"/>
  <c r="AC1371" i="1"/>
  <c r="AB1370" i="1"/>
  <c r="AH1369" i="1"/>
  <c r="AE1371" i="1"/>
  <c r="AB1371" i="1"/>
  <c r="AD1371" i="1"/>
  <c r="AC1372" i="1"/>
  <c r="AH1370" i="1"/>
  <c r="AH1371" i="1"/>
  <c r="AE1372" i="1"/>
  <c r="AB1372" i="1"/>
  <c r="AC1373" i="1"/>
  <c r="AD1372" i="1"/>
  <c r="AH1372" i="1"/>
  <c r="AB1373" i="1"/>
  <c r="AD1373" i="1"/>
  <c r="AE1373" i="1"/>
  <c r="AC1374" i="1"/>
  <c r="AH1373" i="1"/>
  <c r="AE1374" i="1"/>
  <c r="AB1374" i="1"/>
  <c r="AD1374" i="1"/>
  <c r="AC1375" i="1"/>
  <c r="AH1374" i="1"/>
  <c r="AD1375" i="1"/>
  <c r="AB1375" i="1"/>
  <c r="AC1376" i="1"/>
  <c r="AE1375" i="1"/>
  <c r="AH1375" i="1"/>
  <c r="AB1376" i="1"/>
  <c r="AC1377" i="1"/>
  <c r="AE1376" i="1"/>
  <c r="AD1376" i="1"/>
  <c r="AH1376" i="1"/>
  <c r="AB1377" i="1"/>
  <c r="AE1377" i="1"/>
  <c r="AD1377" i="1"/>
  <c r="AC1378" i="1"/>
  <c r="AH1377" i="1"/>
  <c r="AB1378" i="1"/>
  <c r="AD1378" i="1"/>
  <c r="AC1379" i="1"/>
  <c r="AE1378" i="1"/>
  <c r="AH1378" i="1"/>
  <c r="AB1379" i="1"/>
  <c r="AE1379" i="1"/>
  <c r="AD1379" i="1"/>
  <c r="AC1380" i="1"/>
  <c r="AH1379" i="1"/>
  <c r="AC1381" i="1"/>
  <c r="AD1380" i="1"/>
  <c r="AB1380" i="1"/>
  <c r="AE1380" i="1"/>
  <c r="AB1381" i="1"/>
  <c r="AE1381" i="1"/>
  <c r="AC1382" i="1"/>
  <c r="AD1381" i="1"/>
  <c r="AH1380" i="1"/>
  <c r="AH1381" i="1"/>
  <c r="AC1383" i="1"/>
  <c r="AD1382" i="1"/>
  <c r="AE1382" i="1"/>
  <c r="AB1382" i="1"/>
  <c r="AB1383" i="1"/>
  <c r="AC1384" i="1"/>
  <c r="AD1383" i="1"/>
  <c r="AE1383" i="1"/>
  <c r="AH1382" i="1"/>
  <c r="AH1383" i="1"/>
  <c r="AD1384" i="1"/>
  <c r="AE1384" i="1"/>
  <c r="AC1385" i="1"/>
  <c r="AB1384" i="1"/>
  <c r="AD1385" i="1"/>
  <c r="AE1385" i="1"/>
  <c r="AC1386" i="1"/>
  <c r="AB1385" i="1"/>
  <c r="AH1384" i="1"/>
  <c r="AD1386" i="1"/>
  <c r="AE1386" i="1"/>
  <c r="AC1387" i="1"/>
  <c r="AB1386" i="1"/>
  <c r="AH1385" i="1"/>
  <c r="AD1387" i="1"/>
  <c r="AC1388" i="1"/>
  <c r="AB1387" i="1"/>
  <c r="AE1387" i="1"/>
  <c r="AH1386" i="1"/>
  <c r="AC1389" i="1"/>
  <c r="AE1388" i="1"/>
  <c r="AD1388" i="1"/>
  <c r="AB1388" i="1"/>
  <c r="AH1387" i="1"/>
  <c r="AD1389" i="1"/>
  <c r="AC1390" i="1"/>
  <c r="AE1389" i="1"/>
  <c r="AB1389" i="1"/>
  <c r="AH1388" i="1"/>
  <c r="AD1390" i="1"/>
  <c r="AB1390" i="1"/>
  <c r="AC1391" i="1"/>
  <c r="AE1390" i="1"/>
  <c r="AH1389" i="1"/>
  <c r="AH1390" i="1"/>
  <c r="AC1392" i="1"/>
  <c r="AE1391" i="1"/>
  <c r="AB1391" i="1"/>
  <c r="AD1391" i="1"/>
  <c r="AC1393" i="1"/>
  <c r="AE1392" i="1"/>
  <c r="AB1392" i="1"/>
  <c r="AD1392" i="1"/>
  <c r="AH1391" i="1"/>
  <c r="AB1393" i="1"/>
  <c r="AC1394" i="1"/>
  <c r="AE1393" i="1"/>
  <c r="AD1393" i="1"/>
  <c r="AH1392" i="1"/>
  <c r="AH1393" i="1"/>
  <c r="AE1394" i="1"/>
  <c r="AB1394" i="1"/>
  <c r="AC1395" i="1"/>
  <c r="AD1394" i="1"/>
  <c r="AH1394" i="1"/>
  <c r="AD1395" i="1"/>
  <c r="AE1395" i="1"/>
  <c r="AB1395" i="1"/>
  <c r="AC1396" i="1"/>
  <c r="AH1395" i="1"/>
  <c r="AD1396" i="1"/>
  <c r="AE1396" i="1"/>
  <c r="AB1396" i="1"/>
  <c r="AC1397" i="1"/>
  <c r="AH1396" i="1"/>
  <c r="AD1397" i="1"/>
  <c r="AC1398" i="1"/>
  <c r="AB1397" i="1"/>
  <c r="AE1397" i="1"/>
  <c r="AC1399" i="1"/>
  <c r="AD1398" i="1"/>
  <c r="AB1398" i="1"/>
  <c r="AE1398" i="1"/>
  <c r="AH1397" i="1"/>
  <c r="AC1400" i="1"/>
  <c r="AE1399" i="1"/>
  <c r="AD1399" i="1"/>
  <c r="AB1399" i="1"/>
  <c r="AH1398" i="1"/>
  <c r="AB1400" i="1"/>
  <c r="AE1400" i="1"/>
  <c r="AD1400" i="1"/>
  <c r="AC1401" i="1"/>
  <c r="AH1399" i="1"/>
  <c r="AH1400" i="1"/>
  <c r="AD1401" i="1"/>
  <c r="AE1401" i="1"/>
  <c r="AB1401" i="1"/>
  <c r="AC1402" i="1"/>
  <c r="AH1401" i="1"/>
  <c r="AC1403" i="1"/>
  <c r="AB1402" i="1"/>
  <c r="AD1402" i="1"/>
  <c r="AE1402" i="1"/>
  <c r="AB1403" i="1"/>
  <c r="AE1403" i="1"/>
  <c r="AC1404" i="1"/>
  <c r="AD1403" i="1"/>
  <c r="AH1402" i="1"/>
  <c r="AH1403" i="1"/>
  <c r="AE1404" i="1"/>
  <c r="AB1404" i="1"/>
  <c r="AC1405" i="1"/>
  <c r="AD1404" i="1"/>
  <c r="AH1404" i="1"/>
  <c r="AD1405" i="1"/>
  <c r="AC1406" i="1"/>
  <c r="AB1405" i="1"/>
  <c r="AE1405" i="1"/>
  <c r="AC1407" i="1"/>
  <c r="AD1406" i="1"/>
  <c r="AB1406" i="1"/>
  <c r="AE1406" i="1"/>
  <c r="AH1405" i="1"/>
  <c r="AE1407" i="1"/>
  <c r="AC1408" i="1"/>
  <c r="AD1407" i="1"/>
  <c r="AB1407" i="1"/>
  <c r="AH1406" i="1"/>
  <c r="AB1408" i="1"/>
  <c r="AE1408" i="1"/>
  <c r="AC1409" i="1"/>
  <c r="AD1408" i="1"/>
  <c r="AH1407" i="1"/>
  <c r="AH1408" i="1"/>
  <c r="AC1410" i="1"/>
  <c r="AE1409" i="1"/>
  <c r="AB1409" i="1"/>
  <c r="AD1409" i="1"/>
  <c r="AC1411" i="1"/>
  <c r="AD1410" i="1"/>
  <c r="AB1410" i="1"/>
  <c r="AE1410" i="1"/>
  <c r="AH1409" i="1"/>
  <c r="AD1411" i="1"/>
  <c r="AB1411" i="1"/>
  <c r="AE1411" i="1"/>
  <c r="AC1412" i="1"/>
  <c r="AH1410" i="1"/>
  <c r="AH1411" i="1"/>
  <c r="AE1412" i="1"/>
  <c r="AB1412" i="1"/>
  <c r="AD1412" i="1"/>
  <c r="AC1413" i="1"/>
  <c r="AH1412" i="1"/>
  <c r="AD1413" i="1"/>
  <c r="AC1414" i="1"/>
  <c r="AE1413" i="1"/>
  <c r="AB1413" i="1"/>
  <c r="AC1415" i="1"/>
  <c r="AE1414" i="1"/>
  <c r="AB1414" i="1"/>
  <c r="AD1414" i="1"/>
  <c r="AH1413" i="1"/>
  <c r="AB1415" i="1"/>
  <c r="AD1415" i="1"/>
  <c r="AC1416" i="1"/>
  <c r="AE1415" i="1"/>
  <c r="AH1414" i="1"/>
  <c r="AH1415" i="1"/>
  <c r="AE1416" i="1"/>
  <c r="AC1417" i="1"/>
  <c r="AD1416" i="1"/>
  <c r="AB1416" i="1"/>
  <c r="AC1418" i="1"/>
  <c r="AE1417" i="1"/>
  <c r="AB1417" i="1"/>
  <c r="AD1417" i="1"/>
  <c r="AH1416" i="1"/>
  <c r="AE1418" i="1"/>
  <c r="AB1418" i="1"/>
  <c r="AD1418" i="1"/>
  <c r="AC1419" i="1"/>
  <c r="AH1417" i="1"/>
  <c r="AH1418" i="1"/>
  <c r="AB1419" i="1"/>
  <c r="AC1420" i="1"/>
  <c r="AE1419" i="1"/>
  <c r="AD1419" i="1"/>
  <c r="AH1419" i="1"/>
  <c r="AD1420" i="1"/>
  <c r="AB1420" i="1"/>
  <c r="AE1420" i="1"/>
  <c r="AC1421" i="1"/>
  <c r="AH1420" i="1"/>
  <c r="AD1421" i="1"/>
  <c r="AC1422" i="1"/>
  <c r="AE1421" i="1"/>
  <c r="AB1421" i="1"/>
  <c r="AC1423" i="1"/>
  <c r="AE1422" i="1"/>
  <c r="AB1422" i="1"/>
  <c r="AD1422" i="1"/>
  <c r="AH1421" i="1"/>
  <c r="AD1423" i="1"/>
  <c r="AC1424" i="1"/>
  <c r="AB1423" i="1"/>
  <c r="AE1423" i="1"/>
  <c r="AH1422" i="1"/>
  <c r="AC1425" i="1"/>
  <c r="AE1424" i="1"/>
  <c r="AB1424" i="1"/>
  <c r="AD1424" i="1"/>
  <c r="AH1423" i="1"/>
  <c r="AC1426" i="1"/>
  <c r="AB1425" i="1"/>
  <c r="AE1425" i="1"/>
  <c r="AD1425" i="1"/>
  <c r="AH1424" i="1"/>
  <c r="AC1427" i="1"/>
  <c r="AB1426" i="1"/>
  <c r="AD1426" i="1"/>
  <c r="AE1426" i="1"/>
  <c r="AH1425" i="1"/>
  <c r="AE1427" i="1"/>
  <c r="AB1427" i="1"/>
  <c r="AD1427" i="1"/>
  <c r="AC1428" i="1"/>
  <c r="AH1426" i="1"/>
  <c r="AH1427" i="1"/>
  <c r="AC1429" i="1"/>
  <c r="AE1428" i="1"/>
  <c r="AD1428" i="1"/>
  <c r="AB1428" i="1"/>
  <c r="AD1429" i="1"/>
  <c r="AB1429" i="1"/>
  <c r="AE1429" i="1"/>
  <c r="AC1430" i="1"/>
  <c r="AH1428" i="1"/>
  <c r="AH1429" i="1"/>
  <c r="AE1430" i="1"/>
  <c r="AD1430" i="1"/>
  <c r="AC1431" i="1"/>
  <c r="AB1430" i="1"/>
  <c r="AC1432" i="1"/>
  <c r="AE1431" i="1"/>
  <c r="AB1431" i="1"/>
  <c r="AD1431" i="1"/>
  <c r="AH1430" i="1"/>
  <c r="AB1432" i="1"/>
  <c r="AE1432" i="1"/>
  <c r="AC1433" i="1"/>
  <c r="AD1432" i="1"/>
  <c r="AH1431" i="1"/>
  <c r="AH1432" i="1"/>
  <c r="AC1434" i="1"/>
  <c r="AE1433" i="1"/>
  <c r="AB1433" i="1"/>
  <c r="AD1433" i="1"/>
  <c r="AD1434" i="1"/>
  <c r="AC1435" i="1"/>
  <c r="AB1434" i="1"/>
  <c r="AE1434" i="1"/>
  <c r="AH1433" i="1"/>
  <c r="AE1435" i="1"/>
  <c r="AD1435" i="1"/>
  <c r="AB1435" i="1"/>
  <c r="AC1436" i="1"/>
  <c r="AH1434" i="1"/>
  <c r="AH1435" i="1"/>
  <c r="AD1436" i="1"/>
  <c r="AB1436" i="1"/>
  <c r="AE1436" i="1"/>
  <c r="AC1437" i="1"/>
  <c r="AH1436" i="1"/>
  <c r="AD1437" i="1"/>
  <c r="AC1438" i="1"/>
  <c r="AE1437" i="1"/>
  <c r="AB1437" i="1"/>
  <c r="AD1438" i="1"/>
  <c r="AB1438" i="1"/>
  <c r="AC1439" i="1"/>
  <c r="AE1438" i="1"/>
  <c r="AH1437" i="1"/>
  <c r="AH1438" i="1"/>
  <c r="AB1439" i="1"/>
  <c r="AE1439" i="1"/>
  <c r="AD1439" i="1"/>
  <c r="AC1440" i="1"/>
  <c r="AH1439" i="1"/>
  <c r="AE1440" i="1"/>
  <c r="AD1440" i="1"/>
  <c r="AC1441" i="1"/>
  <c r="AB1440" i="1"/>
  <c r="AC1442" i="1"/>
  <c r="AE1441" i="1"/>
  <c r="AB1441" i="1"/>
  <c r="AD1441" i="1"/>
  <c r="AH1440" i="1"/>
  <c r="AD1442" i="1"/>
  <c r="AB1442" i="1"/>
  <c r="AC1443" i="1"/>
  <c r="AE1442" i="1"/>
  <c r="AH1441" i="1"/>
  <c r="AH1442" i="1"/>
  <c r="AB1443" i="1"/>
  <c r="AD1443" i="1"/>
  <c r="AE1443" i="1"/>
  <c r="AC1444" i="1"/>
  <c r="AH1443" i="1"/>
  <c r="AE1444" i="1"/>
  <c r="AC1445" i="1"/>
  <c r="AD1444" i="1"/>
  <c r="AB1444" i="1"/>
  <c r="AB1445" i="1"/>
  <c r="AE1445" i="1"/>
  <c r="AD1445" i="1"/>
  <c r="AC1446" i="1"/>
  <c r="AH1444" i="1"/>
  <c r="AH1445" i="1"/>
  <c r="AC1447" i="1"/>
  <c r="AE1446" i="1"/>
  <c r="AB1446" i="1"/>
  <c r="AD1446" i="1"/>
  <c r="AD1447" i="1"/>
  <c r="AC1448" i="1"/>
  <c r="AB1447" i="1"/>
  <c r="AE1447" i="1"/>
  <c r="AH1446" i="1"/>
  <c r="AC1449" i="1"/>
  <c r="AE1448" i="1"/>
  <c r="AD1448" i="1"/>
  <c r="AB1448" i="1"/>
  <c r="AH1447" i="1"/>
  <c r="AB1449" i="1"/>
  <c r="AC1450" i="1"/>
  <c r="AE1449" i="1"/>
  <c r="AD1449" i="1"/>
  <c r="AH1448" i="1"/>
  <c r="AH1449" i="1"/>
  <c r="AE1450" i="1"/>
  <c r="AC1451" i="1"/>
  <c r="AD1450" i="1"/>
  <c r="AB1450" i="1"/>
  <c r="AD1451" i="1"/>
  <c r="AB1451" i="1"/>
  <c r="AE1451" i="1"/>
  <c r="AC1452" i="1"/>
  <c r="AH1450" i="1"/>
  <c r="AH1451" i="1"/>
  <c r="AE1452" i="1"/>
  <c r="AC1453" i="1"/>
  <c r="AD1452" i="1"/>
  <c r="AB1452" i="1"/>
  <c r="AB1453" i="1"/>
  <c r="AE1453" i="1"/>
  <c r="AD1453" i="1"/>
  <c r="AC1454" i="1"/>
  <c r="AH1452" i="1"/>
  <c r="AH1453" i="1"/>
  <c r="AE1454" i="1"/>
  <c r="AD1454" i="1"/>
  <c r="AB1454" i="1"/>
  <c r="AC1455" i="1"/>
  <c r="AH1454" i="1"/>
  <c r="AD1455" i="1"/>
  <c r="AC1456" i="1"/>
  <c r="AB1455" i="1"/>
  <c r="AE1455" i="1"/>
  <c r="AB1456" i="1"/>
  <c r="AE1456" i="1"/>
  <c r="AD1456" i="1"/>
  <c r="AC1457" i="1"/>
  <c r="AH1455" i="1"/>
  <c r="AH1456" i="1"/>
  <c r="AB1457" i="1"/>
  <c r="AE1457" i="1"/>
  <c r="AD1457" i="1"/>
  <c r="AC1458" i="1"/>
  <c r="AH1457" i="1"/>
  <c r="AC1459" i="1"/>
  <c r="AB1458" i="1"/>
  <c r="AD1458" i="1"/>
  <c r="AE1458" i="1"/>
  <c r="AE1459" i="1"/>
  <c r="AB1459" i="1"/>
  <c r="AC1460" i="1"/>
  <c r="AD1459" i="1"/>
  <c r="AH1458" i="1"/>
  <c r="AH1459" i="1"/>
  <c r="AD1460" i="1"/>
  <c r="AE1460" i="1"/>
  <c r="AC1461" i="1"/>
  <c r="AB1460" i="1"/>
  <c r="AD1461" i="1"/>
  <c r="AE1461" i="1"/>
  <c r="AC1462" i="1"/>
  <c r="AB1461" i="1"/>
  <c r="AH1460" i="1"/>
  <c r="AE1462" i="1"/>
  <c r="AB1462" i="1"/>
  <c r="AC1463" i="1"/>
  <c r="AD1462" i="1"/>
  <c r="AH1461" i="1"/>
  <c r="AH1462" i="1"/>
  <c r="AD1463" i="1"/>
  <c r="AE1463" i="1"/>
  <c r="AC1464" i="1"/>
  <c r="AB1463" i="1"/>
  <c r="AE1464" i="1"/>
  <c r="AC1465" i="1"/>
  <c r="AB1464" i="1"/>
  <c r="AD1464" i="1"/>
  <c r="AH1463" i="1"/>
  <c r="AD1465" i="1"/>
  <c r="AE1465" i="1"/>
  <c r="AC1466" i="1"/>
  <c r="AB1465" i="1"/>
  <c r="AH1464" i="1"/>
  <c r="AE1466" i="1"/>
  <c r="AD1466" i="1"/>
  <c r="AB1466" i="1"/>
  <c r="AC1467" i="1"/>
  <c r="AH1465" i="1"/>
  <c r="AH1466" i="1"/>
  <c r="AB1467" i="1"/>
  <c r="AD1467" i="1"/>
  <c r="AC1468" i="1"/>
  <c r="AE1467" i="1"/>
  <c r="AH1467" i="1"/>
  <c r="AE1468" i="1"/>
  <c r="AD1468" i="1"/>
  <c r="AB1468" i="1"/>
  <c r="AC1469" i="1"/>
  <c r="AH1468" i="1"/>
  <c r="AB1469" i="1"/>
  <c r="AD1469" i="1"/>
  <c r="AE1469" i="1"/>
  <c r="AC1470" i="1"/>
  <c r="AH1469" i="1"/>
  <c r="AE1470" i="1"/>
  <c r="AB1470" i="1"/>
  <c r="AD1470" i="1"/>
  <c r="AC1471" i="1"/>
  <c r="AH1470" i="1"/>
  <c r="AC1472" i="1"/>
  <c r="AB1471" i="1"/>
  <c r="AD1471" i="1"/>
  <c r="AE1471" i="1"/>
  <c r="AD1472" i="1"/>
  <c r="AE1472" i="1"/>
  <c r="AB1472" i="1"/>
  <c r="AC1473" i="1"/>
  <c r="AH1471" i="1"/>
  <c r="AH1472" i="1"/>
  <c r="AC1474" i="1"/>
  <c r="AB1473" i="1"/>
  <c r="AE1473" i="1"/>
  <c r="AD1473" i="1"/>
  <c r="AD1474" i="1"/>
  <c r="AE1474" i="1"/>
  <c r="AC1475" i="1"/>
  <c r="AB1474" i="1"/>
  <c r="AH1473" i="1"/>
  <c r="AB1475" i="1"/>
  <c r="AE1475" i="1"/>
  <c r="AC1476" i="1"/>
  <c r="AD1475" i="1"/>
  <c r="AH1474" i="1"/>
  <c r="AH1475" i="1"/>
  <c r="AE1476" i="1"/>
  <c r="AC1477" i="1"/>
  <c r="AB1476" i="1"/>
  <c r="AD1476" i="1"/>
  <c r="AD1477" i="1"/>
  <c r="AE1477" i="1"/>
  <c r="AB1477" i="1"/>
  <c r="AC1478" i="1"/>
  <c r="AH1476" i="1"/>
  <c r="AH1477" i="1"/>
  <c r="AB1478" i="1"/>
  <c r="AE1478" i="1"/>
  <c r="AC1479" i="1"/>
  <c r="AD1478" i="1"/>
  <c r="AH1478" i="1"/>
  <c r="AC1480" i="1"/>
  <c r="AD1479" i="1"/>
  <c r="AE1479" i="1"/>
  <c r="AB1479" i="1"/>
  <c r="AD1480" i="1"/>
  <c r="AE1480" i="1"/>
  <c r="AC1481" i="1"/>
  <c r="AB1480" i="1"/>
  <c r="AH1479" i="1"/>
  <c r="AB1481" i="1"/>
  <c r="AE1481" i="1"/>
  <c r="AD1481" i="1"/>
  <c r="AC1482" i="1"/>
  <c r="AH1480" i="1"/>
  <c r="AH1481" i="1"/>
  <c r="AC1483" i="1"/>
  <c r="AE1482" i="1"/>
  <c r="AB1482" i="1"/>
  <c r="AD1482" i="1"/>
  <c r="AB1483" i="1"/>
  <c r="AD1483" i="1"/>
  <c r="AC1484" i="1"/>
  <c r="AE1483" i="1"/>
  <c r="AH1482" i="1"/>
  <c r="AH1483" i="1"/>
  <c r="AE1484" i="1"/>
  <c r="AC1485" i="1"/>
  <c r="AD1484" i="1"/>
  <c r="AB1484" i="1"/>
  <c r="AC1486" i="1"/>
  <c r="AE1485" i="1"/>
  <c r="AD1485" i="1"/>
  <c r="AB1485" i="1"/>
  <c r="AH1484" i="1"/>
  <c r="AE1486" i="1"/>
  <c r="AB1486" i="1"/>
  <c r="AC1487" i="1"/>
  <c r="AD1486" i="1"/>
  <c r="AH1485" i="1"/>
  <c r="AH1486" i="1"/>
  <c r="AD1487" i="1"/>
  <c r="AC1488" i="1"/>
  <c r="AB1487" i="1"/>
  <c r="AE1487" i="1"/>
  <c r="AD1488" i="1"/>
  <c r="AE1488" i="1"/>
  <c r="AB1488" i="1"/>
  <c r="AC1489" i="1"/>
  <c r="AH1487" i="1"/>
  <c r="AH1488" i="1"/>
  <c r="AB1489" i="1"/>
  <c r="AD1489" i="1"/>
  <c r="AE1489" i="1"/>
  <c r="AC1490" i="1"/>
  <c r="AH1489" i="1"/>
  <c r="AE1490" i="1"/>
  <c r="AC1491" i="1"/>
  <c r="AD1490" i="1"/>
  <c r="AB1490" i="1"/>
  <c r="AD1491" i="1"/>
  <c r="AC1492" i="1"/>
  <c r="AB1491" i="1"/>
  <c r="AE1491" i="1"/>
  <c r="AH1490" i="1"/>
  <c r="AB1492" i="1"/>
  <c r="AE1492" i="1"/>
  <c r="AC1493" i="1"/>
  <c r="AD1492" i="1"/>
  <c r="AH1491" i="1"/>
  <c r="AH1492" i="1"/>
  <c r="AC1494" i="1"/>
  <c r="AE1493" i="1"/>
  <c r="AD1493" i="1"/>
  <c r="AB1493" i="1"/>
  <c r="AE1494" i="1"/>
  <c r="AD1494" i="1"/>
  <c r="AC1495" i="1"/>
  <c r="AB1494" i="1"/>
  <c r="AH1493" i="1"/>
  <c r="AE1495" i="1"/>
  <c r="AD1495" i="1"/>
  <c r="AC1496" i="1"/>
  <c r="AB1495" i="1"/>
  <c r="AH1494" i="1"/>
  <c r="AE1496" i="1"/>
  <c r="AC1497" i="1"/>
  <c r="AB1496" i="1"/>
  <c r="AD1496" i="1"/>
  <c r="AH1495" i="1"/>
  <c r="AC1498" i="1"/>
  <c r="AE1497" i="1"/>
  <c r="AD1497" i="1"/>
  <c r="AB1497" i="1"/>
  <c r="AH1496" i="1"/>
  <c r="AE1498" i="1"/>
  <c r="AD1498" i="1"/>
  <c r="AC1499" i="1"/>
  <c r="AB1498" i="1"/>
  <c r="AH1497" i="1"/>
  <c r="AD1499" i="1"/>
  <c r="AB1499" i="1"/>
  <c r="AE1499" i="1"/>
  <c r="AC1500" i="1"/>
  <c r="AH1498" i="1"/>
  <c r="AH1499" i="1"/>
  <c r="AE1500" i="1"/>
  <c r="AB1500" i="1"/>
  <c r="AC1501" i="1"/>
  <c r="AD1500" i="1"/>
  <c r="AH1500" i="1"/>
  <c r="AB1501" i="1"/>
  <c r="AC1502" i="1"/>
  <c r="AE1501" i="1"/>
  <c r="AD1501" i="1"/>
  <c r="AH1501" i="1"/>
  <c r="AE1502" i="1"/>
  <c r="AC1503" i="1"/>
  <c r="AB1502" i="1"/>
  <c r="AD1502" i="1"/>
  <c r="AC1504" i="1"/>
  <c r="AB1503" i="1"/>
  <c r="AE1503" i="1"/>
  <c r="AD1503" i="1"/>
  <c r="AH1502" i="1"/>
  <c r="AC1505" i="1"/>
  <c r="AE1504" i="1"/>
  <c r="AB1504" i="1"/>
  <c r="AD1504" i="1"/>
  <c r="AH1503" i="1"/>
  <c r="AC1506" i="1"/>
  <c r="AD1505" i="1"/>
  <c r="AE1505" i="1"/>
  <c r="AB1505" i="1"/>
  <c r="AH1504" i="1"/>
  <c r="AC1507" i="1"/>
  <c r="AD1506" i="1"/>
  <c r="AB1506" i="1"/>
  <c r="AE1506" i="1"/>
  <c r="AH1505" i="1"/>
  <c r="AB1507" i="1"/>
  <c r="AC1508" i="1"/>
  <c r="AD1507" i="1"/>
  <c r="AE1507" i="1"/>
  <c r="AH1506" i="1"/>
  <c r="AH1507" i="1"/>
  <c r="AC1509" i="1"/>
  <c r="AE1508" i="1"/>
  <c r="AB1508" i="1"/>
  <c r="AD1508" i="1"/>
  <c r="AB1509" i="1"/>
  <c r="AC1510" i="1"/>
  <c r="AE1509" i="1"/>
  <c r="AD1509" i="1"/>
  <c r="AH1508" i="1"/>
  <c r="AH1509" i="1"/>
  <c r="AC1511" i="1"/>
  <c r="AD1510" i="1"/>
  <c r="AE1510" i="1"/>
  <c r="AB1510" i="1"/>
  <c r="AB1511" i="1"/>
  <c r="AC1512" i="1"/>
  <c r="AD1511" i="1"/>
  <c r="AE1511" i="1"/>
  <c r="AH1510" i="1"/>
  <c r="AH1511" i="1"/>
  <c r="AC1513" i="1"/>
  <c r="AE1512" i="1"/>
  <c r="AB1512" i="1"/>
  <c r="AD1512" i="1"/>
  <c r="AB1513" i="1"/>
  <c r="AC1514" i="1"/>
  <c r="AE1513" i="1"/>
  <c r="AD1513" i="1"/>
  <c r="AH1512" i="1"/>
  <c r="AH1513" i="1"/>
  <c r="AE1514" i="1"/>
  <c r="AD1514" i="1"/>
  <c r="AB1514" i="1"/>
  <c r="AC1515" i="1"/>
  <c r="AH1514" i="1"/>
  <c r="AC1516" i="1"/>
  <c r="AB1515" i="1"/>
  <c r="AE1515" i="1"/>
  <c r="AD1515" i="1"/>
  <c r="AC1517" i="1"/>
  <c r="AE1516" i="1"/>
  <c r="AD1516" i="1"/>
  <c r="AB1516" i="1"/>
  <c r="AH1515" i="1"/>
  <c r="AC1518" i="1"/>
  <c r="AD1517" i="1"/>
  <c r="AE1517" i="1"/>
  <c r="AB1517" i="1"/>
  <c r="AH1516" i="1"/>
  <c r="AB1518" i="1"/>
  <c r="AC1519" i="1"/>
  <c r="AD1518" i="1"/>
  <c r="AE1518" i="1"/>
  <c r="AH1517" i="1"/>
  <c r="AH1518" i="1"/>
  <c r="AB1519" i="1"/>
  <c r="AC1520" i="1"/>
  <c r="AD1519" i="1"/>
  <c r="AE1519" i="1"/>
  <c r="AH1519" i="1"/>
  <c r="AD1520" i="1"/>
  <c r="AE1520" i="1"/>
  <c r="AB1520" i="1"/>
  <c r="AC1521" i="1"/>
  <c r="AH1520" i="1"/>
  <c r="AB1521" i="1"/>
  <c r="AC1522" i="1"/>
  <c r="AE1521" i="1"/>
  <c r="AD1521" i="1"/>
  <c r="AH1521" i="1"/>
  <c r="AE1522" i="1"/>
  <c r="AD1522" i="1"/>
  <c r="AB1522" i="1"/>
  <c r="AC1523" i="1"/>
  <c r="AH1522" i="1"/>
  <c r="AC1524" i="1"/>
  <c r="AB1523" i="1"/>
  <c r="AE1523" i="1"/>
  <c r="AD1523" i="1"/>
  <c r="AC1525" i="1"/>
  <c r="AE1524" i="1"/>
  <c r="AB1524" i="1"/>
  <c r="AD1524" i="1"/>
  <c r="AH1523" i="1"/>
  <c r="AC1526" i="1"/>
  <c r="AD1525" i="1"/>
  <c r="AE1525" i="1"/>
  <c r="AB1525" i="1"/>
  <c r="AH1524" i="1"/>
  <c r="AB1526" i="1"/>
  <c r="AC1527" i="1"/>
  <c r="AD1526" i="1"/>
  <c r="AE1526" i="1"/>
  <c r="AH1525" i="1"/>
  <c r="AH1526" i="1"/>
  <c r="AC1528" i="1"/>
  <c r="AE1527" i="1"/>
  <c r="AD1527" i="1"/>
  <c r="AB1527" i="1"/>
  <c r="AD1528" i="1"/>
  <c r="AE1528" i="1"/>
  <c r="AC1529" i="1"/>
  <c r="AB1528" i="1"/>
  <c r="AH1527" i="1"/>
  <c r="AC1530" i="1"/>
  <c r="AE1529" i="1"/>
  <c r="AD1529" i="1"/>
  <c r="AB1529" i="1"/>
  <c r="AH1528" i="1"/>
  <c r="AE1530" i="1"/>
  <c r="AB1530" i="1"/>
  <c r="AD1530" i="1"/>
  <c r="AC1531" i="1"/>
  <c r="AH1529" i="1"/>
  <c r="AH1530" i="1"/>
  <c r="AD1531" i="1"/>
  <c r="AB1531" i="1"/>
  <c r="AC1532" i="1"/>
  <c r="AE1531" i="1"/>
  <c r="AH1531" i="1"/>
  <c r="AD1532" i="1"/>
  <c r="AE1532" i="1"/>
  <c r="AB1532" i="1"/>
  <c r="AC1533" i="1"/>
  <c r="AH1532" i="1"/>
  <c r="AC1534" i="1"/>
  <c r="AD1533" i="1"/>
  <c r="AE1533" i="1"/>
  <c r="AB1533" i="1"/>
  <c r="AB1534" i="1"/>
  <c r="AC1535" i="1"/>
  <c r="AD1534" i="1"/>
  <c r="AE1534" i="1"/>
  <c r="AH1533" i="1"/>
  <c r="AH1534" i="1"/>
  <c r="AE1535" i="1"/>
  <c r="AC1536" i="1"/>
  <c r="AD1535" i="1"/>
  <c r="AB1535" i="1"/>
  <c r="AD1536" i="1"/>
  <c r="AE1536" i="1"/>
  <c r="AC1537" i="1"/>
  <c r="AB1536" i="1"/>
  <c r="AH1535" i="1"/>
  <c r="AC1538" i="1"/>
  <c r="AE1537" i="1"/>
  <c r="AD1537" i="1"/>
  <c r="AB1537" i="1"/>
  <c r="AH1536" i="1"/>
  <c r="AE1538" i="1"/>
  <c r="AC1539" i="1"/>
  <c r="AB1538" i="1"/>
  <c r="AD1538" i="1"/>
  <c r="AH1537" i="1"/>
  <c r="AC1540" i="1"/>
  <c r="AE1539" i="1"/>
  <c r="AD1539" i="1"/>
  <c r="AB1539" i="1"/>
  <c r="AH1538" i="1"/>
  <c r="AD1540" i="1"/>
  <c r="AE1540" i="1"/>
  <c r="AC1541" i="1"/>
  <c r="AB1540" i="1"/>
  <c r="AH1539" i="1"/>
  <c r="AC1542" i="1"/>
  <c r="AE1541" i="1"/>
  <c r="AD1541" i="1"/>
  <c r="AB1541" i="1"/>
  <c r="AH1540" i="1"/>
  <c r="AE1542" i="1"/>
  <c r="AC1543" i="1"/>
  <c r="AD1542" i="1"/>
  <c r="AB1542" i="1"/>
  <c r="AH1541" i="1"/>
  <c r="AC1544" i="1"/>
  <c r="AD1543" i="1"/>
  <c r="AE1543" i="1"/>
  <c r="AB1543" i="1"/>
  <c r="AH1542" i="1"/>
  <c r="AC1545" i="1"/>
  <c r="AD1544" i="1"/>
  <c r="AB1544" i="1"/>
  <c r="AE1544" i="1"/>
  <c r="AH1543" i="1"/>
  <c r="AC1546" i="1"/>
  <c r="AB1545" i="1"/>
  <c r="AE1545" i="1"/>
  <c r="AD1545" i="1"/>
  <c r="AH1544" i="1"/>
  <c r="AE1546" i="1"/>
  <c r="AC1547" i="1"/>
  <c r="AB1546" i="1"/>
  <c r="AD1546" i="1"/>
  <c r="AH1545" i="1"/>
  <c r="AB1547" i="1"/>
  <c r="AD1547" i="1"/>
  <c r="AC1548" i="1"/>
  <c r="AE1547" i="1"/>
  <c r="AH1546" i="1"/>
  <c r="AH1547" i="1"/>
  <c r="AE1548" i="1"/>
  <c r="AC1549" i="1"/>
  <c r="AD1548" i="1"/>
  <c r="AB1548" i="1"/>
  <c r="AC1550" i="1"/>
  <c r="AE1549" i="1"/>
  <c r="AD1549" i="1"/>
  <c r="AB1549" i="1"/>
  <c r="AH1548" i="1"/>
  <c r="AE1550" i="1"/>
  <c r="AB1550" i="1"/>
  <c r="AD1550" i="1"/>
  <c r="AC1551" i="1"/>
  <c r="AH1549" i="1"/>
  <c r="AH1550" i="1"/>
  <c r="AB1551" i="1"/>
  <c r="AC1552" i="1"/>
  <c r="AE1551" i="1"/>
  <c r="AD1551" i="1"/>
  <c r="AH1551" i="1"/>
  <c r="AE1552" i="1"/>
  <c r="AC1553" i="1"/>
  <c r="AD1552" i="1"/>
  <c r="AB1552" i="1"/>
  <c r="AB1553" i="1"/>
  <c r="AD1553" i="1"/>
  <c r="AE1553" i="1"/>
  <c r="AC1554" i="1"/>
  <c r="AH1552" i="1"/>
  <c r="AH1553" i="1"/>
  <c r="AD1554" i="1"/>
  <c r="AC1555" i="1"/>
  <c r="AB1554" i="1"/>
  <c r="AE1554" i="1"/>
  <c r="AE1555" i="1"/>
  <c r="AD1555" i="1"/>
  <c r="AB1555" i="1"/>
  <c r="AC1556" i="1"/>
  <c r="AH1554" i="1"/>
  <c r="AH1555" i="1"/>
  <c r="AB1556" i="1"/>
  <c r="AC1557" i="1"/>
  <c r="AE1556" i="1"/>
  <c r="AD1556" i="1"/>
  <c r="AH1556" i="1"/>
  <c r="AD1557" i="1"/>
  <c r="AE1557" i="1"/>
  <c r="AC1558" i="1"/>
  <c r="AB1557" i="1"/>
  <c r="AC1559" i="1"/>
  <c r="AD1558" i="1"/>
  <c r="AB1558" i="1"/>
  <c r="AE1558" i="1"/>
  <c r="AH1557" i="1"/>
  <c r="AD1559" i="1"/>
  <c r="AC1560" i="1"/>
  <c r="AE1559" i="1"/>
  <c r="AB1559" i="1"/>
  <c r="AH1558" i="1"/>
  <c r="AE1560" i="1"/>
  <c r="AC1561" i="1"/>
  <c r="AD1560" i="1"/>
  <c r="AB1560" i="1"/>
  <c r="AH1559" i="1"/>
  <c r="AD1561" i="1"/>
  <c r="AC1562" i="1"/>
  <c r="AB1561" i="1"/>
  <c r="AE1561" i="1"/>
  <c r="AH1560" i="1"/>
  <c r="AC1563" i="1"/>
  <c r="AD1562" i="1"/>
  <c r="AB1562" i="1"/>
  <c r="AE1562" i="1"/>
  <c r="AH1561" i="1"/>
  <c r="AC1564" i="1"/>
  <c r="AD1563" i="1"/>
  <c r="AE1563" i="1"/>
  <c r="AB1563" i="1"/>
  <c r="AH1562" i="1"/>
  <c r="AB1564" i="1"/>
  <c r="AE1564" i="1"/>
  <c r="AD1564" i="1"/>
  <c r="AC1565" i="1"/>
  <c r="AH1563" i="1"/>
  <c r="AH1564" i="1"/>
  <c r="AB1565" i="1"/>
  <c r="AE1565" i="1"/>
  <c r="AD1565" i="1"/>
  <c r="AC1566" i="1"/>
  <c r="AH1565" i="1"/>
  <c r="AB1566" i="1"/>
  <c r="AE1566" i="1"/>
  <c r="AD1566" i="1"/>
  <c r="AC1567" i="1"/>
  <c r="AH1566" i="1"/>
  <c r="AE1567" i="1"/>
  <c r="AB1567" i="1"/>
  <c r="AC1568" i="1"/>
  <c r="AD1567" i="1"/>
  <c r="AH1567" i="1"/>
  <c r="AD1568" i="1"/>
  <c r="AC1569" i="1"/>
  <c r="AE1568" i="1"/>
  <c r="AB1568" i="1"/>
  <c r="AC1570" i="1"/>
  <c r="AB1569" i="1"/>
  <c r="AD1569" i="1"/>
  <c r="AE1569" i="1"/>
  <c r="AH1568" i="1"/>
  <c r="AE1570" i="1"/>
  <c r="AC1571" i="1"/>
  <c r="AD1570" i="1"/>
  <c r="AB1570" i="1"/>
  <c r="AH1569" i="1"/>
  <c r="AD1571" i="1"/>
  <c r="AB1571" i="1"/>
  <c r="AC1572" i="1"/>
  <c r="AE1571" i="1"/>
  <c r="AH1570" i="1"/>
  <c r="AH1571" i="1"/>
  <c r="AD1572" i="1"/>
  <c r="AC1573" i="1"/>
  <c r="AB1572" i="1"/>
  <c r="AE1572" i="1"/>
  <c r="AB1573" i="1"/>
  <c r="AC1574" i="1"/>
  <c r="AD1573" i="1"/>
  <c r="AE1573" i="1"/>
  <c r="AH1572" i="1"/>
  <c r="AH1573" i="1"/>
  <c r="AD1574" i="1"/>
  <c r="AB1574" i="1"/>
  <c r="AC1575" i="1"/>
  <c r="AE1574" i="1"/>
  <c r="AH1574" i="1"/>
  <c r="AC1576" i="1"/>
  <c r="AB1575" i="1"/>
  <c r="AE1575" i="1"/>
  <c r="AD1575" i="1"/>
  <c r="AD1576" i="1"/>
  <c r="AE1576" i="1"/>
  <c r="AC1577" i="1"/>
  <c r="AB1576" i="1"/>
  <c r="AH1575" i="1"/>
  <c r="AE1577" i="1"/>
  <c r="AB1577" i="1"/>
  <c r="AD1577" i="1"/>
  <c r="AC1578" i="1"/>
  <c r="AH1576" i="1"/>
  <c r="AH1577" i="1"/>
  <c r="AB1578" i="1"/>
  <c r="AD1578" i="1"/>
  <c r="AE1578" i="1"/>
  <c r="AC1579" i="1"/>
  <c r="AH1578" i="1"/>
  <c r="AD1579" i="1"/>
  <c r="AC1580" i="1"/>
  <c r="AE1579" i="1"/>
  <c r="AB1579" i="1"/>
  <c r="AB1580" i="1"/>
  <c r="AE1580" i="1"/>
  <c r="AC1581" i="1"/>
  <c r="AD1580" i="1"/>
  <c r="AH1579" i="1"/>
  <c r="AH1580" i="1"/>
  <c r="AC1582" i="1"/>
  <c r="AB1581" i="1"/>
  <c r="AD1581" i="1"/>
  <c r="AE1581" i="1"/>
  <c r="AC1583" i="1"/>
  <c r="AB1582" i="1"/>
  <c r="AD1582" i="1"/>
  <c r="AE1582" i="1"/>
  <c r="AH1581" i="1"/>
  <c r="AD1583" i="1"/>
  <c r="AE1583" i="1"/>
  <c r="AB1583" i="1"/>
  <c r="AC1584" i="1"/>
  <c r="AH1582" i="1"/>
  <c r="AH1583" i="1"/>
  <c r="AE1584" i="1"/>
  <c r="AB1584" i="1"/>
  <c r="AD1584" i="1"/>
  <c r="AC1585" i="1"/>
  <c r="AH1584" i="1"/>
  <c r="AE1585" i="1"/>
  <c r="AB1585" i="1"/>
  <c r="AD1585" i="1"/>
  <c r="AC1586" i="1"/>
  <c r="AH1585" i="1"/>
  <c r="AC1587" i="1"/>
  <c r="AD1586" i="1"/>
  <c r="AE1586" i="1"/>
  <c r="AB1586" i="1"/>
  <c r="AC1588" i="1"/>
  <c r="AD1587" i="1"/>
  <c r="AB1587" i="1"/>
  <c r="AE1587" i="1"/>
  <c r="AH1586" i="1"/>
  <c r="AE1588" i="1"/>
  <c r="AC1589" i="1"/>
  <c r="AB1588" i="1"/>
  <c r="AD1588" i="1"/>
  <c r="AH1587" i="1"/>
  <c r="AD1589" i="1"/>
  <c r="AB1589" i="1"/>
  <c r="AC1590" i="1"/>
  <c r="AE1589" i="1"/>
  <c r="AH1588" i="1"/>
  <c r="AH1589" i="1"/>
  <c r="AB1590" i="1"/>
  <c r="AE1590" i="1"/>
  <c r="AC1591" i="1"/>
  <c r="AD1590" i="1"/>
  <c r="AH1590" i="1"/>
  <c r="AD1591" i="1"/>
  <c r="AE1591" i="1"/>
  <c r="AC1592" i="1"/>
  <c r="AB1591" i="1"/>
  <c r="AE1592" i="1"/>
  <c r="AB1592" i="1"/>
  <c r="AC1593" i="1"/>
  <c r="AD1592" i="1"/>
  <c r="AH1591" i="1"/>
  <c r="AH1592" i="1"/>
  <c r="AB1593" i="1"/>
  <c r="AE1593" i="1"/>
  <c r="AD1593" i="1"/>
  <c r="AC1594" i="1"/>
  <c r="AH1593" i="1"/>
  <c r="AC1595" i="1"/>
  <c r="AD1594" i="1"/>
  <c r="AB1594" i="1"/>
  <c r="AE1594" i="1"/>
  <c r="AB1595" i="1"/>
  <c r="AE1595" i="1"/>
  <c r="AC1596" i="1"/>
  <c r="AD1595" i="1"/>
  <c r="AH1594" i="1"/>
  <c r="AH1595" i="1"/>
  <c r="AD1596" i="1"/>
  <c r="AE1596" i="1"/>
  <c r="AC1597" i="1"/>
  <c r="AB1596" i="1"/>
  <c r="AD1597" i="1"/>
  <c r="AB1597" i="1"/>
  <c r="AC1598" i="1"/>
  <c r="AE1597" i="1"/>
  <c r="AH1596" i="1"/>
  <c r="AH1597" i="1"/>
  <c r="AE1598" i="1"/>
  <c r="AC1599" i="1"/>
  <c r="AD1598" i="1"/>
  <c r="AB1598" i="1"/>
  <c r="AB1599" i="1"/>
  <c r="AD1599" i="1"/>
  <c r="AC1600" i="1"/>
  <c r="AE1599" i="1"/>
  <c r="AH1598" i="1"/>
  <c r="AH1599" i="1"/>
  <c r="AC1601" i="1"/>
  <c r="AB1600" i="1"/>
  <c r="AE1600" i="1"/>
  <c r="AD1600" i="1"/>
  <c r="AC1602" i="1"/>
  <c r="AB1601" i="1"/>
  <c r="AD1601" i="1"/>
  <c r="AE1601" i="1"/>
  <c r="AH1600" i="1"/>
  <c r="AE1602" i="1"/>
  <c r="AD1602" i="1"/>
  <c r="AC1603" i="1"/>
  <c r="AB1602" i="1"/>
  <c r="AH1601" i="1"/>
  <c r="AC1604" i="1"/>
  <c r="AD1603" i="1"/>
  <c r="AB1603" i="1"/>
  <c r="AE1603" i="1"/>
  <c r="AH1602" i="1"/>
  <c r="AE1604" i="1"/>
  <c r="AD1604" i="1"/>
  <c r="AB1604" i="1"/>
  <c r="AC1605" i="1"/>
  <c r="AH1603" i="1"/>
  <c r="AH1604" i="1"/>
  <c r="AB1605" i="1"/>
  <c r="AC1606" i="1"/>
  <c r="AE1605" i="1"/>
  <c r="AD1605" i="1"/>
  <c r="AH1605" i="1"/>
  <c r="AB1606" i="1"/>
  <c r="AE1606" i="1"/>
  <c r="AD1606" i="1"/>
  <c r="AC1607" i="1"/>
  <c r="AH1606" i="1"/>
  <c r="AB1607" i="1"/>
  <c r="AD1607" i="1"/>
  <c r="AE1607" i="1"/>
  <c r="AC1608" i="1"/>
  <c r="AH1607" i="1"/>
  <c r="AE1608" i="1"/>
  <c r="AC1609" i="1"/>
  <c r="AB1608" i="1"/>
  <c r="AD1608" i="1"/>
  <c r="AC1610" i="1"/>
  <c r="AE1609" i="1"/>
  <c r="AB1609" i="1"/>
  <c r="AD1609" i="1"/>
  <c r="AH1608" i="1"/>
  <c r="AC1611" i="1"/>
  <c r="AE1610" i="1"/>
  <c r="AD1610" i="1"/>
  <c r="AB1610" i="1"/>
  <c r="AH1609" i="1"/>
  <c r="AB1611" i="1"/>
  <c r="AC1612" i="1"/>
  <c r="AE1611" i="1"/>
  <c r="AD1611" i="1"/>
  <c r="AH1610" i="1"/>
  <c r="AH1611" i="1"/>
  <c r="AB1612" i="1"/>
  <c r="AD1612" i="1"/>
  <c r="AE1612" i="1"/>
  <c r="AC1613" i="1"/>
  <c r="AH1612" i="1"/>
  <c r="AC1614" i="1"/>
  <c r="AB1613" i="1"/>
  <c r="AE1613" i="1"/>
  <c r="AD1613" i="1"/>
  <c r="AB1614" i="1"/>
  <c r="AD1614" i="1"/>
  <c r="AE1614" i="1"/>
  <c r="AC1615" i="1"/>
  <c r="AH1613" i="1"/>
  <c r="AH1614" i="1"/>
  <c r="AB1615" i="1"/>
  <c r="AD1615" i="1"/>
  <c r="AC1616" i="1"/>
  <c r="AE1615" i="1"/>
  <c r="AH1615" i="1"/>
  <c r="AE1616" i="1"/>
  <c r="AB1616" i="1"/>
  <c r="AD1616" i="1"/>
  <c r="AC1617" i="1"/>
  <c r="AH1616" i="1"/>
  <c r="AB1617" i="1"/>
  <c r="AD1617" i="1"/>
  <c r="AC1618" i="1"/>
  <c r="AE1617" i="1"/>
  <c r="AH1617" i="1"/>
  <c r="AC1619" i="1"/>
  <c r="AD1618" i="1"/>
  <c r="AE1618" i="1"/>
  <c r="AB1618" i="1"/>
  <c r="AB1619" i="1"/>
  <c r="AC1620" i="1"/>
  <c r="AD1619" i="1"/>
  <c r="AE1619" i="1"/>
  <c r="AH1618" i="1"/>
  <c r="AH1619" i="1"/>
  <c r="AC1621" i="1"/>
  <c r="AB1620" i="1"/>
  <c r="AD1620" i="1"/>
  <c r="AE1620" i="1"/>
  <c r="AB1621" i="1"/>
  <c r="AC1622" i="1"/>
  <c r="AE1621" i="1"/>
  <c r="AD1621" i="1"/>
  <c r="AH1620" i="1"/>
  <c r="AH1621" i="1"/>
  <c r="AC1623" i="1"/>
  <c r="AB1622" i="1"/>
  <c r="AD1622" i="1"/>
  <c r="AE1622" i="1"/>
  <c r="AC1624" i="1"/>
  <c r="AE1623" i="1"/>
  <c r="AB1623" i="1"/>
  <c r="AD1623" i="1"/>
  <c r="AH1622" i="1"/>
  <c r="AD1624" i="1"/>
  <c r="AC1625" i="1"/>
  <c r="AE1624" i="1"/>
  <c r="AB1624" i="1"/>
  <c r="AH1623" i="1"/>
  <c r="AC1626" i="1"/>
  <c r="AB1625" i="1"/>
  <c r="AD1625" i="1"/>
  <c r="AE1625" i="1"/>
  <c r="AH1624" i="1"/>
  <c r="AC1627" i="1"/>
  <c r="AE1626" i="1"/>
  <c r="AD1626" i="1"/>
  <c r="AB1626" i="1"/>
  <c r="AH1625" i="1"/>
  <c r="AE1627" i="1"/>
  <c r="AD1627" i="1"/>
  <c r="AC1628" i="1"/>
  <c r="AB1627" i="1"/>
  <c r="AH1626" i="1"/>
  <c r="AC1629" i="1"/>
  <c r="AB1628" i="1"/>
  <c r="AD1628" i="1"/>
  <c r="AE1628" i="1"/>
  <c r="AH1627" i="1"/>
  <c r="AC1630" i="1"/>
  <c r="AB1629" i="1"/>
  <c r="AE1629" i="1"/>
  <c r="AD1629" i="1"/>
  <c r="AH1628" i="1"/>
  <c r="AC1631" i="1"/>
  <c r="AB1630" i="1"/>
  <c r="AD1630" i="1"/>
  <c r="AE1630" i="1"/>
  <c r="AH1629" i="1"/>
  <c r="AB1631" i="1"/>
  <c r="AC1632" i="1"/>
  <c r="AE1631" i="1"/>
  <c r="AD1631" i="1"/>
  <c r="AH1630" i="1"/>
  <c r="AH1631" i="1"/>
  <c r="AB1632" i="1"/>
  <c r="AD1632" i="1"/>
  <c r="AC1633" i="1"/>
  <c r="AE1632" i="1"/>
  <c r="AH1632" i="1"/>
  <c r="AD1633" i="1"/>
  <c r="AB1633" i="1"/>
  <c r="AE1633" i="1"/>
  <c r="AC1634" i="1"/>
  <c r="AH1633" i="1"/>
  <c r="AD1634" i="1"/>
  <c r="AE1634" i="1"/>
  <c r="AB1634" i="1"/>
  <c r="AC1635" i="1"/>
  <c r="AH1634" i="1"/>
  <c r="AD1635" i="1"/>
  <c r="AE1635" i="1"/>
  <c r="AC1636" i="1"/>
  <c r="AB1635" i="1"/>
  <c r="AC1637" i="1"/>
  <c r="AD1636" i="1"/>
  <c r="AB1636" i="1"/>
  <c r="AE1636" i="1"/>
  <c r="AH1635" i="1"/>
  <c r="AE1637" i="1"/>
  <c r="AD1637" i="1"/>
  <c r="AC1638" i="1"/>
  <c r="AB1637" i="1"/>
  <c r="AH1636" i="1"/>
  <c r="AD1638" i="1"/>
  <c r="AE1638" i="1"/>
  <c r="AC1639" i="1"/>
  <c r="AB1638" i="1"/>
  <c r="AH1637" i="1"/>
  <c r="AE1639" i="1"/>
  <c r="AB1639" i="1"/>
  <c r="AD1639" i="1"/>
  <c r="AC1640" i="1"/>
  <c r="AH1638" i="1"/>
  <c r="AH1639" i="1"/>
  <c r="AE1640" i="1"/>
  <c r="AB1640" i="1"/>
  <c r="AD1640" i="1"/>
  <c r="AC1641" i="1"/>
  <c r="AH1640" i="1"/>
  <c r="AD1641" i="1"/>
  <c r="AB1641" i="1"/>
  <c r="AE1641" i="1"/>
  <c r="AC1642" i="1"/>
  <c r="AH1641" i="1"/>
  <c r="AC1643" i="1"/>
  <c r="AE1642" i="1"/>
  <c r="AB1642" i="1"/>
  <c r="AD1642" i="1"/>
  <c r="AD1643" i="1"/>
  <c r="AE1643" i="1"/>
  <c r="AC1644" i="1"/>
  <c r="AB1643" i="1"/>
  <c r="AH1642" i="1"/>
  <c r="AD1644" i="1"/>
  <c r="AB1644" i="1"/>
  <c r="AE1644" i="1"/>
  <c r="AC1645" i="1"/>
  <c r="AH1643" i="1"/>
  <c r="AH1644" i="1"/>
  <c r="AE1645" i="1"/>
  <c r="AD1645" i="1"/>
  <c r="AC1646" i="1"/>
  <c r="AB1645" i="1"/>
  <c r="AD1646" i="1"/>
  <c r="AE1646" i="1"/>
  <c r="AC1647" i="1"/>
  <c r="AB1646" i="1"/>
  <c r="AH1645" i="1"/>
  <c r="AE1647" i="1"/>
  <c r="AB1647" i="1"/>
  <c r="AD1647" i="1"/>
  <c r="AC1648" i="1"/>
  <c r="AH1646" i="1"/>
  <c r="AH1647" i="1"/>
  <c r="AE1648" i="1"/>
  <c r="AB1648" i="1"/>
  <c r="AD1648" i="1"/>
  <c r="AC1649" i="1"/>
  <c r="AH1648" i="1"/>
  <c r="AD1649" i="1"/>
  <c r="AB1649" i="1"/>
  <c r="AE1649" i="1"/>
  <c r="AC1650" i="1"/>
  <c r="AH1649" i="1"/>
  <c r="AD1650" i="1"/>
  <c r="AE1650" i="1"/>
  <c r="AB1650" i="1"/>
  <c r="AC1651" i="1"/>
  <c r="AH1650" i="1"/>
  <c r="AD1651" i="1"/>
  <c r="AE1651" i="1"/>
  <c r="AC1652" i="1"/>
  <c r="AB1651" i="1"/>
  <c r="AD1652" i="1"/>
  <c r="AB1652" i="1"/>
  <c r="AE1652" i="1"/>
  <c r="AC1653" i="1"/>
  <c r="AH1651" i="1"/>
  <c r="AH1652" i="1"/>
  <c r="AE1653" i="1"/>
  <c r="AD1653" i="1"/>
  <c r="AC1654" i="1"/>
  <c r="AB1653" i="1"/>
  <c r="AD1654" i="1"/>
  <c r="AE1654" i="1"/>
  <c r="AC1655" i="1"/>
  <c r="AB1654" i="1"/>
  <c r="AH1653" i="1"/>
  <c r="AE1655" i="1"/>
  <c r="AB1655" i="1"/>
  <c r="AD1655" i="1"/>
  <c r="AC1656" i="1"/>
  <c r="AH1654" i="1"/>
  <c r="AH1655" i="1"/>
  <c r="AE1656" i="1"/>
  <c r="AB1656" i="1"/>
  <c r="AD1656" i="1"/>
  <c r="AC1657" i="1"/>
  <c r="AH1656" i="1"/>
  <c r="AD1657" i="1"/>
  <c r="AB1657" i="1"/>
  <c r="AE1657" i="1"/>
  <c r="AC1658" i="1"/>
  <c r="AH1657" i="1"/>
  <c r="AC1659" i="1"/>
  <c r="AE1658" i="1"/>
  <c r="AB1658" i="1"/>
  <c r="AD1658" i="1"/>
  <c r="AD1659" i="1"/>
  <c r="AE1659" i="1"/>
  <c r="AC1660" i="1"/>
  <c r="AB1659" i="1"/>
  <c r="AH1658" i="1"/>
  <c r="AC1661" i="1"/>
  <c r="AD1660" i="1"/>
  <c r="AB1660" i="1"/>
  <c r="AE1660" i="1"/>
  <c r="AH1659" i="1"/>
  <c r="AD1661" i="1"/>
  <c r="AE1661" i="1"/>
  <c r="AC1662" i="1"/>
  <c r="AB1661" i="1"/>
  <c r="AH1660" i="1"/>
  <c r="AD1662" i="1"/>
  <c r="AE1662" i="1"/>
  <c r="AC1663" i="1"/>
  <c r="AB1662" i="1"/>
  <c r="AH1661" i="1"/>
  <c r="AE1663" i="1"/>
  <c r="AB1663" i="1"/>
  <c r="AD1663" i="1"/>
  <c r="AC1664" i="1"/>
  <c r="AH1662" i="1"/>
  <c r="AH1663" i="1"/>
  <c r="AE1664" i="1"/>
  <c r="AB1664" i="1"/>
  <c r="AD1664" i="1"/>
  <c r="AC1665" i="1"/>
  <c r="AH1664" i="1"/>
  <c r="AD1665" i="1"/>
  <c r="AB1665" i="1"/>
  <c r="AE1665" i="1"/>
  <c r="AC1666" i="1"/>
  <c r="AH1665" i="1"/>
  <c r="AD1666" i="1"/>
  <c r="AE1666" i="1"/>
  <c r="AB1666" i="1"/>
  <c r="AC1667" i="1"/>
  <c r="AH1666" i="1"/>
  <c r="AD1667" i="1"/>
  <c r="AE1667" i="1"/>
  <c r="AC1668" i="1"/>
  <c r="AB1667" i="1"/>
  <c r="AC1669" i="1"/>
  <c r="AD1668" i="1"/>
  <c r="AB1668" i="1"/>
  <c r="AE1668" i="1"/>
  <c r="AH1667" i="1"/>
  <c r="AE1669" i="1"/>
  <c r="AD1669" i="1"/>
  <c r="AC1670" i="1"/>
  <c r="AB1669" i="1"/>
  <c r="AH1668" i="1"/>
  <c r="AD1670" i="1"/>
  <c r="AE1670" i="1"/>
  <c r="AC1671" i="1"/>
  <c r="AB1670" i="1"/>
  <c r="AH1669" i="1"/>
  <c r="AE1671" i="1"/>
  <c r="AB1671" i="1"/>
  <c r="AD1671" i="1"/>
  <c r="AC1672" i="1"/>
  <c r="AH1670" i="1"/>
  <c r="AH1671" i="1"/>
  <c r="AE1672" i="1"/>
  <c r="AB1672" i="1"/>
  <c r="AD1672" i="1"/>
  <c r="AC1673" i="1"/>
  <c r="AH1672" i="1"/>
  <c r="AD1673" i="1"/>
  <c r="AB1673" i="1"/>
  <c r="AE1673" i="1"/>
  <c r="AC1674" i="1"/>
  <c r="AH1673" i="1"/>
  <c r="AC1675" i="1"/>
  <c r="AE1674" i="1"/>
  <c r="AB1674" i="1"/>
  <c r="AD1674" i="1"/>
  <c r="AD1675" i="1"/>
  <c r="AE1675" i="1"/>
  <c r="AC1676" i="1"/>
  <c r="AB1675" i="1"/>
  <c r="AH1674" i="1"/>
  <c r="AD1676" i="1"/>
  <c r="AB1676" i="1"/>
  <c r="AE1676" i="1"/>
  <c r="AC1677" i="1"/>
  <c r="AH1675" i="1"/>
  <c r="AH1676" i="1"/>
  <c r="AE1677" i="1"/>
  <c r="AD1677" i="1"/>
  <c r="AC1678" i="1"/>
  <c r="AB1677" i="1"/>
  <c r="AD1678" i="1"/>
  <c r="AE1678" i="1"/>
  <c r="AC1679" i="1"/>
  <c r="AB1678" i="1"/>
  <c r="AH1677" i="1"/>
  <c r="AE1679" i="1"/>
  <c r="AB1679" i="1"/>
  <c r="AD1679" i="1"/>
  <c r="AC1680" i="1"/>
  <c r="AH1678" i="1"/>
  <c r="AH1679" i="1"/>
  <c r="AE1680" i="1"/>
  <c r="AB1680" i="1"/>
  <c r="AD1680" i="1"/>
  <c r="AC1681" i="1"/>
  <c r="AH1680" i="1"/>
  <c r="AD1681" i="1"/>
  <c r="AB1681" i="1"/>
  <c r="AE1681" i="1"/>
  <c r="AC1682" i="1"/>
  <c r="AH1681" i="1"/>
  <c r="AD1682" i="1"/>
  <c r="AE1682" i="1"/>
  <c r="AB1682" i="1"/>
  <c r="AC1683" i="1"/>
  <c r="AH1682" i="1"/>
  <c r="AD1683" i="1"/>
  <c r="AE1683" i="1"/>
  <c r="AC1684" i="1"/>
  <c r="AB1683" i="1"/>
  <c r="AD1684" i="1"/>
  <c r="AB1684" i="1"/>
  <c r="AE1684" i="1"/>
  <c r="AC1685" i="1"/>
  <c r="AH1683" i="1"/>
  <c r="AH1684" i="1"/>
  <c r="AE1685" i="1"/>
  <c r="AD1685" i="1"/>
  <c r="AC1686" i="1"/>
  <c r="AB1685" i="1"/>
  <c r="AD1686" i="1"/>
  <c r="AE1686" i="1"/>
  <c r="AC1687" i="1"/>
  <c r="AB1686" i="1"/>
  <c r="AH1685" i="1"/>
  <c r="AE1687" i="1"/>
  <c r="AB1687" i="1"/>
  <c r="AD1687" i="1"/>
  <c r="AC1688" i="1"/>
  <c r="AH1686" i="1"/>
  <c r="AH1687" i="1"/>
  <c r="AE1688" i="1"/>
  <c r="AB1688" i="1"/>
  <c r="AD1688" i="1"/>
  <c r="AC1689" i="1"/>
  <c r="AH1688" i="1"/>
  <c r="AD1689" i="1"/>
  <c r="AB1689" i="1"/>
  <c r="AE1689" i="1"/>
  <c r="AC1690" i="1"/>
  <c r="AH1689" i="1"/>
  <c r="AC1691" i="1"/>
  <c r="AE1690" i="1"/>
  <c r="AB1690" i="1"/>
  <c r="AD1690" i="1"/>
  <c r="AD1691" i="1"/>
  <c r="AE1691" i="1"/>
  <c r="AC1692" i="1"/>
  <c r="AB1691" i="1"/>
  <c r="AH1690" i="1"/>
  <c r="AC1693" i="1"/>
  <c r="AD1692" i="1"/>
  <c r="AB1692" i="1"/>
  <c r="AE1692" i="1"/>
  <c r="AH1691" i="1"/>
  <c r="AD1693" i="1"/>
  <c r="AE1693" i="1"/>
  <c r="AC1694" i="1"/>
  <c r="AB1693" i="1"/>
  <c r="AH1692" i="1"/>
  <c r="AD1694" i="1"/>
  <c r="AE1694" i="1"/>
  <c r="AC1695" i="1"/>
  <c r="AB1694" i="1"/>
  <c r="AH1693" i="1"/>
  <c r="AE1695" i="1"/>
  <c r="AB1695" i="1"/>
  <c r="AD1695" i="1"/>
  <c r="AC1696" i="1"/>
  <c r="AH1694" i="1"/>
  <c r="AH1695" i="1"/>
  <c r="AE1696" i="1"/>
  <c r="AB1696" i="1"/>
  <c r="AD1696" i="1"/>
  <c r="AC1697" i="1"/>
  <c r="AH1696" i="1"/>
  <c r="AC1698" i="1"/>
  <c r="AD1697" i="1"/>
  <c r="AE1697" i="1"/>
  <c r="AB1697" i="1"/>
  <c r="AD1698" i="1"/>
  <c r="AB1698" i="1"/>
  <c r="AC1699" i="1"/>
  <c r="AE1698" i="1"/>
  <c r="AH1697" i="1"/>
  <c r="AH1698" i="1"/>
  <c r="AE1699" i="1"/>
  <c r="AC1700" i="1"/>
  <c r="AB1699" i="1"/>
  <c r="AD1699" i="1"/>
  <c r="AD1700" i="1"/>
  <c r="AB1700" i="1"/>
  <c r="AE1700" i="1"/>
  <c r="AC1701" i="1"/>
  <c r="AH1699" i="1"/>
  <c r="AH1700" i="1"/>
  <c r="AE1701" i="1"/>
  <c r="AD1701" i="1"/>
  <c r="AC1702" i="1"/>
  <c r="AB1701" i="1"/>
  <c r="AD1702" i="1"/>
  <c r="AE1702" i="1"/>
  <c r="AB1702" i="1"/>
  <c r="AC1703" i="1"/>
  <c r="AH1701" i="1"/>
  <c r="AH1702" i="1"/>
  <c r="AB1703" i="1"/>
  <c r="AE1703" i="1"/>
  <c r="AC1704" i="1"/>
  <c r="AD1703" i="1"/>
  <c r="AH1703" i="1"/>
  <c r="AD1704" i="1"/>
  <c r="AC1705" i="1"/>
  <c r="AE1704" i="1"/>
  <c r="AB1704" i="1"/>
  <c r="AC1706" i="1"/>
  <c r="AD1705" i="1"/>
  <c r="AE1705" i="1"/>
  <c r="AB1705" i="1"/>
  <c r="AH1704" i="1"/>
  <c r="AE1706" i="1"/>
  <c r="AB1706" i="1"/>
  <c r="AC1707" i="1"/>
  <c r="AD1706" i="1"/>
  <c r="AH1705" i="1"/>
  <c r="AH1706" i="1"/>
  <c r="AE1707" i="1"/>
  <c r="AD1707" i="1"/>
  <c r="AB1707" i="1"/>
  <c r="AC1708" i="1"/>
  <c r="AH1707" i="1"/>
  <c r="AE1708" i="1"/>
  <c r="AC1709" i="1"/>
  <c r="AD1708" i="1"/>
  <c r="AB1708" i="1"/>
  <c r="AE1709" i="1"/>
  <c r="AD1709" i="1"/>
  <c r="AC1710" i="1"/>
  <c r="AB1709" i="1"/>
  <c r="AH1708" i="1"/>
  <c r="AD1710" i="1"/>
  <c r="AE1710" i="1"/>
  <c r="AB1710" i="1"/>
  <c r="AC1711" i="1"/>
  <c r="AH1709" i="1"/>
  <c r="AH1710" i="1"/>
  <c r="AB1711" i="1"/>
  <c r="AE1711" i="1"/>
  <c r="AC1712" i="1"/>
  <c r="AD1711" i="1"/>
  <c r="AH1711" i="1"/>
  <c r="AD1712" i="1"/>
  <c r="AC1713" i="1"/>
  <c r="AE1712" i="1"/>
  <c r="AB1712" i="1"/>
  <c r="AC1714" i="1"/>
  <c r="AD1713" i="1"/>
  <c r="AE1713" i="1"/>
  <c r="AB1713" i="1"/>
  <c r="AH1712" i="1"/>
  <c r="AB1714" i="1"/>
  <c r="AE1714" i="1"/>
  <c r="AC1715" i="1"/>
  <c r="AD1714" i="1"/>
  <c r="AH1713" i="1"/>
  <c r="AH1714" i="1"/>
  <c r="AE1715" i="1"/>
  <c r="AC1716" i="1"/>
  <c r="AB1715" i="1"/>
  <c r="AD1715" i="1"/>
  <c r="AC1717" i="1"/>
  <c r="AD1716" i="1"/>
  <c r="AB1716" i="1"/>
  <c r="AE1716" i="1"/>
  <c r="AH1715" i="1"/>
  <c r="AE1717" i="1"/>
  <c r="AD1717" i="1"/>
  <c r="AC1718" i="1"/>
  <c r="AB1717" i="1"/>
  <c r="AH1716" i="1"/>
  <c r="AD1718" i="1"/>
  <c r="AE1718" i="1"/>
  <c r="AB1718" i="1"/>
  <c r="AC1719" i="1"/>
  <c r="AH1717" i="1"/>
  <c r="AH1718" i="1"/>
  <c r="AB1719" i="1"/>
  <c r="AE1719" i="1"/>
  <c r="AC1720" i="1"/>
  <c r="AD1719" i="1"/>
  <c r="AH1719" i="1"/>
  <c r="AD1720" i="1"/>
  <c r="AC1721" i="1"/>
  <c r="AE1720" i="1"/>
  <c r="AB1720" i="1"/>
  <c r="AC1722" i="1"/>
  <c r="AD1721" i="1"/>
  <c r="AE1721" i="1"/>
  <c r="AB1721" i="1"/>
  <c r="AH1720" i="1"/>
  <c r="AD1722" i="1"/>
  <c r="AB1722" i="1"/>
  <c r="AC1723" i="1"/>
  <c r="AE1722" i="1"/>
  <c r="AH1721" i="1"/>
  <c r="AH1722" i="1"/>
  <c r="AE1723" i="1"/>
  <c r="AC1724" i="1"/>
  <c r="AB1723" i="1"/>
  <c r="AD1723" i="1"/>
  <c r="AD1724" i="1"/>
  <c r="AB1724" i="1"/>
  <c r="AE1724" i="1"/>
  <c r="AC1725" i="1"/>
  <c r="AH1723" i="1"/>
  <c r="AH1724" i="1"/>
  <c r="AD1725" i="1"/>
  <c r="AE1725" i="1"/>
  <c r="AC1726" i="1"/>
  <c r="AB1725" i="1"/>
  <c r="AD1726" i="1"/>
  <c r="AE1726" i="1"/>
  <c r="AB1726" i="1"/>
  <c r="AC1727" i="1"/>
  <c r="AH1725" i="1"/>
  <c r="AH1726" i="1"/>
  <c r="AB1727" i="1"/>
  <c r="AE1727" i="1"/>
  <c r="AC1728" i="1"/>
  <c r="AD1727" i="1"/>
  <c r="AH1727" i="1"/>
  <c r="AD1728" i="1"/>
  <c r="AC1729" i="1"/>
  <c r="AE1728" i="1"/>
  <c r="AB1728" i="1"/>
  <c r="AC1730" i="1"/>
  <c r="AD1729" i="1"/>
  <c r="AE1729" i="1"/>
  <c r="AB1729" i="1"/>
  <c r="AH1728" i="1"/>
  <c r="AD1730" i="1"/>
  <c r="AB1730" i="1"/>
  <c r="AC1731" i="1"/>
  <c r="AE1730" i="1"/>
  <c r="AH1729" i="1"/>
  <c r="AH1730" i="1"/>
  <c r="AE1731" i="1"/>
  <c r="AC1732" i="1"/>
  <c r="AB1731" i="1"/>
  <c r="AD1731" i="1"/>
  <c r="AC1733" i="1"/>
  <c r="AD1732" i="1"/>
  <c r="AB1732" i="1"/>
  <c r="AE1732" i="1"/>
  <c r="AH1731" i="1"/>
  <c r="AE1733" i="1"/>
  <c r="AD1733" i="1"/>
  <c r="AC1734" i="1"/>
  <c r="AB1733" i="1"/>
  <c r="AH1732" i="1"/>
  <c r="AD1734" i="1"/>
  <c r="AE1734" i="1"/>
  <c r="AB1734" i="1"/>
  <c r="AC1735" i="1"/>
  <c r="AH1733" i="1"/>
  <c r="AH1734" i="1"/>
  <c r="AB1735" i="1"/>
  <c r="AE1735" i="1"/>
  <c r="AC1736" i="1"/>
  <c r="AD1735" i="1"/>
  <c r="AH1735" i="1"/>
  <c r="AB1736" i="1"/>
  <c r="AD1736" i="1"/>
  <c r="AC1737" i="1"/>
  <c r="AE1736" i="1"/>
  <c r="AH1736" i="1"/>
  <c r="AC1738" i="1"/>
  <c r="AD1737" i="1"/>
  <c r="AE1737" i="1"/>
  <c r="AB1737" i="1"/>
  <c r="AE1738" i="1"/>
  <c r="AB1738" i="1"/>
  <c r="AC1739" i="1"/>
  <c r="AD1738" i="1"/>
  <c r="AH1737" i="1"/>
  <c r="AH1738" i="1"/>
  <c r="AE1739" i="1"/>
  <c r="AC1740" i="1"/>
  <c r="AB1739" i="1"/>
  <c r="AD1739" i="1"/>
  <c r="AC1741" i="1"/>
  <c r="AD1740" i="1"/>
  <c r="AB1740" i="1"/>
  <c r="AE1740" i="1"/>
  <c r="AH1739" i="1"/>
  <c r="AD1741" i="1"/>
  <c r="AE1741" i="1"/>
  <c r="AC1742" i="1"/>
  <c r="AB1741" i="1"/>
  <c r="AH1740" i="1"/>
  <c r="AD1742" i="1"/>
  <c r="AE1742" i="1"/>
  <c r="AB1742" i="1"/>
  <c r="AC1743" i="1"/>
  <c r="AH1741" i="1"/>
  <c r="AH1742" i="1"/>
  <c r="AB1743" i="1"/>
  <c r="AE1743" i="1"/>
  <c r="AC1744" i="1"/>
  <c r="AD1743" i="1"/>
  <c r="AH1743" i="1"/>
  <c r="AD1744" i="1"/>
  <c r="AC1745" i="1"/>
  <c r="AE1744" i="1"/>
  <c r="AB1744" i="1"/>
  <c r="AC1746" i="1"/>
  <c r="AD1745" i="1"/>
  <c r="AE1745" i="1"/>
  <c r="AB1745" i="1"/>
  <c r="AH1744" i="1"/>
  <c r="AB1746" i="1"/>
  <c r="AE1746" i="1"/>
  <c r="AC1747" i="1"/>
  <c r="AD1746" i="1"/>
  <c r="AH1745" i="1"/>
  <c r="AH1746" i="1"/>
  <c r="AE1747" i="1"/>
  <c r="AC1748" i="1"/>
  <c r="AB1747" i="1"/>
  <c r="AD1747" i="1"/>
  <c r="AC1749" i="1"/>
  <c r="AD1748" i="1"/>
  <c r="AB1748" i="1"/>
  <c r="AE1748" i="1"/>
  <c r="AH1747" i="1"/>
  <c r="AE1749" i="1"/>
  <c r="AD1749" i="1"/>
  <c r="AC1750" i="1"/>
  <c r="AB1749" i="1"/>
  <c r="AH1748" i="1"/>
  <c r="AD1750" i="1"/>
  <c r="AE1750" i="1"/>
  <c r="AB1750" i="1"/>
  <c r="AC1751" i="1"/>
  <c r="AH1749" i="1"/>
  <c r="AH1750" i="1"/>
  <c r="AB1751" i="1"/>
  <c r="AE1751" i="1"/>
  <c r="AC1752" i="1"/>
  <c r="AD1751" i="1"/>
  <c r="AH1751" i="1"/>
  <c r="AD1752" i="1"/>
  <c r="AC1753" i="1"/>
  <c r="AE1752" i="1"/>
  <c r="AB1752" i="1"/>
  <c r="AD1753" i="1"/>
  <c r="AC1754" i="1"/>
  <c r="AE1753" i="1"/>
  <c r="AB1753" i="1"/>
  <c r="AH1752" i="1"/>
  <c r="AE1754" i="1"/>
  <c r="AD1754" i="1"/>
  <c r="AC1755" i="1"/>
  <c r="AB1754" i="1"/>
  <c r="AH1753" i="1"/>
  <c r="AC1756" i="1"/>
  <c r="AB1755" i="1"/>
  <c r="AE1755" i="1"/>
  <c r="AD1755" i="1"/>
  <c r="AH1754" i="1"/>
  <c r="AD1756" i="1"/>
  <c r="AE1756" i="1"/>
  <c r="AC1757" i="1"/>
  <c r="AB1756" i="1"/>
  <c r="AH1755" i="1"/>
  <c r="AB1757" i="1"/>
  <c r="AC1758" i="1"/>
  <c r="AE1757" i="1"/>
  <c r="AD1757" i="1"/>
  <c r="AH1756" i="1"/>
  <c r="AH1757" i="1"/>
  <c r="AD1758" i="1"/>
  <c r="AE1758" i="1"/>
  <c r="AB1758" i="1"/>
  <c r="AC1759" i="1"/>
  <c r="AH1758" i="1"/>
  <c r="AD1759" i="1"/>
  <c r="AC1760" i="1"/>
  <c r="AB1759" i="1"/>
  <c r="AE1759" i="1"/>
  <c r="AB1760" i="1"/>
  <c r="AE1760" i="1"/>
  <c r="AD1760" i="1"/>
  <c r="AC1761" i="1"/>
  <c r="AH1759" i="1"/>
  <c r="AH1760" i="1"/>
  <c r="AD1761" i="1"/>
  <c r="AB1761" i="1"/>
  <c r="AE1761" i="1"/>
  <c r="AC1762" i="1"/>
  <c r="AH1761" i="1"/>
  <c r="AE1762" i="1"/>
  <c r="AC1763" i="1"/>
  <c r="AD1762" i="1"/>
  <c r="AB1762" i="1"/>
  <c r="AC1764" i="1"/>
  <c r="AB1763" i="1"/>
  <c r="AE1763" i="1"/>
  <c r="AD1763" i="1"/>
  <c r="AH1762" i="1"/>
  <c r="AD1764" i="1"/>
  <c r="AE1764" i="1"/>
  <c r="AB1764" i="1"/>
  <c r="AC1765" i="1"/>
  <c r="AH1763" i="1"/>
  <c r="AH1764" i="1"/>
  <c r="AE1765" i="1"/>
  <c r="AD1765" i="1"/>
  <c r="AC1766" i="1"/>
  <c r="AB1765" i="1"/>
  <c r="AD1766" i="1"/>
  <c r="AB1766" i="1"/>
  <c r="AC1767" i="1"/>
  <c r="AE1766" i="1"/>
  <c r="AH1765" i="1"/>
  <c r="AH1766" i="1"/>
  <c r="AD1767" i="1"/>
  <c r="AC1768" i="1"/>
  <c r="AB1767" i="1"/>
  <c r="AE1767" i="1"/>
  <c r="AB1768" i="1"/>
  <c r="AE1768" i="1"/>
  <c r="AD1768" i="1"/>
  <c r="AC1769" i="1"/>
  <c r="AH1767" i="1"/>
  <c r="AH1768" i="1"/>
  <c r="AD1769" i="1"/>
  <c r="AB1769" i="1"/>
  <c r="AE1769" i="1"/>
  <c r="AC1770" i="1"/>
  <c r="AH1769" i="1"/>
  <c r="AE1770" i="1"/>
  <c r="AC1771" i="1"/>
  <c r="AB1770" i="1"/>
  <c r="AD1770" i="1"/>
  <c r="AC1772" i="1"/>
  <c r="AB1771" i="1"/>
  <c r="AE1771" i="1"/>
  <c r="AD1771" i="1"/>
  <c r="AH1770" i="1"/>
  <c r="AD1772" i="1"/>
  <c r="AE1772" i="1"/>
  <c r="AC1773" i="1"/>
  <c r="AB1772" i="1"/>
  <c r="AH1771" i="1"/>
  <c r="AB1773" i="1"/>
  <c r="AC1774" i="1"/>
  <c r="AE1773" i="1"/>
  <c r="AD1773" i="1"/>
  <c r="AH1772" i="1"/>
  <c r="AH1773" i="1"/>
  <c r="AB1774" i="1"/>
  <c r="AE1774" i="1"/>
  <c r="AC1775" i="1"/>
  <c r="AD1774" i="1"/>
  <c r="AH1774" i="1"/>
  <c r="AB1775" i="1"/>
  <c r="AC1776" i="1"/>
  <c r="AD1775" i="1"/>
  <c r="AE1775" i="1"/>
  <c r="AH1775" i="1"/>
  <c r="AC1777" i="1"/>
  <c r="AB1776" i="1"/>
  <c r="AE1776" i="1"/>
  <c r="AD1776" i="1"/>
  <c r="AB1777" i="1"/>
  <c r="AD1777" i="1"/>
  <c r="AE1777" i="1"/>
  <c r="AC1778" i="1"/>
  <c r="AH1776" i="1"/>
  <c r="AH1777" i="1"/>
  <c r="AE1778" i="1"/>
  <c r="AD1778" i="1"/>
  <c r="AC1779" i="1"/>
  <c r="AB1778" i="1"/>
  <c r="AC1780" i="1"/>
  <c r="AB1779" i="1"/>
  <c r="AE1779" i="1"/>
  <c r="AD1779" i="1"/>
  <c r="AH1778" i="1"/>
  <c r="AD1780" i="1"/>
  <c r="AE1780" i="1"/>
  <c r="AC1781" i="1"/>
  <c r="AB1780" i="1"/>
  <c r="AH1779" i="1"/>
  <c r="AB1781" i="1"/>
  <c r="AD1781" i="1"/>
  <c r="AE1781" i="1"/>
  <c r="AC1782" i="1"/>
  <c r="AH1780" i="1"/>
  <c r="AH1781" i="1"/>
  <c r="AE1782" i="1"/>
  <c r="AC1783" i="1"/>
  <c r="AB1782" i="1"/>
  <c r="AD1782" i="1"/>
  <c r="AC1784" i="1"/>
  <c r="AB1783" i="1"/>
  <c r="AE1783" i="1"/>
  <c r="AD1783" i="1"/>
  <c r="AH1782" i="1"/>
  <c r="AB1784" i="1"/>
  <c r="AE1784" i="1"/>
  <c r="AD1784" i="1"/>
  <c r="AC1785" i="1"/>
  <c r="AH1783" i="1"/>
  <c r="AH1784" i="1"/>
  <c r="AD1785" i="1"/>
  <c r="AB1785" i="1"/>
  <c r="AE1785" i="1"/>
  <c r="AC1786" i="1"/>
  <c r="AH1785" i="1"/>
  <c r="AE1786" i="1"/>
  <c r="AC1787" i="1"/>
  <c r="AB1786" i="1"/>
  <c r="AD1786" i="1"/>
  <c r="AC1788" i="1"/>
  <c r="AB1787" i="1"/>
  <c r="AE1787" i="1"/>
  <c r="AD1787" i="1"/>
  <c r="AH1786" i="1"/>
  <c r="AD1788" i="1"/>
  <c r="AE1788" i="1"/>
  <c r="AB1788" i="1"/>
  <c r="AC1789" i="1"/>
  <c r="AH1787" i="1"/>
  <c r="AH1788" i="1"/>
  <c r="AE1789" i="1"/>
  <c r="AD1789" i="1"/>
  <c r="AC1790" i="1"/>
  <c r="AB1789" i="1"/>
  <c r="AD1790" i="1"/>
  <c r="AB1790" i="1"/>
  <c r="AC1791" i="1"/>
  <c r="AE1790" i="1"/>
  <c r="AH1789" i="1"/>
  <c r="AH1790" i="1"/>
  <c r="AD1791" i="1"/>
  <c r="AC1792" i="1"/>
  <c r="AB1791" i="1"/>
  <c r="AE1791" i="1"/>
  <c r="AC1793" i="1"/>
  <c r="AE1792" i="1"/>
  <c r="AB1792" i="1"/>
  <c r="AD1792" i="1"/>
  <c r="AH1791" i="1"/>
  <c r="AE1793" i="1"/>
  <c r="AC1794" i="1"/>
  <c r="AB1793" i="1"/>
  <c r="AD1793" i="1"/>
  <c r="AH1792" i="1"/>
  <c r="AC1795" i="1"/>
  <c r="AD1794" i="1"/>
  <c r="AB1794" i="1"/>
  <c r="AE1794" i="1"/>
  <c r="AH1793" i="1"/>
  <c r="AB1795" i="1"/>
  <c r="AD1795" i="1"/>
  <c r="AE1795" i="1"/>
  <c r="AC1796" i="1"/>
  <c r="AH1794" i="1"/>
  <c r="AH1795" i="1"/>
  <c r="AE1796" i="1"/>
  <c r="AC1797" i="1"/>
  <c r="AB1796" i="1"/>
  <c r="AD1796" i="1"/>
  <c r="AB1797" i="1"/>
  <c r="AC1798" i="1"/>
  <c r="AE1797" i="1"/>
  <c r="AD1797" i="1"/>
  <c r="AH1796" i="1"/>
  <c r="AH1797" i="1"/>
  <c r="AD1798" i="1"/>
  <c r="AE1798" i="1"/>
  <c r="AB1798" i="1"/>
  <c r="AC1799" i="1"/>
  <c r="AH1798" i="1"/>
  <c r="AD1799" i="1"/>
  <c r="AC1800" i="1"/>
  <c r="AB1799" i="1"/>
  <c r="AE1799" i="1"/>
  <c r="AB1800" i="1"/>
  <c r="AE1800" i="1"/>
  <c r="AD1800" i="1"/>
  <c r="AC1801" i="1"/>
  <c r="AH1799" i="1"/>
  <c r="AH1800" i="1"/>
  <c r="AD1801" i="1"/>
  <c r="AB1801" i="1"/>
  <c r="AE1801" i="1"/>
  <c r="AC1802" i="1"/>
  <c r="AH1801" i="1"/>
  <c r="AE1802" i="1"/>
  <c r="AC1803" i="1"/>
  <c r="AB1802" i="1"/>
  <c r="AD1802" i="1"/>
  <c r="AC1804" i="1"/>
  <c r="AB1803" i="1"/>
  <c r="AE1803" i="1"/>
  <c r="AD1803" i="1"/>
  <c r="AH1802" i="1"/>
  <c r="AD1804" i="1"/>
  <c r="AE1804" i="1"/>
  <c r="AC1805" i="1"/>
  <c r="AB1804" i="1"/>
  <c r="AH1803" i="1"/>
  <c r="AB1805" i="1"/>
  <c r="AC1806" i="1"/>
  <c r="AE1805" i="1"/>
  <c r="AD1805" i="1"/>
  <c r="AH1804" i="1"/>
  <c r="AH1805" i="1"/>
  <c r="AB1806" i="1"/>
  <c r="AE1806" i="1"/>
  <c r="AC1807" i="1"/>
  <c r="AD1806" i="1"/>
  <c r="AH1806" i="1"/>
  <c r="AB1807" i="1"/>
  <c r="AC1808" i="1"/>
  <c r="AD1807" i="1"/>
  <c r="AE1807" i="1"/>
  <c r="AH1807" i="1"/>
  <c r="AC1809" i="1"/>
  <c r="AB1808" i="1"/>
  <c r="AE1808" i="1"/>
  <c r="AD1808" i="1"/>
  <c r="AC1810" i="1"/>
  <c r="AD1809" i="1"/>
  <c r="AE1809" i="1"/>
  <c r="AB1809" i="1"/>
  <c r="AH1808" i="1"/>
  <c r="AE1810" i="1"/>
  <c r="AD1810" i="1"/>
  <c r="AB1810" i="1"/>
  <c r="AC1811" i="1"/>
  <c r="AH1809" i="1"/>
  <c r="AH1810" i="1"/>
  <c r="AD1811" i="1"/>
  <c r="AB1811" i="1"/>
  <c r="AE1811" i="1"/>
  <c r="AC1812" i="1"/>
  <c r="AH1811" i="1"/>
  <c r="AD1812" i="1"/>
  <c r="AE1812" i="1"/>
  <c r="AC1813" i="1"/>
  <c r="AB1812" i="1"/>
  <c r="AB1813" i="1"/>
  <c r="AD1813" i="1"/>
  <c r="AE1813" i="1"/>
  <c r="AC1814" i="1"/>
  <c r="AH1812" i="1"/>
  <c r="AH1813" i="1"/>
  <c r="AE1814" i="1"/>
  <c r="AC1815" i="1"/>
  <c r="AB1814" i="1"/>
  <c r="AD1814" i="1"/>
  <c r="AC1816" i="1"/>
  <c r="AB1815" i="1"/>
  <c r="AE1815" i="1"/>
  <c r="AD1815" i="1"/>
  <c r="AH1814" i="1"/>
  <c r="AB1816" i="1"/>
  <c r="AE1816" i="1"/>
  <c r="AD1816" i="1"/>
  <c r="AC1817" i="1"/>
  <c r="AH1815" i="1"/>
  <c r="AH1816" i="1"/>
  <c r="AD1817" i="1"/>
  <c r="AB1817" i="1"/>
  <c r="AE1817" i="1"/>
  <c r="AC1818" i="1"/>
  <c r="AH1817" i="1"/>
  <c r="AE1818" i="1"/>
  <c r="AC1819" i="1"/>
  <c r="AB1818" i="1"/>
  <c r="AD1818" i="1"/>
  <c r="AC1820" i="1"/>
  <c r="AB1819" i="1"/>
  <c r="AE1819" i="1"/>
  <c r="AD1819" i="1"/>
  <c r="AH1818" i="1"/>
  <c r="AD1820" i="1"/>
  <c r="AE1820" i="1"/>
  <c r="AB1820" i="1"/>
  <c r="AC1821" i="1"/>
  <c r="AH1819" i="1"/>
  <c r="AH1820" i="1"/>
  <c r="AE1821" i="1"/>
  <c r="AD1821" i="1"/>
  <c r="AC1822" i="1"/>
  <c r="AB1821" i="1"/>
  <c r="AD1822" i="1"/>
  <c r="AB1822" i="1"/>
  <c r="AC1823" i="1"/>
  <c r="AE1822" i="1"/>
  <c r="AH1821" i="1"/>
  <c r="AH1822" i="1"/>
  <c r="AD1823" i="1"/>
  <c r="AC1824" i="1"/>
  <c r="AB1823" i="1"/>
  <c r="AE1823" i="1"/>
  <c r="AC1825" i="1"/>
  <c r="AE1824" i="1"/>
  <c r="AB1824" i="1"/>
  <c r="AD1824" i="1"/>
  <c r="AH1823" i="1"/>
  <c r="AE1825" i="1"/>
  <c r="AC1826" i="1"/>
  <c r="AB1825" i="1"/>
  <c r="AD1825" i="1"/>
  <c r="AH1824" i="1"/>
  <c r="AC1827" i="1"/>
  <c r="AD1826" i="1"/>
  <c r="AB1826" i="1"/>
  <c r="AE1826" i="1"/>
  <c r="AH1825" i="1"/>
  <c r="AB1827" i="1"/>
  <c r="AD1827" i="1"/>
  <c r="AE1827" i="1"/>
  <c r="AC1828" i="1"/>
  <c r="AH1826" i="1"/>
  <c r="AH1827" i="1"/>
  <c r="AE1828" i="1"/>
  <c r="AC1829" i="1"/>
  <c r="AB1828" i="1"/>
  <c r="AD1828" i="1"/>
  <c r="AB1829" i="1"/>
  <c r="AC1830" i="1"/>
  <c r="AE1829" i="1"/>
  <c r="AD1829" i="1"/>
  <c r="AH1828" i="1"/>
  <c r="AH1829" i="1"/>
  <c r="AD1830" i="1"/>
  <c r="AE1830" i="1"/>
  <c r="AB1830" i="1"/>
  <c r="AC1831" i="1"/>
  <c r="AH1830" i="1"/>
  <c r="AD1831" i="1"/>
  <c r="AC1832" i="1"/>
  <c r="AB1831" i="1"/>
  <c r="AE1831" i="1"/>
  <c r="AB1832" i="1"/>
  <c r="AE1832" i="1"/>
  <c r="AD1832" i="1"/>
  <c r="AC1833" i="1"/>
  <c r="AH1831" i="1"/>
  <c r="AH1832" i="1"/>
  <c r="AD1833" i="1"/>
  <c r="AB1833" i="1"/>
  <c r="AE1833" i="1"/>
  <c r="AC1834" i="1"/>
  <c r="AH1833" i="1"/>
  <c r="AE1834" i="1"/>
  <c r="AC1835" i="1"/>
  <c r="AB1834" i="1"/>
  <c r="AD1834" i="1"/>
  <c r="AC1836" i="1"/>
  <c r="AB1835" i="1"/>
  <c r="AE1835" i="1"/>
  <c r="AD1835" i="1"/>
  <c r="AH1834" i="1"/>
  <c r="AD1836" i="1"/>
  <c r="AE1836" i="1"/>
  <c r="AC1837" i="1"/>
  <c r="AB1836" i="1"/>
  <c r="AH1835" i="1"/>
  <c r="AB1837" i="1"/>
  <c r="AC1838" i="1"/>
  <c r="AE1837" i="1"/>
  <c r="AD1837" i="1"/>
  <c r="AH1836" i="1"/>
  <c r="AH1837" i="1"/>
  <c r="AB1838" i="1"/>
  <c r="AE1838" i="1"/>
  <c r="AC1839" i="1"/>
  <c r="AD1838" i="1"/>
  <c r="AH1838" i="1"/>
  <c r="AB1839" i="1"/>
  <c r="AC1840" i="1"/>
  <c r="AD1839" i="1"/>
  <c r="AE1839" i="1"/>
  <c r="AH1839" i="1"/>
  <c r="AC1841" i="1"/>
  <c r="AB1840" i="1"/>
  <c r="AE1840" i="1"/>
  <c r="AD1840" i="1"/>
  <c r="AC1842" i="1"/>
  <c r="AD1841" i="1"/>
  <c r="AE1841" i="1"/>
  <c r="AB1841" i="1"/>
  <c r="AH1840" i="1"/>
  <c r="AE1842" i="1"/>
  <c r="AD1842" i="1"/>
  <c r="AB1842" i="1"/>
  <c r="AC1843" i="1"/>
  <c r="AH1841" i="1"/>
  <c r="AH1842" i="1"/>
  <c r="AD1843" i="1"/>
  <c r="AB1843" i="1"/>
  <c r="AE1843" i="1"/>
  <c r="AC1844" i="1"/>
  <c r="AH1843" i="1"/>
  <c r="AD1844" i="1"/>
  <c r="AE1844" i="1"/>
  <c r="AC1845" i="1"/>
  <c r="AB1844" i="1"/>
  <c r="AB1845" i="1"/>
  <c r="AD1845" i="1"/>
  <c r="AE1845" i="1"/>
  <c r="AC1846" i="1"/>
  <c r="AH1844" i="1"/>
  <c r="AH1845" i="1"/>
  <c r="AE1846" i="1"/>
  <c r="AC1847" i="1"/>
  <c r="AB1846" i="1"/>
  <c r="AD1846" i="1"/>
  <c r="AC1848" i="1"/>
  <c r="AB1847" i="1"/>
  <c r="AE1847" i="1"/>
  <c r="AD1847" i="1"/>
  <c r="AH1846" i="1"/>
  <c r="AB1848" i="1"/>
  <c r="AE1848" i="1"/>
  <c r="AC1849" i="1"/>
  <c r="AD1848" i="1"/>
  <c r="AH1847" i="1"/>
  <c r="AH1848" i="1"/>
  <c r="AD1849" i="1"/>
  <c r="AB1849" i="1"/>
  <c r="AE1849" i="1"/>
  <c r="AC1850" i="1"/>
  <c r="AH1849" i="1"/>
  <c r="AE1850" i="1"/>
  <c r="AC1851" i="1"/>
  <c r="AB1850" i="1"/>
  <c r="AD1850" i="1"/>
  <c r="AC1852" i="1"/>
  <c r="AB1851" i="1"/>
  <c r="AE1851" i="1"/>
  <c r="AD1851" i="1"/>
  <c r="AH1850" i="1"/>
  <c r="AD1852" i="1"/>
  <c r="AE1852" i="1"/>
  <c r="AB1852" i="1"/>
  <c r="AC1853" i="1"/>
  <c r="AH1851" i="1"/>
  <c r="AH1852" i="1"/>
  <c r="AE1853" i="1"/>
  <c r="AD1853" i="1"/>
  <c r="AC1854" i="1"/>
  <c r="AB1853" i="1"/>
  <c r="AD1854" i="1"/>
  <c r="AB1854" i="1"/>
  <c r="AC1855" i="1"/>
  <c r="AE1854" i="1"/>
  <c r="AH1853" i="1"/>
  <c r="AH1854" i="1"/>
  <c r="AD1855" i="1"/>
  <c r="AC1856" i="1"/>
  <c r="AB1855" i="1"/>
  <c r="AE1855" i="1"/>
  <c r="AC1857" i="1"/>
  <c r="AE1856" i="1"/>
  <c r="AB1856" i="1"/>
  <c r="AD1856" i="1"/>
  <c r="AH1855" i="1"/>
  <c r="AE1857" i="1"/>
  <c r="AC1858" i="1"/>
  <c r="AB1857" i="1"/>
  <c r="AD1857" i="1"/>
  <c r="AH1856" i="1"/>
  <c r="AC1859" i="1"/>
  <c r="AD1858" i="1"/>
  <c r="AB1858" i="1"/>
  <c r="AE1858" i="1"/>
  <c r="AH1857" i="1"/>
  <c r="AB1859" i="1"/>
  <c r="AD1859" i="1"/>
  <c r="AE1859" i="1"/>
  <c r="AC1860" i="1"/>
  <c r="AH1858" i="1"/>
  <c r="AH1859" i="1"/>
  <c r="AD1860" i="1"/>
  <c r="AE1860" i="1"/>
  <c r="AC1861" i="1"/>
  <c r="AB1860" i="1"/>
  <c r="AB1861" i="1"/>
  <c r="AC1862" i="1"/>
  <c r="AE1861" i="1"/>
  <c r="AD1861" i="1"/>
  <c r="AH1860" i="1"/>
  <c r="AH1861" i="1"/>
  <c r="AC1863" i="1"/>
  <c r="AB1862" i="1"/>
  <c r="AE1862" i="1"/>
  <c r="AD1862" i="1"/>
  <c r="AB1863" i="1"/>
  <c r="AD1863" i="1"/>
  <c r="AE1863" i="1"/>
  <c r="AC1864" i="1"/>
  <c r="AH1862" i="1"/>
  <c r="AH1863" i="1"/>
  <c r="AB1864" i="1"/>
  <c r="AE1864" i="1"/>
  <c r="AD1864" i="1"/>
  <c r="AC1865" i="1"/>
  <c r="AH1864" i="1"/>
  <c r="AD1865" i="1"/>
  <c r="AB1865" i="1"/>
  <c r="AE1865" i="1"/>
  <c r="AC1866" i="1"/>
  <c r="AH1865" i="1"/>
  <c r="AE1866" i="1"/>
  <c r="AC1867" i="1"/>
  <c r="AB1866" i="1"/>
  <c r="AD1866" i="1"/>
  <c r="AC1868" i="1"/>
  <c r="AB1867" i="1"/>
  <c r="AE1867" i="1"/>
  <c r="AD1867" i="1"/>
  <c r="AH1866" i="1"/>
  <c r="AD1868" i="1"/>
  <c r="AE1868" i="1"/>
  <c r="AC1869" i="1"/>
  <c r="AB1868" i="1"/>
  <c r="AH1867" i="1"/>
  <c r="AB1869" i="1"/>
  <c r="AC1870" i="1"/>
  <c r="AE1869" i="1"/>
  <c r="AD1869" i="1"/>
  <c r="AH1868" i="1"/>
  <c r="AH1869" i="1"/>
  <c r="AB1870" i="1"/>
  <c r="AC1871" i="1"/>
  <c r="AE1870" i="1"/>
  <c r="AD1870" i="1"/>
  <c r="AH1870" i="1"/>
  <c r="AB1871" i="1"/>
  <c r="AC1872" i="1"/>
  <c r="AD1871" i="1"/>
  <c r="AE1871" i="1"/>
  <c r="AH1871" i="1"/>
  <c r="AC1873" i="1"/>
  <c r="AB1872" i="1"/>
  <c r="AE1872" i="1"/>
  <c r="AD1872" i="1"/>
  <c r="AC1874" i="1"/>
  <c r="AD1873" i="1"/>
  <c r="AE1873" i="1"/>
  <c r="AB1873" i="1"/>
  <c r="AH1872" i="1"/>
  <c r="AD1874" i="1"/>
  <c r="AB1874" i="1"/>
  <c r="AE1874" i="1"/>
  <c r="AC1875" i="1"/>
  <c r="AH1873" i="1"/>
  <c r="AH1874" i="1"/>
  <c r="AD1875" i="1"/>
  <c r="AB1875" i="1"/>
  <c r="AE1875" i="1"/>
  <c r="AC1876" i="1"/>
  <c r="AH1875" i="1"/>
  <c r="AE1876" i="1"/>
  <c r="AC1877" i="1"/>
  <c r="AB1876" i="1"/>
  <c r="AD1876" i="1"/>
  <c r="AB1877" i="1"/>
  <c r="AD1877" i="1"/>
  <c r="AE1877" i="1"/>
  <c r="AC1878" i="1"/>
  <c r="AH1876" i="1"/>
  <c r="AH1877" i="1"/>
  <c r="AE1878" i="1"/>
  <c r="AC1879" i="1"/>
  <c r="AB1878" i="1"/>
  <c r="AD1878" i="1"/>
  <c r="AC1880" i="1"/>
  <c r="AB1879" i="1"/>
  <c r="AE1879" i="1"/>
  <c r="AD1879" i="1"/>
  <c r="AH1878" i="1"/>
  <c r="AB1880" i="1"/>
  <c r="AE1880" i="1"/>
  <c r="AD1880" i="1"/>
  <c r="AC1881" i="1"/>
  <c r="AH1879" i="1"/>
  <c r="AH1880" i="1"/>
  <c r="AD1881" i="1"/>
  <c r="AB1881" i="1"/>
  <c r="AE1881" i="1"/>
  <c r="AC1882" i="1"/>
  <c r="AH1881" i="1"/>
  <c r="AE1882" i="1"/>
  <c r="AC1883" i="1"/>
  <c r="AB1882" i="1"/>
  <c r="AD1882" i="1"/>
  <c r="AC1884" i="1"/>
  <c r="AB1883" i="1"/>
  <c r="AE1883" i="1"/>
  <c r="AD1883" i="1"/>
  <c r="AH1882" i="1"/>
  <c r="AD1884" i="1"/>
  <c r="AE1884" i="1"/>
  <c r="AB1884" i="1"/>
  <c r="AC1885" i="1"/>
  <c r="AH1883" i="1"/>
  <c r="AH1884" i="1"/>
  <c r="AE1885" i="1"/>
  <c r="AD1885" i="1"/>
  <c r="AC1886" i="1"/>
  <c r="AB1885" i="1"/>
  <c r="AD1886" i="1"/>
  <c r="AB1886" i="1"/>
  <c r="AC1887" i="1"/>
  <c r="AE1886" i="1"/>
  <c r="AH1885" i="1"/>
  <c r="AH1886" i="1"/>
  <c r="AD1887" i="1"/>
  <c r="AC1888" i="1"/>
  <c r="AB1887" i="1"/>
  <c r="AE1887" i="1"/>
  <c r="AC1889" i="1"/>
  <c r="AE1888" i="1"/>
  <c r="AB1888" i="1"/>
  <c r="AD1888" i="1"/>
  <c r="AH1887" i="1"/>
  <c r="AE1889" i="1"/>
  <c r="AC1890" i="1"/>
  <c r="AB1889" i="1"/>
  <c r="AD1889" i="1"/>
  <c r="AH1888" i="1"/>
  <c r="AC1891" i="1"/>
  <c r="AD1890" i="1"/>
  <c r="AB1890" i="1"/>
  <c r="AE1890" i="1"/>
  <c r="AH1889" i="1"/>
  <c r="AC1892" i="1"/>
  <c r="AD1891" i="1"/>
  <c r="AE1891" i="1"/>
  <c r="AB1891" i="1"/>
  <c r="AH1890" i="1"/>
  <c r="AD1892" i="1"/>
  <c r="AB1892" i="1"/>
  <c r="AE1892" i="1"/>
  <c r="AC1893" i="1"/>
  <c r="AH1891" i="1"/>
  <c r="AH1892" i="1"/>
  <c r="AC1894" i="1"/>
  <c r="AD1893" i="1"/>
  <c r="AE1893" i="1"/>
  <c r="AB1893" i="1"/>
  <c r="AB1894" i="1"/>
  <c r="AE1894" i="1"/>
  <c r="AC1895" i="1"/>
  <c r="AD1894" i="1"/>
  <c r="AH1893" i="1"/>
  <c r="AH1894" i="1"/>
  <c r="AD1895" i="1"/>
  <c r="AC1896" i="1"/>
  <c r="AB1895" i="1"/>
  <c r="AE1895" i="1"/>
  <c r="AB1896" i="1"/>
  <c r="AE1896" i="1"/>
  <c r="AD1896" i="1"/>
  <c r="AC1897" i="1"/>
  <c r="AH1895" i="1"/>
  <c r="AH1896" i="1"/>
  <c r="AD1897" i="1"/>
  <c r="AB1897" i="1"/>
  <c r="AE1897" i="1"/>
  <c r="AC1898" i="1"/>
  <c r="AH1897" i="1"/>
  <c r="AE1898" i="1"/>
  <c r="AC1899" i="1"/>
  <c r="AB1898" i="1"/>
  <c r="AD1898" i="1"/>
  <c r="AC1900" i="1"/>
  <c r="AB1899" i="1"/>
  <c r="AE1899" i="1"/>
  <c r="AD1899" i="1"/>
  <c r="AH1898" i="1"/>
  <c r="AD1900" i="1"/>
  <c r="AE1900" i="1"/>
  <c r="AC1901" i="1"/>
  <c r="AB1900" i="1"/>
  <c r="AH1899" i="1"/>
  <c r="AB1901" i="1"/>
  <c r="AC1902" i="1"/>
  <c r="AD1901" i="1"/>
  <c r="AE1901" i="1"/>
  <c r="AH1900" i="1"/>
  <c r="AH1901" i="1"/>
  <c r="AB1902" i="1"/>
  <c r="AC1903" i="1"/>
  <c r="AE1902" i="1"/>
  <c r="AD1902" i="1"/>
  <c r="AH1902" i="1"/>
  <c r="AB1903" i="1"/>
  <c r="AC1904" i="1"/>
  <c r="AD1903" i="1"/>
  <c r="AE1903" i="1"/>
  <c r="AH1903" i="1"/>
  <c r="AC1905" i="1"/>
  <c r="AB1904" i="1"/>
  <c r="AE1904" i="1"/>
  <c r="AD1904" i="1"/>
  <c r="AC1906" i="1"/>
  <c r="AB1905" i="1"/>
  <c r="AE1905" i="1"/>
  <c r="AD1905" i="1"/>
  <c r="AH1904" i="1"/>
  <c r="AB1906" i="1"/>
  <c r="AC1907" i="1"/>
  <c r="AD1906" i="1"/>
  <c r="AE1906" i="1"/>
  <c r="AH1905" i="1"/>
  <c r="AH1906" i="1"/>
  <c r="AC1908" i="1"/>
  <c r="AD1907" i="1"/>
  <c r="AB1907" i="1"/>
  <c r="AE1907" i="1"/>
  <c r="AD1908" i="1"/>
  <c r="AE1908" i="1"/>
  <c r="AB1908" i="1"/>
  <c r="AC1909" i="1"/>
  <c r="AH1907" i="1"/>
  <c r="AH1908" i="1"/>
  <c r="AE1909" i="1"/>
  <c r="AC1910" i="1"/>
  <c r="AD1909" i="1"/>
  <c r="AB1909" i="1"/>
  <c r="AD1910" i="1"/>
  <c r="AC1911" i="1"/>
  <c r="AB1910" i="1"/>
  <c r="AE1910" i="1"/>
  <c r="AH1909" i="1"/>
  <c r="AD1911" i="1"/>
  <c r="AC1912" i="1"/>
  <c r="AE1911" i="1"/>
  <c r="AB1911" i="1"/>
  <c r="AH1910" i="1"/>
  <c r="AC1913" i="1"/>
  <c r="AB1912" i="1"/>
  <c r="AE1912" i="1"/>
  <c r="AD1912" i="1"/>
  <c r="AH1911" i="1"/>
  <c r="AC1914" i="1"/>
  <c r="AD1913" i="1"/>
  <c r="AE1913" i="1"/>
  <c r="AB1913" i="1"/>
  <c r="AH1912" i="1"/>
  <c r="AD1914" i="1"/>
  <c r="AE1914" i="1"/>
  <c r="AB1914" i="1"/>
  <c r="AC1915" i="1"/>
  <c r="AH1913" i="1"/>
  <c r="AH1914" i="1"/>
  <c r="AD1915" i="1"/>
  <c r="AB1915" i="1"/>
  <c r="AE1915" i="1"/>
  <c r="AC1916" i="1"/>
  <c r="AH1915" i="1"/>
  <c r="AE1916" i="1"/>
  <c r="AC1917" i="1"/>
  <c r="AD1916" i="1"/>
  <c r="AB1916" i="1"/>
  <c r="AB1917" i="1"/>
  <c r="AC1918" i="1"/>
  <c r="AE1917" i="1"/>
  <c r="AD1917" i="1"/>
  <c r="AH1916" i="1"/>
  <c r="AH1917" i="1"/>
  <c r="AD1918" i="1"/>
  <c r="AC1919" i="1"/>
  <c r="AE1918" i="1"/>
  <c r="AB1918" i="1"/>
  <c r="AD1919" i="1"/>
  <c r="AC1920" i="1"/>
  <c r="AE1919" i="1"/>
  <c r="AB1919" i="1"/>
  <c r="AH1918" i="1"/>
  <c r="AD1920" i="1"/>
  <c r="AC1921" i="1"/>
  <c r="AE1920" i="1"/>
  <c r="AB1920" i="1"/>
  <c r="AH1919" i="1"/>
  <c r="AE1921" i="1"/>
  <c r="AB1921" i="1"/>
  <c r="AD1921" i="1"/>
  <c r="AC1922" i="1"/>
  <c r="AH1920" i="1"/>
  <c r="AH1921" i="1"/>
  <c r="AB1922" i="1"/>
  <c r="AE1922" i="1"/>
  <c r="AD1922" i="1"/>
  <c r="AC1923" i="1"/>
  <c r="AH1922" i="1"/>
  <c r="AB1923" i="1"/>
  <c r="AD1923" i="1"/>
  <c r="AC1924" i="1"/>
  <c r="AE1923" i="1"/>
  <c r="AH1923" i="1"/>
  <c r="AC1925" i="1"/>
  <c r="AD1924" i="1"/>
  <c r="AE1924" i="1"/>
  <c r="AB1924" i="1"/>
  <c r="AE1925" i="1"/>
  <c r="AD1925" i="1"/>
  <c r="AC1926" i="1"/>
  <c r="AB1925" i="1"/>
  <c r="AH1924" i="1"/>
  <c r="AD1926" i="1"/>
  <c r="AC1927" i="1"/>
  <c r="AB1926" i="1"/>
  <c r="AE1926" i="1"/>
  <c r="AH1925" i="1"/>
  <c r="AD1927" i="1"/>
  <c r="AC1928" i="1"/>
  <c r="AE1927" i="1"/>
  <c r="AB1927" i="1"/>
  <c r="AH1926" i="1"/>
  <c r="AC1929" i="1"/>
  <c r="AB1928" i="1"/>
  <c r="AE1928" i="1"/>
  <c r="AD1928" i="1"/>
  <c r="AH1927" i="1"/>
  <c r="AD1929" i="1"/>
  <c r="AC1930" i="1"/>
  <c r="AE1929" i="1"/>
  <c r="AB1929" i="1"/>
  <c r="AH1928" i="1"/>
  <c r="AE1930" i="1"/>
  <c r="AB1930" i="1"/>
  <c r="AC1931" i="1"/>
  <c r="AD1930" i="1"/>
  <c r="AH1929" i="1"/>
  <c r="AH1930" i="1"/>
  <c r="AD1931" i="1"/>
  <c r="AC1932" i="1"/>
  <c r="AB1931" i="1"/>
  <c r="AE1931" i="1"/>
  <c r="AB1932" i="1"/>
  <c r="AE1932" i="1"/>
  <c r="AD1932" i="1"/>
  <c r="AC1933" i="1"/>
  <c r="AH1931" i="1"/>
  <c r="AH1932" i="1"/>
  <c r="AB1933" i="1"/>
  <c r="AD1933" i="1"/>
  <c r="AE1933" i="1"/>
  <c r="AC1934" i="1"/>
  <c r="AH1933" i="1"/>
  <c r="AE1934" i="1"/>
  <c r="AB1934" i="1"/>
  <c r="AC1935" i="1"/>
  <c r="AD1934" i="1"/>
  <c r="AH1934" i="1"/>
  <c r="AD1935" i="1"/>
  <c r="AC1936" i="1"/>
  <c r="AB1935" i="1"/>
  <c r="AE1935" i="1"/>
  <c r="AD1936" i="1"/>
  <c r="AE1936" i="1"/>
  <c r="AC1937" i="1"/>
  <c r="AB1936" i="1"/>
  <c r="AH1935" i="1"/>
  <c r="AC1938" i="1"/>
  <c r="AB1937" i="1"/>
  <c r="AE1937" i="1"/>
  <c r="AD1937" i="1"/>
  <c r="AH1936" i="1"/>
  <c r="AC1939" i="1"/>
  <c r="AD1938" i="1"/>
  <c r="AB1938" i="1"/>
  <c r="AE1938" i="1"/>
  <c r="AH1937" i="1"/>
  <c r="AD1939" i="1"/>
  <c r="AB1939" i="1"/>
  <c r="AE1939" i="1"/>
  <c r="AC1940" i="1"/>
  <c r="AH1938" i="1"/>
  <c r="AH1939" i="1"/>
  <c r="AB1940" i="1"/>
  <c r="AE1940" i="1"/>
  <c r="AD1940" i="1"/>
  <c r="AC1941" i="1"/>
  <c r="AH1940" i="1"/>
  <c r="AC1942" i="1"/>
  <c r="AB1941" i="1"/>
  <c r="AE1941" i="1"/>
  <c r="AD1941" i="1"/>
  <c r="AC1943" i="1"/>
  <c r="AD1942" i="1"/>
  <c r="AB1942" i="1"/>
  <c r="AE1942" i="1"/>
  <c r="AH1941" i="1"/>
  <c r="AC1944" i="1"/>
  <c r="AB1943" i="1"/>
  <c r="AE1943" i="1"/>
  <c r="AD1943" i="1"/>
  <c r="AH1942" i="1"/>
  <c r="AD1944" i="1"/>
  <c r="AE1944" i="1"/>
  <c r="AC1945" i="1"/>
  <c r="AB1944" i="1"/>
  <c r="AH1943" i="1"/>
  <c r="AB1945" i="1"/>
  <c r="AD1945" i="1"/>
  <c r="AE1945" i="1"/>
  <c r="AC1946" i="1"/>
  <c r="AH1944" i="1"/>
  <c r="AH1945" i="1"/>
  <c r="AE1946" i="1"/>
  <c r="AD1946" i="1"/>
  <c r="AB1946" i="1"/>
  <c r="AC1947" i="1"/>
  <c r="AH1946" i="1"/>
  <c r="AB1947" i="1"/>
  <c r="AD1947" i="1"/>
  <c r="AC1948" i="1"/>
  <c r="AE1947" i="1"/>
  <c r="AH1947" i="1"/>
  <c r="AC1949" i="1"/>
  <c r="AB1948" i="1"/>
  <c r="AE1948" i="1"/>
  <c r="AD1948" i="1"/>
  <c r="AD1949" i="1"/>
  <c r="AB1949" i="1"/>
  <c r="AC1950" i="1"/>
  <c r="AE1949" i="1"/>
  <c r="AH1948" i="1"/>
  <c r="AH1949" i="1"/>
  <c r="AE1950" i="1"/>
  <c r="AC1951" i="1"/>
  <c r="AD1950" i="1"/>
  <c r="AB1950" i="1"/>
  <c r="AC1952" i="1"/>
  <c r="AB1951" i="1"/>
  <c r="AE1951" i="1"/>
  <c r="AD1951" i="1"/>
  <c r="AH1950" i="1"/>
  <c r="AC1953" i="1"/>
  <c r="AE1952" i="1"/>
  <c r="AB1952" i="1"/>
  <c r="AD1952" i="1"/>
  <c r="AH1951" i="1"/>
  <c r="AE1953" i="1"/>
  <c r="AC1954" i="1"/>
  <c r="AB1953" i="1"/>
  <c r="AD1953" i="1"/>
  <c r="AH1952" i="1"/>
  <c r="AD1954" i="1"/>
  <c r="AC1955" i="1"/>
  <c r="AB1954" i="1"/>
  <c r="AE1954" i="1"/>
  <c r="AH1953" i="1"/>
  <c r="AD1955" i="1"/>
  <c r="AB1955" i="1"/>
  <c r="AE1955" i="1"/>
  <c r="AC1956" i="1"/>
  <c r="AH1954" i="1"/>
  <c r="AH1955" i="1"/>
  <c r="AC1957" i="1"/>
  <c r="AE1956" i="1"/>
  <c r="AD1956" i="1"/>
  <c r="AB1956" i="1"/>
  <c r="AE1957" i="1"/>
  <c r="AC1958" i="1"/>
  <c r="AD1957" i="1"/>
  <c r="AB1957" i="1"/>
  <c r="AH1956" i="1"/>
  <c r="AC1959" i="1"/>
  <c r="AB1958" i="1"/>
  <c r="AD1958" i="1"/>
  <c r="AE1958" i="1"/>
  <c r="AH1957" i="1"/>
  <c r="AB1959" i="1"/>
  <c r="AC1960" i="1"/>
  <c r="AE1959" i="1"/>
  <c r="AD1959" i="1"/>
  <c r="AH1958" i="1"/>
  <c r="AH1959" i="1"/>
  <c r="AB1960" i="1"/>
  <c r="AE1960" i="1"/>
  <c r="AD1960" i="1"/>
  <c r="AC1961" i="1"/>
  <c r="AH1960" i="1"/>
  <c r="AC1962" i="1"/>
  <c r="AB1961" i="1"/>
  <c r="AE1961" i="1"/>
  <c r="AD1961" i="1"/>
  <c r="AB1962" i="1"/>
  <c r="AC1963" i="1"/>
  <c r="AD1962" i="1"/>
  <c r="AE1962" i="1"/>
  <c r="AH1961" i="1"/>
  <c r="AH1962" i="1"/>
  <c r="AD1963" i="1"/>
  <c r="AC1964" i="1"/>
  <c r="AB1963" i="1"/>
  <c r="AE1963" i="1"/>
  <c r="AB1964" i="1"/>
  <c r="AE1964" i="1"/>
  <c r="AD1964" i="1"/>
  <c r="AC1965" i="1"/>
  <c r="AH1963" i="1"/>
  <c r="AH1964" i="1"/>
  <c r="AC1966" i="1"/>
  <c r="AD1965" i="1"/>
  <c r="AE1965" i="1"/>
  <c r="AB1965" i="1"/>
  <c r="AB1966" i="1"/>
  <c r="AE1966" i="1"/>
  <c r="AC1967" i="1"/>
  <c r="AD1966" i="1"/>
  <c r="AH1965" i="1"/>
  <c r="AH1966" i="1"/>
  <c r="AD1967" i="1"/>
  <c r="AB1967" i="1"/>
  <c r="AC1968" i="1"/>
  <c r="AE1967" i="1"/>
  <c r="AH1967" i="1"/>
  <c r="AB1968" i="1"/>
  <c r="AC1969" i="1"/>
  <c r="AE1968" i="1"/>
  <c r="AD1968" i="1"/>
  <c r="AH1968" i="1"/>
  <c r="AE1969" i="1"/>
  <c r="AC1970" i="1"/>
  <c r="AD1969" i="1"/>
  <c r="AB1969" i="1"/>
  <c r="AD1970" i="1"/>
  <c r="AB1970" i="1"/>
  <c r="AC1971" i="1"/>
  <c r="AE1970" i="1"/>
  <c r="AH1969" i="1"/>
  <c r="AH1970" i="1"/>
  <c r="AC1972" i="1"/>
  <c r="AD1971" i="1"/>
  <c r="AB1971" i="1"/>
  <c r="AE1971" i="1"/>
  <c r="AB1972" i="1"/>
  <c r="AE1972" i="1"/>
  <c r="AD1972" i="1"/>
  <c r="AC1973" i="1"/>
  <c r="AH1971" i="1"/>
  <c r="AH1972" i="1"/>
  <c r="AD1973" i="1"/>
  <c r="AC1974" i="1"/>
  <c r="AE1973" i="1"/>
  <c r="AB1973" i="1"/>
  <c r="AD1974" i="1"/>
  <c r="AE1974" i="1"/>
  <c r="AB1974" i="1"/>
  <c r="AC1975" i="1"/>
  <c r="AH1973" i="1"/>
  <c r="AH1974" i="1"/>
  <c r="AD1975" i="1"/>
  <c r="AC1976" i="1"/>
  <c r="AE1975" i="1"/>
  <c r="AB1975" i="1"/>
  <c r="AC1977" i="1"/>
  <c r="AD1976" i="1"/>
  <c r="AE1976" i="1"/>
  <c r="AB1976" i="1"/>
  <c r="AH1975" i="1"/>
  <c r="AE1977" i="1"/>
  <c r="AD1977" i="1"/>
  <c r="AB1977" i="1"/>
  <c r="AC1978" i="1"/>
  <c r="AH1976" i="1"/>
  <c r="AH1977" i="1"/>
  <c r="AD1978" i="1"/>
  <c r="AE1978" i="1"/>
  <c r="AB1978" i="1"/>
  <c r="AC1979" i="1"/>
  <c r="AH1978" i="1"/>
  <c r="AC1980" i="1"/>
  <c r="AB1979" i="1"/>
  <c r="AD1979" i="1"/>
  <c r="AE1979" i="1"/>
  <c r="AE1980" i="1"/>
  <c r="AD1980" i="1"/>
  <c r="AB1980" i="1"/>
  <c r="AC1981" i="1"/>
  <c r="AH1979" i="1"/>
  <c r="AH1980" i="1"/>
  <c r="AE1981" i="1"/>
  <c r="AC1982" i="1"/>
  <c r="AB1981" i="1"/>
  <c r="AD1981" i="1"/>
  <c r="AB1982" i="1"/>
  <c r="AD1982" i="1"/>
  <c r="AC1983" i="1"/>
  <c r="AE1982" i="1"/>
  <c r="AH1981" i="1"/>
  <c r="AH1982" i="1"/>
  <c r="AB1983" i="1"/>
  <c r="AD1983" i="1"/>
  <c r="AC1984" i="1"/>
  <c r="AE1983" i="1"/>
  <c r="AH1983" i="1"/>
  <c r="AD1984" i="1"/>
  <c r="AB1984" i="1"/>
  <c r="AE1984" i="1"/>
  <c r="AC1985" i="1"/>
  <c r="AH1984" i="1"/>
  <c r="AB1985" i="1"/>
  <c r="AD1985" i="1"/>
  <c r="AE1985" i="1"/>
  <c r="AC1986" i="1"/>
  <c r="AH1985" i="1"/>
  <c r="AE1986" i="1"/>
  <c r="AD1986" i="1"/>
  <c r="AB1986" i="1"/>
  <c r="AC1987" i="1"/>
  <c r="AH1986" i="1"/>
  <c r="AC1988" i="1"/>
  <c r="AB1987" i="1"/>
  <c r="AD1987" i="1"/>
  <c r="AE1987" i="1"/>
  <c r="AB1988" i="1"/>
  <c r="AE1988" i="1"/>
  <c r="AD1988" i="1"/>
  <c r="AC1989" i="1"/>
  <c r="AH1987" i="1"/>
  <c r="AH1988" i="1"/>
  <c r="AC1990" i="1"/>
  <c r="AD1989" i="1"/>
  <c r="AE1989" i="1"/>
  <c r="AB1989" i="1"/>
  <c r="AD1990" i="1"/>
  <c r="AE1990" i="1"/>
  <c r="AB1990" i="1"/>
  <c r="AC1991" i="1"/>
  <c r="AH1989" i="1"/>
  <c r="AH1990" i="1"/>
  <c r="AB1991" i="1"/>
  <c r="AC1992" i="1"/>
  <c r="AE1991" i="1"/>
  <c r="AD1991" i="1"/>
  <c r="AH1991" i="1"/>
  <c r="AC1993" i="1"/>
  <c r="AD1992" i="1"/>
  <c r="AE1992" i="1"/>
  <c r="AB1992" i="1"/>
  <c r="AE1993" i="1"/>
  <c r="AD1993" i="1"/>
  <c r="AB1993" i="1"/>
  <c r="AC1994" i="1"/>
  <c r="AH1992" i="1"/>
  <c r="AH1993" i="1"/>
  <c r="AD1994" i="1"/>
  <c r="AB1994" i="1"/>
  <c r="AC1995" i="1"/>
  <c r="AE1994" i="1"/>
  <c r="AH1994" i="1"/>
  <c r="AB1995" i="1"/>
  <c r="AD1995" i="1"/>
  <c r="AC1996" i="1"/>
  <c r="AE1995" i="1"/>
  <c r="AH1995" i="1"/>
  <c r="AC1997" i="1"/>
  <c r="AB1996" i="1"/>
  <c r="AE1996" i="1"/>
  <c r="AD1996" i="1"/>
  <c r="AC1998" i="1"/>
  <c r="AD1997" i="1"/>
  <c r="AE1997" i="1"/>
  <c r="AB1997" i="1"/>
  <c r="AH1996" i="1"/>
  <c r="AB1998" i="1"/>
  <c r="AE1998" i="1"/>
  <c r="AC1999" i="1"/>
  <c r="AD1998" i="1"/>
  <c r="AH1997" i="1"/>
  <c r="AH1998" i="1"/>
  <c r="AB1999" i="1"/>
  <c r="AD1999" i="1"/>
  <c r="AC2000" i="1"/>
  <c r="AE1999" i="1"/>
  <c r="AH1999" i="1"/>
  <c r="AC2001" i="1"/>
  <c r="AE2000" i="1"/>
  <c r="AD2000" i="1"/>
  <c r="AB2000" i="1"/>
  <c r="AE2001" i="1"/>
  <c r="AB2001" i="1"/>
  <c r="AD2001" i="1"/>
  <c r="AC2002" i="1"/>
  <c r="AH2000" i="1"/>
  <c r="AH2001" i="1"/>
  <c r="AB2002" i="1"/>
  <c r="AC2003" i="1"/>
  <c r="AD2002" i="1"/>
  <c r="AE2002" i="1"/>
  <c r="AH2002" i="1"/>
  <c r="AC2004" i="1"/>
  <c r="AB2003" i="1"/>
  <c r="AD2003" i="1"/>
  <c r="AE2003" i="1"/>
  <c r="AB2004" i="1"/>
  <c r="AE2004" i="1"/>
  <c r="AD2004" i="1"/>
  <c r="AC2005" i="1"/>
  <c r="AH2003" i="1"/>
  <c r="AH2004" i="1"/>
  <c r="AD2005" i="1"/>
  <c r="AC2006" i="1"/>
  <c r="AE2005" i="1"/>
  <c r="AB2005" i="1"/>
  <c r="AD2006" i="1"/>
  <c r="AB2006" i="1"/>
  <c r="AE2006" i="1"/>
  <c r="AC2007" i="1"/>
  <c r="AH2005" i="1"/>
  <c r="AH2006" i="1"/>
  <c r="AB2007" i="1"/>
  <c r="AC2008" i="1"/>
  <c r="AE2007" i="1"/>
  <c r="AD2007" i="1"/>
  <c r="AH2007" i="1"/>
  <c r="AD2008" i="1"/>
  <c r="AB2008" i="1"/>
  <c r="AE2008" i="1"/>
  <c r="AC2009" i="1"/>
  <c r="AH2008" i="1"/>
  <c r="AB2009" i="1"/>
  <c r="AD2009" i="1"/>
  <c r="AE2009" i="1"/>
  <c r="AC2010" i="1"/>
  <c r="AH2009" i="1"/>
  <c r="AD2010" i="1"/>
  <c r="AB2010" i="1"/>
  <c r="AE2010" i="1"/>
  <c r="AC2011" i="1"/>
  <c r="AH2010" i="1"/>
  <c r="AC2012" i="1"/>
  <c r="AD2011" i="1"/>
  <c r="AB2011" i="1"/>
  <c r="AE2011" i="1"/>
  <c r="AC2013" i="1"/>
  <c r="AE2012" i="1"/>
  <c r="AD2012" i="1"/>
  <c r="AB2012" i="1"/>
  <c r="AH2011" i="1"/>
  <c r="AE2013" i="1"/>
  <c r="AC2014" i="1"/>
  <c r="AB2013" i="1"/>
  <c r="AD2013" i="1"/>
  <c r="AH2012" i="1"/>
  <c r="AC2015" i="1"/>
  <c r="AB2014" i="1"/>
  <c r="AD2014" i="1"/>
  <c r="AE2014" i="1"/>
  <c r="AH2013" i="1"/>
  <c r="AC2016" i="1"/>
  <c r="AD2015" i="1"/>
  <c r="AE2015" i="1"/>
  <c r="AB2015" i="1"/>
  <c r="AH2014" i="1"/>
  <c r="AD2016" i="1"/>
  <c r="AE2016" i="1"/>
  <c r="AB2016" i="1"/>
  <c r="AC2017" i="1"/>
  <c r="AH2015" i="1"/>
  <c r="AH2016" i="1"/>
  <c r="AE2017" i="1"/>
  <c r="AC2018" i="1"/>
  <c r="AB2017" i="1"/>
  <c r="AD2017" i="1"/>
  <c r="AD2018" i="1"/>
  <c r="AC2019" i="1"/>
  <c r="AB2018" i="1"/>
  <c r="AE2018" i="1"/>
  <c r="AH2017" i="1"/>
  <c r="AB2019" i="1"/>
  <c r="AD2019" i="1"/>
  <c r="AE2019" i="1"/>
  <c r="AC2020" i="1"/>
  <c r="AH2018" i="1"/>
  <c r="AH2019" i="1"/>
  <c r="AE2020" i="1"/>
  <c r="AD2020" i="1"/>
  <c r="AC2021" i="1"/>
  <c r="AB2020" i="1"/>
  <c r="AC2022" i="1"/>
  <c r="AD2021" i="1"/>
  <c r="AB2021" i="1"/>
  <c r="AE2021" i="1"/>
  <c r="AH2020" i="1"/>
  <c r="AD2022" i="1"/>
  <c r="AB2022" i="1"/>
  <c r="AE2022" i="1"/>
  <c r="AC2023" i="1"/>
  <c r="AH2021" i="1"/>
  <c r="AH2022" i="1"/>
  <c r="AB2023" i="1"/>
  <c r="AC2024" i="1"/>
  <c r="AE2023" i="1"/>
  <c r="AD2023" i="1"/>
  <c r="AH2023" i="1"/>
  <c r="AC2025" i="1"/>
  <c r="AD2024" i="1"/>
  <c r="AE2024" i="1"/>
  <c r="AB2024" i="1"/>
  <c r="AE2025" i="1"/>
  <c r="AB2025" i="1"/>
  <c r="AC2026" i="1"/>
  <c r="AD2025" i="1"/>
  <c r="AH2024" i="1"/>
  <c r="AH2025" i="1"/>
  <c r="AC2027" i="1"/>
  <c r="AB2026" i="1"/>
  <c r="AD2026" i="1"/>
  <c r="AE2026" i="1"/>
  <c r="AD2027" i="1"/>
  <c r="AC2028" i="1"/>
  <c r="AE2027" i="1"/>
  <c r="AB2027" i="1"/>
  <c r="AH2026" i="1"/>
  <c r="AC2029" i="1"/>
  <c r="AD2028" i="1"/>
  <c r="AE2028" i="1"/>
  <c r="AB2028" i="1"/>
  <c r="AH2027" i="1"/>
  <c r="AE2029" i="1"/>
  <c r="AC2030" i="1"/>
  <c r="AD2029" i="1"/>
  <c r="AB2029" i="1"/>
  <c r="AH2028" i="1"/>
  <c r="AE2030" i="1"/>
  <c r="AB2030" i="1"/>
  <c r="AD2030" i="1"/>
  <c r="AC2031" i="1"/>
  <c r="AH2029" i="1"/>
  <c r="AH2030" i="1"/>
  <c r="AD2031" i="1"/>
  <c r="AC2032" i="1"/>
  <c r="AE2031" i="1"/>
  <c r="AB2031" i="1"/>
  <c r="AB2032" i="1"/>
  <c r="AC2033" i="1"/>
  <c r="AE2032" i="1"/>
  <c r="AD2032" i="1"/>
  <c r="AH2031" i="1"/>
  <c r="AH2032" i="1"/>
  <c r="AE2033" i="1"/>
  <c r="AD2033" i="1"/>
  <c r="AB2033" i="1"/>
  <c r="AC2034" i="1"/>
  <c r="AH2033" i="1"/>
  <c r="AB2034" i="1"/>
  <c r="AD2034" i="1"/>
  <c r="AE2034" i="1"/>
  <c r="AC2035" i="1"/>
  <c r="AH2034" i="1"/>
  <c r="AC2036" i="1"/>
  <c r="AB2035" i="1"/>
  <c r="AD2035" i="1"/>
  <c r="AE2035" i="1"/>
  <c r="AB2036" i="1"/>
  <c r="AD2036" i="1"/>
  <c r="AC2037" i="1"/>
  <c r="AE2036" i="1"/>
  <c r="AH2035" i="1"/>
  <c r="AH2036" i="1"/>
  <c r="AD2037" i="1"/>
  <c r="AC2038" i="1"/>
  <c r="AE2037" i="1"/>
  <c r="AB2037" i="1"/>
  <c r="AD2038" i="1"/>
  <c r="AB2038" i="1"/>
  <c r="AE2038" i="1"/>
  <c r="AC2039" i="1"/>
  <c r="AH2037" i="1"/>
  <c r="AH2038" i="1"/>
  <c r="AC2040" i="1"/>
  <c r="AE2039" i="1"/>
  <c r="AD2039" i="1"/>
  <c r="AB2039" i="1"/>
  <c r="AC2041" i="1"/>
  <c r="AD2040" i="1"/>
  <c r="AE2040" i="1"/>
  <c r="AB2040" i="1"/>
  <c r="AH2039" i="1"/>
  <c r="AE2041" i="1"/>
  <c r="AD2041" i="1"/>
  <c r="AB2041" i="1"/>
  <c r="AC2042" i="1"/>
  <c r="AH2040" i="1"/>
  <c r="AH2041" i="1"/>
  <c r="AD2042" i="1"/>
  <c r="AB2042" i="1"/>
  <c r="AE2042" i="1"/>
  <c r="AC2043" i="1"/>
  <c r="AH2042" i="1"/>
  <c r="AB2043" i="1"/>
  <c r="AD2043" i="1"/>
  <c r="AC2044" i="1"/>
  <c r="AE2043" i="1"/>
  <c r="AH2043" i="1"/>
  <c r="AE2044" i="1"/>
  <c r="AB2044" i="1"/>
  <c r="AD2044" i="1"/>
  <c r="AC2045" i="1"/>
  <c r="AH2044" i="1"/>
  <c r="AC2046" i="1"/>
  <c r="AD2045" i="1"/>
  <c r="AE2045" i="1"/>
  <c r="AB2045" i="1"/>
  <c r="AC2047" i="1"/>
  <c r="AD2046" i="1"/>
  <c r="AE2046" i="1"/>
  <c r="AB2046" i="1"/>
  <c r="AH2045" i="1"/>
  <c r="AC2048" i="1"/>
  <c r="AD2047" i="1"/>
  <c r="AB2047" i="1"/>
  <c r="AE2047" i="1"/>
  <c r="AH2046" i="1"/>
  <c r="AB2048" i="1"/>
  <c r="AE2048" i="1"/>
  <c r="AC2049" i="1"/>
  <c r="AD2048" i="1"/>
  <c r="AH2047" i="1"/>
  <c r="AH2048" i="1"/>
  <c r="AD2049" i="1"/>
  <c r="AC2050" i="1"/>
  <c r="AE2049" i="1"/>
  <c r="AB2049" i="1"/>
  <c r="AC2051" i="1"/>
  <c r="AE2050" i="1"/>
  <c r="AD2050" i="1"/>
  <c r="AB2050" i="1"/>
  <c r="AH2049" i="1"/>
  <c r="AD2051" i="1"/>
  <c r="AB2051" i="1"/>
  <c r="AC2052" i="1"/>
  <c r="AE2051" i="1"/>
  <c r="AH2050" i="1"/>
  <c r="AH2051" i="1"/>
  <c r="AC2053" i="1"/>
  <c r="AB2052" i="1"/>
  <c r="AE2052" i="1"/>
  <c r="AD2052" i="1"/>
  <c r="AC2054" i="1"/>
  <c r="AB2053" i="1"/>
  <c r="AD2053" i="1"/>
  <c r="AE2053" i="1"/>
  <c r="AH2052" i="1"/>
  <c r="AB2054" i="1"/>
  <c r="AD2054" i="1"/>
  <c r="AE2054" i="1"/>
  <c r="AC2055" i="1"/>
  <c r="AH2053" i="1"/>
  <c r="AH2054" i="1"/>
  <c r="AC2056" i="1"/>
  <c r="AE2055" i="1"/>
  <c r="AB2055" i="1"/>
  <c r="AD2055" i="1"/>
  <c r="AB2056" i="1"/>
  <c r="AC2057" i="1"/>
  <c r="AE2056" i="1"/>
  <c r="AD2056" i="1"/>
  <c r="AH2055" i="1"/>
  <c r="AH2056" i="1"/>
  <c r="AE2057" i="1"/>
  <c r="AC2058" i="1"/>
  <c r="AD2057" i="1"/>
  <c r="AB2057" i="1"/>
  <c r="AE2058" i="1"/>
  <c r="AC2059" i="1"/>
  <c r="AB2058" i="1"/>
  <c r="AD2058" i="1"/>
  <c r="AH2057" i="1"/>
  <c r="AC2060" i="1"/>
  <c r="AD2059" i="1"/>
  <c r="AE2059" i="1"/>
  <c r="AB2059" i="1"/>
  <c r="AH2058" i="1"/>
  <c r="AB2060" i="1"/>
  <c r="AC2061" i="1"/>
  <c r="AE2060" i="1"/>
  <c r="AD2060" i="1"/>
  <c r="AH2059" i="1"/>
  <c r="AH2060" i="1"/>
  <c r="AE2061" i="1"/>
  <c r="AC2062" i="1"/>
  <c r="AB2061" i="1"/>
  <c r="AD2061" i="1"/>
  <c r="AB2062" i="1"/>
  <c r="AD2062" i="1"/>
  <c r="AE2062" i="1"/>
  <c r="AC2063" i="1"/>
  <c r="AH2061" i="1"/>
  <c r="AH2062" i="1"/>
  <c r="AD2063" i="1"/>
  <c r="AC2064" i="1"/>
  <c r="AE2063" i="1"/>
  <c r="AB2063" i="1"/>
  <c r="AB2064" i="1"/>
  <c r="AC2065" i="1"/>
  <c r="AE2064" i="1"/>
  <c r="AD2064" i="1"/>
  <c r="AH2063" i="1"/>
  <c r="AH2064" i="1"/>
  <c r="AE2065" i="1"/>
  <c r="AB2065" i="1"/>
  <c r="AC2066" i="1"/>
  <c r="AD2065" i="1"/>
  <c r="AH2065" i="1"/>
  <c r="AC2067" i="1"/>
  <c r="AB2066" i="1"/>
  <c r="AE2066" i="1"/>
  <c r="AD2066" i="1"/>
  <c r="AD2067" i="1"/>
  <c r="AB2067" i="1"/>
  <c r="AE2067" i="1"/>
  <c r="AC2068" i="1"/>
  <c r="AH2066" i="1"/>
  <c r="AH2067" i="1"/>
  <c r="AB2068" i="1"/>
  <c r="AE2068" i="1"/>
  <c r="AD2068" i="1"/>
  <c r="AC2069" i="1"/>
  <c r="AH2068" i="1"/>
  <c r="AD2069" i="1"/>
  <c r="AB2069" i="1"/>
  <c r="AC2070" i="1"/>
  <c r="AE2069" i="1"/>
  <c r="AH2069" i="1"/>
  <c r="AD2070" i="1"/>
  <c r="AC2071" i="1"/>
  <c r="AB2070" i="1"/>
  <c r="AE2070" i="1"/>
  <c r="AB2071" i="1"/>
  <c r="AD2071" i="1"/>
  <c r="AE2071" i="1"/>
  <c r="AC2072" i="1"/>
  <c r="AH2070" i="1"/>
  <c r="AH2071" i="1"/>
  <c r="AD2072" i="1"/>
  <c r="AE2072" i="1"/>
  <c r="AB2072" i="1"/>
  <c r="AC2073" i="1"/>
  <c r="AH2072" i="1"/>
  <c r="AE2073" i="1"/>
  <c r="AC2074" i="1"/>
  <c r="AD2073" i="1"/>
  <c r="AB2073" i="1"/>
  <c r="AC2075" i="1"/>
  <c r="AE2074" i="1"/>
  <c r="AB2074" i="1"/>
  <c r="AD2074" i="1"/>
  <c r="AH2073" i="1"/>
  <c r="AC2076" i="1"/>
  <c r="AD2075" i="1"/>
  <c r="AE2075" i="1"/>
  <c r="AB2075" i="1"/>
  <c r="AH2074" i="1"/>
  <c r="AC2077" i="1"/>
  <c r="AB2076" i="1"/>
  <c r="AE2076" i="1"/>
  <c r="AD2076" i="1"/>
  <c r="AH2075" i="1"/>
  <c r="AC2078" i="1"/>
  <c r="AD2077" i="1"/>
  <c r="AE2077" i="1"/>
  <c r="AB2077" i="1"/>
  <c r="AH2076" i="1"/>
  <c r="AD2078" i="1"/>
  <c r="AB2078" i="1"/>
  <c r="AE2078" i="1"/>
  <c r="AC2079" i="1"/>
  <c r="AH2077" i="1"/>
  <c r="AH2078" i="1"/>
  <c r="AC2080" i="1"/>
  <c r="AE2079" i="1"/>
  <c r="AD2079" i="1"/>
  <c r="AB2079" i="1"/>
  <c r="AD2080" i="1"/>
  <c r="AB2080" i="1"/>
  <c r="AE2080" i="1"/>
  <c r="AC2081" i="1"/>
  <c r="AH2079" i="1"/>
  <c r="AH2080" i="1"/>
  <c r="AD2081" i="1"/>
  <c r="AC2082" i="1"/>
  <c r="AE2081" i="1"/>
  <c r="AB2081" i="1"/>
  <c r="AC2083" i="1"/>
  <c r="AE2082" i="1"/>
  <c r="AD2082" i="1"/>
  <c r="AB2082" i="1"/>
  <c r="AH2081" i="1"/>
  <c r="AD2083" i="1"/>
  <c r="AB2083" i="1"/>
  <c r="AC2084" i="1"/>
  <c r="AE2083" i="1"/>
  <c r="AH2082" i="1"/>
  <c r="AH2083" i="1"/>
  <c r="AB2084" i="1"/>
  <c r="AD2084" i="1"/>
  <c r="AE2084" i="1"/>
  <c r="AC2085" i="1"/>
  <c r="AH2084" i="1"/>
  <c r="AD2085" i="1"/>
  <c r="AC2086" i="1"/>
  <c r="AE2085" i="1"/>
  <c r="AB2085" i="1"/>
  <c r="AD2086" i="1"/>
  <c r="AE2086" i="1"/>
  <c r="AB2086" i="1"/>
  <c r="AC2087" i="1"/>
  <c r="AH2085" i="1"/>
  <c r="AH2086" i="1"/>
  <c r="AB2087" i="1"/>
  <c r="AC2088" i="1"/>
  <c r="AE2087" i="1"/>
  <c r="AD2087" i="1"/>
  <c r="AH2087" i="1"/>
  <c r="AC2089" i="1"/>
  <c r="AD2088" i="1"/>
  <c r="AE2088" i="1"/>
  <c r="AB2088" i="1"/>
  <c r="AE2089" i="1"/>
  <c r="AC2090" i="1"/>
  <c r="AD2089" i="1"/>
  <c r="AB2089" i="1"/>
  <c r="AH2088" i="1"/>
  <c r="AE2090" i="1"/>
  <c r="AC2091" i="1"/>
  <c r="AB2090" i="1"/>
  <c r="AD2090" i="1"/>
  <c r="AH2089" i="1"/>
  <c r="AC2092" i="1"/>
  <c r="AD2091" i="1"/>
  <c r="AE2091" i="1"/>
  <c r="AB2091" i="1"/>
  <c r="AH2090" i="1"/>
  <c r="AC2093" i="1"/>
  <c r="AD2092" i="1"/>
  <c r="AE2092" i="1"/>
  <c r="AB2092" i="1"/>
  <c r="AH2091" i="1"/>
  <c r="AE2093" i="1"/>
  <c r="AD2093" i="1"/>
  <c r="AC2094" i="1"/>
  <c r="AB2093" i="1"/>
  <c r="AH2092" i="1"/>
  <c r="AD2094" i="1"/>
  <c r="AB2094" i="1"/>
  <c r="AE2094" i="1"/>
  <c r="AC2095" i="1"/>
  <c r="AH2093" i="1"/>
  <c r="AH2094" i="1"/>
  <c r="AB2095" i="1"/>
  <c r="AD2095" i="1"/>
  <c r="AE2095" i="1"/>
  <c r="AC2096" i="1"/>
  <c r="AH2095" i="1"/>
  <c r="AE2096" i="1"/>
  <c r="AD2096" i="1"/>
  <c r="AB2096" i="1"/>
  <c r="AC2097" i="1"/>
  <c r="AH2096" i="1"/>
  <c r="AE2097" i="1"/>
  <c r="AD2097" i="1"/>
  <c r="AB2097" i="1"/>
  <c r="AC2098" i="1"/>
  <c r="AH2097" i="1"/>
  <c r="AB2098" i="1"/>
  <c r="AD2098" i="1"/>
  <c r="AE2098" i="1"/>
  <c r="AC2099" i="1"/>
  <c r="AH2098" i="1"/>
  <c r="AB2099" i="1"/>
  <c r="AD2099" i="1"/>
  <c r="AC2100" i="1"/>
  <c r="AE2099" i="1"/>
  <c r="AH2099" i="1"/>
  <c r="AB2100" i="1"/>
  <c r="AC2101" i="1"/>
  <c r="AE2100" i="1"/>
  <c r="AD2100" i="1"/>
  <c r="AH2100" i="1"/>
  <c r="AE2101" i="1"/>
  <c r="AD2101" i="1"/>
  <c r="AB2101" i="1"/>
  <c r="AC2102" i="1"/>
  <c r="AH2101" i="1"/>
  <c r="AD2102" i="1"/>
  <c r="AC2103" i="1"/>
  <c r="AB2102" i="1"/>
  <c r="AE2102" i="1"/>
  <c r="AD2103" i="1"/>
  <c r="AB2103" i="1"/>
  <c r="AE2103" i="1"/>
  <c r="AC2104" i="1"/>
  <c r="AH2102" i="1"/>
  <c r="AH2103" i="1"/>
  <c r="AC2105" i="1"/>
  <c r="AE2104" i="1"/>
  <c r="AD2104" i="1"/>
  <c r="AB2104" i="1"/>
  <c r="AE2105" i="1"/>
  <c r="AD2105" i="1"/>
  <c r="AC2106" i="1"/>
  <c r="AB2105" i="1"/>
  <c r="AH2104" i="1"/>
  <c r="AB2106" i="1"/>
  <c r="AE2106" i="1"/>
  <c r="AD2106" i="1"/>
  <c r="AC2107" i="1"/>
  <c r="AH2105" i="1"/>
  <c r="AH2106" i="1"/>
  <c r="AD2107" i="1"/>
  <c r="AC2108" i="1"/>
  <c r="AE2107" i="1"/>
  <c r="AB2107" i="1"/>
  <c r="AE2108" i="1"/>
  <c r="AB2108" i="1"/>
  <c r="AD2108" i="1"/>
  <c r="AC2109" i="1"/>
  <c r="AH2107" i="1"/>
  <c r="AH2108" i="1"/>
  <c r="AC2110" i="1"/>
  <c r="AD2109" i="1"/>
  <c r="AE2109" i="1"/>
  <c r="AB2109" i="1"/>
  <c r="AB2110" i="1"/>
  <c r="AC2111" i="1"/>
  <c r="AE2110" i="1"/>
  <c r="AD2110" i="1"/>
  <c r="AH2109" i="1"/>
  <c r="AH2110" i="1"/>
  <c r="AD2111" i="1"/>
  <c r="AC2112" i="1"/>
  <c r="AE2111" i="1"/>
  <c r="AB2111" i="1"/>
  <c r="AC2113" i="1"/>
  <c r="AD2112" i="1"/>
  <c r="AE2112" i="1"/>
  <c r="AB2112" i="1"/>
  <c r="AH2111" i="1"/>
  <c r="AE2113" i="1"/>
  <c r="AB2113" i="1"/>
  <c r="AD2113" i="1"/>
  <c r="AC2114" i="1"/>
  <c r="AH2112" i="1"/>
  <c r="AH2113" i="1"/>
  <c r="AB2114" i="1"/>
  <c r="AC2115" i="1"/>
  <c r="AE2114" i="1"/>
  <c r="AD2114" i="1"/>
  <c r="AH2114" i="1"/>
  <c r="AD2115" i="1"/>
  <c r="AB2115" i="1"/>
  <c r="AC2116" i="1"/>
  <c r="AE2115" i="1"/>
  <c r="AH2115" i="1"/>
  <c r="AC2117" i="1"/>
  <c r="AB2116" i="1"/>
  <c r="AE2116" i="1"/>
  <c r="AD2116" i="1"/>
  <c r="AC2118" i="1"/>
  <c r="AB2117" i="1"/>
  <c r="AD2117" i="1"/>
  <c r="AE2117" i="1"/>
  <c r="AH2116" i="1"/>
  <c r="AB2118" i="1"/>
  <c r="AD2118" i="1"/>
  <c r="AE2118" i="1"/>
  <c r="AC2119" i="1"/>
  <c r="AH2117" i="1"/>
  <c r="AH2118" i="1"/>
  <c r="AC2120" i="1"/>
  <c r="AE2119" i="1"/>
  <c r="AB2119" i="1"/>
  <c r="AD2119" i="1"/>
  <c r="AB2120" i="1"/>
  <c r="AC2121" i="1"/>
  <c r="AE2120" i="1"/>
  <c r="AD2120" i="1"/>
  <c r="AH2119" i="1"/>
  <c r="AH2120" i="1"/>
  <c r="AE2121" i="1"/>
  <c r="AB2121" i="1"/>
  <c r="AC2122" i="1"/>
  <c r="AD2121" i="1"/>
  <c r="AH2121" i="1"/>
  <c r="AC2123" i="1"/>
  <c r="AB2122" i="1"/>
  <c r="AE2122" i="1"/>
  <c r="AD2122" i="1"/>
  <c r="AD2123" i="1"/>
  <c r="AC2124" i="1"/>
  <c r="AE2123" i="1"/>
  <c r="AB2123" i="1"/>
  <c r="AH2122" i="1"/>
  <c r="AB2124" i="1"/>
  <c r="AC2125" i="1"/>
  <c r="AE2124" i="1"/>
  <c r="AD2124" i="1"/>
  <c r="AH2123" i="1"/>
  <c r="AH2124" i="1"/>
  <c r="AE2125" i="1"/>
  <c r="AC2126" i="1"/>
  <c r="AB2125" i="1"/>
  <c r="AD2125" i="1"/>
  <c r="AB2126" i="1"/>
  <c r="AD2126" i="1"/>
  <c r="AE2126" i="1"/>
  <c r="AC2127" i="1"/>
  <c r="AH2125" i="1"/>
  <c r="AH2126" i="1"/>
  <c r="AD2127" i="1"/>
  <c r="AC2128" i="1"/>
  <c r="AE2127" i="1"/>
  <c r="AB2127" i="1"/>
  <c r="AD2128" i="1"/>
  <c r="AE2128" i="1"/>
  <c r="AB2128" i="1"/>
  <c r="AC2129" i="1"/>
  <c r="AH2127" i="1"/>
  <c r="AH2128" i="1"/>
  <c r="AE2129" i="1"/>
  <c r="AD2129" i="1"/>
  <c r="AC2130" i="1"/>
  <c r="AB2129" i="1"/>
  <c r="AE2130" i="1"/>
  <c r="AC2131" i="1"/>
  <c r="AB2130" i="1"/>
  <c r="AD2130" i="1"/>
  <c r="AH2129" i="1"/>
  <c r="AB2131" i="1"/>
  <c r="AD2131" i="1"/>
  <c r="AE2131" i="1"/>
  <c r="AC2132" i="1"/>
  <c r="AH2130" i="1"/>
  <c r="AH2131" i="1"/>
  <c r="AB2132" i="1"/>
  <c r="AE2132" i="1"/>
  <c r="AD2132" i="1"/>
  <c r="AC2133" i="1"/>
  <c r="AH2132" i="1"/>
  <c r="AD2133" i="1"/>
  <c r="AB2133" i="1"/>
  <c r="AC2134" i="1"/>
  <c r="AE2133" i="1"/>
  <c r="AH2133" i="1"/>
  <c r="AD2134" i="1"/>
  <c r="AC2135" i="1"/>
  <c r="AB2134" i="1"/>
  <c r="AE2134" i="1"/>
  <c r="AB2135" i="1"/>
  <c r="AD2135" i="1"/>
  <c r="AE2135" i="1"/>
  <c r="AC2136" i="1"/>
  <c r="AH2134" i="1"/>
  <c r="AH2135" i="1"/>
  <c r="AE2136" i="1"/>
  <c r="AB2136" i="1"/>
  <c r="AC2137" i="1"/>
  <c r="AD2136" i="1"/>
  <c r="AH2136" i="1"/>
  <c r="AE2137" i="1"/>
  <c r="AC2138" i="1"/>
  <c r="AD2137" i="1"/>
  <c r="AB2137" i="1"/>
  <c r="AC2139" i="1"/>
  <c r="AE2138" i="1"/>
  <c r="AB2138" i="1"/>
  <c r="AD2138" i="1"/>
  <c r="AH2137" i="1"/>
  <c r="AD2139" i="1"/>
  <c r="AB2139" i="1"/>
  <c r="AE2139" i="1"/>
  <c r="AC2140" i="1"/>
  <c r="AH2138" i="1"/>
  <c r="AH2139" i="1"/>
  <c r="AC2141" i="1"/>
  <c r="AE2140" i="1"/>
  <c r="AD2140" i="1"/>
  <c r="AB2140" i="1"/>
  <c r="AB2141" i="1"/>
  <c r="AC2142" i="1"/>
  <c r="AD2141" i="1"/>
  <c r="AE2141" i="1"/>
  <c r="AH2140" i="1"/>
  <c r="AH2141" i="1"/>
  <c r="AD2142" i="1"/>
  <c r="AE2142" i="1"/>
  <c r="AB2142" i="1"/>
  <c r="AC2143" i="1"/>
  <c r="AH2142" i="1"/>
  <c r="AC2144" i="1"/>
  <c r="AE2143" i="1"/>
  <c r="AD2143" i="1"/>
  <c r="AB2143" i="1"/>
  <c r="AD2144" i="1"/>
  <c r="AB2144" i="1"/>
  <c r="AE2144" i="1"/>
  <c r="AC2145" i="1"/>
  <c r="AH2143" i="1"/>
  <c r="AH2144" i="1"/>
  <c r="AD2145" i="1"/>
  <c r="AC2146" i="1"/>
  <c r="AE2145" i="1"/>
  <c r="AB2145" i="1"/>
  <c r="AC2147" i="1"/>
  <c r="AE2146" i="1"/>
  <c r="AD2146" i="1"/>
  <c r="AB2146" i="1"/>
  <c r="AH2145" i="1"/>
  <c r="AD2147" i="1"/>
  <c r="AB2147" i="1"/>
  <c r="AC2148" i="1"/>
  <c r="AE2147" i="1"/>
  <c r="AH2146" i="1"/>
  <c r="AH2147" i="1"/>
  <c r="AB2148" i="1"/>
  <c r="AD2148" i="1"/>
  <c r="AE2148" i="1"/>
  <c r="AC2149" i="1"/>
  <c r="AH2148" i="1"/>
  <c r="AD2149" i="1"/>
  <c r="AC2150" i="1"/>
  <c r="AE2149" i="1"/>
  <c r="AB2149" i="1"/>
  <c r="AB2150" i="1"/>
  <c r="AC2151" i="1"/>
  <c r="AE2150" i="1"/>
  <c r="AD2150" i="1"/>
  <c r="AH2149" i="1"/>
  <c r="AH2150" i="1"/>
  <c r="AB2151" i="1"/>
  <c r="AD2151" i="1"/>
  <c r="AC2152" i="1"/>
  <c r="AE2151" i="1"/>
  <c r="AH2151" i="1"/>
  <c r="AC2153" i="1"/>
  <c r="AE2152" i="1"/>
  <c r="AD2152" i="1"/>
  <c r="AB2152" i="1"/>
  <c r="AE2153" i="1"/>
  <c r="AC2154" i="1"/>
  <c r="AD2153" i="1"/>
  <c r="AB2153" i="1"/>
  <c r="AH2152" i="1"/>
  <c r="AC2155" i="1"/>
  <c r="AE2154" i="1"/>
  <c r="AB2154" i="1"/>
  <c r="AD2154" i="1"/>
  <c r="AH2153" i="1"/>
  <c r="AC2156" i="1"/>
  <c r="AD2155" i="1"/>
  <c r="AE2155" i="1"/>
  <c r="AB2155" i="1"/>
  <c r="AH2154" i="1"/>
  <c r="AE2156" i="1"/>
  <c r="AD2156" i="1"/>
  <c r="AC2157" i="1"/>
  <c r="AB2156" i="1"/>
  <c r="AH2155" i="1"/>
  <c r="AD2157" i="1"/>
  <c r="AC2158" i="1"/>
  <c r="AE2157" i="1"/>
  <c r="AB2157" i="1"/>
  <c r="AH2156" i="1"/>
  <c r="AB2158" i="1"/>
  <c r="AE2158" i="1"/>
  <c r="AC2159" i="1"/>
  <c r="AD2158" i="1"/>
  <c r="AH2157" i="1"/>
  <c r="AH2158" i="1"/>
  <c r="AB2159" i="1"/>
  <c r="AD2159" i="1"/>
  <c r="AC2160" i="1"/>
  <c r="AE2159" i="1"/>
  <c r="AH2159" i="1"/>
  <c r="AB2160" i="1"/>
  <c r="AC2161" i="1"/>
  <c r="AE2160" i="1"/>
  <c r="AD2160" i="1"/>
  <c r="AH2160" i="1"/>
  <c r="AE2161" i="1"/>
  <c r="AD2161" i="1"/>
  <c r="AC2162" i="1"/>
  <c r="AB2161" i="1"/>
  <c r="AB2162" i="1"/>
  <c r="AC2163" i="1"/>
  <c r="AE2162" i="1"/>
  <c r="AD2162" i="1"/>
  <c r="AH2161" i="1"/>
  <c r="AH2162" i="1"/>
  <c r="AD2163" i="1"/>
  <c r="AE2163" i="1"/>
  <c r="AC2164" i="1"/>
  <c r="AB2163" i="1"/>
  <c r="AB2164" i="1"/>
  <c r="AC2165" i="1"/>
  <c r="AE2164" i="1"/>
  <c r="AD2164" i="1"/>
  <c r="AH2163" i="1"/>
  <c r="AH2164" i="1"/>
  <c r="AE2165" i="1"/>
  <c r="AD2165" i="1"/>
  <c r="AB2165" i="1"/>
  <c r="AC2166" i="1"/>
  <c r="AH2165" i="1"/>
  <c r="AD2166" i="1"/>
  <c r="AC2167" i="1"/>
  <c r="AB2166" i="1"/>
  <c r="AE2166" i="1"/>
  <c r="AD2167" i="1"/>
  <c r="AB2167" i="1"/>
  <c r="AE2167" i="1"/>
  <c r="AC2168" i="1"/>
  <c r="AH2166" i="1"/>
  <c r="AH2167" i="1"/>
  <c r="AD2168" i="1"/>
  <c r="AE2168" i="1"/>
  <c r="AB2168" i="1"/>
  <c r="AC2169" i="1"/>
  <c r="AH2168" i="1"/>
  <c r="AE2169" i="1"/>
  <c r="AD2169" i="1"/>
  <c r="AB2169" i="1"/>
  <c r="AC2170" i="1"/>
  <c r="AH2169" i="1"/>
  <c r="AD2170" i="1"/>
  <c r="AB2170" i="1"/>
  <c r="AE2170" i="1"/>
  <c r="AC2171" i="1"/>
  <c r="AH2170" i="1"/>
  <c r="AB2171" i="1"/>
  <c r="AD2171" i="1"/>
  <c r="AC2172" i="1"/>
  <c r="AE2171" i="1"/>
  <c r="AH2171" i="1"/>
  <c r="AE2172" i="1"/>
  <c r="AB2172" i="1"/>
  <c r="AD2172" i="1"/>
  <c r="AC2173" i="1"/>
  <c r="AH2172" i="1"/>
  <c r="AC2174" i="1"/>
  <c r="AD2173" i="1"/>
  <c r="AE2173" i="1"/>
  <c r="AB2173" i="1"/>
  <c r="AC2175" i="1"/>
  <c r="AD2174" i="1"/>
  <c r="AE2174" i="1"/>
  <c r="AB2174" i="1"/>
  <c r="AH2173" i="1"/>
  <c r="AC2176" i="1"/>
  <c r="AD2175" i="1"/>
  <c r="AB2175" i="1"/>
  <c r="AE2175" i="1"/>
  <c r="AH2174" i="1"/>
  <c r="AB2176" i="1"/>
  <c r="AE2176" i="1"/>
  <c r="AC2177" i="1"/>
  <c r="AD2176" i="1"/>
  <c r="AH2175" i="1"/>
  <c r="AH2176" i="1"/>
  <c r="AD2177" i="1"/>
  <c r="AC2178" i="1"/>
  <c r="AE2177" i="1"/>
  <c r="AB2177" i="1"/>
  <c r="AC2179" i="1"/>
  <c r="AE2178" i="1"/>
  <c r="AD2178" i="1"/>
  <c r="AB2178" i="1"/>
  <c r="AH2177" i="1"/>
  <c r="AD2179" i="1"/>
  <c r="AB2179" i="1"/>
  <c r="AC2180" i="1"/>
  <c r="AE2179" i="1"/>
  <c r="AH2178" i="1"/>
  <c r="AH2179" i="1"/>
  <c r="AC2181" i="1"/>
  <c r="AB2180" i="1"/>
  <c r="AE2180" i="1"/>
  <c r="AD2180" i="1"/>
  <c r="AC2182" i="1"/>
  <c r="AB2181" i="1"/>
  <c r="AD2181" i="1"/>
  <c r="AE2181" i="1"/>
  <c r="AH2180" i="1"/>
  <c r="AB2182" i="1"/>
  <c r="AD2182" i="1"/>
  <c r="AE2182" i="1"/>
  <c r="AC2183" i="1"/>
  <c r="AH2181" i="1"/>
  <c r="AH2182" i="1"/>
  <c r="AD2183" i="1"/>
  <c r="AC2184" i="1"/>
  <c r="AE2183" i="1"/>
  <c r="AB2183" i="1"/>
  <c r="AB2184" i="1"/>
  <c r="AC2185" i="1"/>
  <c r="AE2184" i="1"/>
  <c r="AD2184" i="1"/>
  <c r="AH2183" i="1"/>
  <c r="AH2184" i="1"/>
  <c r="AE2185" i="1"/>
  <c r="AC2186" i="1"/>
  <c r="AD2185" i="1"/>
  <c r="AB2185" i="1"/>
  <c r="AC2187" i="1"/>
  <c r="AE2186" i="1"/>
  <c r="AB2186" i="1"/>
  <c r="AD2186" i="1"/>
  <c r="AH2185" i="1"/>
  <c r="AC2188" i="1"/>
  <c r="AD2187" i="1"/>
  <c r="AE2187" i="1"/>
  <c r="AB2187" i="1"/>
  <c r="AH2186" i="1"/>
  <c r="AE2188" i="1"/>
  <c r="AC2189" i="1"/>
  <c r="AD2188" i="1"/>
  <c r="AB2188" i="1"/>
  <c r="AH2187" i="1"/>
  <c r="AE2189" i="1"/>
  <c r="AC2190" i="1"/>
  <c r="AB2189" i="1"/>
  <c r="AD2189" i="1"/>
  <c r="AH2188" i="1"/>
  <c r="AB2190" i="1"/>
  <c r="AD2190" i="1"/>
  <c r="AE2190" i="1"/>
  <c r="AC2191" i="1"/>
  <c r="AH2189" i="1"/>
  <c r="AH2190" i="1"/>
  <c r="AC2192" i="1"/>
  <c r="AE2191" i="1"/>
  <c r="AB2191" i="1"/>
  <c r="AD2191" i="1"/>
  <c r="AC2193" i="1"/>
  <c r="AE2192" i="1"/>
  <c r="AD2192" i="1"/>
  <c r="AB2192" i="1"/>
  <c r="AH2191" i="1"/>
  <c r="AE2193" i="1"/>
  <c r="AB2193" i="1"/>
  <c r="AC2194" i="1"/>
  <c r="AD2193" i="1"/>
  <c r="AH2192" i="1"/>
  <c r="AH2193" i="1"/>
  <c r="AD2194" i="1"/>
  <c r="AB2194" i="1"/>
  <c r="AE2194" i="1"/>
  <c r="AC2195" i="1"/>
  <c r="AH2194" i="1"/>
  <c r="AB2195" i="1"/>
  <c r="AC2196" i="1"/>
  <c r="AD2195" i="1"/>
  <c r="AE2195" i="1"/>
  <c r="AH2195" i="1"/>
  <c r="AE2196" i="1"/>
  <c r="AC2197" i="1"/>
  <c r="AD2196" i="1"/>
  <c r="AB2196" i="1"/>
  <c r="AE2197" i="1"/>
  <c r="AB2197" i="1"/>
  <c r="AD2197" i="1"/>
  <c r="AC2198" i="1"/>
  <c r="AH2196" i="1"/>
  <c r="AH2197" i="1"/>
  <c r="AD2198" i="1"/>
  <c r="AC2199" i="1"/>
  <c r="AB2198" i="1"/>
  <c r="AE2198" i="1"/>
  <c r="AB2199" i="1"/>
  <c r="AC2200" i="1"/>
  <c r="AE2199" i="1"/>
  <c r="AD2199" i="1"/>
  <c r="AH2198" i="1"/>
  <c r="AH2199" i="1"/>
  <c r="AD2200" i="1"/>
  <c r="AC2201" i="1"/>
  <c r="AE2200" i="1"/>
  <c r="AB2200" i="1"/>
  <c r="AE2201" i="1"/>
  <c r="AD2201" i="1"/>
  <c r="AB2201" i="1"/>
  <c r="AC2202" i="1"/>
  <c r="AH2200" i="1"/>
  <c r="AH2201" i="1"/>
  <c r="AD2202" i="1"/>
  <c r="AB2202" i="1"/>
  <c r="AE2202" i="1"/>
  <c r="AC2203" i="1"/>
  <c r="AH2202" i="1"/>
  <c r="AD2203" i="1"/>
  <c r="AC2204" i="1"/>
  <c r="AB2203" i="1"/>
  <c r="AE2203" i="1"/>
  <c r="AD2204" i="1"/>
  <c r="AE2204" i="1"/>
  <c r="AB2204" i="1"/>
  <c r="AC2205" i="1"/>
  <c r="AH2203" i="1"/>
  <c r="AH2204" i="1"/>
  <c r="AE2205" i="1"/>
  <c r="AB2205" i="1"/>
  <c r="AC2206" i="1"/>
  <c r="AD2205" i="1"/>
  <c r="AH2205" i="1"/>
  <c r="AC2207" i="1"/>
  <c r="AD2206" i="1"/>
  <c r="AB2206" i="1"/>
  <c r="AE2206" i="1"/>
  <c r="AB2207" i="1"/>
  <c r="AE2207" i="1"/>
  <c r="AC2208" i="1"/>
  <c r="AD2207" i="1"/>
  <c r="AH2206" i="1"/>
  <c r="AH2207" i="1"/>
  <c r="AC2209" i="1"/>
  <c r="AE2208" i="1"/>
  <c r="AD2208" i="1"/>
  <c r="AB2208" i="1"/>
  <c r="AE2209" i="1"/>
  <c r="AB2209" i="1"/>
  <c r="AC2210" i="1"/>
  <c r="AD2209" i="1"/>
  <c r="AH2208" i="1"/>
  <c r="AH2209" i="1"/>
  <c r="AB2210" i="1"/>
  <c r="AD2210" i="1"/>
  <c r="AE2210" i="1"/>
  <c r="AC2211" i="1"/>
  <c r="AH2210" i="1"/>
  <c r="AB2211" i="1"/>
  <c r="AC2212" i="1"/>
  <c r="AD2211" i="1"/>
  <c r="AE2211" i="1"/>
  <c r="AH2211" i="1"/>
  <c r="AC2213" i="1"/>
  <c r="AB2212" i="1"/>
  <c r="AE2212" i="1"/>
  <c r="AD2212" i="1"/>
  <c r="AC2214" i="1"/>
  <c r="AD2213" i="1"/>
  <c r="AE2213" i="1"/>
  <c r="AB2213" i="1"/>
  <c r="AH2212" i="1"/>
  <c r="AD2214" i="1"/>
  <c r="AB2214" i="1"/>
  <c r="AE2214" i="1"/>
  <c r="AC2215" i="1"/>
  <c r="AH2213" i="1"/>
  <c r="AH2214" i="1"/>
  <c r="AB2215" i="1"/>
  <c r="AE2215" i="1"/>
  <c r="AC2216" i="1"/>
  <c r="AD2215" i="1"/>
  <c r="AH2215" i="1"/>
  <c r="AD2216" i="1"/>
  <c r="AE2216" i="1"/>
  <c r="AB2216" i="1"/>
  <c r="AC2217" i="1"/>
  <c r="AH2216" i="1"/>
  <c r="AE2217" i="1"/>
  <c r="AD2217" i="1"/>
  <c r="AB2217" i="1"/>
  <c r="AC2218" i="1"/>
  <c r="AH2217" i="1"/>
  <c r="AD2218" i="1"/>
  <c r="AB2218" i="1"/>
  <c r="AE2218" i="1"/>
  <c r="AC2219" i="1"/>
  <c r="AH2218" i="1"/>
  <c r="AD2219" i="1"/>
  <c r="AC2220" i="1"/>
  <c r="AB2219" i="1"/>
  <c r="AE2219" i="1"/>
  <c r="AD2220" i="1"/>
  <c r="AE2220" i="1"/>
  <c r="AC2221" i="1"/>
  <c r="AB2220" i="1"/>
  <c r="AH2219" i="1"/>
  <c r="AC2222" i="1"/>
  <c r="AB2221" i="1"/>
  <c r="AE2221" i="1"/>
  <c r="AD2221" i="1"/>
  <c r="AH2220" i="1"/>
  <c r="AC2223" i="1"/>
  <c r="AB2222" i="1"/>
  <c r="AE2222" i="1"/>
  <c r="AD2222" i="1"/>
  <c r="AH2221" i="1"/>
  <c r="AB2223" i="1"/>
  <c r="AC2224" i="1"/>
  <c r="AE2223" i="1"/>
  <c r="AD2223" i="1"/>
  <c r="AH2222" i="1"/>
  <c r="AH2223" i="1"/>
  <c r="AD2224" i="1"/>
  <c r="AB2224" i="1"/>
  <c r="AE2224" i="1"/>
  <c r="AC2225" i="1"/>
  <c r="AH2224" i="1"/>
  <c r="AB2225" i="1"/>
  <c r="AC2226" i="1"/>
  <c r="AE2225" i="1"/>
  <c r="AD2225" i="1"/>
  <c r="AH2225" i="1"/>
  <c r="AD2226" i="1"/>
  <c r="AB2226" i="1"/>
  <c r="AE2226" i="1"/>
  <c r="AC2227" i="1"/>
  <c r="AH2226" i="1"/>
  <c r="AD2227" i="1"/>
  <c r="AB2227" i="1"/>
  <c r="AC2228" i="1"/>
  <c r="AE2227" i="1"/>
  <c r="AH2227" i="1"/>
  <c r="AE2228" i="1"/>
  <c r="AC2229" i="1"/>
  <c r="AD2228" i="1"/>
  <c r="AB2228" i="1"/>
  <c r="AE2229" i="1"/>
  <c r="AB2229" i="1"/>
  <c r="AD2229" i="1"/>
  <c r="AC2230" i="1"/>
  <c r="AH2228" i="1"/>
  <c r="AH2229" i="1"/>
  <c r="AC2231" i="1"/>
  <c r="AD2230" i="1"/>
  <c r="AB2230" i="1"/>
  <c r="AE2230" i="1"/>
  <c r="AD2231" i="1"/>
  <c r="AB2231" i="1"/>
  <c r="AE2231" i="1"/>
  <c r="AC2232" i="1"/>
  <c r="AH2230" i="1"/>
  <c r="AH2231" i="1"/>
  <c r="AD2232" i="1"/>
  <c r="AE2232" i="1"/>
  <c r="AB2232" i="1"/>
  <c r="AC2233" i="1"/>
  <c r="AH2232" i="1"/>
  <c r="AE2233" i="1"/>
  <c r="AC2234" i="1"/>
  <c r="AD2233" i="1"/>
  <c r="AB2233" i="1"/>
  <c r="AC2235" i="1"/>
  <c r="AE2234" i="1"/>
  <c r="AB2234" i="1"/>
  <c r="AD2234" i="1"/>
  <c r="AH2233" i="1"/>
  <c r="AD2235" i="1"/>
  <c r="AC2236" i="1"/>
  <c r="AE2235" i="1"/>
  <c r="AB2235" i="1"/>
  <c r="AH2234" i="1"/>
  <c r="AE2236" i="1"/>
  <c r="AB2236" i="1"/>
  <c r="AC2237" i="1"/>
  <c r="AD2236" i="1"/>
  <c r="AH2235" i="1"/>
  <c r="AH2236" i="1"/>
  <c r="AC2238" i="1"/>
  <c r="AB2237" i="1"/>
  <c r="AE2237" i="1"/>
  <c r="AD2237" i="1"/>
  <c r="AC2239" i="1"/>
  <c r="AB2238" i="1"/>
  <c r="AE2238" i="1"/>
  <c r="AD2238" i="1"/>
  <c r="AH2237" i="1"/>
  <c r="AB2239" i="1"/>
  <c r="AC2240" i="1"/>
  <c r="AE2239" i="1"/>
  <c r="AD2239" i="1"/>
  <c r="AH2238" i="1"/>
  <c r="AH2239" i="1"/>
  <c r="AB2240" i="1"/>
  <c r="AE2240" i="1"/>
  <c r="AC2241" i="1"/>
  <c r="AD2240" i="1"/>
  <c r="AH2240" i="1"/>
  <c r="AC2242" i="1"/>
  <c r="AB2241" i="1"/>
  <c r="AE2241" i="1"/>
  <c r="AD2241" i="1"/>
  <c r="AC2243" i="1"/>
  <c r="AE2242" i="1"/>
  <c r="AD2242" i="1"/>
  <c r="AB2242" i="1"/>
  <c r="AH2241" i="1"/>
  <c r="AB2243" i="1"/>
  <c r="AD2243" i="1"/>
  <c r="AC2244" i="1"/>
  <c r="AE2243" i="1"/>
  <c r="AH2242" i="1"/>
  <c r="AH2243" i="1"/>
  <c r="AB2244" i="1"/>
  <c r="AC2245" i="1"/>
  <c r="AE2244" i="1"/>
  <c r="AD2244" i="1"/>
  <c r="AH2244" i="1"/>
  <c r="AE2245" i="1"/>
  <c r="AC2246" i="1"/>
  <c r="AB2245" i="1"/>
  <c r="AD2245" i="1"/>
  <c r="AC2247" i="1"/>
  <c r="AB2246" i="1"/>
  <c r="AE2246" i="1"/>
  <c r="AD2246" i="1"/>
  <c r="AH2245" i="1"/>
  <c r="AD2247" i="1"/>
  <c r="AB2247" i="1"/>
  <c r="AE2247" i="1"/>
  <c r="AC2248" i="1"/>
  <c r="AH2246" i="1"/>
  <c r="AH2247" i="1"/>
  <c r="AC2249" i="1"/>
  <c r="AE2248" i="1"/>
  <c r="AD2248" i="1"/>
  <c r="AB2248" i="1"/>
  <c r="AE2249" i="1"/>
  <c r="AD2249" i="1"/>
  <c r="AB2249" i="1"/>
  <c r="AC2250" i="1"/>
  <c r="AH2248" i="1"/>
  <c r="AH2249" i="1"/>
  <c r="AC2251" i="1"/>
  <c r="AD2250" i="1"/>
  <c r="AE2250" i="1"/>
  <c r="AB2250" i="1"/>
  <c r="AE2251" i="1"/>
  <c r="AB2251" i="1"/>
  <c r="AD2251" i="1"/>
  <c r="AC2252" i="1"/>
  <c r="AH2250" i="1"/>
  <c r="AH2251" i="1"/>
  <c r="AD2252" i="1"/>
  <c r="AE2252" i="1"/>
  <c r="AB2252" i="1"/>
  <c r="AC2253" i="1"/>
  <c r="AH2252" i="1"/>
  <c r="AE2253" i="1"/>
  <c r="AC2254" i="1"/>
  <c r="AD2253" i="1"/>
  <c r="AB2253" i="1"/>
  <c r="AB2254" i="1"/>
  <c r="AD2254" i="1"/>
  <c r="AE2254" i="1"/>
  <c r="AC2255" i="1"/>
  <c r="AH2253" i="1"/>
  <c r="AH2254" i="1"/>
  <c r="AB2255" i="1"/>
  <c r="AC2256" i="1"/>
  <c r="AE2255" i="1"/>
  <c r="AD2255" i="1"/>
  <c r="AH2255" i="1"/>
  <c r="AB2256" i="1"/>
  <c r="AC2257" i="1"/>
  <c r="AE2256" i="1"/>
  <c r="AD2256" i="1"/>
  <c r="AH2256" i="1"/>
  <c r="AE2257" i="1"/>
  <c r="AB2257" i="1"/>
  <c r="AC2258" i="1"/>
  <c r="AD2257" i="1"/>
  <c r="AH2257" i="1"/>
  <c r="AD2258" i="1"/>
  <c r="AC2259" i="1"/>
  <c r="AE2258" i="1"/>
  <c r="AB2258" i="1"/>
  <c r="AD2259" i="1"/>
  <c r="AB2259" i="1"/>
  <c r="AE2259" i="1"/>
  <c r="AC2260" i="1"/>
  <c r="AH2258" i="1"/>
  <c r="AH2259" i="1"/>
  <c r="AD2260" i="1"/>
  <c r="AE2260" i="1"/>
  <c r="AB2260" i="1"/>
  <c r="AC2261" i="1"/>
  <c r="AH2260" i="1"/>
  <c r="AE2261" i="1"/>
  <c r="AB2261" i="1"/>
  <c r="AD2261" i="1"/>
  <c r="AC2262" i="1"/>
  <c r="AH2261" i="1"/>
  <c r="AB2262" i="1"/>
  <c r="AC2263" i="1"/>
  <c r="AE2262" i="1"/>
  <c r="AD2262" i="1"/>
  <c r="AH2262" i="1"/>
  <c r="AC2264" i="1"/>
  <c r="AB2263" i="1"/>
  <c r="AD2263" i="1"/>
  <c r="AE2263" i="1"/>
  <c r="AB2264" i="1"/>
  <c r="AE2264" i="1"/>
  <c r="AC2265" i="1"/>
  <c r="AD2264" i="1"/>
  <c r="AH2263" i="1"/>
  <c r="AH2264" i="1"/>
  <c r="AB2265" i="1"/>
  <c r="AC2266" i="1"/>
  <c r="AE2265" i="1"/>
  <c r="AD2265" i="1"/>
  <c r="AH2265" i="1"/>
  <c r="AC2267" i="1"/>
  <c r="AD2266" i="1"/>
  <c r="AE2266" i="1"/>
  <c r="AB2266" i="1"/>
  <c r="AE2267" i="1"/>
  <c r="AB2267" i="1"/>
  <c r="AD2267" i="1"/>
  <c r="AC2268" i="1"/>
  <c r="AH2266" i="1"/>
  <c r="AH2267" i="1"/>
  <c r="AC2269" i="1"/>
  <c r="AE2268" i="1"/>
  <c r="AB2268" i="1"/>
  <c r="AD2268" i="1"/>
  <c r="AE2269" i="1"/>
  <c r="AC2270" i="1"/>
  <c r="AD2269" i="1"/>
  <c r="AB2269" i="1"/>
  <c r="AH2268" i="1"/>
  <c r="AB2270" i="1"/>
  <c r="AD2270" i="1"/>
  <c r="AE2270" i="1"/>
  <c r="AC2271" i="1"/>
  <c r="AH2269" i="1"/>
  <c r="AH2270" i="1"/>
  <c r="AC2272" i="1"/>
  <c r="AE2271" i="1"/>
  <c r="AD2271" i="1"/>
  <c r="AB2271" i="1"/>
  <c r="AD2272" i="1"/>
  <c r="AB2272" i="1"/>
  <c r="AE2272" i="1"/>
  <c r="AC2273" i="1"/>
  <c r="AH2271" i="1"/>
  <c r="AH2272" i="1"/>
  <c r="AB2273" i="1"/>
  <c r="AC2274" i="1"/>
  <c r="AE2273" i="1"/>
  <c r="AD2273" i="1"/>
  <c r="AH2273" i="1"/>
  <c r="AC2275" i="1"/>
  <c r="AD2274" i="1"/>
  <c r="AE2274" i="1"/>
  <c r="AB2274" i="1"/>
  <c r="AE2275" i="1"/>
  <c r="AD2275" i="1"/>
  <c r="AB2275" i="1"/>
  <c r="AC2276" i="1"/>
  <c r="AH2274" i="1"/>
  <c r="AH2275" i="1"/>
  <c r="AC2277" i="1"/>
  <c r="AD2276" i="1"/>
  <c r="AE2276" i="1"/>
  <c r="AB2276" i="1"/>
  <c r="AE2277" i="1"/>
  <c r="AD2277" i="1"/>
  <c r="AB2277" i="1"/>
  <c r="AC2278" i="1"/>
  <c r="AH2276" i="1"/>
  <c r="AH2277" i="1"/>
  <c r="AC2279" i="1"/>
  <c r="AD2278" i="1"/>
  <c r="AE2278" i="1"/>
  <c r="AB2278" i="1"/>
  <c r="AC2280" i="1"/>
  <c r="AE2279" i="1"/>
  <c r="AD2279" i="1"/>
  <c r="AB2279" i="1"/>
  <c r="AH2278" i="1"/>
  <c r="AD2280" i="1"/>
  <c r="AB2280" i="1"/>
  <c r="AE2280" i="1"/>
  <c r="AC2281" i="1"/>
  <c r="AH2279" i="1"/>
  <c r="AH2280" i="1"/>
  <c r="AB2281" i="1"/>
  <c r="AC2282" i="1"/>
  <c r="AE2281" i="1"/>
  <c r="AD2281" i="1"/>
  <c r="AH2281" i="1"/>
  <c r="AC2283" i="1"/>
  <c r="AD2282" i="1"/>
  <c r="AE2282" i="1"/>
  <c r="AB2282" i="1"/>
  <c r="AE2283" i="1"/>
  <c r="AC2284" i="1"/>
  <c r="AD2283" i="1"/>
  <c r="AB2283" i="1"/>
  <c r="AH2282" i="1"/>
  <c r="AE2284" i="1"/>
  <c r="AB2284" i="1"/>
  <c r="AC2285" i="1"/>
  <c r="AD2284" i="1"/>
  <c r="AH2283" i="1"/>
  <c r="AH2284" i="1"/>
  <c r="AC2286" i="1"/>
  <c r="AD2285" i="1"/>
  <c r="AE2285" i="1"/>
  <c r="AB2285" i="1"/>
  <c r="AD2286" i="1"/>
  <c r="AB2286" i="1"/>
  <c r="AE2286" i="1"/>
  <c r="AC2287" i="1"/>
  <c r="AH2285" i="1"/>
  <c r="AH2286" i="1"/>
  <c r="AB2287" i="1"/>
  <c r="AC2288" i="1"/>
  <c r="AE2287" i="1"/>
  <c r="AD2287" i="1"/>
  <c r="AH2287" i="1"/>
  <c r="AB2288" i="1"/>
  <c r="AC2289" i="1"/>
  <c r="AE2288" i="1"/>
  <c r="AD2288" i="1"/>
  <c r="AH2288" i="1"/>
  <c r="AE2289" i="1"/>
  <c r="AC2290" i="1"/>
  <c r="AD2289" i="1"/>
  <c r="AB2289" i="1"/>
  <c r="AB2290" i="1"/>
  <c r="AD2290" i="1"/>
  <c r="AE2290" i="1"/>
  <c r="AC2291" i="1"/>
  <c r="AH2289" i="1"/>
  <c r="AH2290" i="1"/>
  <c r="AE2291" i="1"/>
  <c r="AB2291" i="1"/>
  <c r="AD2291" i="1"/>
  <c r="AC2292" i="1"/>
  <c r="AH2291" i="1"/>
  <c r="AC2293" i="1"/>
  <c r="AE2292" i="1"/>
  <c r="AD2292" i="1"/>
  <c r="AB2292" i="1"/>
  <c r="AB2293" i="1"/>
  <c r="AD2293" i="1"/>
  <c r="AC2294" i="1"/>
  <c r="AE2293" i="1"/>
  <c r="AH2292" i="1"/>
  <c r="AH2293" i="1"/>
  <c r="AB2294" i="1"/>
  <c r="AD2294" i="1"/>
  <c r="AE2294" i="1"/>
  <c r="AC2295" i="1"/>
  <c r="AH2294" i="1"/>
  <c r="AC2296" i="1"/>
  <c r="AE2295" i="1"/>
  <c r="AD2295" i="1"/>
  <c r="AB2295" i="1"/>
  <c r="AC2297" i="1"/>
  <c r="AB2296" i="1"/>
  <c r="AE2296" i="1"/>
  <c r="AD2296" i="1"/>
  <c r="AH2295" i="1"/>
  <c r="AB2297" i="1"/>
  <c r="AC2298" i="1"/>
  <c r="AE2297" i="1"/>
  <c r="AD2297" i="1"/>
  <c r="AH2296" i="1"/>
  <c r="AH2297" i="1"/>
  <c r="AB2298" i="1"/>
  <c r="AD2298" i="1"/>
  <c r="AE2298" i="1"/>
  <c r="AC2299" i="1"/>
  <c r="AH2298" i="1"/>
  <c r="AB2299" i="1"/>
  <c r="AD2299" i="1"/>
  <c r="AC2300" i="1"/>
  <c r="AE2299" i="1"/>
  <c r="AH2299" i="1"/>
  <c r="AB2300" i="1"/>
  <c r="AC2301" i="1"/>
  <c r="AE2300" i="1"/>
  <c r="AD2300" i="1"/>
  <c r="AH2300" i="1"/>
  <c r="AE2301" i="1"/>
  <c r="AD2301" i="1"/>
  <c r="AB2301" i="1"/>
  <c r="AC2302" i="1"/>
  <c r="AH2301" i="1"/>
  <c r="AB2302" i="1"/>
  <c r="AC2303" i="1"/>
  <c r="AD2302" i="1"/>
  <c r="AE2302" i="1"/>
  <c r="AH2302" i="1"/>
  <c r="AC2304" i="1"/>
  <c r="AD2303" i="1"/>
  <c r="AB2303" i="1"/>
  <c r="AE2303" i="1"/>
  <c r="AD2304" i="1"/>
  <c r="AE2304" i="1"/>
  <c r="AC2305" i="1"/>
  <c r="AB2304" i="1"/>
  <c r="AH2303" i="1"/>
  <c r="AD2305" i="1"/>
  <c r="AC2306" i="1"/>
  <c r="AE2305" i="1"/>
  <c r="AB2305" i="1"/>
  <c r="AH2304" i="1"/>
  <c r="AB2306" i="1"/>
  <c r="AE2306" i="1"/>
  <c r="AD2306" i="1"/>
  <c r="AC2307" i="1"/>
  <c r="AH2305" i="1"/>
  <c r="AH2306" i="1"/>
  <c r="AB2307" i="1"/>
  <c r="AD2307" i="1"/>
  <c r="AE2307" i="1"/>
  <c r="AC2308" i="1"/>
  <c r="AH2307" i="1"/>
  <c r="AC2309" i="1"/>
  <c r="AE2308" i="1"/>
  <c r="AD2308" i="1"/>
  <c r="AB2308" i="1"/>
  <c r="AC2310" i="1"/>
  <c r="AB2309" i="1"/>
  <c r="AD2309" i="1"/>
  <c r="AE2309" i="1"/>
  <c r="AH2308" i="1"/>
  <c r="AD2310" i="1"/>
  <c r="AC2311" i="1"/>
  <c r="AB2310" i="1"/>
  <c r="AE2310" i="1"/>
  <c r="AH2309" i="1"/>
  <c r="AB2311" i="1"/>
  <c r="AD2311" i="1"/>
  <c r="AE2311" i="1"/>
  <c r="AC2312" i="1"/>
  <c r="AH2310" i="1"/>
  <c r="AH2311" i="1"/>
  <c r="AD2312" i="1"/>
  <c r="AE2312" i="1"/>
  <c r="AC2313" i="1"/>
  <c r="AB2312" i="1"/>
  <c r="AC2314" i="1"/>
  <c r="AD2313" i="1"/>
  <c r="AE2313" i="1"/>
  <c r="AB2313" i="1"/>
  <c r="AH2312" i="1"/>
  <c r="AD2314" i="1"/>
  <c r="AE2314" i="1"/>
  <c r="AC2315" i="1"/>
  <c r="AB2314" i="1"/>
  <c r="AH2313" i="1"/>
  <c r="AB2315" i="1"/>
  <c r="AD2315" i="1"/>
  <c r="AC2316" i="1"/>
  <c r="AE2315" i="1"/>
  <c r="AH2314" i="1"/>
  <c r="AH2315" i="1"/>
  <c r="AE2316" i="1"/>
  <c r="AD2316" i="1"/>
  <c r="AC2317" i="1"/>
  <c r="AB2316" i="1"/>
  <c r="AD2317" i="1"/>
  <c r="AB2317" i="1"/>
  <c r="AE2317" i="1"/>
  <c r="AC2318" i="1"/>
  <c r="AH2316" i="1"/>
  <c r="AH2317" i="1"/>
  <c r="AC2319" i="1"/>
  <c r="AB2318" i="1"/>
  <c r="AD2318" i="1"/>
  <c r="AE2318" i="1"/>
  <c r="AD2319" i="1"/>
  <c r="AE2319" i="1"/>
  <c r="AC2320" i="1"/>
  <c r="AB2319" i="1"/>
  <c r="AH2318" i="1"/>
  <c r="AC2321" i="1"/>
  <c r="AE2320" i="1"/>
  <c r="AB2320" i="1"/>
  <c r="AD2320" i="1"/>
  <c r="AH2319" i="1"/>
  <c r="AE2321" i="1"/>
  <c r="AC2322" i="1"/>
  <c r="AB2321" i="1"/>
  <c r="AD2321" i="1"/>
  <c r="AH2320" i="1"/>
  <c r="AE2322" i="1"/>
  <c r="AC2323" i="1"/>
  <c r="AD2322" i="1"/>
  <c r="AB2322" i="1"/>
  <c r="AH2321" i="1"/>
  <c r="AB2323" i="1"/>
  <c r="AD2323" i="1"/>
  <c r="AC2324" i="1"/>
  <c r="AE2323" i="1"/>
  <c r="AH2322" i="1"/>
  <c r="AH2323" i="1"/>
  <c r="AC2325" i="1"/>
  <c r="AB2324" i="1"/>
  <c r="AE2324" i="1"/>
  <c r="AD2324" i="1"/>
  <c r="AB2325" i="1"/>
  <c r="AC2326" i="1"/>
  <c r="AE2325" i="1"/>
  <c r="AD2325" i="1"/>
  <c r="AH2324" i="1"/>
  <c r="AH2325" i="1"/>
  <c r="AB2326" i="1"/>
  <c r="AC2327" i="1"/>
  <c r="AD2326" i="1"/>
  <c r="AE2326" i="1"/>
  <c r="AH2326" i="1"/>
  <c r="AD2327" i="1"/>
  <c r="AB2327" i="1"/>
  <c r="AC2328" i="1"/>
  <c r="AE2327" i="1"/>
  <c r="AH2327" i="1"/>
  <c r="AB2328" i="1"/>
  <c r="AD2328" i="1"/>
  <c r="AE2328" i="1"/>
  <c r="AC2329" i="1"/>
  <c r="AH2328" i="1"/>
  <c r="AB2329" i="1"/>
  <c r="AD2329" i="1"/>
  <c r="AE2329" i="1"/>
  <c r="AC2330" i="1"/>
  <c r="AH2329" i="1"/>
  <c r="AC2331" i="1"/>
  <c r="AE2330" i="1"/>
  <c r="AD2330" i="1"/>
  <c r="AB2330" i="1"/>
  <c r="AB2331" i="1"/>
  <c r="AD2331" i="1"/>
  <c r="AE2331" i="1"/>
  <c r="AC2332" i="1"/>
  <c r="AH2330" i="1"/>
  <c r="AH2331" i="1"/>
  <c r="AD2332" i="1"/>
  <c r="AE2332" i="1"/>
  <c r="AC2333" i="1"/>
  <c r="AB2332" i="1"/>
  <c r="AC2334" i="1"/>
  <c r="AD2333" i="1"/>
  <c r="AE2333" i="1"/>
  <c r="AB2333" i="1"/>
  <c r="AH2332" i="1"/>
  <c r="AD2334" i="1"/>
  <c r="AE2334" i="1"/>
  <c r="AB2334" i="1"/>
  <c r="AC2335" i="1"/>
  <c r="AH2333" i="1"/>
  <c r="AH2334" i="1"/>
  <c r="AD2335" i="1"/>
  <c r="AE2335" i="1"/>
  <c r="AC2336" i="1"/>
  <c r="AB2335" i="1"/>
  <c r="AB2336" i="1"/>
  <c r="AE2336" i="1"/>
  <c r="AD2336" i="1"/>
  <c r="AC2337" i="1"/>
  <c r="AH2335" i="1"/>
  <c r="AH2336" i="1"/>
  <c r="AC2338" i="1"/>
  <c r="AD2337" i="1"/>
  <c r="AE2337" i="1"/>
  <c r="AB2337" i="1"/>
  <c r="AD2338" i="1"/>
  <c r="AE2338" i="1"/>
  <c r="AB2338" i="1"/>
  <c r="AC2339" i="1"/>
  <c r="AH2337" i="1"/>
  <c r="AH2338" i="1"/>
  <c r="AE2339" i="1"/>
  <c r="AB2339" i="1"/>
  <c r="AC2340" i="1"/>
  <c r="AD2339" i="1"/>
  <c r="AH2339" i="1"/>
  <c r="AD2340" i="1"/>
  <c r="AE2340" i="1"/>
  <c r="AC2341" i="1"/>
  <c r="AB2340" i="1"/>
  <c r="AD2341" i="1"/>
  <c r="AC2342" i="1"/>
  <c r="AE2341" i="1"/>
  <c r="AB2341" i="1"/>
  <c r="AH2340" i="1"/>
  <c r="AB2342" i="1"/>
  <c r="AC2343" i="1"/>
  <c r="AE2342" i="1"/>
  <c r="AD2342" i="1"/>
  <c r="AH2341" i="1"/>
  <c r="AH2342" i="1"/>
  <c r="AD2343" i="1"/>
  <c r="AC2344" i="1"/>
  <c r="AE2343" i="1"/>
  <c r="AB2343" i="1"/>
  <c r="AD2344" i="1"/>
  <c r="AE2344" i="1"/>
  <c r="AB2344" i="1"/>
  <c r="AC2345" i="1"/>
  <c r="AH2343" i="1"/>
  <c r="AH2344" i="1"/>
  <c r="AE2345" i="1"/>
  <c r="AD2345" i="1"/>
  <c r="AC2346" i="1"/>
  <c r="AB2345" i="1"/>
  <c r="AE2346" i="1"/>
  <c r="AC2347" i="1"/>
  <c r="AB2346" i="1"/>
  <c r="AD2346" i="1"/>
  <c r="AH2345" i="1"/>
  <c r="AC2348" i="1"/>
  <c r="AB2347" i="1"/>
  <c r="AE2347" i="1"/>
  <c r="AD2347" i="1"/>
  <c r="AH2346" i="1"/>
  <c r="AC2349" i="1"/>
  <c r="AB2348" i="1"/>
  <c r="AD2348" i="1"/>
  <c r="AE2348" i="1"/>
  <c r="AH2347" i="1"/>
  <c r="AE2349" i="1"/>
  <c r="AD2349" i="1"/>
  <c r="AB2349" i="1"/>
  <c r="AC2350" i="1"/>
  <c r="AH2348" i="1"/>
  <c r="AH2349" i="1"/>
  <c r="AD2350" i="1"/>
  <c r="AB2350" i="1"/>
  <c r="AC2351" i="1"/>
  <c r="AE2350" i="1"/>
  <c r="AH2350" i="1"/>
  <c r="AC2352" i="1"/>
  <c r="AB2351" i="1"/>
  <c r="AE2351" i="1"/>
  <c r="AD2351" i="1"/>
  <c r="AE2352" i="1"/>
  <c r="AB2352" i="1"/>
  <c r="AC2353" i="1"/>
  <c r="AD2352" i="1"/>
  <c r="AH2351" i="1"/>
  <c r="AH2352" i="1"/>
  <c r="AE2353" i="1"/>
  <c r="AB2353" i="1"/>
  <c r="AD2353" i="1"/>
  <c r="AC2354" i="1"/>
  <c r="AH2353" i="1"/>
  <c r="AC2355" i="1"/>
  <c r="AB2354" i="1"/>
  <c r="AE2354" i="1"/>
  <c r="AD2354" i="1"/>
  <c r="AE2355" i="1"/>
  <c r="AB2355" i="1"/>
  <c r="AD2355" i="1"/>
  <c r="AC2356" i="1"/>
  <c r="AH2354" i="1"/>
  <c r="AH2355" i="1"/>
  <c r="AC2357" i="1"/>
  <c r="AE2356" i="1"/>
  <c r="AD2356" i="1"/>
  <c r="AB2356" i="1"/>
  <c r="AD2357" i="1"/>
  <c r="AB2357" i="1"/>
  <c r="AC2358" i="1"/>
  <c r="AE2357" i="1"/>
  <c r="AH2356" i="1"/>
  <c r="AH2357" i="1"/>
  <c r="AC2359" i="1"/>
  <c r="AD2358" i="1"/>
  <c r="AB2358" i="1"/>
  <c r="AE2358" i="1"/>
  <c r="AD2359" i="1"/>
  <c r="AC2360" i="1"/>
  <c r="AE2359" i="1"/>
  <c r="AB2359" i="1"/>
  <c r="AH2358" i="1"/>
  <c r="AB2360" i="1"/>
  <c r="AC2361" i="1"/>
  <c r="AE2360" i="1"/>
  <c r="AD2360" i="1"/>
  <c r="AH2359" i="1"/>
  <c r="AH2360" i="1"/>
  <c r="AE2361" i="1"/>
  <c r="AD2361" i="1"/>
  <c r="AC2362" i="1"/>
  <c r="AB2361" i="1"/>
  <c r="AE2362" i="1"/>
  <c r="AD2362" i="1"/>
  <c r="AB2362" i="1"/>
  <c r="AC2363" i="1"/>
  <c r="AH2361" i="1"/>
  <c r="AH2362" i="1"/>
  <c r="AD2363" i="1"/>
  <c r="AC2364" i="1"/>
  <c r="AE2363" i="1"/>
  <c r="AB2363" i="1"/>
  <c r="AE2364" i="1"/>
  <c r="AB2364" i="1"/>
  <c r="AC2365" i="1"/>
  <c r="AD2364" i="1"/>
  <c r="AH2363" i="1"/>
  <c r="AH2364" i="1"/>
  <c r="AD2365" i="1"/>
  <c r="AC2366" i="1"/>
  <c r="AE2365" i="1"/>
  <c r="AB2365" i="1"/>
  <c r="AC2367" i="1"/>
  <c r="AE2366" i="1"/>
  <c r="AD2366" i="1"/>
  <c r="AB2366" i="1"/>
  <c r="AH2365" i="1"/>
  <c r="AB2367" i="1"/>
  <c r="AD2367" i="1"/>
  <c r="AC2368" i="1"/>
  <c r="AE2367" i="1"/>
  <c r="AH2366" i="1"/>
  <c r="AH2367" i="1"/>
  <c r="AD2368" i="1"/>
  <c r="AB2368" i="1"/>
  <c r="AE2368" i="1"/>
  <c r="AC2369" i="1"/>
  <c r="AH2368" i="1"/>
  <c r="AD2369" i="1"/>
  <c r="AC2370" i="1"/>
  <c r="AE2369" i="1"/>
  <c r="AB2369" i="1"/>
  <c r="AD2370" i="1"/>
  <c r="AE2370" i="1"/>
  <c r="AB2370" i="1"/>
  <c r="AC2371" i="1"/>
  <c r="AH2369" i="1"/>
  <c r="AH2370" i="1"/>
  <c r="AE2371" i="1"/>
  <c r="AB2371" i="1"/>
  <c r="AC2372" i="1"/>
  <c r="AD2371" i="1"/>
  <c r="AH2371" i="1"/>
  <c r="AB2372" i="1"/>
  <c r="AE2372" i="1"/>
  <c r="AD2372" i="1"/>
  <c r="AC2373" i="1"/>
  <c r="AH2372" i="1"/>
  <c r="AC2374" i="1"/>
  <c r="AB2373" i="1"/>
  <c r="AD2373" i="1"/>
  <c r="AE2373" i="1"/>
  <c r="AC2375" i="1"/>
  <c r="AB2374" i="1"/>
  <c r="AE2374" i="1"/>
  <c r="AD2374" i="1"/>
  <c r="AH2373" i="1"/>
  <c r="AC2376" i="1"/>
  <c r="AD2375" i="1"/>
  <c r="AE2375" i="1"/>
  <c r="AB2375" i="1"/>
  <c r="AH2374" i="1"/>
  <c r="AD2376" i="1"/>
  <c r="AC2377" i="1"/>
  <c r="AE2376" i="1"/>
  <c r="AB2376" i="1"/>
  <c r="AH2375" i="1"/>
  <c r="AC2378" i="1"/>
  <c r="AE2377" i="1"/>
  <c r="AB2377" i="1"/>
  <c r="AD2377" i="1"/>
  <c r="AH2376" i="1"/>
  <c r="AE2378" i="1"/>
  <c r="AB2378" i="1"/>
  <c r="AC2379" i="1"/>
  <c r="AD2378" i="1"/>
  <c r="AH2377" i="1"/>
  <c r="AH2378" i="1"/>
  <c r="AC2380" i="1"/>
  <c r="AB2379" i="1"/>
  <c r="AD2379" i="1"/>
  <c r="AE2379" i="1"/>
  <c r="AB2380" i="1"/>
  <c r="AE2380" i="1"/>
  <c r="AD2380" i="1"/>
  <c r="AC2381" i="1"/>
  <c r="AH2379" i="1"/>
  <c r="AH2380" i="1"/>
  <c r="AC2382" i="1"/>
  <c r="AD2381" i="1"/>
  <c r="AE2381" i="1"/>
  <c r="AB2381" i="1"/>
  <c r="AE2382" i="1"/>
  <c r="AC2383" i="1"/>
  <c r="AD2382" i="1"/>
  <c r="AB2382" i="1"/>
  <c r="AH2381" i="1"/>
  <c r="AD2383" i="1"/>
  <c r="AB2383" i="1"/>
  <c r="AC2384" i="1"/>
  <c r="AE2383" i="1"/>
  <c r="AH2382" i="1"/>
  <c r="AH2383" i="1"/>
  <c r="AE2384" i="1"/>
  <c r="AB2384" i="1"/>
  <c r="AC2385" i="1"/>
  <c r="AD2384" i="1"/>
  <c r="AH2384" i="1"/>
  <c r="AB2385" i="1"/>
  <c r="AC2386" i="1"/>
  <c r="AE2385" i="1"/>
  <c r="AD2385" i="1"/>
  <c r="AH2385" i="1"/>
  <c r="AE2386" i="1"/>
  <c r="AB2386" i="1"/>
  <c r="AC2387" i="1"/>
  <c r="AD2386" i="1"/>
  <c r="AH2386" i="1"/>
  <c r="AE2387" i="1"/>
  <c r="AD2387" i="1"/>
  <c r="AC2388" i="1"/>
  <c r="AB2387" i="1"/>
  <c r="AE2388" i="1"/>
  <c r="AB2388" i="1"/>
  <c r="AD2388" i="1"/>
  <c r="AC2389" i="1"/>
  <c r="AH2387" i="1"/>
  <c r="AH2388" i="1"/>
  <c r="AB2389" i="1"/>
  <c r="AC2390" i="1"/>
  <c r="AE2389" i="1"/>
  <c r="AD2389" i="1"/>
  <c r="AH2389" i="1"/>
  <c r="AD2390" i="1"/>
  <c r="AC2391" i="1"/>
  <c r="AE2390" i="1"/>
  <c r="AB2390" i="1"/>
  <c r="AD2391" i="1"/>
  <c r="AB2391" i="1"/>
  <c r="AE2391" i="1"/>
  <c r="AC2392" i="1"/>
  <c r="AH2390" i="1"/>
  <c r="AH2391" i="1"/>
  <c r="AB2392" i="1"/>
  <c r="AC2393" i="1"/>
  <c r="AE2392" i="1"/>
  <c r="AD2392" i="1"/>
  <c r="AH2392" i="1"/>
  <c r="AB2393" i="1"/>
  <c r="AD2393" i="1"/>
  <c r="AE2393" i="1"/>
  <c r="AC2394" i="1"/>
  <c r="AH2393" i="1"/>
  <c r="AB2394" i="1"/>
  <c r="AC2395" i="1"/>
  <c r="AE2394" i="1"/>
  <c r="AD2394" i="1"/>
  <c r="AH2394" i="1"/>
  <c r="AB2395" i="1"/>
  <c r="AD2395" i="1"/>
  <c r="AC2396" i="1"/>
  <c r="AE2395" i="1"/>
  <c r="AH2395" i="1"/>
  <c r="AE2396" i="1"/>
  <c r="AB2396" i="1"/>
  <c r="AD2396" i="1"/>
  <c r="AC2397" i="1"/>
  <c r="AH2396" i="1"/>
  <c r="AB2397" i="1"/>
  <c r="AD2397" i="1"/>
  <c r="AE2397" i="1"/>
  <c r="AC2398" i="1"/>
  <c r="AH2397" i="1"/>
  <c r="AC2399" i="1"/>
  <c r="AB2398" i="1"/>
  <c r="AD2398" i="1"/>
  <c r="AE2398" i="1"/>
  <c r="AE2399" i="1"/>
  <c r="AD2399" i="1"/>
  <c r="AC2400" i="1"/>
  <c r="AB2399" i="1"/>
  <c r="AH2398" i="1"/>
  <c r="AB2400" i="1"/>
  <c r="AE2400" i="1"/>
  <c r="AD2400" i="1"/>
  <c r="AC2401" i="1"/>
  <c r="AH2399" i="1"/>
  <c r="AH2400" i="1"/>
  <c r="AD2401" i="1"/>
  <c r="AC2402" i="1"/>
  <c r="AE2401" i="1"/>
  <c r="AB2401" i="1"/>
  <c r="AB2402" i="1"/>
  <c r="AD2402" i="1"/>
  <c r="AE2402" i="1"/>
  <c r="AC2403" i="1"/>
  <c r="AH2401" i="1"/>
  <c r="AH2402" i="1"/>
  <c r="AB2403" i="1"/>
  <c r="AC2404" i="1"/>
  <c r="AE2403" i="1"/>
  <c r="AD2403" i="1"/>
  <c r="AH2403" i="1"/>
  <c r="AD2404" i="1"/>
  <c r="AE2404" i="1"/>
  <c r="AC2405" i="1"/>
  <c r="AB2404" i="1"/>
  <c r="AE2405" i="1"/>
  <c r="AD2405" i="1"/>
  <c r="AC2406" i="1"/>
  <c r="AB2405" i="1"/>
  <c r="AH2404" i="1"/>
  <c r="AD2406" i="1"/>
  <c r="AE2406" i="1"/>
  <c r="AC2407" i="1"/>
  <c r="AB2406" i="1"/>
  <c r="AH2405" i="1"/>
  <c r="AB2407" i="1"/>
  <c r="AD2407" i="1"/>
  <c r="AC2408" i="1"/>
  <c r="AE2407" i="1"/>
  <c r="AH2406" i="1"/>
  <c r="AH2407" i="1"/>
  <c r="AC2409" i="1"/>
  <c r="AD2408" i="1"/>
  <c r="AE2408" i="1"/>
  <c r="AB2408" i="1"/>
  <c r="AE2409" i="1"/>
  <c r="AD2409" i="1"/>
  <c r="AC2410" i="1"/>
  <c r="AB2409" i="1"/>
  <c r="AH2408" i="1"/>
  <c r="AC2411" i="1"/>
  <c r="AE2410" i="1"/>
  <c r="AB2410" i="1"/>
  <c r="AD2410" i="1"/>
  <c r="AH2409" i="1"/>
  <c r="AC2412" i="1"/>
  <c r="AB2411" i="1"/>
  <c r="AE2411" i="1"/>
  <c r="AD2411" i="1"/>
  <c r="AH2410" i="1"/>
  <c r="AD2412" i="1"/>
  <c r="AB2412" i="1"/>
  <c r="AC2413" i="1"/>
  <c r="AE2412" i="1"/>
  <c r="AH2411" i="1"/>
  <c r="AH2412" i="1"/>
  <c r="AE2413" i="1"/>
  <c r="AB2413" i="1"/>
  <c r="AD2413" i="1"/>
  <c r="AC2414" i="1"/>
  <c r="AH2413" i="1"/>
  <c r="AD2414" i="1"/>
  <c r="AB2414" i="1"/>
  <c r="AE2414" i="1"/>
  <c r="AC2415" i="1"/>
  <c r="AH2414" i="1"/>
  <c r="AC2416" i="1"/>
  <c r="AB2415" i="1"/>
  <c r="AE2415" i="1"/>
  <c r="AD2415" i="1"/>
  <c r="AD2416" i="1"/>
  <c r="AE2416" i="1"/>
  <c r="AB2416" i="1"/>
  <c r="AC2417" i="1"/>
  <c r="AH2415" i="1"/>
  <c r="AH2416" i="1"/>
  <c r="AE2417" i="1"/>
  <c r="AB2417" i="1"/>
  <c r="AC2418" i="1"/>
  <c r="AD2417" i="1"/>
  <c r="AH2417" i="1"/>
  <c r="AB2418" i="1"/>
  <c r="AC2419" i="1"/>
  <c r="AE2418" i="1"/>
  <c r="AD2418" i="1"/>
  <c r="AH2418" i="1"/>
  <c r="AD2419" i="1"/>
  <c r="AC2420" i="1"/>
  <c r="AB2419" i="1"/>
  <c r="AE2419" i="1"/>
  <c r="AB2420" i="1"/>
  <c r="AD2420" i="1"/>
  <c r="AC2421" i="1"/>
  <c r="AE2420" i="1"/>
  <c r="AH2419" i="1"/>
  <c r="AH2420" i="1"/>
  <c r="AB2421" i="1"/>
  <c r="AC2422" i="1"/>
  <c r="AE2421" i="1"/>
  <c r="AD2421" i="1"/>
  <c r="AH2421" i="1"/>
  <c r="AC2423" i="1"/>
  <c r="AD2422" i="1"/>
  <c r="AE2422" i="1"/>
  <c r="AB2422" i="1"/>
  <c r="AD2423" i="1"/>
  <c r="AC2424" i="1"/>
  <c r="AE2423" i="1"/>
  <c r="AB2423" i="1"/>
  <c r="AH2422" i="1"/>
  <c r="AC2425" i="1"/>
  <c r="AD2424" i="1"/>
  <c r="AE2424" i="1"/>
  <c r="AB2424" i="1"/>
  <c r="AH2423" i="1"/>
  <c r="AE2425" i="1"/>
  <c r="AB2425" i="1"/>
  <c r="AD2425" i="1"/>
  <c r="AC2426" i="1"/>
  <c r="AH2424" i="1"/>
  <c r="AH2425" i="1"/>
  <c r="AB2426" i="1"/>
  <c r="AD2426" i="1"/>
  <c r="AE2426" i="1"/>
  <c r="AC2427" i="1"/>
  <c r="AH2426" i="1"/>
  <c r="AB2427" i="1"/>
  <c r="AD2427" i="1"/>
  <c r="AC2428" i="1"/>
  <c r="AE2427" i="1"/>
  <c r="AH2427" i="1"/>
  <c r="AE2428" i="1"/>
  <c r="AB2428" i="1"/>
  <c r="AC2429" i="1"/>
  <c r="AD2428" i="1"/>
  <c r="AH2428" i="1"/>
  <c r="AC2430" i="1"/>
  <c r="AB2429" i="1"/>
  <c r="AE2429" i="1"/>
  <c r="AD2429" i="1"/>
  <c r="AC2431" i="1"/>
  <c r="AD2430" i="1"/>
  <c r="AE2430" i="1"/>
  <c r="AB2430" i="1"/>
  <c r="AH2429" i="1"/>
  <c r="AD2431" i="1"/>
  <c r="AC2432" i="1"/>
  <c r="AB2431" i="1"/>
  <c r="AE2431" i="1"/>
  <c r="AH2430" i="1"/>
  <c r="AC2433" i="1"/>
  <c r="AE2432" i="1"/>
  <c r="AD2432" i="1"/>
  <c r="AB2432" i="1"/>
  <c r="AH2431" i="1"/>
  <c r="AE2433" i="1"/>
  <c r="AB2433" i="1"/>
  <c r="AD2433" i="1"/>
  <c r="AC2434" i="1"/>
  <c r="AH2432" i="1"/>
  <c r="AH2433" i="1"/>
  <c r="AB2434" i="1"/>
  <c r="AC2435" i="1"/>
  <c r="AE2434" i="1"/>
  <c r="AD2434" i="1"/>
  <c r="AH2434" i="1"/>
  <c r="AD2435" i="1"/>
  <c r="AC2436" i="1"/>
  <c r="AB2435" i="1"/>
  <c r="AE2435" i="1"/>
  <c r="AB2436" i="1"/>
  <c r="AE2436" i="1"/>
  <c r="AC2437" i="1"/>
  <c r="AD2436" i="1"/>
  <c r="AH2435" i="1"/>
  <c r="AH2436" i="1"/>
  <c r="AC2438" i="1"/>
  <c r="AB2437" i="1"/>
  <c r="AE2437" i="1"/>
  <c r="AD2437" i="1"/>
  <c r="AC2439" i="1"/>
  <c r="AD2438" i="1"/>
  <c r="AE2438" i="1"/>
  <c r="AB2438" i="1"/>
  <c r="AH2437" i="1"/>
  <c r="AB2439" i="1"/>
  <c r="AD2439" i="1"/>
  <c r="AC2440" i="1"/>
  <c r="AE2439" i="1"/>
  <c r="AH2438" i="1"/>
  <c r="AH2439" i="1"/>
  <c r="AD2440" i="1"/>
  <c r="AE2440" i="1"/>
  <c r="AB2440" i="1"/>
  <c r="AC2441" i="1"/>
  <c r="AH2440" i="1"/>
  <c r="AE2441" i="1"/>
  <c r="AD2441" i="1"/>
  <c r="AC2442" i="1"/>
  <c r="AB2441" i="1"/>
  <c r="AB2442" i="1"/>
  <c r="AE2442" i="1"/>
  <c r="AD2442" i="1"/>
  <c r="AC2443" i="1"/>
  <c r="AH2441" i="1"/>
  <c r="AH2442" i="1"/>
  <c r="AE2443" i="1"/>
  <c r="AC2444" i="1"/>
  <c r="AB2443" i="1"/>
  <c r="AD2443" i="1"/>
  <c r="AC2445" i="1"/>
  <c r="AB2444" i="1"/>
  <c r="AE2444" i="1"/>
  <c r="AD2444" i="1"/>
  <c r="AH2443" i="1"/>
  <c r="AC2446" i="1"/>
  <c r="AB2445" i="1"/>
  <c r="AE2445" i="1"/>
  <c r="AD2445" i="1"/>
  <c r="AH2444" i="1"/>
  <c r="AD2446" i="1"/>
  <c r="AB2446" i="1"/>
  <c r="AE2446" i="1"/>
  <c r="AC2447" i="1"/>
  <c r="AH2445" i="1"/>
  <c r="AH2446" i="1"/>
  <c r="AC2448" i="1"/>
  <c r="AB2447" i="1"/>
  <c r="AE2447" i="1"/>
  <c r="AD2447" i="1"/>
  <c r="AD2448" i="1"/>
  <c r="AE2448" i="1"/>
  <c r="AB2448" i="1"/>
  <c r="AC2449" i="1"/>
  <c r="AH2447" i="1"/>
  <c r="AH2448" i="1"/>
  <c r="AB2449" i="1"/>
  <c r="AC2450" i="1"/>
  <c r="AD2449" i="1"/>
  <c r="AE2449" i="1"/>
  <c r="AH2449" i="1"/>
  <c r="AE2450" i="1"/>
  <c r="AD2450" i="1"/>
  <c r="AB2450" i="1"/>
  <c r="AC2451" i="1"/>
  <c r="AH2450" i="1"/>
  <c r="AD2451" i="1"/>
  <c r="AC2452" i="1"/>
  <c r="AB2451" i="1"/>
  <c r="AE2451" i="1"/>
  <c r="AD2452" i="1"/>
  <c r="AB2452" i="1"/>
  <c r="AC2453" i="1"/>
  <c r="AE2452" i="1"/>
  <c r="AH2451" i="1"/>
  <c r="AH2452" i="1"/>
  <c r="AC2454" i="1"/>
  <c r="AB2453" i="1"/>
  <c r="AD2453" i="1"/>
  <c r="AE2453" i="1"/>
  <c r="AD2454" i="1"/>
  <c r="AE2454" i="1"/>
  <c r="AB2454" i="1"/>
  <c r="AC2455" i="1"/>
  <c r="AH2453" i="1"/>
  <c r="AH2454" i="1"/>
  <c r="AC2456" i="1"/>
  <c r="AE2455" i="1"/>
  <c r="AB2455" i="1"/>
  <c r="AD2455" i="1"/>
  <c r="AE2456" i="1"/>
  <c r="AD2456" i="1"/>
  <c r="AB2456" i="1"/>
  <c r="AC2457" i="1"/>
  <c r="AH2455" i="1"/>
  <c r="AH2456" i="1"/>
  <c r="AC2458" i="1"/>
  <c r="AB2457" i="1"/>
  <c r="AE2457" i="1"/>
  <c r="AD2457" i="1"/>
  <c r="AB2458" i="1"/>
  <c r="AD2458" i="1"/>
  <c r="AC2459" i="1"/>
  <c r="AE2458" i="1"/>
  <c r="AH2457" i="1"/>
  <c r="AH2458" i="1"/>
  <c r="AD2459" i="1"/>
  <c r="AB2459" i="1"/>
  <c r="AC2460" i="1"/>
  <c r="AE2459" i="1"/>
  <c r="AH2459" i="1"/>
  <c r="AB2460" i="1"/>
  <c r="AC2461" i="1"/>
  <c r="AE2460" i="1"/>
  <c r="AD2460" i="1"/>
  <c r="AH2460" i="1"/>
  <c r="AD2461" i="1"/>
  <c r="AC2462" i="1"/>
  <c r="AE2461" i="1"/>
  <c r="AB2461" i="1"/>
  <c r="AD2462" i="1"/>
  <c r="AC2463" i="1"/>
  <c r="AE2462" i="1"/>
  <c r="AB2462" i="1"/>
  <c r="AH2461" i="1"/>
  <c r="AD2463" i="1"/>
  <c r="AE2463" i="1"/>
  <c r="AC2464" i="1"/>
  <c r="AB2463" i="1"/>
  <c r="AH2462" i="1"/>
  <c r="AB2464" i="1"/>
  <c r="AC2465" i="1"/>
  <c r="AE2464" i="1"/>
  <c r="AD2464" i="1"/>
  <c r="AH2463" i="1"/>
  <c r="AH2464" i="1"/>
  <c r="AD2465" i="1"/>
  <c r="AB2465" i="1"/>
  <c r="AE2465" i="1"/>
  <c r="AC2466" i="1"/>
  <c r="AH2465" i="1"/>
  <c r="AB2466" i="1"/>
  <c r="AC2467" i="1"/>
  <c r="AE2466" i="1"/>
  <c r="AD2466" i="1"/>
  <c r="AH2466" i="1"/>
  <c r="AB2467" i="1"/>
  <c r="AD2467" i="1"/>
  <c r="AC2468" i="1"/>
  <c r="AE2467" i="1"/>
  <c r="AH2467" i="1"/>
  <c r="AB2468" i="1"/>
  <c r="AD2468" i="1"/>
  <c r="AE2468" i="1"/>
  <c r="AC2469" i="1"/>
  <c r="AH2468" i="1"/>
  <c r="AC2470" i="1"/>
  <c r="AE2469" i="1"/>
  <c r="AB2469" i="1"/>
  <c r="AD2469" i="1"/>
  <c r="AB2470" i="1"/>
  <c r="AE2470" i="1"/>
  <c r="AC2471" i="1"/>
  <c r="AD2470" i="1"/>
  <c r="AH2469" i="1"/>
  <c r="AH2470" i="1"/>
  <c r="AD2471" i="1"/>
  <c r="AC2472" i="1"/>
  <c r="AE2471" i="1"/>
  <c r="AB2471" i="1"/>
  <c r="AD2472" i="1"/>
  <c r="AE2472" i="1"/>
  <c r="AB2472" i="1"/>
  <c r="AC2473" i="1"/>
  <c r="AH2471" i="1"/>
  <c r="AH2472" i="1"/>
  <c r="AB2473" i="1"/>
  <c r="AD2473" i="1"/>
  <c r="AE2473" i="1"/>
  <c r="AC2474" i="1"/>
  <c r="AH2473" i="1"/>
  <c r="AE2474" i="1"/>
  <c r="AD2474" i="1"/>
  <c r="AB2474" i="1"/>
  <c r="AC2475" i="1"/>
  <c r="AH2474" i="1"/>
  <c r="AD2475" i="1"/>
  <c r="AC2476" i="1"/>
  <c r="AB2475" i="1"/>
  <c r="AE2475" i="1"/>
  <c r="AB2476" i="1"/>
  <c r="AD2476" i="1"/>
  <c r="AE2476" i="1"/>
  <c r="AC2477" i="1"/>
  <c r="AH2475" i="1"/>
  <c r="AH2476" i="1"/>
  <c r="AC2478" i="1"/>
  <c r="AE2477" i="1"/>
  <c r="AB2477" i="1"/>
  <c r="AD2477" i="1"/>
  <c r="AB2478" i="1"/>
  <c r="AE2478" i="1"/>
  <c r="AD2478" i="1"/>
  <c r="AC2479" i="1"/>
  <c r="AH2477" i="1"/>
  <c r="AH2478" i="1"/>
  <c r="AC2480" i="1"/>
  <c r="AE2479" i="1"/>
  <c r="AB2479" i="1"/>
  <c r="AD2479" i="1"/>
  <c r="AE2480" i="1"/>
  <c r="AC2481" i="1"/>
  <c r="AD2480" i="1"/>
  <c r="AB2480" i="1"/>
  <c r="AH2479" i="1"/>
  <c r="AD2481" i="1"/>
  <c r="AB2481" i="1"/>
  <c r="AE2481" i="1"/>
  <c r="AC2482" i="1"/>
  <c r="AH2480" i="1"/>
  <c r="AH2481" i="1"/>
  <c r="AC2483" i="1"/>
  <c r="AB2482" i="1"/>
  <c r="AE2482" i="1"/>
  <c r="AD2482" i="1"/>
  <c r="AC2484" i="1"/>
  <c r="AE2483" i="1"/>
  <c r="AB2483" i="1"/>
  <c r="AD2483" i="1"/>
  <c r="AH2482" i="1"/>
  <c r="AB2484" i="1"/>
  <c r="AC2485" i="1"/>
  <c r="AE2484" i="1"/>
  <c r="AD2484" i="1"/>
  <c r="AH2483" i="1"/>
  <c r="AH2484" i="1"/>
  <c r="AE2485" i="1"/>
  <c r="AB2485" i="1"/>
  <c r="AC2486" i="1"/>
  <c r="AD2485" i="1"/>
  <c r="AH2485" i="1"/>
  <c r="AC2487" i="1"/>
  <c r="AE2486" i="1"/>
  <c r="AB2486" i="1"/>
  <c r="AD2486" i="1"/>
  <c r="AB2487" i="1"/>
  <c r="AD2487" i="1"/>
  <c r="AE2487" i="1"/>
  <c r="AC2488" i="1"/>
  <c r="AH2486" i="1"/>
  <c r="AH2487" i="1"/>
  <c r="AC2489" i="1"/>
  <c r="AE2488" i="1"/>
  <c r="AD2488" i="1"/>
  <c r="AB2488" i="1"/>
  <c r="AC2490" i="1"/>
  <c r="AD2489" i="1"/>
  <c r="AE2489" i="1"/>
  <c r="AB2489" i="1"/>
  <c r="AH2488" i="1"/>
  <c r="AC2491" i="1"/>
  <c r="AB2490" i="1"/>
  <c r="AE2490" i="1"/>
  <c r="AD2490" i="1"/>
  <c r="AH2489" i="1"/>
  <c r="AD2491" i="1"/>
  <c r="AE2491" i="1"/>
  <c r="AC2492" i="1"/>
  <c r="AB2491" i="1"/>
  <c r="AH2490" i="1"/>
  <c r="AB2492" i="1"/>
  <c r="AE2492" i="1"/>
  <c r="AC2493" i="1"/>
  <c r="AD2492" i="1"/>
  <c r="AH2491" i="1"/>
  <c r="AH2492" i="1"/>
  <c r="AB2493" i="1"/>
  <c r="AE2493" i="1"/>
  <c r="AC2494" i="1"/>
  <c r="AD2493" i="1"/>
  <c r="AH2493" i="1"/>
  <c r="AD2494" i="1"/>
  <c r="AB2494" i="1"/>
  <c r="AC2495" i="1"/>
  <c r="AE2494" i="1"/>
  <c r="AH2494" i="1"/>
  <c r="AD2495" i="1"/>
  <c r="AB2495" i="1"/>
  <c r="AC2496" i="1"/>
  <c r="AE2495" i="1"/>
  <c r="AH2495" i="1"/>
  <c r="AD2496" i="1"/>
  <c r="AB2496" i="1"/>
  <c r="AE2496" i="1"/>
  <c r="AC2497" i="1"/>
  <c r="AH2496" i="1"/>
  <c r="AB2497" i="1"/>
  <c r="AE2497" i="1"/>
  <c r="AD2497" i="1"/>
  <c r="AC2498" i="1"/>
  <c r="AH2497" i="1"/>
  <c r="AB2498" i="1"/>
  <c r="AC2499" i="1"/>
  <c r="AD2498" i="1"/>
  <c r="AE2498" i="1"/>
  <c r="AH2498" i="1"/>
  <c r="AD2499" i="1"/>
  <c r="AE2499" i="1"/>
  <c r="AC2500" i="1"/>
  <c r="AB2499" i="1"/>
  <c r="AB2500" i="1"/>
  <c r="AE2500" i="1"/>
  <c r="AC2501" i="1"/>
  <c r="AD2500" i="1"/>
  <c r="AH2499" i="1"/>
  <c r="AH2500" i="1"/>
  <c r="AE2501" i="1"/>
  <c r="AC2502" i="1"/>
  <c r="AD2501" i="1"/>
  <c r="AB2501" i="1"/>
  <c r="AD2502" i="1"/>
  <c r="AC2503" i="1"/>
  <c r="AB2502" i="1"/>
  <c r="AE2502" i="1"/>
  <c r="AH2501" i="1"/>
  <c r="AE2503" i="1"/>
  <c r="AC2504" i="1"/>
  <c r="AB2503" i="1"/>
  <c r="AD2503" i="1"/>
  <c r="AH2502" i="1"/>
  <c r="AB2504" i="1"/>
  <c r="AC2505" i="1"/>
  <c r="AD2504" i="1"/>
  <c r="AE2504" i="1"/>
  <c r="AH2503" i="1"/>
  <c r="AH2504" i="1"/>
  <c r="AC2506" i="1"/>
  <c r="AE2505" i="1"/>
  <c r="AD2505" i="1"/>
  <c r="AB2505" i="1"/>
  <c r="AE2506" i="1"/>
  <c r="AC2507" i="1"/>
  <c r="AD2506" i="1"/>
  <c r="AB2506" i="1"/>
  <c r="AH2505" i="1"/>
  <c r="AD2507" i="1"/>
  <c r="AE2507" i="1"/>
  <c r="AC2508" i="1"/>
  <c r="AB2507" i="1"/>
  <c r="AH2506" i="1"/>
  <c r="AD2508" i="1"/>
  <c r="AE2508" i="1"/>
  <c r="AB2508" i="1"/>
  <c r="AC2509" i="1"/>
  <c r="AH2507" i="1"/>
  <c r="AH2508" i="1"/>
  <c r="AC2510" i="1"/>
  <c r="AE2509" i="1"/>
  <c r="AD2509" i="1"/>
  <c r="AB2509" i="1"/>
  <c r="AE2510" i="1"/>
  <c r="AC2511" i="1"/>
  <c r="AD2510" i="1"/>
  <c r="AB2510" i="1"/>
  <c r="AH2509" i="1"/>
  <c r="AB2511" i="1"/>
  <c r="AE2511" i="1"/>
  <c r="AD2511" i="1"/>
  <c r="AC2512" i="1"/>
  <c r="AH2510" i="1"/>
  <c r="AH2511" i="1"/>
  <c r="AB2512" i="1"/>
  <c r="AC2513" i="1"/>
  <c r="AE2512" i="1"/>
  <c r="AD2512" i="1"/>
  <c r="AH2512" i="1"/>
  <c r="AB2513" i="1"/>
  <c r="AC2514" i="1"/>
  <c r="AE2513" i="1"/>
  <c r="AD2513" i="1"/>
  <c r="AH2513" i="1"/>
  <c r="AE2514" i="1"/>
  <c r="AD2514" i="1"/>
  <c r="AC2515" i="1"/>
  <c r="AB2514" i="1"/>
  <c r="AE2515" i="1"/>
  <c r="AB2515" i="1"/>
  <c r="AD2515" i="1"/>
  <c r="AC2516" i="1"/>
  <c r="AH2514" i="1"/>
  <c r="AH2515" i="1"/>
  <c r="AD2516" i="1"/>
  <c r="AE2516" i="1"/>
  <c r="AC2517" i="1"/>
  <c r="AB2516" i="1"/>
  <c r="AE2517" i="1"/>
  <c r="AD2517" i="1"/>
  <c r="AC2518" i="1"/>
  <c r="AB2517" i="1"/>
  <c r="AH2516" i="1"/>
  <c r="AD2518" i="1"/>
  <c r="AE2518" i="1"/>
  <c r="AB2518" i="1"/>
  <c r="AC2519" i="1"/>
  <c r="AH2517" i="1"/>
  <c r="AH2518" i="1"/>
  <c r="AE2519" i="1"/>
  <c r="AB2519" i="1"/>
  <c r="AC2520" i="1"/>
  <c r="AD2519" i="1"/>
  <c r="AH2519" i="1"/>
  <c r="AB2520" i="1"/>
  <c r="AD2520" i="1"/>
  <c r="AE2520" i="1"/>
  <c r="AC2521" i="1"/>
  <c r="AH2520" i="1"/>
  <c r="AE2521" i="1"/>
  <c r="AD2521" i="1"/>
  <c r="AB2521" i="1"/>
  <c r="AC2522" i="1"/>
  <c r="AH2521" i="1"/>
  <c r="AE2522" i="1"/>
  <c r="AD2522" i="1"/>
  <c r="AB2522" i="1"/>
  <c r="AC2523" i="1"/>
  <c r="AH2522" i="1"/>
  <c r="AD2523" i="1"/>
  <c r="AC2524" i="1"/>
  <c r="AE2523" i="1"/>
  <c r="AB2523" i="1"/>
  <c r="AC2525" i="1"/>
  <c r="AB2524" i="1"/>
  <c r="AE2524" i="1"/>
  <c r="AD2524" i="1"/>
  <c r="AH2523" i="1"/>
  <c r="AE2525" i="1"/>
  <c r="AC2526" i="1"/>
  <c r="AB2525" i="1"/>
  <c r="AD2525" i="1"/>
  <c r="AH2524" i="1"/>
  <c r="AD2526" i="1"/>
  <c r="AE2526" i="1"/>
  <c r="AB2526" i="1"/>
  <c r="AC2527" i="1"/>
  <c r="AH2525" i="1"/>
  <c r="AH2526" i="1"/>
  <c r="AB2527" i="1"/>
  <c r="AE2527" i="1"/>
  <c r="AC2528" i="1"/>
  <c r="AD2527" i="1"/>
  <c r="AH2527" i="1"/>
  <c r="AE2528" i="1"/>
  <c r="AD2528" i="1"/>
  <c r="AC2529" i="1"/>
  <c r="AB2528" i="1"/>
  <c r="AB2529" i="1"/>
  <c r="AD2529" i="1"/>
  <c r="AE2529" i="1"/>
  <c r="AC2530" i="1"/>
  <c r="AH2528" i="1"/>
  <c r="AH2529" i="1"/>
  <c r="AE2530" i="1"/>
  <c r="AB2530" i="1"/>
  <c r="AC2531" i="1"/>
  <c r="AD2530" i="1"/>
  <c r="AH2530" i="1"/>
  <c r="AB2531" i="1"/>
  <c r="AE2531" i="1"/>
  <c r="AD2531" i="1"/>
  <c r="AC2532" i="1"/>
  <c r="AH2531" i="1"/>
  <c r="AB2532" i="1"/>
  <c r="AE2532" i="1"/>
  <c r="AD2532" i="1"/>
  <c r="AC2533" i="1"/>
  <c r="AH2532" i="1"/>
  <c r="AE2533" i="1"/>
  <c r="AD2533" i="1"/>
  <c r="AB2533" i="1"/>
  <c r="AC2534" i="1"/>
  <c r="AH2533" i="1"/>
  <c r="AE2534" i="1"/>
  <c r="AC2535" i="1"/>
  <c r="AD2534" i="1"/>
  <c r="AB2534" i="1"/>
  <c r="AE2535" i="1"/>
  <c r="AD2535" i="1"/>
  <c r="AB2535" i="1"/>
  <c r="AC2536" i="1"/>
  <c r="AH2534" i="1"/>
  <c r="AH2535" i="1"/>
  <c r="AD2536" i="1"/>
  <c r="AB2536" i="1"/>
  <c r="AC2537" i="1"/>
  <c r="AE2536" i="1"/>
  <c r="AH2536" i="1"/>
  <c r="AE2537" i="1"/>
  <c r="AB2537" i="1"/>
  <c r="AC2538" i="1"/>
  <c r="AD2537" i="1"/>
  <c r="AH2537" i="1"/>
  <c r="AE2538" i="1"/>
  <c r="AC2539" i="1"/>
  <c r="AD2538" i="1"/>
  <c r="AB2538" i="1"/>
  <c r="AE2539" i="1"/>
  <c r="AC2540" i="1"/>
  <c r="AB2539" i="1"/>
  <c r="AD2539" i="1"/>
  <c r="AH2538" i="1"/>
  <c r="AD2540" i="1"/>
  <c r="AC2541" i="1"/>
  <c r="AB2540" i="1"/>
  <c r="AE2540" i="1"/>
  <c r="AH2539" i="1"/>
  <c r="AE2541" i="1"/>
  <c r="AD2541" i="1"/>
  <c r="AC2542" i="1"/>
  <c r="AB2541" i="1"/>
  <c r="AH2540" i="1"/>
  <c r="AC2543" i="1"/>
  <c r="AD2542" i="1"/>
  <c r="AB2542" i="1"/>
  <c r="AE2542" i="1"/>
  <c r="AH2541" i="1"/>
  <c r="AB2543" i="1"/>
  <c r="AE2543" i="1"/>
  <c r="AD2543" i="1"/>
  <c r="AC2544" i="1"/>
  <c r="AH2542" i="1"/>
  <c r="AH2543" i="1"/>
  <c r="AB2544" i="1"/>
  <c r="AC2545" i="1"/>
  <c r="AE2544" i="1"/>
  <c r="AD2544" i="1"/>
  <c r="AH2544" i="1"/>
  <c r="AE2545" i="1"/>
  <c r="AB2545" i="1"/>
  <c r="AC2546" i="1"/>
  <c r="AD2545" i="1"/>
  <c r="AH2545" i="1"/>
  <c r="AE2546" i="1"/>
  <c r="AD2546" i="1"/>
  <c r="AB2546" i="1"/>
  <c r="AC2547" i="1"/>
  <c r="AH2546" i="1"/>
  <c r="AB2547" i="1"/>
  <c r="AD2547" i="1"/>
  <c r="AE2547" i="1"/>
  <c r="AC2548" i="1"/>
  <c r="AH2547" i="1"/>
  <c r="AB2548" i="1"/>
  <c r="AE2548" i="1"/>
  <c r="AD2548" i="1"/>
  <c r="AC2549" i="1"/>
  <c r="AH2548" i="1"/>
  <c r="AE2549" i="1"/>
  <c r="AD2549" i="1"/>
  <c r="AB2549" i="1"/>
  <c r="AC2550" i="1"/>
  <c r="AH2549" i="1"/>
  <c r="AC2551" i="1"/>
  <c r="AD2550" i="1"/>
  <c r="AE2550" i="1"/>
  <c r="AB2550" i="1"/>
  <c r="AC2552" i="1"/>
  <c r="AE2551" i="1"/>
  <c r="AB2551" i="1"/>
  <c r="AD2551" i="1"/>
  <c r="AH2550" i="1"/>
  <c r="AB2552" i="1"/>
  <c r="AC2553" i="1"/>
  <c r="AE2552" i="1"/>
  <c r="AD2552" i="1"/>
  <c r="AH2551" i="1"/>
  <c r="AH2552" i="1"/>
  <c r="AC2554" i="1"/>
  <c r="AB2553" i="1"/>
  <c r="AD2553" i="1"/>
  <c r="AE2553" i="1"/>
  <c r="AE2554" i="1"/>
  <c r="AB2554" i="1"/>
  <c r="AC2555" i="1"/>
  <c r="AD2554" i="1"/>
  <c r="AH2553" i="1"/>
  <c r="AH2554" i="1"/>
  <c r="AB2555" i="1"/>
  <c r="AE2555" i="1"/>
  <c r="AD2555" i="1"/>
  <c r="AC2556" i="1"/>
  <c r="AH2555" i="1"/>
  <c r="AB2556" i="1"/>
  <c r="AE2556" i="1"/>
  <c r="AD2556" i="1"/>
  <c r="AC2557" i="1"/>
  <c r="AH2556" i="1"/>
  <c r="AE2557" i="1"/>
  <c r="AD2557" i="1"/>
  <c r="AB2557" i="1"/>
  <c r="AC2558" i="1"/>
  <c r="AH2557" i="1"/>
  <c r="AC2559" i="1"/>
  <c r="AD2558" i="1"/>
  <c r="AE2558" i="1"/>
  <c r="AB2558" i="1"/>
  <c r="AD2559" i="1"/>
  <c r="AE2559" i="1"/>
  <c r="AC2560" i="1"/>
  <c r="AB2559" i="1"/>
  <c r="AH2558" i="1"/>
  <c r="AB2560" i="1"/>
  <c r="AE2560" i="1"/>
  <c r="AD2560" i="1"/>
  <c r="AC2561" i="1"/>
  <c r="AH2559" i="1"/>
  <c r="AH2560" i="1"/>
  <c r="AB2561" i="1"/>
  <c r="AC2562" i="1"/>
  <c r="AE2561" i="1"/>
  <c r="AD2561" i="1"/>
  <c r="AH2561" i="1"/>
  <c r="AE2562" i="1"/>
  <c r="AB2562" i="1"/>
  <c r="AC2563" i="1"/>
  <c r="AD2562" i="1"/>
  <c r="AH2562" i="1"/>
  <c r="AB2563" i="1"/>
  <c r="AE2563" i="1"/>
  <c r="AD2563" i="1"/>
  <c r="AC2564" i="1"/>
  <c r="AH2563" i="1"/>
  <c r="AC2565" i="1"/>
  <c r="AE2564" i="1"/>
  <c r="AB2564" i="1"/>
  <c r="AD2564" i="1"/>
  <c r="AB2565" i="1"/>
  <c r="AC2566" i="1"/>
  <c r="AD2565" i="1"/>
  <c r="AE2565" i="1"/>
  <c r="AH2564" i="1"/>
  <c r="AH2565" i="1"/>
  <c r="AB2566" i="1"/>
  <c r="AC2567" i="1"/>
  <c r="AD2566" i="1"/>
  <c r="AE2566" i="1"/>
  <c r="AH2566" i="1"/>
  <c r="AD2567" i="1"/>
  <c r="AE2567" i="1"/>
  <c r="AC2568" i="1"/>
  <c r="AB2567" i="1"/>
  <c r="AD2568" i="1"/>
  <c r="AB2568" i="1"/>
  <c r="AC2569" i="1"/>
  <c r="AE2568" i="1"/>
  <c r="AH2567" i="1"/>
  <c r="AH2568" i="1"/>
  <c r="AE2569" i="1"/>
  <c r="AB2569" i="1"/>
  <c r="AC2570" i="1"/>
  <c r="AD2569" i="1"/>
  <c r="AH2569" i="1"/>
  <c r="AE2570" i="1"/>
  <c r="AB2570" i="1"/>
  <c r="AC2571" i="1"/>
  <c r="AD2570" i="1"/>
  <c r="AH2570" i="1"/>
  <c r="AB2571" i="1"/>
  <c r="AE2571" i="1"/>
  <c r="AD2571" i="1"/>
  <c r="AC2572" i="1"/>
  <c r="AH2571" i="1"/>
  <c r="AD2572" i="1"/>
  <c r="AE2572" i="1"/>
  <c r="AC2573" i="1"/>
  <c r="AB2572" i="1"/>
  <c r="AE2573" i="1"/>
  <c r="AD2573" i="1"/>
  <c r="AC2574" i="1"/>
  <c r="AB2573" i="1"/>
  <c r="AH2572" i="1"/>
  <c r="AC2575" i="1"/>
  <c r="AD2574" i="1"/>
  <c r="AB2574" i="1"/>
  <c r="AE2574" i="1"/>
  <c r="AH2573" i="1"/>
  <c r="AE2575" i="1"/>
  <c r="AB2575" i="1"/>
  <c r="AD2575" i="1"/>
  <c r="AC2576" i="1"/>
  <c r="AH2574" i="1"/>
  <c r="AH2575" i="1"/>
  <c r="AE2576" i="1"/>
  <c r="AC2577" i="1"/>
  <c r="AD2576" i="1"/>
  <c r="AB2576" i="1"/>
  <c r="AB2577" i="1"/>
  <c r="AC2578" i="1"/>
  <c r="AE2577" i="1"/>
  <c r="AD2577" i="1"/>
  <c r="AH2576" i="1"/>
  <c r="AH2577" i="1"/>
  <c r="AE2578" i="1"/>
  <c r="AB2578" i="1"/>
  <c r="AD2578" i="1"/>
  <c r="AC2579" i="1"/>
  <c r="AH2578" i="1"/>
  <c r="AD2579" i="1"/>
  <c r="AC2580" i="1"/>
  <c r="AE2579" i="1"/>
  <c r="AB2579" i="1"/>
  <c r="AC2581" i="1"/>
  <c r="AB2580" i="1"/>
  <c r="AE2580" i="1"/>
  <c r="AD2580" i="1"/>
  <c r="AH2579" i="1"/>
  <c r="AD2581" i="1"/>
  <c r="AB2581" i="1"/>
  <c r="AE2581" i="1"/>
  <c r="AC2582" i="1"/>
  <c r="AH2580" i="1"/>
  <c r="AH2581" i="1"/>
  <c r="AD2582" i="1"/>
  <c r="AC2583" i="1"/>
  <c r="AE2582" i="1"/>
  <c r="AB2582" i="1"/>
  <c r="AE2583" i="1"/>
  <c r="AD2583" i="1"/>
  <c r="AC2584" i="1"/>
  <c r="AB2583" i="1"/>
  <c r="AH2582" i="1"/>
  <c r="AD2584" i="1"/>
  <c r="AE2584" i="1"/>
  <c r="AB2584" i="1"/>
  <c r="AC2585" i="1"/>
  <c r="AH2583" i="1"/>
  <c r="AH2584" i="1"/>
  <c r="AC2586" i="1"/>
  <c r="AE2585" i="1"/>
  <c r="AB2585" i="1"/>
  <c r="AD2585" i="1"/>
  <c r="AE2586" i="1"/>
  <c r="AD2586" i="1"/>
  <c r="AB2586" i="1"/>
  <c r="AC2587" i="1"/>
  <c r="AH2585" i="1"/>
  <c r="AH2586" i="1"/>
  <c r="AC2588" i="1"/>
  <c r="AB2587" i="1"/>
  <c r="AE2587" i="1"/>
  <c r="AD2587" i="1"/>
  <c r="AD2588" i="1"/>
  <c r="AB2588" i="1"/>
  <c r="AE2588" i="1"/>
  <c r="AC2589" i="1"/>
  <c r="AH2587" i="1"/>
  <c r="AH2588" i="1"/>
  <c r="AC2590" i="1"/>
  <c r="AE2589" i="1"/>
  <c r="AD2589" i="1"/>
  <c r="AB2589" i="1"/>
  <c r="AE2590" i="1"/>
  <c r="AC2591" i="1"/>
  <c r="AB2590" i="1"/>
  <c r="AD2590" i="1"/>
  <c r="AH2589" i="1"/>
  <c r="AB2591" i="1"/>
  <c r="AE2591" i="1"/>
  <c r="AD2591" i="1"/>
  <c r="AC2592" i="1"/>
  <c r="AH2590" i="1"/>
  <c r="AH2591" i="1"/>
  <c r="AE2592" i="1"/>
  <c r="AC2593" i="1"/>
  <c r="AD2592" i="1"/>
  <c r="AB2592" i="1"/>
  <c r="AE2593" i="1"/>
  <c r="AC2594" i="1"/>
  <c r="AD2593" i="1"/>
  <c r="AB2593" i="1"/>
  <c r="AH2592" i="1"/>
  <c r="AB2594" i="1"/>
  <c r="AD2594" i="1"/>
  <c r="AC2595" i="1"/>
  <c r="AE2594" i="1"/>
  <c r="AH2593" i="1"/>
  <c r="AH2594" i="1"/>
  <c r="AB2595" i="1"/>
  <c r="AE2595" i="1"/>
  <c r="AD2595" i="1"/>
  <c r="AC2596" i="1"/>
  <c r="AH2595" i="1"/>
  <c r="AD2596" i="1"/>
  <c r="AE2596" i="1"/>
  <c r="AB2596" i="1"/>
  <c r="AC2597" i="1"/>
  <c r="AH2596" i="1"/>
  <c r="AD2597" i="1"/>
  <c r="AB2597" i="1"/>
  <c r="AC2598" i="1"/>
  <c r="AE2597" i="1"/>
  <c r="AH2597" i="1"/>
  <c r="AE2598" i="1"/>
  <c r="AB2598" i="1"/>
  <c r="AD2598" i="1"/>
  <c r="AC2599" i="1"/>
  <c r="AH2598" i="1"/>
  <c r="AB2599" i="1"/>
  <c r="AC2600" i="1"/>
  <c r="AE2599" i="1"/>
  <c r="AD2599" i="1"/>
  <c r="AH2599" i="1"/>
  <c r="AB2600" i="1"/>
  <c r="AD2600" i="1"/>
  <c r="AE2600" i="1"/>
  <c r="AC2601" i="1"/>
  <c r="AH2600" i="1"/>
  <c r="AB2601" i="1"/>
  <c r="AD2601" i="1"/>
  <c r="AE2601" i="1"/>
  <c r="AC2602" i="1"/>
  <c r="AH2601" i="1"/>
  <c r="AE2602" i="1"/>
  <c r="AD2602" i="1"/>
  <c r="AB2602" i="1"/>
  <c r="AC2603" i="1"/>
  <c r="AH2602" i="1"/>
  <c r="AC2604" i="1"/>
  <c r="AE2603" i="1"/>
  <c r="AB2603" i="1"/>
  <c r="AD2603" i="1"/>
  <c r="AE2604" i="1"/>
  <c r="AB2604" i="1"/>
  <c r="AC2605" i="1"/>
  <c r="AD2604" i="1"/>
  <c r="AH2603" i="1"/>
  <c r="AH2604" i="1"/>
  <c r="AC2606" i="1"/>
  <c r="AE2605" i="1"/>
  <c r="AB2605" i="1"/>
  <c r="AD2605" i="1"/>
  <c r="AE2606" i="1"/>
  <c r="AB2606" i="1"/>
  <c r="AD2606" i="1"/>
  <c r="AC2607" i="1"/>
  <c r="AH2605" i="1"/>
  <c r="AH2606" i="1"/>
  <c r="AC2608" i="1"/>
  <c r="AB2607" i="1"/>
  <c r="AE2607" i="1"/>
  <c r="AD2607" i="1"/>
  <c r="AE2608" i="1"/>
  <c r="AC2609" i="1"/>
  <c r="AD2608" i="1"/>
  <c r="AB2608" i="1"/>
  <c r="AH2607" i="1"/>
  <c r="AC2610" i="1"/>
  <c r="AD2609" i="1"/>
  <c r="AE2609" i="1"/>
  <c r="AB2609" i="1"/>
  <c r="AH2608" i="1"/>
  <c r="AC2611" i="1"/>
  <c r="AE2610" i="1"/>
  <c r="AB2610" i="1"/>
  <c r="AD2610" i="1"/>
  <c r="AH2609" i="1"/>
  <c r="AE2611" i="1"/>
  <c r="AB2611" i="1"/>
  <c r="AD2611" i="1"/>
  <c r="AC2612" i="1"/>
  <c r="AH2610" i="1"/>
  <c r="AH2611" i="1"/>
  <c r="AC2613" i="1"/>
  <c r="AE2612" i="1"/>
  <c r="AD2612" i="1"/>
  <c r="AB2612" i="1"/>
  <c r="AC2614" i="1"/>
  <c r="AE2613" i="1"/>
  <c r="AB2613" i="1"/>
  <c r="AD2613" i="1"/>
  <c r="AH2612" i="1"/>
  <c r="AE2614" i="1"/>
  <c r="AB2614" i="1"/>
  <c r="AD2614" i="1"/>
  <c r="AC2615" i="1"/>
  <c r="AH2613" i="1"/>
  <c r="AH2614" i="1"/>
  <c r="AD2615" i="1"/>
  <c r="AE2615" i="1"/>
  <c r="AC2616" i="1"/>
  <c r="AB2615" i="1"/>
  <c r="AB2616" i="1"/>
  <c r="AD2616" i="1"/>
  <c r="AE2616" i="1"/>
  <c r="AC2617" i="1"/>
  <c r="AH2615" i="1"/>
  <c r="AH2616" i="1"/>
  <c r="AE2617" i="1"/>
  <c r="AB2617" i="1"/>
  <c r="AD2617" i="1"/>
  <c r="AC2618" i="1"/>
  <c r="AH2617" i="1"/>
  <c r="AE2618" i="1"/>
  <c r="AC2619" i="1"/>
  <c r="AD2618" i="1"/>
  <c r="AB2618" i="1"/>
  <c r="AE2619" i="1"/>
  <c r="AD2619" i="1"/>
  <c r="AC2620" i="1"/>
  <c r="AB2619" i="1"/>
  <c r="AH2618" i="1"/>
  <c r="AD2620" i="1"/>
  <c r="AE2620" i="1"/>
  <c r="AB2620" i="1"/>
  <c r="AC2621" i="1"/>
  <c r="AH2619" i="1"/>
  <c r="AH2620" i="1"/>
  <c r="AE2621" i="1"/>
  <c r="AB2621" i="1"/>
  <c r="AC2622" i="1"/>
  <c r="AD2621" i="1"/>
  <c r="AH2621" i="1"/>
  <c r="AE2622" i="1"/>
  <c r="AB2622" i="1"/>
  <c r="AD2622" i="1"/>
  <c r="AC2623" i="1"/>
  <c r="AH2622" i="1"/>
  <c r="AB2623" i="1"/>
  <c r="AE2623" i="1"/>
  <c r="AD2623" i="1"/>
  <c r="AC2624" i="1"/>
  <c r="AH2623" i="1"/>
  <c r="AD2624" i="1"/>
  <c r="AE2624" i="1"/>
  <c r="AB2624" i="1"/>
  <c r="AC2625" i="1"/>
  <c r="AH2624" i="1"/>
  <c r="AC2626" i="1"/>
  <c r="AE2625" i="1"/>
  <c r="AB2625" i="1"/>
  <c r="AD2625" i="1"/>
  <c r="AE2626" i="1"/>
  <c r="AD2626" i="1"/>
  <c r="AC2627" i="1"/>
  <c r="AB2626" i="1"/>
  <c r="AH2625" i="1"/>
  <c r="AE2627" i="1"/>
  <c r="AC2628" i="1"/>
  <c r="AB2627" i="1"/>
  <c r="AD2627" i="1"/>
  <c r="AH2626" i="1"/>
  <c r="AC2629" i="1"/>
  <c r="AE2628" i="1"/>
  <c r="AD2628" i="1"/>
  <c r="AB2628" i="1"/>
  <c r="AH2627" i="1"/>
  <c r="AD2629" i="1"/>
  <c r="AE2629" i="1"/>
  <c r="AC2630" i="1"/>
  <c r="AB2629" i="1"/>
  <c r="AH2628" i="1"/>
  <c r="AB2630" i="1"/>
  <c r="AE2630" i="1"/>
  <c r="AC2631" i="1"/>
  <c r="AD2630" i="1"/>
  <c r="AH2629" i="1"/>
  <c r="AH2630" i="1"/>
  <c r="AC2632" i="1"/>
  <c r="AE2631" i="1"/>
  <c r="AB2631" i="1"/>
  <c r="AD2631" i="1"/>
  <c r="AD2632" i="1"/>
  <c r="AB2632" i="1"/>
  <c r="AE2632" i="1"/>
  <c r="AC2633" i="1"/>
  <c r="AH2631" i="1"/>
  <c r="AH2632" i="1"/>
  <c r="AD2633" i="1"/>
  <c r="AB2633" i="1"/>
  <c r="AE2633" i="1"/>
  <c r="AC2634" i="1"/>
  <c r="AH2633" i="1"/>
  <c r="AC2635" i="1"/>
  <c r="AE2634" i="1"/>
  <c r="AB2634" i="1"/>
  <c r="AD2634" i="1"/>
  <c r="AD2635" i="1"/>
  <c r="AC2636" i="1"/>
  <c r="AB2635" i="1"/>
  <c r="AE2635" i="1"/>
  <c r="AH2634" i="1"/>
  <c r="AD2636" i="1"/>
  <c r="AB2636" i="1"/>
  <c r="AC2637" i="1"/>
  <c r="AE2636" i="1"/>
  <c r="AH2635" i="1"/>
  <c r="AH2636" i="1"/>
  <c r="AD2637" i="1"/>
  <c r="AC2638" i="1"/>
  <c r="AB2637" i="1"/>
  <c r="AE2637" i="1"/>
  <c r="AC2639" i="1"/>
  <c r="AD2638" i="1"/>
  <c r="AB2638" i="1"/>
  <c r="AE2638" i="1"/>
  <c r="AH2637" i="1"/>
  <c r="AB2639" i="1"/>
  <c r="AD2639" i="1"/>
  <c r="AC2640" i="1"/>
  <c r="AE2639" i="1"/>
  <c r="AH2638" i="1"/>
  <c r="AH2639" i="1"/>
  <c r="AE2640" i="1"/>
  <c r="AD2640" i="1"/>
  <c r="AC2641" i="1"/>
  <c r="AB2640" i="1"/>
  <c r="AC2642" i="1"/>
  <c r="AE2641" i="1"/>
  <c r="AD2641" i="1"/>
  <c r="AB2641" i="1"/>
  <c r="AH2640" i="1"/>
  <c r="AB2642" i="1"/>
  <c r="AC2643" i="1"/>
  <c r="AE2642" i="1"/>
  <c r="AD2642" i="1"/>
  <c r="AH2641" i="1"/>
  <c r="AH2642" i="1"/>
  <c r="AE2643" i="1"/>
  <c r="AC2644" i="1"/>
  <c r="AD2643" i="1"/>
  <c r="AB2643" i="1"/>
  <c r="AE2644" i="1"/>
  <c r="AB2644" i="1"/>
  <c r="AD2644" i="1"/>
  <c r="AC2645" i="1"/>
  <c r="AH2643" i="1"/>
  <c r="AH2644" i="1"/>
  <c r="AC2646" i="1"/>
  <c r="AB2645" i="1"/>
  <c r="AE2645" i="1"/>
  <c r="AD2645" i="1"/>
  <c r="AD2646" i="1"/>
  <c r="AE2646" i="1"/>
  <c r="AB2646" i="1"/>
  <c r="AC2647" i="1"/>
  <c r="AH2645" i="1"/>
  <c r="AH2646" i="1"/>
  <c r="AD2647" i="1"/>
  <c r="AB2647" i="1"/>
  <c r="AC2648" i="1"/>
  <c r="AE2647" i="1"/>
  <c r="AH2647" i="1"/>
  <c r="AD2648" i="1"/>
  <c r="AE2648" i="1"/>
  <c r="AB2648" i="1"/>
  <c r="AC2649" i="1"/>
  <c r="AH2648" i="1"/>
  <c r="AD2649" i="1"/>
  <c r="AE2649" i="1"/>
  <c r="AB2649" i="1"/>
  <c r="AC2650" i="1"/>
  <c r="AH2649" i="1"/>
  <c r="AD2650" i="1"/>
  <c r="AE2650" i="1"/>
  <c r="AC2651" i="1"/>
  <c r="AB2650" i="1"/>
  <c r="AB2651" i="1"/>
  <c r="AC2652" i="1"/>
  <c r="AD2651" i="1"/>
  <c r="AE2651" i="1"/>
  <c r="AH2650" i="1"/>
  <c r="AH2651" i="1"/>
  <c r="AB2652" i="1"/>
  <c r="AD2652" i="1"/>
  <c r="AC2653" i="1"/>
  <c r="AE2652" i="1"/>
  <c r="AH2652" i="1"/>
  <c r="AD2653" i="1"/>
  <c r="AC2654" i="1"/>
  <c r="AE2653" i="1"/>
  <c r="AB2653" i="1"/>
  <c r="AC2655" i="1"/>
  <c r="AD2654" i="1"/>
  <c r="AE2654" i="1"/>
  <c r="AB2654" i="1"/>
  <c r="AH2653" i="1"/>
  <c r="AD2655" i="1"/>
  <c r="AB2655" i="1"/>
  <c r="AC2656" i="1"/>
  <c r="AE2655" i="1"/>
  <c r="AH2654" i="1"/>
  <c r="AH2655" i="1"/>
  <c r="AD2656" i="1"/>
  <c r="AB2656" i="1"/>
  <c r="AC2657" i="1"/>
  <c r="AE2656" i="1"/>
  <c r="AH2656" i="1"/>
  <c r="AC2658" i="1"/>
  <c r="AE2657" i="1"/>
  <c r="AB2657" i="1"/>
  <c r="AD2657" i="1"/>
  <c r="AD2658" i="1"/>
  <c r="AE2658" i="1"/>
  <c r="AC2659" i="1"/>
  <c r="AB2658" i="1"/>
  <c r="AH2657" i="1"/>
  <c r="AC2660" i="1"/>
  <c r="AD2659" i="1"/>
  <c r="AE2659" i="1"/>
  <c r="AB2659" i="1"/>
  <c r="AH2658" i="1"/>
  <c r="AB2660" i="1"/>
  <c r="AD2660" i="1"/>
  <c r="AE2660" i="1"/>
  <c r="AC2661" i="1"/>
  <c r="AH2659" i="1"/>
  <c r="AH2660" i="1"/>
  <c r="AE2661" i="1"/>
  <c r="AB2661" i="1"/>
  <c r="AD2661" i="1"/>
  <c r="AC2662" i="1"/>
  <c r="AH2661" i="1"/>
  <c r="AD2662" i="1"/>
  <c r="AE2662" i="1"/>
  <c r="AB2662" i="1"/>
  <c r="AC2663" i="1"/>
  <c r="AH2662" i="1"/>
  <c r="AC2664" i="1"/>
  <c r="AB2663" i="1"/>
  <c r="AD2663" i="1"/>
  <c r="AE2663" i="1"/>
  <c r="AD2664" i="1"/>
  <c r="AE2664" i="1"/>
  <c r="AB2664" i="1"/>
  <c r="AC2665" i="1"/>
  <c r="AH2663" i="1"/>
  <c r="AH2664" i="1"/>
  <c r="AD2665" i="1"/>
  <c r="AC2666" i="1"/>
  <c r="AB2665" i="1"/>
  <c r="AE2665" i="1"/>
  <c r="AC2667" i="1"/>
  <c r="AE2666" i="1"/>
  <c r="AB2666" i="1"/>
  <c r="AD2666" i="1"/>
  <c r="AH2665" i="1"/>
  <c r="AD2667" i="1"/>
  <c r="AB2667" i="1"/>
  <c r="AC2668" i="1"/>
  <c r="AE2667" i="1"/>
  <c r="AH2666" i="1"/>
  <c r="AH2667" i="1"/>
  <c r="AB2668" i="1"/>
  <c r="AE2668" i="1"/>
  <c r="AD2668" i="1"/>
  <c r="AC2669" i="1"/>
  <c r="AH2668" i="1"/>
  <c r="AD2669" i="1"/>
  <c r="AB2669" i="1"/>
  <c r="AC2670" i="1"/>
  <c r="AE2669" i="1"/>
  <c r="AH2669" i="1"/>
  <c r="AC2671" i="1"/>
  <c r="AD2670" i="1"/>
  <c r="AE2670" i="1"/>
  <c r="AB2670" i="1"/>
  <c r="AD2671" i="1"/>
  <c r="AB2671" i="1"/>
  <c r="AC2672" i="1"/>
  <c r="AE2671" i="1"/>
  <c r="AH2670" i="1"/>
  <c r="AH2671" i="1"/>
  <c r="AD2672" i="1"/>
  <c r="AE2672" i="1"/>
  <c r="AB2672" i="1"/>
  <c r="AC2673" i="1"/>
  <c r="AH2672" i="1"/>
  <c r="AC2674" i="1"/>
  <c r="AE2673" i="1"/>
  <c r="AB2673" i="1"/>
  <c r="AD2673" i="1"/>
  <c r="AB2674" i="1"/>
  <c r="AE2674" i="1"/>
  <c r="AD2674" i="1"/>
  <c r="AC2675" i="1"/>
  <c r="AH2673" i="1"/>
  <c r="AH2674" i="1"/>
  <c r="AC2676" i="1"/>
  <c r="AD2675" i="1"/>
  <c r="AE2675" i="1"/>
  <c r="AB2675" i="1"/>
  <c r="AD2676" i="1"/>
  <c r="AC2677" i="1"/>
  <c r="AB2676" i="1"/>
  <c r="AE2676" i="1"/>
  <c r="AH2675" i="1"/>
  <c r="AB2677" i="1"/>
  <c r="AD2677" i="1"/>
  <c r="AE2677" i="1"/>
  <c r="AC2678" i="1"/>
  <c r="AH2676" i="1"/>
  <c r="AH2677" i="1"/>
  <c r="AB2678" i="1"/>
  <c r="AD2678" i="1"/>
  <c r="AC2679" i="1"/>
  <c r="AE2678" i="1"/>
  <c r="AH2678" i="1"/>
  <c r="AD2679" i="1"/>
  <c r="AB2679" i="1"/>
  <c r="AE2679" i="1"/>
  <c r="AC2680" i="1"/>
  <c r="AH2679" i="1"/>
  <c r="AC2681" i="1"/>
  <c r="AD2680" i="1"/>
  <c r="AB2680" i="1"/>
  <c r="AE2680" i="1"/>
  <c r="AE2681" i="1"/>
  <c r="AB2681" i="1"/>
  <c r="AD2681" i="1"/>
  <c r="AC2682" i="1"/>
  <c r="AH2680" i="1"/>
  <c r="AH2681" i="1"/>
  <c r="AD2682" i="1"/>
  <c r="AE2682" i="1"/>
  <c r="AC2683" i="1"/>
  <c r="AB2682" i="1"/>
  <c r="AC2684" i="1"/>
  <c r="AD2683" i="1"/>
  <c r="AE2683" i="1"/>
  <c r="AB2683" i="1"/>
  <c r="AH2682" i="1"/>
  <c r="AE2684" i="1"/>
  <c r="AB2684" i="1"/>
  <c r="AD2684" i="1"/>
  <c r="AC2685" i="1"/>
  <c r="AH2683" i="1"/>
  <c r="AH2684" i="1"/>
  <c r="AC2686" i="1"/>
  <c r="AD2685" i="1"/>
  <c r="AE2685" i="1"/>
  <c r="AB2685" i="1"/>
  <c r="AC2687" i="1"/>
  <c r="AD2686" i="1"/>
  <c r="AE2686" i="1"/>
  <c r="AB2686" i="1"/>
  <c r="AH2685" i="1"/>
  <c r="AB2687" i="1"/>
  <c r="AC2688" i="1"/>
  <c r="AD2687" i="1"/>
  <c r="AE2687" i="1"/>
  <c r="AH2686" i="1"/>
  <c r="AH2687" i="1"/>
  <c r="AB2688" i="1"/>
  <c r="AD2688" i="1"/>
  <c r="AC2689" i="1"/>
  <c r="AE2688" i="1"/>
  <c r="AH2688" i="1"/>
  <c r="AB2689" i="1"/>
  <c r="AD2689" i="1"/>
  <c r="AC2690" i="1"/>
  <c r="AE2689" i="1"/>
  <c r="AH2689" i="1"/>
  <c r="AD2690" i="1"/>
  <c r="AB2690" i="1"/>
  <c r="AE2690" i="1"/>
  <c r="AC2691" i="1"/>
  <c r="AH2690" i="1"/>
  <c r="AD2691" i="1"/>
  <c r="AB2691" i="1"/>
  <c r="AE2691" i="1"/>
  <c r="AC2692" i="1"/>
  <c r="AH2691" i="1"/>
  <c r="AB2692" i="1"/>
  <c r="AD2692" i="1"/>
  <c r="AC2693" i="1"/>
  <c r="AE2692" i="1"/>
  <c r="AH2692" i="1"/>
  <c r="AC2694" i="1"/>
  <c r="AE2693" i="1"/>
  <c r="AD2693" i="1"/>
  <c r="AB2693" i="1"/>
  <c r="AC2695" i="1"/>
  <c r="AD2694" i="1"/>
  <c r="AE2694" i="1"/>
  <c r="AB2694" i="1"/>
  <c r="AH2693" i="1"/>
  <c r="AD2695" i="1"/>
  <c r="AB2695" i="1"/>
  <c r="AC2696" i="1"/>
  <c r="AE2695" i="1"/>
  <c r="AH2694" i="1"/>
  <c r="AH2695" i="1"/>
  <c r="AD2696" i="1"/>
  <c r="AE2696" i="1"/>
  <c r="AB2696" i="1"/>
  <c r="AC2697" i="1"/>
  <c r="AH2696" i="1"/>
  <c r="AD2697" i="1"/>
  <c r="AC2698" i="1"/>
  <c r="AB2697" i="1"/>
  <c r="AE2697" i="1"/>
  <c r="AD2698" i="1"/>
  <c r="AE2698" i="1"/>
  <c r="AC2699" i="1"/>
  <c r="AB2698" i="1"/>
  <c r="AH2697" i="1"/>
  <c r="AC2700" i="1"/>
  <c r="AD2699" i="1"/>
  <c r="AB2699" i="1"/>
  <c r="AE2699" i="1"/>
  <c r="AH2698" i="1"/>
  <c r="AC2701" i="1"/>
  <c r="AB2700" i="1"/>
  <c r="AE2700" i="1"/>
  <c r="AD2700" i="1"/>
  <c r="AH2699" i="1"/>
  <c r="AD2701" i="1"/>
  <c r="AB2701" i="1"/>
  <c r="AE2701" i="1"/>
  <c r="AC2702" i="1"/>
  <c r="AH2700" i="1"/>
  <c r="AH2701" i="1"/>
  <c r="AB2702" i="1"/>
  <c r="AE2702" i="1"/>
  <c r="AD2702" i="1"/>
  <c r="AC2703" i="1"/>
  <c r="AH2702" i="1"/>
  <c r="AB2703" i="1"/>
  <c r="AC2704" i="1"/>
  <c r="AE2703" i="1"/>
  <c r="AD2703" i="1"/>
  <c r="AH2703" i="1"/>
  <c r="AD2704" i="1"/>
  <c r="AB2704" i="1"/>
  <c r="AC2705" i="1"/>
  <c r="AE2704" i="1"/>
  <c r="AH2704" i="1"/>
  <c r="AC2706" i="1"/>
  <c r="AE2705" i="1"/>
  <c r="AB2705" i="1"/>
  <c r="AD2705" i="1"/>
  <c r="AC2707" i="1"/>
  <c r="AE2706" i="1"/>
  <c r="AD2706" i="1"/>
  <c r="AB2706" i="1"/>
  <c r="AH2705" i="1"/>
  <c r="AE2707" i="1"/>
  <c r="AC2708" i="1"/>
  <c r="AD2707" i="1"/>
  <c r="AB2707" i="1"/>
  <c r="AH2706" i="1"/>
  <c r="AB2708" i="1"/>
  <c r="AD2708" i="1"/>
  <c r="AE2708" i="1"/>
  <c r="AC2709" i="1"/>
  <c r="AH2707" i="1"/>
  <c r="AH2708" i="1"/>
  <c r="AC2710" i="1"/>
  <c r="AB2709" i="1"/>
  <c r="AE2709" i="1"/>
  <c r="AD2709" i="1"/>
  <c r="AD2710" i="1"/>
  <c r="AE2710" i="1"/>
  <c r="AB2710" i="1"/>
  <c r="AC2711" i="1"/>
  <c r="AH2709" i="1"/>
  <c r="AH2710" i="1"/>
  <c r="AD2711" i="1"/>
  <c r="AB2711" i="1"/>
  <c r="AC2712" i="1"/>
  <c r="AE2711" i="1"/>
  <c r="AH2711" i="1"/>
  <c r="AD2712" i="1"/>
  <c r="AE2712" i="1"/>
  <c r="AB2712" i="1"/>
  <c r="AC2713" i="1"/>
  <c r="AH2712" i="1"/>
  <c r="AD2713" i="1"/>
  <c r="AE2713" i="1"/>
  <c r="AB2713" i="1"/>
  <c r="AC2714" i="1"/>
  <c r="AH2713" i="1"/>
  <c r="AC2715" i="1"/>
  <c r="AB2714" i="1"/>
  <c r="AD2714" i="1"/>
  <c r="AE2714" i="1"/>
  <c r="AC2716" i="1"/>
  <c r="AD2715" i="1"/>
  <c r="AB2715" i="1"/>
  <c r="AE2715" i="1"/>
  <c r="AH2714" i="1"/>
  <c r="AC2717" i="1"/>
  <c r="AE2716" i="1"/>
  <c r="AB2716" i="1"/>
  <c r="AD2716" i="1"/>
  <c r="AH2715" i="1"/>
  <c r="AB2717" i="1"/>
  <c r="AC2718" i="1"/>
  <c r="AE2717" i="1"/>
  <c r="AD2717" i="1"/>
  <c r="AH2716" i="1"/>
  <c r="AH2717" i="1"/>
  <c r="AD2718" i="1"/>
  <c r="AC2719" i="1"/>
  <c r="AE2718" i="1"/>
  <c r="AB2718" i="1"/>
  <c r="AD2719" i="1"/>
  <c r="AC2720" i="1"/>
  <c r="AB2719" i="1"/>
  <c r="AE2719" i="1"/>
  <c r="AH2718" i="1"/>
  <c r="AC2721" i="1"/>
  <c r="AD2720" i="1"/>
  <c r="AB2720" i="1"/>
  <c r="AE2720" i="1"/>
  <c r="AH2719" i="1"/>
  <c r="AE2721" i="1"/>
  <c r="AB2721" i="1"/>
  <c r="AD2721" i="1"/>
  <c r="AC2722" i="1"/>
  <c r="AH2720" i="1"/>
  <c r="AH2721" i="1"/>
  <c r="AC2723" i="1"/>
  <c r="AE2722" i="1"/>
  <c r="AB2722" i="1"/>
  <c r="AD2722" i="1"/>
  <c r="AD2723" i="1"/>
  <c r="AC2724" i="1"/>
  <c r="AB2723" i="1"/>
  <c r="AE2723" i="1"/>
  <c r="AH2722" i="1"/>
  <c r="AC2725" i="1"/>
  <c r="AB2724" i="1"/>
  <c r="AD2724" i="1"/>
  <c r="AE2724" i="1"/>
  <c r="AH2723" i="1"/>
  <c r="AE2725" i="1"/>
  <c r="AD2725" i="1"/>
  <c r="AB2725" i="1"/>
  <c r="AC2726" i="1"/>
  <c r="AH2724" i="1"/>
  <c r="AH2725" i="1"/>
  <c r="AD2726" i="1"/>
  <c r="AB2726" i="1"/>
  <c r="AE2726" i="1"/>
  <c r="AC2727" i="1"/>
  <c r="AH2726" i="1"/>
  <c r="AD2727" i="1"/>
  <c r="AC2728" i="1"/>
  <c r="AE2727" i="1"/>
  <c r="AB2727" i="1"/>
  <c r="AD2728" i="1"/>
  <c r="AC2729" i="1"/>
  <c r="AB2728" i="1"/>
  <c r="AE2728" i="1"/>
  <c r="AH2727" i="1"/>
  <c r="AE2729" i="1"/>
  <c r="AC2730" i="1"/>
  <c r="AB2729" i="1"/>
  <c r="AD2729" i="1"/>
  <c r="AH2728" i="1"/>
  <c r="AC2731" i="1"/>
  <c r="AB2730" i="1"/>
  <c r="AE2730" i="1"/>
  <c r="AD2730" i="1"/>
  <c r="AH2729" i="1"/>
  <c r="AB2731" i="1"/>
  <c r="AD2731" i="1"/>
  <c r="AE2731" i="1"/>
  <c r="AC2732" i="1"/>
  <c r="AH2730" i="1"/>
  <c r="AH2731" i="1"/>
  <c r="AD2732" i="1"/>
  <c r="AC2733" i="1"/>
  <c r="AB2732" i="1"/>
  <c r="AE2732" i="1"/>
  <c r="AB2733" i="1"/>
  <c r="AE2733" i="1"/>
  <c r="AC2734" i="1"/>
  <c r="AD2733" i="1"/>
  <c r="AH2732" i="1"/>
  <c r="AH2733" i="1"/>
  <c r="AC2735" i="1"/>
  <c r="AE2734" i="1"/>
  <c r="AB2734" i="1"/>
  <c r="AD2734" i="1"/>
  <c r="AB2735" i="1"/>
  <c r="AC2736" i="1"/>
  <c r="AD2735" i="1"/>
  <c r="AE2735" i="1"/>
  <c r="AH2734" i="1"/>
  <c r="AH2735" i="1"/>
  <c r="AD2736" i="1"/>
  <c r="AC2737" i="1"/>
  <c r="AB2736" i="1"/>
  <c r="AE2736" i="1"/>
  <c r="AD2737" i="1"/>
  <c r="AC2738" i="1"/>
  <c r="AE2737" i="1"/>
  <c r="AB2737" i="1"/>
  <c r="AH2736" i="1"/>
  <c r="AB2738" i="1"/>
  <c r="AD2738" i="1"/>
  <c r="AE2738" i="1"/>
  <c r="AC2739" i="1"/>
  <c r="AH2737" i="1"/>
  <c r="AH2738" i="1"/>
  <c r="AB2739" i="1"/>
  <c r="AD2739" i="1"/>
  <c r="AC2740" i="1"/>
  <c r="AE2739" i="1"/>
  <c r="AH2739" i="1"/>
  <c r="AE2740" i="1"/>
  <c r="AC2741" i="1"/>
  <c r="AB2740" i="1"/>
  <c r="AD2740" i="1"/>
  <c r="AC2742" i="1"/>
  <c r="AD2741" i="1"/>
  <c r="AE2741" i="1"/>
  <c r="AB2741" i="1"/>
  <c r="AH2740" i="1"/>
  <c r="AD2742" i="1"/>
  <c r="AB2742" i="1"/>
  <c r="AE2742" i="1"/>
  <c r="AC2743" i="1"/>
  <c r="AH2741" i="1"/>
  <c r="AH2742" i="1"/>
  <c r="AB2743" i="1"/>
  <c r="AC2744" i="1"/>
  <c r="AE2743" i="1"/>
  <c r="AD2743" i="1"/>
  <c r="AH2743" i="1"/>
  <c r="AD2744" i="1"/>
  <c r="AE2744" i="1"/>
  <c r="AC2745" i="1"/>
  <c r="AB2744" i="1"/>
  <c r="AD2745" i="1"/>
  <c r="AC2746" i="1"/>
  <c r="AE2745" i="1"/>
  <c r="AB2745" i="1"/>
  <c r="AH2744" i="1"/>
  <c r="AC2747" i="1"/>
  <c r="AD2746" i="1"/>
  <c r="AE2746" i="1"/>
  <c r="AB2746" i="1"/>
  <c r="AH2745" i="1"/>
  <c r="AC2748" i="1"/>
  <c r="AD2747" i="1"/>
  <c r="AB2747" i="1"/>
  <c r="AE2747" i="1"/>
  <c r="AH2746" i="1"/>
  <c r="AB2748" i="1"/>
  <c r="AE2748" i="1"/>
  <c r="AD2748" i="1"/>
  <c r="AC2749" i="1"/>
  <c r="AH2747" i="1"/>
  <c r="AH2748" i="1"/>
  <c r="AD2749" i="1"/>
  <c r="AC2750" i="1"/>
  <c r="AE2749" i="1"/>
  <c r="AB2749" i="1"/>
  <c r="AD2750" i="1"/>
  <c r="AB2750" i="1"/>
  <c r="AE2750" i="1"/>
  <c r="AC2751" i="1"/>
  <c r="AH2749" i="1"/>
  <c r="AH2750" i="1"/>
  <c r="AC2752" i="1"/>
  <c r="AB2751" i="1"/>
  <c r="AE2751" i="1"/>
  <c r="AD2751" i="1"/>
  <c r="AC2753" i="1"/>
  <c r="AD2752" i="1"/>
  <c r="AB2752" i="1"/>
  <c r="AE2752" i="1"/>
  <c r="AH2751" i="1"/>
  <c r="AE2753" i="1"/>
  <c r="AB2753" i="1"/>
  <c r="AC2754" i="1"/>
  <c r="AD2753" i="1"/>
  <c r="AH2752" i="1"/>
  <c r="AH2753" i="1"/>
  <c r="AC2755" i="1"/>
  <c r="AD2754" i="1"/>
  <c r="AB2754" i="1"/>
  <c r="AE2754" i="1"/>
  <c r="AD2755" i="1"/>
  <c r="AC2756" i="1"/>
  <c r="AB2755" i="1"/>
  <c r="AE2755" i="1"/>
  <c r="AH2754" i="1"/>
  <c r="AD2756" i="1"/>
  <c r="AC2757" i="1"/>
  <c r="AB2756" i="1"/>
  <c r="AE2756" i="1"/>
  <c r="AH2755" i="1"/>
  <c r="AE2757" i="1"/>
  <c r="AB2757" i="1"/>
  <c r="AD2757" i="1"/>
  <c r="AC2758" i="1"/>
  <c r="AH2756" i="1"/>
  <c r="AH2757" i="1"/>
  <c r="AC2759" i="1"/>
  <c r="AE2758" i="1"/>
  <c r="AD2758" i="1"/>
  <c r="AB2758" i="1"/>
  <c r="AE2759" i="1"/>
  <c r="AC2760" i="1"/>
  <c r="AB2759" i="1"/>
  <c r="AD2759" i="1"/>
  <c r="AH2758" i="1"/>
  <c r="AD2760" i="1"/>
  <c r="AB2760" i="1"/>
  <c r="AC2761" i="1"/>
  <c r="AE2760" i="1"/>
  <c r="AH2759" i="1"/>
  <c r="AH2760" i="1"/>
  <c r="AC2762" i="1"/>
  <c r="AE2761" i="1"/>
  <c r="AB2761" i="1"/>
  <c r="AD2761" i="1"/>
  <c r="AD2762" i="1"/>
  <c r="AE2762" i="1"/>
  <c r="AB2762" i="1"/>
  <c r="AC2763" i="1"/>
  <c r="AH2761" i="1"/>
  <c r="AH2762" i="1"/>
  <c r="AB2763" i="1"/>
  <c r="AC2764" i="1"/>
  <c r="AD2763" i="1"/>
  <c r="AE2763" i="1"/>
  <c r="AH2763" i="1"/>
  <c r="AD2764" i="1"/>
  <c r="AB2764" i="1"/>
  <c r="AC2765" i="1"/>
  <c r="AE2764" i="1"/>
  <c r="AH2764" i="1"/>
  <c r="AB2765" i="1"/>
  <c r="AD2765" i="1"/>
  <c r="AE2765" i="1"/>
  <c r="AC2766" i="1"/>
  <c r="AH2765" i="1"/>
  <c r="AC2767" i="1"/>
  <c r="AE2766" i="1"/>
  <c r="AB2766" i="1"/>
  <c r="AD2766" i="1"/>
  <c r="AB2767" i="1"/>
  <c r="AD2767" i="1"/>
  <c r="AC2768" i="1"/>
  <c r="AE2767" i="1"/>
  <c r="AH2766" i="1"/>
  <c r="AH2767" i="1"/>
  <c r="AD2768" i="1"/>
  <c r="AB2768" i="1"/>
  <c r="AC2769" i="1"/>
  <c r="AE2768" i="1"/>
  <c r="AH2768" i="1"/>
  <c r="AD2769" i="1"/>
  <c r="AC2770" i="1"/>
  <c r="AB2769" i="1"/>
  <c r="AE2769" i="1"/>
  <c r="AD2770" i="1"/>
  <c r="AC2771" i="1"/>
  <c r="AB2770" i="1"/>
  <c r="AE2770" i="1"/>
  <c r="AH2769" i="1"/>
  <c r="AD2771" i="1"/>
  <c r="AB2771" i="1"/>
  <c r="AE2771" i="1"/>
  <c r="AC2772" i="1"/>
  <c r="AH2770" i="1"/>
  <c r="AH2771" i="1"/>
  <c r="AE2772" i="1"/>
  <c r="AC2773" i="1"/>
  <c r="AB2772" i="1"/>
  <c r="AD2772" i="1"/>
  <c r="AE2773" i="1"/>
  <c r="AB2773" i="1"/>
  <c r="AC2774" i="1"/>
  <c r="AD2773" i="1"/>
  <c r="AH2772" i="1"/>
  <c r="AH2773" i="1"/>
  <c r="AC2775" i="1"/>
  <c r="AE2774" i="1"/>
  <c r="AB2774" i="1"/>
  <c r="AD2774" i="1"/>
  <c r="AB2775" i="1"/>
  <c r="AC2776" i="1"/>
  <c r="AD2775" i="1"/>
  <c r="AE2775" i="1"/>
  <c r="AH2774" i="1"/>
  <c r="AH2775" i="1"/>
  <c r="AB2776" i="1"/>
  <c r="AC2777" i="1"/>
  <c r="AD2776" i="1"/>
  <c r="AE2776" i="1"/>
  <c r="AH2776" i="1"/>
  <c r="AC2778" i="1"/>
  <c r="AB2777" i="1"/>
  <c r="AD2777" i="1"/>
  <c r="AE2777" i="1"/>
  <c r="AD2778" i="1"/>
  <c r="AB2778" i="1"/>
  <c r="AC2779" i="1"/>
  <c r="AE2778" i="1"/>
  <c r="AH2777" i="1"/>
  <c r="AH2778" i="1"/>
  <c r="AC2780" i="1"/>
  <c r="AD2779" i="1"/>
  <c r="AB2779" i="1"/>
  <c r="AE2779" i="1"/>
  <c r="AC2781" i="1"/>
  <c r="AE2780" i="1"/>
  <c r="AD2780" i="1"/>
  <c r="AB2780" i="1"/>
  <c r="AH2779" i="1"/>
  <c r="AC2782" i="1"/>
  <c r="AB2781" i="1"/>
  <c r="AE2781" i="1"/>
  <c r="AD2781" i="1"/>
  <c r="AH2780" i="1"/>
  <c r="AB2782" i="1"/>
  <c r="AE2782" i="1"/>
  <c r="AC2783" i="1"/>
  <c r="AD2782" i="1"/>
  <c r="AH2781" i="1"/>
  <c r="AH2782" i="1"/>
  <c r="AC2784" i="1"/>
  <c r="AD2783" i="1"/>
  <c r="AE2783" i="1"/>
  <c r="AB2783" i="1"/>
  <c r="AB2784" i="1"/>
  <c r="AC2785" i="1"/>
  <c r="AD2784" i="1"/>
  <c r="AE2784" i="1"/>
  <c r="AH2783" i="1"/>
  <c r="AH2784" i="1"/>
  <c r="AD2785" i="1"/>
  <c r="AE2785" i="1"/>
  <c r="AC2786" i="1"/>
  <c r="AB2785" i="1"/>
  <c r="AC2787" i="1"/>
  <c r="AD2786" i="1"/>
  <c r="AE2786" i="1"/>
  <c r="AB2786" i="1"/>
  <c r="AH2785" i="1"/>
  <c r="AC2788" i="1"/>
  <c r="AD2787" i="1"/>
  <c r="AB2787" i="1"/>
  <c r="AE2787" i="1"/>
  <c r="AH2786" i="1"/>
  <c r="AD2788" i="1"/>
  <c r="AE2788" i="1"/>
  <c r="AC2789" i="1"/>
  <c r="AB2788" i="1"/>
  <c r="AH2787" i="1"/>
  <c r="AD2789" i="1"/>
  <c r="AB2789" i="1"/>
  <c r="AE2789" i="1"/>
  <c r="AC2790" i="1"/>
  <c r="AH2788" i="1"/>
  <c r="AH2789" i="1"/>
  <c r="AC2791" i="1"/>
  <c r="AB2790" i="1"/>
  <c r="AD2790" i="1"/>
  <c r="AE2790" i="1"/>
  <c r="AB2791" i="1"/>
  <c r="AC2792" i="1"/>
  <c r="AD2791" i="1"/>
  <c r="AE2791" i="1"/>
  <c r="AH2790" i="1"/>
  <c r="AH2791" i="1"/>
  <c r="AB2792" i="1"/>
  <c r="AC2793" i="1"/>
  <c r="AD2792" i="1"/>
  <c r="AE2792" i="1"/>
  <c r="AH2792" i="1"/>
  <c r="AD2793" i="1"/>
  <c r="AC2794" i="1"/>
  <c r="AB2793" i="1"/>
  <c r="AE2793" i="1"/>
  <c r="AC2795" i="1"/>
  <c r="AE2794" i="1"/>
  <c r="AD2794" i="1"/>
  <c r="AB2794" i="1"/>
  <c r="AH2793" i="1"/>
  <c r="AC2796" i="1"/>
  <c r="AD2795" i="1"/>
  <c r="AB2795" i="1"/>
  <c r="AE2795" i="1"/>
  <c r="AH2794" i="1"/>
  <c r="AE2796" i="1"/>
  <c r="AD2796" i="1"/>
  <c r="AB2796" i="1"/>
  <c r="AC2797" i="1"/>
  <c r="AH2795" i="1"/>
  <c r="AH2796" i="1"/>
  <c r="AB2797" i="1"/>
  <c r="AD2797" i="1"/>
  <c r="AE2797" i="1"/>
  <c r="AC2798" i="1"/>
  <c r="AH2797" i="1"/>
  <c r="AB2798" i="1"/>
  <c r="AE2798" i="1"/>
  <c r="AD2798" i="1"/>
  <c r="AC2799" i="1"/>
  <c r="AH2798" i="1"/>
  <c r="AD2799" i="1"/>
  <c r="AC2800" i="1"/>
  <c r="AE2799" i="1"/>
  <c r="AB2799" i="1"/>
  <c r="AD2800" i="1"/>
  <c r="AB2800" i="1"/>
  <c r="AC2801" i="1"/>
  <c r="AE2800" i="1"/>
  <c r="AH2799" i="1"/>
  <c r="AH2800" i="1"/>
  <c r="AB2801" i="1"/>
  <c r="AD2801" i="1"/>
  <c r="AC2802" i="1"/>
  <c r="AE2801" i="1"/>
  <c r="AH2801" i="1"/>
  <c r="AB2802" i="1"/>
  <c r="AD2802" i="1"/>
  <c r="AE2802" i="1"/>
  <c r="AC2803" i="1"/>
  <c r="AH2802" i="1"/>
  <c r="AB2803" i="1"/>
  <c r="AC2804" i="1"/>
  <c r="AD2803" i="1"/>
  <c r="AE2803" i="1"/>
  <c r="AH2803" i="1"/>
  <c r="AB2804" i="1"/>
  <c r="AC2805" i="1"/>
  <c r="AD2804" i="1"/>
  <c r="AE2804" i="1"/>
  <c r="AH2804" i="1"/>
  <c r="AB2805" i="1"/>
  <c r="AE2805" i="1"/>
  <c r="AD2805" i="1"/>
  <c r="AC2806" i="1"/>
  <c r="AH2805" i="1"/>
  <c r="AD2806" i="1"/>
  <c r="AB2806" i="1"/>
  <c r="AC2807" i="1"/>
  <c r="AE2806" i="1"/>
  <c r="AH2806" i="1"/>
  <c r="AD2807" i="1"/>
  <c r="AC2808" i="1"/>
  <c r="AB2807" i="1"/>
  <c r="AE2807" i="1"/>
  <c r="AC2809" i="1"/>
  <c r="AD2808" i="1"/>
  <c r="AB2808" i="1"/>
  <c r="AE2808" i="1"/>
  <c r="AH2807" i="1"/>
  <c r="AE2809" i="1"/>
  <c r="AC2810" i="1"/>
  <c r="AD2809" i="1"/>
  <c r="AB2809" i="1"/>
  <c r="AH2808" i="1"/>
  <c r="AD2810" i="1"/>
  <c r="AB2810" i="1"/>
  <c r="AC2811" i="1"/>
  <c r="AE2810" i="1"/>
  <c r="AH2809" i="1"/>
  <c r="AH2810" i="1"/>
  <c r="AB2811" i="1"/>
  <c r="AC2812" i="1"/>
  <c r="AD2811" i="1"/>
  <c r="AE2811" i="1"/>
  <c r="AH2811" i="1"/>
  <c r="AC2813" i="1"/>
  <c r="AD2812" i="1"/>
  <c r="AB2812" i="1"/>
  <c r="AE2812" i="1"/>
  <c r="AB2813" i="1"/>
  <c r="AD2813" i="1"/>
  <c r="AC2814" i="1"/>
  <c r="AE2813" i="1"/>
  <c r="AH2812" i="1"/>
  <c r="AH2813" i="1"/>
  <c r="AC2815" i="1"/>
  <c r="AB2814" i="1"/>
  <c r="AE2814" i="1"/>
  <c r="AD2814" i="1"/>
  <c r="AB2815" i="1"/>
  <c r="AD2815" i="1"/>
  <c r="AC2816" i="1"/>
  <c r="AE2815" i="1"/>
  <c r="AH2814" i="1"/>
  <c r="AH2815" i="1"/>
  <c r="AE2816" i="1"/>
  <c r="AC2817" i="1"/>
  <c r="AB2816" i="1"/>
  <c r="AD2816" i="1"/>
  <c r="AC2818" i="1"/>
  <c r="AD2817" i="1"/>
  <c r="AB2817" i="1"/>
  <c r="AE2817" i="1"/>
  <c r="AH2816" i="1"/>
  <c r="AC2819" i="1"/>
  <c r="AB2818" i="1"/>
  <c r="AD2818" i="1"/>
  <c r="AE2818" i="1"/>
  <c r="AH2817" i="1"/>
  <c r="AD2819" i="1"/>
  <c r="AB2819" i="1"/>
  <c r="AC2820" i="1"/>
  <c r="AE2819" i="1"/>
  <c r="AH2818" i="1"/>
  <c r="AH2819" i="1"/>
  <c r="AB2820" i="1"/>
  <c r="AC2821" i="1"/>
  <c r="AE2820" i="1"/>
  <c r="AD2820" i="1"/>
  <c r="AH2820" i="1"/>
  <c r="AE2821" i="1"/>
  <c r="AC2822" i="1"/>
  <c r="AB2821" i="1"/>
  <c r="AD2821" i="1"/>
  <c r="AC2823" i="1"/>
  <c r="AE2822" i="1"/>
  <c r="AB2822" i="1"/>
  <c r="AD2822" i="1"/>
  <c r="AH2821" i="1"/>
  <c r="AD2823" i="1"/>
  <c r="AC2824" i="1"/>
  <c r="AB2823" i="1"/>
  <c r="AE2823" i="1"/>
  <c r="AH2822" i="1"/>
  <c r="AE2824" i="1"/>
  <c r="AB2824" i="1"/>
  <c r="AC2825" i="1"/>
  <c r="AD2824" i="1"/>
  <c r="AH2823" i="1"/>
  <c r="AH2824" i="1"/>
  <c r="AD2825" i="1"/>
  <c r="AE2825" i="1"/>
  <c r="AB2825" i="1"/>
  <c r="AC2826" i="1"/>
  <c r="AH2825" i="1"/>
  <c r="AD2826" i="1"/>
  <c r="AE2826" i="1"/>
  <c r="AC2827" i="1"/>
  <c r="AB2826" i="1"/>
  <c r="AC2828" i="1"/>
  <c r="AB2827" i="1"/>
  <c r="AD2827" i="1"/>
  <c r="AE2827" i="1"/>
  <c r="AH2826" i="1"/>
  <c r="AB2828" i="1"/>
  <c r="AE2828" i="1"/>
  <c r="AD2828" i="1"/>
  <c r="AC2829" i="1"/>
  <c r="AH2827" i="1"/>
  <c r="AH2828" i="1"/>
  <c r="AB2829" i="1"/>
  <c r="AD2829" i="1"/>
  <c r="AC2830" i="1"/>
  <c r="AE2829" i="1"/>
  <c r="AH2829" i="1"/>
  <c r="AB2830" i="1"/>
  <c r="AD2830" i="1"/>
  <c r="AE2830" i="1"/>
  <c r="AC2831" i="1"/>
  <c r="AH2830" i="1"/>
  <c r="AC2832" i="1"/>
  <c r="AB2831" i="1"/>
  <c r="AD2831" i="1"/>
  <c r="AE2831" i="1"/>
  <c r="AC2833" i="1"/>
  <c r="AD2832" i="1"/>
  <c r="AB2832" i="1"/>
  <c r="AE2832" i="1"/>
  <c r="AH2831" i="1"/>
  <c r="AE2833" i="1"/>
  <c r="AD2833" i="1"/>
  <c r="AB2833" i="1"/>
  <c r="AC2834" i="1"/>
  <c r="AH2832" i="1"/>
  <c r="AH2833" i="1"/>
  <c r="AD2834" i="1"/>
  <c r="AB2834" i="1"/>
  <c r="AE2834" i="1"/>
  <c r="AC2835" i="1"/>
  <c r="AH2834" i="1"/>
  <c r="AB2835" i="1"/>
  <c r="AC2836" i="1"/>
  <c r="AD2835" i="1"/>
  <c r="AE2835" i="1"/>
  <c r="AH2835" i="1"/>
  <c r="AC2837" i="1"/>
  <c r="AD2836" i="1"/>
  <c r="AB2836" i="1"/>
  <c r="AE2836" i="1"/>
  <c r="AB2837" i="1"/>
  <c r="AD2837" i="1"/>
  <c r="AC2838" i="1"/>
  <c r="AE2837" i="1"/>
  <c r="AH2836" i="1"/>
  <c r="AH2837" i="1"/>
  <c r="AC2839" i="1"/>
  <c r="AB2838" i="1"/>
  <c r="AE2838" i="1"/>
  <c r="AD2838" i="1"/>
  <c r="AD2839" i="1"/>
  <c r="AC2840" i="1"/>
  <c r="AB2839" i="1"/>
  <c r="AE2839" i="1"/>
  <c r="AH2838" i="1"/>
  <c r="AE2840" i="1"/>
  <c r="AB2840" i="1"/>
  <c r="AD2840" i="1"/>
  <c r="AC2841" i="1"/>
  <c r="AH2839" i="1"/>
  <c r="AH2840" i="1"/>
  <c r="AE2841" i="1"/>
  <c r="AD2841" i="1"/>
  <c r="AB2841" i="1"/>
  <c r="AC2842" i="1"/>
  <c r="AH2841" i="1"/>
  <c r="AB2842" i="1"/>
  <c r="AC2843" i="1"/>
  <c r="AE2842" i="1"/>
  <c r="AD2842" i="1"/>
  <c r="AH2842" i="1"/>
  <c r="AB2843" i="1"/>
  <c r="AD2843" i="1"/>
  <c r="AC2844" i="1"/>
  <c r="AE2843" i="1"/>
  <c r="AH2843" i="1"/>
  <c r="AD2844" i="1"/>
  <c r="AE2844" i="1"/>
  <c r="AB2844" i="1"/>
  <c r="AC2845" i="1"/>
  <c r="AH2844" i="1"/>
  <c r="AD2845" i="1"/>
  <c r="AC2846" i="1"/>
  <c r="AB2845" i="1"/>
  <c r="AE2845" i="1"/>
  <c r="AC2847" i="1"/>
  <c r="AB2846" i="1"/>
  <c r="AE2846" i="1"/>
  <c r="AD2846" i="1"/>
  <c r="AH2845" i="1"/>
  <c r="AC2848" i="1"/>
  <c r="AB2847" i="1"/>
  <c r="AD2847" i="1"/>
  <c r="AE2847" i="1"/>
  <c r="AH2846" i="1"/>
  <c r="AE2848" i="1"/>
  <c r="AD2848" i="1"/>
  <c r="AB2848" i="1"/>
  <c r="AC2849" i="1"/>
  <c r="AH2847" i="1"/>
  <c r="AH2848" i="1"/>
  <c r="AE2849" i="1"/>
  <c r="AD2849" i="1"/>
  <c r="AB2849" i="1"/>
  <c r="AC2850" i="1"/>
  <c r="AH2849" i="1"/>
  <c r="AC2851" i="1"/>
  <c r="AD2850" i="1"/>
  <c r="AE2850" i="1"/>
  <c r="AB2850" i="1"/>
  <c r="AE2851" i="1"/>
  <c r="AB2851" i="1"/>
  <c r="AD2851" i="1"/>
  <c r="AC2852" i="1"/>
  <c r="AH2850" i="1"/>
  <c r="AH2851" i="1"/>
  <c r="AB2852" i="1"/>
  <c r="AD2852" i="1"/>
  <c r="AE2852" i="1"/>
  <c r="AC2853" i="1"/>
  <c r="AH2852" i="1"/>
  <c r="AD2853" i="1"/>
  <c r="AC2854" i="1"/>
  <c r="AB2853" i="1"/>
  <c r="AE2853" i="1"/>
  <c r="AC2855" i="1"/>
  <c r="AB2854" i="1"/>
  <c r="AE2854" i="1"/>
  <c r="AD2854" i="1"/>
  <c r="AH2853" i="1"/>
  <c r="AD2855" i="1"/>
  <c r="AC2856" i="1"/>
  <c r="AB2855" i="1"/>
  <c r="AE2855" i="1"/>
  <c r="AH2854" i="1"/>
  <c r="AE2856" i="1"/>
  <c r="AD2856" i="1"/>
  <c r="AC2857" i="1"/>
  <c r="AB2856" i="1"/>
  <c r="AH2855" i="1"/>
  <c r="AB2857" i="1"/>
  <c r="AC2858" i="1"/>
  <c r="AD2857" i="1"/>
  <c r="AE2857" i="1"/>
  <c r="AH2856" i="1"/>
  <c r="AH2857" i="1"/>
  <c r="AB2858" i="1"/>
  <c r="AD2858" i="1"/>
  <c r="AC2859" i="1"/>
  <c r="AE2858" i="1"/>
  <c r="AH2858" i="1"/>
  <c r="AB2859" i="1"/>
  <c r="AD2859" i="1"/>
  <c r="AC2860" i="1"/>
  <c r="AE2859" i="1"/>
  <c r="AH2859" i="1"/>
  <c r="AE2860" i="1"/>
  <c r="AD2860" i="1"/>
  <c r="AB2860" i="1"/>
  <c r="AC2861" i="1"/>
  <c r="AH2860" i="1"/>
  <c r="AE2861" i="1"/>
  <c r="AC2862" i="1"/>
  <c r="AD2861" i="1"/>
  <c r="AB2861" i="1"/>
  <c r="AB2862" i="1"/>
  <c r="AC2863" i="1"/>
  <c r="AD2862" i="1"/>
  <c r="AE2862" i="1"/>
  <c r="AH2861" i="1"/>
  <c r="AH2862" i="1"/>
  <c r="AB2863" i="1"/>
  <c r="AD2863" i="1"/>
  <c r="AC2864" i="1"/>
  <c r="AE2863" i="1"/>
  <c r="AH2863" i="1"/>
  <c r="AE2864" i="1"/>
  <c r="AC2865" i="1"/>
  <c r="AD2864" i="1"/>
  <c r="AB2864" i="1"/>
  <c r="AE2865" i="1"/>
  <c r="AD2865" i="1"/>
  <c r="AB2865" i="1"/>
  <c r="AC2866" i="1"/>
  <c r="AH2864" i="1"/>
  <c r="AH2865" i="1"/>
  <c r="AD2866" i="1"/>
  <c r="AE2866" i="1"/>
  <c r="AB2866" i="1"/>
  <c r="AC2867" i="1"/>
  <c r="AH2866" i="1"/>
  <c r="AE2867" i="1"/>
  <c r="AB2867" i="1"/>
  <c r="AC2868" i="1"/>
  <c r="AD2867" i="1"/>
  <c r="AH2867" i="1"/>
  <c r="AC2869" i="1"/>
  <c r="AE2868" i="1"/>
  <c r="AD2868" i="1"/>
  <c r="AB2868" i="1"/>
  <c r="AB2869" i="1"/>
  <c r="AD2869" i="1"/>
  <c r="AC2870" i="1"/>
  <c r="AE2869" i="1"/>
  <c r="AH2868" i="1"/>
  <c r="AH2869" i="1"/>
  <c r="AC2871" i="1"/>
  <c r="AB2870" i="1"/>
  <c r="AE2870" i="1"/>
  <c r="AD2870" i="1"/>
  <c r="AD2871" i="1"/>
  <c r="AC2872" i="1"/>
  <c r="AB2871" i="1"/>
  <c r="AE2871" i="1"/>
  <c r="AH2870" i="1"/>
  <c r="AB2872" i="1"/>
  <c r="AD2872" i="1"/>
  <c r="AC2873" i="1"/>
  <c r="AE2872" i="1"/>
  <c r="AH2871" i="1"/>
  <c r="AH2872" i="1"/>
  <c r="AE2873" i="1"/>
  <c r="AC2874" i="1"/>
  <c r="AD2873" i="1"/>
  <c r="AB2873" i="1"/>
  <c r="AB2874" i="1"/>
  <c r="AD2874" i="1"/>
  <c r="AE2874" i="1"/>
  <c r="AC2875" i="1"/>
  <c r="AH2873" i="1"/>
  <c r="AH2874" i="1"/>
  <c r="AB2875" i="1"/>
  <c r="AD2875" i="1"/>
  <c r="AC2876" i="1"/>
  <c r="AE2875" i="1"/>
  <c r="AH2875" i="1"/>
  <c r="AC2877" i="1"/>
  <c r="AD2876" i="1"/>
  <c r="AE2876" i="1"/>
  <c r="AB2876" i="1"/>
  <c r="AB2877" i="1"/>
  <c r="AD2877" i="1"/>
  <c r="AC2878" i="1"/>
  <c r="AE2877" i="1"/>
  <c r="AH2876" i="1"/>
  <c r="AH2877" i="1"/>
  <c r="AC2879" i="1"/>
  <c r="AE2878" i="1"/>
  <c r="AB2878" i="1"/>
  <c r="AD2878" i="1"/>
  <c r="AB2879" i="1"/>
  <c r="AD2879" i="1"/>
  <c r="AC2880" i="1"/>
  <c r="AE2879" i="1"/>
  <c r="AH2878" i="1"/>
  <c r="AH2879" i="1"/>
  <c r="AC2881" i="1"/>
  <c r="AB2880" i="1"/>
  <c r="AD2880" i="1"/>
  <c r="AE2880" i="1"/>
  <c r="AE2881" i="1"/>
  <c r="AB2881" i="1"/>
  <c r="AC2882" i="1"/>
  <c r="AD2881" i="1"/>
  <c r="AH2880" i="1"/>
  <c r="AH2881" i="1"/>
  <c r="AC2883" i="1"/>
  <c r="AB2882" i="1"/>
  <c r="AE2882" i="1"/>
  <c r="AD2882" i="1"/>
  <c r="AC2884" i="1"/>
  <c r="AB2883" i="1"/>
  <c r="AD2883" i="1"/>
  <c r="AE2883" i="1"/>
  <c r="AH2882" i="1"/>
  <c r="AB2884" i="1"/>
  <c r="AE2884" i="1"/>
  <c r="AD2884" i="1"/>
  <c r="AC2885" i="1"/>
  <c r="AH2883" i="1"/>
  <c r="AH2884" i="1"/>
  <c r="AD2885" i="1"/>
  <c r="AB2885" i="1"/>
  <c r="AC2886" i="1"/>
  <c r="AE2885" i="1"/>
  <c r="AH2885" i="1"/>
  <c r="AD2886" i="1"/>
  <c r="AC2887" i="1"/>
  <c r="AE2886" i="1"/>
  <c r="AB2886" i="1"/>
  <c r="AE2887" i="1"/>
  <c r="AB2887" i="1"/>
  <c r="AC2888" i="1"/>
  <c r="AD2887" i="1"/>
  <c r="AH2886" i="1"/>
  <c r="AH2887" i="1"/>
  <c r="AC2889" i="1"/>
  <c r="AD2888" i="1"/>
  <c r="AE2888" i="1"/>
  <c r="AB2888" i="1"/>
  <c r="AE2889" i="1"/>
  <c r="AD2889" i="1"/>
  <c r="AB2889" i="1"/>
  <c r="AC2890" i="1"/>
  <c r="AH2888" i="1"/>
  <c r="AH2889" i="1"/>
  <c r="AB2890" i="1"/>
  <c r="AC2891" i="1"/>
  <c r="AE2890" i="1"/>
  <c r="AD2890" i="1"/>
  <c r="AH2890" i="1"/>
  <c r="AD2891" i="1"/>
  <c r="AC2892" i="1"/>
  <c r="AB2891" i="1"/>
  <c r="AE2891" i="1"/>
  <c r="AD2892" i="1"/>
  <c r="AE2892" i="1"/>
  <c r="AB2892" i="1"/>
  <c r="AC2893" i="1"/>
  <c r="AH2891" i="1"/>
  <c r="AH2892" i="1"/>
  <c r="AB2893" i="1"/>
  <c r="AD2893" i="1"/>
  <c r="AC2894" i="1"/>
  <c r="AE2893" i="1"/>
  <c r="AH2893" i="1"/>
  <c r="AC2895" i="1"/>
  <c r="AD2894" i="1"/>
  <c r="AE2894" i="1"/>
  <c r="AB2894" i="1"/>
  <c r="AD2895" i="1"/>
  <c r="AB2895" i="1"/>
  <c r="AC2896" i="1"/>
  <c r="AE2895" i="1"/>
  <c r="AH2894" i="1"/>
  <c r="AH2895" i="1"/>
  <c r="AD2896" i="1"/>
  <c r="AE2896" i="1"/>
  <c r="AB2896" i="1"/>
  <c r="AC2897" i="1"/>
  <c r="AH2896" i="1"/>
  <c r="AC2898" i="1"/>
  <c r="AD2897" i="1"/>
  <c r="AB2897" i="1"/>
  <c r="AE2897" i="1"/>
  <c r="AD2898" i="1"/>
  <c r="AE2898" i="1"/>
  <c r="AB2898" i="1"/>
  <c r="AC2899" i="1"/>
  <c r="AH2897" i="1"/>
  <c r="AH2898" i="1"/>
  <c r="AC2900" i="1"/>
  <c r="AB2899" i="1"/>
  <c r="AD2899" i="1"/>
  <c r="AE2899" i="1"/>
  <c r="AD2900" i="1"/>
  <c r="AC2901" i="1"/>
  <c r="AB2900" i="1"/>
  <c r="AE2900" i="1"/>
  <c r="AH2899" i="1"/>
  <c r="AC2902" i="1"/>
  <c r="AD2901" i="1"/>
  <c r="AB2901" i="1"/>
  <c r="AE2901" i="1"/>
  <c r="AH2900" i="1"/>
  <c r="AB2902" i="1"/>
  <c r="AC2903" i="1"/>
  <c r="AE2902" i="1"/>
  <c r="AD2902" i="1"/>
  <c r="AH2901" i="1"/>
  <c r="AH2902" i="1"/>
  <c r="AB2903" i="1"/>
  <c r="AD2903" i="1"/>
  <c r="AC2904" i="1"/>
  <c r="AE2903" i="1"/>
  <c r="AH2903" i="1"/>
  <c r="AC2905" i="1"/>
  <c r="AB2904" i="1"/>
  <c r="AD2904" i="1"/>
  <c r="AE2904" i="1"/>
  <c r="AE2905" i="1"/>
  <c r="AD2905" i="1"/>
  <c r="AB2905" i="1"/>
  <c r="AC2906" i="1"/>
  <c r="AH2904" i="1"/>
  <c r="AH2905" i="1"/>
  <c r="AB2906" i="1"/>
  <c r="AC2907" i="1"/>
  <c r="AE2906" i="1"/>
  <c r="AD2906" i="1"/>
  <c r="AH2906" i="1"/>
  <c r="AB2907" i="1"/>
  <c r="AD2907" i="1"/>
  <c r="AC2908" i="1"/>
  <c r="AE2907" i="1"/>
  <c r="AH2907" i="1"/>
  <c r="AD2908" i="1"/>
  <c r="AC2909" i="1"/>
  <c r="AB2908" i="1"/>
  <c r="AE2908" i="1"/>
  <c r="AD2909" i="1"/>
  <c r="AC2910" i="1"/>
  <c r="AB2909" i="1"/>
  <c r="AE2909" i="1"/>
  <c r="AH2908" i="1"/>
  <c r="AC2911" i="1"/>
  <c r="AB2910" i="1"/>
  <c r="AE2910" i="1"/>
  <c r="AD2910" i="1"/>
  <c r="AH2909" i="1"/>
  <c r="AC2912" i="1"/>
  <c r="AB2911" i="1"/>
  <c r="AD2911" i="1"/>
  <c r="AE2911" i="1"/>
  <c r="AH2910" i="1"/>
  <c r="AE2912" i="1"/>
  <c r="AD2912" i="1"/>
  <c r="AB2912" i="1"/>
  <c r="AC2913" i="1"/>
  <c r="AH2911" i="1"/>
  <c r="AH2912" i="1"/>
  <c r="AE2913" i="1"/>
  <c r="AD2913" i="1"/>
  <c r="AB2913" i="1"/>
  <c r="AC2914" i="1"/>
  <c r="AH2913" i="1"/>
  <c r="AC2915" i="1"/>
  <c r="AD2914" i="1"/>
  <c r="AE2914" i="1"/>
  <c r="AB2914" i="1"/>
  <c r="AE2915" i="1"/>
  <c r="AB2915" i="1"/>
  <c r="AD2915" i="1"/>
  <c r="AC2916" i="1"/>
  <c r="AH2914" i="1"/>
  <c r="AH2915" i="1"/>
  <c r="AE2916" i="1"/>
  <c r="AB2916" i="1"/>
  <c r="AD2916" i="1"/>
  <c r="AC2917" i="1"/>
  <c r="AH2916" i="1"/>
  <c r="AB2917" i="1"/>
  <c r="AC2918" i="1"/>
  <c r="AD2917" i="1"/>
  <c r="AE2917" i="1"/>
  <c r="AH2917" i="1"/>
  <c r="AD2918" i="1"/>
  <c r="AC2919" i="1"/>
  <c r="AE2918" i="1"/>
  <c r="AB2918" i="1"/>
  <c r="AD2919" i="1"/>
  <c r="AC2920" i="1"/>
  <c r="AB2919" i="1"/>
  <c r="AE2919" i="1"/>
  <c r="AH2918" i="1"/>
  <c r="AB2920" i="1"/>
  <c r="AD2920" i="1"/>
  <c r="AC2921" i="1"/>
  <c r="AE2920" i="1"/>
  <c r="AH2919" i="1"/>
  <c r="AH2920" i="1"/>
  <c r="AB2921" i="1"/>
  <c r="AC2922" i="1"/>
  <c r="AD2921" i="1"/>
  <c r="AE2921" i="1"/>
  <c r="AH2921" i="1"/>
  <c r="AD2922" i="1"/>
  <c r="AC2923" i="1"/>
  <c r="AE2922" i="1"/>
  <c r="AB2922" i="1"/>
  <c r="AD2923" i="1"/>
  <c r="AB2923" i="1"/>
  <c r="AC2924" i="1"/>
  <c r="AE2923" i="1"/>
  <c r="AH2922" i="1"/>
  <c r="AH2923" i="1"/>
  <c r="AC2925" i="1"/>
  <c r="AE2924" i="1"/>
  <c r="AB2924" i="1"/>
  <c r="AD2924" i="1"/>
  <c r="AB2925" i="1"/>
  <c r="AD2925" i="1"/>
  <c r="AC2926" i="1"/>
  <c r="AE2925" i="1"/>
  <c r="AH2924" i="1"/>
  <c r="AH2925" i="1"/>
  <c r="AC2927" i="1"/>
  <c r="AE2926" i="1"/>
  <c r="AB2926" i="1"/>
  <c r="AD2926" i="1"/>
  <c r="AB2927" i="1"/>
  <c r="AD2927" i="1"/>
  <c r="AC2928" i="1"/>
  <c r="AE2927" i="1"/>
  <c r="AH2926" i="1"/>
  <c r="AH2927" i="1"/>
  <c r="AE2928" i="1"/>
  <c r="AC2929" i="1"/>
  <c r="AD2928" i="1"/>
  <c r="AB2928" i="1"/>
  <c r="AE2929" i="1"/>
  <c r="AD2929" i="1"/>
  <c r="AB2929" i="1"/>
  <c r="AC2930" i="1"/>
  <c r="AH2928" i="1"/>
  <c r="AH2929" i="1"/>
  <c r="AC2931" i="1"/>
  <c r="AE2930" i="1"/>
  <c r="AB2930" i="1"/>
  <c r="AD2930" i="1"/>
  <c r="AB2931" i="1"/>
  <c r="AD2931" i="1"/>
  <c r="AC2932" i="1"/>
  <c r="AE2931" i="1"/>
  <c r="AH2930" i="1"/>
  <c r="AH2931" i="1"/>
  <c r="AC2933" i="1"/>
  <c r="AE2932" i="1"/>
  <c r="AD2932" i="1"/>
  <c r="AB2932" i="1"/>
  <c r="AB2933" i="1"/>
  <c r="AD2933" i="1"/>
  <c r="AC2934" i="1"/>
  <c r="AE2933" i="1"/>
  <c r="AH2932" i="1"/>
  <c r="AH2933" i="1"/>
  <c r="AD2934" i="1"/>
  <c r="AC2935" i="1"/>
  <c r="AE2934" i="1"/>
  <c r="AB2934" i="1"/>
  <c r="AE2935" i="1"/>
  <c r="AB2935" i="1"/>
  <c r="AD2935" i="1"/>
  <c r="AC2936" i="1"/>
  <c r="AH2934" i="1"/>
  <c r="AH2935" i="1"/>
  <c r="AE2936" i="1"/>
  <c r="AB2936" i="1"/>
  <c r="AD2936" i="1"/>
  <c r="AC2937" i="1"/>
  <c r="AH2936" i="1"/>
  <c r="AE2937" i="1"/>
  <c r="AC2938" i="1"/>
  <c r="AD2937" i="1"/>
  <c r="AB2937" i="1"/>
  <c r="AB2938" i="1"/>
  <c r="AD2938" i="1"/>
  <c r="AE2938" i="1"/>
  <c r="AC2939" i="1"/>
  <c r="AH2937" i="1"/>
  <c r="AH2938" i="1"/>
  <c r="AB2939" i="1"/>
  <c r="AD2939" i="1"/>
  <c r="AC2940" i="1"/>
  <c r="AE2939" i="1"/>
  <c r="AH2939" i="1"/>
  <c r="AC2941" i="1"/>
  <c r="AD2940" i="1"/>
  <c r="AE2940" i="1"/>
  <c r="AB2940" i="1"/>
  <c r="AB2941" i="1"/>
  <c r="AD2941" i="1"/>
  <c r="AC2942" i="1"/>
  <c r="AE2941" i="1"/>
  <c r="AH2940" i="1"/>
  <c r="AH2941" i="1"/>
  <c r="AC2943" i="1"/>
  <c r="AE2942" i="1"/>
  <c r="AB2942" i="1"/>
  <c r="AD2942" i="1"/>
  <c r="AB2943" i="1"/>
  <c r="AD2943" i="1"/>
  <c r="AC2944" i="1"/>
  <c r="AE2943" i="1"/>
  <c r="AH2942" i="1"/>
  <c r="AH2943" i="1"/>
  <c r="AC2945" i="1"/>
  <c r="AB2944" i="1"/>
  <c r="AD2944" i="1"/>
  <c r="AE2944" i="1"/>
  <c r="AE2945" i="1"/>
  <c r="AB2945" i="1"/>
  <c r="AC2946" i="1"/>
  <c r="AD2945" i="1"/>
  <c r="AH2944" i="1"/>
  <c r="AH2945" i="1"/>
  <c r="AC2947" i="1"/>
  <c r="AB2946" i="1"/>
  <c r="AE2946" i="1"/>
  <c r="AD2946" i="1"/>
  <c r="AC2948" i="1"/>
  <c r="AB2947" i="1"/>
  <c r="AD2947" i="1"/>
  <c r="AE2947" i="1"/>
  <c r="AH2946" i="1"/>
  <c r="AB2948" i="1"/>
  <c r="AD2948" i="1"/>
  <c r="AE2948" i="1"/>
  <c r="AC2949" i="1"/>
  <c r="AH2947" i="1"/>
  <c r="AH2948" i="1"/>
  <c r="AE2949" i="1"/>
  <c r="AB2949" i="1"/>
  <c r="AC2950" i="1"/>
  <c r="AD2949" i="1"/>
  <c r="AH2949" i="1"/>
  <c r="AC2951" i="1"/>
  <c r="AB2950" i="1"/>
  <c r="AE2950" i="1"/>
  <c r="AD2950" i="1"/>
  <c r="AD2951" i="1"/>
  <c r="AC2952" i="1"/>
  <c r="AB2951" i="1"/>
  <c r="AE2951" i="1"/>
  <c r="AH2950" i="1"/>
  <c r="AE2952" i="1"/>
  <c r="AD2952" i="1"/>
  <c r="AB2952" i="1"/>
  <c r="AC2953" i="1"/>
  <c r="AH2951" i="1"/>
  <c r="AH2952" i="1"/>
  <c r="AD2953" i="1"/>
  <c r="AC2954" i="1"/>
  <c r="AB2953" i="1"/>
  <c r="AE2953" i="1"/>
  <c r="AC2955" i="1"/>
  <c r="AD2954" i="1"/>
  <c r="AE2954" i="1"/>
  <c r="AB2954" i="1"/>
  <c r="AH2953" i="1"/>
  <c r="AD2955" i="1"/>
  <c r="AC2956" i="1"/>
  <c r="AB2955" i="1"/>
  <c r="AE2955" i="1"/>
  <c r="AH2954" i="1"/>
  <c r="AB2956" i="1"/>
  <c r="AC2957" i="1"/>
  <c r="AD2956" i="1"/>
  <c r="AE2956" i="1"/>
  <c r="AH2955" i="1"/>
  <c r="AH2956" i="1"/>
  <c r="AD2957" i="1"/>
  <c r="AE2957" i="1"/>
  <c r="AC2958" i="1"/>
  <c r="AB2957" i="1"/>
  <c r="AB2958" i="1"/>
  <c r="AC2959" i="1"/>
  <c r="AD2958" i="1"/>
  <c r="AE2958" i="1"/>
  <c r="AH2957" i="1"/>
  <c r="AH2958" i="1"/>
  <c r="AE2959" i="1"/>
  <c r="AD2959" i="1"/>
  <c r="AC2960" i="1"/>
  <c r="AB2959" i="1"/>
  <c r="AC2961" i="1"/>
  <c r="AD2960" i="1"/>
  <c r="AB2960" i="1"/>
  <c r="AE2960" i="1"/>
  <c r="AH2959" i="1"/>
  <c r="AC2962" i="1"/>
  <c r="AB2961" i="1"/>
  <c r="AE2961" i="1"/>
  <c r="AD2961" i="1"/>
  <c r="AH2960" i="1"/>
  <c r="AB2962" i="1"/>
  <c r="AD2962" i="1"/>
  <c r="AE2962" i="1"/>
  <c r="AC2963" i="1"/>
  <c r="AH2961" i="1"/>
  <c r="AH2962" i="1"/>
  <c r="AD2963" i="1"/>
  <c r="AC2964" i="1"/>
  <c r="AE2963" i="1"/>
  <c r="AB2963" i="1"/>
  <c r="AC2965" i="1"/>
  <c r="AE2964" i="1"/>
  <c r="AB2964" i="1"/>
  <c r="AD2964" i="1"/>
  <c r="AH2963" i="1"/>
  <c r="AB2965" i="1"/>
  <c r="AC2966" i="1"/>
  <c r="AD2965" i="1"/>
  <c r="AE2965" i="1"/>
  <c r="AH2964" i="1"/>
  <c r="AH2965" i="1"/>
  <c r="AD2966" i="1"/>
  <c r="AB2966" i="1"/>
  <c r="AE2966" i="1"/>
  <c r="AC2967" i="1"/>
  <c r="AH2966" i="1"/>
  <c r="AD2967" i="1"/>
  <c r="AC2968" i="1"/>
  <c r="AE2967" i="1"/>
  <c r="AB2967" i="1"/>
  <c r="AD2968" i="1"/>
  <c r="AC2969" i="1"/>
  <c r="AE2968" i="1"/>
  <c r="AB2968" i="1"/>
  <c r="AH2967" i="1"/>
  <c r="AE2969" i="1"/>
  <c r="AD2969" i="1"/>
  <c r="AC2970" i="1"/>
  <c r="AB2969" i="1"/>
  <c r="AH2968" i="1"/>
  <c r="AD2970" i="1"/>
  <c r="AB2970" i="1"/>
  <c r="AE2970" i="1"/>
  <c r="AC2971" i="1"/>
  <c r="AH2969" i="1"/>
  <c r="AH2970" i="1"/>
  <c r="AC2972" i="1"/>
  <c r="AB2971" i="1"/>
  <c r="AE2971" i="1"/>
  <c r="AD2971" i="1"/>
  <c r="AB2972" i="1"/>
  <c r="AC2973" i="1"/>
  <c r="AD2972" i="1"/>
  <c r="AE2972" i="1"/>
  <c r="AH2971" i="1"/>
  <c r="AH2972" i="1"/>
  <c r="AC2974" i="1"/>
  <c r="AE2973" i="1"/>
  <c r="AB2973" i="1"/>
  <c r="AD2973" i="1"/>
  <c r="AB2974" i="1"/>
  <c r="AE2974" i="1"/>
  <c r="AD2974" i="1"/>
  <c r="AC2975" i="1"/>
  <c r="AH2973" i="1"/>
  <c r="AH2974" i="1"/>
  <c r="AC2976" i="1"/>
  <c r="AB2975" i="1"/>
  <c r="AD2975" i="1"/>
  <c r="AE2975" i="1"/>
  <c r="AE2976" i="1"/>
  <c r="AD2976" i="1"/>
  <c r="AC2977" i="1"/>
  <c r="AB2976" i="1"/>
  <c r="AH2975" i="1"/>
  <c r="AD2977" i="1"/>
  <c r="AB2977" i="1"/>
  <c r="AC2978" i="1"/>
  <c r="AE2977" i="1"/>
  <c r="AH2976" i="1"/>
  <c r="AH2977" i="1"/>
  <c r="AD2978" i="1"/>
  <c r="AB2978" i="1"/>
  <c r="AE2978" i="1"/>
  <c r="AC2979" i="1"/>
  <c r="AH2978" i="1"/>
  <c r="AB2979" i="1"/>
  <c r="AD2979" i="1"/>
  <c r="AE2979" i="1"/>
  <c r="AC2980" i="1"/>
  <c r="AH2979" i="1"/>
  <c r="AB2980" i="1"/>
  <c r="AE2980" i="1"/>
  <c r="AD2980" i="1"/>
  <c r="AC2981" i="1"/>
  <c r="AH2980" i="1"/>
  <c r="AC2982" i="1"/>
  <c r="AB2981" i="1"/>
  <c r="AD2981" i="1"/>
  <c r="AE2981" i="1"/>
  <c r="AD2982" i="1"/>
  <c r="AB2982" i="1"/>
  <c r="AC2983" i="1"/>
  <c r="AE2982" i="1"/>
  <c r="AH2981" i="1"/>
  <c r="AH2982" i="1"/>
  <c r="AE2983" i="1"/>
  <c r="AC2984" i="1"/>
  <c r="AB2983" i="1"/>
  <c r="AD2983" i="1"/>
  <c r="AC2985" i="1"/>
  <c r="AB2984" i="1"/>
  <c r="AE2984" i="1"/>
  <c r="AD2984" i="1"/>
  <c r="AH2983" i="1"/>
  <c r="AB2985" i="1"/>
  <c r="AD2985" i="1"/>
  <c r="AE2985" i="1"/>
  <c r="AC2986" i="1"/>
  <c r="AH2984" i="1"/>
  <c r="AH2985" i="1"/>
  <c r="AC2987" i="1"/>
  <c r="AE2986" i="1"/>
  <c r="AB2986" i="1"/>
  <c r="AD2986" i="1"/>
  <c r="AD2987" i="1"/>
  <c r="AC2988" i="1"/>
  <c r="AB2987" i="1"/>
  <c r="AE2987" i="1"/>
  <c r="AH2986" i="1"/>
  <c r="AC2989" i="1"/>
  <c r="AD2988" i="1"/>
  <c r="AB2988" i="1"/>
  <c r="AE2988" i="1"/>
  <c r="AH2987" i="1"/>
  <c r="AC2990" i="1"/>
  <c r="AD2989" i="1"/>
  <c r="AB2989" i="1"/>
  <c r="AE2989" i="1"/>
  <c r="AH2988" i="1"/>
  <c r="AD2990" i="1"/>
  <c r="AC2991" i="1"/>
  <c r="AE2990" i="1"/>
  <c r="AB2990" i="1"/>
  <c r="AH2989" i="1"/>
  <c r="AD2991" i="1"/>
  <c r="AB2991" i="1"/>
  <c r="AC2992" i="1"/>
  <c r="AE2991" i="1"/>
  <c r="AH2990" i="1"/>
  <c r="AH2991" i="1"/>
  <c r="AD2992" i="1"/>
  <c r="AC2993" i="1"/>
  <c r="AE2992" i="1"/>
  <c r="AB2992" i="1"/>
  <c r="AB2993" i="1"/>
  <c r="AE2993" i="1"/>
  <c r="AD2993" i="1"/>
  <c r="AC2994" i="1"/>
  <c r="AH2992" i="1"/>
  <c r="AH2993" i="1"/>
  <c r="AD2994" i="1"/>
  <c r="AE2994" i="1"/>
  <c r="AB2994" i="1"/>
  <c r="AC2995" i="1"/>
  <c r="AH2994" i="1"/>
  <c r="AD2995" i="1"/>
  <c r="AB2995" i="1"/>
  <c r="AC2996" i="1"/>
  <c r="AE2995" i="1"/>
  <c r="AH2995" i="1"/>
  <c r="AC2997" i="1"/>
  <c r="AD2996" i="1"/>
  <c r="AE2996" i="1"/>
  <c r="AB2996" i="1"/>
  <c r="AD2997" i="1"/>
  <c r="AB2997" i="1"/>
  <c r="AE2997" i="1"/>
  <c r="AC2998" i="1"/>
  <c r="AH2996" i="1"/>
  <c r="AH2997" i="1"/>
  <c r="AD2998" i="1"/>
  <c r="AE2998" i="1"/>
  <c r="AC2999" i="1"/>
  <c r="AB2998" i="1"/>
  <c r="AB2999" i="1"/>
  <c r="AD2999" i="1"/>
  <c r="AE2999" i="1"/>
  <c r="AC3000" i="1"/>
  <c r="AH2998" i="1"/>
  <c r="AH2999" i="1"/>
  <c r="AD3000" i="1"/>
  <c r="AC3001" i="1"/>
  <c r="AB3000" i="1"/>
  <c r="AE3000" i="1"/>
  <c r="AB3001" i="1"/>
  <c r="AD3001" i="1"/>
  <c r="AE3001" i="1"/>
  <c r="AC3002" i="1"/>
  <c r="AH3000" i="1"/>
  <c r="AH3001" i="1"/>
  <c r="AB3002" i="1"/>
  <c r="AD3002" i="1"/>
  <c r="AE3002" i="1"/>
  <c r="AC3003" i="1"/>
  <c r="AH3002" i="1"/>
  <c r="AB3003" i="1"/>
  <c r="AD3003" i="1"/>
  <c r="AE3003" i="1"/>
  <c r="AC3004" i="1"/>
  <c r="AH3003" i="1"/>
  <c r="AE3004" i="1"/>
  <c r="AB3004" i="1"/>
  <c r="AD3004" i="1"/>
  <c r="AC3005" i="1"/>
  <c r="AH3004" i="1"/>
  <c r="AE3005" i="1"/>
  <c r="AD3005" i="1"/>
  <c r="AC3006" i="1"/>
  <c r="AB3005" i="1"/>
  <c r="AD3006" i="1"/>
  <c r="AC3007" i="1"/>
  <c r="AB3006" i="1"/>
  <c r="AE3006" i="1"/>
  <c r="AH3005" i="1"/>
  <c r="AB3007" i="1"/>
  <c r="AD3007" i="1"/>
  <c r="AC3008" i="1"/>
  <c r="AE3007" i="1"/>
  <c r="AH3006" i="1"/>
  <c r="AH3007" i="1"/>
  <c r="AB3008" i="1"/>
  <c r="AC3009" i="1"/>
  <c r="AD3008" i="1"/>
  <c r="AE3008" i="1"/>
  <c r="AH3008" i="1"/>
  <c r="AC3010" i="1"/>
  <c r="AD3009" i="1"/>
  <c r="AB3009" i="1"/>
  <c r="AE3009" i="1"/>
  <c r="AC3011" i="1"/>
  <c r="AB3010" i="1"/>
  <c r="AD3010" i="1"/>
  <c r="AE3010" i="1"/>
  <c r="AH3009" i="1"/>
  <c r="AC3012" i="1"/>
  <c r="AB3011" i="1"/>
  <c r="AD3011" i="1"/>
  <c r="AE3011" i="1"/>
  <c r="AH3010" i="1"/>
  <c r="AB3012" i="1"/>
  <c r="AC3013" i="1"/>
  <c r="AE3012" i="1"/>
  <c r="AD3012" i="1"/>
  <c r="AH3011" i="1"/>
  <c r="AH3012" i="1"/>
  <c r="AC3014" i="1"/>
  <c r="AD3013" i="1"/>
  <c r="AB3013" i="1"/>
  <c r="AE3013" i="1"/>
  <c r="AC3015" i="1"/>
  <c r="AE3014" i="1"/>
  <c r="AD3014" i="1"/>
  <c r="AB3014" i="1"/>
  <c r="AH3013" i="1"/>
  <c r="AC3016" i="1"/>
  <c r="AD3015" i="1"/>
  <c r="AB3015" i="1"/>
  <c r="AE3015" i="1"/>
  <c r="AH3014" i="1"/>
  <c r="AB3016" i="1"/>
  <c r="AD3016" i="1"/>
  <c r="AC3017" i="1"/>
  <c r="AE3016" i="1"/>
  <c r="AH3015" i="1"/>
  <c r="AH3016" i="1"/>
  <c r="AE3017" i="1"/>
  <c r="AD3017" i="1"/>
  <c r="AC3018" i="1"/>
  <c r="AB3017" i="1"/>
  <c r="AC3019" i="1"/>
  <c r="AD3018" i="1"/>
  <c r="AE3018" i="1"/>
  <c r="AB3018" i="1"/>
  <c r="AH3017" i="1"/>
  <c r="AD3019" i="1"/>
  <c r="AC3020" i="1"/>
  <c r="AB3019" i="1"/>
  <c r="AE3019" i="1"/>
  <c r="AH3018" i="1"/>
  <c r="AC3021" i="1"/>
  <c r="AB3020" i="1"/>
  <c r="AD3020" i="1"/>
  <c r="AE3020" i="1"/>
  <c r="AH3019" i="1"/>
  <c r="AC3022" i="1"/>
  <c r="AD3021" i="1"/>
  <c r="AB3021" i="1"/>
  <c r="AE3021" i="1"/>
  <c r="AH3020" i="1"/>
  <c r="AB3022" i="1"/>
  <c r="AC3023" i="1"/>
  <c r="AD3022" i="1"/>
  <c r="AE3022" i="1"/>
  <c r="AH3021" i="1"/>
  <c r="AH3022" i="1"/>
  <c r="AE3023" i="1"/>
  <c r="AD3023" i="1"/>
  <c r="AC3024" i="1"/>
  <c r="AB3023" i="1"/>
  <c r="AC3025" i="1"/>
  <c r="AD3024" i="1"/>
  <c r="AB3024" i="1"/>
  <c r="AE3024" i="1"/>
  <c r="AH3023" i="1"/>
  <c r="AC3026" i="1"/>
  <c r="AB3025" i="1"/>
  <c r="AE3025" i="1"/>
  <c r="AD3025" i="1"/>
  <c r="AH3024" i="1"/>
  <c r="AB3026" i="1"/>
  <c r="AE3026" i="1"/>
  <c r="AC3027" i="1"/>
  <c r="AD3026" i="1"/>
  <c r="AH3025" i="1"/>
  <c r="AH3026" i="1"/>
  <c r="AD3027" i="1"/>
  <c r="AC3028" i="1"/>
  <c r="AE3027" i="1"/>
  <c r="AB3027" i="1"/>
  <c r="AD3028" i="1"/>
  <c r="AE3028" i="1"/>
  <c r="AB3028" i="1"/>
  <c r="AC3029" i="1"/>
  <c r="AH3027" i="1"/>
  <c r="AH3028" i="1"/>
  <c r="AD3029" i="1"/>
  <c r="AC3030" i="1"/>
  <c r="AE3029" i="1"/>
  <c r="AB3029" i="1"/>
  <c r="AB3030" i="1"/>
  <c r="AD3030" i="1"/>
  <c r="AE3030" i="1"/>
  <c r="AC3031" i="1"/>
  <c r="AH3029" i="1"/>
  <c r="AH3030" i="1"/>
  <c r="AB3031" i="1"/>
  <c r="AD3031" i="1"/>
  <c r="AE3031" i="1"/>
  <c r="AC3032" i="1"/>
  <c r="AH3031" i="1"/>
  <c r="AB3032" i="1"/>
  <c r="AD3032" i="1"/>
  <c r="AC3033" i="1"/>
  <c r="AE3032" i="1"/>
  <c r="AH3032" i="1"/>
  <c r="AE3033" i="1"/>
  <c r="AB3033" i="1"/>
  <c r="AD3033" i="1"/>
  <c r="AC3034" i="1"/>
  <c r="AH3033" i="1"/>
  <c r="AC3035" i="1"/>
  <c r="AE3034" i="1"/>
  <c r="AD3034" i="1"/>
  <c r="AB3034" i="1"/>
  <c r="AB3035" i="1"/>
  <c r="AD3035" i="1"/>
  <c r="AC3036" i="1"/>
  <c r="AE3035" i="1"/>
  <c r="AH3034" i="1"/>
  <c r="AH3035" i="1"/>
  <c r="AB3036" i="1"/>
  <c r="AC3037" i="1"/>
  <c r="AD3036" i="1"/>
  <c r="AE3036" i="1"/>
  <c r="AH3036" i="1"/>
  <c r="AE3037" i="1"/>
  <c r="AB3037" i="1"/>
  <c r="AD3037" i="1"/>
  <c r="AC3038" i="1"/>
  <c r="AH3037" i="1"/>
  <c r="AB3038" i="1"/>
  <c r="AD3038" i="1"/>
  <c r="AE3038" i="1"/>
  <c r="AC3039" i="1"/>
  <c r="AH3038" i="1"/>
  <c r="AB3039" i="1"/>
  <c r="AD3039" i="1"/>
  <c r="AC3040" i="1"/>
  <c r="AE3039" i="1"/>
  <c r="AH3039" i="1"/>
  <c r="AE3040" i="1"/>
  <c r="AB3040" i="1"/>
  <c r="AD3040" i="1"/>
  <c r="AC3041" i="1"/>
  <c r="AH3040" i="1"/>
  <c r="AC3042" i="1"/>
  <c r="AD3041" i="1"/>
  <c r="AE3041" i="1"/>
  <c r="AB3041" i="1"/>
  <c r="AD3042" i="1"/>
  <c r="AB3042" i="1"/>
  <c r="AE3042" i="1"/>
  <c r="AC3043" i="1"/>
  <c r="AH3041" i="1"/>
  <c r="AH3042" i="1"/>
  <c r="AD3043" i="1"/>
  <c r="AB3043" i="1"/>
  <c r="AE3043" i="1"/>
  <c r="AC3044" i="1"/>
  <c r="AH3043" i="1"/>
  <c r="AB3044" i="1"/>
  <c r="AE3044" i="1"/>
  <c r="AC3045" i="1"/>
  <c r="AD3044" i="1"/>
  <c r="AH3044" i="1"/>
  <c r="AB3045" i="1"/>
  <c r="AD3045" i="1"/>
  <c r="AC3046" i="1"/>
  <c r="AE3045" i="1"/>
  <c r="AH3045" i="1"/>
  <c r="AB3046" i="1"/>
  <c r="AD3046" i="1"/>
  <c r="AE3046" i="1"/>
  <c r="AC3047" i="1"/>
  <c r="AH3046" i="1"/>
  <c r="AC3048" i="1"/>
  <c r="AB3047" i="1"/>
  <c r="AE3047" i="1"/>
  <c r="AD3047" i="1"/>
  <c r="AB3048" i="1"/>
  <c r="AC3049" i="1"/>
  <c r="AE3048" i="1"/>
  <c r="AD3048" i="1"/>
  <c r="AH3047" i="1"/>
  <c r="AH3048" i="1"/>
  <c r="AC3050" i="1"/>
  <c r="AB3049" i="1"/>
  <c r="AD3049" i="1"/>
  <c r="AE3049" i="1"/>
  <c r="AB3050" i="1"/>
  <c r="AD3050" i="1"/>
  <c r="AE3050" i="1"/>
  <c r="AC3051" i="1"/>
  <c r="AH3049" i="1"/>
  <c r="AH3050" i="1"/>
  <c r="AD3051" i="1"/>
  <c r="AB3051" i="1"/>
  <c r="AE3051" i="1"/>
  <c r="AC3052" i="1"/>
  <c r="AH3051" i="1"/>
  <c r="AE3052" i="1"/>
  <c r="AD3052" i="1"/>
  <c r="AC3053" i="1"/>
  <c r="AB3052" i="1"/>
  <c r="AC3054" i="1"/>
  <c r="AB3053" i="1"/>
  <c r="AD3053" i="1"/>
  <c r="AE3053" i="1"/>
  <c r="AH3052" i="1"/>
  <c r="AB3054" i="1"/>
  <c r="AD3054" i="1"/>
  <c r="AE3054" i="1"/>
  <c r="AC3055" i="1"/>
  <c r="AH3053" i="1"/>
  <c r="AH3054" i="1"/>
  <c r="AD3055" i="1"/>
  <c r="AB3055" i="1"/>
  <c r="AC3056" i="1"/>
  <c r="AE3055" i="1"/>
  <c r="AH3055" i="1"/>
  <c r="AD3056" i="1"/>
  <c r="AE3056" i="1"/>
  <c r="AB3056" i="1"/>
  <c r="AC3057" i="1"/>
  <c r="AH3056" i="1"/>
  <c r="AC3058" i="1"/>
  <c r="AB3057" i="1"/>
  <c r="AE3057" i="1"/>
  <c r="AD3057" i="1"/>
  <c r="AC3059" i="1"/>
  <c r="AD3058" i="1"/>
  <c r="AB3058" i="1"/>
  <c r="AE3058" i="1"/>
  <c r="AH3057" i="1"/>
  <c r="AC3060" i="1"/>
  <c r="AB3059" i="1"/>
  <c r="AD3059" i="1"/>
  <c r="AE3059" i="1"/>
  <c r="AH3058" i="1"/>
  <c r="AD3060" i="1"/>
  <c r="AB3060" i="1"/>
  <c r="AE3060" i="1"/>
  <c r="AC3061" i="1"/>
  <c r="AH3059" i="1"/>
  <c r="AH3060" i="1"/>
  <c r="AD3061" i="1"/>
  <c r="AB3061" i="1"/>
  <c r="AC3062" i="1"/>
  <c r="AE3061" i="1"/>
  <c r="AH3061" i="1"/>
  <c r="AD3062" i="1"/>
  <c r="AC3063" i="1"/>
  <c r="AE3062" i="1"/>
  <c r="AB3062" i="1"/>
  <c r="AB3063" i="1"/>
  <c r="AD3063" i="1"/>
  <c r="AC3064" i="1"/>
  <c r="AE3063" i="1"/>
  <c r="AH3062" i="1"/>
  <c r="AH3063" i="1"/>
  <c r="AE3064" i="1"/>
  <c r="AD3064" i="1"/>
  <c r="AB3064" i="1"/>
  <c r="AC3065" i="1"/>
  <c r="AH3064" i="1"/>
  <c r="AC3066" i="1"/>
  <c r="AB3065" i="1"/>
  <c r="AD3065" i="1"/>
  <c r="AE3065" i="1"/>
  <c r="AD3066" i="1"/>
  <c r="AC3067" i="1"/>
  <c r="AE3066" i="1"/>
  <c r="AB3066" i="1"/>
  <c r="AH3065" i="1"/>
  <c r="AC3068" i="1"/>
  <c r="AB3067" i="1"/>
  <c r="AE3067" i="1"/>
  <c r="AD3067" i="1"/>
  <c r="AH3066" i="1"/>
  <c r="AB3068" i="1"/>
  <c r="AC3069" i="1"/>
  <c r="AD3068" i="1"/>
  <c r="AE3068" i="1"/>
  <c r="AH3067" i="1"/>
  <c r="AH3068" i="1"/>
  <c r="AE3069" i="1"/>
  <c r="AC3070" i="1"/>
  <c r="AB3069" i="1"/>
  <c r="AD3069" i="1"/>
  <c r="AC3071" i="1"/>
  <c r="AE3070" i="1"/>
  <c r="AB3070" i="1"/>
  <c r="AD3070" i="1"/>
  <c r="AH3069" i="1"/>
  <c r="AE3071" i="1"/>
  <c r="AB3071" i="1"/>
  <c r="AD3071" i="1"/>
  <c r="AC3072" i="1"/>
  <c r="AH3070" i="1"/>
  <c r="AH3071" i="1"/>
  <c r="AE3072" i="1"/>
  <c r="AD3072" i="1"/>
  <c r="AB3072" i="1"/>
  <c r="AC3073" i="1"/>
  <c r="AH3072" i="1"/>
  <c r="AC3074" i="1"/>
  <c r="AD3073" i="1"/>
  <c r="AE3073" i="1"/>
  <c r="AB3073" i="1"/>
  <c r="AD3074" i="1"/>
  <c r="AB3074" i="1"/>
  <c r="AE3074" i="1"/>
  <c r="AC3075" i="1"/>
  <c r="AH3073" i="1"/>
  <c r="AH3074" i="1"/>
  <c r="AD3075" i="1"/>
  <c r="AB3075" i="1"/>
  <c r="AE3075" i="1"/>
  <c r="AC3076" i="1"/>
  <c r="AH3075" i="1"/>
  <c r="AB3076" i="1"/>
  <c r="AE3076" i="1"/>
  <c r="AC3077" i="1"/>
  <c r="AD3076" i="1"/>
  <c r="AH3076" i="1"/>
  <c r="AB3077" i="1"/>
  <c r="AC3078" i="1"/>
  <c r="AD3077" i="1"/>
  <c r="AE3077" i="1"/>
  <c r="AH3077" i="1"/>
  <c r="AB3078" i="1"/>
  <c r="AD3078" i="1"/>
  <c r="AE3078" i="1"/>
  <c r="AC3079" i="1"/>
  <c r="AH3078" i="1"/>
  <c r="AD3079" i="1"/>
  <c r="AC3080" i="1"/>
  <c r="AE3079" i="1"/>
  <c r="AB3079" i="1"/>
  <c r="AE3080" i="1"/>
  <c r="AD3080" i="1"/>
  <c r="AB3080" i="1"/>
  <c r="AC3081" i="1"/>
  <c r="AH3079" i="1"/>
  <c r="AH3080" i="1"/>
  <c r="AB3081" i="1"/>
  <c r="AD3081" i="1"/>
  <c r="AE3081" i="1"/>
  <c r="AC3082" i="1"/>
  <c r="AH3081" i="1"/>
  <c r="AD3082" i="1"/>
  <c r="AC3083" i="1"/>
  <c r="AE3082" i="1"/>
  <c r="AB3082" i="1"/>
  <c r="AC3084" i="1"/>
  <c r="AB3083" i="1"/>
  <c r="AE3083" i="1"/>
  <c r="AD3083" i="1"/>
  <c r="AH3082" i="1"/>
  <c r="AD3084" i="1"/>
  <c r="AB3084" i="1"/>
  <c r="AC3085" i="1"/>
  <c r="AE3084" i="1"/>
  <c r="AH3083" i="1"/>
  <c r="AH3084" i="1"/>
  <c r="AB3085" i="1"/>
  <c r="AE3085" i="1"/>
  <c r="AD3085" i="1"/>
  <c r="AC3086" i="1"/>
  <c r="AH3085" i="1"/>
  <c r="AB3086" i="1"/>
  <c r="AD3086" i="1"/>
  <c r="AE3086" i="1"/>
  <c r="AC3087" i="1"/>
  <c r="AH3086" i="1"/>
  <c r="AD3087" i="1"/>
  <c r="AB3087" i="1"/>
  <c r="AC3088" i="1"/>
  <c r="AE3087" i="1"/>
  <c r="AH3087" i="1"/>
  <c r="AD3088" i="1"/>
  <c r="AE3088" i="1"/>
  <c r="AB3088" i="1"/>
  <c r="AC3089" i="1"/>
  <c r="AH3088" i="1"/>
  <c r="AC3090" i="1"/>
  <c r="AB3089" i="1"/>
  <c r="AE3089" i="1"/>
  <c r="AD3089" i="1"/>
  <c r="AC3091" i="1"/>
  <c r="AD3090" i="1"/>
  <c r="AB3090" i="1"/>
  <c r="AE3090" i="1"/>
  <c r="AH3089" i="1"/>
  <c r="AC3092" i="1"/>
  <c r="AB3091" i="1"/>
  <c r="AD3091" i="1"/>
  <c r="AE3091" i="1"/>
  <c r="AH3090" i="1"/>
  <c r="AD3092" i="1"/>
  <c r="AB3092" i="1"/>
  <c r="AE3092" i="1"/>
  <c r="AC3093" i="1"/>
  <c r="AH3091" i="1"/>
  <c r="AH3092" i="1"/>
  <c r="AC3094" i="1"/>
  <c r="AB3093" i="1"/>
  <c r="AD3093" i="1"/>
  <c r="AE3093" i="1"/>
  <c r="AC3095" i="1"/>
  <c r="AE3094" i="1"/>
  <c r="AD3094" i="1"/>
  <c r="AB3094" i="1"/>
  <c r="AH3093" i="1"/>
  <c r="AB3095" i="1"/>
  <c r="AD3095" i="1"/>
  <c r="AC3096" i="1"/>
  <c r="AE3095" i="1"/>
  <c r="AH3094" i="1"/>
  <c r="AH3095" i="1"/>
  <c r="AE3096" i="1"/>
  <c r="AD3096" i="1"/>
  <c r="AB3096" i="1"/>
  <c r="AC3097" i="1"/>
  <c r="AH3096" i="1"/>
  <c r="AD3097" i="1"/>
  <c r="AC3098" i="1"/>
  <c r="AE3097" i="1"/>
  <c r="AB3097" i="1"/>
  <c r="AC3099" i="1"/>
  <c r="AB3098" i="1"/>
  <c r="AE3098" i="1"/>
  <c r="AD3098" i="1"/>
  <c r="AH3097" i="1"/>
  <c r="AC3100" i="1"/>
  <c r="AB3099" i="1"/>
  <c r="AE3099" i="1"/>
  <c r="AD3099" i="1"/>
  <c r="AH3098" i="1"/>
  <c r="AB3100" i="1"/>
  <c r="AD3100" i="1"/>
  <c r="AC3101" i="1"/>
  <c r="AE3100" i="1"/>
  <c r="AH3099" i="1"/>
  <c r="AH3100" i="1"/>
  <c r="AC3102" i="1"/>
  <c r="AE3101" i="1"/>
  <c r="AB3101" i="1"/>
  <c r="AD3101" i="1"/>
  <c r="AB3102" i="1"/>
  <c r="AE3102" i="1"/>
  <c r="AD3102" i="1"/>
  <c r="AC3103" i="1"/>
  <c r="AH3101" i="1"/>
  <c r="AH3102" i="1"/>
  <c r="AB3103" i="1"/>
  <c r="AD3103" i="1"/>
  <c r="AC3104" i="1"/>
  <c r="AE3103" i="1"/>
  <c r="AH3103" i="1"/>
  <c r="AE3104" i="1"/>
  <c r="AB3104" i="1"/>
  <c r="AD3104" i="1"/>
  <c r="AC3105" i="1"/>
  <c r="AH3104" i="1"/>
  <c r="AC3106" i="1"/>
  <c r="AB3105" i="1"/>
  <c r="AE3105" i="1"/>
  <c r="AD3105" i="1"/>
  <c r="AD3106" i="1"/>
  <c r="AB3106" i="1"/>
  <c r="AC3107" i="1"/>
  <c r="AE3106" i="1"/>
  <c r="AH3105" i="1"/>
  <c r="AH3106" i="1"/>
  <c r="AB3107" i="1"/>
  <c r="AD3107" i="1"/>
  <c r="AC3108" i="1"/>
  <c r="AE3107" i="1"/>
  <c r="AH3107" i="1"/>
  <c r="AE3108" i="1"/>
  <c r="AC3109" i="1"/>
  <c r="AD3108" i="1"/>
  <c r="AB3108" i="1"/>
  <c r="AB3109" i="1"/>
  <c r="AD3109" i="1"/>
  <c r="AC3110" i="1"/>
  <c r="AE3109" i="1"/>
  <c r="AH3108" i="1"/>
  <c r="AH3109" i="1"/>
  <c r="AB3110" i="1"/>
  <c r="AD3110" i="1"/>
  <c r="AE3110" i="1"/>
  <c r="AC3111" i="1"/>
  <c r="AH3110" i="1"/>
  <c r="AD3111" i="1"/>
  <c r="AC3112" i="1"/>
  <c r="AE3111" i="1"/>
  <c r="AB3111" i="1"/>
  <c r="AE3112" i="1"/>
  <c r="AD3112" i="1"/>
  <c r="AB3112" i="1"/>
  <c r="AC3113" i="1"/>
  <c r="AH3111" i="1"/>
  <c r="AH3112" i="1"/>
  <c r="AB3113" i="1"/>
  <c r="AD3113" i="1"/>
  <c r="AC3114" i="1"/>
  <c r="AE3113" i="1"/>
  <c r="AH3113" i="1"/>
  <c r="AD3114" i="1"/>
  <c r="AE3114" i="1"/>
  <c r="AB3114" i="1"/>
  <c r="AC3115" i="1"/>
  <c r="AH3114" i="1"/>
  <c r="AB3115" i="1"/>
  <c r="AD3115" i="1"/>
  <c r="AC3116" i="1"/>
  <c r="AE3115" i="1"/>
  <c r="AH3115" i="1"/>
  <c r="AD3116" i="1"/>
  <c r="AB3116" i="1"/>
  <c r="AC3117" i="1"/>
  <c r="AE3116" i="1"/>
  <c r="AH3116" i="1"/>
  <c r="AE3117" i="1"/>
  <c r="AD3117" i="1"/>
  <c r="AC3118" i="1"/>
  <c r="AB3117" i="1"/>
  <c r="AB3118" i="1"/>
  <c r="AC3119" i="1"/>
  <c r="AD3118" i="1"/>
  <c r="AE3118" i="1"/>
  <c r="AH3117" i="1"/>
  <c r="AH3118" i="1"/>
  <c r="AD3119" i="1"/>
  <c r="AC3120" i="1"/>
  <c r="AB3119" i="1"/>
  <c r="AE3119" i="1"/>
  <c r="AE3120" i="1"/>
  <c r="AB3120" i="1"/>
  <c r="AC3121" i="1"/>
  <c r="AD3120" i="1"/>
  <c r="AH3119" i="1"/>
  <c r="AH3120" i="1"/>
  <c r="AD3121" i="1"/>
  <c r="AC3122" i="1"/>
  <c r="AB3121" i="1"/>
  <c r="AE3121" i="1"/>
  <c r="AB3122" i="1"/>
  <c r="AE3122" i="1"/>
  <c r="AD3122" i="1"/>
  <c r="AC3123" i="1"/>
  <c r="AH3121" i="1"/>
  <c r="AH3122" i="1"/>
  <c r="AD3123" i="1"/>
  <c r="AB3123" i="1"/>
  <c r="AE3123" i="1"/>
  <c r="AC3124" i="1"/>
  <c r="AH3123" i="1"/>
  <c r="AD3124" i="1"/>
  <c r="AE3124" i="1"/>
  <c r="AC3125" i="1"/>
  <c r="AB3124" i="1"/>
  <c r="AC3126" i="1"/>
  <c r="AB3125" i="1"/>
  <c r="AE3125" i="1"/>
  <c r="AD3125" i="1"/>
  <c r="AH3124" i="1"/>
  <c r="AB3126" i="1"/>
  <c r="AC3127" i="1"/>
  <c r="AD3126" i="1"/>
  <c r="AE3126" i="1"/>
  <c r="AH3125" i="1"/>
  <c r="AH3126" i="1"/>
  <c r="AD3127" i="1"/>
  <c r="AB3127" i="1"/>
  <c r="AE3127" i="1"/>
  <c r="AC3128" i="1"/>
  <c r="AH3127" i="1"/>
  <c r="AC3129" i="1"/>
  <c r="AD3128" i="1"/>
  <c r="AB3128" i="1"/>
  <c r="AE3128" i="1"/>
  <c r="AD3129" i="1"/>
  <c r="AC3130" i="1"/>
  <c r="AE3129" i="1"/>
  <c r="AB3129" i="1"/>
  <c r="AH3128" i="1"/>
  <c r="AB3130" i="1"/>
  <c r="AD3130" i="1"/>
  <c r="AE3130" i="1"/>
  <c r="AC3131" i="1"/>
  <c r="AH3129" i="1"/>
  <c r="AH3130" i="1"/>
  <c r="AB3131" i="1"/>
  <c r="AD3131" i="1"/>
  <c r="AE3131" i="1"/>
  <c r="AC3132" i="1"/>
  <c r="AH3131" i="1"/>
  <c r="AE3132" i="1"/>
  <c r="AB3132" i="1"/>
  <c r="AD3132" i="1"/>
  <c r="AC3133" i="1"/>
  <c r="AH3132" i="1"/>
  <c r="AC3134" i="1"/>
  <c r="AE3133" i="1"/>
  <c r="AD3133" i="1"/>
  <c r="AB3133" i="1"/>
  <c r="AB3134" i="1"/>
  <c r="AD3134" i="1"/>
  <c r="AE3134" i="1"/>
  <c r="AC3135" i="1"/>
  <c r="AH3133" i="1"/>
  <c r="AH3134" i="1"/>
  <c r="AD3135" i="1"/>
  <c r="AB3135" i="1"/>
  <c r="AC3136" i="1"/>
  <c r="AE3135" i="1"/>
  <c r="AH3135" i="1"/>
  <c r="AB3136" i="1"/>
  <c r="AE3136" i="1"/>
  <c r="AC3137" i="1"/>
  <c r="AD3136" i="1"/>
  <c r="AH3136" i="1"/>
  <c r="AC3138" i="1"/>
  <c r="AD3137" i="1"/>
  <c r="AE3137" i="1"/>
  <c r="AB3137" i="1"/>
  <c r="AD3138" i="1"/>
  <c r="AB3138" i="1"/>
  <c r="AE3138" i="1"/>
  <c r="AC3139" i="1"/>
  <c r="AH3137" i="1"/>
  <c r="AH3138" i="1"/>
  <c r="AD3139" i="1"/>
  <c r="AB3139" i="1"/>
  <c r="AE3139" i="1"/>
  <c r="AC3140" i="1"/>
  <c r="AH3139" i="1"/>
  <c r="AC3141" i="1"/>
  <c r="AE3140" i="1"/>
  <c r="AD3140" i="1"/>
  <c r="AB3140" i="1"/>
  <c r="AC3142" i="1"/>
  <c r="AD3141" i="1"/>
  <c r="AB3141" i="1"/>
  <c r="AE3141" i="1"/>
  <c r="AH3140" i="1"/>
  <c r="AC3143" i="1"/>
  <c r="AD3142" i="1"/>
  <c r="AE3142" i="1"/>
  <c r="AB3142" i="1"/>
  <c r="AH3141" i="1"/>
  <c r="AE3143" i="1"/>
  <c r="AB3143" i="1"/>
  <c r="AC3144" i="1"/>
  <c r="AD3143" i="1"/>
  <c r="AH3142" i="1"/>
  <c r="AH3143" i="1"/>
  <c r="AC3145" i="1"/>
  <c r="AE3144" i="1"/>
  <c r="AB3144" i="1"/>
  <c r="AD3144" i="1"/>
  <c r="AD3145" i="1"/>
  <c r="AC3146" i="1"/>
  <c r="AB3145" i="1"/>
  <c r="AE3145" i="1"/>
  <c r="AH3144" i="1"/>
  <c r="AB3146" i="1"/>
  <c r="AC3147" i="1"/>
  <c r="AE3146" i="1"/>
  <c r="AD3146" i="1"/>
  <c r="AH3145" i="1"/>
  <c r="AH3146" i="1"/>
  <c r="AD3147" i="1"/>
  <c r="AC3148" i="1"/>
  <c r="AB3147" i="1"/>
  <c r="AE3147" i="1"/>
  <c r="AC3149" i="1"/>
  <c r="AD3148" i="1"/>
  <c r="AB3148" i="1"/>
  <c r="AE3148" i="1"/>
  <c r="AH3147" i="1"/>
  <c r="AC3150" i="1"/>
  <c r="AB3149" i="1"/>
  <c r="AD3149" i="1"/>
  <c r="AE3149" i="1"/>
  <c r="AH3148" i="1"/>
  <c r="AC3151" i="1"/>
  <c r="AE3150" i="1"/>
  <c r="AB3150" i="1"/>
  <c r="AD3150" i="1"/>
  <c r="AH3149" i="1"/>
  <c r="AE3151" i="1"/>
  <c r="AD3151" i="1"/>
  <c r="AC3152" i="1"/>
  <c r="AB3151" i="1"/>
  <c r="AH3150" i="1"/>
  <c r="AC3153" i="1"/>
  <c r="AB3152" i="1"/>
  <c r="AD3152" i="1"/>
  <c r="AE3152" i="1"/>
  <c r="AH3151" i="1"/>
  <c r="AB3153" i="1"/>
  <c r="AE3153" i="1"/>
  <c r="AC3154" i="1"/>
  <c r="AD3153" i="1"/>
  <c r="AH3152" i="1"/>
  <c r="AH3153" i="1"/>
  <c r="AB3154" i="1"/>
  <c r="AE3154" i="1"/>
  <c r="AC3155" i="1"/>
  <c r="AD3154" i="1"/>
  <c r="AH3154" i="1"/>
  <c r="AB3155" i="1"/>
  <c r="AD3155" i="1"/>
  <c r="AE3155" i="1"/>
  <c r="AC3156" i="1"/>
  <c r="AH3155" i="1"/>
  <c r="AB3156" i="1"/>
  <c r="AE3156" i="1"/>
  <c r="AD3156" i="1"/>
  <c r="AC3157" i="1"/>
  <c r="AH3156" i="1"/>
  <c r="AD3157" i="1"/>
  <c r="AB3157" i="1"/>
  <c r="AC3158" i="1"/>
  <c r="AE3157" i="1"/>
  <c r="AH3157" i="1"/>
  <c r="AD3158" i="1"/>
  <c r="AC3159" i="1"/>
  <c r="AE3158" i="1"/>
  <c r="AB3158" i="1"/>
  <c r="AB3159" i="1"/>
  <c r="AD3159" i="1"/>
  <c r="AC3160" i="1"/>
  <c r="AE3159" i="1"/>
  <c r="AH3158" i="1"/>
  <c r="AH3159" i="1"/>
  <c r="AC3161" i="1"/>
  <c r="AB3160" i="1"/>
  <c r="AE3160" i="1"/>
  <c r="AD3160" i="1"/>
  <c r="AD3161" i="1"/>
  <c r="AC3162" i="1"/>
  <c r="AB3161" i="1"/>
  <c r="AE3161" i="1"/>
  <c r="AH3160" i="1"/>
  <c r="AC3163" i="1"/>
  <c r="AD3162" i="1"/>
  <c r="AE3162" i="1"/>
  <c r="AB3162" i="1"/>
  <c r="AH3161" i="1"/>
  <c r="AD3163" i="1"/>
  <c r="AB3163" i="1"/>
  <c r="AC3164" i="1"/>
  <c r="AE3163" i="1"/>
  <c r="AH3162" i="1"/>
  <c r="AH3163" i="1"/>
  <c r="AC3165" i="1"/>
  <c r="AE3164" i="1"/>
  <c r="AB3164" i="1"/>
  <c r="AD3164" i="1"/>
  <c r="AE3165" i="1"/>
  <c r="AD3165" i="1"/>
  <c r="AC3166" i="1"/>
  <c r="AB3165" i="1"/>
  <c r="AH3164" i="1"/>
  <c r="AD3166" i="1"/>
  <c r="AE3166" i="1"/>
  <c r="AB3166" i="1"/>
  <c r="AC3167" i="1"/>
  <c r="AH3165" i="1"/>
  <c r="AH3166" i="1"/>
  <c r="AB3167" i="1"/>
  <c r="AD3167" i="1"/>
  <c r="AC3168" i="1"/>
  <c r="AE3167" i="1"/>
  <c r="AH3167" i="1"/>
  <c r="AD3168" i="1"/>
  <c r="AB3168" i="1"/>
  <c r="AC3169" i="1"/>
  <c r="AE3168" i="1"/>
  <c r="AH3168" i="1"/>
  <c r="AB3169" i="1"/>
  <c r="AD3169" i="1"/>
  <c r="AC3170" i="1"/>
  <c r="AE3169" i="1"/>
  <c r="AH3169" i="1"/>
  <c r="AD3170" i="1"/>
  <c r="AB3170" i="1"/>
  <c r="AE3170" i="1"/>
  <c r="AC3171" i="1"/>
  <c r="AH3170" i="1"/>
  <c r="AD3171" i="1"/>
  <c r="AB3171" i="1"/>
  <c r="AE3171" i="1"/>
  <c r="AC3172" i="1"/>
  <c r="AH3171" i="1"/>
  <c r="AB3172" i="1"/>
  <c r="AE3172" i="1"/>
  <c r="AD3172" i="1"/>
  <c r="AC3173" i="1"/>
  <c r="AH3172" i="1"/>
  <c r="AD3173" i="1"/>
  <c r="AC3174" i="1"/>
  <c r="AB3173" i="1"/>
  <c r="AE3173" i="1"/>
  <c r="AC3175" i="1"/>
  <c r="AE3174" i="1"/>
  <c r="AD3174" i="1"/>
  <c r="AB3174" i="1"/>
  <c r="AH3173" i="1"/>
  <c r="AB3175" i="1"/>
  <c r="AC3176" i="1"/>
  <c r="AD3175" i="1"/>
  <c r="AE3175" i="1"/>
  <c r="AH3174" i="1"/>
  <c r="AH3175" i="1"/>
  <c r="AD3176" i="1"/>
  <c r="AC3177" i="1"/>
  <c r="AE3176" i="1"/>
  <c r="AB3176" i="1"/>
  <c r="AE3177" i="1"/>
  <c r="AB3177" i="1"/>
  <c r="AC3178" i="1"/>
  <c r="AD3177" i="1"/>
  <c r="AH3176" i="1"/>
  <c r="AH3177" i="1"/>
  <c r="AD3178" i="1"/>
  <c r="AC3179" i="1"/>
  <c r="AE3178" i="1"/>
  <c r="AB3178" i="1"/>
  <c r="AB3179" i="1"/>
  <c r="AD3179" i="1"/>
  <c r="AC3180" i="1"/>
  <c r="AE3179" i="1"/>
  <c r="AH3178" i="1"/>
  <c r="AH3179" i="1"/>
  <c r="AD3180" i="1"/>
  <c r="AC3181" i="1"/>
  <c r="AB3180" i="1"/>
  <c r="AE3180" i="1"/>
  <c r="AD3181" i="1"/>
  <c r="AC3182" i="1"/>
  <c r="AB3181" i="1"/>
  <c r="AE3181" i="1"/>
  <c r="AH3180" i="1"/>
  <c r="AB3182" i="1"/>
  <c r="AD3182" i="1"/>
  <c r="AE3182" i="1"/>
  <c r="AC3183" i="1"/>
  <c r="AH3181" i="1"/>
  <c r="AH3182" i="1"/>
  <c r="AC3184" i="1"/>
  <c r="AB3183" i="1"/>
  <c r="AD3183" i="1"/>
  <c r="AE3183" i="1"/>
  <c r="AE3184" i="1"/>
  <c r="AB3184" i="1"/>
  <c r="AD3184" i="1"/>
  <c r="AC3185" i="1"/>
  <c r="AH3183" i="1"/>
  <c r="AH3184" i="1"/>
  <c r="AC3186" i="1"/>
  <c r="AB3185" i="1"/>
  <c r="AE3185" i="1"/>
  <c r="AD3185" i="1"/>
  <c r="AB3186" i="1"/>
  <c r="AE3186" i="1"/>
  <c r="AC3187" i="1"/>
  <c r="AD3186" i="1"/>
  <c r="AH3185" i="1"/>
  <c r="AH3186" i="1"/>
  <c r="AB3187" i="1"/>
  <c r="AC3188" i="1"/>
  <c r="AE3187" i="1"/>
  <c r="AD3187" i="1"/>
  <c r="AH3187" i="1"/>
  <c r="AC3189" i="1"/>
  <c r="AB3188" i="1"/>
  <c r="AE3188" i="1"/>
  <c r="AD3188" i="1"/>
  <c r="AB3189" i="1"/>
  <c r="AD3189" i="1"/>
  <c r="AC3190" i="1"/>
  <c r="AE3189" i="1"/>
  <c r="AH3188" i="1"/>
  <c r="AH3189" i="1"/>
  <c r="AC3191" i="1"/>
  <c r="AE3190" i="1"/>
  <c r="AB3190" i="1"/>
  <c r="AD3190" i="1"/>
  <c r="AB3191" i="1"/>
  <c r="AD3191" i="1"/>
  <c r="AC3192" i="1"/>
  <c r="AE3191" i="1"/>
  <c r="AH3190" i="1"/>
  <c r="AH3191" i="1"/>
  <c r="AE3192" i="1"/>
  <c r="AD3192" i="1"/>
  <c r="AB3192" i="1"/>
  <c r="AC3193" i="1"/>
  <c r="AH3192" i="1"/>
  <c r="AD3193" i="1"/>
  <c r="AC3194" i="1"/>
  <c r="AE3193" i="1"/>
  <c r="AB3193" i="1"/>
  <c r="AB3194" i="1"/>
  <c r="AD3194" i="1"/>
  <c r="AE3194" i="1"/>
  <c r="AC3195" i="1"/>
  <c r="AH3193" i="1"/>
  <c r="AH3194" i="1"/>
  <c r="AD3195" i="1"/>
  <c r="AB3195" i="1"/>
  <c r="AE3195" i="1"/>
  <c r="AC3196" i="1"/>
  <c r="AH3195" i="1"/>
  <c r="AE3196" i="1"/>
  <c r="AC3197" i="1"/>
  <c r="AB3196" i="1"/>
  <c r="AD3196" i="1"/>
  <c r="AB3197" i="1"/>
  <c r="AC3198" i="1"/>
  <c r="AE3197" i="1"/>
  <c r="AD3197" i="1"/>
  <c r="AH3196" i="1"/>
  <c r="AH3197" i="1"/>
  <c r="AD3198" i="1"/>
  <c r="AB3198" i="1"/>
  <c r="AE3198" i="1"/>
  <c r="AC3199" i="1"/>
  <c r="AH3198" i="1"/>
  <c r="AC3200" i="1"/>
  <c r="AB3199" i="1"/>
  <c r="AD3199" i="1"/>
  <c r="AE3199" i="1"/>
  <c r="AE3200" i="1"/>
  <c r="AC3201" i="1"/>
  <c r="AD3200" i="1"/>
  <c r="AB3200" i="1"/>
  <c r="AH3199" i="1"/>
  <c r="AC3202" i="1"/>
  <c r="AD3201" i="1"/>
  <c r="AE3201" i="1"/>
  <c r="AB3201" i="1"/>
  <c r="AH3200" i="1"/>
  <c r="AC3203" i="1"/>
  <c r="AB3202" i="1"/>
  <c r="AE3202" i="1"/>
  <c r="AD3202" i="1"/>
  <c r="AH3201" i="1"/>
  <c r="AC3204" i="1"/>
  <c r="AB3203" i="1"/>
  <c r="AE3203" i="1"/>
  <c r="AD3203" i="1"/>
  <c r="AH3202" i="1"/>
  <c r="AE3204" i="1"/>
  <c r="AC3205" i="1"/>
  <c r="AB3204" i="1"/>
  <c r="AD3204" i="1"/>
  <c r="AH3203" i="1"/>
  <c r="AD3205" i="1"/>
  <c r="AC3206" i="1"/>
  <c r="AB3205" i="1"/>
  <c r="AE3205" i="1"/>
  <c r="AH3204" i="1"/>
  <c r="AD3206" i="1"/>
  <c r="AC3207" i="1"/>
  <c r="AE3206" i="1"/>
  <c r="AB3206" i="1"/>
  <c r="AH3205" i="1"/>
  <c r="AB3207" i="1"/>
  <c r="AE3207" i="1"/>
  <c r="AD3207" i="1"/>
  <c r="AC3208" i="1"/>
  <c r="AH3206" i="1"/>
  <c r="AH3207" i="1"/>
  <c r="AD3208" i="1"/>
  <c r="AC3209" i="1"/>
  <c r="AE3208" i="1"/>
  <c r="AB3208" i="1"/>
  <c r="AC3210" i="1"/>
  <c r="AD3209" i="1"/>
  <c r="AB3209" i="1"/>
  <c r="AE3209" i="1"/>
  <c r="AH3208" i="1"/>
  <c r="AE3210" i="1"/>
  <c r="AC3211" i="1"/>
  <c r="AD3210" i="1"/>
  <c r="AB3210" i="1"/>
  <c r="AH3209" i="1"/>
  <c r="AB3211" i="1"/>
  <c r="AE3211" i="1"/>
  <c r="AD3211" i="1"/>
  <c r="AC3212" i="1"/>
  <c r="AH3210" i="1"/>
  <c r="AH3211" i="1"/>
  <c r="AC3213" i="1"/>
  <c r="AE3212" i="1"/>
  <c r="AD3212" i="1"/>
  <c r="AB3212" i="1"/>
  <c r="AD3213" i="1"/>
  <c r="AE3213" i="1"/>
  <c r="AC3214" i="1"/>
  <c r="AB3213" i="1"/>
  <c r="AH3212" i="1"/>
  <c r="AD3214" i="1"/>
  <c r="AB3214" i="1"/>
  <c r="AC3215" i="1"/>
  <c r="AE3214" i="1"/>
  <c r="AH3213" i="1"/>
  <c r="AH3214" i="1"/>
  <c r="AC3216" i="1"/>
  <c r="AB3215" i="1"/>
  <c r="AE3215" i="1"/>
  <c r="AD3215" i="1"/>
  <c r="AB3216" i="1"/>
  <c r="AD3216" i="1"/>
  <c r="AC3217" i="1"/>
  <c r="AE3216" i="1"/>
  <c r="AH3215" i="1"/>
  <c r="AH3216" i="1"/>
  <c r="AB3217" i="1"/>
  <c r="AC3218" i="1"/>
  <c r="AD3217" i="1"/>
  <c r="AE3217" i="1"/>
  <c r="AH3217" i="1"/>
  <c r="AB3218" i="1"/>
  <c r="AC3219" i="1"/>
  <c r="AE3218" i="1"/>
  <c r="AD3218" i="1"/>
  <c r="AH3218" i="1"/>
  <c r="AC3220" i="1"/>
  <c r="AD3219" i="1"/>
  <c r="AB3219" i="1"/>
  <c r="AE3219" i="1"/>
  <c r="AE3220" i="1"/>
  <c r="AB3220" i="1"/>
  <c r="AC3221" i="1"/>
  <c r="AD3220" i="1"/>
  <c r="AH3219" i="1"/>
  <c r="AH3220" i="1"/>
  <c r="AB3221" i="1"/>
  <c r="AC3222" i="1"/>
  <c r="AE3221" i="1"/>
  <c r="AD3221" i="1"/>
  <c r="AH3221" i="1"/>
  <c r="AB3222" i="1"/>
  <c r="AD3222" i="1"/>
  <c r="AC3223" i="1"/>
  <c r="AE3222" i="1"/>
  <c r="AH3222" i="1"/>
  <c r="AB3223" i="1"/>
  <c r="AE3223" i="1"/>
  <c r="AC3224" i="1"/>
  <c r="AD3223" i="1"/>
  <c r="AH3223" i="1"/>
  <c r="AB3224" i="1"/>
  <c r="AD3224" i="1"/>
  <c r="AE3224" i="1"/>
  <c r="AC3225" i="1"/>
  <c r="AH3224" i="1"/>
  <c r="AD3225" i="1"/>
  <c r="AE3225" i="1"/>
  <c r="AC3226" i="1"/>
  <c r="AB3225" i="1"/>
  <c r="AE3226" i="1"/>
  <c r="AC3227" i="1"/>
  <c r="AD3226" i="1"/>
  <c r="AB3226" i="1"/>
  <c r="AH3225" i="1"/>
  <c r="AB3227" i="1"/>
  <c r="AE3227" i="1"/>
  <c r="AD3227" i="1"/>
  <c r="AC3228" i="1"/>
  <c r="AH3226" i="1"/>
  <c r="AH3227" i="1"/>
  <c r="AC3229" i="1"/>
  <c r="AE3228" i="1"/>
  <c r="AD3228" i="1"/>
  <c r="AB3228" i="1"/>
  <c r="AB3229" i="1"/>
  <c r="AE3229" i="1"/>
  <c r="AC3230" i="1"/>
  <c r="AD3229" i="1"/>
  <c r="AH3228" i="1"/>
  <c r="AH3229" i="1"/>
  <c r="AD3230" i="1"/>
  <c r="AC3231" i="1"/>
  <c r="AB3230" i="1"/>
  <c r="AE3230" i="1"/>
  <c r="AD3231" i="1"/>
  <c r="AC3232" i="1"/>
  <c r="AE3231" i="1"/>
  <c r="AB3231" i="1"/>
  <c r="AH3230" i="1"/>
  <c r="AD3232" i="1"/>
  <c r="AB3232" i="1"/>
  <c r="AE3232" i="1"/>
  <c r="AC3233" i="1"/>
  <c r="AH3231" i="1"/>
  <c r="AH3232" i="1"/>
  <c r="AC3234" i="1"/>
  <c r="AD3233" i="1"/>
  <c r="AB3233" i="1"/>
  <c r="AE3233" i="1"/>
  <c r="AC3235" i="1"/>
  <c r="AB3234" i="1"/>
  <c r="AD3234" i="1"/>
  <c r="AE3234" i="1"/>
  <c r="AH3233" i="1"/>
  <c r="AD3235" i="1"/>
  <c r="AC3236" i="1"/>
  <c r="AB3235" i="1"/>
  <c r="AE3235" i="1"/>
  <c r="AH3234" i="1"/>
  <c r="AC3237" i="1"/>
  <c r="AD3236" i="1"/>
  <c r="AE3236" i="1"/>
  <c r="AB3236" i="1"/>
  <c r="AH3235" i="1"/>
  <c r="AC3238" i="1"/>
  <c r="AB3237" i="1"/>
  <c r="AD3237" i="1"/>
  <c r="AE3237" i="1"/>
  <c r="AH3236" i="1"/>
  <c r="AB3238" i="1"/>
  <c r="AD3238" i="1"/>
  <c r="AE3238" i="1"/>
  <c r="AC3239" i="1"/>
  <c r="AH3237" i="1"/>
  <c r="AH3238" i="1"/>
  <c r="AB3239" i="1"/>
  <c r="AD3239" i="1"/>
  <c r="AC3240" i="1"/>
  <c r="AE3239" i="1"/>
  <c r="AH3239" i="1"/>
  <c r="AD3240" i="1"/>
  <c r="AE3240" i="1"/>
  <c r="AB3240" i="1"/>
  <c r="AC3241" i="1"/>
  <c r="AH3240" i="1"/>
  <c r="AC3242" i="1"/>
  <c r="AB3241" i="1"/>
  <c r="AD3241" i="1"/>
  <c r="AE3241" i="1"/>
  <c r="AB3242" i="1"/>
  <c r="AE3242" i="1"/>
  <c r="AC3243" i="1"/>
  <c r="AD3242" i="1"/>
  <c r="AH3241" i="1"/>
  <c r="AH3242" i="1"/>
  <c r="AD3243" i="1"/>
  <c r="AC3244" i="1"/>
  <c r="AE3243" i="1"/>
  <c r="AB3243" i="1"/>
  <c r="AB3244" i="1"/>
  <c r="AC3245" i="1"/>
  <c r="AE3244" i="1"/>
  <c r="AD3244" i="1"/>
  <c r="AH3243" i="1"/>
  <c r="AH3244" i="1"/>
  <c r="AE3245" i="1"/>
  <c r="AD3245" i="1"/>
  <c r="AC3246" i="1"/>
  <c r="AB3245" i="1"/>
  <c r="AE3246" i="1"/>
  <c r="AD3246" i="1"/>
  <c r="AC3247" i="1"/>
  <c r="AB3246" i="1"/>
  <c r="AH3245" i="1"/>
  <c r="AB3247" i="1"/>
  <c r="AC3248" i="1"/>
  <c r="AE3247" i="1"/>
  <c r="AD3247" i="1"/>
  <c r="AH3246" i="1"/>
  <c r="AH3247" i="1"/>
  <c r="AE3248" i="1"/>
  <c r="AD3248" i="1"/>
  <c r="AC3249" i="1"/>
  <c r="AB3248" i="1"/>
  <c r="AC3250" i="1"/>
  <c r="AE3249" i="1"/>
  <c r="AD3249" i="1"/>
  <c r="AB3249" i="1"/>
  <c r="AH3248" i="1"/>
  <c r="AD3250" i="1"/>
  <c r="AE3250" i="1"/>
  <c r="AB3250" i="1"/>
  <c r="AC3251" i="1"/>
  <c r="AH3249" i="1"/>
  <c r="AH3250" i="1"/>
  <c r="AB3251" i="1"/>
  <c r="AC3252" i="1"/>
  <c r="AE3251" i="1"/>
  <c r="AD3251" i="1"/>
  <c r="AH3251" i="1"/>
  <c r="AD3252" i="1"/>
  <c r="AE3252" i="1"/>
  <c r="AC3253" i="1"/>
  <c r="AB3252" i="1"/>
  <c r="AB3253" i="1"/>
  <c r="AC3254" i="1"/>
  <c r="AE3253" i="1"/>
  <c r="AD3253" i="1"/>
  <c r="AH3252" i="1"/>
  <c r="AH3253" i="1"/>
  <c r="AC3255" i="1"/>
  <c r="AE3254" i="1"/>
  <c r="AB3254" i="1"/>
  <c r="AD3254" i="1"/>
  <c r="AC3256" i="1"/>
  <c r="AB3255" i="1"/>
  <c r="AE3255" i="1"/>
  <c r="AD3255" i="1"/>
  <c r="AH3254" i="1"/>
  <c r="AD3256" i="1"/>
  <c r="AE3256" i="1"/>
  <c r="AB3256" i="1"/>
  <c r="AC3257" i="1"/>
  <c r="AH3255" i="1"/>
  <c r="AH3256" i="1"/>
  <c r="AC3258" i="1"/>
  <c r="AD3257" i="1"/>
  <c r="AB3257" i="1"/>
  <c r="AE3257" i="1"/>
  <c r="AC3259" i="1"/>
  <c r="AE3258" i="1"/>
  <c r="AD3258" i="1"/>
  <c r="AB3258" i="1"/>
  <c r="AH3257" i="1"/>
  <c r="AB3259" i="1"/>
  <c r="AC3260" i="1"/>
  <c r="AE3259" i="1"/>
  <c r="AD3259" i="1"/>
  <c r="AH3258" i="1"/>
  <c r="AH3259" i="1"/>
  <c r="AE3260" i="1"/>
  <c r="AB3260" i="1"/>
  <c r="AD3260" i="1"/>
  <c r="AC3261" i="1"/>
  <c r="AH3260" i="1"/>
  <c r="AD3261" i="1"/>
  <c r="AC3262" i="1"/>
  <c r="AB3261" i="1"/>
  <c r="AE3261" i="1"/>
  <c r="AE3262" i="1"/>
  <c r="AC3263" i="1"/>
  <c r="AD3262" i="1"/>
  <c r="AB3262" i="1"/>
  <c r="AH3261" i="1"/>
  <c r="AB3263" i="1"/>
  <c r="AD3263" i="1"/>
  <c r="AE3263" i="1"/>
  <c r="AC3264" i="1"/>
  <c r="AH3262" i="1"/>
  <c r="AH3263" i="1"/>
  <c r="AB3264" i="1"/>
  <c r="AD3264" i="1"/>
  <c r="AC3265" i="1"/>
  <c r="AE3264" i="1"/>
  <c r="AH3264" i="1"/>
  <c r="AD3265" i="1"/>
  <c r="AE3265" i="1"/>
  <c r="AB3265" i="1"/>
  <c r="AC3266" i="1"/>
  <c r="AH3265" i="1"/>
  <c r="AD3266" i="1"/>
  <c r="AE3266" i="1"/>
  <c r="AB3266" i="1"/>
  <c r="AC3267" i="1"/>
  <c r="AH3266" i="1"/>
  <c r="AB3267" i="1"/>
  <c r="AC3268" i="1"/>
  <c r="AE3267" i="1"/>
  <c r="AD3267" i="1"/>
  <c r="AH3267" i="1"/>
  <c r="AC3269" i="1"/>
  <c r="AE3268" i="1"/>
  <c r="AB3268" i="1"/>
  <c r="AD3268" i="1"/>
  <c r="AC3270" i="1"/>
  <c r="AE3269" i="1"/>
  <c r="AB3269" i="1"/>
  <c r="AD3269" i="1"/>
  <c r="AH3268" i="1"/>
  <c r="AD3270" i="1"/>
  <c r="AC3271" i="1"/>
  <c r="AB3270" i="1"/>
  <c r="AE3270" i="1"/>
  <c r="AH3269" i="1"/>
  <c r="AD3271" i="1"/>
  <c r="AE3271" i="1"/>
  <c r="AC3272" i="1"/>
  <c r="AB3271" i="1"/>
  <c r="AH3270" i="1"/>
  <c r="AC3273" i="1"/>
  <c r="AD3272" i="1"/>
  <c r="AE3272" i="1"/>
  <c r="AB3272" i="1"/>
  <c r="AH3271" i="1"/>
  <c r="AB3273" i="1"/>
  <c r="AD3273" i="1"/>
  <c r="AE3273" i="1"/>
  <c r="AC3274" i="1"/>
  <c r="AH3272" i="1"/>
  <c r="AH3273" i="1"/>
  <c r="AE3274" i="1"/>
  <c r="AD3274" i="1"/>
  <c r="AB3274" i="1"/>
  <c r="AC3275" i="1"/>
  <c r="AH3274" i="1"/>
  <c r="AD3275" i="1"/>
  <c r="AC3276" i="1"/>
  <c r="AE3275" i="1"/>
  <c r="AB3275" i="1"/>
  <c r="AC3277" i="1"/>
  <c r="AB3276" i="1"/>
  <c r="AE3276" i="1"/>
  <c r="AD3276" i="1"/>
  <c r="AH3275" i="1"/>
  <c r="AB3277" i="1"/>
  <c r="AD3277" i="1"/>
  <c r="AE3277" i="1"/>
  <c r="AC3278" i="1"/>
  <c r="AH3276" i="1"/>
  <c r="AH3277" i="1"/>
  <c r="AB3278" i="1"/>
  <c r="AE3278" i="1"/>
  <c r="AD3278" i="1"/>
  <c r="AC3279" i="1"/>
  <c r="AH3278" i="1"/>
  <c r="AB3279" i="1"/>
  <c r="AC3280" i="1"/>
  <c r="AE3279" i="1"/>
  <c r="AD3279" i="1"/>
  <c r="AH3279" i="1"/>
  <c r="AE3280" i="1"/>
  <c r="AB3280" i="1"/>
  <c r="AC3281" i="1"/>
  <c r="AD3280" i="1"/>
  <c r="AH3280" i="1"/>
  <c r="AB3281" i="1"/>
  <c r="AD3281" i="1"/>
  <c r="AE3281" i="1"/>
  <c r="AC3282" i="1"/>
  <c r="AH3281" i="1"/>
  <c r="AE3282" i="1"/>
  <c r="AB3282" i="1"/>
  <c r="AD3282" i="1"/>
  <c r="AC3283" i="1"/>
  <c r="AH3282" i="1"/>
  <c r="AC3284" i="1"/>
  <c r="AB3283" i="1"/>
  <c r="AE3283" i="1"/>
  <c r="AD3283" i="1"/>
  <c r="AD3284" i="1"/>
  <c r="AC3285" i="1"/>
  <c r="AB3284" i="1"/>
  <c r="AE3284" i="1"/>
  <c r="AH3283" i="1"/>
  <c r="AB3285" i="1"/>
  <c r="AD3285" i="1"/>
  <c r="AE3285" i="1"/>
  <c r="AC3286" i="1"/>
  <c r="AH3284" i="1"/>
  <c r="AH3285" i="1"/>
  <c r="AC3287" i="1"/>
  <c r="AD3286" i="1"/>
  <c r="AE3286" i="1"/>
  <c r="AB3286" i="1"/>
  <c r="AD3287" i="1"/>
  <c r="AE3287" i="1"/>
  <c r="AC3288" i="1"/>
  <c r="AB3287" i="1"/>
  <c r="AH3286" i="1"/>
  <c r="AB3288" i="1"/>
  <c r="AC3289" i="1"/>
  <c r="AE3288" i="1"/>
  <c r="AD3288" i="1"/>
  <c r="AH3287" i="1"/>
  <c r="AH3288" i="1"/>
  <c r="AD3289" i="1"/>
  <c r="AB3289" i="1"/>
  <c r="AC3290" i="1"/>
  <c r="AE3289" i="1"/>
  <c r="AH3289" i="1"/>
  <c r="AD3290" i="1"/>
  <c r="AE3290" i="1"/>
  <c r="AB3290" i="1"/>
  <c r="AC3291" i="1"/>
  <c r="AH3290" i="1"/>
  <c r="AB3291" i="1"/>
  <c r="AC3292" i="1"/>
  <c r="AE3291" i="1"/>
  <c r="AD3291" i="1"/>
  <c r="AH3291" i="1"/>
  <c r="AE3292" i="1"/>
  <c r="AB3292" i="1"/>
  <c r="AD3292" i="1"/>
  <c r="AC3293" i="1"/>
  <c r="AH3292" i="1"/>
  <c r="AC3294" i="1"/>
  <c r="AD3293" i="1"/>
  <c r="AB3293" i="1"/>
  <c r="AE3293" i="1"/>
  <c r="AD3294" i="1"/>
  <c r="AE3294" i="1"/>
  <c r="AC3295" i="1"/>
  <c r="AB3294" i="1"/>
  <c r="AH3293" i="1"/>
  <c r="AB3295" i="1"/>
  <c r="AC3296" i="1"/>
  <c r="AE3295" i="1"/>
  <c r="AD3295" i="1"/>
  <c r="AH3294" i="1"/>
  <c r="AH3295" i="1"/>
  <c r="AE3296" i="1"/>
  <c r="AB3296" i="1"/>
  <c r="AC3297" i="1"/>
  <c r="AD3296" i="1"/>
  <c r="AH3296" i="1"/>
  <c r="AC3298" i="1"/>
  <c r="AD3297" i="1"/>
  <c r="AE3297" i="1"/>
  <c r="AB3297" i="1"/>
  <c r="AD3298" i="1"/>
  <c r="AE3298" i="1"/>
  <c r="AB3298" i="1"/>
  <c r="AC3299" i="1"/>
  <c r="AH3297" i="1"/>
  <c r="AH3298" i="1"/>
  <c r="AB3299" i="1"/>
  <c r="AD3299" i="1"/>
  <c r="AE3299" i="1"/>
  <c r="AC3300" i="1"/>
  <c r="AH3299" i="1"/>
  <c r="AD3300" i="1"/>
  <c r="AE3300" i="1"/>
  <c r="AB3300" i="1"/>
  <c r="AC3301" i="1"/>
  <c r="AH3300" i="1"/>
  <c r="AC3302" i="1"/>
  <c r="AB3301" i="1"/>
  <c r="AE3301" i="1"/>
  <c r="AD3301" i="1"/>
  <c r="AD3302" i="1"/>
  <c r="AC3303" i="1"/>
  <c r="AB3302" i="1"/>
  <c r="AE3302" i="1"/>
  <c r="AH3301" i="1"/>
  <c r="AB3303" i="1"/>
  <c r="AE3303" i="1"/>
  <c r="AC3304" i="1"/>
  <c r="AD3303" i="1"/>
  <c r="AH3302" i="1"/>
  <c r="AH3303" i="1"/>
  <c r="AB3304" i="1"/>
  <c r="AC3305" i="1"/>
  <c r="AE3304" i="1"/>
  <c r="AD3304" i="1"/>
  <c r="AH3304" i="1"/>
  <c r="AC3306" i="1"/>
  <c r="AB3305" i="1"/>
  <c r="AD3305" i="1"/>
  <c r="AE3305" i="1"/>
  <c r="AE3306" i="1"/>
  <c r="AB3306" i="1"/>
  <c r="AC3307" i="1"/>
  <c r="AD3306" i="1"/>
  <c r="AH3305" i="1"/>
  <c r="AH3306" i="1"/>
  <c r="AD3307" i="1"/>
  <c r="AB3307" i="1"/>
  <c r="AE3307" i="1"/>
  <c r="AC3308" i="1"/>
  <c r="AH3307" i="1"/>
  <c r="AE3308" i="1"/>
  <c r="AC3309" i="1"/>
  <c r="AB3308" i="1"/>
  <c r="AD3308" i="1"/>
  <c r="AB3309" i="1"/>
  <c r="AC3310" i="1"/>
  <c r="AE3309" i="1"/>
  <c r="AD3309" i="1"/>
  <c r="AH3308" i="1"/>
  <c r="AH3309" i="1"/>
  <c r="AE3310" i="1"/>
  <c r="AD3310" i="1"/>
  <c r="AC3311" i="1"/>
  <c r="AB3310" i="1"/>
  <c r="AD3311" i="1"/>
  <c r="AC3312" i="1"/>
  <c r="AE3311" i="1"/>
  <c r="AB3311" i="1"/>
  <c r="AH3310" i="1"/>
  <c r="AD3312" i="1"/>
  <c r="AB3312" i="1"/>
  <c r="AC3313" i="1"/>
  <c r="AE3312" i="1"/>
  <c r="AH3311" i="1"/>
  <c r="AH3312" i="1"/>
  <c r="AD3313" i="1"/>
  <c r="AE3313" i="1"/>
  <c r="AC3314" i="1"/>
  <c r="AB3313" i="1"/>
  <c r="AE3314" i="1"/>
  <c r="AD3314" i="1"/>
  <c r="AB3314" i="1"/>
  <c r="AC3315" i="1"/>
  <c r="AH3313" i="1"/>
  <c r="AH3314" i="1"/>
  <c r="AC3316" i="1"/>
  <c r="AB3315" i="1"/>
  <c r="AE3315" i="1"/>
  <c r="AD3315" i="1"/>
  <c r="AD3316" i="1"/>
  <c r="AC3317" i="1"/>
  <c r="AB3316" i="1"/>
  <c r="AE3316" i="1"/>
  <c r="AH3315" i="1"/>
  <c r="AB3317" i="1"/>
  <c r="AD3317" i="1"/>
  <c r="AE3317" i="1"/>
  <c r="AC3318" i="1"/>
  <c r="AH3316" i="1"/>
  <c r="AH3317" i="1"/>
  <c r="AC3319" i="1"/>
  <c r="AD3318" i="1"/>
  <c r="AE3318" i="1"/>
  <c r="AB3318" i="1"/>
  <c r="AD3319" i="1"/>
  <c r="AE3319" i="1"/>
  <c r="AB3319" i="1"/>
  <c r="AC3320" i="1"/>
  <c r="AH3318" i="1"/>
  <c r="AH3319" i="1"/>
  <c r="AB3320" i="1"/>
  <c r="AE3320" i="1"/>
  <c r="AD3320" i="1"/>
  <c r="AC3321" i="1"/>
  <c r="AH3320" i="1"/>
  <c r="AB3321" i="1"/>
  <c r="AE3321" i="1"/>
  <c r="AC3322" i="1"/>
  <c r="AD3321" i="1"/>
  <c r="AH3321" i="1"/>
  <c r="AE3322" i="1"/>
  <c r="AC3323" i="1"/>
  <c r="AB3322" i="1"/>
  <c r="AD3322" i="1"/>
  <c r="AB3323" i="1"/>
  <c r="AE3323" i="1"/>
  <c r="AD3323" i="1"/>
  <c r="AC3324" i="1"/>
  <c r="AH3322" i="1"/>
  <c r="AH3323" i="1"/>
  <c r="AD3324" i="1"/>
  <c r="AB3324" i="1"/>
  <c r="AE3324" i="1"/>
  <c r="AC3325" i="1"/>
  <c r="AH3324" i="1"/>
  <c r="AD3325" i="1"/>
  <c r="AE3325" i="1"/>
  <c r="AB3325" i="1"/>
  <c r="AC3326" i="1"/>
  <c r="AH3325" i="1"/>
  <c r="AB3326" i="1"/>
  <c r="AC3327" i="1"/>
  <c r="AE3326" i="1"/>
  <c r="AD3326" i="1"/>
  <c r="AH3326" i="1"/>
  <c r="AC3328" i="1"/>
  <c r="AD3327" i="1"/>
  <c r="AE3327" i="1"/>
  <c r="AB3327" i="1"/>
  <c r="AE3328" i="1"/>
  <c r="AD3328" i="1"/>
  <c r="AB3328" i="1"/>
  <c r="AC3329" i="1"/>
  <c r="AH3327" i="1"/>
  <c r="AH3328" i="1"/>
  <c r="AC3330" i="1"/>
  <c r="AE3329" i="1"/>
  <c r="AD3329" i="1"/>
  <c r="AB3329" i="1"/>
  <c r="AD3330" i="1"/>
  <c r="AE3330" i="1"/>
  <c r="AB3330" i="1"/>
  <c r="AC3331" i="1"/>
  <c r="AH3329" i="1"/>
  <c r="AH3330" i="1"/>
  <c r="AB3331" i="1"/>
  <c r="AD3331" i="1"/>
  <c r="AE3331" i="1"/>
  <c r="AC3332" i="1"/>
  <c r="AH3331" i="1"/>
  <c r="AB3332" i="1"/>
  <c r="AE3332" i="1"/>
  <c r="AC3333" i="1"/>
  <c r="AD3332" i="1"/>
  <c r="AH3332" i="1"/>
  <c r="AB3333" i="1"/>
  <c r="AD3333" i="1"/>
  <c r="AE3333" i="1"/>
  <c r="AC3334" i="1"/>
  <c r="AH3333" i="1"/>
  <c r="AC3335" i="1"/>
  <c r="AB3334" i="1"/>
  <c r="AE3334" i="1"/>
  <c r="AD3334" i="1"/>
  <c r="AC3336" i="1"/>
  <c r="AE3335" i="1"/>
  <c r="AB3335" i="1"/>
  <c r="AD3335" i="1"/>
  <c r="AH3334" i="1"/>
  <c r="AD3336" i="1"/>
  <c r="AE3336" i="1"/>
  <c r="AC3337" i="1"/>
  <c r="AB3336" i="1"/>
  <c r="AH3335" i="1"/>
  <c r="AC3338" i="1"/>
  <c r="AE3337" i="1"/>
  <c r="AB3337" i="1"/>
  <c r="AD3337" i="1"/>
  <c r="AH3336" i="1"/>
  <c r="AC3339" i="1"/>
  <c r="AE3338" i="1"/>
  <c r="AB3338" i="1"/>
  <c r="AD3338" i="1"/>
  <c r="AH3337" i="1"/>
  <c r="AD3339" i="1"/>
  <c r="AB3339" i="1"/>
  <c r="AE3339" i="1"/>
  <c r="AC3340" i="1"/>
  <c r="AH3338" i="1"/>
  <c r="AH3339" i="1"/>
  <c r="AE3340" i="1"/>
  <c r="AB3340" i="1"/>
  <c r="AD3340" i="1"/>
  <c r="AC3341" i="1"/>
  <c r="AH3340" i="1"/>
  <c r="AD3341" i="1"/>
  <c r="AB3341" i="1"/>
  <c r="AC3342" i="1"/>
  <c r="AE3341" i="1"/>
  <c r="AH3341" i="1"/>
  <c r="AD3342" i="1"/>
  <c r="AE3342" i="1"/>
  <c r="AB3342" i="1"/>
  <c r="AC3343" i="1"/>
  <c r="AH3342" i="1"/>
  <c r="AC3344" i="1"/>
  <c r="AD3343" i="1"/>
  <c r="AB3343" i="1"/>
  <c r="AE3343" i="1"/>
  <c r="AE3344" i="1"/>
  <c r="AD3344" i="1"/>
  <c r="AB3344" i="1"/>
  <c r="AC3345" i="1"/>
  <c r="AH3343" i="1"/>
  <c r="AH3344" i="1"/>
  <c r="AD3345" i="1"/>
  <c r="AE3345" i="1"/>
  <c r="AC3346" i="1"/>
  <c r="AB3345" i="1"/>
  <c r="AE3346" i="1"/>
  <c r="AD3346" i="1"/>
  <c r="AC3347" i="1"/>
  <c r="AB3346" i="1"/>
  <c r="AH3345" i="1"/>
  <c r="AB3347" i="1"/>
  <c r="AE3347" i="1"/>
  <c r="AC3348" i="1"/>
  <c r="AD3347" i="1"/>
  <c r="AH3346" i="1"/>
  <c r="AH3347" i="1"/>
  <c r="AE3348" i="1"/>
  <c r="AD3348" i="1"/>
  <c r="AC3349" i="1"/>
  <c r="AB3348" i="1"/>
  <c r="AD3349" i="1"/>
  <c r="AB3349" i="1"/>
  <c r="AE3349" i="1"/>
  <c r="AC3350" i="1"/>
  <c r="AH3348" i="1"/>
  <c r="AH3349" i="1"/>
  <c r="AB3350" i="1"/>
  <c r="AD3350" i="1"/>
  <c r="AE3350" i="1"/>
  <c r="AC3351" i="1"/>
  <c r="AH3350" i="1"/>
  <c r="AC3352" i="1"/>
  <c r="AD3351" i="1"/>
  <c r="AB3351" i="1"/>
  <c r="AE3351" i="1"/>
  <c r="AC3353" i="1"/>
  <c r="AE3352" i="1"/>
  <c r="AD3352" i="1"/>
  <c r="AB3352" i="1"/>
  <c r="AH3351" i="1"/>
  <c r="AB3353" i="1"/>
  <c r="AD3353" i="1"/>
  <c r="AC3354" i="1"/>
  <c r="AE3353" i="1"/>
  <c r="AH3352" i="1"/>
  <c r="AH3353" i="1"/>
  <c r="AB3354" i="1"/>
  <c r="AE3354" i="1"/>
  <c r="AD3354" i="1"/>
  <c r="AC3355" i="1"/>
  <c r="AH3354" i="1"/>
  <c r="AB3355" i="1"/>
  <c r="AC3356" i="1"/>
  <c r="AE3355" i="1"/>
  <c r="AD3355" i="1"/>
  <c r="AH3355" i="1"/>
  <c r="AE3356" i="1"/>
  <c r="AD3356" i="1"/>
  <c r="AC3357" i="1"/>
  <c r="AB3356" i="1"/>
  <c r="AB3357" i="1"/>
  <c r="AD3357" i="1"/>
  <c r="AC3358" i="1"/>
  <c r="AE3357" i="1"/>
  <c r="AH3356" i="1"/>
  <c r="AH3357" i="1"/>
  <c r="AE3358" i="1"/>
  <c r="AC3359" i="1"/>
  <c r="AB3358" i="1"/>
  <c r="AD3358" i="1"/>
  <c r="AC3360" i="1"/>
  <c r="AB3359" i="1"/>
  <c r="AE3359" i="1"/>
  <c r="AD3359" i="1"/>
  <c r="AH3358" i="1"/>
  <c r="AE3360" i="1"/>
  <c r="AD3360" i="1"/>
  <c r="AB3360" i="1"/>
  <c r="AC3361" i="1"/>
  <c r="AH3359" i="1"/>
  <c r="AH3360" i="1"/>
  <c r="AB3361" i="1"/>
  <c r="AC3362" i="1"/>
  <c r="AE3361" i="1"/>
  <c r="AD3361" i="1"/>
  <c r="AH3361" i="1"/>
  <c r="AD3362" i="1"/>
  <c r="AE3362" i="1"/>
  <c r="AB3362" i="1"/>
  <c r="AC3363" i="1"/>
  <c r="AH3362" i="1"/>
  <c r="AC3364" i="1"/>
  <c r="AB3363" i="1"/>
  <c r="AE3363" i="1"/>
  <c r="AD3363" i="1"/>
  <c r="AD3364" i="1"/>
  <c r="AB3364" i="1"/>
  <c r="AC3365" i="1"/>
  <c r="AE3364" i="1"/>
  <c r="AH3363" i="1"/>
  <c r="AH3364" i="1"/>
  <c r="AB3365" i="1"/>
  <c r="AE3365" i="1"/>
  <c r="AC3366" i="1"/>
  <c r="AD3365" i="1"/>
  <c r="AH3365" i="1"/>
  <c r="AE3366" i="1"/>
  <c r="AC3367" i="1"/>
  <c r="AD3366" i="1"/>
  <c r="AB3366" i="1"/>
  <c r="AB3367" i="1"/>
  <c r="AE3367" i="1"/>
  <c r="AD3367" i="1"/>
  <c r="AC3368" i="1"/>
  <c r="AH3366" i="1"/>
  <c r="AH3367" i="1"/>
  <c r="AD3368" i="1"/>
  <c r="AE3368" i="1"/>
  <c r="AC3369" i="1"/>
  <c r="AB3368" i="1"/>
  <c r="AB3369" i="1"/>
  <c r="AE3369" i="1"/>
  <c r="AC3370" i="1"/>
  <c r="AD3369" i="1"/>
  <c r="AH3368" i="1"/>
  <c r="AH3369" i="1"/>
  <c r="AE3370" i="1"/>
  <c r="AC3371" i="1"/>
  <c r="AD3370" i="1"/>
  <c r="AB3370" i="1"/>
  <c r="AB3371" i="1"/>
  <c r="AE3371" i="1"/>
  <c r="AC3372" i="1"/>
  <c r="AD3371" i="1"/>
  <c r="AH3370" i="1"/>
  <c r="AH3371" i="1"/>
  <c r="AC3373" i="1"/>
  <c r="AD3372" i="1"/>
  <c r="AB3372" i="1"/>
  <c r="AE3372" i="1"/>
  <c r="AB3373" i="1"/>
  <c r="AE3373" i="1"/>
  <c r="AD3373" i="1"/>
  <c r="AC3374" i="1"/>
  <c r="AH3372" i="1"/>
  <c r="AH3373" i="1"/>
  <c r="AC3375" i="1"/>
  <c r="AE3374" i="1"/>
  <c r="AD3374" i="1"/>
  <c r="AB3374" i="1"/>
  <c r="AB3375" i="1"/>
  <c r="AD3375" i="1"/>
  <c r="AE3375" i="1"/>
  <c r="AC3376" i="1"/>
  <c r="AH3374" i="1"/>
  <c r="AH3375" i="1"/>
  <c r="AD3376" i="1"/>
  <c r="AC3377" i="1"/>
  <c r="AE3376" i="1"/>
  <c r="AB3376" i="1"/>
  <c r="AD3377" i="1"/>
  <c r="AB3377" i="1"/>
  <c r="AE3377" i="1"/>
  <c r="AC3378" i="1"/>
  <c r="AH3376" i="1"/>
  <c r="AH3377" i="1"/>
  <c r="AE3378" i="1"/>
  <c r="AD3378" i="1"/>
  <c r="AB3378" i="1"/>
  <c r="AC3379" i="1"/>
  <c r="AH3378" i="1"/>
  <c r="AC3380" i="1"/>
  <c r="AD3379" i="1"/>
  <c r="AE3379" i="1"/>
  <c r="AB3379" i="1"/>
  <c r="AD3380" i="1"/>
  <c r="AB3380" i="1"/>
  <c r="AC3381" i="1"/>
  <c r="AE3380" i="1"/>
  <c r="AH3379" i="1"/>
  <c r="AH3380" i="1"/>
  <c r="AC3382" i="1"/>
  <c r="AE3381" i="1"/>
  <c r="AD3381" i="1"/>
  <c r="AB3381" i="1"/>
  <c r="AC3383" i="1"/>
  <c r="AE3382" i="1"/>
  <c r="AB3382" i="1"/>
  <c r="AD3382" i="1"/>
  <c r="AH3381" i="1"/>
  <c r="AC3384" i="1"/>
  <c r="AD3383" i="1"/>
  <c r="AE3383" i="1"/>
  <c r="AB3383" i="1"/>
  <c r="AH3382" i="1"/>
  <c r="AD3384" i="1"/>
  <c r="AE3384" i="1"/>
  <c r="AC3385" i="1"/>
  <c r="AB3384" i="1"/>
  <c r="AH3383" i="1"/>
  <c r="AB3385" i="1"/>
  <c r="AE3385" i="1"/>
  <c r="AD3385" i="1"/>
  <c r="AC3386" i="1"/>
  <c r="AH3384" i="1"/>
  <c r="AH3385" i="1"/>
  <c r="AE3386" i="1"/>
  <c r="AC3387" i="1"/>
  <c r="AD3386" i="1"/>
  <c r="AB3386" i="1"/>
  <c r="AE3387" i="1"/>
  <c r="AD3387" i="1"/>
  <c r="AB3387" i="1"/>
  <c r="AC3388" i="1"/>
  <c r="AH3386" i="1"/>
  <c r="AH3387" i="1"/>
  <c r="AC3389" i="1"/>
  <c r="AB3388" i="1"/>
  <c r="AD3388" i="1"/>
  <c r="AE3388" i="1"/>
  <c r="AE3389" i="1"/>
  <c r="AC3390" i="1"/>
  <c r="AD3389" i="1"/>
  <c r="AB3389" i="1"/>
  <c r="AH3388" i="1"/>
  <c r="AE3390" i="1"/>
  <c r="AD3390" i="1"/>
  <c r="AB3390" i="1"/>
  <c r="AC3391" i="1"/>
  <c r="AH3389" i="1"/>
  <c r="AH3390" i="1"/>
  <c r="AB3391" i="1"/>
  <c r="AD3391" i="1"/>
  <c r="AE3391" i="1"/>
  <c r="AC3392" i="1"/>
  <c r="AH3391" i="1"/>
  <c r="AE3392" i="1"/>
  <c r="AD3392" i="1"/>
  <c r="AC3393" i="1"/>
  <c r="AB3392" i="1"/>
  <c r="AB3393" i="1"/>
  <c r="AC3394" i="1"/>
  <c r="AE3393" i="1"/>
  <c r="AD3393" i="1"/>
  <c r="AH3392" i="1"/>
  <c r="AH3393" i="1"/>
  <c r="AD3394" i="1"/>
  <c r="AE3394" i="1"/>
  <c r="AB3394" i="1"/>
  <c r="AC3395" i="1"/>
  <c r="AH3394" i="1"/>
  <c r="AD3395" i="1"/>
  <c r="AB3395" i="1"/>
  <c r="AC3396" i="1"/>
  <c r="AE3395" i="1"/>
  <c r="AH3395" i="1"/>
  <c r="AE3396" i="1"/>
  <c r="AC3397" i="1"/>
  <c r="AD3396" i="1"/>
  <c r="AB3396" i="1"/>
  <c r="AD3397" i="1"/>
  <c r="AB3397" i="1"/>
  <c r="AE3397" i="1"/>
  <c r="AC3398" i="1"/>
  <c r="AH3396" i="1"/>
  <c r="AH3397" i="1"/>
  <c r="AE3398" i="1"/>
  <c r="AB3398" i="1"/>
  <c r="AC3399" i="1"/>
  <c r="AD3398" i="1"/>
  <c r="AH3398" i="1"/>
  <c r="AC3400" i="1"/>
  <c r="AE3399" i="1"/>
  <c r="AD3399" i="1"/>
  <c r="AB3399" i="1"/>
  <c r="AC3401" i="1"/>
  <c r="AB3400" i="1"/>
  <c r="AE3400" i="1"/>
  <c r="AD3400" i="1"/>
  <c r="AH3399" i="1"/>
  <c r="AD3401" i="1"/>
  <c r="AC3402" i="1"/>
  <c r="AB3401" i="1"/>
  <c r="AE3401" i="1"/>
  <c r="AH3400" i="1"/>
  <c r="AB3402" i="1"/>
  <c r="AE3402" i="1"/>
  <c r="AC3403" i="1"/>
  <c r="AD3402" i="1"/>
  <c r="AH3401" i="1"/>
  <c r="AH3402" i="1"/>
  <c r="AD3403" i="1"/>
  <c r="AE3403" i="1"/>
  <c r="AC3404" i="1"/>
  <c r="AB3403" i="1"/>
  <c r="AE3404" i="1"/>
  <c r="AB3404" i="1"/>
  <c r="AD3404" i="1"/>
  <c r="AC3405" i="1"/>
  <c r="AH3403" i="1"/>
  <c r="AH3404" i="1"/>
  <c r="AB3405" i="1"/>
  <c r="AD3405" i="1"/>
  <c r="AE3405" i="1"/>
  <c r="AC3406" i="1"/>
  <c r="AH3405" i="1"/>
  <c r="AE3406" i="1"/>
  <c r="AD3406" i="1"/>
  <c r="AB3406" i="1"/>
  <c r="AC3407" i="1"/>
  <c r="AH3406" i="1"/>
  <c r="AB3407" i="1"/>
  <c r="AD3407" i="1"/>
  <c r="AC3408" i="1"/>
  <c r="AE3407" i="1"/>
  <c r="AH3407" i="1"/>
  <c r="AE3408" i="1"/>
  <c r="AB3408" i="1"/>
  <c r="AD3408" i="1"/>
  <c r="AC3409" i="1"/>
  <c r="AH3408" i="1"/>
  <c r="AD3409" i="1"/>
  <c r="AE3409" i="1"/>
  <c r="AC3410" i="1"/>
  <c r="AB3409" i="1"/>
  <c r="AD3410" i="1"/>
  <c r="AB3410" i="1"/>
  <c r="AC3411" i="1"/>
  <c r="AE3410" i="1"/>
  <c r="AH3409" i="1"/>
  <c r="AH3410" i="1"/>
  <c r="AC3412" i="1"/>
  <c r="AB3411" i="1"/>
  <c r="AE3411" i="1"/>
  <c r="AD3411" i="1"/>
  <c r="AC3413" i="1"/>
  <c r="AD3412" i="1"/>
  <c r="AB3412" i="1"/>
  <c r="AE3412" i="1"/>
  <c r="AH3411" i="1"/>
  <c r="AD3413" i="1"/>
  <c r="AB3413" i="1"/>
  <c r="AE3413" i="1"/>
  <c r="AC3414" i="1"/>
  <c r="AH3412" i="1"/>
  <c r="AH3413" i="1"/>
  <c r="AC3415" i="1"/>
  <c r="AB3414" i="1"/>
  <c r="AD3414" i="1"/>
  <c r="AE3414" i="1"/>
  <c r="AE3415" i="1"/>
  <c r="AB3415" i="1"/>
  <c r="AD3415" i="1"/>
  <c r="AC3416" i="1"/>
  <c r="AH3414" i="1"/>
  <c r="AH3415" i="1"/>
  <c r="AB3416" i="1"/>
  <c r="AC3417" i="1"/>
  <c r="AE3416" i="1"/>
  <c r="AD3416" i="1"/>
  <c r="AH3416" i="1"/>
  <c r="AC3418" i="1"/>
  <c r="AB3417" i="1"/>
  <c r="AE3417" i="1"/>
  <c r="AD3417" i="1"/>
  <c r="AB3418" i="1"/>
  <c r="AC3419" i="1"/>
  <c r="AD3418" i="1"/>
  <c r="AE3418" i="1"/>
  <c r="AH3417" i="1"/>
  <c r="AH3418" i="1"/>
  <c r="AD3419" i="1"/>
  <c r="AC3420" i="1"/>
  <c r="AE3419" i="1"/>
  <c r="AB3419" i="1"/>
  <c r="AD3420" i="1"/>
  <c r="AB3420" i="1"/>
  <c r="AC3421" i="1"/>
  <c r="AE3420" i="1"/>
  <c r="AH3419" i="1"/>
  <c r="AH3420" i="1"/>
  <c r="AB3421" i="1"/>
  <c r="AE3421" i="1"/>
  <c r="AD3421" i="1"/>
  <c r="AC3422" i="1"/>
  <c r="AH3421" i="1"/>
  <c r="AC3423" i="1"/>
  <c r="AD3422" i="1"/>
  <c r="AB3422" i="1"/>
  <c r="AE3422" i="1"/>
  <c r="AE3423" i="1"/>
  <c r="AB3423" i="1"/>
  <c r="AD3423" i="1"/>
  <c r="AC3424" i="1"/>
  <c r="AH3422" i="1"/>
  <c r="AH3423" i="1"/>
  <c r="AC3425" i="1"/>
  <c r="AB3424" i="1"/>
  <c r="AE3424" i="1"/>
  <c r="AD3424" i="1"/>
  <c r="AB3425" i="1"/>
  <c r="AE3425" i="1"/>
  <c r="AC3426" i="1"/>
  <c r="AD3425" i="1"/>
  <c r="AH3424" i="1"/>
  <c r="AH3425" i="1"/>
  <c r="AD3426" i="1"/>
  <c r="AB3426" i="1"/>
  <c r="AC3427" i="1"/>
  <c r="AE3426" i="1"/>
  <c r="AH3426" i="1"/>
  <c r="AB3427" i="1"/>
  <c r="AC3428" i="1"/>
  <c r="AD3427" i="1"/>
  <c r="AE3427" i="1"/>
  <c r="AH3427" i="1"/>
  <c r="AC3429" i="1"/>
  <c r="AD3428" i="1"/>
  <c r="AB3428" i="1"/>
  <c r="AE3428" i="1"/>
  <c r="AC3430" i="1"/>
  <c r="AE3429" i="1"/>
  <c r="AD3429" i="1"/>
  <c r="AB3429" i="1"/>
  <c r="AH3428" i="1"/>
  <c r="AD3430" i="1"/>
  <c r="AE3430" i="1"/>
  <c r="AB3430" i="1"/>
  <c r="AC3431" i="1"/>
  <c r="AH3429" i="1"/>
  <c r="AH3430" i="1"/>
  <c r="AB3431" i="1"/>
  <c r="AC3432" i="1"/>
  <c r="AD3431" i="1"/>
  <c r="AE3431" i="1"/>
  <c r="AH3431" i="1"/>
  <c r="AD3432" i="1"/>
  <c r="AC3433" i="1"/>
  <c r="AB3432" i="1"/>
  <c r="AE3432" i="1"/>
  <c r="AD3433" i="1"/>
  <c r="AE3433" i="1"/>
  <c r="AC3434" i="1"/>
  <c r="AB3433" i="1"/>
  <c r="AH3432" i="1"/>
  <c r="AD3434" i="1"/>
  <c r="AB3434" i="1"/>
  <c r="AC3435" i="1"/>
  <c r="AE3434" i="1"/>
  <c r="AH3433" i="1"/>
  <c r="AH3434" i="1"/>
  <c r="AD3435" i="1"/>
  <c r="AB3435" i="1"/>
  <c r="AE3435" i="1"/>
  <c r="AC3436" i="1"/>
  <c r="AH3435" i="1"/>
  <c r="AB3436" i="1"/>
  <c r="AC3437" i="1"/>
  <c r="AD3436" i="1"/>
  <c r="AE3436" i="1"/>
  <c r="AH3436" i="1"/>
  <c r="AD3437" i="1"/>
  <c r="AB3437" i="1"/>
  <c r="AE3437" i="1"/>
  <c r="AC3438" i="1"/>
  <c r="AH3437" i="1"/>
  <c r="AB3438" i="1"/>
  <c r="AC3439" i="1"/>
  <c r="AD3438" i="1"/>
  <c r="AE3438" i="1"/>
  <c r="AH3438" i="1"/>
  <c r="AD3439" i="1"/>
  <c r="AC3440" i="1"/>
  <c r="AE3439" i="1"/>
  <c r="AB3439" i="1"/>
  <c r="AD3440" i="1"/>
  <c r="AB3440" i="1"/>
  <c r="AE3440" i="1"/>
  <c r="AC3441" i="1"/>
  <c r="AH3439" i="1"/>
  <c r="AH3440" i="1"/>
  <c r="AB3441" i="1"/>
  <c r="AE3441" i="1"/>
  <c r="AD3441" i="1"/>
  <c r="AC3442" i="1"/>
  <c r="AH3441" i="1"/>
  <c r="AC3443" i="1"/>
  <c r="AB3442" i="1"/>
  <c r="AD3442" i="1"/>
  <c r="AE3442" i="1"/>
  <c r="AE3443" i="1"/>
  <c r="AD3443" i="1"/>
  <c r="AB3443" i="1"/>
  <c r="AC3444" i="1"/>
  <c r="AH3442" i="1"/>
  <c r="AH3443" i="1"/>
  <c r="AB3444" i="1"/>
  <c r="AD3444" i="1"/>
  <c r="AE3444" i="1"/>
  <c r="AC3445" i="1"/>
  <c r="AH3444" i="1"/>
  <c r="AB3445" i="1"/>
  <c r="AE3445" i="1"/>
  <c r="AD3445" i="1"/>
  <c r="AC3446" i="1"/>
  <c r="AH3445" i="1"/>
  <c r="AD3446" i="1"/>
  <c r="AC3447" i="1"/>
  <c r="AB3446" i="1"/>
  <c r="AE3446" i="1"/>
  <c r="AE3447" i="1"/>
  <c r="AB3447" i="1"/>
  <c r="AD3447" i="1"/>
  <c r="AC3448" i="1"/>
  <c r="AH3446" i="1"/>
  <c r="AH3447" i="1"/>
  <c r="AC3449" i="1"/>
  <c r="AD3448" i="1"/>
  <c r="AE3448" i="1"/>
  <c r="AB3448" i="1"/>
  <c r="AD3449" i="1"/>
  <c r="AC3450" i="1"/>
  <c r="AE3449" i="1"/>
  <c r="AB3449" i="1"/>
  <c r="AH3448" i="1"/>
  <c r="AB3450" i="1"/>
  <c r="AE3450" i="1"/>
  <c r="AC3451" i="1"/>
  <c r="AD3450" i="1"/>
  <c r="AH3449" i="1"/>
  <c r="AH3450" i="1"/>
  <c r="AC3452" i="1"/>
  <c r="AE3451" i="1"/>
  <c r="AD3451" i="1"/>
  <c r="AB3451" i="1"/>
  <c r="AC3453" i="1"/>
  <c r="AB3452" i="1"/>
  <c r="AD3452" i="1"/>
  <c r="AE3452" i="1"/>
  <c r="AH3451" i="1"/>
  <c r="AD3453" i="1"/>
  <c r="AE3453" i="1"/>
  <c r="AC3454" i="1"/>
  <c r="AB3453" i="1"/>
  <c r="AH3452" i="1"/>
  <c r="AB3454" i="1"/>
  <c r="AC3455" i="1"/>
  <c r="AD3454" i="1"/>
  <c r="AE3454" i="1"/>
  <c r="AH3453" i="1"/>
  <c r="AH3454" i="1"/>
  <c r="AC3456" i="1"/>
  <c r="AD3455" i="1"/>
  <c r="AE3455" i="1"/>
  <c r="AB3455" i="1"/>
  <c r="AB3456" i="1"/>
  <c r="AC3457" i="1"/>
  <c r="AE3456" i="1"/>
  <c r="AD3456" i="1"/>
  <c r="AH3455" i="1"/>
  <c r="AH3456" i="1"/>
  <c r="AD3457" i="1"/>
  <c r="AB3457" i="1"/>
  <c r="AE3457" i="1"/>
  <c r="AC3458" i="1"/>
  <c r="AH3457" i="1"/>
  <c r="AD3458" i="1"/>
  <c r="AC3459" i="1"/>
  <c r="AB3458" i="1"/>
  <c r="AE3458" i="1"/>
  <c r="AD3459" i="1"/>
  <c r="AE3459" i="1"/>
  <c r="AB3459" i="1"/>
  <c r="AC3460" i="1"/>
  <c r="AH3458" i="1"/>
  <c r="AH3459" i="1"/>
  <c r="AD3460" i="1"/>
  <c r="AC3461" i="1"/>
  <c r="AE3460" i="1"/>
  <c r="AB3460" i="1"/>
  <c r="AC3462" i="1"/>
  <c r="AD3461" i="1"/>
  <c r="AE3461" i="1"/>
  <c r="AB3461" i="1"/>
  <c r="AH3460" i="1"/>
  <c r="AD3462" i="1"/>
  <c r="AE3462" i="1"/>
  <c r="AC3463" i="1"/>
  <c r="AB3462" i="1"/>
  <c r="AH3461" i="1"/>
  <c r="AE3463" i="1"/>
  <c r="AB3463" i="1"/>
  <c r="AC3464" i="1"/>
  <c r="AD3463" i="1"/>
  <c r="AH3462" i="1"/>
  <c r="AH3463" i="1"/>
  <c r="AB3464" i="1"/>
  <c r="AD3464" i="1"/>
  <c r="AC3465" i="1"/>
  <c r="AE3464" i="1"/>
  <c r="AH3464" i="1"/>
  <c r="AD3465" i="1"/>
  <c r="AB3465" i="1"/>
  <c r="AE3465" i="1"/>
  <c r="AC3466" i="1"/>
  <c r="AH3465" i="1"/>
  <c r="AC3467" i="1"/>
  <c r="AB3466" i="1"/>
  <c r="AD3466" i="1"/>
  <c r="AE3466" i="1"/>
  <c r="AE3467" i="1"/>
  <c r="AB3467" i="1"/>
  <c r="AC3468" i="1"/>
  <c r="AD3467" i="1"/>
  <c r="AH3466" i="1"/>
  <c r="AH3467" i="1"/>
  <c r="AC3469" i="1"/>
  <c r="AD3468" i="1"/>
  <c r="AB3468" i="1"/>
  <c r="AE3468" i="1"/>
  <c r="AB3469" i="1"/>
  <c r="AE3469" i="1"/>
  <c r="AD3469" i="1"/>
  <c r="AC3470" i="1"/>
  <c r="AH3468" i="1"/>
  <c r="AH3469" i="1"/>
  <c r="AD3470" i="1"/>
  <c r="AC3471" i="1"/>
  <c r="AB3470" i="1"/>
  <c r="AE3470" i="1"/>
  <c r="AB3471" i="1"/>
  <c r="AE3471" i="1"/>
  <c r="AC3472" i="1"/>
  <c r="AD3471" i="1"/>
  <c r="AH3470" i="1"/>
  <c r="AH3471" i="1"/>
  <c r="AD3472" i="1"/>
  <c r="AB3472" i="1"/>
  <c r="AC3473" i="1"/>
  <c r="AE3472" i="1"/>
  <c r="AH3472" i="1"/>
  <c r="AD3473" i="1"/>
  <c r="AC3474" i="1"/>
  <c r="AE3473" i="1"/>
  <c r="AB3473" i="1"/>
  <c r="AC3475" i="1"/>
  <c r="AE3474" i="1"/>
  <c r="AB3474" i="1"/>
  <c r="AD3474" i="1"/>
  <c r="AH3473" i="1"/>
  <c r="AC3476" i="1"/>
  <c r="AB3475" i="1"/>
  <c r="AD3475" i="1"/>
  <c r="AE3475" i="1"/>
  <c r="AH3474" i="1"/>
  <c r="AC3477" i="1"/>
  <c r="AD3476" i="1"/>
  <c r="AE3476" i="1"/>
  <c r="AB3476" i="1"/>
  <c r="AH3475" i="1"/>
  <c r="AD3477" i="1"/>
  <c r="AB3477" i="1"/>
  <c r="AE3477" i="1"/>
  <c r="AC3478" i="1"/>
  <c r="AH3476" i="1"/>
  <c r="AH3477" i="1"/>
  <c r="AD3478" i="1"/>
  <c r="AB3478" i="1"/>
  <c r="AC3479" i="1"/>
  <c r="AE3478" i="1"/>
  <c r="AH3478" i="1"/>
  <c r="AD3479" i="1"/>
  <c r="AC3480" i="1"/>
  <c r="AE3479" i="1"/>
  <c r="AB3479" i="1"/>
  <c r="AC3481" i="1"/>
  <c r="AB3480" i="1"/>
  <c r="AE3480" i="1"/>
  <c r="AD3480" i="1"/>
  <c r="AH3479" i="1"/>
  <c r="AC3482" i="1"/>
  <c r="AE3481" i="1"/>
  <c r="AD3481" i="1"/>
  <c r="AB3481" i="1"/>
  <c r="AH3480" i="1"/>
  <c r="AB3482" i="1"/>
  <c r="AE3482" i="1"/>
  <c r="AC3483" i="1"/>
  <c r="AD3482" i="1"/>
  <c r="AH3481" i="1"/>
  <c r="AH3482" i="1"/>
  <c r="AE3483" i="1"/>
  <c r="AD3483" i="1"/>
  <c r="AB3483" i="1"/>
  <c r="AC3484" i="1"/>
  <c r="AH3483" i="1"/>
  <c r="AD3484" i="1"/>
  <c r="AB3484" i="1"/>
  <c r="AE3484" i="1"/>
  <c r="AC3485" i="1"/>
  <c r="AH3484" i="1"/>
  <c r="AB3485" i="1"/>
  <c r="AE3485" i="1"/>
  <c r="AD3485" i="1"/>
  <c r="AC3486" i="1"/>
  <c r="AH3485" i="1"/>
  <c r="AD3486" i="1"/>
  <c r="AB3486" i="1"/>
  <c r="AC3487" i="1"/>
  <c r="AE3486" i="1"/>
  <c r="AH3486" i="1"/>
  <c r="AC3488" i="1"/>
  <c r="AD3487" i="1"/>
  <c r="AE3487" i="1"/>
  <c r="AB3487" i="1"/>
  <c r="AD3488" i="1"/>
  <c r="AB3488" i="1"/>
  <c r="AE3488" i="1"/>
  <c r="AC3489" i="1"/>
  <c r="AH3487" i="1"/>
  <c r="AH3488" i="1"/>
  <c r="AB3489" i="1"/>
  <c r="AE3489" i="1"/>
  <c r="AD3489" i="1"/>
  <c r="AC3490" i="1"/>
  <c r="AH3489" i="1"/>
  <c r="AC3491" i="1"/>
  <c r="AD3490" i="1"/>
  <c r="AB3490" i="1"/>
  <c r="AE3490" i="1"/>
  <c r="AE3491" i="1"/>
  <c r="AB3491" i="1"/>
  <c r="AC3492" i="1"/>
  <c r="AD3491" i="1"/>
  <c r="AH3490" i="1"/>
  <c r="AH3491" i="1"/>
  <c r="AD3492" i="1"/>
  <c r="AC3493" i="1"/>
  <c r="AB3492" i="1"/>
  <c r="AE3492" i="1"/>
  <c r="AB3493" i="1"/>
  <c r="AE3493" i="1"/>
  <c r="AC3494" i="1"/>
  <c r="AD3493" i="1"/>
  <c r="AH3492" i="1"/>
  <c r="AH3493" i="1"/>
  <c r="AD3494" i="1"/>
  <c r="AB3494" i="1"/>
  <c r="AC3495" i="1"/>
  <c r="AE3494" i="1"/>
  <c r="AH3494" i="1"/>
  <c r="AB3495" i="1"/>
  <c r="AD3495" i="1"/>
  <c r="AE3495" i="1"/>
  <c r="AC3496" i="1"/>
  <c r="AH3495" i="1"/>
  <c r="AD3496" i="1"/>
  <c r="AB3496" i="1"/>
  <c r="AC3497" i="1"/>
  <c r="AE3496" i="1"/>
  <c r="AH3496" i="1"/>
  <c r="AC3498" i="1"/>
  <c r="AB3497" i="1"/>
  <c r="AE3497" i="1"/>
  <c r="AD3497" i="1"/>
  <c r="AD3498" i="1"/>
  <c r="AB3498" i="1"/>
  <c r="AC3499" i="1"/>
  <c r="AE3498" i="1"/>
  <c r="AH3497" i="1"/>
  <c r="AH3498" i="1"/>
  <c r="AD3499" i="1"/>
  <c r="AE3499" i="1"/>
  <c r="AC3500" i="1"/>
  <c r="AB3499" i="1"/>
  <c r="AB3500" i="1"/>
  <c r="AD3500" i="1"/>
  <c r="AE3500" i="1"/>
  <c r="AC3501" i="1"/>
  <c r="AH3499" i="1"/>
  <c r="AH3500" i="1"/>
  <c r="AB3501" i="1"/>
  <c r="AE3501" i="1"/>
  <c r="AD3501" i="1"/>
  <c r="AC3502" i="1"/>
  <c r="AH3501" i="1"/>
  <c r="AB3502" i="1"/>
  <c r="AD3502" i="1"/>
  <c r="AC3503" i="1"/>
  <c r="AE3502" i="1"/>
  <c r="AH3502" i="1"/>
  <c r="AC3504" i="1"/>
  <c r="AB3503" i="1"/>
  <c r="AE3503" i="1"/>
  <c r="AD3503" i="1"/>
  <c r="AC3505" i="1"/>
  <c r="AE3504" i="1"/>
  <c r="AD3504" i="1"/>
  <c r="AB3504" i="1"/>
  <c r="AH3503" i="1"/>
  <c r="AB3505" i="1"/>
  <c r="AC3506" i="1"/>
  <c r="AD3505" i="1"/>
  <c r="AE3505" i="1"/>
  <c r="AH3504" i="1"/>
  <c r="AH3505" i="1"/>
  <c r="AB3506" i="1"/>
  <c r="AC3507" i="1"/>
  <c r="AD3506" i="1"/>
  <c r="AE3506" i="1"/>
  <c r="AH3506" i="1"/>
  <c r="AE3507" i="1"/>
  <c r="AD3507" i="1"/>
  <c r="AC3508" i="1"/>
  <c r="AB3507" i="1"/>
  <c r="AE3508" i="1"/>
  <c r="AD3508" i="1"/>
  <c r="AB3508" i="1"/>
  <c r="AH3507" i="1"/>
  <c r="AH3508" i="1"/>
  <c r="AF12" i="1" l="1"/>
  <c r="AI12" i="1"/>
  <c r="AJ3" i="5"/>
  <c r="AG3" i="5"/>
  <c r="AF10" i="1"/>
  <c r="AI10" i="1"/>
  <c r="AF11" i="1"/>
  <c r="AI11" i="1"/>
  <c r="AG3508" i="1"/>
  <c r="AG3504" i="1"/>
  <c r="AG3500" i="1"/>
  <c r="AG3496" i="1"/>
  <c r="AG3492" i="1"/>
  <c r="AG3488" i="1"/>
  <c r="AG3484" i="1"/>
  <c r="AG3480" i="1"/>
  <c r="AG3476" i="1"/>
  <c r="AG3472" i="1"/>
  <c r="AG3468" i="1"/>
  <c r="AG3464" i="1"/>
  <c r="AG3460" i="1"/>
  <c r="AG3456" i="1"/>
  <c r="AG3452" i="1"/>
  <c r="AG3448" i="1"/>
  <c r="AG3444" i="1"/>
  <c r="AG3440" i="1"/>
  <c r="AG3436" i="1"/>
  <c r="AG3432" i="1"/>
  <c r="AG3428" i="1"/>
  <c r="AG3424" i="1"/>
  <c r="AG3420" i="1"/>
  <c r="AG3416" i="1"/>
  <c r="AG3412" i="1"/>
  <c r="AG3408" i="1"/>
  <c r="AG3404" i="1"/>
  <c r="AG3400" i="1"/>
  <c r="AG3396" i="1"/>
  <c r="AG3392" i="1"/>
  <c r="AG3388" i="1"/>
  <c r="AG3384" i="1"/>
  <c r="AG3380" i="1"/>
  <c r="AG3376" i="1"/>
  <c r="AG3372" i="1"/>
  <c r="AG3368" i="1"/>
  <c r="AG3364" i="1"/>
  <c r="AG3360" i="1"/>
  <c r="AG3356" i="1"/>
  <c r="AG3352" i="1"/>
  <c r="AG3348" i="1"/>
  <c r="AG3344" i="1"/>
  <c r="AG3340" i="1"/>
  <c r="AG3336" i="1"/>
  <c r="AG3332" i="1"/>
  <c r="AG3328" i="1"/>
  <c r="AG3324" i="1"/>
  <c r="AG3320" i="1"/>
  <c r="AG3316" i="1"/>
  <c r="AG3312" i="1"/>
  <c r="AG3308" i="1"/>
  <c r="AG3304" i="1"/>
  <c r="AG3300" i="1"/>
  <c r="AG3296" i="1"/>
  <c r="AG3292" i="1"/>
  <c r="AG3288" i="1"/>
  <c r="AG3284" i="1"/>
  <c r="AG3280" i="1"/>
  <c r="AG3276" i="1"/>
  <c r="AG3272" i="1"/>
  <c r="AG3268" i="1"/>
  <c r="AG3264" i="1"/>
  <c r="AG3260" i="1"/>
  <c r="AG3256" i="1"/>
  <c r="AG3252" i="1"/>
  <c r="AG3248" i="1"/>
  <c r="AG3244" i="1"/>
  <c r="AG3240" i="1"/>
  <c r="AG3236" i="1"/>
  <c r="AG3232" i="1"/>
  <c r="AG3228" i="1"/>
  <c r="AG3224" i="1"/>
  <c r="AG3220" i="1"/>
  <c r="AG3216" i="1"/>
  <c r="AG3212" i="1"/>
  <c r="AG3208" i="1"/>
  <c r="AG3204" i="1"/>
  <c r="AG3200" i="1"/>
  <c r="AG3196" i="1"/>
  <c r="AG3192" i="1"/>
  <c r="AG3188" i="1"/>
  <c r="AG3184" i="1"/>
  <c r="AG3180" i="1"/>
  <c r="AG3176" i="1"/>
  <c r="AG3172" i="1"/>
  <c r="AG3168" i="1"/>
  <c r="AG3164" i="1"/>
  <c r="AG3160" i="1"/>
  <c r="AG3156" i="1"/>
  <c r="AG3152" i="1"/>
  <c r="AG3148" i="1"/>
  <c r="AG3144" i="1"/>
  <c r="AG3140" i="1"/>
  <c r="AG3136" i="1"/>
  <c r="AG3132" i="1"/>
  <c r="AG3128" i="1"/>
  <c r="AG3124" i="1"/>
  <c r="AG3120" i="1"/>
  <c r="AG3116" i="1"/>
  <c r="AG3112" i="1"/>
  <c r="AG3108" i="1"/>
  <c r="AG3104" i="1"/>
  <c r="AG3100" i="1"/>
  <c r="AG3096" i="1"/>
  <c r="AG3092" i="1"/>
  <c r="AG3088" i="1"/>
  <c r="AG3084" i="1"/>
  <c r="AG3080" i="1"/>
  <c r="AG3076" i="1"/>
  <c r="AG3072" i="1"/>
  <c r="AG3068" i="1"/>
  <c r="AG3064" i="1"/>
  <c r="AG3060" i="1"/>
  <c r="AG3056" i="1"/>
  <c r="AG3052" i="1"/>
  <c r="AG3048" i="1"/>
  <c r="AG3044" i="1"/>
  <c r="AG3040" i="1"/>
  <c r="AG3036" i="1"/>
  <c r="AG3032" i="1"/>
  <c r="AG3028" i="1"/>
  <c r="AG3024" i="1"/>
  <c r="AG3020" i="1"/>
  <c r="AG3016" i="1"/>
  <c r="AG3012" i="1"/>
  <c r="AG3008" i="1"/>
  <c r="AG3004" i="1"/>
  <c r="AG3000" i="1"/>
  <c r="AG2996" i="1"/>
  <c r="AG2992" i="1"/>
  <c r="AG2988" i="1"/>
  <c r="AG2984" i="1"/>
  <c r="AG2980" i="1"/>
  <c r="AG2976" i="1"/>
  <c r="AG2972" i="1"/>
  <c r="AG2968" i="1"/>
  <c r="AG2964" i="1"/>
  <c r="AG2960" i="1"/>
  <c r="AG2956" i="1"/>
  <c r="AG2952" i="1"/>
  <c r="AG2948" i="1"/>
  <c r="AG2944" i="1"/>
  <c r="AG2940" i="1"/>
  <c r="AG2936" i="1"/>
  <c r="AG2932" i="1"/>
  <c r="AG2928" i="1"/>
  <c r="AG2924" i="1"/>
  <c r="AG2920" i="1"/>
  <c r="AG2916" i="1"/>
  <c r="AG2912" i="1"/>
  <c r="AG2908" i="1"/>
  <c r="AG2904" i="1"/>
  <c r="AG2900" i="1"/>
  <c r="AG2896" i="1"/>
  <c r="AG2892" i="1"/>
  <c r="AG2888" i="1"/>
  <c r="AG2884" i="1"/>
  <c r="AG2880" i="1"/>
  <c r="AG2876" i="1"/>
  <c r="AG2872" i="1"/>
  <c r="AG2868" i="1"/>
  <c r="AG2864" i="1"/>
  <c r="AG2860" i="1"/>
  <c r="AG2856" i="1"/>
  <c r="AG2852" i="1"/>
  <c r="AG2848" i="1"/>
  <c r="AG2844" i="1"/>
  <c r="AG2840" i="1"/>
  <c r="AG2836" i="1"/>
  <c r="AG2832" i="1"/>
  <c r="AG2828" i="1"/>
  <c r="AG2824" i="1"/>
  <c r="AG2820" i="1"/>
  <c r="AG2816" i="1"/>
  <c r="AG2812" i="1"/>
  <c r="AG2808" i="1"/>
  <c r="AG2804" i="1"/>
  <c r="AG2800" i="1"/>
  <c r="AG2796" i="1"/>
  <c r="AG2792" i="1"/>
  <c r="AG2788" i="1"/>
  <c r="AG2784" i="1"/>
  <c r="AG2780" i="1"/>
  <c r="AG2776" i="1"/>
  <c r="AG2772" i="1"/>
  <c r="AG2768" i="1"/>
  <c r="AG2764" i="1"/>
  <c r="AG2760" i="1"/>
  <c r="AG2756" i="1"/>
  <c r="AG2752" i="1"/>
  <c r="AG2748" i="1"/>
  <c r="AG2744" i="1"/>
  <c r="AG2740" i="1"/>
  <c r="AG2736" i="1"/>
  <c r="AG2732" i="1"/>
  <c r="AG2728" i="1"/>
  <c r="AG2724" i="1"/>
  <c r="AG2720" i="1"/>
  <c r="AG2716" i="1"/>
  <c r="AG2712" i="1"/>
  <c r="AG2708" i="1"/>
  <c r="AG2704" i="1"/>
  <c r="AG2700" i="1"/>
  <c r="AG2696" i="1"/>
  <c r="AG2692" i="1"/>
  <c r="AG2688" i="1"/>
  <c r="AG2684" i="1"/>
  <c r="AG2680" i="1"/>
  <c r="AG2676" i="1"/>
  <c r="AG2672" i="1"/>
  <c r="AG2668" i="1"/>
  <c r="AG2664" i="1"/>
  <c r="AG2660" i="1"/>
  <c r="AG2656" i="1"/>
  <c r="AG2652" i="1"/>
  <c r="AG2648" i="1"/>
  <c r="AG2644" i="1"/>
  <c r="AG2640" i="1"/>
  <c r="AG2636" i="1"/>
  <c r="AG2632" i="1"/>
  <c r="AG2628" i="1"/>
  <c r="AG2624" i="1"/>
  <c r="AG2620" i="1"/>
  <c r="AG2616" i="1"/>
  <c r="AG2612" i="1"/>
  <c r="AG2608" i="1"/>
  <c r="AG2604" i="1"/>
  <c r="AG2600" i="1"/>
  <c r="AG2596" i="1"/>
  <c r="AG2592" i="1"/>
  <c r="AG2588" i="1"/>
  <c r="AG2584" i="1"/>
  <c r="AG2580" i="1"/>
  <c r="AG2576" i="1"/>
  <c r="AG2572" i="1"/>
  <c r="AG2568" i="1"/>
  <c r="AG2564" i="1"/>
  <c r="AG2560" i="1"/>
  <c r="AG2556" i="1"/>
  <c r="AG2552" i="1"/>
  <c r="AG2548" i="1"/>
  <c r="AG2544" i="1"/>
  <c r="AG2540" i="1"/>
  <c r="AG2536" i="1"/>
  <c r="AG2532" i="1"/>
  <c r="AG2528" i="1"/>
  <c r="AG2524" i="1"/>
  <c r="AG2520" i="1"/>
  <c r="AG2516" i="1"/>
  <c r="AG2512" i="1"/>
  <c r="AG2508" i="1"/>
  <c r="AG2504" i="1"/>
  <c r="AG2500" i="1"/>
  <c r="AG2496" i="1"/>
  <c r="AG2492" i="1"/>
  <c r="AG2488" i="1"/>
  <c r="AG2484" i="1"/>
  <c r="AG2480" i="1"/>
  <c r="AG2476" i="1"/>
  <c r="AG2472" i="1"/>
  <c r="AG2468" i="1"/>
  <c r="AG2464" i="1"/>
  <c r="AG2460" i="1"/>
  <c r="AG2456" i="1"/>
  <c r="AG2452" i="1"/>
  <c r="AG2448" i="1"/>
  <c r="AG2444" i="1"/>
  <c r="AG2440" i="1"/>
  <c r="AG2436" i="1"/>
  <c r="AG2432" i="1"/>
  <c r="AG2428" i="1"/>
  <c r="AG2424" i="1"/>
  <c r="AG2420" i="1"/>
  <c r="AG2416" i="1"/>
  <c r="AG2412" i="1"/>
  <c r="AG2408" i="1"/>
  <c r="AG2404" i="1"/>
  <c r="AG2400" i="1"/>
  <c r="AG2396" i="1"/>
  <c r="AG2392" i="1"/>
  <c r="AG2388" i="1"/>
  <c r="AG2384" i="1"/>
  <c r="AG2380" i="1"/>
  <c r="AG2376" i="1"/>
  <c r="AG2372" i="1"/>
  <c r="AG2368" i="1"/>
  <c r="AG2364" i="1"/>
  <c r="AG2360" i="1"/>
  <c r="AG2356" i="1"/>
  <c r="AG2352" i="1"/>
  <c r="AG2348" i="1"/>
  <c r="AG2344" i="1"/>
  <c r="AG2340" i="1"/>
  <c r="AG2336" i="1"/>
  <c r="AG2332" i="1"/>
  <c r="AG2328" i="1"/>
  <c r="AG2324" i="1"/>
  <c r="AG2320" i="1"/>
  <c r="AG2316" i="1"/>
  <c r="AG2312" i="1"/>
  <c r="AG2308" i="1"/>
  <c r="AG2304" i="1"/>
  <c r="AG2300" i="1"/>
  <c r="AG2296" i="1"/>
  <c r="AG2292" i="1"/>
  <c r="AG2288" i="1"/>
  <c r="AG2284" i="1"/>
  <c r="AG2280" i="1"/>
  <c r="AG2276" i="1"/>
  <c r="AG2272" i="1"/>
  <c r="AG2268" i="1"/>
  <c r="AG2264" i="1"/>
  <c r="AG2260" i="1"/>
  <c r="AG2256" i="1"/>
  <c r="AG2252" i="1"/>
  <c r="AG2248" i="1"/>
  <c r="AG2244" i="1"/>
  <c r="AG2240" i="1"/>
  <c r="AG2236" i="1"/>
  <c r="AG2232" i="1"/>
  <c r="AG2228" i="1"/>
  <c r="AG2224" i="1"/>
  <c r="AG2220" i="1"/>
  <c r="AG2216" i="1"/>
  <c r="AG2212" i="1"/>
  <c r="AG2208" i="1"/>
  <c r="AG2204" i="1"/>
  <c r="AG2200" i="1"/>
  <c r="AG2196" i="1"/>
  <c r="AG2192" i="1"/>
  <c r="AG2188" i="1"/>
  <c r="AG2184" i="1"/>
  <c r="AG2180" i="1"/>
  <c r="AG2176" i="1"/>
  <c r="AG2172" i="1"/>
  <c r="AG2168" i="1"/>
  <c r="AG2164" i="1"/>
  <c r="AG2160" i="1"/>
  <c r="AG2156" i="1"/>
  <c r="AG2152" i="1"/>
  <c r="AG2148" i="1"/>
  <c r="AG2144" i="1"/>
  <c r="AG2140" i="1"/>
  <c r="AG2136" i="1"/>
  <c r="AG2132" i="1"/>
  <c r="AG2128" i="1"/>
  <c r="AG2124" i="1"/>
  <c r="AG2120" i="1"/>
  <c r="AG2116" i="1"/>
  <c r="AG2112" i="1"/>
  <c r="AG2108" i="1"/>
  <c r="AG2104" i="1"/>
  <c r="AG2100" i="1"/>
  <c r="AG2096" i="1"/>
  <c r="AG2092" i="1"/>
  <c r="AG2088" i="1"/>
  <c r="AG2084" i="1"/>
  <c r="AG2080" i="1"/>
  <c r="AG2076" i="1"/>
  <c r="AG2072" i="1"/>
  <c r="AG2068" i="1"/>
  <c r="AG2064" i="1"/>
  <c r="AG2060" i="1"/>
  <c r="AG2056" i="1"/>
  <c r="AG2052" i="1"/>
  <c r="AG2048" i="1"/>
  <c r="AG2044" i="1"/>
  <c r="AG2040" i="1"/>
  <c r="AG2036" i="1"/>
  <c r="AG2032" i="1"/>
  <c r="AG2028" i="1"/>
  <c r="AG2024" i="1"/>
  <c r="AG2020" i="1"/>
  <c r="AG2016" i="1"/>
  <c r="AG2012" i="1"/>
  <c r="AG2008" i="1"/>
  <c r="AG2004" i="1"/>
  <c r="AG2000" i="1"/>
  <c r="AG1996" i="1"/>
  <c r="AG1992" i="1"/>
  <c r="AG1988" i="1"/>
  <c r="AG1984" i="1"/>
  <c r="AG1980" i="1"/>
  <c r="AG1976" i="1"/>
  <c r="AG1972" i="1"/>
  <c r="AG1968" i="1"/>
  <c r="AG1964" i="1"/>
  <c r="AG1960" i="1"/>
  <c r="AG1956" i="1"/>
  <c r="AG1952" i="1"/>
  <c r="AG1948" i="1"/>
  <c r="AG1944" i="1"/>
  <c r="AG1940" i="1"/>
  <c r="AG1936" i="1"/>
  <c r="AG1932" i="1"/>
  <c r="AG1928" i="1"/>
  <c r="AG1924" i="1"/>
  <c r="AG1920" i="1"/>
  <c r="AG1916" i="1"/>
  <c r="AG1912" i="1"/>
  <c r="AG1908" i="1"/>
  <c r="AG1904" i="1"/>
  <c r="AG1900" i="1"/>
  <c r="AG1896" i="1"/>
  <c r="AG1892" i="1"/>
  <c r="AG1888" i="1"/>
  <c r="AG1884" i="1"/>
  <c r="AG1880" i="1"/>
  <c r="AG1876" i="1"/>
  <c r="AG1872" i="1"/>
  <c r="AG1868" i="1"/>
  <c r="AG1864" i="1"/>
  <c r="AG1860" i="1"/>
  <c r="AG1856" i="1"/>
  <c r="AG1852" i="1"/>
  <c r="AG1848" i="1"/>
  <c r="AG1844" i="1"/>
  <c r="AG1840" i="1"/>
  <c r="AG1836" i="1"/>
  <c r="AG1832" i="1"/>
  <c r="AG1828" i="1"/>
  <c r="AG1824" i="1"/>
  <c r="AG1820" i="1"/>
  <c r="AG1816" i="1"/>
  <c r="AG1812" i="1"/>
  <c r="AG1808" i="1"/>
  <c r="AG1804" i="1"/>
  <c r="AG1800" i="1"/>
  <c r="AG1796" i="1"/>
  <c r="AG1792" i="1"/>
  <c r="AG1788" i="1"/>
  <c r="AG1784" i="1"/>
  <c r="AG1780" i="1"/>
  <c r="AG1776" i="1"/>
  <c r="AG1772" i="1"/>
  <c r="AG1768" i="1"/>
  <c r="AG1764" i="1"/>
  <c r="AG1760" i="1"/>
  <c r="AG1756" i="1"/>
  <c r="BC12" i="1"/>
  <c r="BA15" i="1"/>
  <c r="BA12" i="1"/>
  <c r="BC17" i="1"/>
  <c r="AG1752" i="1"/>
  <c r="AG1748" i="1"/>
  <c r="AG1744" i="1"/>
  <c r="AG1740" i="1"/>
  <c r="AG1736" i="1"/>
  <c r="AG1732" i="1"/>
  <c r="AG1728" i="1"/>
  <c r="AG1724" i="1"/>
  <c r="AG1720" i="1"/>
  <c r="AG1716" i="1"/>
  <c r="AG1712" i="1"/>
  <c r="AG1708" i="1"/>
  <c r="AG1704" i="1"/>
  <c r="AG1700" i="1"/>
  <c r="AG1696" i="1"/>
  <c r="AG1692" i="1"/>
  <c r="AG1688" i="1"/>
  <c r="AG1684" i="1"/>
  <c r="AG1680" i="1"/>
  <c r="AG1676" i="1"/>
  <c r="AG1672" i="1"/>
  <c r="AG1668" i="1"/>
  <c r="AG1664" i="1"/>
  <c r="AG1660" i="1"/>
  <c r="AG1656" i="1"/>
  <c r="AG1652" i="1"/>
  <c r="AG1648" i="1"/>
  <c r="AG1644" i="1"/>
  <c r="AG1640" i="1"/>
  <c r="AG1636" i="1"/>
  <c r="AG1632" i="1"/>
  <c r="AG1628" i="1"/>
  <c r="AG1624" i="1"/>
  <c r="AG1620" i="1"/>
  <c r="AG1616" i="1"/>
  <c r="AG1612" i="1"/>
  <c r="AG1608" i="1"/>
  <c r="AG1604" i="1"/>
  <c r="AG1600" i="1"/>
  <c r="AG1596" i="1"/>
  <c r="AG1592" i="1"/>
  <c r="AG1588" i="1"/>
  <c r="AG1584" i="1"/>
  <c r="AG1580" i="1"/>
  <c r="AG1576" i="1"/>
  <c r="AG1572" i="1"/>
  <c r="AG1568" i="1"/>
  <c r="AG1564" i="1"/>
  <c r="AG1560" i="1"/>
  <c r="AG1556" i="1"/>
  <c r="AG1552" i="1"/>
  <c r="AG1548" i="1"/>
  <c r="AG1544" i="1"/>
  <c r="AG1540" i="1"/>
  <c r="AG1536" i="1"/>
  <c r="AG1532" i="1"/>
  <c r="AG1528" i="1"/>
  <c r="AG1524" i="1"/>
  <c r="AG1520" i="1"/>
  <c r="AG1516" i="1"/>
  <c r="AG1512" i="1"/>
  <c r="AG1508" i="1"/>
  <c r="AG1504" i="1"/>
  <c r="AG1500" i="1"/>
  <c r="AG1496" i="1"/>
  <c r="AG1492" i="1"/>
  <c r="AG1488" i="1"/>
  <c r="AG1484" i="1"/>
  <c r="AG1480" i="1"/>
  <c r="AG1476" i="1"/>
  <c r="AG1472" i="1"/>
  <c r="AG1468" i="1"/>
  <c r="AG1464" i="1"/>
  <c r="AG1460" i="1"/>
  <c r="AG1456" i="1"/>
  <c r="AG1452" i="1"/>
  <c r="AG1448" i="1"/>
  <c r="AG1444" i="1"/>
  <c r="AG1440" i="1"/>
  <c r="AG1436" i="1"/>
  <c r="AG1432" i="1"/>
  <c r="AG1428" i="1"/>
  <c r="AG1424" i="1"/>
  <c r="AG1420" i="1"/>
  <c r="AG1416" i="1"/>
  <c r="AG1412" i="1"/>
  <c r="AG1408" i="1"/>
  <c r="AG1404" i="1"/>
  <c r="AG1400" i="1"/>
  <c r="AG1396" i="1"/>
  <c r="AG1392" i="1"/>
  <c r="AG1388" i="1"/>
  <c r="AG1384" i="1"/>
  <c r="AG1380" i="1"/>
  <c r="AG1376" i="1"/>
  <c r="AG1372" i="1"/>
  <c r="AG1368" i="1"/>
  <c r="AG1364" i="1"/>
  <c r="AG1360" i="1"/>
  <c r="AG1356" i="1"/>
  <c r="AG1352" i="1"/>
  <c r="AG1348" i="1"/>
  <c r="AG1344" i="1"/>
  <c r="AG1340" i="1"/>
  <c r="AG1336" i="1"/>
  <c r="AG1332" i="1"/>
  <c r="AG1328" i="1"/>
  <c r="AG1324" i="1"/>
  <c r="AG1320" i="1"/>
  <c r="AG1316" i="1"/>
  <c r="AG1312" i="1"/>
  <c r="AG1308" i="1"/>
  <c r="AG1304" i="1"/>
  <c r="AG1300" i="1"/>
  <c r="AG1296" i="1"/>
  <c r="AG1292" i="1"/>
  <c r="AG1288" i="1"/>
  <c r="AG1284" i="1"/>
  <c r="AG1280" i="1"/>
  <c r="AG1276" i="1"/>
  <c r="AG1272" i="1"/>
  <c r="AG1268" i="1"/>
  <c r="AG1264" i="1"/>
  <c r="AG1260" i="1"/>
  <c r="AG1256" i="1"/>
  <c r="AG1252" i="1"/>
  <c r="AG1248" i="1"/>
  <c r="AG1244" i="1"/>
  <c r="AG1240" i="1"/>
  <c r="AG1236" i="1"/>
  <c r="AG1232" i="1"/>
  <c r="AG1228" i="1"/>
  <c r="AG1224" i="1"/>
  <c r="AG1220" i="1"/>
  <c r="AG1216" i="1"/>
  <c r="AG1212" i="1"/>
  <c r="AG1208" i="1"/>
  <c r="AG1204" i="1"/>
  <c r="AG1200" i="1"/>
  <c r="AG1196" i="1"/>
  <c r="AG1192" i="1"/>
  <c r="AG1188" i="1"/>
  <c r="AG1184" i="1"/>
  <c r="AG1180" i="1"/>
  <c r="AG1176" i="1"/>
  <c r="AG1172" i="1"/>
  <c r="AG1168" i="1"/>
  <c r="AG1164" i="1"/>
  <c r="AG1160" i="1"/>
  <c r="AG1156" i="1"/>
  <c r="AG1152" i="1"/>
  <c r="AG1148" i="1"/>
  <c r="AG1144" i="1"/>
  <c r="AG1140" i="1"/>
  <c r="AG1136" i="1"/>
  <c r="AG1132" i="1"/>
  <c r="AG1128" i="1"/>
  <c r="AG1124" i="1"/>
  <c r="AG1120" i="1"/>
  <c r="AG1116" i="1"/>
  <c r="AG1112" i="1"/>
  <c r="AG1108" i="1"/>
  <c r="AG1104" i="1"/>
  <c r="AG1100" i="1"/>
  <c r="AG1096" i="1"/>
  <c r="AG1092" i="1"/>
  <c r="AG1088" i="1"/>
  <c r="AG1084" i="1"/>
  <c r="AG1080" i="1"/>
  <c r="AG1076" i="1"/>
  <c r="AG1072" i="1"/>
  <c r="AG1068" i="1"/>
  <c r="AG1064" i="1"/>
  <c r="AG1060" i="1"/>
  <c r="AG1056" i="1"/>
  <c r="AG1052" i="1"/>
  <c r="AG1048" i="1"/>
  <c r="AG1044" i="1"/>
  <c r="AG1040" i="1"/>
  <c r="AG1036" i="1"/>
  <c r="AG1032" i="1"/>
  <c r="AG1028" i="1"/>
  <c r="AG1024" i="1"/>
  <c r="AG1020" i="1"/>
  <c r="AG1016" i="1"/>
  <c r="AG1012" i="1"/>
  <c r="AG1008" i="1"/>
  <c r="AG1004" i="1"/>
  <c r="AG1000" i="1"/>
  <c r="AG996" i="1"/>
  <c r="AG992" i="1"/>
  <c r="AG988" i="1"/>
  <c r="AG984" i="1"/>
  <c r="AG980" i="1"/>
  <c r="AG976" i="1"/>
  <c r="AG972" i="1"/>
  <c r="AG968" i="1"/>
  <c r="AG964" i="1"/>
  <c r="AG960" i="1"/>
  <c r="AG956" i="1"/>
  <c r="AG952" i="1"/>
  <c r="AG948" i="1"/>
  <c r="AG944" i="1"/>
  <c r="AG940" i="1"/>
  <c r="AG936" i="1"/>
  <c r="AG932" i="1"/>
  <c r="AG928" i="1"/>
  <c r="AG924" i="1"/>
  <c r="AG920" i="1"/>
  <c r="AG916" i="1"/>
  <c r="AG912" i="1"/>
  <c r="AG908" i="1"/>
  <c r="AG904" i="1"/>
  <c r="AG900" i="1"/>
  <c r="AG896" i="1"/>
  <c r="AG892" i="1"/>
  <c r="AG888" i="1"/>
  <c r="AG884" i="1"/>
  <c r="AG880" i="1"/>
  <c r="AG876" i="1"/>
  <c r="AG872" i="1"/>
  <c r="AG868" i="1"/>
  <c r="AG864" i="1"/>
  <c r="AG860" i="1"/>
  <c r="AG856" i="1"/>
  <c r="AG852" i="1"/>
  <c r="AG848" i="1"/>
  <c r="AG844" i="1"/>
  <c r="AG840" i="1"/>
  <c r="AG836" i="1"/>
  <c r="AG832" i="1"/>
  <c r="AG828" i="1"/>
  <c r="AG824" i="1"/>
  <c r="AG820" i="1"/>
  <c r="AG816" i="1"/>
  <c r="AG812" i="1"/>
  <c r="AG808" i="1"/>
  <c r="AG804" i="1"/>
  <c r="AG800" i="1"/>
  <c r="AG796" i="1"/>
  <c r="AG792" i="1"/>
  <c r="AG788" i="1"/>
  <c r="AG784" i="1"/>
  <c r="AG780" i="1"/>
  <c r="AG776" i="1"/>
  <c r="AG772" i="1"/>
  <c r="AG768" i="1"/>
  <c r="AG764" i="1"/>
  <c r="AG760" i="1"/>
  <c r="AG756" i="1"/>
  <c r="AG752" i="1"/>
  <c r="AG748" i="1"/>
  <c r="AG744" i="1"/>
  <c r="AG740" i="1"/>
  <c r="AG736" i="1"/>
  <c r="AG732" i="1"/>
  <c r="AG728" i="1"/>
  <c r="AG724" i="1"/>
  <c r="AG720" i="1"/>
  <c r="AG716" i="1"/>
  <c r="AG712" i="1"/>
  <c r="AG708" i="1"/>
  <c r="AG704" i="1"/>
  <c r="AG700" i="1"/>
  <c r="AG696" i="1"/>
  <c r="AG692" i="1"/>
  <c r="AG688" i="1"/>
  <c r="AG684" i="1"/>
  <c r="AG680" i="1"/>
  <c r="AG676" i="1"/>
  <c r="AG672" i="1"/>
  <c r="AG668" i="1"/>
  <c r="AG664" i="1"/>
  <c r="AG660" i="1"/>
  <c r="AG656" i="1"/>
  <c r="AG652" i="1"/>
  <c r="AG648" i="1"/>
  <c r="AG644" i="1"/>
  <c r="AG640" i="1"/>
  <c r="AG636" i="1"/>
  <c r="AG632" i="1"/>
  <c r="AG628" i="1"/>
  <c r="AG624" i="1"/>
  <c r="AG620" i="1"/>
  <c r="AG616" i="1"/>
  <c r="AG612" i="1"/>
  <c r="AG608" i="1"/>
  <c r="AG604" i="1"/>
  <c r="AG600" i="1"/>
  <c r="AG596" i="1"/>
  <c r="AG592" i="1"/>
  <c r="AG588" i="1"/>
  <c r="AG584" i="1"/>
  <c r="AG580" i="1"/>
  <c r="AG576" i="1"/>
  <c r="AG572" i="1"/>
  <c r="AG568" i="1"/>
  <c r="AG564" i="1"/>
  <c r="AG560" i="1"/>
  <c r="AG556" i="1"/>
  <c r="AG552" i="1"/>
  <c r="AG548" i="1"/>
  <c r="AG544" i="1"/>
  <c r="AG540" i="1"/>
  <c r="AG536" i="1"/>
  <c r="AG532" i="1"/>
  <c r="AG528" i="1"/>
  <c r="AG524" i="1"/>
  <c r="AG520" i="1"/>
  <c r="AG516" i="1"/>
  <c r="AG512" i="1"/>
  <c r="AG508" i="1"/>
  <c r="AG504" i="1"/>
  <c r="AG500" i="1"/>
  <c r="AG496" i="1"/>
  <c r="AG492" i="1"/>
  <c r="AG488" i="1"/>
  <c r="AG484" i="1"/>
  <c r="AG480" i="1"/>
  <c r="AG476" i="1"/>
  <c r="AG472" i="1"/>
  <c r="AG468" i="1"/>
  <c r="AG464" i="1"/>
  <c r="AG460" i="1"/>
  <c r="AG456" i="1"/>
  <c r="AG452" i="1"/>
  <c r="AG448" i="1"/>
  <c r="AG444" i="1"/>
  <c r="AG440" i="1"/>
  <c r="AG436" i="1"/>
  <c r="AG432" i="1"/>
  <c r="AG428" i="1"/>
  <c r="AG424" i="1"/>
  <c r="AG420" i="1"/>
  <c r="AG416" i="1"/>
  <c r="AG412" i="1"/>
  <c r="AG408" i="1"/>
  <c r="AG404" i="1"/>
  <c r="AG400" i="1"/>
  <c r="AG396" i="1"/>
  <c r="AG392" i="1"/>
  <c r="AG388" i="1"/>
  <c r="AG384" i="1"/>
  <c r="AG380" i="1"/>
  <c r="AG376" i="1"/>
  <c r="AG372" i="1"/>
  <c r="AG368" i="1"/>
  <c r="AG364" i="1"/>
  <c r="AG360" i="1"/>
  <c r="AG356" i="1"/>
  <c r="AG352" i="1"/>
  <c r="AG348" i="1"/>
  <c r="AG344" i="1"/>
  <c r="AG340" i="1"/>
  <c r="AG336" i="1"/>
  <c r="AG332" i="1"/>
  <c r="AG328" i="1"/>
  <c r="AG324" i="1"/>
  <c r="AG320" i="1"/>
  <c r="AG316" i="1"/>
  <c r="AG312" i="1"/>
  <c r="AG308" i="1"/>
  <c r="AG304" i="1"/>
  <c r="AG300" i="1"/>
  <c r="AG296" i="1"/>
  <c r="AG292" i="1"/>
  <c r="AG288" i="1"/>
  <c r="AG284" i="1"/>
  <c r="AG280" i="1"/>
  <c r="AG276" i="1"/>
  <c r="AG272" i="1"/>
  <c r="AG268" i="1"/>
  <c r="AG264" i="1"/>
  <c r="AG260" i="1"/>
  <c r="AG256" i="1"/>
  <c r="AG252" i="1"/>
  <c r="AG248" i="1"/>
  <c r="AG244" i="1"/>
  <c r="AG240" i="1"/>
  <c r="AG236" i="1"/>
  <c r="AG232" i="1"/>
  <c r="AG228" i="1"/>
  <c r="AG224" i="1"/>
  <c r="AG220" i="1"/>
  <c r="AG216" i="1"/>
  <c r="AG212" i="1"/>
  <c r="AG208" i="1"/>
  <c r="AG204" i="1"/>
  <c r="AG200" i="1"/>
  <c r="AG196" i="1"/>
  <c r="AG192" i="1"/>
  <c r="AG188" i="1"/>
  <c r="AG184" i="1"/>
  <c r="AG180" i="1"/>
  <c r="AG176" i="1"/>
  <c r="AG172" i="1"/>
  <c r="AG168" i="1"/>
  <c r="AG164" i="1"/>
  <c r="AG160" i="1"/>
  <c r="AG156" i="1"/>
  <c r="AG152" i="1"/>
  <c r="AG148" i="1"/>
  <c r="AG144" i="1"/>
  <c r="AG140" i="1"/>
  <c r="AG136" i="1"/>
  <c r="AG132" i="1"/>
  <c r="AG128" i="1"/>
  <c r="AG124" i="1"/>
  <c r="AG120" i="1"/>
  <c r="AG116" i="1"/>
  <c r="AG112" i="1"/>
  <c r="AG108" i="1"/>
  <c r="AG104" i="1"/>
  <c r="AG100" i="1"/>
  <c r="AG96" i="1"/>
  <c r="AG92" i="1"/>
  <c r="AG88" i="1"/>
  <c r="AG84" i="1"/>
  <c r="AG80" i="1"/>
  <c r="AG76" i="1"/>
  <c r="AG72" i="1"/>
  <c r="AG68" i="1"/>
  <c r="AG64" i="1"/>
  <c r="AG60" i="1"/>
  <c r="AG56" i="1"/>
  <c r="AG52" i="1"/>
  <c r="AG48" i="1"/>
  <c r="AG44" i="1"/>
  <c r="AG40" i="1"/>
  <c r="AG36" i="1"/>
  <c r="AG32" i="1"/>
  <c r="AG28" i="1"/>
  <c r="AG24" i="1"/>
  <c r="AG20" i="1"/>
  <c r="AG16" i="1"/>
  <c r="BB8" i="5"/>
  <c r="BD7" i="5"/>
  <c r="BB9" i="5"/>
  <c r="BD5" i="5"/>
  <c r="BD10" i="5"/>
  <c r="BB5" i="5"/>
  <c r="BD8" i="5"/>
  <c r="BD6" i="5"/>
  <c r="BB7" i="5"/>
  <c r="BB4" i="5"/>
  <c r="BB6" i="5"/>
  <c r="BB10" i="5"/>
  <c r="BD9" i="5"/>
  <c r="BD4" i="5"/>
  <c r="AG3507" i="1"/>
  <c r="AG3503" i="1"/>
  <c r="AG3499" i="1"/>
  <c r="AG3495" i="1"/>
  <c r="AG3491" i="1"/>
  <c r="AG3487" i="1"/>
  <c r="AG3483" i="1"/>
  <c r="AG3479" i="1"/>
  <c r="AG3475" i="1"/>
  <c r="AG3471" i="1"/>
  <c r="AG3467" i="1"/>
  <c r="AG3463" i="1"/>
  <c r="AG3459" i="1"/>
  <c r="AG3455" i="1"/>
  <c r="AG3451" i="1"/>
  <c r="AG3447" i="1"/>
  <c r="AG3443" i="1"/>
  <c r="AG3439" i="1"/>
  <c r="AG3435" i="1"/>
  <c r="AG3431" i="1"/>
  <c r="AG3427" i="1"/>
  <c r="AG3423" i="1"/>
  <c r="AG3419" i="1"/>
  <c r="AG3415" i="1"/>
  <c r="AG3411" i="1"/>
  <c r="AG3407" i="1"/>
  <c r="AG3403" i="1"/>
  <c r="AG3399" i="1"/>
  <c r="AG3395" i="1"/>
  <c r="AG3391" i="1"/>
  <c r="AG3387" i="1"/>
  <c r="AG3383" i="1"/>
  <c r="AG3379" i="1"/>
  <c r="AG3375" i="1"/>
  <c r="AG3371" i="1"/>
  <c r="AG3367" i="1"/>
  <c r="AG3363" i="1"/>
  <c r="AG3359" i="1"/>
  <c r="AG3355" i="1"/>
  <c r="AG3351" i="1"/>
  <c r="AG3347" i="1"/>
  <c r="AG3343" i="1"/>
  <c r="AG3339" i="1"/>
  <c r="AG3335" i="1"/>
  <c r="AG3331" i="1"/>
  <c r="AG3327" i="1"/>
  <c r="AG3323" i="1"/>
  <c r="AG3319" i="1"/>
  <c r="AG3315" i="1"/>
  <c r="AG3311" i="1"/>
  <c r="AG3307" i="1"/>
  <c r="AG3303" i="1"/>
  <c r="AG3299" i="1"/>
  <c r="AG3295" i="1"/>
  <c r="AG3291" i="1"/>
  <c r="AG3287" i="1"/>
  <c r="AG3283" i="1"/>
  <c r="AG3279" i="1"/>
  <c r="AG3275" i="1"/>
  <c r="AG3271" i="1"/>
  <c r="AG3267" i="1"/>
  <c r="AG3263" i="1"/>
  <c r="AG3259" i="1"/>
  <c r="AG3255" i="1"/>
  <c r="AG3251" i="1"/>
  <c r="AG3247" i="1"/>
  <c r="AG3243" i="1"/>
  <c r="AG3239" i="1"/>
  <c r="AG3235" i="1"/>
  <c r="AG3231" i="1"/>
  <c r="AG3227" i="1"/>
  <c r="AG3223" i="1"/>
  <c r="AG3219" i="1"/>
  <c r="AG3215" i="1"/>
  <c r="AG3211" i="1"/>
  <c r="AG3207" i="1"/>
  <c r="AG3203" i="1"/>
  <c r="AG3199" i="1"/>
  <c r="AG3195" i="1"/>
  <c r="AG3191" i="1"/>
  <c r="AG3187" i="1"/>
  <c r="AG3183" i="1"/>
  <c r="AG3179" i="1"/>
  <c r="AG3175" i="1"/>
  <c r="AG3171" i="1"/>
  <c r="AG3167" i="1"/>
  <c r="AG3163" i="1"/>
  <c r="AG3159" i="1"/>
  <c r="AG3155" i="1"/>
  <c r="AG3151" i="1"/>
  <c r="AG3147" i="1"/>
  <c r="AG3143" i="1"/>
  <c r="AG3139" i="1"/>
  <c r="AG3135" i="1"/>
  <c r="AG3131" i="1"/>
  <c r="AG3127" i="1"/>
  <c r="AG3123" i="1"/>
  <c r="AG3119" i="1"/>
  <c r="AG3115" i="1"/>
  <c r="AG3111" i="1"/>
  <c r="AG3107" i="1"/>
  <c r="AG3103" i="1"/>
  <c r="AG3099" i="1"/>
  <c r="AG3095" i="1"/>
  <c r="AG3091" i="1"/>
  <c r="AG3087" i="1"/>
  <c r="AG3083" i="1"/>
  <c r="AG3079" i="1"/>
  <c r="AG3075" i="1"/>
  <c r="AG3071" i="1"/>
  <c r="AG3067" i="1"/>
  <c r="AG3063" i="1"/>
  <c r="AG3059" i="1"/>
  <c r="AG3055" i="1"/>
  <c r="AG3051" i="1"/>
  <c r="AG3047" i="1"/>
  <c r="AG3043" i="1"/>
  <c r="AG3039" i="1"/>
  <c r="AG3035" i="1"/>
  <c r="AG3031" i="1"/>
  <c r="AG3027" i="1"/>
  <c r="AG3023" i="1"/>
  <c r="AG3019" i="1"/>
  <c r="AG3015" i="1"/>
  <c r="AG3011" i="1"/>
  <c r="AG3007" i="1"/>
  <c r="AG3003" i="1"/>
  <c r="AG2999" i="1"/>
  <c r="AG2995" i="1"/>
  <c r="AG2991" i="1"/>
  <c r="AG2987" i="1"/>
  <c r="AG2983" i="1"/>
  <c r="AG2979" i="1"/>
  <c r="AG2975" i="1"/>
  <c r="AG2971" i="1"/>
  <c r="AG2967" i="1"/>
  <c r="AG2963" i="1"/>
  <c r="AG2959" i="1"/>
  <c r="AG2955" i="1"/>
  <c r="AG2951" i="1"/>
  <c r="AG2947" i="1"/>
  <c r="AG2943" i="1"/>
  <c r="AG2939" i="1"/>
  <c r="AG2935" i="1"/>
  <c r="AG2931" i="1"/>
  <c r="AG2927" i="1"/>
  <c r="AG2923" i="1"/>
  <c r="AG2919" i="1"/>
  <c r="AG2915" i="1"/>
  <c r="AG2911" i="1"/>
  <c r="AG2907" i="1"/>
  <c r="AG2903" i="1"/>
  <c r="AG2899" i="1"/>
  <c r="AG2895" i="1"/>
  <c r="AG2891" i="1"/>
  <c r="AG2887" i="1"/>
  <c r="AG2883" i="1"/>
  <c r="AG2879" i="1"/>
  <c r="AG2875" i="1"/>
  <c r="AG2871" i="1"/>
  <c r="AG2867" i="1"/>
  <c r="AG2863" i="1"/>
  <c r="AG2859" i="1"/>
  <c r="AG2855" i="1"/>
  <c r="AG2851" i="1"/>
  <c r="AG2847" i="1"/>
  <c r="AG2843" i="1"/>
  <c r="AG2839" i="1"/>
  <c r="AG2835" i="1"/>
  <c r="AG2831" i="1"/>
  <c r="AG2827" i="1"/>
  <c r="AG2823" i="1"/>
  <c r="AG2819" i="1"/>
  <c r="AG2815" i="1"/>
  <c r="AG2811" i="1"/>
  <c r="AG2807" i="1"/>
  <c r="AG2803" i="1"/>
  <c r="AG2799" i="1"/>
  <c r="AG2795" i="1"/>
  <c r="AG2791" i="1"/>
  <c r="AG2787" i="1"/>
  <c r="AG2783" i="1"/>
  <c r="AG2779" i="1"/>
  <c r="AG2775" i="1"/>
  <c r="AG2771" i="1"/>
  <c r="AG2767" i="1"/>
  <c r="AG2763" i="1"/>
  <c r="AG2759" i="1"/>
  <c r="AG2755" i="1"/>
  <c r="AG2751" i="1"/>
  <c r="AG2747" i="1"/>
  <c r="AG2743" i="1"/>
  <c r="AG2739" i="1"/>
  <c r="AG2735" i="1"/>
  <c r="AG2731" i="1"/>
  <c r="AG2727" i="1"/>
  <c r="AG2723" i="1"/>
  <c r="AG2719" i="1"/>
  <c r="AG2715" i="1"/>
  <c r="AG2711" i="1"/>
  <c r="AG2707" i="1"/>
  <c r="AG2703" i="1"/>
  <c r="AG2699" i="1"/>
  <c r="AG2695" i="1"/>
  <c r="AG2691" i="1"/>
  <c r="AG2687" i="1"/>
  <c r="AG2683" i="1"/>
  <c r="AG2679" i="1"/>
  <c r="AG2675" i="1"/>
  <c r="AG2671" i="1"/>
  <c r="AG2667" i="1"/>
  <c r="AG2663" i="1"/>
  <c r="AG2659" i="1"/>
  <c r="AG2655" i="1"/>
  <c r="AG2651" i="1"/>
  <c r="AG2647" i="1"/>
  <c r="AG2643" i="1"/>
  <c r="AG2639" i="1"/>
  <c r="AG2635" i="1"/>
  <c r="AG2631" i="1"/>
  <c r="AG2627" i="1"/>
  <c r="AG2623" i="1"/>
  <c r="AG2619" i="1"/>
  <c r="AG2615" i="1"/>
  <c r="AG2611" i="1"/>
  <c r="AG2607" i="1"/>
  <c r="AG2603" i="1"/>
  <c r="AG2599" i="1"/>
  <c r="AG2595" i="1"/>
  <c r="AG2591" i="1"/>
  <c r="AG2587" i="1"/>
  <c r="AG2583" i="1"/>
  <c r="AG2579" i="1"/>
  <c r="AG2575" i="1"/>
  <c r="AG2571" i="1"/>
  <c r="AG2567" i="1"/>
  <c r="AG2563" i="1"/>
  <c r="AG2559" i="1"/>
  <c r="AG2555" i="1"/>
  <c r="AG2551" i="1"/>
  <c r="AG2547" i="1"/>
  <c r="AG2543" i="1"/>
  <c r="AG2539" i="1"/>
  <c r="AG2535" i="1"/>
  <c r="AG2531" i="1"/>
  <c r="AG2527" i="1"/>
  <c r="AG2523" i="1"/>
  <c r="AG2519" i="1"/>
  <c r="AG2515" i="1"/>
  <c r="AG2511" i="1"/>
  <c r="AG2507" i="1"/>
  <c r="AG2503" i="1"/>
  <c r="AG2499" i="1"/>
  <c r="AG2495" i="1"/>
  <c r="AG2491" i="1"/>
  <c r="AG2487" i="1"/>
  <c r="AG2483" i="1"/>
  <c r="AG2479" i="1"/>
  <c r="AG2475" i="1"/>
  <c r="AG2471" i="1"/>
  <c r="AG2467" i="1"/>
  <c r="AG2463" i="1"/>
  <c r="AG2459" i="1"/>
  <c r="AG2455" i="1"/>
  <c r="AG2451" i="1"/>
  <c r="AG2447" i="1"/>
  <c r="AG2443" i="1"/>
  <c r="AG2439" i="1"/>
  <c r="AG2435" i="1"/>
  <c r="AG2431" i="1"/>
  <c r="AG2427" i="1"/>
  <c r="AG2423" i="1"/>
  <c r="AG2419" i="1"/>
  <c r="AG2415" i="1"/>
  <c r="AG2411" i="1"/>
  <c r="AG2407" i="1"/>
  <c r="AG2403" i="1"/>
  <c r="AG2399" i="1"/>
  <c r="AG2395" i="1"/>
  <c r="AG2391" i="1"/>
  <c r="AG2387" i="1"/>
  <c r="AG2383" i="1"/>
  <c r="AG2379" i="1"/>
  <c r="AG2375" i="1"/>
  <c r="AG2371" i="1"/>
  <c r="AG2367" i="1"/>
  <c r="AG2363" i="1"/>
  <c r="AG2359" i="1"/>
  <c r="AG2355" i="1"/>
  <c r="AG2351" i="1"/>
  <c r="AG2347" i="1"/>
  <c r="AG2343" i="1"/>
  <c r="AG2339" i="1"/>
  <c r="AG2335" i="1"/>
  <c r="AG2331" i="1"/>
  <c r="AG2327" i="1"/>
  <c r="AG2323" i="1"/>
  <c r="AG2319" i="1"/>
  <c r="AG2315" i="1"/>
  <c r="AG2311" i="1"/>
  <c r="AG2307" i="1"/>
  <c r="AG2303" i="1"/>
  <c r="AG2299" i="1"/>
  <c r="AG2295" i="1"/>
  <c r="AG2291" i="1"/>
  <c r="AG2287" i="1"/>
  <c r="AG2283" i="1"/>
  <c r="AG2279" i="1"/>
  <c r="AG2275" i="1"/>
  <c r="AG2271" i="1"/>
  <c r="AG2267" i="1"/>
  <c r="AG2263" i="1"/>
  <c r="AG2259" i="1"/>
  <c r="AG2255" i="1"/>
  <c r="AG2251" i="1"/>
  <c r="AG2247" i="1"/>
  <c r="AG2243" i="1"/>
  <c r="AG2239" i="1"/>
  <c r="AG2235" i="1"/>
  <c r="AG2231" i="1"/>
  <c r="AG2227" i="1"/>
  <c r="AG2223" i="1"/>
  <c r="AG2219" i="1"/>
  <c r="AG2215" i="1"/>
  <c r="AG2211" i="1"/>
  <c r="AG2207" i="1"/>
  <c r="AG2203" i="1"/>
  <c r="AG2199" i="1"/>
  <c r="AG2195" i="1"/>
  <c r="AG2191" i="1"/>
  <c r="AG2187" i="1"/>
  <c r="AG2183" i="1"/>
  <c r="AG2179" i="1"/>
  <c r="AG2175" i="1"/>
  <c r="AG2171" i="1"/>
  <c r="AG2167" i="1"/>
  <c r="AG2163" i="1"/>
  <c r="AG2159" i="1"/>
  <c r="AG2155" i="1"/>
  <c r="AG2151" i="1"/>
  <c r="AG2147" i="1"/>
  <c r="AG2143" i="1"/>
  <c r="AG2139" i="1"/>
  <c r="AG2135" i="1"/>
  <c r="AG2131" i="1"/>
  <c r="AG2127" i="1"/>
  <c r="AG2123" i="1"/>
  <c r="AG2119" i="1"/>
  <c r="AG2115" i="1"/>
  <c r="AG2111" i="1"/>
  <c r="AG2107" i="1"/>
  <c r="AG2103" i="1"/>
  <c r="AG2099" i="1"/>
  <c r="AG2095" i="1"/>
  <c r="AG2091" i="1"/>
  <c r="AG2087" i="1"/>
  <c r="AG2083" i="1"/>
  <c r="AG2079" i="1"/>
  <c r="AG2075" i="1"/>
  <c r="AG2071" i="1"/>
  <c r="AG2067" i="1"/>
  <c r="AG2063" i="1"/>
  <c r="AG2059" i="1"/>
  <c r="AG2055" i="1"/>
  <c r="AG2051" i="1"/>
  <c r="AG2047" i="1"/>
  <c r="AG2043" i="1"/>
  <c r="AG2039" i="1"/>
  <c r="AG2035" i="1"/>
  <c r="AG2031" i="1"/>
  <c r="AG2027" i="1"/>
  <c r="AG2023" i="1"/>
  <c r="AG2019" i="1"/>
  <c r="AG2015" i="1"/>
  <c r="AG2011" i="1"/>
  <c r="AG2007" i="1"/>
  <c r="AG2003" i="1"/>
  <c r="AG1999" i="1"/>
  <c r="AG1995" i="1"/>
  <c r="AG1991" i="1"/>
  <c r="AG1987" i="1"/>
  <c r="AG1983" i="1"/>
  <c r="AG1979" i="1"/>
  <c r="AG1975" i="1"/>
  <c r="AG1971" i="1"/>
  <c r="AG1967" i="1"/>
  <c r="AG1963" i="1"/>
  <c r="AG1959" i="1"/>
  <c r="AG1955" i="1"/>
  <c r="AG1951" i="1"/>
  <c r="AG1947" i="1"/>
  <c r="AG1943" i="1"/>
  <c r="AG1939" i="1"/>
  <c r="AG1935" i="1"/>
  <c r="AG1931" i="1"/>
  <c r="AG1927" i="1"/>
  <c r="AG1923" i="1"/>
  <c r="AG1919" i="1"/>
  <c r="AG1915" i="1"/>
  <c r="AG1911" i="1"/>
  <c r="AG1907" i="1"/>
  <c r="AG1903" i="1"/>
  <c r="AG1899" i="1"/>
  <c r="AG1895" i="1"/>
  <c r="AG1891" i="1"/>
  <c r="AG1887" i="1"/>
  <c r="AG1883" i="1"/>
  <c r="AG1879" i="1"/>
  <c r="AG1875" i="1"/>
  <c r="AG1871" i="1"/>
  <c r="AG1867" i="1"/>
  <c r="AG1863" i="1"/>
  <c r="AG1859" i="1"/>
  <c r="AG1855" i="1"/>
  <c r="AG1851" i="1"/>
  <c r="AG1847" i="1"/>
  <c r="AG1843" i="1"/>
  <c r="AG1839" i="1"/>
  <c r="AG1835" i="1"/>
  <c r="AG1831" i="1"/>
  <c r="AG1827" i="1"/>
  <c r="AG1823" i="1"/>
  <c r="AG1819" i="1"/>
  <c r="AG1815" i="1"/>
  <c r="AG1811" i="1"/>
  <c r="AG1807" i="1"/>
  <c r="AG1803" i="1"/>
  <c r="AG1799" i="1"/>
  <c r="AG1795" i="1"/>
  <c r="AG1791" i="1"/>
  <c r="AG1787" i="1"/>
  <c r="AG1783" i="1"/>
  <c r="AG1779" i="1"/>
  <c r="AG1775" i="1"/>
  <c r="AG1771" i="1"/>
  <c r="AG1767" i="1"/>
  <c r="AG1763" i="1"/>
  <c r="AG1759" i="1"/>
  <c r="AG1755" i="1"/>
  <c r="BC13" i="1"/>
  <c r="BC11" i="1"/>
  <c r="BC16" i="1"/>
  <c r="AG1751" i="1"/>
  <c r="AG1747" i="1"/>
  <c r="AG1743" i="1"/>
  <c r="AG1739" i="1"/>
  <c r="AG1735" i="1"/>
  <c r="AG1731" i="1"/>
  <c r="AG1727" i="1"/>
  <c r="AG1723" i="1"/>
  <c r="AG1719" i="1"/>
  <c r="AG1715" i="1"/>
  <c r="AG1711" i="1"/>
  <c r="AG1707" i="1"/>
  <c r="AG1703" i="1"/>
  <c r="AG1699" i="1"/>
  <c r="AG1695" i="1"/>
  <c r="AG1691" i="1"/>
  <c r="AG1687" i="1"/>
  <c r="AG1683" i="1"/>
  <c r="AG1679" i="1"/>
  <c r="AG1675" i="1"/>
  <c r="AG1671" i="1"/>
  <c r="AG1667" i="1"/>
  <c r="AG1663" i="1"/>
  <c r="AG1659" i="1"/>
  <c r="AG1655" i="1"/>
  <c r="AG1651" i="1"/>
  <c r="AG1647" i="1"/>
  <c r="AG1643" i="1"/>
  <c r="AG1639" i="1"/>
  <c r="AG1635" i="1"/>
  <c r="AG1631" i="1"/>
  <c r="AG1627" i="1"/>
  <c r="AG1623" i="1"/>
  <c r="AG1619" i="1"/>
  <c r="AG1615" i="1"/>
  <c r="AG1611" i="1"/>
  <c r="AG1607" i="1"/>
  <c r="AG1603" i="1"/>
  <c r="AG1599" i="1"/>
  <c r="AG1595" i="1"/>
  <c r="AG1591" i="1"/>
  <c r="AG1587" i="1"/>
  <c r="AG1583" i="1"/>
  <c r="AG1579" i="1"/>
  <c r="AG1575" i="1"/>
  <c r="AG1571" i="1"/>
  <c r="AG1567" i="1"/>
  <c r="AG1563" i="1"/>
  <c r="AG1559" i="1"/>
  <c r="AG1555" i="1"/>
  <c r="AG1551" i="1"/>
  <c r="AG1547" i="1"/>
  <c r="AG1543" i="1"/>
  <c r="AG1539" i="1"/>
  <c r="AG1535" i="1"/>
  <c r="AG1531" i="1"/>
  <c r="AG1527" i="1"/>
  <c r="AG1523" i="1"/>
  <c r="AG1519" i="1"/>
  <c r="AG1515" i="1"/>
  <c r="AG1511" i="1"/>
  <c r="AG1507" i="1"/>
  <c r="AG1503" i="1"/>
  <c r="AG1499" i="1"/>
  <c r="AG1495" i="1"/>
  <c r="AG1491" i="1"/>
  <c r="AG1487" i="1"/>
  <c r="AG1483" i="1"/>
  <c r="AG1479" i="1"/>
  <c r="AG1475" i="1"/>
  <c r="AG1471" i="1"/>
  <c r="AG1467" i="1"/>
  <c r="AG1463" i="1"/>
  <c r="AG1459" i="1"/>
  <c r="AG1455" i="1"/>
  <c r="AG1451" i="1"/>
  <c r="AG1447" i="1"/>
  <c r="AG1443" i="1"/>
  <c r="AG1439" i="1"/>
  <c r="AG1435" i="1"/>
  <c r="AG1431" i="1"/>
  <c r="AG1427" i="1"/>
  <c r="AG1423" i="1"/>
  <c r="AG1419" i="1"/>
  <c r="AG1415" i="1"/>
  <c r="AG1411" i="1"/>
  <c r="AG1407" i="1"/>
  <c r="AG1403" i="1"/>
  <c r="AG1399" i="1"/>
  <c r="AG1395" i="1"/>
  <c r="AG1391" i="1"/>
  <c r="AG1387" i="1"/>
  <c r="AG1383" i="1"/>
  <c r="AG1379" i="1"/>
  <c r="AG1375" i="1"/>
  <c r="AG1371" i="1"/>
  <c r="AG1367" i="1"/>
  <c r="AG1363" i="1"/>
  <c r="AG1359" i="1"/>
  <c r="AG1355" i="1"/>
  <c r="AG1351" i="1"/>
  <c r="AG1347" i="1"/>
  <c r="AG1343" i="1"/>
  <c r="AG1339" i="1"/>
  <c r="AG1335" i="1"/>
  <c r="AG1331" i="1"/>
  <c r="AG1327" i="1"/>
  <c r="AG1323" i="1"/>
  <c r="AG1319" i="1"/>
  <c r="AG1315" i="1"/>
  <c r="AG1311" i="1"/>
  <c r="AG1307" i="1"/>
  <c r="AG1303" i="1"/>
  <c r="AG1299" i="1"/>
  <c r="AG1295" i="1"/>
  <c r="AG1291" i="1"/>
  <c r="AG1287" i="1"/>
  <c r="AG1283" i="1"/>
  <c r="AG1279" i="1"/>
  <c r="AG1275" i="1"/>
  <c r="AG1271" i="1"/>
  <c r="AG1267" i="1"/>
  <c r="AG1263" i="1"/>
  <c r="AG1259" i="1"/>
  <c r="AG1255" i="1"/>
  <c r="AG1251" i="1"/>
  <c r="AG1247" i="1"/>
  <c r="AG1243" i="1"/>
  <c r="AG1239" i="1"/>
  <c r="AG1235" i="1"/>
  <c r="AG1231" i="1"/>
  <c r="AG1227" i="1"/>
  <c r="AG1223" i="1"/>
  <c r="AG1219" i="1"/>
  <c r="AG1215" i="1"/>
  <c r="AG1211" i="1"/>
  <c r="AG1207" i="1"/>
  <c r="AG1203" i="1"/>
  <c r="AG1199" i="1"/>
  <c r="AG1195" i="1"/>
  <c r="AG1191" i="1"/>
  <c r="AG1187" i="1"/>
  <c r="AG1183" i="1"/>
  <c r="AG1179" i="1"/>
  <c r="AG1175" i="1"/>
  <c r="AG1171" i="1"/>
  <c r="AG1167" i="1"/>
  <c r="AG1163" i="1"/>
  <c r="AG1159" i="1"/>
  <c r="AG1155" i="1"/>
  <c r="AG1151" i="1"/>
  <c r="AG1147" i="1"/>
  <c r="AG1143" i="1"/>
  <c r="AG1139" i="1"/>
  <c r="AG1135" i="1"/>
  <c r="AG1131" i="1"/>
  <c r="AG1127" i="1"/>
  <c r="AG1123" i="1"/>
  <c r="AG1119" i="1"/>
  <c r="AG1115" i="1"/>
  <c r="AG1111" i="1"/>
  <c r="AG1107" i="1"/>
  <c r="AG1103" i="1"/>
  <c r="AG1099" i="1"/>
  <c r="AG1095" i="1"/>
  <c r="AG1091" i="1"/>
  <c r="AG1087" i="1"/>
  <c r="AG1083" i="1"/>
  <c r="AG1079" i="1"/>
  <c r="AG1075" i="1"/>
  <c r="AG1071" i="1"/>
  <c r="AG1067" i="1"/>
  <c r="AG1063" i="1"/>
  <c r="AG1059" i="1"/>
  <c r="AG1055" i="1"/>
  <c r="AG1051" i="1"/>
  <c r="AG1047" i="1"/>
  <c r="AG1043" i="1"/>
  <c r="AG1039" i="1"/>
  <c r="AG1035" i="1"/>
  <c r="AG1031" i="1"/>
  <c r="AG1027" i="1"/>
  <c r="AG1023" i="1"/>
  <c r="AG1019" i="1"/>
  <c r="AG1015" i="1"/>
  <c r="AG1011" i="1"/>
  <c r="AG1007" i="1"/>
  <c r="AG1003" i="1"/>
  <c r="AG999" i="1"/>
  <c r="AG995" i="1"/>
  <c r="AG991" i="1"/>
  <c r="AG987" i="1"/>
  <c r="AG983" i="1"/>
  <c r="AG979" i="1"/>
  <c r="AG975" i="1"/>
  <c r="AG971" i="1"/>
  <c r="AG967" i="1"/>
  <c r="AG963" i="1"/>
  <c r="AG959" i="1"/>
  <c r="AG955" i="1"/>
  <c r="AG951" i="1"/>
  <c r="AG947" i="1"/>
  <c r="AG943" i="1"/>
  <c r="AG939" i="1"/>
  <c r="AG935" i="1"/>
  <c r="AG931" i="1"/>
  <c r="AG927" i="1"/>
  <c r="AG923" i="1"/>
  <c r="AG919" i="1"/>
  <c r="AG915" i="1"/>
  <c r="AG911" i="1"/>
  <c r="AG907" i="1"/>
  <c r="AG903" i="1"/>
  <c r="AG899" i="1"/>
  <c r="AG895" i="1"/>
  <c r="AG891" i="1"/>
  <c r="AG887" i="1"/>
  <c r="AG883" i="1"/>
  <c r="AG879" i="1"/>
  <c r="AG875" i="1"/>
  <c r="AG871" i="1"/>
  <c r="AG867" i="1"/>
  <c r="AG863" i="1"/>
  <c r="AG859" i="1"/>
  <c r="AG855" i="1"/>
  <c r="AG851" i="1"/>
  <c r="AG847" i="1"/>
  <c r="AG843" i="1"/>
  <c r="AG839" i="1"/>
  <c r="AG835" i="1"/>
  <c r="AG831" i="1"/>
  <c r="AG827" i="1"/>
  <c r="AG823" i="1"/>
  <c r="AG819" i="1"/>
  <c r="AG815" i="1"/>
  <c r="AG811" i="1"/>
  <c r="AG807" i="1"/>
  <c r="AG803" i="1"/>
  <c r="AG799" i="1"/>
  <c r="AG795" i="1"/>
  <c r="AG791" i="1"/>
  <c r="AG787" i="1"/>
  <c r="AG783" i="1"/>
  <c r="AG779" i="1"/>
  <c r="AG775" i="1"/>
  <c r="AG771" i="1"/>
  <c r="AG767" i="1"/>
  <c r="AG763" i="1"/>
  <c r="AG759" i="1"/>
  <c r="AG755" i="1"/>
  <c r="AG751" i="1"/>
  <c r="AG747" i="1"/>
  <c r="AG743" i="1"/>
  <c r="AG739" i="1"/>
  <c r="AG735" i="1"/>
  <c r="AG731" i="1"/>
  <c r="AG727" i="1"/>
  <c r="AG723" i="1"/>
  <c r="AG719" i="1"/>
  <c r="AG715" i="1"/>
  <c r="AG711" i="1"/>
  <c r="AG707" i="1"/>
  <c r="AG703" i="1"/>
  <c r="AG699" i="1"/>
  <c r="AG695" i="1"/>
  <c r="AG691" i="1"/>
  <c r="AG687" i="1"/>
  <c r="AG683" i="1"/>
  <c r="AG679" i="1"/>
  <c r="AG675" i="1"/>
  <c r="AG671" i="1"/>
  <c r="AG667" i="1"/>
  <c r="AG663" i="1"/>
  <c r="AG659" i="1"/>
  <c r="AG655" i="1"/>
  <c r="AG651" i="1"/>
  <c r="AG647" i="1"/>
  <c r="AG643" i="1"/>
  <c r="AG639" i="1"/>
  <c r="AG635" i="1"/>
  <c r="AG631" i="1"/>
  <c r="AG627" i="1"/>
  <c r="AG623" i="1"/>
  <c r="AG619" i="1"/>
  <c r="AG615" i="1"/>
  <c r="AG611" i="1"/>
  <c r="AG607" i="1"/>
  <c r="AG603" i="1"/>
  <c r="AG599" i="1"/>
  <c r="AG595" i="1"/>
  <c r="AG591" i="1"/>
  <c r="AG587" i="1"/>
  <c r="AG583" i="1"/>
  <c r="AG579" i="1"/>
  <c r="AG575" i="1"/>
  <c r="AG571" i="1"/>
  <c r="AG567" i="1"/>
  <c r="AG563" i="1"/>
  <c r="AG559" i="1"/>
  <c r="AG555" i="1"/>
  <c r="AG551" i="1"/>
  <c r="AG547" i="1"/>
  <c r="AG543" i="1"/>
  <c r="AG539" i="1"/>
  <c r="AG535" i="1"/>
  <c r="AG531" i="1"/>
  <c r="AG527" i="1"/>
  <c r="AG523" i="1"/>
  <c r="AG519" i="1"/>
  <c r="AG515" i="1"/>
  <c r="AG511" i="1"/>
  <c r="AG507" i="1"/>
  <c r="AG503" i="1"/>
  <c r="AG499" i="1"/>
  <c r="AG495" i="1"/>
  <c r="AG491" i="1"/>
  <c r="AG487" i="1"/>
  <c r="AG483" i="1"/>
  <c r="AG479" i="1"/>
  <c r="AG475" i="1"/>
  <c r="AG471" i="1"/>
  <c r="AG467" i="1"/>
  <c r="AG463" i="1"/>
  <c r="AG459" i="1"/>
  <c r="AG455" i="1"/>
  <c r="AG451" i="1"/>
  <c r="AG447" i="1"/>
  <c r="AG443" i="1"/>
  <c r="AG439" i="1"/>
  <c r="AG435" i="1"/>
  <c r="AG431" i="1"/>
  <c r="AG427" i="1"/>
  <c r="AG423" i="1"/>
  <c r="AG419" i="1"/>
  <c r="AG415" i="1"/>
  <c r="AG411" i="1"/>
  <c r="AG407" i="1"/>
  <c r="AG403" i="1"/>
  <c r="AG399" i="1"/>
  <c r="AG395" i="1"/>
  <c r="AG391" i="1"/>
  <c r="AG387" i="1"/>
  <c r="AG383" i="1"/>
  <c r="AG379" i="1"/>
  <c r="AG375" i="1"/>
  <c r="AG371" i="1"/>
  <c r="AG367" i="1"/>
  <c r="AG363" i="1"/>
  <c r="AG359" i="1"/>
  <c r="AG355" i="1"/>
  <c r="AG351" i="1"/>
  <c r="AG347" i="1"/>
  <c r="AG343" i="1"/>
  <c r="AG339" i="1"/>
  <c r="AG335" i="1"/>
  <c r="AG331" i="1"/>
  <c r="AG327" i="1"/>
  <c r="AG323" i="1"/>
  <c r="AG319" i="1"/>
  <c r="AG315" i="1"/>
  <c r="AG311" i="1"/>
  <c r="AG307" i="1"/>
  <c r="AG303" i="1"/>
  <c r="AG299" i="1"/>
  <c r="AG295" i="1"/>
  <c r="AG291" i="1"/>
  <c r="AG287" i="1"/>
  <c r="AG283" i="1"/>
  <c r="AG279" i="1"/>
  <c r="AG275" i="1"/>
  <c r="AG271" i="1"/>
  <c r="AG267" i="1"/>
  <c r="AG263" i="1"/>
  <c r="AG259" i="1"/>
  <c r="AG255" i="1"/>
  <c r="AG251" i="1"/>
  <c r="AG247" i="1"/>
  <c r="AG243" i="1"/>
  <c r="AG239" i="1"/>
  <c r="AG235" i="1"/>
  <c r="AG231" i="1"/>
  <c r="AG227" i="1"/>
  <c r="AG223" i="1"/>
  <c r="AG219" i="1"/>
  <c r="AG215" i="1"/>
  <c r="AG211" i="1"/>
  <c r="AG207" i="1"/>
  <c r="AG203" i="1"/>
  <c r="AG199" i="1"/>
  <c r="AG195" i="1"/>
  <c r="AG191" i="1"/>
  <c r="AG187" i="1"/>
  <c r="AG183" i="1"/>
  <c r="AG179" i="1"/>
  <c r="AG175" i="1"/>
  <c r="AG171" i="1"/>
  <c r="AG167" i="1"/>
  <c r="AG163" i="1"/>
  <c r="AG159" i="1"/>
  <c r="AG155" i="1"/>
  <c r="AG151" i="1"/>
  <c r="AG147" i="1"/>
  <c r="AG143" i="1"/>
  <c r="AG139" i="1"/>
  <c r="AG135" i="1"/>
  <c r="AG131" i="1"/>
  <c r="AG127" i="1"/>
  <c r="AG123" i="1"/>
  <c r="AG119" i="1"/>
  <c r="AG115" i="1"/>
  <c r="AG111" i="1"/>
  <c r="AG107" i="1"/>
  <c r="AG103" i="1"/>
  <c r="AG99" i="1"/>
  <c r="AG95" i="1"/>
  <c r="AG91" i="1"/>
  <c r="AG87" i="1"/>
  <c r="AG83" i="1"/>
  <c r="AG79" i="1"/>
  <c r="AG75" i="1"/>
  <c r="AG71" i="1"/>
  <c r="AG67" i="1"/>
  <c r="AG63" i="1"/>
  <c r="AG59" i="1"/>
  <c r="AG55" i="1"/>
  <c r="AG51" i="1"/>
  <c r="AG47" i="1"/>
  <c r="AG43" i="1"/>
  <c r="AG39" i="1"/>
  <c r="AG35" i="1"/>
  <c r="AG31" i="1"/>
  <c r="AG27" i="1"/>
  <c r="AG23" i="1"/>
  <c r="AG19" i="1"/>
  <c r="AG15" i="1"/>
  <c r="AG3506" i="1"/>
  <c r="AG3502" i="1"/>
  <c r="AG3498" i="1"/>
  <c r="AG3494" i="1"/>
  <c r="AG3490" i="1"/>
  <c r="AG3486" i="1"/>
  <c r="AG3482" i="1"/>
  <c r="AG3478" i="1"/>
  <c r="AG3474" i="1"/>
  <c r="AG3470" i="1"/>
  <c r="AG3466" i="1"/>
  <c r="AG3462" i="1"/>
  <c r="AG3458" i="1"/>
  <c r="AG3454" i="1"/>
  <c r="AG3450" i="1"/>
  <c r="AG3446" i="1"/>
  <c r="AG3442" i="1"/>
  <c r="AG3438" i="1"/>
  <c r="AG3434" i="1"/>
  <c r="AG3430" i="1"/>
  <c r="AG3426" i="1"/>
  <c r="AG3422" i="1"/>
  <c r="AG3418" i="1"/>
  <c r="AG3414" i="1"/>
  <c r="AG3410" i="1"/>
  <c r="AG3406" i="1"/>
  <c r="AG3402" i="1"/>
  <c r="AG3398" i="1"/>
  <c r="AG3394" i="1"/>
  <c r="AG3390" i="1"/>
  <c r="AG3386" i="1"/>
  <c r="AG3382" i="1"/>
  <c r="AG3378" i="1"/>
  <c r="AG3374" i="1"/>
  <c r="AG3370" i="1"/>
  <c r="AG3366" i="1"/>
  <c r="AG3362" i="1"/>
  <c r="AG3358" i="1"/>
  <c r="AG3354" i="1"/>
  <c r="AG3350" i="1"/>
  <c r="AG3346" i="1"/>
  <c r="AG3342" i="1"/>
  <c r="AG3338" i="1"/>
  <c r="AG3334" i="1"/>
  <c r="AG3330" i="1"/>
  <c r="AG3326" i="1"/>
  <c r="AG3322" i="1"/>
  <c r="AG3318" i="1"/>
  <c r="AG3314" i="1"/>
  <c r="AG3310" i="1"/>
  <c r="AG3306" i="1"/>
  <c r="AG3302" i="1"/>
  <c r="AG3298" i="1"/>
  <c r="AG3294" i="1"/>
  <c r="AG3290" i="1"/>
  <c r="AG3286" i="1"/>
  <c r="AG3282" i="1"/>
  <c r="AG3278" i="1"/>
  <c r="AG3274" i="1"/>
  <c r="AG3270" i="1"/>
  <c r="AG3266" i="1"/>
  <c r="AG3262" i="1"/>
  <c r="AG3258" i="1"/>
  <c r="AG3254" i="1"/>
  <c r="AG3250" i="1"/>
  <c r="AG3246" i="1"/>
  <c r="AG3242" i="1"/>
  <c r="AG3238" i="1"/>
  <c r="AG3234" i="1"/>
  <c r="AG3230" i="1"/>
  <c r="AG3226" i="1"/>
  <c r="AG3222" i="1"/>
  <c r="AG3218" i="1"/>
  <c r="AG3214" i="1"/>
  <c r="AG3210" i="1"/>
  <c r="AG3206" i="1"/>
  <c r="AG3202" i="1"/>
  <c r="AG3198" i="1"/>
  <c r="AG3194" i="1"/>
  <c r="AG3190" i="1"/>
  <c r="AG3186" i="1"/>
  <c r="AG3182" i="1"/>
  <c r="AG3178" i="1"/>
  <c r="AG3174" i="1"/>
  <c r="AG3170" i="1"/>
  <c r="AG3166" i="1"/>
  <c r="AG3162" i="1"/>
  <c r="AG3158" i="1"/>
  <c r="AG3154" i="1"/>
  <c r="AG3150" i="1"/>
  <c r="AG3146" i="1"/>
  <c r="AG3142" i="1"/>
  <c r="AG3138" i="1"/>
  <c r="AG3134" i="1"/>
  <c r="AG3130" i="1"/>
  <c r="AG3126" i="1"/>
  <c r="AG3122" i="1"/>
  <c r="AG3118" i="1"/>
  <c r="AG3114" i="1"/>
  <c r="AG3110" i="1"/>
  <c r="AG3106" i="1"/>
  <c r="AG3102" i="1"/>
  <c r="AG3098" i="1"/>
  <c r="AG3094" i="1"/>
  <c r="AG3090" i="1"/>
  <c r="AG3086" i="1"/>
  <c r="AG3082" i="1"/>
  <c r="AG3078" i="1"/>
  <c r="AG3074" i="1"/>
  <c r="AG3070" i="1"/>
  <c r="AG3066" i="1"/>
  <c r="AG3062" i="1"/>
  <c r="AG3058" i="1"/>
  <c r="AG3054" i="1"/>
  <c r="AG3050" i="1"/>
  <c r="AG3046" i="1"/>
  <c r="AG3042" i="1"/>
  <c r="AG3038" i="1"/>
  <c r="AG3034" i="1"/>
  <c r="AG3030" i="1"/>
  <c r="AG3026" i="1"/>
  <c r="AG3022" i="1"/>
  <c r="AG3018" i="1"/>
  <c r="AG3014" i="1"/>
  <c r="AG3010" i="1"/>
  <c r="AG3006" i="1"/>
  <c r="AG3002" i="1"/>
  <c r="AG2998" i="1"/>
  <c r="AG2994" i="1"/>
  <c r="AG2990" i="1"/>
  <c r="AG2986" i="1"/>
  <c r="AG2982" i="1"/>
  <c r="AG2978" i="1"/>
  <c r="AG2974" i="1"/>
  <c r="AG2970" i="1"/>
  <c r="AG2966" i="1"/>
  <c r="AG2962" i="1"/>
  <c r="AG2958" i="1"/>
  <c r="AG2954" i="1"/>
  <c r="AG2950" i="1"/>
  <c r="AG2946" i="1"/>
  <c r="AG2942" i="1"/>
  <c r="AG2938" i="1"/>
  <c r="AG2934" i="1"/>
  <c r="AG2930" i="1"/>
  <c r="AG2926" i="1"/>
  <c r="AG2922" i="1"/>
  <c r="AG2918" i="1"/>
  <c r="AG2914" i="1"/>
  <c r="AG2910" i="1"/>
  <c r="AG2906" i="1"/>
  <c r="AG2902" i="1"/>
  <c r="AG2898" i="1"/>
  <c r="AG2894" i="1"/>
  <c r="AG2890" i="1"/>
  <c r="AG2886" i="1"/>
  <c r="AG2882" i="1"/>
  <c r="AG2878" i="1"/>
  <c r="AG2874" i="1"/>
  <c r="AG2870" i="1"/>
  <c r="AG2866" i="1"/>
  <c r="AG2862" i="1"/>
  <c r="AG2858" i="1"/>
  <c r="AG2854" i="1"/>
  <c r="AG2850" i="1"/>
  <c r="AG2846" i="1"/>
  <c r="AG2842" i="1"/>
  <c r="AG2838" i="1"/>
  <c r="AG2834" i="1"/>
  <c r="AG2830" i="1"/>
  <c r="AG2826" i="1"/>
  <c r="AG2822" i="1"/>
  <c r="AG2818" i="1"/>
  <c r="AG2814" i="1"/>
  <c r="AG2810" i="1"/>
  <c r="AG2806" i="1"/>
  <c r="AG2802" i="1"/>
  <c r="AG2798" i="1"/>
  <c r="AG2794" i="1"/>
  <c r="AG2790" i="1"/>
  <c r="AG2786" i="1"/>
  <c r="AG2782" i="1"/>
  <c r="AG2778" i="1"/>
  <c r="AG2774" i="1"/>
  <c r="AG2770" i="1"/>
  <c r="AG2766" i="1"/>
  <c r="AG2762" i="1"/>
  <c r="AG2758" i="1"/>
  <c r="AG2754" i="1"/>
  <c r="AG2750" i="1"/>
  <c r="AG2746" i="1"/>
  <c r="AG2742" i="1"/>
  <c r="AG2738" i="1"/>
  <c r="AG2734" i="1"/>
  <c r="AG2730" i="1"/>
  <c r="AG2726" i="1"/>
  <c r="AG2722" i="1"/>
  <c r="AG2718" i="1"/>
  <c r="AG2714" i="1"/>
  <c r="AG2710" i="1"/>
  <c r="AG2706" i="1"/>
  <c r="AG2702" i="1"/>
  <c r="AG2698" i="1"/>
  <c r="AG2694" i="1"/>
  <c r="AG2690" i="1"/>
  <c r="AG2686" i="1"/>
  <c r="AG2682" i="1"/>
  <c r="AG2678" i="1"/>
  <c r="AG2674" i="1"/>
  <c r="AG2670" i="1"/>
  <c r="AG2666" i="1"/>
  <c r="AG2662" i="1"/>
  <c r="AG2658" i="1"/>
  <c r="AG2654" i="1"/>
  <c r="AG2650" i="1"/>
  <c r="AG2646" i="1"/>
  <c r="AG2642" i="1"/>
  <c r="AG2638" i="1"/>
  <c r="AG2634" i="1"/>
  <c r="AG2630" i="1"/>
  <c r="AG2626" i="1"/>
  <c r="AG2622" i="1"/>
  <c r="AG2618" i="1"/>
  <c r="AG2614" i="1"/>
  <c r="AG2610" i="1"/>
  <c r="AG2606" i="1"/>
  <c r="AG2602" i="1"/>
  <c r="AG2598" i="1"/>
  <c r="AG2594" i="1"/>
  <c r="AG2590" i="1"/>
  <c r="AG2586" i="1"/>
  <c r="AG2582" i="1"/>
  <c r="AG2578" i="1"/>
  <c r="AG2574" i="1"/>
  <c r="AG2570" i="1"/>
  <c r="AG2566" i="1"/>
  <c r="AG2562" i="1"/>
  <c r="AG2558" i="1"/>
  <c r="AG2554" i="1"/>
  <c r="AG2550" i="1"/>
  <c r="AG2546" i="1"/>
  <c r="AG2542" i="1"/>
  <c r="AG2538" i="1"/>
  <c r="AG2534" i="1"/>
  <c r="AG2530" i="1"/>
  <c r="AG2526" i="1"/>
  <c r="AG2522" i="1"/>
  <c r="AG2518" i="1"/>
  <c r="AG2514" i="1"/>
  <c r="AG2510" i="1"/>
  <c r="AG2506" i="1"/>
  <c r="AG2502" i="1"/>
  <c r="AG2498" i="1"/>
  <c r="AG2494" i="1"/>
  <c r="AG2490" i="1"/>
  <c r="AG2486" i="1"/>
  <c r="AG2482" i="1"/>
  <c r="AG2478" i="1"/>
  <c r="AG2474" i="1"/>
  <c r="AG2470" i="1"/>
  <c r="AG2466" i="1"/>
  <c r="AG2462" i="1"/>
  <c r="AG2458" i="1"/>
  <c r="AG2454" i="1"/>
  <c r="AG2450" i="1"/>
  <c r="AG2446" i="1"/>
  <c r="AG2442" i="1"/>
  <c r="AG2438" i="1"/>
  <c r="AG2434" i="1"/>
  <c r="AG2430" i="1"/>
  <c r="AG2426" i="1"/>
  <c r="AG2422" i="1"/>
  <c r="AG2418" i="1"/>
  <c r="AG2414" i="1"/>
  <c r="AG2410" i="1"/>
  <c r="AG2406" i="1"/>
  <c r="AG2402" i="1"/>
  <c r="AG2398" i="1"/>
  <c r="AG2394" i="1"/>
  <c r="AG2390" i="1"/>
  <c r="AG2386" i="1"/>
  <c r="AG2382" i="1"/>
  <c r="AG2378" i="1"/>
  <c r="AG2374" i="1"/>
  <c r="AG2370" i="1"/>
  <c r="AG2366" i="1"/>
  <c r="AG2362" i="1"/>
  <c r="AG2358" i="1"/>
  <c r="AG2354" i="1"/>
  <c r="AG2350" i="1"/>
  <c r="AG2346" i="1"/>
  <c r="AG2342" i="1"/>
  <c r="AG2338" i="1"/>
  <c r="AG2334" i="1"/>
  <c r="AG2330" i="1"/>
  <c r="AG2326" i="1"/>
  <c r="AG2322" i="1"/>
  <c r="AG2318" i="1"/>
  <c r="AG2314" i="1"/>
  <c r="AG2310" i="1"/>
  <c r="AG2306" i="1"/>
  <c r="AG2302" i="1"/>
  <c r="AG2298" i="1"/>
  <c r="AG2294" i="1"/>
  <c r="AG2290" i="1"/>
  <c r="AG2286" i="1"/>
  <c r="AG2282" i="1"/>
  <c r="AG2278" i="1"/>
  <c r="AG2274" i="1"/>
  <c r="AG2270" i="1"/>
  <c r="AG2266" i="1"/>
  <c r="AG2262" i="1"/>
  <c r="AG2258" i="1"/>
  <c r="AG2254" i="1"/>
  <c r="AG2250" i="1"/>
  <c r="AG2246" i="1"/>
  <c r="AG2242" i="1"/>
  <c r="AG2238" i="1"/>
  <c r="AG2234" i="1"/>
  <c r="AG2230" i="1"/>
  <c r="AG2226" i="1"/>
  <c r="AG2222" i="1"/>
  <c r="AG2218" i="1"/>
  <c r="AG2214" i="1"/>
  <c r="AG2210" i="1"/>
  <c r="AG2206" i="1"/>
  <c r="AG2202" i="1"/>
  <c r="AG2198" i="1"/>
  <c r="AG2194" i="1"/>
  <c r="AG2190" i="1"/>
  <c r="AG2186" i="1"/>
  <c r="AG2182" i="1"/>
  <c r="AG2178" i="1"/>
  <c r="AG2174" i="1"/>
  <c r="AG2170" i="1"/>
  <c r="AG2166" i="1"/>
  <c r="AG2162" i="1"/>
  <c r="AG2158" i="1"/>
  <c r="AG2154" i="1"/>
  <c r="AG2150" i="1"/>
  <c r="AG2146" i="1"/>
  <c r="AG2142" i="1"/>
  <c r="AG2138" i="1"/>
  <c r="AG2134" i="1"/>
  <c r="AG2130" i="1"/>
  <c r="AG2126" i="1"/>
  <c r="AG2122" i="1"/>
  <c r="AG2118" i="1"/>
  <c r="AG2114" i="1"/>
  <c r="AG2110" i="1"/>
  <c r="AG2106" i="1"/>
  <c r="AG2102" i="1"/>
  <c r="AG2098" i="1"/>
  <c r="AG2094" i="1"/>
  <c r="AG2090" i="1"/>
  <c r="AG2086" i="1"/>
  <c r="AG2082" i="1"/>
  <c r="AG2078" i="1"/>
  <c r="AG2074" i="1"/>
  <c r="AG2070" i="1"/>
  <c r="AG2066" i="1"/>
  <c r="AG2062" i="1"/>
  <c r="AG2058" i="1"/>
  <c r="AG2054" i="1"/>
  <c r="AG2050" i="1"/>
  <c r="AG2046" i="1"/>
  <c r="AG2042" i="1"/>
  <c r="AG2038" i="1"/>
  <c r="AG2034" i="1"/>
  <c r="AG2030" i="1"/>
  <c r="AG2026" i="1"/>
  <c r="AG2022" i="1"/>
  <c r="AG2018" i="1"/>
  <c r="AG2014" i="1"/>
  <c r="AG2010" i="1"/>
  <c r="AG2006" i="1"/>
  <c r="AG2002" i="1"/>
  <c r="AG1998" i="1"/>
  <c r="AG1994" i="1"/>
  <c r="AG1990" i="1"/>
  <c r="AG1986" i="1"/>
  <c r="AG1982" i="1"/>
  <c r="AG1978" i="1"/>
  <c r="AG1974" i="1"/>
  <c r="AG1970" i="1"/>
  <c r="AG1966" i="1"/>
  <c r="AG1962" i="1"/>
  <c r="AG1958" i="1"/>
  <c r="AG1954" i="1"/>
  <c r="AG1950" i="1"/>
  <c r="AG1946" i="1"/>
  <c r="AG1942" i="1"/>
  <c r="AG1938" i="1"/>
  <c r="AG1934" i="1"/>
  <c r="AG1930" i="1"/>
  <c r="AG1926" i="1"/>
  <c r="AG1922" i="1"/>
  <c r="AG1918" i="1"/>
  <c r="AG1914" i="1"/>
  <c r="AG1910" i="1"/>
  <c r="AG1906" i="1"/>
  <c r="AG1902" i="1"/>
  <c r="AG1898" i="1"/>
  <c r="AG1894" i="1"/>
  <c r="AG1890" i="1"/>
  <c r="AG1886" i="1"/>
  <c r="AG1882" i="1"/>
  <c r="AG1878" i="1"/>
  <c r="AG1874" i="1"/>
  <c r="AG1870" i="1"/>
  <c r="AG1866" i="1"/>
  <c r="AG1862" i="1"/>
  <c r="AG1858" i="1"/>
  <c r="AG1854" i="1"/>
  <c r="AG1850" i="1"/>
  <c r="AG1846" i="1"/>
  <c r="AG1842" i="1"/>
  <c r="AG1838" i="1"/>
  <c r="AG1834" i="1"/>
  <c r="AG1830" i="1"/>
  <c r="AG1826" i="1"/>
  <c r="AG1822" i="1"/>
  <c r="AG1818" i="1"/>
  <c r="AG1814" i="1"/>
  <c r="AG1810" i="1"/>
  <c r="AG1806" i="1"/>
  <c r="AG1802" i="1"/>
  <c r="AG1798" i="1"/>
  <c r="AG1794" i="1"/>
  <c r="AG1790" i="1"/>
  <c r="AG1786" i="1"/>
  <c r="AG1782" i="1"/>
  <c r="AG1778" i="1"/>
  <c r="AG1774" i="1"/>
  <c r="AG1770" i="1"/>
  <c r="AG1766" i="1"/>
  <c r="AG1762" i="1"/>
  <c r="AG1758" i="1"/>
  <c r="AG1754" i="1"/>
  <c r="BA13" i="1"/>
  <c r="BA11" i="1"/>
  <c r="BA16" i="1"/>
  <c r="AG1750" i="1"/>
  <c r="AG1746" i="1"/>
  <c r="AG1742" i="1"/>
  <c r="AG1738" i="1"/>
  <c r="AG1734" i="1"/>
  <c r="AG1730" i="1"/>
  <c r="AG1726" i="1"/>
  <c r="AG1722" i="1"/>
  <c r="AG1718" i="1"/>
  <c r="AG1714" i="1"/>
  <c r="AG1710" i="1"/>
  <c r="AG1706" i="1"/>
  <c r="AG1702" i="1"/>
  <c r="AG1698" i="1"/>
  <c r="AG1694" i="1"/>
  <c r="AG1690" i="1"/>
  <c r="AG1686" i="1"/>
  <c r="AG1682" i="1"/>
  <c r="AG1678" i="1"/>
  <c r="AG1674" i="1"/>
  <c r="AG1670" i="1"/>
  <c r="AG1666" i="1"/>
  <c r="AG1662" i="1"/>
  <c r="AG1658" i="1"/>
  <c r="AG1654" i="1"/>
  <c r="AG1650" i="1"/>
  <c r="AG1646" i="1"/>
  <c r="AG1642" i="1"/>
  <c r="AG1638" i="1"/>
  <c r="AG1634" i="1"/>
  <c r="AG1630" i="1"/>
  <c r="AG1626" i="1"/>
  <c r="AG1622" i="1"/>
  <c r="AG1618" i="1"/>
  <c r="AG1614" i="1"/>
  <c r="AG1610" i="1"/>
  <c r="AG1606" i="1"/>
  <c r="AG1602" i="1"/>
  <c r="AG1598" i="1"/>
  <c r="AG1594" i="1"/>
  <c r="AG1590" i="1"/>
  <c r="AG1586" i="1"/>
  <c r="AG1582" i="1"/>
  <c r="AG1578" i="1"/>
  <c r="AG1574" i="1"/>
  <c r="AG1570" i="1"/>
  <c r="AG1566" i="1"/>
  <c r="AG1562" i="1"/>
  <c r="AG1558" i="1"/>
  <c r="AG1554" i="1"/>
  <c r="AG1550" i="1"/>
  <c r="AG1546" i="1"/>
  <c r="AG1542" i="1"/>
  <c r="AG1538" i="1"/>
  <c r="AG1534" i="1"/>
  <c r="AG1530" i="1"/>
  <c r="AG1526" i="1"/>
  <c r="AG1522" i="1"/>
  <c r="AG1518" i="1"/>
  <c r="AG1514" i="1"/>
  <c r="AG1510" i="1"/>
  <c r="AG1506" i="1"/>
  <c r="AG1502" i="1"/>
  <c r="AG1498" i="1"/>
  <c r="AG1494" i="1"/>
  <c r="AG1490" i="1"/>
  <c r="AG1486" i="1"/>
  <c r="AG1482" i="1"/>
  <c r="AG1478" i="1"/>
  <c r="AG1474" i="1"/>
  <c r="AG1470" i="1"/>
  <c r="AG1466" i="1"/>
  <c r="AG1462" i="1"/>
  <c r="AG1458" i="1"/>
  <c r="AG1454" i="1"/>
  <c r="AG1450" i="1"/>
  <c r="AG1446" i="1"/>
  <c r="AG1442" i="1"/>
  <c r="AG1438" i="1"/>
  <c r="AG1434" i="1"/>
  <c r="AG1430" i="1"/>
  <c r="AG1426" i="1"/>
  <c r="AG1422" i="1"/>
  <c r="AG1418" i="1"/>
  <c r="AG1414" i="1"/>
  <c r="AG1410" i="1"/>
  <c r="AG1406" i="1"/>
  <c r="AG1402" i="1"/>
  <c r="AG1398" i="1"/>
  <c r="AG1394" i="1"/>
  <c r="AG1390" i="1"/>
  <c r="AG1386" i="1"/>
  <c r="AG1382" i="1"/>
  <c r="AG1378" i="1"/>
  <c r="AG1374" i="1"/>
  <c r="AG1370" i="1"/>
  <c r="AG1366" i="1"/>
  <c r="AG1362" i="1"/>
  <c r="AG1358" i="1"/>
  <c r="AG1354" i="1"/>
  <c r="AG1350" i="1"/>
  <c r="AG1346" i="1"/>
  <c r="AG1342" i="1"/>
  <c r="AG1338" i="1"/>
  <c r="AG1334" i="1"/>
  <c r="AG1330" i="1"/>
  <c r="AG1326" i="1"/>
  <c r="AG1322" i="1"/>
  <c r="AG1318" i="1"/>
  <c r="AG1314" i="1"/>
  <c r="AG1310" i="1"/>
  <c r="AG1306" i="1"/>
  <c r="AG1302" i="1"/>
  <c r="AG1298" i="1"/>
  <c r="AG1294" i="1"/>
  <c r="AG1290" i="1"/>
  <c r="AG1286" i="1"/>
  <c r="AG1282" i="1"/>
  <c r="AG1278" i="1"/>
  <c r="AG1274" i="1"/>
  <c r="AG1270" i="1"/>
  <c r="AG1266" i="1"/>
  <c r="AG1262" i="1"/>
  <c r="AG1258" i="1"/>
  <c r="AG1254" i="1"/>
  <c r="AG1250" i="1"/>
  <c r="AG1246" i="1"/>
  <c r="AG1242" i="1"/>
  <c r="AG1238" i="1"/>
  <c r="AG1234" i="1"/>
  <c r="AG1230" i="1"/>
  <c r="AG1226" i="1"/>
  <c r="AG1222" i="1"/>
  <c r="AG1218" i="1"/>
  <c r="AG1214" i="1"/>
  <c r="AG1210" i="1"/>
  <c r="AG1206" i="1"/>
  <c r="AG1202" i="1"/>
  <c r="AG1198" i="1"/>
  <c r="AG1194" i="1"/>
  <c r="AG1190" i="1"/>
  <c r="AG1186" i="1"/>
  <c r="AG1182" i="1"/>
  <c r="AG1178" i="1"/>
  <c r="AG1174" i="1"/>
  <c r="AG1170" i="1"/>
  <c r="AG1166" i="1"/>
  <c r="AG1162" i="1"/>
  <c r="AG1158" i="1"/>
  <c r="AG1154" i="1"/>
  <c r="AG1150" i="1"/>
  <c r="AG1146" i="1"/>
  <c r="AG1142" i="1"/>
  <c r="AG1138" i="1"/>
  <c r="AG1134" i="1"/>
  <c r="AG1130" i="1"/>
  <c r="AG1126" i="1"/>
  <c r="AG1122" i="1"/>
  <c r="AG1118" i="1"/>
  <c r="AG1114" i="1"/>
  <c r="AG1110" i="1"/>
  <c r="AG1106" i="1"/>
  <c r="AG1102" i="1"/>
  <c r="AG1098" i="1"/>
  <c r="AG1094" i="1"/>
  <c r="AG1090" i="1"/>
  <c r="AG1086" i="1"/>
  <c r="AG1082" i="1"/>
  <c r="AG1078" i="1"/>
  <c r="AG1074" i="1"/>
  <c r="AG1070" i="1"/>
  <c r="AG1066" i="1"/>
  <c r="AG1062" i="1"/>
  <c r="AG1058" i="1"/>
  <c r="AG1054" i="1"/>
  <c r="AG1050" i="1"/>
  <c r="AG1046" i="1"/>
  <c r="AG1042" i="1"/>
  <c r="AG1038" i="1"/>
  <c r="AG1034" i="1"/>
  <c r="AG1030" i="1"/>
  <c r="AG1026" i="1"/>
  <c r="AG1022" i="1"/>
  <c r="AG1018" i="1"/>
  <c r="AG1014" i="1"/>
  <c r="AG1010" i="1"/>
  <c r="AG1006" i="1"/>
  <c r="AG1002" i="1"/>
  <c r="AG998" i="1"/>
  <c r="AG994" i="1"/>
  <c r="AG990" i="1"/>
  <c r="AG986" i="1"/>
  <c r="AG982" i="1"/>
  <c r="AG978" i="1"/>
  <c r="AG974" i="1"/>
  <c r="AG970" i="1"/>
  <c r="AG966" i="1"/>
  <c r="AG962" i="1"/>
  <c r="AG958" i="1"/>
  <c r="AG954" i="1"/>
  <c r="AG950" i="1"/>
  <c r="AG946" i="1"/>
  <c r="AG942" i="1"/>
  <c r="AG938" i="1"/>
  <c r="AG934" i="1"/>
  <c r="AG930" i="1"/>
  <c r="AG926" i="1"/>
  <c r="AG922" i="1"/>
  <c r="AG918" i="1"/>
  <c r="AG914" i="1"/>
  <c r="AG910" i="1"/>
  <c r="AG906" i="1"/>
  <c r="AG902" i="1"/>
  <c r="AG898" i="1"/>
  <c r="AG894" i="1"/>
  <c r="AG890" i="1"/>
  <c r="AG886" i="1"/>
  <c r="AG882" i="1"/>
  <c r="AG878" i="1"/>
  <c r="AG874" i="1"/>
  <c r="AG870" i="1"/>
  <c r="AG866" i="1"/>
  <c r="AG862" i="1"/>
  <c r="AG858" i="1"/>
  <c r="AG854" i="1"/>
  <c r="AG850" i="1"/>
  <c r="AG846" i="1"/>
  <c r="AG842" i="1"/>
  <c r="AG838" i="1"/>
  <c r="AG834" i="1"/>
  <c r="AG830" i="1"/>
  <c r="AG826" i="1"/>
  <c r="AG822" i="1"/>
  <c r="AG818" i="1"/>
  <c r="AG814" i="1"/>
  <c r="AG810" i="1"/>
  <c r="AG806" i="1"/>
  <c r="AG802" i="1"/>
  <c r="AG798" i="1"/>
  <c r="AG794" i="1"/>
  <c r="AG790" i="1"/>
  <c r="AG786" i="1"/>
  <c r="AG782" i="1"/>
  <c r="AG778" i="1"/>
  <c r="AG774" i="1"/>
  <c r="AG770" i="1"/>
  <c r="AG766" i="1"/>
  <c r="AG762" i="1"/>
  <c r="AG758" i="1"/>
  <c r="AG754" i="1"/>
  <c r="AG750" i="1"/>
  <c r="AG746" i="1"/>
  <c r="AG742" i="1"/>
  <c r="AG738" i="1"/>
  <c r="AG734" i="1"/>
  <c r="AG730" i="1"/>
  <c r="AG726" i="1"/>
  <c r="AG722" i="1"/>
  <c r="AG718" i="1"/>
  <c r="AG714" i="1"/>
  <c r="AG710" i="1"/>
  <c r="AG706" i="1"/>
  <c r="AG702" i="1"/>
  <c r="AG698" i="1"/>
  <c r="AG694" i="1"/>
  <c r="AG690" i="1"/>
  <c r="AG686" i="1"/>
  <c r="AG682" i="1"/>
  <c r="AG678" i="1"/>
  <c r="AG674" i="1"/>
  <c r="AG670" i="1"/>
  <c r="AG666" i="1"/>
  <c r="AG662" i="1"/>
  <c r="AG658" i="1"/>
  <c r="AG654" i="1"/>
  <c r="AG650" i="1"/>
  <c r="AG646" i="1"/>
  <c r="AG642" i="1"/>
  <c r="AG638" i="1"/>
  <c r="AG634" i="1"/>
  <c r="AG630" i="1"/>
  <c r="AG626" i="1"/>
  <c r="AG622" i="1"/>
  <c r="AG618" i="1"/>
  <c r="AG614" i="1"/>
  <c r="AG610" i="1"/>
  <c r="AG606" i="1"/>
  <c r="AG602" i="1"/>
  <c r="AG598" i="1"/>
  <c r="AG594" i="1"/>
  <c r="AG590" i="1"/>
  <c r="AG586" i="1"/>
  <c r="AG582" i="1"/>
  <c r="AG578" i="1"/>
  <c r="AG574" i="1"/>
  <c r="AG570" i="1"/>
  <c r="AG566" i="1"/>
  <c r="AG562" i="1"/>
  <c r="AG558" i="1"/>
  <c r="AG554" i="1"/>
  <c r="AG550" i="1"/>
  <c r="AG546" i="1"/>
  <c r="AG542" i="1"/>
  <c r="AG538" i="1"/>
  <c r="AG534" i="1"/>
  <c r="AG530" i="1"/>
  <c r="AG526" i="1"/>
  <c r="AG522" i="1"/>
  <c r="AG518" i="1"/>
  <c r="AG514" i="1"/>
  <c r="AG510" i="1"/>
  <c r="AG506" i="1"/>
  <c r="AG502" i="1"/>
  <c r="AG498" i="1"/>
  <c r="AG494" i="1"/>
  <c r="AG490" i="1"/>
  <c r="AG486" i="1"/>
  <c r="AG482" i="1"/>
  <c r="AG478" i="1"/>
  <c r="AG474" i="1"/>
  <c r="AG470" i="1"/>
  <c r="AG466" i="1"/>
  <c r="AG462" i="1"/>
  <c r="AG458" i="1"/>
  <c r="AG454" i="1"/>
  <c r="AG450" i="1"/>
  <c r="AG446" i="1"/>
  <c r="AG442" i="1"/>
  <c r="AG438" i="1"/>
  <c r="AG434" i="1"/>
  <c r="AG430" i="1"/>
  <c r="AG426" i="1"/>
  <c r="AG422" i="1"/>
  <c r="AG418" i="1"/>
  <c r="AG414" i="1"/>
  <c r="AG410" i="1"/>
  <c r="AG406" i="1"/>
  <c r="AG402" i="1"/>
  <c r="AG398" i="1"/>
  <c r="AG394" i="1"/>
  <c r="AG390" i="1"/>
  <c r="AG386" i="1"/>
  <c r="AG382" i="1"/>
  <c r="AG378" i="1"/>
  <c r="AG374" i="1"/>
  <c r="AG370" i="1"/>
  <c r="AG366" i="1"/>
  <c r="AG362" i="1"/>
  <c r="AG358" i="1"/>
  <c r="AG354" i="1"/>
  <c r="AG350" i="1"/>
  <c r="AG346" i="1"/>
  <c r="AG342" i="1"/>
  <c r="AG338" i="1"/>
  <c r="AG334" i="1"/>
  <c r="AG330" i="1"/>
  <c r="AG326" i="1"/>
  <c r="AG322" i="1"/>
  <c r="AG318" i="1"/>
  <c r="AG314" i="1"/>
  <c r="AG310" i="1"/>
  <c r="AG306" i="1"/>
  <c r="AG302" i="1"/>
  <c r="AG298" i="1"/>
  <c r="AG294" i="1"/>
  <c r="AG290" i="1"/>
  <c r="AG286" i="1"/>
  <c r="AG282" i="1"/>
  <c r="AG278" i="1"/>
  <c r="AG274" i="1"/>
  <c r="AG270" i="1"/>
  <c r="AG266" i="1"/>
  <c r="AG262" i="1"/>
  <c r="AG258" i="1"/>
  <c r="AG254" i="1"/>
  <c r="AG250" i="1"/>
  <c r="AG246" i="1"/>
  <c r="AG242" i="1"/>
  <c r="AG238" i="1"/>
  <c r="AG234" i="1"/>
  <c r="AG230" i="1"/>
  <c r="AG226" i="1"/>
  <c r="AG222" i="1"/>
  <c r="AG218" i="1"/>
  <c r="AG214" i="1"/>
  <c r="AG210" i="1"/>
  <c r="AG206" i="1"/>
  <c r="AG202" i="1"/>
  <c r="AG198" i="1"/>
  <c r="AG194" i="1"/>
  <c r="AG190" i="1"/>
  <c r="AG186" i="1"/>
  <c r="AG182" i="1"/>
  <c r="AG178" i="1"/>
  <c r="AG174" i="1"/>
  <c r="AG170" i="1"/>
  <c r="AG166" i="1"/>
  <c r="AG162" i="1"/>
  <c r="AG158" i="1"/>
  <c r="AG154" i="1"/>
  <c r="AG150" i="1"/>
  <c r="AG146" i="1"/>
  <c r="AG142" i="1"/>
  <c r="AG138" i="1"/>
  <c r="AG134" i="1"/>
  <c r="AG130" i="1"/>
  <c r="AG126" i="1"/>
  <c r="AG122" i="1"/>
  <c r="AG118" i="1"/>
  <c r="AG114" i="1"/>
  <c r="AG110" i="1"/>
  <c r="AG106" i="1"/>
  <c r="AG102" i="1"/>
  <c r="AG98" i="1"/>
  <c r="AG94" i="1"/>
  <c r="AG90" i="1"/>
  <c r="AG86" i="1"/>
  <c r="AG82" i="1"/>
  <c r="AG78" i="1"/>
  <c r="AG74" i="1"/>
  <c r="AG70" i="1"/>
  <c r="AG66" i="1"/>
  <c r="AG62" i="1"/>
  <c r="AG58" i="1"/>
  <c r="AG54" i="1"/>
  <c r="AG50" i="1"/>
  <c r="AG46" i="1"/>
  <c r="AG42" i="1"/>
  <c r="AG38" i="1"/>
  <c r="AG34" i="1"/>
  <c r="AG30" i="1"/>
  <c r="AG26" i="1"/>
  <c r="AG22" i="1"/>
  <c r="AG18" i="1"/>
  <c r="X53" i="1"/>
  <c r="AG13" i="1"/>
  <c r="AG3505" i="1"/>
  <c r="AG3501" i="1"/>
  <c r="AG3497" i="1"/>
  <c r="AG3493" i="1"/>
  <c r="AG3489" i="1"/>
  <c r="AG3485" i="1"/>
  <c r="AG3481" i="1"/>
  <c r="AG3477" i="1"/>
  <c r="AG3473" i="1"/>
  <c r="AG3469" i="1"/>
  <c r="AG3465" i="1"/>
  <c r="AG3461" i="1"/>
  <c r="AG3457" i="1"/>
  <c r="AG3453" i="1"/>
  <c r="AG3449" i="1"/>
  <c r="AG3445" i="1"/>
  <c r="AG3441" i="1"/>
  <c r="AG3437" i="1"/>
  <c r="AG3433" i="1"/>
  <c r="AG3429" i="1"/>
  <c r="AG3425" i="1"/>
  <c r="AG3421" i="1"/>
  <c r="AG3417" i="1"/>
  <c r="AG3413" i="1"/>
  <c r="AG3409" i="1"/>
  <c r="AG3405" i="1"/>
  <c r="AG3401" i="1"/>
  <c r="AG3397" i="1"/>
  <c r="AG3393" i="1"/>
  <c r="AG3389" i="1"/>
  <c r="AG3385" i="1"/>
  <c r="AG3381" i="1"/>
  <c r="AG3377" i="1"/>
  <c r="AG3373" i="1"/>
  <c r="AG3369" i="1"/>
  <c r="AG3365" i="1"/>
  <c r="AG3361" i="1"/>
  <c r="AG3357" i="1"/>
  <c r="AG3353" i="1"/>
  <c r="AG3349" i="1"/>
  <c r="AG3345" i="1"/>
  <c r="AG3341" i="1"/>
  <c r="AG3337" i="1"/>
  <c r="AG3333" i="1"/>
  <c r="AG3329" i="1"/>
  <c r="AG3325" i="1"/>
  <c r="AG3321" i="1"/>
  <c r="AG3317" i="1"/>
  <c r="AG3313" i="1"/>
  <c r="AG3309" i="1"/>
  <c r="AG3305" i="1"/>
  <c r="AG3301" i="1"/>
  <c r="AG3297" i="1"/>
  <c r="AG3293" i="1"/>
  <c r="AG3289" i="1"/>
  <c r="AG3285" i="1"/>
  <c r="AG3281" i="1"/>
  <c r="AG3277" i="1"/>
  <c r="AG3273" i="1"/>
  <c r="AG3269" i="1"/>
  <c r="AG3265" i="1"/>
  <c r="AG3261" i="1"/>
  <c r="AG3257" i="1"/>
  <c r="AG3253" i="1"/>
  <c r="AG3249" i="1"/>
  <c r="AG3245" i="1"/>
  <c r="AG3241" i="1"/>
  <c r="AG3237" i="1"/>
  <c r="AG3233" i="1"/>
  <c r="AG3229" i="1"/>
  <c r="AG3225" i="1"/>
  <c r="AG3221" i="1"/>
  <c r="AG3217" i="1"/>
  <c r="AG3213" i="1"/>
  <c r="AG3209" i="1"/>
  <c r="AG3205" i="1"/>
  <c r="AG3201" i="1"/>
  <c r="AG3197" i="1"/>
  <c r="AG3193" i="1"/>
  <c r="AG3189" i="1"/>
  <c r="AG3185" i="1"/>
  <c r="AG3181" i="1"/>
  <c r="AG3177" i="1"/>
  <c r="AG3173" i="1"/>
  <c r="AG3169" i="1"/>
  <c r="AG3165" i="1"/>
  <c r="AG3161" i="1"/>
  <c r="AG3157" i="1"/>
  <c r="AG3153" i="1"/>
  <c r="AG3149" i="1"/>
  <c r="AG3145" i="1"/>
  <c r="AG3141" i="1"/>
  <c r="AG3137" i="1"/>
  <c r="AG3133" i="1"/>
  <c r="AG3129" i="1"/>
  <c r="AG3125" i="1"/>
  <c r="AG3121" i="1"/>
  <c r="AG3117" i="1"/>
  <c r="AG3113" i="1"/>
  <c r="AG3109" i="1"/>
  <c r="AG3105" i="1"/>
  <c r="AG3101" i="1"/>
  <c r="AG3097" i="1"/>
  <c r="AG3093" i="1"/>
  <c r="AG3089" i="1"/>
  <c r="AG3085" i="1"/>
  <c r="AG3081" i="1"/>
  <c r="AG3077" i="1"/>
  <c r="AG3073" i="1"/>
  <c r="AG3069" i="1"/>
  <c r="AG3065" i="1"/>
  <c r="AG3061" i="1"/>
  <c r="AG3057" i="1"/>
  <c r="AG3053" i="1"/>
  <c r="AG3049" i="1"/>
  <c r="AG3045" i="1"/>
  <c r="AG3041" i="1"/>
  <c r="AG3037" i="1"/>
  <c r="AG3033" i="1"/>
  <c r="AG3029" i="1"/>
  <c r="AG3025" i="1"/>
  <c r="AG3021" i="1"/>
  <c r="AG3017" i="1"/>
  <c r="AG3013" i="1"/>
  <c r="AG3009" i="1"/>
  <c r="AG3005" i="1"/>
  <c r="AG3001" i="1"/>
  <c r="AG2997" i="1"/>
  <c r="AG2993" i="1"/>
  <c r="AG2989" i="1"/>
  <c r="AG2985" i="1"/>
  <c r="AG2981" i="1"/>
  <c r="AG2977" i="1"/>
  <c r="AG2973" i="1"/>
  <c r="AG2969" i="1"/>
  <c r="AG2965" i="1"/>
  <c r="AG2961" i="1"/>
  <c r="AG2957" i="1"/>
  <c r="AG2953" i="1"/>
  <c r="AG2949" i="1"/>
  <c r="AG2945" i="1"/>
  <c r="AG2941" i="1"/>
  <c r="AG2937" i="1"/>
  <c r="AG2933" i="1"/>
  <c r="AG2929" i="1"/>
  <c r="AG2925" i="1"/>
  <c r="AG2921" i="1"/>
  <c r="AG2917" i="1"/>
  <c r="AG2913" i="1"/>
  <c r="AG2909" i="1"/>
  <c r="AG2905" i="1"/>
  <c r="AG2901" i="1"/>
  <c r="AG2897" i="1"/>
  <c r="AG2893" i="1"/>
  <c r="AG2889" i="1"/>
  <c r="AG2885" i="1"/>
  <c r="AG2881" i="1"/>
  <c r="AG2877" i="1"/>
  <c r="AG2873" i="1"/>
  <c r="AG2869" i="1"/>
  <c r="AG2865" i="1"/>
  <c r="AG2861" i="1"/>
  <c r="AG2857" i="1"/>
  <c r="AG2853" i="1"/>
  <c r="AG2849" i="1"/>
  <c r="AG2845" i="1"/>
  <c r="AG2841" i="1"/>
  <c r="AG2837" i="1"/>
  <c r="AG2833" i="1"/>
  <c r="AG2829" i="1"/>
  <c r="AG2825" i="1"/>
  <c r="AG2821" i="1"/>
  <c r="AG2817" i="1"/>
  <c r="AG2813" i="1"/>
  <c r="AG2809" i="1"/>
  <c r="AG2805" i="1"/>
  <c r="AG2801" i="1"/>
  <c r="AG2797" i="1"/>
  <c r="AG2793" i="1"/>
  <c r="AG2789" i="1"/>
  <c r="AG2785" i="1"/>
  <c r="AG2781" i="1"/>
  <c r="AG2777" i="1"/>
  <c r="AG2773" i="1"/>
  <c r="AG2769" i="1"/>
  <c r="AG2765" i="1"/>
  <c r="AG2761" i="1"/>
  <c r="AG2757" i="1"/>
  <c r="AG2753" i="1"/>
  <c r="AG2749" i="1"/>
  <c r="AG2745" i="1"/>
  <c r="AG2741" i="1"/>
  <c r="AG2737" i="1"/>
  <c r="AG2733" i="1"/>
  <c r="AG2729" i="1"/>
  <c r="AG2725" i="1"/>
  <c r="AG2721" i="1"/>
  <c r="AG2717" i="1"/>
  <c r="AG2713" i="1"/>
  <c r="AG2709" i="1"/>
  <c r="AG2705" i="1"/>
  <c r="AG2701" i="1"/>
  <c r="AG2697" i="1"/>
  <c r="AG2693" i="1"/>
  <c r="AG2689" i="1"/>
  <c r="AG2685" i="1"/>
  <c r="AG2681" i="1"/>
  <c r="AG2677" i="1"/>
  <c r="AG2673" i="1"/>
  <c r="AG2669" i="1"/>
  <c r="AG2665" i="1"/>
  <c r="AG2661" i="1"/>
  <c r="AG2657" i="1"/>
  <c r="AG2653" i="1"/>
  <c r="AG2649" i="1"/>
  <c r="AG2645" i="1"/>
  <c r="AG2641" i="1"/>
  <c r="AG2637" i="1"/>
  <c r="AG2633" i="1"/>
  <c r="AG2629" i="1"/>
  <c r="AG2625" i="1"/>
  <c r="AG2621" i="1"/>
  <c r="AG2617" i="1"/>
  <c r="AG2613" i="1"/>
  <c r="AG2609" i="1"/>
  <c r="AG2605" i="1"/>
  <c r="AG2601" i="1"/>
  <c r="AG2597" i="1"/>
  <c r="AG2593" i="1"/>
  <c r="AG2589" i="1"/>
  <c r="AG2585" i="1"/>
  <c r="AG2581" i="1"/>
  <c r="AG2577" i="1"/>
  <c r="AG2573" i="1"/>
  <c r="AG2569" i="1"/>
  <c r="AG2565" i="1"/>
  <c r="AG2561" i="1"/>
  <c r="AG2557" i="1"/>
  <c r="AG2553" i="1"/>
  <c r="AG2549" i="1"/>
  <c r="AG2545" i="1"/>
  <c r="AG2541" i="1"/>
  <c r="AG2537" i="1"/>
  <c r="AG2533" i="1"/>
  <c r="AG2529" i="1"/>
  <c r="AG2525" i="1"/>
  <c r="AG2521" i="1"/>
  <c r="AG2517" i="1"/>
  <c r="AG2513" i="1"/>
  <c r="AG2509" i="1"/>
  <c r="AG2505" i="1"/>
  <c r="AG2501" i="1"/>
  <c r="AG2497" i="1"/>
  <c r="AG2493" i="1"/>
  <c r="AG2489" i="1"/>
  <c r="AG2485" i="1"/>
  <c r="AG2481" i="1"/>
  <c r="AG2477" i="1"/>
  <c r="AG2473" i="1"/>
  <c r="AG2469" i="1"/>
  <c r="AG2465" i="1"/>
  <c r="AG2461" i="1"/>
  <c r="AG2457" i="1"/>
  <c r="AG2453" i="1"/>
  <c r="AG2449" i="1"/>
  <c r="AG2445" i="1"/>
  <c r="AG2441" i="1"/>
  <c r="AG2437" i="1"/>
  <c r="AG2433" i="1"/>
  <c r="AG2429" i="1"/>
  <c r="AG2425" i="1"/>
  <c r="AG2421" i="1"/>
  <c r="AG2417" i="1"/>
  <c r="AG2413" i="1"/>
  <c r="AG2409" i="1"/>
  <c r="AG2405" i="1"/>
  <c r="AG2401" i="1"/>
  <c r="AG2397" i="1"/>
  <c r="AG2393" i="1"/>
  <c r="AG2389" i="1"/>
  <c r="AG2385" i="1"/>
  <c r="AG2381" i="1"/>
  <c r="AG2377" i="1"/>
  <c r="AG2373" i="1"/>
  <c r="AG2369" i="1"/>
  <c r="AG2365" i="1"/>
  <c r="AG2361" i="1"/>
  <c r="AG2357" i="1"/>
  <c r="AG2353" i="1"/>
  <c r="AG2349" i="1"/>
  <c r="AG2345" i="1"/>
  <c r="AG2341" i="1"/>
  <c r="AG2337" i="1"/>
  <c r="AG2333" i="1"/>
  <c r="AG2329" i="1"/>
  <c r="AG2325" i="1"/>
  <c r="AG2321" i="1"/>
  <c r="AG2317" i="1"/>
  <c r="AG2313" i="1"/>
  <c r="AG2309" i="1"/>
  <c r="AG2305" i="1"/>
  <c r="AG2301" i="1"/>
  <c r="AG2297" i="1"/>
  <c r="AG2293" i="1"/>
  <c r="AG2289" i="1"/>
  <c r="AG2285" i="1"/>
  <c r="AG2281" i="1"/>
  <c r="AG2277" i="1"/>
  <c r="AG2273" i="1"/>
  <c r="AG2269" i="1"/>
  <c r="AG2265" i="1"/>
  <c r="AG2261" i="1"/>
  <c r="AG2257" i="1"/>
  <c r="AG2253" i="1"/>
  <c r="AG2249" i="1"/>
  <c r="AG2245" i="1"/>
  <c r="AG2241" i="1"/>
  <c r="AG2237" i="1"/>
  <c r="AG2233" i="1"/>
  <c r="AG2229" i="1"/>
  <c r="AG2225" i="1"/>
  <c r="AG2221" i="1"/>
  <c r="AG2217" i="1"/>
  <c r="AG2213" i="1"/>
  <c r="AG2209" i="1"/>
  <c r="AG2205" i="1"/>
  <c r="AG2201" i="1"/>
  <c r="AG2197" i="1"/>
  <c r="AG2193" i="1"/>
  <c r="AG2189" i="1"/>
  <c r="AG2185" i="1"/>
  <c r="AG2181" i="1"/>
  <c r="AG2177" i="1"/>
  <c r="AG2173" i="1"/>
  <c r="AG2169" i="1"/>
  <c r="AG2165" i="1"/>
  <c r="AG2161" i="1"/>
  <c r="AG2157" i="1"/>
  <c r="AG2153" i="1"/>
  <c r="AG2149" i="1"/>
  <c r="AG2145" i="1"/>
  <c r="AG2141" i="1"/>
  <c r="AG2137" i="1"/>
  <c r="AG2133" i="1"/>
  <c r="AG2129" i="1"/>
  <c r="AG2125" i="1"/>
  <c r="AG2121" i="1"/>
  <c r="AG2117" i="1"/>
  <c r="AG2113" i="1"/>
  <c r="AG2109" i="1"/>
  <c r="AG2105" i="1"/>
  <c r="AG2101" i="1"/>
  <c r="AG2097" i="1"/>
  <c r="AG2093" i="1"/>
  <c r="AG2089" i="1"/>
  <c r="AG2085" i="1"/>
  <c r="AG2081" i="1"/>
  <c r="AG2077" i="1"/>
  <c r="AG2073" i="1"/>
  <c r="AG2069" i="1"/>
  <c r="AG2065" i="1"/>
  <c r="AG2061" i="1"/>
  <c r="AG2057" i="1"/>
  <c r="AG2053" i="1"/>
  <c r="AG2049" i="1"/>
  <c r="AG2045" i="1"/>
  <c r="AG2041" i="1"/>
  <c r="AG2037" i="1"/>
  <c r="AG2033" i="1"/>
  <c r="AG2029" i="1"/>
  <c r="AG2025" i="1"/>
  <c r="AG2021" i="1"/>
  <c r="AG2017" i="1"/>
  <c r="AG2013" i="1"/>
  <c r="AG2009" i="1"/>
  <c r="AG2005" i="1"/>
  <c r="AG2001" i="1"/>
  <c r="AG1997" i="1"/>
  <c r="AG1993" i="1"/>
  <c r="AG1989" i="1"/>
  <c r="AG1985" i="1"/>
  <c r="AG1981" i="1"/>
  <c r="AG1977" i="1"/>
  <c r="AG1973" i="1"/>
  <c r="AG1969" i="1"/>
  <c r="AG1965" i="1"/>
  <c r="AG1961" i="1"/>
  <c r="AG1957" i="1"/>
  <c r="AG1953" i="1"/>
  <c r="AG1949" i="1"/>
  <c r="AG1945" i="1"/>
  <c r="AG1941" i="1"/>
  <c r="AG1937" i="1"/>
  <c r="AG1933" i="1"/>
  <c r="AG1929" i="1"/>
  <c r="AG1925" i="1"/>
  <c r="AG1921" i="1"/>
  <c r="AG1917" i="1"/>
  <c r="AG1913" i="1"/>
  <c r="AG1909" i="1"/>
  <c r="AG1905" i="1"/>
  <c r="AG1901" i="1"/>
  <c r="AG1897" i="1"/>
  <c r="AG1893" i="1"/>
  <c r="AG1889" i="1"/>
  <c r="AG1885" i="1"/>
  <c r="AG1881" i="1"/>
  <c r="AG1877" i="1"/>
  <c r="AG1873" i="1"/>
  <c r="AG1869" i="1"/>
  <c r="AG1865" i="1"/>
  <c r="AG1861" i="1"/>
  <c r="AG1857" i="1"/>
  <c r="AG1853" i="1"/>
  <c r="AG1849" i="1"/>
  <c r="AG1845" i="1"/>
  <c r="AG1841" i="1"/>
  <c r="AG1837" i="1"/>
  <c r="AG1833" i="1"/>
  <c r="AG1829" i="1"/>
  <c r="AG1825" i="1"/>
  <c r="AG1821" i="1"/>
  <c r="AG1817" i="1"/>
  <c r="AG1813" i="1"/>
  <c r="AG1809" i="1"/>
  <c r="AG1805" i="1"/>
  <c r="AG1801" i="1"/>
  <c r="AG1797" i="1"/>
  <c r="AG1793" i="1"/>
  <c r="AG1789" i="1"/>
  <c r="AG1785" i="1"/>
  <c r="AG1781" i="1"/>
  <c r="AG1777" i="1"/>
  <c r="AG1773" i="1"/>
  <c r="AG1769" i="1"/>
  <c r="AG1765" i="1"/>
  <c r="AG1761" i="1"/>
  <c r="AG1757" i="1"/>
  <c r="BC14" i="1"/>
  <c r="BC15" i="1"/>
  <c r="BA14" i="1"/>
  <c r="BA17" i="1"/>
  <c r="AG1753" i="1"/>
  <c r="AG1749" i="1"/>
  <c r="AG1745" i="1"/>
  <c r="AG1741" i="1"/>
  <c r="AG1737" i="1"/>
  <c r="AG1733" i="1"/>
  <c r="AG1729" i="1"/>
  <c r="AG1725" i="1"/>
  <c r="AG1721" i="1"/>
  <c r="AG1717" i="1"/>
  <c r="AG1713" i="1"/>
  <c r="AG1709" i="1"/>
  <c r="AG1705" i="1"/>
  <c r="AG1701" i="1"/>
  <c r="AG1697" i="1"/>
  <c r="AG1693" i="1"/>
  <c r="AG1689" i="1"/>
  <c r="AG1685" i="1"/>
  <c r="AG1681" i="1"/>
  <c r="AG1677" i="1"/>
  <c r="AG1673" i="1"/>
  <c r="AG1669" i="1"/>
  <c r="AG1665" i="1"/>
  <c r="AG1661" i="1"/>
  <c r="AG1657" i="1"/>
  <c r="AG1653" i="1"/>
  <c r="AG1649" i="1"/>
  <c r="AG1645" i="1"/>
  <c r="AG1641" i="1"/>
  <c r="AG1637" i="1"/>
  <c r="AG1633" i="1"/>
  <c r="AG1629" i="1"/>
  <c r="AG1625" i="1"/>
  <c r="AG1621" i="1"/>
  <c r="AG1617" i="1"/>
  <c r="AG1613" i="1"/>
  <c r="AG1609" i="1"/>
  <c r="AG1605" i="1"/>
  <c r="AG1601" i="1"/>
  <c r="AG1597" i="1"/>
  <c r="AG1593" i="1"/>
  <c r="AG1589" i="1"/>
  <c r="AG1585" i="1"/>
  <c r="AG1581" i="1"/>
  <c r="AG1577" i="1"/>
  <c r="AG1573" i="1"/>
  <c r="AG1569" i="1"/>
  <c r="AG1565" i="1"/>
  <c r="AG1561" i="1"/>
  <c r="AG1557" i="1"/>
  <c r="AG1553" i="1"/>
  <c r="AG1549" i="1"/>
  <c r="AG1545" i="1"/>
  <c r="AG1541" i="1"/>
  <c r="AG1537" i="1"/>
  <c r="AG1533" i="1"/>
  <c r="AG1529" i="1"/>
  <c r="AG1525" i="1"/>
  <c r="AG1521" i="1"/>
  <c r="AG1517" i="1"/>
  <c r="AG1513" i="1"/>
  <c r="AG1509" i="1"/>
  <c r="AG1505" i="1"/>
  <c r="AG1501" i="1"/>
  <c r="AG1497" i="1"/>
  <c r="AG1493" i="1"/>
  <c r="AG1489" i="1"/>
  <c r="AG1485" i="1"/>
  <c r="AG1481" i="1"/>
  <c r="AG1477" i="1"/>
  <c r="AG1473" i="1"/>
  <c r="AG1469" i="1"/>
  <c r="AG1465" i="1"/>
  <c r="AG1461" i="1"/>
  <c r="AG1457" i="1"/>
  <c r="AG1453" i="1"/>
  <c r="AG1449" i="1"/>
  <c r="AG1445" i="1"/>
  <c r="AG1441" i="1"/>
  <c r="AG1437" i="1"/>
  <c r="AG1433" i="1"/>
  <c r="AG1429" i="1"/>
  <c r="AG1425" i="1"/>
  <c r="AG1421" i="1"/>
  <c r="AG1417" i="1"/>
  <c r="AG1413" i="1"/>
  <c r="AG1409" i="1"/>
  <c r="AG1405" i="1"/>
  <c r="AG1401" i="1"/>
  <c r="AG1397" i="1"/>
  <c r="AG1393" i="1"/>
  <c r="AG1389" i="1"/>
  <c r="AG1385" i="1"/>
  <c r="AG1381" i="1"/>
  <c r="AG1377" i="1"/>
  <c r="AG1373" i="1"/>
  <c r="AG1369" i="1"/>
  <c r="AG1365" i="1"/>
  <c r="AG1361" i="1"/>
  <c r="AG1357" i="1"/>
  <c r="AG1353" i="1"/>
  <c r="AG1349" i="1"/>
  <c r="AG1345" i="1"/>
  <c r="AG1341" i="1"/>
  <c r="AG1337" i="1"/>
  <c r="AG1333" i="1"/>
  <c r="AG1329" i="1"/>
  <c r="AG1325" i="1"/>
  <c r="AG1321" i="1"/>
  <c r="AG1317" i="1"/>
  <c r="AG1313" i="1"/>
  <c r="AG1309" i="1"/>
  <c r="AG1305" i="1"/>
  <c r="AG1301" i="1"/>
  <c r="AG1297" i="1"/>
  <c r="AG1293" i="1"/>
  <c r="AG1289" i="1"/>
  <c r="AG1285" i="1"/>
  <c r="AG1281" i="1"/>
  <c r="AG1277" i="1"/>
  <c r="AG1273" i="1"/>
  <c r="AG1269" i="1"/>
  <c r="AG1265" i="1"/>
  <c r="AG1261" i="1"/>
  <c r="AG1257" i="1"/>
  <c r="AG1253" i="1"/>
  <c r="AG1249" i="1"/>
  <c r="AG1245" i="1"/>
  <c r="AG1241" i="1"/>
  <c r="AG1237" i="1"/>
  <c r="AG1233" i="1"/>
  <c r="AG1229" i="1"/>
  <c r="AG1225" i="1"/>
  <c r="AG1221" i="1"/>
  <c r="AG1217" i="1"/>
  <c r="AG1213" i="1"/>
  <c r="AG1209" i="1"/>
  <c r="AG1205" i="1"/>
  <c r="AG1201" i="1"/>
  <c r="AG1197" i="1"/>
  <c r="AG1193" i="1"/>
  <c r="AG1189" i="1"/>
  <c r="AG1185" i="1"/>
  <c r="AG1181" i="1"/>
  <c r="AG1177" i="1"/>
  <c r="AG1173" i="1"/>
  <c r="AG1169" i="1"/>
  <c r="AG1165" i="1"/>
  <c r="AG1161" i="1"/>
  <c r="AG1157" i="1"/>
  <c r="AG1153" i="1"/>
  <c r="AG1149" i="1"/>
  <c r="AG1145" i="1"/>
  <c r="AG1141" i="1"/>
  <c r="AG1137" i="1"/>
  <c r="AG1133" i="1"/>
  <c r="AG1129" i="1"/>
  <c r="AG1125" i="1"/>
  <c r="AG1121" i="1"/>
  <c r="AG1117" i="1"/>
  <c r="AG1113" i="1"/>
  <c r="AG1109" i="1"/>
  <c r="AG1105" i="1"/>
  <c r="AG1101" i="1"/>
  <c r="AG1097" i="1"/>
  <c r="AG1093" i="1"/>
  <c r="AG1089" i="1"/>
  <c r="AG1085" i="1"/>
  <c r="AG1081" i="1"/>
  <c r="AG1077" i="1"/>
  <c r="AG1073" i="1"/>
  <c r="AG1069" i="1"/>
  <c r="AG1065" i="1"/>
  <c r="AG1061" i="1"/>
  <c r="AG1057" i="1"/>
  <c r="AG1053" i="1"/>
  <c r="AG1049" i="1"/>
  <c r="AG1045" i="1"/>
  <c r="AG1041" i="1"/>
  <c r="AG1037" i="1"/>
  <c r="AG1033" i="1"/>
  <c r="AG1029" i="1"/>
  <c r="AG1025" i="1"/>
  <c r="AG1021" i="1"/>
  <c r="AG1017" i="1"/>
  <c r="AG1013" i="1"/>
  <c r="AG1009" i="1"/>
  <c r="AG1005" i="1"/>
  <c r="AG1001" i="1"/>
  <c r="AG997" i="1"/>
  <c r="AG993" i="1"/>
  <c r="AG989" i="1"/>
  <c r="AG985" i="1"/>
  <c r="AG981" i="1"/>
  <c r="AG977" i="1"/>
  <c r="AG973" i="1"/>
  <c r="AG969" i="1"/>
  <c r="AG965" i="1"/>
  <c r="AG961" i="1"/>
  <c r="AG957" i="1"/>
  <c r="AG953" i="1"/>
  <c r="AG949" i="1"/>
  <c r="AG945" i="1"/>
  <c r="AG941" i="1"/>
  <c r="AG937" i="1"/>
  <c r="AG933" i="1"/>
  <c r="AG929" i="1"/>
  <c r="AG925" i="1"/>
  <c r="AG921" i="1"/>
  <c r="AG917" i="1"/>
  <c r="AG913" i="1"/>
  <c r="AG909" i="1"/>
  <c r="AG905" i="1"/>
  <c r="AG901" i="1"/>
  <c r="AG897" i="1"/>
  <c r="AG893" i="1"/>
  <c r="AG889" i="1"/>
  <c r="AG885" i="1"/>
  <c r="AG881" i="1"/>
  <c r="AG877" i="1"/>
  <c r="AG873" i="1"/>
  <c r="AG869" i="1"/>
  <c r="AG865" i="1"/>
  <c r="AG861" i="1"/>
  <c r="AG857" i="1"/>
  <c r="AG853" i="1"/>
  <c r="AG849" i="1"/>
  <c r="AG845" i="1"/>
  <c r="AG841" i="1"/>
  <c r="AG837" i="1"/>
  <c r="AG833" i="1"/>
  <c r="AG829" i="1"/>
  <c r="AG825" i="1"/>
  <c r="AG821" i="1"/>
  <c r="AG817" i="1"/>
  <c r="AG813" i="1"/>
  <c r="AG809" i="1"/>
  <c r="AG805" i="1"/>
  <c r="AG801" i="1"/>
  <c r="AG797" i="1"/>
  <c r="AG793" i="1"/>
  <c r="AG789" i="1"/>
  <c r="AG785" i="1"/>
  <c r="AG781" i="1"/>
  <c r="AG777" i="1"/>
  <c r="AG773" i="1"/>
  <c r="AG769" i="1"/>
  <c r="AG765" i="1"/>
  <c r="AG761" i="1"/>
  <c r="AG757" i="1"/>
  <c r="AG753" i="1"/>
  <c r="AG749" i="1"/>
  <c r="AG745" i="1"/>
  <c r="AG741" i="1"/>
  <c r="AG737" i="1"/>
  <c r="AG733" i="1"/>
  <c r="AG729" i="1"/>
  <c r="AG725" i="1"/>
  <c r="AG721" i="1"/>
  <c r="AG717" i="1"/>
  <c r="AG713" i="1"/>
  <c r="AG709" i="1"/>
  <c r="AG705" i="1"/>
  <c r="AG701" i="1"/>
  <c r="AG697" i="1"/>
  <c r="AG693" i="1"/>
  <c r="AG689" i="1"/>
  <c r="AG685" i="1"/>
  <c r="AG681" i="1"/>
  <c r="AG677" i="1"/>
  <c r="AG673" i="1"/>
  <c r="AG669" i="1"/>
  <c r="AG665" i="1"/>
  <c r="AG661" i="1"/>
  <c r="AG657" i="1"/>
  <c r="AG653" i="1"/>
  <c r="AG649" i="1"/>
  <c r="AG645" i="1"/>
  <c r="AG641" i="1"/>
  <c r="AG637" i="1"/>
  <c r="AG633" i="1"/>
  <c r="AG629" i="1"/>
  <c r="AG625" i="1"/>
  <c r="AG621" i="1"/>
  <c r="AG617" i="1"/>
  <c r="AG613" i="1"/>
  <c r="AG609" i="1"/>
  <c r="AG605" i="1"/>
  <c r="AG601" i="1"/>
  <c r="AG597" i="1"/>
  <c r="AG593" i="1"/>
  <c r="AG589" i="1"/>
  <c r="AG585" i="1"/>
  <c r="AG581" i="1"/>
  <c r="AG577" i="1"/>
  <c r="AG573" i="1"/>
  <c r="AG569" i="1"/>
  <c r="AG565" i="1"/>
  <c r="AG561" i="1"/>
  <c r="AG557" i="1"/>
  <c r="AG553" i="1"/>
  <c r="AG549" i="1"/>
  <c r="AG545" i="1"/>
  <c r="AG541" i="1"/>
  <c r="AG537" i="1"/>
  <c r="AG533" i="1"/>
  <c r="AG529" i="1"/>
  <c r="AG525" i="1"/>
  <c r="AG521" i="1"/>
  <c r="AG517" i="1"/>
  <c r="AG513" i="1"/>
  <c r="AG509" i="1"/>
  <c r="AG505" i="1"/>
  <c r="AG501" i="1"/>
  <c r="AG497" i="1"/>
  <c r="AG493" i="1"/>
  <c r="AG489" i="1"/>
  <c r="AG485" i="1"/>
  <c r="AG481" i="1"/>
  <c r="AG477" i="1"/>
  <c r="AG473" i="1"/>
  <c r="AG469" i="1"/>
  <c r="AG465" i="1"/>
  <c r="AG461" i="1"/>
  <c r="AG457" i="1"/>
  <c r="AG453" i="1"/>
  <c r="AG449" i="1"/>
  <c r="AG445" i="1"/>
  <c r="AG441" i="1"/>
  <c r="AG437" i="1"/>
  <c r="AG433" i="1"/>
  <c r="AG429" i="1"/>
  <c r="AG425" i="1"/>
  <c r="AG421" i="1"/>
  <c r="AG417" i="1"/>
  <c r="AG413" i="1"/>
  <c r="AG409" i="1"/>
  <c r="AG405" i="1"/>
  <c r="AG401" i="1"/>
  <c r="AG397" i="1"/>
  <c r="AG393" i="1"/>
  <c r="AG389" i="1"/>
  <c r="AG385" i="1"/>
  <c r="AG381" i="1"/>
  <c r="AG377" i="1"/>
  <c r="AG373" i="1"/>
  <c r="AG369" i="1"/>
  <c r="AG365" i="1"/>
  <c r="AG361" i="1"/>
  <c r="AG357" i="1"/>
  <c r="AG353" i="1"/>
  <c r="AG349" i="1"/>
  <c r="AG345" i="1"/>
  <c r="AG341" i="1"/>
  <c r="AG337" i="1"/>
  <c r="AG333" i="1"/>
  <c r="AG329" i="1"/>
  <c r="AG325" i="1"/>
  <c r="AG321" i="1"/>
  <c r="AG317" i="1"/>
  <c r="AG313" i="1"/>
  <c r="AG309" i="1"/>
  <c r="AG305" i="1"/>
  <c r="AG301" i="1"/>
  <c r="AG297" i="1"/>
  <c r="AG293" i="1"/>
  <c r="AG289" i="1"/>
  <c r="AG285" i="1"/>
  <c r="AG281" i="1"/>
  <c r="AG277" i="1"/>
  <c r="AG273" i="1"/>
  <c r="AG269" i="1"/>
  <c r="AG265" i="1"/>
  <c r="AG261" i="1"/>
  <c r="AG257" i="1"/>
  <c r="AG253" i="1"/>
  <c r="AG249" i="1"/>
  <c r="AG245" i="1"/>
  <c r="AG241" i="1"/>
  <c r="AG237" i="1"/>
  <c r="AG233" i="1"/>
  <c r="AG229" i="1"/>
  <c r="AG225" i="1"/>
  <c r="AG221" i="1"/>
  <c r="AG217" i="1"/>
  <c r="AG213" i="1"/>
  <c r="AG209" i="1"/>
  <c r="AG205" i="1"/>
  <c r="AG201" i="1"/>
  <c r="AG197" i="1"/>
  <c r="AG193" i="1"/>
  <c r="AG189" i="1"/>
  <c r="AG185" i="1"/>
  <c r="AG181" i="1"/>
  <c r="AG177" i="1"/>
  <c r="AG173" i="1"/>
  <c r="AG169" i="1"/>
  <c r="AG165" i="1"/>
  <c r="AG161" i="1"/>
  <c r="AG157" i="1"/>
  <c r="AG153" i="1"/>
  <c r="AG149" i="1"/>
  <c r="AG145" i="1"/>
  <c r="AG141" i="1"/>
  <c r="AG137" i="1"/>
  <c r="AG133" i="1"/>
  <c r="AG129" i="1"/>
  <c r="AG125" i="1"/>
  <c r="AG121" i="1"/>
  <c r="AG117" i="1"/>
  <c r="AG113" i="1"/>
  <c r="AG109" i="1"/>
  <c r="AG105" i="1"/>
  <c r="AG101" i="1"/>
  <c r="AG97" i="1"/>
  <c r="AG93" i="1"/>
  <c r="AG89" i="1"/>
  <c r="AG85" i="1"/>
  <c r="AG81" i="1"/>
  <c r="AG77" i="1"/>
  <c r="AG73" i="1"/>
  <c r="AG69" i="1"/>
  <c r="AG65" i="1"/>
  <c r="AG61" i="1"/>
  <c r="AG57" i="1"/>
  <c r="AG53" i="1"/>
  <c r="AG49" i="1"/>
  <c r="AG45" i="1"/>
  <c r="AG41" i="1"/>
  <c r="AG37" i="1"/>
  <c r="AG33" i="1"/>
  <c r="AG29" i="1"/>
  <c r="AG25" i="1"/>
  <c r="AG21" i="1"/>
  <c r="AG17" i="1"/>
  <c r="X51" i="1"/>
  <c r="AG14" i="1"/>
  <c r="AF14" i="1" l="1"/>
  <c r="AI14" i="1"/>
  <c r="AF17" i="1"/>
  <c r="AI17" i="1"/>
  <c r="AF21" i="1"/>
  <c r="AI21" i="1"/>
  <c r="AF25" i="1"/>
  <c r="AI25" i="1"/>
  <c r="AF29" i="1"/>
  <c r="AI29" i="1"/>
  <c r="AF33" i="1"/>
  <c r="AI33" i="1"/>
  <c r="AF37" i="1"/>
  <c r="AI37" i="1"/>
  <c r="AF41" i="1"/>
  <c r="AI41" i="1"/>
  <c r="AF45" i="1"/>
  <c r="AI45" i="1"/>
  <c r="AF49" i="1"/>
  <c r="AI49" i="1"/>
  <c r="AF53" i="1"/>
  <c r="AI53" i="1"/>
  <c r="AF57" i="1"/>
  <c r="AI57" i="1"/>
  <c r="AF61" i="1"/>
  <c r="AI61" i="1"/>
  <c r="AF65" i="1"/>
  <c r="AI65" i="1"/>
  <c r="AF69" i="1"/>
  <c r="AI69" i="1"/>
  <c r="AF73" i="1"/>
  <c r="AI73" i="1"/>
  <c r="AF77" i="1"/>
  <c r="AI77" i="1"/>
  <c r="AF81" i="1"/>
  <c r="AI81" i="1"/>
  <c r="AF85" i="1"/>
  <c r="AI85" i="1"/>
  <c r="AF89" i="1"/>
  <c r="AI89" i="1"/>
  <c r="AF93" i="1"/>
  <c r="AI93" i="1"/>
  <c r="AF97" i="1"/>
  <c r="AI97" i="1"/>
  <c r="AF101" i="1"/>
  <c r="AI101" i="1"/>
  <c r="AF105" i="1"/>
  <c r="AI105" i="1"/>
  <c r="AF109" i="1"/>
  <c r="AI109" i="1"/>
  <c r="AF113" i="1"/>
  <c r="AI113" i="1"/>
  <c r="AF117" i="1"/>
  <c r="AI117" i="1"/>
  <c r="AF121" i="1"/>
  <c r="AI121" i="1"/>
  <c r="AF125" i="1"/>
  <c r="AI125" i="1"/>
  <c r="AF129" i="1"/>
  <c r="AI129" i="1"/>
  <c r="AF133" i="1"/>
  <c r="AI133" i="1"/>
  <c r="AF137" i="1"/>
  <c r="AI137" i="1"/>
  <c r="AF141" i="1"/>
  <c r="AI141" i="1"/>
  <c r="AF145" i="1"/>
  <c r="AI145" i="1"/>
  <c r="AF149" i="1"/>
  <c r="AI149" i="1"/>
  <c r="AF153" i="1"/>
  <c r="AI153" i="1"/>
  <c r="AF157" i="1"/>
  <c r="AI157" i="1"/>
  <c r="AF161" i="1"/>
  <c r="AI161" i="1"/>
  <c r="AF165" i="1"/>
  <c r="AI165" i="1"/>
  <c r="AF169" i="1"/>
  <c r="AI169" i="1"/>
  <c r="AF173" i="1"/>
  <c r="AI173" i="1"/>
  <c r="AF177" i="1"/>
  <c r="AI177" i="1"/>
  <c r="AF181" i="1"/>
  <c r="AI181" i="1"/>
  <c r="AF185" i="1"/>
  <c r="AI185" i="1"/>
  <c r="AF189" i="1"/>
  <c r="AI189" i="1"/>
  <c r="AF193" i="1"/>
  <c r="AI193" i="1"/>
  <c r="AF197" i="1"/>
  <c r="AI197" i="1"/>
  <c r="AF201" i="1"/>
  <c r="AI201" i="1"/>
  <c r="AF205" i="1"/>
  <c r="AI205" i="1"/>
  <c r="AF209" i="1"/>
  <c r="AI209" i="1"/>
  <c r="AF213" i="1"/>
  <c r="AI213" i="1"/>
  <c r="AF217" i="1"/>
  <c r="AI217" i="1"/>
  <c r="AF221" i="1"/>
  <c r="AI221" i="1"/>
  <c r="AF225" i="1"/>
  <c r="AI225" i="1"/>
  <c r="AF229" i="1"/>
  <c r="AI229" i="1"/>
  <c r="AF233" i="1"/>
  <c r="AI233" i="1"/>
  <c r="AF237" i="1"/>
  <c r="AI237" i="1"/>
  <c r="AF241" i="1"/>
  <c r="AI241" i="1"/>
  <c r="AF245" i="1"/>
  <c r="AI245" i="1"/>
  <c r="AF249" i="1"/>
  <c r="AI249" i="1"/>
  <c r="AF253" i="1"/>
  <c r="AI253" i="1"/>
  <c r="AF257" i="1"/>
  <c r="AI257" i="1"/>
  <c r="AF261" i="1"/>
  <c r="AI261" i="1"/>
  <c r="AF265" i="1"/>
  <c r="AI265" i="1"/>
  <c r="AF269" i="1"/>
  <c r="AI269" i="1"/>
  <c r="AF273" i="1"/>
  <c r="AI273" i="1"/>
  <c r="AF277" i="1"/>
  <c r="AI277" i="1"/>
  <c r="AF281" i="1"/>
  <c r="AI281" i="1"/>
  <c r="AF285" i="1"/>
  <c r="AI285" i="1"/>
  <c r="AF289" i="1"/>
  <c r="AI289" i="1"/>
  <c r="AF293" i="1"/>
  <c r="AI293" i="1"/>
  <c r="AF297" i="1"/>
  <c r="AI297" i="1"/>
  <c r="AF301" i="1"/>
  <c r="AI301" i="1"/>
  <c r="AF305" i="1"/>
  <c r="AI305" i="1"/>
  <c r="AF309" i="1"/>
  <c r="AI309" i="1"/>
  <c r="AF313" i="1"/>
  <c r="AI313" i="1"/>
  <c r="AF317" i="1"/>
  <c r="AI317" i="1"/>
  <c r="AF321" i="1"/>
  <c r="AI321" i="1"/>
  <c r="AF325" i="1"/>
  <c r="AI325" i="1"/>
  <c r="AF329" i="1"/>
  <c r="AI329" i="1"/>
  <c r="AF333" i="1"/>
  <c r="AI333" i="1"/>
  <c r="AF337" i="1"/>
  <c r="AI337" i="1"/>
  <c r="AF341" i="1"/>
  <c r="AI341" i="1"/>
  <c r="AF345" i="1"/>
  <c r="AI345" i="1"/>
  <c r="AF349" i="1"/>
  <c r="AI349" i="1"/>
  <c r="AF353" i="1"/>
  <c r="AI353" i="1"/>
  <c r="AF357" i="1"/>
  <c r="AI357" i="1"/>
  <c r="AF361" i="1"/>
  <c r="AI361" i="1"/>
  <c r="AF365" i="1"/>
  <c r="AI365" i="1"/>
  <c r="AF369" i="1"/>
  <c r="AI369" i="1"/>
  <c r="AF373" i="1"/>
  <c r="AI373" i="1"/>
  <c r="AF377" i="1"/>
  <c r="AI377" i="1"/>
  <c r="AF381" i="1"/>
  <c r="AI381" i="1"/>
  <c r="AF385" i="1"/>
  <c r="AI385" i="1"/>
  <c r="AF389" i="1"/>
  <c r="AI389" i="1"/>
  <c r="AF393" i="1"/>
  <c r="AI393" i="1"/>
  <c r="AF397" i="1"/>
  <c r="AI397" i="1"/>
  <c r="AF401" i="1"/>
  <c r="AI401" i="1"/>
  <c r="AF405" i="1"/>
  <c r="AI405" i="1"/>
  <c r="AF409" i="1"/>
  <c r="AI409" i="1"/>
  <c r="AF413" i="1"/>
  <c r="AI413" i="1"/>
  <c r="AF417" i="1"/>
  <c r="AI417" i="1"/>
  <c r="AF421" i="1"/>
  <c r="AI421" i="1"/>
  <c r="AF425" i="1"/>
  <c r="AI425" i="1"/>
  <c r="AF429" i="1"/>
  <c r="AI429" i="1"/>
  <c r="AF433" i="1"/>
  <c r="AI433" i="1"/>
  <c r="AF437" i="1"/>
  <c r="AI437" i="1"/>
  <c r="AF441" i="1"/>
  <c r="AI441" i="1"/>
  <c r="AF445" i="1"/>
  <c r="AI445" i="1"/>
  <c r="AF449" i="1"/>
  <c r="AI449" i="1"/>
  <c r="AF453" i="1"/>
  <c r="AI453" i="1"/>
  <c r="AF457" i="1"/>
  <c r="AI457" i="1"/>
  <c r="AF461" i="1"/>
  <c r="AI461" i="1"/>
  <c r="AF465" i="1"/>
  <c r="AI465" i="1"/>
  <c r="AF469" i="1"/>
  <c r="AI469" i="1"/>
  <c r="AF473" i="1"/>
  <c r="AI473" i="1"/>
  <c r="AF477" i="1"/>
  <c r="AI477" i="1"/>
  <c r="AF481" i="1"/>
  <c r="AI481" i="1"/>
  <c r="AF485" i="1"/>
  <c r="AI485" i="1"/>
  <c r="AF489" i="1"/>
  <c r="AI489" i="1"/>
  <c r="AF493" i="1"/>
  <c r="AI493" i="1"/>
  <c r="AF497" i="1"/>
  <c r="AI497" i="1"/>
  <c r="AF501" i="1"/>
  <c r="AI501" i="1"/>
  <c r="AF505" i="1"/>
  <c r="AI505" i="1"/>
  <c r="AF509" i="1"/>
  <c r="AI509" i="1"/>
  <c r="AF513" i="1"/>
  <c r="AI513" i="1"/>
  <c r="AF517" i="1"/>
  <c r="AI517" i="1"/>
  <c r="AF521" i="1"/>
  <c r="AI521" i="1"/>
  <c r="AF525" i="1"/>
  <c r="AI525" i="1"/>
  <c r="AF529" i="1"/>
  <c r="AI529" i="1"/>
  <c r="AF533" i="1"/>
  <c r="AI533" i="1"/>
  <c r="AF537" i="1"/>
  <c r="AI537" i="1"/>
  <c r="AF541" i="1"/>
  <c r="AI541" i="1"/>
  <c r="AF545" i="1"/>
  <c r="AI545" i="1"/>
  <c r="AF549" i="1"/>
  <c r="AI549" i="1"/>
  <c r="AF553" i="1"/>
  <c r="AI553" i="1"/>
  <c r="AF557" i="1"/>
  <c r="AI557" i="1"/>
  <c r="AF561" i="1"/>
  <c r="AI561" i="1"/>
  <c r="AF565" i="1"/>
  <c r="AI565" i="1"/>
  <c r="AF569" i="1"/>
  <c r="AI569" i="1"/>
  <c r="AF573" i="1"/>
  <c r="AI573" i="1"/>
  <c r="AF577" i="1"/>
  <c r="AI577" i="1"/>
  <c r="AF581" i="1"/>
  <c r="AI581" i="1"/>
  <c r="AF585" i="1"/>
  <c r="AI585" i="1"/>
  <c r="AF589" i="1"/>
  <c r="AI589" i="1"/>
  <c r="AF593" i="1"/>
  <c r="AI593" i="1"/>
  <c r="AF597" i="1"/>
  <c r="AI597" i="1"/>
  <c r="AF601" i="1"/>
  <c r="AI601" i="1"/>
  <c r="AF605" i="1"/>
  <c r="AI605" i="1"/>
  <c r="AF609" i="1"/>
  <c r="AI609" i="1"/>
  <c r="AF613" i="1"/>
  <c r="AI613" i="1"/>
  <c r="AF617" i="1"/>
  <c r="AI617" i="1"/>
  <c r="AF621" i="1"/>
  <c r="AI621" i="1"/>
  <c r="AF625" i="1"/>
  <c r="AI625" i="1"/>
  <c r="AF629" i="1"/>
  <c r="AI629" i="1"/>
  <c r="AF633" i="1"/>
  <c r="AI633" i="1"/>
  <c r="AF637" i="1"/>
  <c r="AI637" i="1"/>
  <c r="AF641" i="1"/>
  <c r="AI641" i="1"/>
  <c r="AF645" i="1"/>
  <c r="AI645" i="1"/>
  <c r="AF649" i="1"/>
  <c r="AI649" i="1"/>
  <c r="AF653" i="1"/>
  <c r="AI653" i="1"/>
  <c r="AF657" i="1"/>
  <c r="AI657" i="1"/>
  <c r="AF661" i="1"/>
  <c r="AI661" i="1"/>
  <c r="AF665" i="1"/>
  <c r="AI665" i="1"/>
  <c r="AF669" i="1"/>
  <c r="AI669" i="1"/>
  <c r="AF673" i="1"/>
  <c r="AI673" i="1"/>
  <c r="AF677" i="1"/>
  <c r="AI677" i="1"/>
  <c r="AF681" i="1"/>
  <c r="AI681" i="1"/>
  <c r="AF685" i="1"/>
  <c r="AI685" i="1"/>
  <c r="AF689" i="1"/>
  <c r="AI689" i="1"/>
  <c r="AF693" i="1"/>
  <c r="AI693" i="1"/>
  <c r="AF697" i="1"/>
  <c r="AI697" i="1"/>
  <c r="AF701" i="1"/>
  <c r="AI701" i="1"/>
  <c r="AF705" i="1"/>
  <c r="AI705" i="1"/>
  <c r="AF709" i="1"/>
  <c r="AI709" i="1"/>
  <c r="AF713" i="1"/>
  <c r="AI713" i="1"/>
  <c r="AF717" i="1"/>
  <c r="AI717" i="1"/>
  <c r="AF721" i="1"/>
  <c r="AI721" i="1"/>
  <c r="AF725" i="1"/>
  <c r="AI725" i="1"/>
  <c r="AF729" i="1"/>
  <c r="AI729" i="1"/>
  <c r="AF733" i="1"/>
  <c r="AI733" i="1"/>
  <c r="AF737" i="1"/>
  <c r="AI737" i="1"/>
  <c r="AF741" i="1"/>
  <c r="AI741" i="1"/>
  <c r="AF745" i="1"/>
  <c r="AI745" i="1"/>
  <c r="AF749" i="1"/>
  <c r="AI749" i="1"/>
  <c r="AF753" i="1"/>
  <c r="AI753" i="1"/>
  <c r="AF757" i="1"/>
  <c r="AI757" i="1"/>
  <c r="AF761" i="1"/>
  <c r="AI761" i="1"/>
  <c r="AF765" i="1"/>
  <c r="AI765" i="1"/>
  <c r="AF769" i="1"/>
  <c r="AI769" i="1"/>
  <c r="AF773" i="1"/>
  <c r="AI773" i="1"/>
  <c r="AF777" i="1"/>
  <c r="AI777" i="1"/>
  <c r="AF781" i="1"/>
  <c r="AI781" i="1"/>
  <c r="AF785" i="1"/>
  <c r="AI785" i="1"/>
  <c r="AF789" i="1"/>
  <c r="AI789" i="1"/>
  <c r="AF793" i="1"/>
  <c r="AI793" i="1"/>
  <c r="AF797" i="1"/>
  <c r="AI797" i="1"/>
  <c r="AF801" i="1"/>
  <c r="AI801" i="1"/>
  <c r="AF805" i="1"/>
  <c r="AI805" i="1"/>
  <c r="AF809" i="1"/>
  <c r="AI809" i="1"/>
  <c r="AF813" i="1"/>
  <c r="AI813" i="1"/>
  <c r="AF817" i="1"/>
  <c r="AI817" i="1"/>
  <c r="AF821" i="1"/>
  <c r="AI821" i="1"/>
  <c r="AF825" i="1"/>
  <c r="AI825" i="1"/>
  <c r="AF829" i="1"/>
  <c r="AI829" i="1"/>
  <c r="AF833" i="1"/>
  <c r="AI833" i="1"/>
  <c r="AF837" i="1"/>
  <c r="AI837" i="1"/>
  <c r="AF841" i="1"/>
  <c r="AI841" i="1"/>
  <c r="AF845" i="1"/>
  <c r="AI845" i="1"/>
  <c r="AF849" i="1"/>
  <c r="AI849" i="1"/>
  <c r="AF853" i="1"/>
  <c r="AI853" i="1"/>
  <c r="AF857" i="1"/>
  <c r="AI857" i="1"/>
  <c r="AF861" i="1"/>
  <c r="AI861" i="1"/>
  <c r="AF865" i="1"/>
  <c r="AI865" i="1"/>
  <c r="AF869" i="1"/>
  <c r="AI869" i="1"/>
  <c r="AF873" i="1"/>
  <c r="AI873" i="1"/>
  <c r="AF877" i="1"/>
  <c r="AI877" i="1"/>
  <c r="AF881" i="1"/>
  <c r="AI881" i="1"/>
  <c r="AF885" i="1"/>
  <c r="AI885" i="1"/>
  <c r="AF889" i="1"/>
  <c r="AI889" i="1"/>
  <c r="AF893" i="1"/>
  <c r="AI893" i="1"/>
  <c r="AF897" i="1"/>
  <c r="AI897" i="1"/>
  <c r="AF901" i="1"/>
  <c r="AI901" i="1"/>
  <c r="AF905" i="1"/>
  <c r="AI905" i="1"/>
  <c r="AF909" i="1"/>
  <c r="AI909" i="1"/>
  <c r="AF913" i="1"/>
  <c r="AI913" i="1"/>
  <c r="AF917" i="1"/>
  <c r="AI917" i="1"/>
  <c r="AF921" i="1"/>
  <c r="AI921" i="1"/>
  <c r="AF925" i="1"/>
  <c r="AI925" i="1"/>
  <c r="AF929" i="1"/>
  <c r="AI929" i="1"/>
  <c r="AF933" i="1"/>
  <c r="AI933" i="1"/>
  <c r="AF937" i="1"/>
  <c r="AI937" i="1"/>
  <c r="AF941" i="1"/>
  <c r="AI941" i="1"/>
  <c r="AF945" i="1"/>
  <c r="AI945" i="1"/>
  <c r="AF949" i="1"/>
  <c r="AI949" i="1"/>
  <c r="AF953" i="1"/>
  <c r="AI953" i="1"/>
  <c r="AF957" i="1"/>
  <c r="AI957" i="1"/>
  <c r="AF961" i="1"/>
  <c r="AI961" i="1"/>
  <c r="AF965" i="1"/>
  <c r="AI965" i="1"/>
  <c r="AF969" i="1"/>
  <c r="AI969" i="1"/>
  <c r="AF973" i="1"/>
  <c r="AI973" i="1"/>
  <c r="AF977" i="1"/>
  <c r="AI977" i="1"/>
  <c r="AF981" i="1"/>
  <c r="AI981" i="1"/>
  <c r="AF985" i="1"/>
  <c r="AI985" i="1"/>
  <c r="AF989" i="1"/>
  <c r="AI989" i="1"/>
  <c r="AF993" i="1"/>
  <c r="AI993" i="1"/>
  <c r="AF997" i="1"/>
  <c r="AI997" i="1"/>
  <c r="AF1001" i="1"/>
  <c r="AI1001" i="1"/>
  <c r="AF1005" i="1"/>
  <c r="AI1005" i="1"/>
  <c r="AF1009" i="1"/>
  <c r="AI1009" i="1"/>
  <c r="AF1013" i="1"/>
  <c r="AI1013" i="1"/>
  <c r="AF1017" i="1"/>
  <c r="AI1017" i="1"/>
  <c r="AF1021" i="1"/>
  <c r="AI1021" i="1"/>
  <c r="AF1025" i="1"/>
  <c r="AI1025" i="1"/>
  <c r="AF1029" i="1"/>
  <c r="AI1029" i="1"/>
  <c r="AF1033" i="1"/>
  <c r="AI1033" i="1"/>
  <c r="AF1037" i="1"/>
  <c r="AI1037" i="1"/>
  <c r="AF1041" i="1"/>
  <c r="AI1041" i="1"/>
  <c r="AF1045" i="1"/>
  <c r="AI1045" i="1"/>
  <c r="AF1049" i="1"/>
  <c r="AI1049" i="1"/>
  <c r="AF1053" i="1"/>
  <c r="AI1053" i="1"/>
  <c r="AF1057" i="1"/>
  <c r="AI1057" i="1"/>
  <c r="AF1061" i="1"/>
  <c r="AI1061" i="1"/>
  <c r="AF1065" i="1"/>
  <c r="AI1065" i="1"/>
  <c r="AF1069" i="1"/>
  <c r="AI1069" i="1"/>
  <c r="AF1073" i="1"/>
  <c r="AI1073" i="1"/>
  <c r="AF1077" i="1"/>
  <c r="AI1077" i="1"/>
  <c r="AF1081" i="1"/>
  <c r="AI1081" i="1"/>
  <c r="AF1085" i="1"/>
  <c r="AI1085" i="1"/>
  <c r="AF1089" i="1"/>
  <c r="AI1089" i="1"/>
  <c r="AF1093" i="1"/>
  <c r="AI1093" i="1"/>
  <c r="AF1097" i="1"/>
  <c r="AI1097" i="1"/>
  <c r="AF1101" i="1"/>
  <c r="AI1101" i="1"/>
  <c r="AF1105" i="1"/>
  <c r="AI1105" i="1"/>
  <c r="AF1109" i="1"/>
  <c r="AI1109" i="1"/>
  <c r="AF1113" i="1"/>
  <c r="AI1113" i="1"/>
  <c r="AF1117" i="1"/>
  <c r="AI1117" i="1"/>
  <c r="AF1121" i="1"/>
  <c r="AI1121" i="1"/>
  <c r="AF1125" i="1"/>
  <c r="AI1125" i="1"/>
  <c r="AF1129" i="1"/>
  <c r="AI1129" i="1"/>
  <c r="AF1133" i="1"/>
  <c r="AI1133" i="1"/>
  <c r="AF1137" i="1"/>
  <c r="AI1137" i="1"/>
  <c r="AF1141" i="1"/>
  <c r="AI1141" i="1"/>
  <c r="AF1145" i="1"/>
  <c r="AI1145" i="1"/>
  <c r="AF1149" i="1"/>
  <c r="AI1149" i="1"/>
  <c r="AF1153" i="1"/>
  <c r="AI1153" i="1"/>
  <c r="AF1157" i="1"/>
  <c r="AI1157" i="1"/>
  <c r="AF1161" i="1"/>
  <c r="AI1161" i="1"/>
  <c r="AF1165" i="1"/>
  <c r="AI1165" i="1"/>
  <c r="AF1169" i="1"/>
  <c r="AI1169" i="1"/>
  <c r="AF1173" i="1"/>
  <c r="AI1173" i="1"/>
  <c r="AF1177" i="1"/>
  <c r="AI1177" i="1"/>
  <c r="AF1181" i="1"/>
  <c r="AI1181" i="1"/>
  <c r="AF1185" i="1"/>
  <c r="AI1185" i="1"/>
  <c r="AF1189" i="1"/>
  <c r="AI1189" i="1"/>
  <c r="AF1193" i="1"/>
  <c r="AI1193" i="1"/>
  <c r="AF1197" i="1"/>
  <c r="AI1197" i="1"/>
  <c r="AF1201" i="1"/>
  <c r="AI1201" i="1"/>
  <c r="AF1205" i="1"/>
  <c r="AI1205" i="1"/>
  <c r="AF1209" i="1"/>
  <c r="AI1209" i="1"/>
  <c r="AF1213" i="1"/>
  <c r="AI1213" i="1"/>
  <c r="AF1217" i="1"/>
  <c r="AI1217" i="1"/>
  <c r="AF1221" i="1"/>
  <c r="AI1221" i="1"/>
  <c r="AF1225" i="1"/>
  <c r="AI1225" i="1"/>
  <c r="AF1229" i="1"/>
  <c r="AI1229" i="1"/>
  <c r="AF1233" i="1"/>
  <c r="AI1233" i="1"/>
  <c r="AF1237" i="1"/>
  <c r="AI1237" i="1"/>
  <c r="AF1241" i="1"/>
  <c r="AI1241" i="1"/>
  <c r="AF1245" i="1"/>
  <c r="AI1245" i="1"/>
  <c r="AF1249" i="1"/>
  <c r="AI1249" i="1"/>
  <c r="AF1253" i="1"/>
  <c r="AI1253" i="1"/>
  <c r="AF1257" i="1"/>
  <c r="AI1257" i="1"/>
  <c r="AF1261" i="1"/>
  <c r="AI1261" i="1"/>
  <c r="AF1265" i="1"/>
  <c r="AI1265" i="1"/>
  <c r="AF1269" i="1"/>
  <c r="AI1269" i="1"/>
  <c r="AF1273" i="1"/>
  <c r="AI1273" i="1"/>
  <c r="AF1277" i="1"/>
  <c r="AI1277" i="1"/>
  <c r="AF1281" i="1"/>
  <c r="AI1281" i="1"/>
  <c r="AF1285" i="1"/>
  <c r="AI1285" i="1"/>
  <c r="AF1289" i="1"/>
  <c r="AI1289" i="1"/>
  <c r="AF1293" i="1"/>
  <c r="AI1293" i="1"/>
  <c r="AF1297" i="1"/>
  <c r="AI1297" i="1"/>
  <c r="AF1301" i="1"/>
  <c r="AI1301" i="1"/>
  <c r="AF1305" i="1"/>
  <c r="AI1305" i="1"/>
  <c r="AF1309" i="1"/>
  <c r="AI1309" i="1"/>
  <c r="AF1313" i="1"/>
  <c r="AI1313" i="1"/>
  <c r="AF1317" i="1"/>
  <c r="AI1317" i="1"/>
  <c r="AF1321" i="1"/>
  <c r="AI1321" i="1"/>
  <c r="AF1325" i="1"/>
  <c r="AI1325" i="1"/>
  <c r="AF1329" i="1"/>
  <c r="AI1329" i="1"/>
  <c r="AF1333" i="1"/>
  <c r="AI1333" i="1"/>
  <c r="AF1337" i="1"/>
  <c r="AI1337" i="1"/>
  <c r="AF1341" i="1"/>
  <c r="AI1341" i="1"/>
  <c r="AF1345" i="1"/>
  <c r="AI1345" i="1"/>
  <c r="AF1349" i="1"/>
  <c r="AI1349" i="1"/>
  <c r="AF1353" i="1"/>
  <c r="AI1353" i="1"/>
  <c r="AF1357" i="1"/>
  <c r="AI1357" i="1"/>
  <c r="AF1361" i="1"/>
  <c r="AI1361" i="1"/>
  <c r="AF1365" i="1"/>
  <c r="AI1365" i="1"/>
  <c r="AF1369" i="1"/>
  <c r="AI1369" i="1"/>
  <c r="AF1373" i="1"/>
  <c r="AI1373" i="1"/>
  <c r="AF1377" i="1"/>
  <c r="AI1377" i="1"/>
  <c r="AF1381" i="1"/>
  <c r="AI1381" i="1"/>
  <c r="AF1385" i="1"/>
  <c r="AI1385" i="1"/>
  <c r="AF1389" i="1"/>
  <c r="AI1389" i="1"/>
  <c r="AF1393" i="1"/>
  <c r="AI1393" i="1"/>
  <c r="AF1397" i="1"/>
  <c r="AI1397" i="1"/>
  <c r="AF1401" i="1"/>
  <c r="AI1401" i="1"/>
  <c r="AF1405" i="1"/>
  <c r="AI1405" i="1"/>
  <c r="AF1409" i="1"/>
  <c r="AI1409" i="1"/>
  <c r="AF1413" i="1"/>
  <c r="AI1413" i="1"/>
  <c r="AF1417" i="1"/>
  <c r="AI1417" i="1"/>
  <c r="AF1421" i="1"/>
  <c r="AI1421" i="1"/>
  <c r="AF1425" i="1"/>
  <c r="AI1425" i="1"/>
  <c r="AF1429" i="1"/>
  <c r="AI1429" i="1"/>
  <c r="AF1433" i="1"/>
  <c r="AI1433" i="1"/>
  <c r="AF1437" i="1"/>
  <c r="AI1437" i="1"/>
  <c r="AF1441" i="1"/>
  <c r="AI1441" i="1"/>
  <c r="AF1445" i="1"/>
  <c r="AI1445" i="1"/>
  <c r="AF1449" i="1"/>
  <c r="AI1449" i="1"/>
  <c r="AF1453" i="1"/>
  <c r="AI1453" i="1"/>
  <c r="AF1457" i="1"/>
  <c r="AI1457" i="1"/>
  <c r="AF1461" i="1"/>
  <c r="AI1461" i="1"/>
  <c r="AF1465" i="1"/>
  <c r="AI1465" i="1"/>
  <c r="AF1469" i="1"/>
  <c r="AI1469" i="1"/>
  <c r="AF1473" i="1"/>
  <c r="AI1473" i="1"/>
  <c r="AF1477" i="1"/>
  <c r="AI1477" i="1"/>
  <c r="AF1481" i="1"/>
  <c r="AI1481" i="1"/>
  <c r="AF1485" i="1"/>
  <c r="AI1485" i="1"/>
  <c r="AF1489" i="1"/>
  <c r="AI1489" i="1"/>
  <c r="AF1493" i="1"/>
  <c r="AI1493" i="1"/>
  <c r="AF1497" i="1"/>
  <c r="AI1497" i="1"/>
  <c r="AF1501" i="1"/>
  <c r="AI1501" i="1"/>
  <c r="AF1505" i="1"/>
  <c r="AI1505" i="1"/>
  <c r="AF1509" i="1"/>
  <c r="AI1509" i="1"/>
  <c r="AF1513" i="1"/>
  <c r="AI1513" i="1"/>
  <c r="AF1517" i="1"/>
  <c r="AI1517" i="1"/>
  <c r="AF1521" i="1"/>
  <c r="AI1521" i="1"/>
  <c r="AF1525" i="1"/>
  <c r="AI1525" i="1"/>
  <c r="AF1529" i="1"/>
  <c r="AI1529" i="1"/>
  <c r="AF1533" i="1"/>
  <c r="AI1533" i="1"/>
  <c r="AF1537" i="1"/>
  <c r="AI1537" i="1"/>
  <c r="AF1541" i="1"/>
  <c r="AI1541" i="1"/>
  <c r="AF1545" i="1"/>
  <c r="AI1545" i="1"/>
  <c r="AF1549" i="1"/>
  <c r="AI1549" i="1"/>
  <c r="AF1553" i="1"/>
  <c r="AI1553" i="1"/>
  <c r="AF1557" i="1"/>
  <c r="AI1557" i="1"/>
  <c r="AF1561" i="1"/>
  <c r="AI1561" i="1"/>
  <c r="AF1565" i="1"/>
  <c r="AI1565" i="1"/>
  <c r="AF1569" i="1"/>
  <c r="AI1569" i="1"/>
  <c r="AF1573" i="1"/>
  <c r="AI1573" i="1"/>
  <c r="AF1577" i="1"/>
  <c r="AI1577" i="1"/>
  <c r="AF1581" i="1"/>
  <c r="AI1581" i="1"/>
  <c r="AF1585" i="1"/>
  <c r="AI1585" i="1"/>
  <c r="AF1589" i="1"/>
  <c r="AI1589" i="1"/>
  <c r="AF1593" i="1"/>
  <c r="AI1593" i="1"/>
  <c r="AF1597" i="1"/>
  <c r="AI1597" i="1"/>
  <c r="AF1601" i="1"/>
  <c r="AI1601" i="1"/>
  <c r="AF1605" i="1"/>
  <c r="AI1605" i="1"/>
  <c r="AF1609" i="1"/>
  <c r="AI1609" i="1"/>
  <c r="AF1613" i="1"/>
  <c r="AI1613" i="1"/>
  <c r="AF1617" i="1"/>
  <c r="AI1617" i="1"/>
  <c r="AF1621" i="1"/>
  <c r="AI1621" i="1"/>
  <c r="AF1625" i="1"/>
  <c r="AI1625" i="1"/>
  <c r="AF1629" i="1"/>
  <c r="AI1629" i="1"/>
  <c r="AF1633" i="1"/>
  <c r="AI1633" i="1"/>
  <c r="AF1637" i="1"/>
  <c r="AI1637" i="1"/>
  <c r="AF1641" i="1"/>
  <c r="AI1641" i="1"/>
  <c r="AF1645" i="1"/>
  <c r="AI1645" i="1"/>
  <c r="AF1649" i="1"/>
  <c r="AI1649" i="1"/>
  <c r="AF1653" i="1"/>
  <c r="AI1653" i="1"/>
  <c r="AF1657" i="1"/>
  <c r="AI1657" i="1"/>
  <c r="AF1661" i="1"/>
  <c r="AI1661" i="1"/>
  <c r="AF1665" i="1"/>
  <c r="AI1665" i="1"/>
  <c r="AF1669" i="1"/>
  <c r="AI1669" i="1"/>
  <c r="AF1673" i="1"/>
  <c r="AI1673" i="1"/>
  <c r="AF1677" i="1"/>
  <c r="AI1677" i="1"/>
  <c r="AF1681" i="1"/>
  <c r="AI1681" i="1"/>
  <c r="AF1685" i="1"/>
  <c r="AI1685" i="1"/>
  <c r="AF1689" i="1"/>
  <c r="AI1689" i="1"/>
  <c r="AF1693" i="1"/>
  <c r="AI1693" i="1"/>
  <c r="AF1697" i="1"/>
  <c r="AI1697" i="1"/>
  <c r="AF1701" i="1"/>
  <c r="AI1701" i="1"/>
  <c r="AF1705" i="1"/>
  <c r="AI1705" i="1"/>
  <c r="AF1709" i="1"/>
  <c r="AI1709" i="1"/>
  <c r="AF1713" i="1"/>
  <c r="AI1713" i="1"/>
  <c r="AF1717" i="1"/>
  <c r="AI1717" i="1"/>
  <c r="AF1721" i="1"/>
  <c r="AI1721" i="1"/>
  <c r="AF1725" i="1"/>
  <c r="AI1725" i="1"/>
  <c r="AF1729" i="1"/>
  <c r="AI1729" i="1"/>
  <c r="AF1733" i="1"/>
  <c r="AI1733" i="1"/>
  <c r="AF1737" i="1"/>
  <c r="AI1737" i="1"/>
  <c r="AF1741" i="1"/>
  <c r="AI1741" i="1"/>
  <c r="AF1745" i="1"/>
  <c r="AI1745" i="1"/>
  <c r="AF1749" i="1"/>
  <c r="AI1749" i="1"/>
  <c r="AF1753" i="1"/>
  <c r="AI1753" i="1"/>
  <c r="BB17" i="1"/>
  <c r="BB14" i="1"/>
  <c r="BD15" i="1"/>
  <c r="BD14" i="1"/>
  <c r="BE14" i="1" s="1"/>
  <c r="AF1757" i="1"/>
  <c r="AI1757" i="1"/>
  <c r="AF1761" i="1"/>
  <c r="AI1761" i="1"/>
  <c r="AF1765" i="1"/>
  <c r="AI1765" i="1"/>
  <c r="AF1769" i="1"/>
  <c r="AI1769" i="1"/>
  <c r="AF1773" i="1"/>
  <c r="AI1773" i="1"/>
  <c r="AF1777" i="1"/>
  <c r="AI1777" i="1"/>
  <c r="AF1781" i="1"/>
  <c r="AI1781" i="1"/>
  <c r="AF1785" i="1"/>
  <c r="AI1785" i="1"/>
  <c r="AF1789" i="1"/>
  <c r="AI1789" i="1"/>
  <c r="AF1793" i="1"/>
  <c r="AI1793" i="1"/>
  <c r="AF1797" i="1"/>
  <c r="AI1797" i="1"/>
  <c r="AF1801" i="1"/>
  <c r="AI1801" i="1"/>
  <c r="AF1805" i="1"/>
  <c r="AI1805" i="1"/>
  <c r="AF1809" i="1"/>
  <c r="AI1809" i="1"/>
  <c r="AF1813" i="1"/>
  <c r="AI1813" i="1"/>
  <c r="AF1817" i="1"/>
  <c r="AI1817" i="1"/>
  <c r="AF1821" i="1"/>
  <c r="AI1821" i="1"/>
  <c r="AF1825" i="1"/>
  <c r="AI1825" i="1"/>
  <c r="AF1829" i="1"/>
  <c r="AI1829" i="1"/>
  <c r="AF1833" i="1"/>
  <c r="AI1833" i="1"/>
  <c r="AF1837" i="1"/>
  <c r="AI1837" i="1"/>
  <c r="AF1841" i="1"/>
  <c r="AI1841" i="1"/>
  <c r="AF1845" i="1"/>
  <c r="AI1845" i="1"/>
  <c r="AF1849" i="1"/>
  <c r="AI1849" i="1"/>
  <c r="AF1853" i="1"/>
  <c r="AI1853" i="1"/>
  <c r="AF1857" i="1"/>
  <c r="AI1857" i="1"/>
  <c r="AF1861" i="1"/>
  <c r="AI1861" i="1"/>
  <c r="AF1865" i="1"/>
  <c r="AI1865" i="1"/>
  <c r="AF1869" i="1"/>
  <c r="AI1869" i="1"/>
  <c r="AF1873" i="1"/>
  <c r="AI1873" i="1"/>
  <c r="AF1877" i="1"/>
  <c r="AI1877" i="1"/>
  <c r="AF1881" i="1"/>
  <c r="AI1881" i="1"/>
  <c r="AF1885" i="1"/>
  <c r="AI1885" i="1"/>
  <c r="AF1889" i="1"/>
  <c r="AI1889" i="1"/>
  <c r="AF1893" i="1"/>
  <c r="AI1893" i="1"/>
  <c r="AF1897" i="1"/>
  <c r="AI1897" i="1"/>
  <c r="AF1901" i="1"/>
  <c r="AI1901" i="1"/>
  <c r="AF1905" i="1"/>
  <c r="AI1905" i="1"/>
  <c r="AF1909" i="1"/>
  <c r="AI1909" i="1"/>
  <c r="AF1913" i="1"/>
  <c r="AI1913" i="1"/>
  <c r="AF1917" i="1"/>
  <c r="AI1917" i="1"/>
  <c r="AF1921" i="1"/>
  <c r="AI1921" i="1"/>
  <c r="AF1925" i="1"/>
  <c r="AI1925" i="1"/>
  <c r="AF1929" i="1"/>
  <c r="AI1929" i="1"/>
  <c r="AF1933" i="1"/>
  <c r="AI1933" i="1"/>
  <c r="AF1937" i="1"/>
  <c r="AI1937" i="1"/>
  <c r="AF1941" i="1"/>
  <c r="AI1941" i="1"/>
  <c r="AF1945" i="1"/>
  <c r="AI1945" i="1"/>
  <c r="AF1949" i="1"/>
  <c r="AI1949" i="1"/>
  <c r="AF1953" i="1"/>
  <c r="AI1953" i="1"/>
  <c r="AF1957" i="1"/>
  <c r="AI1957" i="1"/>
  <c r="AF1961" i="1"/>
  <c r="AI1961" i="1"/>
  <c r="AF1965" i="1"/>
  <c r="AI1965" i="1"/>
  <c r="AF1969" i="1"/>
  <c r="AI1969" i="1"/>
  <c r="AF1973" i="1"/>
  <c r="AI1973" i="1"/>
  <c r="AF1977" i="1"/>
  <c r="AI1977" i="1"/>
  <c r="AF1981" i="1"/>
  <c r="AI1981" i="1"/>
  <c r="AF1985" i="1"/>
  <c r="AI1985" i="1"/>
  <c r="AF1989" i="1"/>
  <c r="AI1989" i="1"/>
  <c r="AF1993" i="1"/>
  <c r="AI1993" i="1"/>
  <c r="AF1997" i="1"/>
  <c r="AI1997" i="1"/>
  <c r="AF2001" i="1"/>
  <c r="AI2001" i="1"/>
  <c r="AF2005" i="1"/>
  <c r="AI2005" i="1"/>
  <c r="AF2009" i="1"/>
  <c r="AI2009" i="1"/>
  <c r="AF2013" i="1"/>
  <c r="AI2013" i="1"/>
  <c r="AF2017" i="1"/>
  <c r="AI2017" i="1"/>
  <c r="AF2021" i="1"/>
  <c r="AI2021" i="1"/>
  <c r="AF2025" i="1"/>
  <c r="AI2025" i="1"/>
  <c r="AF2029" i="1"/>
  <c r="AI2029" i="1"/>
  <c r="AF2033" i="1"/>
  <c r="AI2033" i="1"/>
  <c r="AF2037" i="1"/>
  <c r="AI2037" i="1"/>
  <c r="AF2041" i="1"/>
  <c r="AI2041" i="1"/>
  <c r="AF2045" i="1"/>
  <c r="AI2045" i="1"/>
  <c r="AF2049" i="1"/>
  <c r="AI2049" i="1"/>
  <c r="AF2053" i="1"/>
  <c r="AI2053" i="1"/>
  <c r="AF2057" i="1"/>
  <c r="AI2057" i="1"/>
  <c r="AF2061" i="1"/>
  <c r="AI2061" i="1"/>
  <c r="AF2065" i="1"/>
  <c r="AI2065" i="1"/>
  <c r="AF2069" i="1"/>
  <c r="AI2069" i="1"/>
  <c r="AF2073" i="1"/>
  <c r="AI2073" i="1"/>
  <c r="AF2077" i="1"/>
  <c r="AI2077" i="1"/>
  <c r="AF2081" i="1"/>
  <c r="AI2081" i="1"/>
  <c r="AF2085" i="1"/>
  <c r="AI2085" i="1"/>
  <c r="AF2089" i="1"/>
  <c r="AI2089" i="1"/>
  <c r="AF2093" i="1"/>
  <c r="AI2093" i="1"/>
  <c r="AF2097" i="1"/>
  <c r="AI2097" i="1"/>
  <c r="AF2101" i="1"/>
  <c r="AI2101" i="1"/>
  <c r="AF2105" i="1"/>
  <c r="AI2105" i="1"/>
  <c r="AF2109" i="1"/>
  <c r="AI2109" i="1"/>
  <c r="AF2113" i="1"/>
  <c r="AI2113" i="1"/>
  <c r="AF2117" i="1"/>
  <c r="AI2117" i="1"/>
  <c r="AF2121" i="1"/>
  <c r="AI2121" i="1"/>
  <c r="AF2125" i="1"/>
  <c r="AI2125" i="1"/>
  <c r="AF2129" i="1"/>
  <c r="AI2129" i="1"/>
  <c r="AF2133" i="1"/>
  <c r="AI2133" i="1"/>
  <c r="AF2137" i="1"/>
  <c r="AI2137" i="1"/>
  <c r="AF2141" i="1"/>
  <c r="AI2141" i="1"/>
  <c r="AF2145" i="1"/>
  <c r="AI2145" i="1"/>
  <c r="AF2149" i="1"/>
  <c r="AI2149" i="1"/>
  <c r="AF2153" i="1"/>
  <c r="AI2153" i="1"/>
  <c r="AF2157" i="1"/>
  <c r="AI2157" i="1"/>
  <c r="AF2161" i="1"/>
  <c r="AI2161" i="1"/>
  <c r="AF2165" i="1"/>
  <c r="AI2165" i="1"/>
  <c r="AF2169" i="1"/>
  <c r="AI2169" i="1"/>
  <c r="AF2173" i="1"/>
  <c r="AI2173" i="1"/>
  <c r="AF2177" i="1"/>
  <c r="AI2177" i="1"/>
  <c r="AF2181" i="1"/>
  <c r="AI2181" i="1"/>
  <c r="AF2185" i="1"/>
  <c r="AI2185" i="1"/>
  <c r="AF2189" i="1"/>
  <c r="AI2189" i="1"/>
  <c r="AF2193" i="1"/>
  <c r="AI2193" i="1"/>
  <c r="AF2197" i="1"/>
  <c r="AI2197" i="1"/>
  <c r="AF2201" i="1"/>
  <c r="AI2201" i="1"/>
  <c r="AF2205" i="1"/>
  <c r="AI2205" i="1"/>
  <c r="AF2209" i="1"/>
  <c r="AI2209" i="1"/>
  <c r="AF2213" i="1"/>
  <c r="AI2213" i="1"/>
  <c r="AF2217" i="1"/>
  <c r="AI2217" i="1"/>
  <c r="AF2221" i="1"/>
  <c r="AI2221" i="1"/>
  <c r="AF2225" i="1"/>
  <c r="AI2225" i="1"/>
  <c r="AF2229" i="1"/>
  <c r="AI2229" i="1"/>
  <c r="AF2233" i="1"/>
  <c r="AI2233" i="1"/>
  <c r="AF2237" i="1"/>
  <c r="AI2237" i="1"/>
  <c r="AF2241" i="1"/>
  <c r="AI2241" i="1"/>
  <c r="AF2245" i="1"/>
  <c r="AI2245" i="1"/>
  <c r="AF2249" i="1"/>
  <c r="AI2249" i="1"/>
  <c r="AF2253" i="1"/>
  <c r="AI2253" i="1"/>
  <c r="AF2257" i="1"/>
  <c r="AI2257" i="1"/>
  <c r="AF2261" i="1"/>
  <c r="AI2261" i="1"/>
  <c r="AF2265" i="1"/>
  <c r="AI2265" i="1"/>
  <c r="AF2269" i="1"/>
  <c r="AI2269" i="1"/>
  <c r="AF2273" i="1"/>
  <c r="AI2273" i="1"/>
  <c r="AF2277" i="1"/>
  <c r="AI2277" i="1"/>
  <c r="AF2281" i="1"/>
  <c r="AI2281" i="1"/>
  <c r="AF2285" i="1"/>
  <c r="AI2285" i="1"/>
  <c r="AF2289" i="1"/>
  <c r="AI2289" i="1"/>
  <c r="AF2293" i="1"/>
  <c r="AI2293" i="1"/>
  <c r="AF2297" i="1"/>
  <c r="AI2297" i="1"/>
  <c r="AF2301" i="1"/>
  <c r="AI2301" i="1"/>
  <c r="AF2305" i="1"/>
  <c r="AI2305" i="1"/>
  <c r="AF2309" i="1"/>
  <c r="AI2309" i="1"/>
  <c r="AF2313" i="1"/>
  <c r="AI2313" i="1"/>
  <c r="AF2317" i="1"/>
  <c r="AI2317" i="1"/>
  <c r="AF2321" i="1"/>
  <c r="AI2321" i="1"/>
  <c r="AF2325" i="1"/>
  <c r="AI2325" i="1"/>
  <c r="AF2329" i="1"/>
  <c r="AI2329" i="1"/>
  <c r="AF2333" i="1"/>
  <c r="AI2333" i="1"/>
  <c r="AF2337" i="1"/>
  <c r="AI2337" i="1"/>
  <c r="AF2341" i="1"/>
  <c r="AI2341" i="1"/>
  <c r="AF2345" i="1"/>
  <c r="AI2345" i="1"/>
  <c r="AF2349" i="1"/>
  <c r="AI2349" i="1"/>
  <c r="AF2353" i="1"/>
  <c r="AI2353" i="1"/>
  <c r="AF2357" i="1"/>
  <c r="AI2357" i="1"/>
  <c r="AF2361" i="1"/>
  <c r="AI2361" i="1"/>
  <c r="AF2365" i="1"/>
  <c r="AI2365" i="1"/>
  <c r="AF2369" i="1"/>
  <c r="AI2369" i="1"/>
  <c r="AF2373" i="1"/>
  <c r="AI2373" i="1"/>
  <c r="AF2377" i="1"/>
  <c r="AI2377" i="1"/>
  <c r="AF2381" i="1"/>
  <c r="AI2381" i="1"/>
  <c r="AF2385" i="1"/>
  <c r="AI2385" i="1"/>
  <c r="AF2389" i="1"/>
  <c r="AI2389" i="1"/>
  <c r="AF2393" i="1"/>
  <c r="AI2393" i="1"/>
  <c r="AF2397" i="1"/>
  <c r="AI2397" i="1"/>
  <c r="AF2401" i="1"/>
  <c r="AI2401" i="1"/>
  <c r="AF2405" i="1"/>
  <c r="AI2405" i="1"/>
  <c r="AF2409" i="1"/>
  <c r="AI2409" i="1"/>
  <c r="AF2413" i="1"/>
  <c r="AI2413" i="1"/>
  <c r="AF2417" i="1"/>
  <c r="AI2417" i="1"/>
  <c r="AF2421" i="1"/>
  <c r="AI2421" i="1"/>
  <c r="AF2425" i="1"/>
  <c r="AI2425" i="1"/>
  <c r="AF2429" i="1"/>
  <c r="AI2429" i="1"/>
  <c r="AF2433" i="1"/>
  <c r="AI2433" i="1"/>
  <c r="AF2437" i="1"/>
  <c r="AI2437" i="1"/>
  <c r="AF2441" i="1"/>
  <c r="AI2441" i="1"/>
  <c r="AF2445" i="1"/>
  <c r="AI2445" i="1"/>
  <c r="AF2449" i="1"/>
  <c r="AI2449" i="1"/>
  <c r="AF2453" i="1"/>
  <c r="AI2453" i="1"/>
  <c r="AF2457" i="1"/>
  <c r="AI2457" i="1"/>
  <c r="AF2461" i="1"/>
  <c r="AI2461" i="1"/>
  <c r="AF2465" i="1"/>
  <c r="AI2465" i="1"/>
  <c r="AF2469" i="1"/>
  <c r="AI2469" i="1"/>
  <c r="AF2473" i="1"/>
  <c r="AI2473" i="1"/>
  <c r="AF2477" i="1"/>
  <c r="AI2477" i="1"/>
  <c r="AF2481" i="1"/>
  <c r="AI2481" i="1"/>
  <c r="AF2485" i="1"/>
  <c r="AI2485" i="1"/>
  <c r="AF2489" i="1"/>
  <c r="AI2489" i="1"/>
  <c r="AF2493" i="1"/>
  <c r="AI2493" i="1"/>
  <c r="AF2497" i="1"/>
  <c r="AI2497" i="1"/>
  <c r="AF2501" i="1"/>
  <c r="AI2501" i="1"/>
  <c r="AF2505" i="1"/>
  <c r="AI2505" i="1"/>
  <c r="AF2509" i="1"/>
  <c r="AI2509" i="1"/>
  <c r="AF2513" i="1"/>
  <c r="AI2513" i="1"/>
  <c r="AF2517" i="1"/>
  <c r="AI2517" i="1"/>
  <c r="AF2521" i="1"/>
  <c r="AI2521" i="1"/>
  <c r="AF2525" i="1"/>
  <c r="AI2525" i="1"/>
  <c r="AF2529" i="1"/>
  <c r="AI2529" i="1"/>
  <c r="AF2533" i="1"/>
  <c r="AI2533" i="1"/>
  <c r="AF2537" i="1"/>
  <c r="AI2537" i="1"/>
  <c r="AF2541" i="1"/>
  <c r="AI2541" i="1"/>
  <c r="AF2545" i="1"/>
  <c r="AI2545" i="1"/>
  <c r="AF2549" i="1"/>
  <c r="AI2549" i="1"/>
  <c r="AF2553" i="1"/>
  <c r="AI2553" i="1"/>
  <c r="AF2557" i="1"/>
  <c r="AI2557" i="1"/>
  <c r="AF2561" i="1"/>
  <c r="AI2561" i="1"/>
  <c r="AF2565" i="1"/>
  <c r="AI2565" i="1"/>
  <c r="AF2569" i="1"/>
  <c r="AI2569" i="1"/>
  <c r="AF2573" i="1"/>
  <c r="AI2573" i="1"/>
  <c r="AF2577" i="1"/>
  <c r="AI2577" i="1"/>
  <c r="AF2581" i="1"/>
  <c r="AI2581" i="1"/>
  <c r="AF2585" i="1"/>
  <c r="AI2585" i="1"/>
  <c r="AF2589" i="1"/>
  <c r="AI2589" i="1"/>
  <c r="AF2593" i="1"/>
  <c r="AI2593" i="1"/>
  <c r="AF2597" i="1"/>
  <c r="AI2597" i="1"/>
  <c r="AF2601" i="1"/>
  <c r="AI2601" i="1"/>
  <c r="AF2605" i="1"/>
  <c r="AI2605" i="1"/>
  <c r="AF2609" i="1"/>
  <c r="AI2609" i="1"/>
  <c r="AF2613" i="1"/>
  <c r="AI2613" i="1"/>
  <c r="AF2617" i="1"/>
  <c r="AI2617" i="1"/>
  <c r="AF2621" i="1"/>
  <c r="AI2621" i="1"/>
  <c r="AF2625" i="1"/>
  <c r="AI2625" i="1"/>
  <c r="AF2629" i="1"/>
  <c r="AI2629" i="1"/>
  <c r="AF2633" i="1"/>
  <c r="AI2633" i="1"/>
  <c r="AF2637" i="1"/>
  <c r="AI2637" i="1"/>
  <c r="AF2641" i="1"/>
  <c r="AI2641" i="1"/>
  <c r="AF2645" i="1"/>
  <c r="AI2645" i="1"/>
  <c r="AF2649" i="1"/>
  <c r="AI2649" i="1"/>
  <c r="AF2653" i="1"/>
  <c r="AI2653" i="1"/>
  <c r="AF2657" i="1"/>
  <c r="AI2657" i="1"/>
  <c r="AF2661" i="1"/>
  <c r="AI2661" i="1"/>
  <c r="AF2665" i="1"/>
  <c r="AI2665" i="1"/>
  <c r="AF2669" i="1"/>
  <c r="AI2669" i="1"/>
  <c r="AF2673" i="1"/>
  <c r="AI2673" i="1"/>
  <c r="AF2677" i="1"/>
  <c r="AI2677" i="1"/>
  <c r="AF2681" i="1"/>
  <c r="AI2681" i="1"/>
  <c r="AF2685" i="1"/>
  <c r="AI2685" i="1"/>
  <c r="AF2689" i="1"/>
  <c r="AI2689" i="1"/>
  <c r="AF2693" i="1"/>
  <c r="AI2693" i="1"/>
  <c r="AF2697" i="1"/>
  <c r="AI2697" i="1"/>
  <c r="AF2701" i="1"/>
  <c r="AI2701" i="1"/>
  <c r="AF2705" i="1"/>
  <c r="AI2705" i="1"/>
  <c r="AF2709" i="1"/>
  <c r="AI2709" i="1"/>
  <c r="AF2713" i="1"/>
  <c r="AI2713" i="1"/>
  <c r="AF2717" i="1"/>
  <c r="AI2717" i="1"/>
  <c r="AF2721" i="1"/>
  <c r="AI2721" i="1"/>
  <c r="AF2725" i="1"/>
  <c r="AI2725" i="1"/>
  <c r="AF2729" i="1"/>
  <c r="AI2729" i="1"/>
  <c r="AF2733" i="1"/>
  <c r="AI2733" i="1"/>
  <c r="AF2737" i="1"/>
  <c r="AI2737" i="1"/>
  <c r="AF2741" i="1"/>
  <c r="AI2741" i="1"/>
  <c r="AF2745" i="1"/>
  <c r="AI2745" i="1"/>
  <c r="AF2749" i="1"/>
  <c r="AI2749" i="1"/>
  <c r="AF2753" i="1"/>
  <c r="AI2753" i="1"/>
  <c r="AF2757" i="1"/>
  <c r="AI2757" i="1"/>
  <c r="AF2761" i="1"/>
  <c r="AI2761" i="1"/>
  <c r="AF2765" i="1"/>
  <c r="AI2765" i="1"/>
  <c r="AF2769" i="1"/>
  <c r="AI2769" i="1"/>
  <c r="AF2773" i="1"/>
  <c r="AI2773" i="1"/>
  <c r="AF2777" i="1"/>
  <c r="AI2777" i="1"/>
  <c r="AF2781" i="1"/>
  <c r="AI2781" i="1"/>
  <c r="AF2785" i="1"/>
  <c r="AI2785" i="1"/>
  <c r="AF2789" i="1"/>
  <c r="AI2789" i="1"/>
  <c r="AF2793" i="1"/>
  <c r="AI2793" i="1"/>
  <c r="AF2797" i="1"/>
  <c r="AI2797" i="1"/>
  <c r="AF2801" i="1"/>
  <c r="AI2801" i="1"/>
  <c r="AF2805" i="1"/>
  <c r="AI2805" i="1"/>
  <c r="AF2809" i="1"/>
  <c r="AI2809" i="1"/>
  <c r="AF2813" i="1"/>
  <c r="AI2813" i="1"/>
  <c r="AF2817" i="1"/>
  <c r="AI2817" i="1"/>
  <c r="AF2821" i="1"/>
  <c r="AI2821" i="1"/>
  <c r="AF2825" i="1"/>
  <c r="AI2825" i="1"/>
  <c r="AF2829" i="1"/>
  <c r="AI2829" i="1"/>
  <c r="AF2833" i="1"/>
  <c r="AI2833" i="1"/>
  <c r="AF2837" i="1"/>
  <c r="AI2837" i="1"/>
  <c r="AF2841" i="1"/>
  <c r="AI2841" i="1"/>
  <c r="AF2845" i="1"/>
  <c r="AI2845" i="1"/>
  <c r="AF2849" i="1"/>
  <c r="AI2849" i="1"/>
  <c r="AF2853" i="1"/>
  <c r="AI2853" i="1"/>
  <c r="AF2857" i="1"/>
  <c r="AI2857" i="1"/>
  <c r="AF2861" i="1"/>
  <c r="AI2861" i="1"/>
  <c r="AF2865" i="1"/>
  <c r="AI2865" i="1"/>
  <c r="AF2869" i="1"/>
  <c r="AI2869" i="1"/>
  <c r="AF2873" i="1"/>
  <c r="AI2873" i="1"/>
  <c r="AF2877" i="1"/>
  <c r="AI2877" i="1"/>
  <c r="AF2881" i="1"/>
  <c r="AI2881" i="1"/>
  <c r="AF2885" i="1"/>
  <c r="AI2885" i="1"/>
  <c r="AF2889" i="1"/>
  <c r="AI2889" i="1"/>
  <c r="AF2893" i="1"/>
  <c r="AI2893" i="1"/>
  <c r="AF2897" i="1"/>
  <c r="AI2897" i="1"/>
  <c r="AF2901" i="1"/>
  <c r="AI2901" i="1"/>
  <c r="AF2905" i="1"/>
  <c r="AI2905" i="1"/>
  <c r="AF2909" i="1"/>
  <c r="AI2909" i="1"/>
  <c r="AF2913" i="1"/>
  <c r="AI2913" i="1"/>
  <c r="AF2917" i="1"/>
  <c r="AI2917" i="1"/>
  <c r="AF2921" i="1"/>
  <c r="AI2921" i="1"/>
  <c r="AF2925" i="1"/>
  <c r="AI2925" i="1"/>
  <c r="AF2929" i="1"/>
  <c r="AI2929" i="1"/>
  <c r="AF2933" i="1"/>
  <c r="AI2933" i="1"/>
  <c r="AF2937" i="1"/>
  <c r="AI2937" i="1"/>
  <c r="AF2941" i="1"/>
  <c r="AI2941" i="1"/>
  <c r="AF2945" i="1"/>
  <c r="AI2945" i="1"/>
  <c r="AF2949" i="1"/>
  <c r="AI2949" i="1"/>
  <c r="AF2953" i="1"/>
  <c r="AI2953" i="1"/>
  <c r="AF2957" i="1"/>
  <c r="AI2957" i="1"/>
  <c r="AF2961" i="1"/>
  <c r="AI2961" i="1"/>
  <c r="AF2965" i="1"/>
  <c r="AI2965" i="1"/>
  <c r="AF2969" i="1"/>
  <c r="AI2969" i="1"/>
  <c r="AF2973" i="1"/>
  <c r="AI2973" i="1"/>
  <c r="AF2977" i="1"/>
  <c r="AI2977" i="1"/>
  <c r="AF2981" i="1"/>
  <c r="AI2981" i="1"/>
  <c r="AF2985" i="1"/>
  <c r="AI2985" i="1"/>
  <c r="AF2989" i="1"/>
  <c r="AI2989" i="1"/>
  <c r="AF2993" i="1"/>
  <c r="AI2993" i="1"/>
  <c r="AF2997" i="1"/>
  <c r="AI2997" i="1"/>
  <c r="AF3001" i="1"/>
  <c r="AI3001" i="1"/>
  <c r="AF3005" i="1"/>
  <c r="AI3005" i="1"/>
  <c r="AF3009" i="1"/>
  <c r="AI3009" i="1"/>
  <c r="AF3013" i="1"/>
  <c r="AI3013" i="1"/>
  <c r="AF3017" i="1"/>
  <c r="AI3017" i="1"/>
  <c r="AF3021" i="1"/>
  <c r="AI3021" i="1"/>
  <c r="AF3025" i="1"/>
  <c r="AI3025" i="1"/>
  <c r="AF3029" i="1"/>
  <c r="AI3029" i="1"/>
  <c r="AF3033" i="1"/>
  <c r="AI3033" i="1"/>
  <c r="AF3037" i="1"/>
  <c r="AI3037" i="1"/>
  <c r="AF3041" i="1"/>
  <c r="AI3041" i="1"/>
  <c r="AF3045" i="1"/>
  <c r="AI3045" i="1"/>
  <c r="AF3049" i="1"/>
  <c r="AI3049" i="1"/>
  <c r="AF3053" i="1"/>
  <c r="AI3053" i="1"/>
  <c r="AF3057" i="1"/>
  <c r="AI3057" i="1"/>
  <c r="AF3061" i="1"/>
  <c r="AI3061" i="1"/>
  <c r="AF3065" i="1"/>
  <c r="AI3065" i="1"/>
  <c r="AF3069" i="1"/>
  <c r="AI3069" i="1"/>
  <c r="AF3073" i="1"/>
  <c r="AI3073" i="1"/>
  <c r="AF3077" i="1"/>
  <c r="AI3077" i="1"/>
  <c r="AF3081" i="1"/>
  <c r="AI3081" i="1"/>
  <c r="AF3085" i="1"/>
  <c r="AI3085" i="1"/>
  <c r="AF3089" i="1"/>
  <c r="AI3089" i="1"/>
  <c r="AF3093" i="1"/>
  <c r="AI3093" i="1"/>
  <c r="AF3097" i="1"/>
  <c r="AI3097" i="1"/>
  <c r="AF3101" i="1"/>
  <c r="AI3101" i="1"/>
  <c r="AF3105" i="1"/>
  <c r="AI3105" i="1"/>
  <c r="AF3109" i="1"/>
  <c r="AI3109" i="1"/>
  <c r="AF3113" i="1"/>
  <c r="AI3113" i="1"/>
  <c r="AF3117" i="1"/>
  <c r="AI3117" i="1"/>
  <c r="AF3121" i="1"/>
  <c r="AI3121" i="1"/>
  <c r="AF3125" i="1"/>
  <c r="AI3125" i="1"/>
  <c r="AF3129" i="1"/>
  <c r="AI3129" i="1"/>
  <c r="AF3133" i="1"/>
  <c r="AI3133" i="1"/>
  <c r="AF3137" i="1"/>
  <c r="AI3137" i="1"/>
  <c r="AF3141" i="1"/>
  <c r="AI3141" i="1"/>
  <c r="AF3145" i="1"/>
  <c r="AI3145" i="1"/>
  <c r="AF3149" i="1"/>
  <c r="AI3149" i="1"/>
  <c r="AF3153" i="1"/>
  <c r="AI3153" i="1"/>
  <c r="AF3157" i="1"/>
  <c r="AI3157" i="1"/>
  <c r="AF3161" i="1"/>
  <c r="AI3161" i="1"/>
  <c r="AF3165" i="1"/>
  <c r="AI3165" i="1"/>
  <c r="AF3169" i="1"/>
  <c r="AI3169" i="1"/>
  <c r="AF3173" i="1"/>
  <c r="AI3173" i="1"/>
  <c r="AF3177" i="1"/>
  <c r="AI3177" i="1"/>
  <c r="AF3181" i="1"/>
  <c r="AI3181" i="1"/>
  <c r="AF3185" i="1"/>
  <c r="AI3185" i="1"/>
  <c r="AF3189" i="1"/>
  <c r="AI3189" i="1"/>
  <c r="AF3193" i="1"/>
  <c r="AI3193" i="1"/>
  <c r="AF3197" i="1"/>
  <c r="AI3197" i="1"/>
  <c r="AF3201" i="1"/>
  <c r="AI3201" i="1"/>
  <c r="AF3205" i="1"/>
  <c r="AI3205" i="1"/>
  <c r="AF3209" i="1"/>
  <c r="AI3209" i="1"/>
  <c r="AF3213" i="1"/>
  <c r="AI3213" i="1"/>
  <c r="AF3217" i="1"/>
  <c r="AI3217" i="1"/>
  <c r="AF3221" i="1"/>
  <c r="AI3221" i="1"/>
  <c r="AF3225" i="1"/>
  <c r="AI3225" i="1"/>
  <c r="AF3229" i="1"/>
  <c r="AI3229" i="1"/>
  <c r="AF3233" i="1"/>
  <c r="AI3233" i="1"/>
  <c r="AF3237" i="1"/>
  <c r="AI3237" i="1"/>
  <c r="AF3241" i="1"/>
  <c r="AI3241" i="1"/>
  <c r="AF3245" i="1"/>
  <c r="AI3245" i="1"/>
  <c r="AF3249" i="1"/>
  <c r="AI3249" i="1"/>
  <c r="AF3253" i="1"/>
  <c r="AI3253" i="1"/>
  <c r="AF3257" i="1"/>
  <c r="AI3257" i="1"/>
  <c r="AF3261" i="1"/>
  <c r="AI3261" i="1"/>
  <c r="AF3265" i="1"/>
  <c r="AI3265" i="1"/>
  <c r="AF3269" i="1"/>
  <c r="AI3269" i="1"/>
  <c r="AF3273" i="1"/>
  <c r="AI3273" i="1"/>
  <c r="AF3277" i="1"/>
  <c r="AI3277" i="1"/>
  <c r="AF3281" i="1"/>
  <c r="AI3281" i="1"/>
  <c r="AF3285" i="1"/>
  <c r="AI3285" i="1"/>
  <c r="AF3289" i="1"/>
  <c r="AI3289" i="1"/>
  <c r="AF3293" i="1"/>
  <c r="AI3293" i="1"/>
  <c r="AF3297" i="1"/>
  <c r="AI3297" i="1"/>
  <c r="AF3301" i="1"/>
  <c r="AI3301" i="1"/>
  <c r="AF3305" i="1"/>
  <c r="AI3305" i="1"/>
  <c r="AF3309" i="1"/>
  <c r="AI3309" i="1"/>
  <c r="AF3313" i="1"/>
  <c r="AI3313" i="1"/>
  <c r="AF3317" i="1"/>
  <c r="AI3317" i="1"/>
  <c r="AF3321" i="1"/>
  <c r="AI3321" i="1"/>
  <c r="AF3325" i="1"/>
  <c r="AI3325" i="1"/>
  <c r="AF3329" i="1"/>
  <c r="AI3329" i="1"/>
  <c r="AF3333" i="1"/>
  <c r="AI3333" i="1"/>
  <c r="AF3337" i="1"/>
  <c r="AI3337" i="1"/>
  <c r="AF3341" i="1"/>
  <c r="AI3341" i="1"/>
  <c r="AF3345" i="1"/>
  <c r="AI3345" i="1"/>
  <c r="AF3349" i="1"/>
  <c r="AI3349" i="1"/>
  <c r="AF3353" i="1"/>
  <c r="AI3353" i="1"/>
  <c r="AF3357" i="1"/>
  <c r="AI3357" i="1"/>
  <c r="AF3361" i="1"/>
  <c r="AI3361" i="1"/>
  <c r="AF3365" i="1"/>
  <c r="AI3365" i="1"/>
  <c r="AF3369" i="1"/>
  <c r="AI3369" i="1"/>
  <c r="AF3373" i="1"/>
  <c r="AI3373" i="1"/>
  <c r="AF3377" i="1"/>
  <c r="AI3377" i="1"/>
  <c r="AF3381" i="1"/>
  <c r="AI3381" i="1"/>
  <c r="AF3385" i="1"/>
  <c r="AI3385" i="1"/>
  <c r="AF3389" i="1"/>
  <c r="AI3389" i="1"/>
  <c r="AF3393" i="1"/>
  <c r="AI3393" i="1"/>
  <c r="AF3397" i="1"/>
  <c r="AI3397" i="1"/>
  <c r="AF3401" i="1"/>
  <c r="AI3401" i="1"/>
  <c r="AF3405" i="1"/>
  <c r="AI3405" i="1"/>
  <c r="AF3409" i="1"/>
  <c r="AI3409" i="1"/>
  <c r="AF3413" i="1"/>
  <c r="AI3413" i="1"/>
  <c r="AF3417" i="1"/>
  <c r="AI3417" i="1"/>
  <c r="AF3421" i="1"/>
  <c r="AI3421" i="1"/>
  <c r="AF3425" i="1"/>
  <c r="AI3425" i="1"/>
  <c r="AF3429" i="1"/>
  <c r="AI3429" i="1"/>
  <c r="AF3433" i="1"/>
  <c r="AI3433" i="1"/>
  <c r="AF3437" i="1"/>
  <c r="AI3437" i="1"/>
  <c r="AF3441" i="1"/>
  <c r="AI3441" i="1"/>
  <c r="AF3445" i="1"/>
  <c r="AI3445" i="1"/>
  <c r="AF3449" i="1"/>
  <c r="AI3449" i="1"/>
  <c r="AF3453" i="1"/>
  <c r="AI3453" i="1"/>
  <c r="AF3457" i="1"/>
  <c r="AI3457" i="1"/>
  <c r="AF3461" i="1"/>
  <c r="AI3461" i="1"/>
  <c r="AF3465" i="1"/>
  <c r="AI3465" i="1"/>
  <c r="AF3469" i="1"/>
  <c r="AI3469" i="1"/>
  <c r="AF3473" i="1"/>
  <c r="AI3473" i="1"/>
  <c r="AF3477" i="1"/>
  <c r="AI3477" i="1"/>
  <c r="AF3481" i="1"/>
  <c r="AI3481" i="1"/>
  <c r="AF3485" i="1"/>
  <c r="AI3485" i="1"/>
  <c r="AF3489" i="1"/>
  <c r="AI3489" i="1"/>
  <c r="AF3493" i="1"/>
  <c r="AI3493" i="1"/>
  <c r="AF3497" i="1"/>
  <c r="AI3497" i="1"/>
  <c r="AF3501" i="1"/>
  <c r="AI3501" i="1"/>
  <c r="AF3505" i="1"/>
  <c r="AI3505" i="1"/>
  <c r="AF13" i="1"/>
  <c r="AI13" i="1"/>
  <c r="AF18" i="1"/>
  <c r="AI18" i="1"/>
  <c r="AF22" i="1"/>
  <c r="AI22" i="1"/>
  <c r="AF26" i="1"/>
  <c r="AI26" i="1"/>
  <c r="AF30" i="1"/>
  <c r="AI30" i="1"/>
  <c r="AF34" i="1"/>
  <c r="AI34" i="1"/>
  <c r="AF38" i="1"/>
  <c r="AI38" i="1"/>
  <c r="AF42" i="1"/>
  <c r="AI42" i="1"/>
  <c r="AF46" i="1"/>
  <c r="AI46" i="1"/>
  <c r="AF50" i="1"/>
  <c r="AI50" i="1"/>
  <c r="AF54" i="1"/>
  <c r="AI54" i="1"/>
  <c r="AF58" i="1"/>
  <c r="AI58" i="1"/>
  <c r="AF62" i="1"/>
  <c r="AI62" i="1"/>
  <c r="AF66" i="1"/>
  <c r="AI66" i="1"/>
  <c r="AF70" i="1"/>
  <c r="AI70" i="1"/>
  <c r="AF74" i="1"/>
  <c r="AI74" i="1"/>
  <c r="AF78" i="1"/>
  <c r="AI78" i="1"/>
  <c r="AF82" i="1"/>
  <c r="AI82" i="1"/>
  <c r="AF86" i="1"/>
  <c r="AI86" i="1"/>
  <c r="AF90" i="1"/>
  <c r="AI90" i="1"/>
  <c r="AF94" i="1"/>
  <c r="AI94" i="1"/>
  <c r="AF98" i="1"/>
  <c r="AI98" i="1"/>
  <c r="AF102" i="1"/>
  <c r="AI102" i="1"/>
  <c r="AF106" i="1"/>
  <c r="AI106" i="1"/>
  <c r="AF110" i="1"/>
  <c r="AI110" i="1"/>
  <c r="AF114" i="1"/>
  <c r="AI114" i="1"/>
  <c r="AF118" i="1"/>
  <c r="AI118" i="1"/>
  <c r="AF122" i="1"/>
  <c r="AI122" i="1"/>
  <c r="AF126" i="1"/>
  <c r="AI126" i="1"/>
  <c r="AF130" i="1"/>
  <c r="AI130" i="1"/>
  <c r="AF134" i="1"/>
  <c r="AI134" i="1"/>
  <c r="AF138" i="1"/>
  <c r="AI138" i="1"/>
  <c r="AF142" i="1"/>
  <c r="AI142" i="1"/>
  <c r="AF146" i="1"/>
  <c r="AI146" i="1"/>
  <c r="AF150" i="1"/>
  <c r="AI150" i="1"/>
  <c r="AF154" i="1"/>
  <c r="AI154" i="1"/>
  <c r="AF158" i="1"/>
  <c r="AI158" i="1"/>
  <c r="AF162" i="1"/>
  <c r="AI162" i="1"/>
  <c r="AF166" i="1"/>
  <c r="AI166" i="1"/>
  <c r="AF170" i="1"/>
  <c r="AI170" i="1"/>
  <c r="AF174" i="1"/>
  <c r="AI174" i="1"/>
  <c r="AF178" i="1"/>
  <c r="AI178" i="1"/>
  <c r="AF182" i="1"/>
  <c r="AI182" i="1"/>
  <c r="AF186" i="1"/>
  <c r="AI186" i="1"/>
  <c r="AF190" i="1"/>
  <c r="AI190" i="1"/>
  <c r="AF194" i="1"/>
  <c r="AI194" i="1"/>
  <c r="AF198" i="1"/>
  <c r="AI198" i="1"/>
  <c r="AF202" i="1"/>
  <c r="AI202" i="1"/>
  <c r="AF206" i="1"/>
  <c r="AI206" i="1"/>
  <c r="AF210" i="1"/>
  <c r="AI210" i="1"/>
  <c r="AF214" i="1"/>
  <c r="AI214" i="1"/>
  <c r="AF218" i="1"/>
  <c r="AI218" i="1"/>
  <c r="AF222" i="1"/>
  <c r="AI222" i="1"/>
  <c r="AF226" i="1"/>
  <c r="AI226" i="1"/>
  <c r="AF230" i="1"/>
  <c r="AI230" i="1"/>
  <c r="AF234" i="1"/>
  <c r="AI234" i="1"/>
  <c r="AF238" i="1"/>
  <c r="AI238" i="1"/>
  <c r="AF242" i="1"/>
  <c r="AI242" i="1"/>
  <c r="AF246" i="1"/>
  <c r="AI246" i="1"/>
  <c r="AF250" i="1"/>
  <c r="AI250" i="1"/>
  <c r="AF254" i="1"/>
  <c r="AI254" i="1"/>
  <c r="AF258" i="1"/>
  <c r="AI258" i="1"/>
  <c r="AF262" i="1"/>
  <c r="AI262" i="1"/>
  <c r="AF266" i="1"/>
  <c r="AI266" i="1"/>
  <c r="AF270" i="1"/>
  <c r="AI270" i="1"/>
  <c r="AF274" i="1"/>
  <c r="AI274" i="1"/>
  <c r="AF278" i="1"/>
  <c r="AI278" i="1"/>
  <c r="AF282" i="1"/>
  <c r="AI282" i="1"/>
  <c r="AF286" i="1"/>
  <c r="AI286" i="1"/>
  <c r="AF290" i="1"/>
  <c r="AI290" i="1"/>
  <c r="AF294" i="1"/>
  <c r="AI294" i="1"/>
  <c r="AF298" i="1"/>
  <c r="AI298" i="1"/>
  <c r="AF302" i="1"/>
  <c r="AI302" i="1"/>
  <c r="AF306" i="1"/>
  <c r="AI306" i="1"/>
  <c r="AF310" i="1"/>
  <c r="AI310" i="1"/>
  <c r="AF314" i="1"/>
  <c r="AI314" i="1"/>
  <c r="AF318" i="1"/>
  <c r="AI318" i="1"/>
  <c r="AF322" i="1"/>
  <c r="AI322" i="1"/>
  <c r="AF326" i="1"/>
  <c r="AI326" i="1"/>
  <c r="AF330" i="1"/>
  <c r="AI330" i="1"/>
  <c r="AF334" i="1"/>
  <c r="AI334" i="1"/>
  <c r="AF338" i="1"/>
  <c r="AI338" i="1"/>
  <c r="AF342" i="1"/>
  <c r="AI342" i="1"/>
  <c r="AF346" i="1"/>
  <c r="AI346" i="1"/>
  <c r="AF350" i="1"/>
  <c r="AI350" i="1"/>
  <c r="AF354" i="1"/>
  <c r="AI354" i="1"/>
  <c r="AF358" i="1"/>
  <c r="AI358" i="1"/>
  <c r="AF362" i="1"/>
  <c r="AI362" i="1"/>
  <c r="AF366" i="1"/>
  <c r="AI366" i="1"/>
  <c r="AF370" i="1"/>
  <c r="AI370" i="1"/>
  <c r="AF374" i="1"/>
  <c r="AI374" i="1"/>
  <c r="AF378" i="1"/>
  <c r="AI378" i="1"/>
  <c r="AF382" i="1"/>
  <c r="AI382" i="1"/>
  <c r="AF386" i="1"/>
  <c r="AI386" i="1"/>
  <c r="AF390" i="1"/>
  <c r="AI390" i="1"/>
  <c r="AF394" i="1"/>
  <c r="AI394" i="1"/>
  <c r="AF398" i="1"/>
  <c r="AI398" i="1"/>
  <c r="AF402" i="1"/>
  <c r="AI402" i="1"/>
  <c r="AF406" i="1"/>
  <c r="AI406" i="1"/>
  <c r="AF410" i="1"/>
  <c r="AI410" i="1"/>
  <c r="AF414" i="1"/>
  <c r="AI414" i="1"/>
  <c r="AF418" i="1"/>
  <c r="AI418" i="1"/>
  <c r="AF422" i="1"/>
  <c r="AI422" i="1"/>
  <c r="AF426" i="1"/>
  <c r="AI426" i="1"/>
  <c r="AF430" i="1"/>
  <c r="AI430" i="1"/>
  <c r="AF434" i="1"/>
  <c r="AI434" i="1"/>
  <c r="AF438" i="1"/>
  <c r="AI438" i="1"/>
  <c r="AF442" i="1"/>
  <c r="AI442" i="1"/>
  <c r="AF446" i="1"/>
  <c r="AI446" i="1"/>
  <c r="AF450" i="1"/>
  <c r="AI450" i="1"/>
  <c r="AF454" i="1"/>
  <c r="AI454" i="1"/>
  <c r="AF458" i="1"/>
  <c r="AI458" i="1"/>
  <c r="AF462" i="1"/>
  <c r="AI462" i="1"/>
  <c r="AF466" i="1"/>
  <c r="AI466" i="1"/>
  <c r="AF470" i="1"/>
  <c r="AI470" i="1"/>
  <c r="AF474" i="1"/>
  <c r="AI474" i="1"/>
  <c r="AF478" i="1"/>
  <c r="AI478" i="1"/>
  <c r="AF482" i="1"/>
  <c r="AI482" i="1"/>
  <c r="AF486" i="1"/>
  <c r="AI486" i="1"/>
  <c r="AF490" i="1"/>
  <c r="AI490" i="1"/>
  <c r="AF494" i="1"/>
  <c r="AI494" i="1"/>
  <c r="AF498" i="1"/>
  <c r="AI498" i="1"/>
  <c r="AF502" i="1"/>
  <c r="AI502" i="1"/>
  <c r="AF506" i="1"/>
  <c r="AI506" i="1"/>
  <c r="AF510" i="1"/>
  <c r="AI510" i="1"/>
  <c r="AF514" i="1"/>
  <c r="AI514" i="1"/>
  <c r="AF518" i="1"/>
  <c r="AI518" i="1"/>
  <c r="AF522" i="1"/>
  <c r="AI522" i="1"/>
  <c r="AF526" i="1"/>
  <c r="AI526" i="1"/>
  <c r="AF530" i="1"/>
  <c r="AI530" i="1"/>
  <c r="AF534" i="1"/>
  <c r="AI534" i="1"/>
  <c r="AF538" i="1"/>
  <c r="AI538" i="1"/>
  <c r="AF542" i="1"/>
  <c r="AI542" i="1"/>
  <c r="AF546" i="1"/>
  <c r="AI546" i="1"/>
  <c r="AF550" i="1"/>
  <c r="AI550" i="1"/>
  <c r="AF554" i="1"/>
  <c r="AI554" i="1"/>
  <c r="AF558" i="1"/>
  <c r="AI558" i="1"/>
  <c r="AF562" i="1"/>
  <c r="AI562" i="1"/>
  <c r="AF566" i="1"/>
  <c r="AI566" i="1"/>
  <c r="AF570" i="1"/>
  <c r="AI570" i="1"/>
  <c r="AF574" i="1"/>
  <c r="AI574" i="1"/>
  <c r="AF578" i="1"/>
  <c r="AI578" i="1"/>
  <c r="AF582" i="1"/>
  <c r="AI582" i="1"/>
  <c r="AF586" i="1"/>
  <c r="AI586" i="1"/>
  <c r="AF590" i="1"/>
  <c r="AI590" i="1"/>
  <c r="AF594" i="1"/>
  <c r="AI594" i="1"/>
  <c r="AF598" i="1"/>
  <c r="AI598" i="1"/>
  <c r="AF602" i="1"/>
  <c r="AI602" i="1"/>
  <c r="AF606" i="1"/>
  <c r="AI606" i="1"/>
  <c r="AF610" i="1"/>
  <c r="AI610" i="1"/>
  <c r="AF614" i="1"/>
  <c r="AI614" i="1"/>
  <c r="AF618" i="1"/>
  <c r="AI618" i="1"/>
  <c r="AF622" i="1"/>
  <c r="AI622" i="1"/>
  <c r="AF626" i="1"/>
  <c r="AI626" i="1"/>
  <c r="AF630" i="1"/>
  <c r="AI630" i="1"/>
  <c r="AF634" i="1"/>
  <c r="AI634" i="1"/>
  <c r="AF638" i="1"/>
  <c r="AI638" i="1"/>
  <c r="AF642" i="1"/>
  <c r="AI642" i="1"/>
  <c r="AF646" i="1"/>
  <c r="AI646" i="1"/>
  <c r="AF650" i="1"/>
  <c r="AI650" i="1"/>
  <c r="AF654" i="1"/>
  <c r="AI654" i="1"/>
  <c r="AF658" i="1"/>
  <c r="AI658" i="1"/>
  <c r="AF662" i="1"/>
  <c r="AI662" i="1"/>
  <c r="AF666" i="1"/>
  <c r="AI666" i="1"/>
  <c r="AF670" i="1"/>
  <c r="AI670" i="1"/>
  <c r="AF674" i="1"/>
  <c r="AI674" i="1"/>
  <c r="AF678" i="1"/>
  <c r="AI678" i="1"/>
  <c r="AF682" i="1"/>
  <c r="AI682" i="1"/>
  <c r="AF686" i="1"/>
  <c r="AI686" i="1"/>
  <c r="AF690" i="1"/>
  <c r="AI690" i="1"/>
  <c r="AF694" i="1"/>
  <c r="AI694" i="1"/>
  <c r="AF698" i="1"/>
  <c r="AI698" i="1"/>
  <c r="AF702" i="1"/>
  <c r="AI702" i="1"/>
  <c r="AF706" i="1"/>
  <c r="AI706" i="1"/>
  <c r="AF710" i="1"/>
  <c r="AI710" i="1"/>
  <c r="AF714" i="1"/>
  <c r="AI714" i="1"/>
  <c r="AF718" i="1"/>
  <c r="AI718" i="1"/>
  <c r="AF722" i="1"/>
  <c r="AI722" i="1"/>
  <c r="AF726" i="1"/>
  <c r="AI726" i="1"/>
  <c r="AF730" i="1"/>
  <c r="AI730" i="1"/>
  <c r="AF734" i="1"/>
  <c r="AI734" i="1"/>
  <c r="AF738" i="1"/>
  <c r="AI738" i="1"/>
  <c r="AF742" i="1"/>
  <c r="AI742" i="1"/>
  <c r="AF746" i="1"/>
  <c r="AI746" i="1"/>
  <c r="AF750" i="1"/>
  <c r="AI750" i="1"/>
  <c r="AF754" i="1"/>
  <c r="AI754" i="1"/>
  <c r="AF758" i="1"/>
  <c r="AI758" i="1"/>
  <c r="AF762" i="1"/>
  <c r="AI762" i="1"/>
  <c r="AF766" i="1"/>
  <c r="AI766" i="1"/>
  <c r="AF770" i="1"/>
  <c r="AI770" i="1"/>
  <c r="AF774" i="1"/>
  <c r="AI774" i="1"/>
  <c r="AF778" i="1"/>
  <c r="AI778" i="1"/>
  <c r="AF782" i="1"/>
  <c r="AI782" i="1"/>
  <c r="AF786" i="1"/>
  <c r="AI786" i="1"/>
  <c r="AF790" i="1"/>
  <c r="AI790" i="1"/>
  <c r="AF794" i="1"/>
  <c r="AI794" i="1"/>
  <c r="AF798" i="1"/>
  <c r="AI798" i="1"/>
  <c r="AF802" i="1"/>
  <c r="AI802" i="1"/>
  <c r="AF806" i="1"/>
  <c r="AI806" i="1"/>
  <c r="AF810" i="1"/>
  <c r="AI810" i="1"/>
  <c r="AF814" i="1"/>
  <c r="AI814" i="1"/>
  <c r="AF818" i="1"/>
  <c r="AI818" i="1"/>
  <c r="AF822" i="1"/>
  <c r="AI822" i="1"/>
  <c r="AF826" i="1"/>
  <c r="AI826" i="1"/>
  <c r="AF830" i="1"/>
  <c r="AI830" i="1"/>
  <c r="AF834" i="1"/>
  <c r="AI834" i="1"/>
  <c r="AF838" i="1"/>
  <c r="AI838" i="1"/>
  <c r="AF842" i="1"/>
  <c r="AI842" i="1"/>
  <c r="AF846" i="1"/>
  <c r="AI846" i="1"/>
  <c r="AF850" i="1"/>
  <c r="AI850" i="1"/>
  <c r="AF854" i="1"/>
  <c r="AI854" i="1"/>
  <c r="AF858" i="1"/>
  <c r="AI858" i="1"/>
  <c r="AF862" i="1"/>
  <c r="AI862" i="1"/>
  <c r="AF866" i="1"/>
  <c r="AI866" i="1"/>
  <c r="AF870" i="1"/>
  <c r="AI870" i="1"/>
  <c r="AF874" i="1"/>
  <c r="AI874" i="1"/>
  <c r="AF878" i="1"/>
  <c r="AI878" i="1"/>
  <c r="AF882" i="1"/>
  <c r="AI882" i="1"/>
  <c r="AF886" i="1"/>
  <c r="AI886" i="1"/>
  <c r="AF890" i="1"/>
  <c r="AI890" i="1"/>
  <c r="AF894" i="1"/>
  <c r="AI894" i="1"/>
  <c r="AF898" i="1"/>
  <c r="AI898" i="1"/>
  <c r="AF902" i="1"/>
  <c r="AI902" i="1"/>
  <c r="AF906" i="1"/>
  <c r="AI906" i="1"/>
  <c r="AF910" i="1"/>
  <c r="AI910" i="1"/>
  <c r="AF914" i="1"/>
  <c r="AI914" i="1"/>
  <c r="AF918" i="1"/>
  <c r="AI918" i="1"/>
  <c r="AF922" i="1"/>
  <c r="AI922" i="1"/>
  <c r="AF926" i="1"/>
  <c r="AI926" i="1"/>
  <c r="AF930" i="1"/>
  <c r="AI930" i="1"/>
  <c r="AF934" i="1"/>
  <c r="AI934" i="1"/>
  <c r="AF938" i="1"/>
  <c r="AI938" i="1"/>
  <c r="AF942" i="1"/>
  <c r="AI942" i="1"/>
  <c r="AF946" i="1"/>
  <c r="AI946" i="1"/>
  <c r="AF950" i="1"/>
  <c r="AI950" i="1"/>
  <c r="AF954" i="1"/>
  <c r="AI954" i="1"/>
  <c r="AF958" i="1"/>
  <c r="AI958" i="1"/>
  <c r="AF962" i="1"/>
  <c r="AI962" i="1"/>
  <c r="AF966" i="1"/>
  <c r="AI966" i="1"/>
  <c r="AF970" i="1"/>
  <c r="AI970" i="1"/>
  <c r="AF974" i="1"/>
  <c r="AI974" i="1"/>
  <c r="AF978" i="1"/>
  <c r="AI978" i="1"/>
  <c r="AF982" i="1"/>
  <c r="AI982" i="1"/>
  <c r="AF986" i="1"/>
  <c r="AI986" i="1"/>
  <c r="AF990" i="1"/>
  <c r="AI990" i="1"/>
  <c r="AF994" i="1"/>
  <c r="AI994" i="1"/>
  <c r="AF998" i="1"/>
  <c r="AI998" i="1"/>
  <c r="AF1002" i="1"/>
  <c r="AI1002" i="1"/>
  <c r="AF1006" i="1"/>
  <c r="AI1006" i="1"/>
  <c r="AF1010" i="1"/>
  <c r="AI1010" i="1"/>
  <c r="AF1014" i="1"/>
  <c r="AI1014" i="1"/>
  <c r="AF1018" i="1"/>
  <c r="AI1018" i="1"/>
  <c r="AF1022" i="1"/>
  <c r="AI1022" i="1"/>
  <c r="AF1026" i="1"/>
  <c r="AI1026" i="1"/>
  <c r="AF1030" i="1"/>
  <c r="AI1030" i="1"/>
  <c r="AF1034" i="1"/>
  <c r="AI1034" i="1"/>
  <c r="AF1038" i="1"/>
  <c r="AI1038" i="1"/>
  <c r="AF1042" i="1"/>
  <c r="AI1042" i="1"/>
  <c r="AF1046" i="1"/>
  <c r="AI1046" i="1"/>
  <c r="AF1050" i="1"/>
  <c r="AI1050" i="1"/>
  <c r="AF1054" i="1"/>
  <c r="AI1054" i="1"/>
  <c r="AF1058" i="1"/>
  <c r="AI1058" i="1"/>
  <c r="AF1062" i="1"/>
  <c r="AI1062" i="1"/>
  <c r="AF1066" i="1"/>
  <c r="AI1066" i="1"/>
  <c r="AF1070" i="1"/>
  <c r="AI1070" i="1"/>
  <c r="AF1074" i="1"/>
  <c r="AI1074" i="1"/>
  <c r="AF1078" i="1"/>
  <c r="AI1078" i="1"/>
  <c r="AF1082" i="1"/>
  <c r="AI1082" i="1"/>
  <c r="AF1086" i="1"/>
  <c r="AI1086" i="1"/>
  <c r="AF1090" i="1"/>
  <c r="AI1090" i="1"/>
  <c r="AF1094" i="1"/>
  <c r="AI1094" i="1"/>
  <c r="AF1098" i="1"/>
  <c r="AI1098" i="1"/>
  <c r="AF1102" i="1"/>
  <c r="AI1102" i="1"/>
  <c r="AF1106" i="1"/>
  <c r="AI1106" i="1"/>
  <c r="AF1110" i="1"/>
  <c r="AI1110" i="1"/>
  <c r="AF1114" i="1"/>
  <c r="AI1114" i="1"/>
  <c r="AF1118" i="1"/>
  <c r="AI1118" i="1"/>
  <c r="AF1122" i="1"/>
  <c r="AI1122" i="1"/>
  <c r="AF1126" i="1"/>
  <c r="AI1126" i="1"/>
  <c r="AF1130" i="1"/>
  <c r="AI1130" i="1"/>
  <c r="AF1134" i="1"/>
  <c r="AI1134" i="1"/>
  <c r="AF1138" i="1"/>
  <c r="AI1138" i="1"/>
  <c r="AF1142" i="1"/>
  <c r="AI1142" i="1"/>
  <c r="AF1146" i="1"/>
  <c r="AI1146" i="1"/>
  <c r="AF1150" i="1"/>
  <c r="AI1150" i="1"/>
  <c r="AF1154" i="1"/>
  <c r="AI1154" i="1"/>
  <c r="AF1158" i="1"/>
  <c r="AI1158" i="1"/>
  <c r="AF1162" i="1"/>
  <c r="AI1162" i="1"/>
  <c r="AF1166" i="1"/>
  <c r="AI1166" i="1"/>
  <c r="AF1170" i="1"/>
  <c r="AI1170" i="1"/>
  <c r="AF1174" i="1"/>
  <c r="AI1174" i="1"/>
  <c r="AF1178" i="1"/>
  <c r="AI1178" i="1"/>
  <c r="AF1182" i="1"/>
  <c r="AI1182" i="1"/>
  <c r="AF1186" i="1"/>
  <c r="AI1186" i="1"/>
  <c r="AF1190" i="1"/>
  <c r="AI1190" i="1"/>
  <c r="AF1194" i="1"/>
  <c r="AI1194" i="1"/>
  <c r="AF1198" i="1"/>
  <c r="AI1198" i="1"/>
  <c r="AF1202" i="1"/>
  <c r="AI1202" i="1"/>
  <c r="AF1206" i="1"/>
  <c r="AI1206" i="1"/>
  <c r="AF1210" i="1"/>
  <c r="AI1210" i="1"/>
  <c r="AF1214" i="1"/>
  <c r="AI1214" i="1"/>
  <c r="AF1218" i="1"/>
  <c r="AI1218" i="1"/>
  <c r="AF1222" i="1"/>
  <c r="AI1222" i="1"/>
  <c r="AF1226" i="1"/>
  <c r="AI1226" i="1"/>
  <c r="AF1230" i="1"/>
  <c r="AI1230" i="1"/>
  <c r="AF1234" i="1"/>
  <c r="AI1234" i="1"/>
  <c r="AF1238" i="1"/>
  <c r="AI1238" i="1"/>
  <c r="AF1242" i="1"/>
  <c r="AI1242" i="1"/>
  <c r="AF1246" i="1"/>
  <c r="AI1246" i="1"/>
  <c r="AF1250" i="1"/>
  <c r="AI1250" i="1"/>
  <c r="AF1254" i="1"/>
  <c r="AI1254" i="1"/>
  <c r="AF1258" i="1"/>
  <c r="AI1258" i="1"/>
  <c r="AF1262" i="1"/>
  <c r="AI1262" i="1"/>
  <c r="AF1266" i="1"/>
  <c r="AI1266" i="1"/>
  <c r="AF1270" i="1"/>
  <c r="AI1270" i="1"/>
  <c r="AF1274" i="1"/>
  <c r="AI1274" i="1"/>
  <c r="AF1278" i="1"/>
  <c r="AI1278" i="1"/>
  <c r="AF1282" i="1"/>
  <c r="AI1282" i="1"/>
  <c r="AF1286" i="1"/>
  <c r="AI1286" i="1"/>
  <c r="AF1290" i="1"/>
  <c r="AI1290" i="1"/>
  <c r="AF1294" i="1"/>
  <c r="AI1294" i="1"/>
  <c r="AF1298" i="1"/>
  <c r="AI1298" i="1"/>
  <c r="AF1302" i="1"/>
  <c r="AI1302" i="1"/>
  <c r="AF1306" i="1"/>
  <c r="AI1306" i="1"/>
  <c r="AF1310" i="1"/>
  <c r="AI1310" i="1"/>
  <c r="AF1314" i="1"/>
  <c r="AI1314" i="1"/>
  <c r="AF1318" i="1"/>
  <c r="AI1318" i="1"/>
  <c r="AF1322" i="1"/>
  <c r="AI1322" i="1"/>
  <c r="AF1326" i="1"/>
  <c r="AI1326" i="1"/>
  <c r="AF1330" i="1"/>
  <c r="AI1330" i="1"/>
  <c r="AF1334" i="1"/>
  <c r="AI1334" i="1"/>
  <c r="AF1338" i="1"/>
  <c r="AI1338" i="1"/>
  <c r="AF1342" i="1"/>
  <c r="AI1342" i="1"/>
  <c r="AF1346" i="1"/>
  <c r="AI1346" i="1"/>
  <c r="AF1350" i="1"/>
  <c r="AI1350" i="1"/>
  <c r="AF1354" i="1"/>
  <c r="AI1354" i="1"/>
  <c r="AF1358" i="1"/>
  <c r="AI1358" i="1"/>
  <c r="AF1362" i="1"/>
  <c r="AI1362" i="1"/>
  <c r="AF1366" i="1"/>
  <c r="AI1366" i="1"/>
  <c r="AF1370" i="1"/>
  <c r="AI1370" i="1"/>
  <c r="AF1374" i="1"/>
  <c r="AI1374" i="1"/>
  <c r="AF1378" i="1"/>
  <c r="AI1378" i="1"/>
  <c r="AF1382" i="1"/>
  <c r="AI1382" i="1"/>
  <c r="AF1386" i="1"/>
  <c r="AI1386" i="1"/>
  <c r="AF1390" i="1"/>
  <c r="AI1390" i="1"/>
  <c r="AF1394" i="1"/>
  <c r="AI1394" i="1"/>
  <c r="AF1398" i="1"/>
  <c r="AI1398" i="1"/>
  <c r="AF1402" i="1"/>
  <c r="AI1402" i="1"/>
  <c r="AF1406" i="1"/>
  <c r="AI1406" i="1"/>
  <c r="AF1410" i="1"/>
  <c r="AI1410" i="1"/>
  <c r="AF1414" i="1"/>
  <c r="AI1414" i="1"/>
  <c r="AF1418" i="1"/>
  <c r="AI1418" i="1"/>
  <c r="AF1422" i="1"/>
  <c r="AI1422" i="1"/>
  <c r="AF1426" i="1"/>
  <c r="AI1426" i="1"/>
  <c r="AF1430" i="1"/>
  <c r="AI1430" i="1"/>
  <c r="AF1434" i="1"/>
  <c r="AI1434" i="1"/>
  <c r="AF1438" i="1"/>
  <c r="AI1438" i="1"/>
  <c r="AF1442" i="1"/>
  <c r="AI1442" i="1"/>
  <c r="AF1446" i="1"/>
  <c r="AI1446" i="1"/>
  <c r="AF1450" i="1"/>
  <c r="AI1450" i="1"/>
  <c r="AF1454" i="1"/>
  <c r="AI1454" i="1"/>
  <c r="AF1458" i="1"/>
  <c r="AI1458" i="1"/>
  <c r="AF1462" i="1"/>
  <c r="AI1462" i="1"/>
  <c r="AF1466" i="1"/>
  <c r="AI1466" i="1"/>
  <c r="AF1470" i="1"/>
  <c r="AI1470" i="1"/>
  <c r="AF1474" i="1"/>
  <c r="AI1474" i="1"/>
  <c r="AF1478" i="1"/>
  <c r="AI1478" i="1"/>
  <c r="AF1482" i="1"/>
  <c r="AI1482" i="1"/>
  <c r="AF1486" i="1"/>
  <c r="AI1486" i="1"/>
  <c r="AF1490" i="1"/>
  <c r="AI1490" i="1"/>
  <c r="AF1494" i="1"/>
  <c r="AI1494" i="1"/>
  <c r="AF1498" i="1"/>
  <c r="AI1498" i="1"/>
  <c r="AF1502" i="1"/>
  <c r="AI1502" i="1"/>
  <c r="AF1506" i="1"/>
  <c r="AI1506" i="1"/>
  <c r="AF1510" i="1"/>
  <c r="AI1510" i="1"/>
  <c r="AF1514" i="1"/>
  <c r="AI1514" i="1"/>
  <c r="AF1518" i="1"/>
  <c r="AI1518" i="1"/>
  <c r="AF1522" i="1"/>
  <c r="AI1522" i="1"/>
  <c r="AF1526" i="1"/>
  <c r="AI1526" i="1"/>
  <c r="AF1530" i="1"/>
  <c r="AI1530" i="1"/>
  <c r="AF1534" i="1"/>
  <c r="AI1534" i="1"/>
  <c r="AF1538" i="1"/>
  <c r="AI1538" i="1"/>
  <c r="AF1542" i="1"/>
  <c r="AI1542" i="1"/>
  <c r="AF1546" i="1"/>
  <c r="AI1546" i="1"/>
  <c r="AF1550" i="1"/>
  <c r="AI1550" i="1"/>
  <c r="AF1554" i="1"/>
  <c r="AI1554" i="1"/>
  <c r="AF1558" i="1"/>
  <c r="AI1558" i="1"/>
  <c r="AF1562" i="1"/>
  <c r="AI1562" i="1"/>
  <c r="AF1566" i="1"/>
  <c r="AI1566" i="1"/>
  <c r="AF1570" i="1"/>
  <c r="AI1570" i="1"/>
  <c r="AF1574" i="1"/>
  <c r="AI1574" i="1"/>
  <c r="AF1578" i="1"/>
  <c r="AI1578" i="1"/>
  <c r="AF1582" i="1"/>
  <c r="AI1582" i="1"/>
  <c r="AF1586" i="1"/>
  <c r="AI1586" i="1"/>
  <c r="AF1590" i="1"/>
  <c r="AI1590" i="1"/>
  <c r="AF1594" i="1"/>
  <c r="AI1594" i="1"/>
  <c r="AF1598" i="1"/>
  <c r="AI1598" i="1"/>
  <c r="AF1602" i="1"/>
  <c r="AI1602" i="1"/>
  <c r="AF1606" i="1"/>
  <c r="AI1606" i="1"/>
  <c r="AF1610" i="1"/>
  <c r="AI1610" i="1"/>
  <c r="AF1614" i="1"/>
  <c r="AI1614" i="1"/>
  <c r="AF1618" i="1"/>
  <c r="AI1618" i="1"/>
  <c r="AF1622" i="1"/>
  <c r="AI1622" i="1"/>
  <c r="AF1626" i="1"/>
  <c r="AI1626" i="1"/>
  <c r="AF1630" i="1"/>
  <c r="AI1630" i="1"/>
  <c r="AF1634" i="1"/>
  <c r="AI1634" i="1"/>
  <c r="AF1638" i="1"/>
  <c r="AI1638" i="1"/>
  <c r="AF1642" i="1"/>
  <c r="AI1642" i="1"/>
  <c r="AF1646" i="1"/>
  <c r="AI1646" i="1"/>
  <c r="AF1650" i="1"/>
  <c r="AI1650" i="1"/>
  <c r="AF1654" i="1"/>
  <c r="AI1654" i="1"/>
  <c r="AF1658" i="1"/>
  <c r="AI1658" i="1"/>
  <c r="AF1662" i="1"/>
  <c r="AI1662" i="1"/>
  <c r="AF1666" i="1"/>
  <c r="AI1666" i="1"/>
  <c r="AF1670" i="1"/>
  <c r="AI1670" i="1"/>
  <c r="AF1674" i="1"/>
  <c r="AI1674" i="1"/>
  <c r="AF1678" i="1"/>
  <c r="AI1678" i="1"/>
  <c r="AF1682" i="1"/>
  <c r="AI1682" i="1"/>
  <c r="AF1686" i="1"/>
  <c r="AI1686" i="1"/>
  <c r="AF1690" i="1"/>
  <c r="AI1690" i="1"/>
  <c r="AF1694" i="1"/>
  <c r="AI1694" i="1"/>
  <c r="AF1698" i="1"/>
  <c r="AI1698" i="1"/>
  <c r="AF1702" i="1"/>
  <c r="AI1702" i="1"/>
  <c r="AF1706" i="1"/>
  <c r="AI1706" i="1"/>
  <c r="AF1710" i="1"/>
  <c r="AI1710" i="1"/>
  <c r="AF1714" i="1"/>
  <c r="AI1714" i="1"/>
  <c r="AF1718" i="1"/>
  <c r="AI1718" i="1"/>
  <c r="AF1722" i="1"/>
  <c r="AI1722" i="1"/>
  <c r="AF1726" i="1"/>
  <c r="AI1726" i="1"/>
  <c r="AF1730" i="1"/>
  <c r="AI1730" i="1"/>
  <c r="AF1734" i="1"/>
  <c r="AI1734" i="1"/>
  <c r="AF1738" i="1"/>
  <c r="AI1738" i="1"/>
  <c r="AF1742" i="1"/>
  <c r="AI1742" i="1"/>
  <c r="AF1746" i="1"/>
  <c r="AI1746" i="1"/>
  <c r="AF1750" i="1"/>
  <c r="AI1750" i="1"/>
  <c r="BB16" i="1"/>
  <c r="BB11" i="1"/>
  <c r="BB13" i="1"/>
  <c r="AF1754" i="1"/>
  <c r="AI1754" i="1"/>
  <c r="AF1758" i="1"/>
  <c r="AI1758" i="1"/>
  <c r="AF1762" i="1"/>
  <c r="AI1762" i="1"/>
  <c r="AF1766" i="1"/>
  <c r="AI1766" i="1"/>
  <c r="AF1770" i="1"/>
  <c r="AI1770" i="1"/>
  <c r="AF1774" i="1"/>
  <c r="AI1774" i="1"/>
  <c r="AF1778" i="1"/>
  <c r="AI1778" i="1"/>
  <c r="AF1782" i="1"/>
  <c r="AI1782" i="1"/>
  <c r="AF1786" i="1"/>
  <c r="AI1786" i="1"/>
  <c r="AF1790" i="1"/>
  <c r="AI1790" i="1"/>
  <c r="AF1794" i="1"/>
  <c r="AI1794" i="1"/>
  <c r="AF1798" i="1"/>
  <c r="AI1798" i="1"/>
  <c r="AF1802" i="1"/>
  <c r="AI1802" i="1"/>
  <c r="AF1806" i="1"/>
  <c r="AI1806" i="1"/>
  <c r="AF1810" i="1"/>
  <c r="AI1810" i="1"/>
  <c r="AF1814" i="1"/>
  <c r="AI1814" i="1"/>
  <c r="AF1818" i="1"/>
  <c r="AI1818" i="1"/>
  <c r="AF1822" i="1"/>
  <c r="AI1822" i="1"/>
  <c r="AF1826" i="1"/>
  <c r="AI1826" i="1"/>
  <c r="AF1830" i="1"/>
  <c r="AI1830" i="1"/>
  <c r="AF1834" i="1"/>
  <c r="AI1834" i="1"/>
  <c r="AF1838" i="1"/>
  <c r="AI1838" i="1"/>
  <c r="AF1842" i="1"/>
  <c r="AI1842" i="1"/>
  <c r="AF1846" i="1"/>
  <c r="AI1846" i="1"/>
  <c r="AF1850" i="1"/>
  <c r="AI1850" i="1"/>
  <c r="AF1854" i="1"/>
  <c r="AI1854" i="1"/>
  <c r="AF1858" i="1"/>
  <c r="AI1858" i="1"/>
  <c r="AF1862" i="1"/>
  <c r="AI1862" i="1"/>
  <c r="AF1866" i="1"/>
  <c r="AI1866" i="1"/>
  <c r="AF1870" i="1"/>
  <c r="AI1870" i="1"/>
  <c r="AF1874" i="1"/>
  <c r="AI1874" i="1"/>
  <c r="AF1878" i="1"/>
  <c r="AI1878" i="1"/>
  <c r="AF1882" i="1"/>
  <c r="AI1882" i="1"/>
  <c r="AF1886" i="1"/>
  <c r="AI1886" i="1"/>
  <c r="AF1890" i="1"/>
  <c r="AI1890" i="1"/>
  <c r="AF1894" i="1"/>
  <c r="AI1894" i="1"/>
  <c r="AF1898" i="1"/>
  <c r="AI1898" i="1"/>
  <c r="AF1902" i="1"/>
  <c r="AI1902" i="1"/>
  <c r="AF1906" i="1"/>
  <c r="AI1906" i="1"/>
  <c r="AF1910" i="1"/>
  <c r="AI1910" i="1"/>
  <c r="AF1914" i="1"/>
  <c r="AI1914" i="1"/>
  <c r="AF1918" i="1"/>
  <c r="AI1918" i="1"/>
  <c r="AF1922" i="1"/>
  <c r="AI1922" i="1"/>
  <c r="AF1926" i="1"/>
  <c r="AI1926" i="1"/>
  <c r="AF1930" i="1"/>
  <c r="AI1930" i="1"/>
  <c r="AF1934" i="1"/>
  <c r="AI1934" i="1"/>
  <c r="AF1938" i="1"/>
  <c r="AI1938" i="1"/>
  <c r="AF1942" i="1"/>
  <c r="AI1942" i="1"/>
  <c r="AF1946" i="1"/>
  <c r="AI1946" i="1"/>
  <c r="AF1950" i="1"/>
  <c r="AI1950" i="1"/>
  <c r="AF1954" i="1"/>
  <c r="AI1954" i="1"/>
  <c r="AF1958" i="1"/>
  <c r="AI1958" i="1"/>
  <c r="AF1962" i="1"/>
  <c r="AI1962" i="1"/>
  <c r="AF1966" i="1"/>
  <c r="AI1966" i="1"/>
  <c r="AF1970" i="1"/>
  <c r="AI1970" i="1"/>
  <c r="AF1974" i="1"/>
  <c r="AI1974" i="1"/>
  <c r="AF1978" i="1"/>
  <c r="AI1978" i="1"/>
  <c r="AF1982" i="1"/>
  <c r="AI1982" i="1"/>
  <c r="AF1986" i="1"/>
  <c r="AI1986" i="1"/>
  <c r="AF1990" i="1"/>
  <c r="AI1990" i="1"/>
  <c r="AF1994" i="1"/>
  <c r="AI1994" i="1"/>
  <c r="AF1998" i="1"/>
  <c r="AI1998" i="1"/>
  <c r="AF2002" i="1"/>
  <c r="AI2002" i="1"/>
  <c r="AF2006" i="1"/>
  <c r="AI2006" i="1"/>
  <c r="AF2010" i="1"/>
  <c r="AI2010" i="1"/>
  <c r="AF2014" i="1"/>
  <c r="AI2014" i="1"/>
  <c r="AF2018" i="1"/>
  <c r="AI2018" i="1"/>
  <c r="AF2022" i="1"/>
  <c r="AI2022" i="1"/>
  <c r="AF2026" i="1"/>
  <c r="AI2026" i="1"/>
  <c r="AF2030" i="1"/>
  <c r="AI2030" i="1"/>
  <c r="AF2034" i="1"/>
  <c r="AI2034" i="1"/>
  <c r="AF2038" i="1"/>
  <c r="AI2038" i="1"/>
  <c r="AF2042" i="1"/>
  <c r="AI2042" i="1"/>
  <c r="AF2046" i="1"/>
  <c r="AI2046" i="1"/>
  <c r="AF2050" i="1"/>
  <c r="AI2050" i="1"/>
  <c r="AF2054" i="1"/>
  <c r="AI2054" i="1"/>
  <c r="AF2058" i="1"/>
  <c r="AI2058" i="1"/>
  <c r="AF2062" i="1"/>
  <c r="AI2062" i="1"/>
  <c r="AF2066" i="1"/>
  <c r="AI2066" i="1"/>
  <c r="AF2070" i="1"/>
  <c r="AI2070" i="1"/>
  <c r="AF2074" i="1"/>
  <c r="AI2074" i="1"/>
  <c r="AF2078" i="1"/>
  <c r="AI2078" i="1"/>
  <c r="AF2082" i="1"/>
  <c r="AI2082" i="1"/>
  <c r="AF2086" i="1"/>
  <c r="AI2086" i="1"/>
  <c r="AF2090" i="1"/>
  <c r="AI2090" i="1"/>
  <c r="AF2094" i="1"/>
  <c r="AI2094" i="1"/>
  <c r="AF2098" i="1"/>
  <c r="AI2098" i="1"/>
  <c r="AF2102" i="1"/>
  <c r="AI2102" i="1"/>
  <c r="AF2106" i="1"/>
  <c r="AI2106" i="1"/>
  <c r="AF2110" i="1"/>
  <c r="AI2110" i="1"/>
  <c r="AF2114" i="1"/>
  <c r="AI2114" i="1"/>
  <c r="AF2118" i="1"/>
  <c r="AI2118" i="1"/>
  <c r="AF2122" i="1"/>
  <c r="AI2122" i="1"/>
  <c r="AF2126" i="1"/>
  <c r="AI2126" i="1"/>
  <c r="AF2130" i="1"/>
  <c r="AI2130" i="1"/>
  <c r="AF2134" i="1"/>
  <c r="AI2134" i="1"/>
  <c r="AF2138" i="1"/>
  <c r="AI2138" i="1"/>
  <c r="AF2142" i="1"/>
  <c r="AI2142" i="1"/>
  <c r="AF2146" i="1"/>
  <c r="AI2146" i="1"/>
  <c r="AF2150" i="1"/>
  <c r="AI2150" i="1"/>
  <c r="AF2154" i="1"/>
  <c r="AI2154" i="1"/>
  <c r="AF2158" i="1"/>
  <c r="AI2158" i="1"/>
  <c r="AF2162" i="1"/>
  <c r="AI2162" i="1"/>
  <c r="AF2166" i="1"/>
  <c r="AI2166" i="1"/>
  <c r="AF2170" i="1"/>
  <c r="AI2170" i="1"/>
  <c r="AF2174" i="1"/>
  <c r="AI2174" i="1"/>
  <c r="AF2178" i="1"/>
  <c r="AI2178" i="1"/>
  <c r="AF2182" i="1"/>
  <c r="AI2182" i="1"/>
  <c r="AF2186" i="1"/>
  <c r="AI2186" i="1"/>
  <c r="AF2190" i="1"/>
  <c r="AI2190" i="1"/>
  <c r="AF2194" i="1"/>
  <c r="AI2194" i="1"/>
  <c r="AF2198" i="1"/>
  <c r="AI2198" i="1"/>
  <c r="AF2202" i="1"/>
  <c r="AI2202" i="1"/>
  <c r="AF2206" i="1"/>
  <c r="AI2206" i="1"/>
  <c r="AF2210" i="1"/>
  <c r="AI2210" i="1"/>
  <c r="AF2214" i="1"/>
  <c r="AI2214" i="1"/>
  <c r="AF2218" i="1"/>
  <c r="AI2218" i="1"/>
  <c r="AF2222" i="1"/>
  <c r="AI2222" i="1"/>
  <c r="AF2226" i="1"/>
  <c r="AI2226" i="1"/>
  <c r="AF2230" i="1"/>
  <c r="AI2230" i="1"/>
  <c r="AF2234" i="1"/>
  <c r="AI2234" i="1"/>
  <c r="AF2238" i="1"/>
  <c r="AI2238" i="1"/>
  <c r="AF2242" i="1"/>
  <c r="AI2242" i="1"/>
  <c r="AF2246" i="1"/>
  <c r="AI2246" i="1"/>
  <c r="AF2250" i="1"/>
  <c r="AI2250" i="1"/>
  <c r="AF2254" i="1"/>
  <c r="AI2254" i="1"/>
  <c r="AF2258" i="1"/>
  <c r="AI2258" i="1"/>
  <c r="AF2262" i="1"/>
  <c r="AI2262" i="1"/>
  <c r="AF2266" i="1"/>
  <c r="AI2266" i="1"/>
  <c r="AF2270" i="1"/>
  <c r="AI2270" i="1"/>
  <c r="AF2274" i="1"/>
  <c r="AI2274" i="1"/>
  <c r="AF2278" i="1"/>
  <c r="AI2278" i="1"/>
  <c r="AF2282" i="1"/>
  <c r="AI2282" i="1"/>
  <c r="AF2286" i="1"/>
  <c r="AI2286" i="1"/>
  <c r="AF2290" i="1"/>
  <c r="AI2290" i="1"/>
  <c r="AF2294" i="1"/>
  <c r="AI2294" i="1"/>
  <c r="AF2298" i="1"/>
  <c r="AI2298" i="1"/>
  <c r="AF2302" i="1"/>
  <c r="AI2302" i="1"/>
  <c r="AF2306" i="1"/>
  <c r="AI2306" i="1"/>
  <c r="AF2310" i="1"/>
  <c r="AI2310" i="1"/>
  <c r="AF2314" i="1"/>
  <c r="AI2314" i="1"/>
  <c r="AF2318" i="1"/>
  <c r="AI2318" i="1"/>
  <c r="AF2322" i="1"/>
  <c r="AI2322" i="1"/>
  <c r="AF2326" i="1"/>
  <c r="AI2326" i="1"/>
  <c r="AF2330" i="1"/>
  <c r="AI2330" i="1"/>
  <c r="AF2334" i="1"/>
  <c r="AI2334" i="1"/>
  <c r="AF2338" i="1"/>
  <c r="AI2338" i="1"/>
  <c r="AF2342" i="1"/>
  <c r="AI2342" i="1"/>
  <c r="AF2346" i="1"/>
  <c r="AI2346" i="1"/>
  <c r="AF2350" i="1"/>
  <c r="AI2350" i="1"/>
  <c r="AF2354" i="1"/>
  <c r="AI2354" i="1"/>
  <c r="AF2358" i="1"/>
  <c r="AI2358" i="1"/>
  <c r="AF2362" i="1"/>
  <c r="AI2362" i="1"/>
  <c r="AF2366" i="1"/>
  <c r="AI2366" i="1"/>
  <c r="AF2370" i="1"/>
  <c r="AI2370" i="1"/>
  <c r="AF2374" i="1"/>
  <c r="AI2374" i="1"/>
  <c r="AF2378" i="1"/>
  <c r="AI2378" i="1"/>
  <c r="AF2382" i="1"/>
  <c r="AI2382" i="1"/>
  <c r="AF2386" i="1"/>
  <c r="AI2386" i="1"/>
  <c r="AF2390" i="1"/>
  <c r="AI2390" i="1"/>
  <c r="AF2394" i="1"/>
  <c r="AI2394" i="1"/>
  <c r="AF2398" i="1"/>
  <c r="AI2398" i="1"/>
  <c r="AF2402" i="1"/>
  <c r="AI2402" i="1"/>
  <c r="AF2406" i="1"/>
  <c r="AI2406" i="1"/>
  <c r="AF2410" i="1"/>
  <c r="AI2410" i="1"/>
  <c r="AF2414" i="1"/>
  <c r="AI2414" i="1"/>
  <c r="AF2418" i="1"/>
  <c r="AI2418" i="1"/>
  <c r="AF2422" i="1"/>
  <c r="AI2422" i="1"/>
  <c r="AF2426" i="1"/>
  <c r="AI2426" i="1"/>
  <c r="AF2430" i="1"/>
  <c r="AI2430" i="1"/>
  <c r="AF2434" i="1"/>
  <c r="AI2434" i="1"/>
  <c r="AF2438" i="1"/>
  <c r="AI2438" i="1"/>
  <c r="AF2442" i="1"/>
  <c r="AI2442" i="1"/>
  <c r="AF2446" i="1"/>
  <c r="AI2446" i="1"/>
  <c r="AF2450" i="1"/>
  <c r="AI2450" i="1"/>
  <c r="AF2454" i="1"/>
  <c r="AI2454" i="1"/>
  <c r="AF2458" i="1"/>
  <c r="AI2458" i="1"/>
  <c r="AF2462" i="1"/>
  <c r="AI2462" i="1"/>
  <c r="AF2466" i="1"/>
  <c r="AI2466" i="1"/>
  <c r="AF2470" i="1"/>
  <c r="AI2470" i="1"/>
  <c r="AF2474" i="1"/>
  <c r="AI2474" i="1"/>
  <c r="AF2478" i="1"/>
  <c r="AI2478" i="1"/>
  <c r="AF2482" i="1"/>
  <c r="AI2482" i="1"/>
  <c r="AF2486" i="1"/>
  <c r="AI2486" i="1"/>
  <c r="AF2490" i="1"/>
  <c r="AI2490" i="1"/>
  <c r="AF2494" i="1"/>
  <c r="AI2494" i="1"/>
  <c r="AF2498" i="1"/>
  <c r="AI2498" i="1"/>
  <c r="AF2502" i="1"/>
  <c r="AI2502" i="1"/>
  <c r="AF2506" i="1"/>
  <c r="AI2506" i="1"/>
  <c r="AF2510" i="1"/>
  <c r="AI2510" i="1"/>
  <c r="AF2514" i="1"/>
  <c r="AI2514" i="1"/>
  <c r="AF2518" i="1"/>
  <c r="AI2518" i="1"/>
  <c r="AF2522" i="1"/>
  <c r="AI2522" i="1"/>
  <c r="AF2526" i="1"/>
  <c r="AI2526" i="1"/>
  <c r="AF2530" i="1"/>
  <c r="AI2530" i="1"/>
  <c r="AF2534" i="1"/>
  <c r="AI2534" i="1"/>
  <c r="AF2538" i="1"/>
  <c r="AI2538" i="1"/>
  <c r="AF2542" i="1"/>
  <c r="AI2542" i="1"/>
  <c r="AF2546" i="1"/>
  <c r="AI2546" i="1"/>
  <c r="AF2550" i="1"/>
  <c r="AI2550" i="1"/>
  <c r="AF2554" i="1"/>
  <c r="AI2554" i="1"/>
  <c r="AF2558" i="1"/>
  <c r="AI2558" i="1"/>
  <c r="AF2562" i="1"/>
  <c r="AI2562" i="1"/>
  <c r="AF2566" i="1"/>
  <c r="AI2566" i="1"/>
  <c r="AF2570" i="1"/>
  <c r="AI2570" i="1"/>
  <c r="AF2574" i="1"/>
  <c r="AI2574" i="1"/>
  <c r="AF2578" i="1"/>
  <c r="AI2578" i="1"/>
  <c r="AF2582" i="1"/>
  <c r="AI2582" i="1"/>
  <c r="AF2586" i="1"/>
  <c r="AI2586" i="1"/>
  <c r="AF2590" i="1"/>
  <c r="AI2590" i="1"/>
  <c r="AF2594" i="1"/>
  <c r="AI2594" i="1"/>
  <c r="AF2598" i="1"/>
  <c r="AI2598" i="1"/>
  <c r="AF2602" i="1"/>
  <c r="AI2602" i="1"/>
  <c r="AF2606" i="1"/>
  <c r="AI2606" i="1"/>
  <c r="AF2610" i="1"/>
  <c r="AI2610" i="1"/>
  <c r="AF2614" i="1"/>
  <c r="AI2614" i="1"/>
  <c r="AF2618" i="1"/>
  <c r="AI2618" i="1"/>
  <c r="AF2622" i="1"/>
  <c r="AI2622" i="1"/>
  <c r="AF2626" i="1"/>
  <c r="AI2626" i="1"/>
  <c r="AF2630" i="1"/>
  <c r="AI2630" i="1"/>
  <c r="AF2634" i="1"/>
  <c r="AI2634" i="1"/>
  <c r="AF2638" i="1"/>
  <c r="AI2638" i="1"/>
  <c r="AF2642" i="1"/>
  <c r="AI2642" i="1"/>
  <c r="AF2646" i="1"/>
  <c r="AI2646" i="1"/>
  <c r="AF2650" i="1"/>
  <c r="AI2650" i="1"/>
  <c r="AF2654" i="1"/>
  <c r="AI2654" i="1"/>
  <c r="AF2658" i="1"/>
  <c r="AI2658" i="1"/>
  <c r="AF2662" i="1"/>
  <c r="AI2662" i="1"/>
  <c r="AF2666" i="1"/>
  <c r="AI2666" i="1"/>
  <c r="AF2670" i="1"/>
  <c r="AI2670" i="1"/>
  <c r="AF2674" i="1"/>
  <c r="AI2674" i="1"/>
  <c r="AF2678" i="1"/>
  <c r="AI2678" i="1"/>
  <c r="AF2682" i="1"/>
  <c r="AI2682" i="1"/>
  <c r="AF2686" i="1"/>
  <c r="AI2686" i="1"/>
  <c r="AF2690" i="1"/>
  <c r="AI2690" i="1"/>
  <c r="AF2694" i="1"/>
  <c r="AI2694" i="1"/>
  <c r="AF2698" i="1"/>
  <c r="AI2698" i="1"/>
  <c r="AF2702" i="1"/>
  <c r="AI2702" i="1"/>
  <c r="AF2706" i="1"/>
  <c r="AI2706" i="1"/>
  <c r="AF2710" i="1"/>
  <c r="AI2710" i="1"/>
  <c r="AF2714" i="1"/>
  <c r="AI2714" i="1"/>
  <c r="AF2718" i="1"/>
  <c r="AI2718" i="1"/>
  <c r="AF2722" i="1"/>
  <c r="AI2722" i="1"/>
  <c r="AF2726" i="1"/>
  <c r="AI2726" i="1"/>
  <c r="AF2730" i="1"/>
  <c r="AI2730" i="1"/>
  <c r="AF2734" i="1"/>
  <c r="AI2734" i="1"/>
  <c r="AF2738" i="1"/>
  <c r="AI2738" i="1"/>
  <c r="AF2742" i="1"/>
  <c r="AI2742" i="1"/>
  <c r="AF2746" i="1"/>
  <c r="AI2746" i="1"/>
  <c r="AF2750" i="1"/>
  <c r="AI2750" i="1"/>
  <c r="AF2754" i="1"/>
  <c r="AI2754" i="1"/>
  <c r="AF2758" i="1"/>
  <c r="AI2758" i="1"/>
  <c r="AF2762" i="1"/>
  <c r="AI2762" i="1"/>
  <c r="AF2766" i="1"/>
  <c r="AI2766" i="1"/>
  <c r="AF2770" i="1"/>
  <c r="AI2770" i="1"/>
  <c r="AF2774" i="1"/>
  <c r="AI2774" i="1"/>
  <c r="AF2778" i="1"/>
  <c r="AI2778" i="1"/>
  <c r="AF2782" i="1"/>
  <c r="AI2782" i="1"/>
  <c r="AF2786" i="1"/>
  <c r="AI2786" i="1"/>
  <c r="AF2790" i="1"/>
  <c r="AI2790" i="1"/>
  <c r="AF2794" i="1"/>
  <c r="AI2794" i="1"/>
  <c r="AF2798" i="1"/>
  <c r="AI2798" i="1"/>
  <c r="AF2802" i="1"/>
  <c r="AI2802" i="1"/>
  <c r="AF2806" i="1"/>
  <c r="AI2806" i="1"/>
  <c r="AF2810" i="1"/>
  <c r="AI2810" i="1"/>
  <c r="AF2814" i="1"/>
  <c r="AI2814" i="1"/>
  <c r="AF2818" i="1"/>
  <c r="AI2818" i="1"/>
  <c r="AF2822" i="1"/>
  <c r="AI2822" i="1"/>
  <c r="AF2826" i="1"/>
  <c r="AI2826" i="1"/>
  <c r="AF2830" i="1"/>
  <c r="AI2830" i="1"/>
  <c r="AF2834" i="1"/>
  <c r="AI2834" i="1"/>
  <c r="AF2838" i="1"/>
  <c r="AI2838" i="1"/>
  <c r="AF2842" i="1"/>
  <c r="AI2842" i="1"/>
  <c r="AF2846" i="1"/>
  <c r="AI2846" i="1"/>
  <c r="AF2850" i="1"/>
  <c r="AI2850" i="1"/>
  <c r="AF2854" i="1"/>
  <c r="AI2854" i="1"/>
  <c r="AF2858" i="1"/>
  <c r="AI2858" i="1"/>
  <c r="AF2862" i="1"/>
  <c r="AI2862" i="1"/>
  <c r="AF2866" i="1"/>
  <c r="AI2866" i="1"/>
  <c r="AF2870" i="1"/>
  <c r="AI2870" i="1"/>
  <c r="AF2874" i="1"/>
  <c r="AI2874" i="1"/>
  <c r="AF2878" i="1"/>
  <c r="AI2878" i="1"/>
  <c r="AF2882" i="1"/>
  <c r="AI2882" i="1"/>
  <c r="AF2886" i="1"/>
  <c r="AI2886" i="1"/>
  <c r="AF2890" i="1"/>
  <c r="AI2890" i="1"/>
  <c r="AF2894" i="1"/>
  <c r="AI2894" i="1"/>
  <c r="AF2898" i="1"/>
  <c r="AI2898" i="1"/>
  <c r="AF2902" i="1"/>
  <c r="AI2902" i="1"/>
  <c r="AF2906" i="1"/>
  <c r="AI2906" i="1"/>
  <c r="AF2910" i="1"/>
  <c r="AI2910" i="1"/>
  <c r="AF2914" i="1"/>
  <c r="AI2914" i="1"/>
  <c r="AF2918" i="1"/>
  <c r="AI2918" i="1"/>
  <c r="AF2922" i="1"/>
  <c r="AI2922" i="1"/>
  <c r="AF2926" i="1"/>
  <c r="AI2926" i="1"/>
  <c r="AF2930" i="1"/>
  <c r="AI2930" i="1"/>
  <c r="AF2934" i="1"/>
  <c r="AI2934" i="1"/>
  <c r="AF2938" i="1"/>
  <c r="AI2938" i="1"/>
  <c r="AF2942" i="1"/>
  <c r="AI2942" i="1"/>
  <c r="AF2946" i="1"/>
  <c r="AI2946" i="1"/>
  <c r="AF2950" i="1"/>
  <c r="AI2950" i="1"/>
  <c r="AF2954" i="1"/>
  <c r="AI2954" i="1"/>
  <c r="AF2958" i="1"/>
  <c r="AI2958" i="1"/>
  <c r="AF2962" i="1"/>
  <c r="AI2962" i="1"/>
  <c r="AF2966" i="1"/>
  <c r="AI2966" i="1"/>
  <c r="AF2970" i="1"/>
  <c r="AI2970" i="1"/>
  <c r="AF2974" i="1"/>
  <c r="AI2974" i="1"/>
  <c r="AF2978" i="1"/>
  <c r="AI2978" i="1"/>
  <c r="AF2982" i="1"/>
  <c r="AI2982" i="1"/>
  <c r="AF2986" i="1"/>
  <c r="AI2986" i="1"/>
  <c r="AF2990" i="1"/>
  <c r="AI2990" i="1"/>
  <c r="AF2994" i="1"/>
  <c r="AI2994" i="1"/>
  <c r="AF2998" i="1"/>
  <c r="AI2998" i="1"/>
  <c r="AF3002" i="1"/>
  <c r="AI3002" i="1"/>
  <c r="AF3006" i="1"/>
  <c r="AI3006" i="1"/>
  <c r="AF3010" i="1"/>
  <c r="AI3010" i="1"/>
  <c r="AF3014" i="1"/>
  <c r="AI3014" i="1"/>
  <c r="AF3018" i="1"/>
  <c r="AI3018" i="1"/>
  <c r="AF3022" i="1"/>
  <c r="AI3022" i="1"/>
  <c r="AF3026" i="1"/>
  <c r="AI3026" i="1"/>
  <c r="AF3030" i="1"/>
  <c r="AI3030" i="1"/>
  <c r="AF3034" i="1"/>
  <c r="AI3034" i="1"/>
  <c r="AF3038" i="1"/>
  <c r="AI3038" i="1"/>
  <c r="AF3042" i="1"/>
  <c r="AI3042" i="1"/>
  <c r="AF3046" i="1"/>
  <c r="AI3046" i="1"/>
  <c r="AF3050" i="1"/>
  <c r="AI3050" i="1"/>
  <c r="AF3054" i="1"/>
  <c r="AI3054" i="1"/>
  <c r="AF3058" i="1"/>
  <c r="AI3058" i="1"/>
  <c r="AF3062" i="1"/>
  <c r="AI3062" i="1"/>
  <c r="AF3066" i="1"/>
  <c r="AI3066" i="1"/>
  <c r="AF3070" i="1"/>
  <c r="AI3070" i="1"/>
  <c r="AF3074" i="1"/>
  <c r="AI3074" i="1"/>
  <c r="AF3078" i="1"/>
  <c r="AI3078" i="1"/>
  <c r="AF3082" i="1"/>
  <c r="AI3082" i="1"/>
  <c r="AF3086" i="1"/>
  <c r="AI3086" i="1"/>
  <c r="AF3090" i="1"/>
  <c r="AI3090" i="1"/>
  <c r="AF3094" i="1"/>
  <c r="AI3094" i="1"/>
  <c r="AF3098" i="1"/>
  <c r="AI3098" i="1"/>
  <c r="AF3102" i="1"/>
  <c r="AI3102" i="1"/>
  <c r="AF3106" i="1"/>
  <c r="AI3106" i="1"/>
  <c r="AF3110" i="1"/>
  <c r="AI3110" i="1"/>
  <c r="AF3114" i="1"/>
  <c r="AI3114" i="1"/>
  <c r="AF3118" i="1"/>
  <c r="AI3118" i="1"/>
  <c r="AF3122" i="1"/>
  <c r="AI3122" i="1"/>
  <c r="AF3126" i="1"/>
  <c r="AI3126" i="1"/>
  <c r="AF3130" i="1"/>
  <c r="AI3130" i="1"/>
  <c r="AF3134" i="1"/>
  <c r="AI3134" i="1"/>
  <c r="AF3138" i="1"/>
  <c r="AI3138" i="1"/>
  <c r="AF3142" i="1"/>
  <c r="AI3142" i="1"/>
  <c r="AF3146" i="1"/>
  <c r="AI3146" i="1"/>
  <c r="AF3150" i="1"/>
  <c r="AI3150" i="1"/>
  <c r="AF3154" i="1"/>
  <c r="AI3154" i="1"/>
  <c r="AF3158" i="1"/>
  <c r="AI3158" i="1"/>
  <c r="AF3162" i="1"/>
  <c r="AI3162" i="1"/>
  <c r="AF3166" i="1"/>
  <c r="AI3166" i="1"/>
  <c r="AF3170" i="1"/>
  <c r="AI3170" i="1"/>
  <c r="AF3174" i="1"/>
  <c r="AI3174" i="1"/>
  <c r="AF3178" i="1"/>
  <c r="AI3178" i="1"/>
  <c r="AF3182" i="1"/>
  <c r="AI3182" i="1"/>
  <c r="AF3186" i="1"/>
  <c r="AI3186" i="1"/>
  <c r="AF3190" i="1"/>
  <c r="AI3190" i="1"/>
  <c r="AF3194" i="1"/>
  <c r="AI3194" i="1"/>
  <c r="AF3198" i="1"/>
  <c r="AI3198" i="1"/>
  <c r="AF3202" i="1"/>
  <c r="AI3202" i="1"/>
  <c r="AF3206" i="1"/>
  <c r="AI3206" i="1"/>
  <c r="AF3210" i="1"/>
  <c r="AI3210" i="1"/>
  <c r="AF3214" i="1"/>
  <c r="AI3214" i="1"/>
  <c r="AF3218" i="1"/>
  <c r="AI3218" i="1"/>
  <c r="AF3222" i="1"/>
  <c r="AI3222" i="1"/>
  <c r="AF3226" i="1"/>
  <c r="AI3226" i="1"/>
  <c r="AF3230" i="1"/>
  <c r="AI3230" i="1"/>
  <c r="AF3234" i="1"/>
  <c r="AI3234" i="1"/>
  <c r="AF3238" i="1"/>
  <c r="AI3238" i="1"/>
  <c r="AF3242" i="1"/>
  <c r="AI3242" i="1"/>
  <c r="AF3246" i="1"/>
  <c r="AI3246" i="1"/>
  <c r="AF3250" i="1"/>
  <c r="AI3250" i="1"/>
  <c r="AF3254" i="1"/>
  <c r="AI3254" i="1"/>
  <c r="AF3258" i="1"/>
  <c r="AI3258" i="1"/>
  <c r="AF3262" i="1"/>
  <c r="AI3262" i="1"/>
  <c r="AF3266" i="1"/>
  <c r="AI3266" i="1"/>
  <c r="AF3270" i="1"/>
  <c r="AI3270" i="1"/>
  <c r="AF3274" i="1"/>
  <c r="AI3274" i="1"/>
  <c r="AF3278" i="1"/>
  <c r="AI3278" i="1"/>
  <c r="AF3282" i="1"/>
  <c r="AI3282" i="1"/>
  <c r="AF3286" i="1"/>
  <c r="AI3286" i="1"/>
  <c r="AF3290" i="1"/>
  <c r="AI3290" i="1"/>
  <c r="AF3294" i="1"/>
  <c r="AI3294" i="1"/>
  <c r="AF3298" i="1"/>
  <c r="AI3298" i="1"/>
  <c r="AF3302" i="1"/>
  <c r="AI3302" i="1"/>
  <c r="AF3306" i="1"/>
  <c r="AI3306" i="1"/>
  <c r="AF3310" i="1"/>
  <c r="AI3310" i="1"/>
  <c r="AF3314" i="1"/>
  <c r="AI3314" i="1"/>
  <c r="AF3318" i="1"/>
  <c r="AI3318" i="1"/>
  <c r="AF3322" i="1"/>
  <c r="AI3322" i="1"/>
  <c r="AF3326" i="1"/>
  <c r="AI3326" i="1"/>
  <c r="AF3330" i="1"/>
  <c r="AI3330" i="1"/>
  <c r="AF3334" i="1"/>
  <c r="AI3334" i="1"/>
  <c r="AF3338" i="1"/>
  <c r="AI3338" i="1"/>
  <c r="AF3342" i="1"/>
  <c r="AI3342" i="1"/>
  <c r="AF3346" i="1"/>
  <c r="AI3346" i="1"/>
  <c r="AF3350" i="1"/>
  <c r="AI3350" i="1"/>
  <c r="AF3354" i="1"/>
  <c r="AI3354" i="1"/>
  <c r="AF3358" i="1"/>
  <c r="AI3358" i="1"/>
  <c r="AF3362" i="1"/>
  <c r="AI3362" i="1"/>
  <c r="AF3366" i="1"/>
  <c r="AI3366" i="1"/>
  <c r="AF3370" i="1"/>
  <c r="AI3370" i="1"/>
  <c r="AF3374" i="1"/>
  <c r="AI3374" i="1"/>
  <c r="AF3378" i="1"/>
  <c r="AI3378" i="1"/>
  <c r="AF3382" i="1"/>
  <c r="AI3382" i="1"/>
  <c r="AF3386" i="1"/>
  <c r="AI3386" i="1"/>
  <c r="AF3390" i="1"/>
  <c r="AI3390" i="1"/>
  <c r="AF3394" i="1"/>
  <c r="AI3394" i="1"/>
  <c r="AF3398" i="1"/>
  <c r="AI3398" i="1"/>
  <c r="AF3402" i="1"/>
  <c r="AI3402" i="1"/>
  <c r="AF3406" i="1"/>
  <c r="AI3406" i="1"/>
  <c r="AF3410" i="1"/>
  <c r="AI3410" i="1"/>
  <c r="AF3414" i="1"/>
  <c r="AI3414" i="1"/>
  <c r="AF3418" i="1"/>
  <c r="AI3418" i="1"/>
  <c r="AF3422" i="1"/>
  <c r="AI3422" i="1"/>
  <c r="AF3426" i="1"/>
  <c r="AI3426" i="1"/>
  <c r="AF3430" i="1"/>
  <c r="AI3430" i="1"/>
  <c r="AF3434" i="1"/>
  <c r="AI3434" i="1"/>
  <c r="AF3438" i="1"/>
  <c r="AI3438" i="1"/>
  <c r="AF3442" i="1"/>
  <c r="AI3442" i="1"/>
  <c r="AF3446" i="1"/>
  <c r="AI3446" i="1"/>
  <c r="AF3450" i="1"/>
  <c r="AI3450" i="1"/>
  <c r="AF3454" i="1"/>
  <c r="AI3454" i="1"/>
  <c r="AF3458" i="1"/>
  <c r="AI3458" i="1"/>
  <c r="AF3462" i="1"/>
  <c r="AI3462" i="1"/>
  <c r="AF3466" i="1"/>
  <c r="AI3466" i="1"/>
  <c r="AF3470" i="1"/>
  <c r="AI3470" i="1"/>
  <c r="AF3474" i="1"/>
  <c r="AI3474" i="1"/>
  <c r="AF3478" i="1"/>
  <c r="AI3478" i="1"/>
  <c r="AF3482" i="1"/>
  <c r="AI3482" i="1"/>
  <c r="AF3486" i="1"/>
  <c r="AI3486" i="1"/>
  <c r="AF3490" i="1"/>
  <c r="AI3490" i="1"/>
  <c r="AF3494" i="1"/>
  <c r="AI3494" i="1"/>
  <c r="AF3498" i="1"/>
  <c r="AI3498" i="1"/>
  <c r="AF3502" i="1"/>
  <c r="AI3502" i="1"/>
  <c r="AF3506" i="1"/>
  <c r="AI3506" i="1"/>
  <c r="AF15" i="1"/>
  <c r="AI15" i="1"/>
  <c r="AF19" i="1"/>
  <c r="AI19" i="1"/>
  <c r="AF23" i="1"/>
  <c r="AI23" i="1"/>
  <c r="AF27" i="1"/>
  <c r="AI27" i="1"/>
  <c r="AF31" i="1"/>
  <c r="AI31" i="1"/>
  <c r="AF35" i="1"/>
  <c r="AI35" i="1"/>
  <c r="AF39" i="1"/>
  <c r="AI39" i="1"/>
  <c r="AF43" i="1"/>
  <c r="AI43" i="1"/>
  <c r="AF47" i="1"/>
  <c r="AI47" i="1"/>
  <c r="AF51" i="1"/>
  <c r="AI51" i="1"/>
  <c r="AF55" i="1"/>
  <c r="AI55" i="1"/>
  <c r="AF59" i="1"/>
  <c r="AI59" i="1"/>
  <c r="AF63" i="1"/>
  <c r="AI63" i="1"/>
  <c r="AF67" i="1"/>
  <c r="AI67" i="1"/>
  <c r="AF71" i="1"/>
  <c r="AI71" i="1"/>
  <c r="AF75" i="1"/>
  <c r="AI75" i="1"/>
  <c r="AF79" i="1"/>
  <c r="AI79" i="1"/>
  <c r="AF83" i="1"/>
  <c r="AI83" i="1"/>
  <c r="AF87" i="1"/>
  <c r="AI87" i="1"/>
  <c r="AF91" i="1"/>
  <c r="AI91" i="1"/>
  <c r="AF95" i="1"/>
  <c r="AI95" i="1"/>
  <c r="AF99" i="1"/>
  <c r="AI99" i="1"/>
  <c r="AF103" i="1"/>
  <c r="AI103" i="1"/>
  <c r="AF107" i="1"/>
  <c r="AI107" i="1"/>
  <c r="AF111" i="1"/>
  <c r="AI111" i="1"/>
  <c r="AF115" i="1"/>
  <c r="AI115" i="1"/>
  <c r="AF119" i="1"/>
  <c r="AI119" i="1"/>
  <c r="AF123" i="1"/>
  <c r="AI123" i="1"/>
  <c r="AF127" i="1"/>
  <c r="AI127" i="1"/>
  <c r="AF131" i="1"/>
  <c r="AI131" i="1"/>
  <c r="AF135" i="1"/>
  <c r="AI135" i="1"/>
  <c r="AF139" i="1"/>
  <c r="AI139" i="1"/>
  <c r="AF143" i="1"/>
  <c r="AI143" i="1"/>
  <c r="AF147" i="1"/>
  <c r="AI147" i="1"/>
  <c r="AF151" i="1"/>
  <c r="AI151" i="1"/>
  <c r="AF155" i="1"/>
  <c r="AI155" i="1"/>
  <c r="AF159" i="1"/>
  <c r="AI159" i="1"/>
  <c r="AF163" i="1"/>
  <c r="AI163" i="1"/>
  <c r="AF167" i="1"/>
  <c r="AI167" i="1"/>
  <c r="AF171" i="1"/>
  <c r="AI171" i="1"/>
  <c r="AF175" i="1"/>
  <c r="AI175" i="1"/>
  <c r="AF179" i="1"/>
  <c r="AI179" i="1"/>
  <c r="AF183" i="1"/>
  <c r="AI183" i="1"/>
  <c r="AF187" i="1"/>
  <c r="AI187" i="1"/>
  <c r="AF191" i="1"/>
  <c r="AI191" i="1"/>
  <c r="AF195" i="1"/>
  <c r="AI195" i="1"/>
  <c r="AF199" i="1"/>
  <c r="AI199" i="1"/>
  <c r="AF203" i="1"/>
  <c r="AI203" i="1"/>
  <c r="AF207" i="1"/>
  <c r="AI207" i="1"/>
  <c r="AF211" i="1"/>
  <c r="AI211" i="1"/>
  <c r="AF215" i="1"/>
  <c r="AI215" i="1"/>
  <c r="AF219" i="1"/>
  <c r="AI219" i="1"/>
  <c r="AF223" i="1"/>
  <c r="AI223" i="1"/>
  <c r="AF227" i="1"/>
  <c r="AI227" i="1"/>
  <c r="AF231" i="1"/>
  <c r="AI231" i="1"/>
  <c r="AF235" i="1"/>
  <c r="AI235" i="1"/>
  <c r="AF239" i="1"/>
  <c r="AI239" i="1"/>
  <c r="AF243" i="1"/>
  <c r="AI243" i="1"/>
  <c r="AF247" i="1"/>
  <c r="AI247" i="1"/>
  <c r="AF251" i="1"/>
  <c r="AI251" i="1"/>
  <c r="AF255" i="1"/>
  <c r="AI255" i="1"/>
  <c r="AF259" i="1"/>
  <c r="AI259" i="1"/>
  <c r="AF263" i="1"/>
  <c r="AI263" i="1"/>
  <c r="AF267" i="1"/>
  <c r="AI267" i="1"/>
  <c r="AF271" i="1"/>
  <c r="AI271" i="1"/>
  <c r="AF275" i="1"/>
  <c r="AI275" i="1"/>
  <c r="AF279" i="1"/>
  <c r="AI279" i="1"/>
  <c r="AF283" i="1"/>
  <c r="AI283" i="1"/>
  <c r="AF287" i="1"/>
  <c r="AI287" i="1"/>
  <c r="AF291" i="1"/>
  <c r="AI291" i="1"/>
  <c r="AF295" i="1"/>
  <c r="AI295" i="1"/>
  <c r="AF299" i="1"/>
  <c r="AI299" i="1"/>
  <c r="AF303" i="1"/>
  <c r="AI303" i="1"/>
  <c r="AF307" i="1"/>
  <c r="AI307" i="1"/>
  <c r="AF311" i="1"/>
  <c r="AI311" i="1"/>
  <c r="AF315" i="1"/>
  <c r="AI315" i="1"/>
  <c r="AF319" i="1"/>
  <c r="AI319" i="1"/>
  <c r="AF323" i="1"/>
  <c r="AI323" i="1"/>
  <c r="AF327" i="1"/>
  <c r="AI327" i="1"/>
  <c r="AF331" i="1"/>
  <c r="AI331" i="1"/>
  <c r="AF335" i="1"/>
  <c r="AI335" i="1"/>
  <c r="AF339" i="1"/>
  <c r="AI339" i="1"/>
  <c r="AF343" i="1"/>
  <c r="AI343" i="1"/>
  <c r="AF347" i="1"/>
  <c r="AI347" i="1"/>
  <c r="AF351" i="1"/>
  <c r="AI351" i="1"/>
  <c r="AF355" i="1"/>
  <c r="AI355" i="1"/>
  <c r="AF359" i="1"/>
  <c r="AI359" i="1"/>
  <c r="AF363" i="1"/>
  <c r="AI363" i="1"/>
  <c r="AF367" i="1"/>
  <c r="AI367" i="1"/>
  <c r="AF371" i="1"/>
  <c r="AI371" i="1"/>
  <c r="AF375" i="1"/>
  <c r="AI375" i="1"/>
  <c r="AF379" i="1"/>
  <c r="AI379" i="1"/>
  <c r="AF383" i="1"/>
  <c r="AI383" i="1"/>
  <c r="AF387" i="1"/>
  <c r="AI387" i="1"/>
  <c r="AF391" i="1"/>
  <c r="AI391" i="1"/>
  <c r="AF395" i="1"/>
  <c r="AI395" i="1"/>
  <c r="AF399" i="1"/>
  <c r="AI399" i="1"/>
  <c r="AF403" i="1"/>
  <c r="AI403" i="1"/>
  <c r="AF407" i="1"/>
  <c r="AI407" i="1"/>
  <c r="AF411" i="1"/>
  <c r="AI411" i="1"/>
  <c r="AF415" i="1"/>
  <c r="AI415" i="1"/>
  <c r="AF419" i="1"/>
  <c r="AI419" i="1"/>
  <c r="AF423" i="1"/>
  <c r="AI423" i="1"/>
  <c r="AF427" i="1"/>
  <c r="AI427" i="1"/>
  <c r="AF431" i="1"/>
  <c r="AI431" i="1"/>
  <c r="AF435" i="1"/>
  <c r="AI435" i="1"/>
  <c r="AF439" i="1"/>
  <c r="AI439" i="1"/>
  <c r="AF443" i="1"/>
  <c r="AI443" i="1"/>
  <c r="AF447" i="1"/>
  <c r="AI447" i="1"/>
  <c r="AF451" i="1"/>
  <c r="AI451" i="1"/>
  <c r="AF455" i="1"/>
  <c r="AI455" i="1"/>
  <c r="AF459" i="1"/>
  <c r="AI459" i="1"/>
  <c r="AF463" i="1"/>
  <c r="AI463" i="1"/>
  <c r="AF467" i="1"/>
  <c r="AI467" i="1"/>
  <c r="AF471" i="1"/>
  <c r="AI471" i="1"/>
  <c r="AF475" i="1"/>
  <c r="AI475" i="1"/>
  <c r="AF479" i="1"/>
  <c r="AI479" i="1"/>
  <c r="AF483" i="1"/>
  <c r="AI483" i="1"/>
  <c r="AF487" i="1"/>
  <c r="AI487" i="1"/>
  <c r="AF491" i="1"/>
  <c r="AI491" i="1"/>
  <c r="AF495" i="1"/>
  <c r="AI495" i="1"/>
  <c r="AF499" i="1"/>
  <c r="AI499" i="1"/>
  <c r="AF503" i="1"/>
  <c r="AI503" i="1"/>
  <c r="AF507" i="1"/>
  <c r="AI507" i="1"/>
  <c r="AF511" i="1"/>
  <c r="AI511" i="1"/>
  <c r="AF515" i="1"/>
  <c r="AI515" i="1"/>
  <c r="AF519" i="1"/>
  <c r="AI519" i="1"/>
  <c r="AF523" i="1"/>
  <c r="AI523" i="1"/>
  <c r="AF527" i="1"/>
  <c r="AI527" i="1"/>
  <c r="AF531" i="1"/>
  <c r="AI531" i="1"/>
  <c r="AF535" i="1"/>
  <c r="AI535" i="1"/>
  <c r="AF539" i="1"/>
  <c r="AI539" i="1"/>
  <c r="AF543" i="1"/>
  <c r="AI543" i="1"/>
  <c r="AF547" i="1"/>
  <c r="AI547" i="1"/>
  <c r="AF551" i="1"/>
  <c r="AI551" i="1"/>
  <c r="AF555" i="1"/>
  <c r="AI555" i="1"/>
  <c r="AF559" i="1"/>
  <c r="AI559" i="1"/>
  <c r="AF563" i="1"/>
  <c r="AI563" i="1"/>
  <c r="AF567" i="1"/>
  <c r="AI567" i="1"/>
  <c r="AF571" i="1"/>
  <c r="AI571" i="1"/>
  <c r="AF575" i="1"/>
  <c r="AI575" i="1"/>
  <c r="AF579" i="1"/>
  <c r="AI579" i="1"/>
  <c r="AF583" i="1"/>
  <c r="AI583" i="1"/>
  <c r="AF587" i="1"/>
  <c r="AI587" i="1"/>
  <c r="AF591" i="1"/>
  <c r="AI591" i="1"/>
  <c r="AF595" i="1"/>
  <c r="AI595" i="1"/>
  <c r="AF599" i="1"/>
  <c r="AI599" i="1"/>
  <c r="AF603" i="1"/>
  <c r="AI603" i="1"/>
  <c r="AF607" i="1"/>
  <c r="AI607" i="1"/>
  <c r="AF611" i="1"/>
  <c r="AI611" i="1"/>
  <c r="AF615" i="1"/>
  <c r="AI615" i="1"/>
  <c r="AF619" i="1"/>
  <c r="AI619" i="1"/>
  <c r="AF623" i="1"/>
  <c r="AI623" i="1"/>
  <c r="AF627" i="1"/>
  <c r="AI627" i="1"/>
  <c r="AF631" i="1"/>
  <c r="AI631" i="1"/>
  <c r="AF635" i="1"/>
  <c r="AI635" i="1"/>
  <c r="AF639" i="1"/>
  <c r="AI639" i="1"/>
  <c r="AF643" i="1"/>
  <c r="AI643" i="1"/>
  <c r="AF647" i="1"/>
  <c r="AI647" i="1"/>
  <c r="AF651" i="1"/>
  <c r="AI651" i="1"/>
  <c r="AF655" i="1"/>
  <c r="AI655" i="1"/>
  <c r="AF659" i="1"/>
  <c r="AI659" i="1"/>
  <c r="AF663" i="1"/>
  <c r="AI663" i="1"/>
  <c r="AF667" i="1"/>
  <c r="AI667" i="1"/>
  <c r="AF671" i="1"/>
  <c r="AI671" i="1"/>
  <c r="AF675" i="1"/>
  <c r="AI675" i="1"/>
  <c r="AF679" i="1"/>
  <c r="AI679" i="1"/>
  <c r="AF683" i="1"/>
  <c r="AI683" i="1"/>
  <c r="AF687" i="1"/>
  <c r="AI687" i="1"/>
  <c r="AF691" i="1"/>
  <c r="AI691" i="1"/>
  <c r="AF695" i="1"/>
  <c r="AI695" i="1"/>
  <c r="AF699" i="1"/>
  <c r="AI699" i="1"/>
  <c r="AF703" i="1"/>
  <c r="AI703" i="1"/>
  <c r="AF707" i="1"/>
  <c r="AI707" i="1"/>
  <c r="AF711" i="1"/>
  <c r="AI711" i="1"/>
  <c r="AF715" i="1"/>
  <c r="AI715" i="1"/>
  <c r="AF719" i="1"/>
  <c r="AI719" i="1"/>
  <c r="AF723" i="1"/>
  <c r="AI723" i="1"/>
  <c r="AF727" i="1"/>
  <c r="AI727" i="1"/>
  <c r="AF731" i="1"/>
  <c r="AI731" i="1"/>
  <c r="AF735" i="1"/>
  <c r="AI735" i="1"/>
  <c r="AF739" i="1"/>
  <c r="AI739" i="1"/>
  <c r="AF743" i="1"/>
  <c r="AI743" i="1"/>
  <c r="AF747" i="1"/>
  <c r="AI747" i="1"/>
  <c r="AF751" i="1"/>
  <c r="AI751" i="1"/>
  <c r="AF755" i="1"/>
  <c r="AI755" i="1"/>
  <c r="AF759" i="1"/>
  <c r="AI759" i="1"/>
  <c r="AF763" i="1"/>
  <c r="AI763" i="1"/>
  <c r="AF767" i="1"/>
  <c r="AI767" i="1"/>
  <c r="AF771" i="1"/>
  <c r="AI771" i="1"/>
  <c r="AF775" i="1"/>
  <c r="AI775" i="1"/>
  <c r="AF779" i="1"/>
  <c r="AI779" i="1"/>
  <c r="AF783" i="1"/>
  <c r="AI783" i="1"/>
  <c r="AF787" i="1"/>
  <c r="AI787" i="1"/>
  <c r="AF791" i="1"/>
  <c r="AI791" i="1"/>
  <c r="AF795" i="1"/>
  <c r="AI795" i="1"/>
  <c r="AF799" i="1"/>
  <c r="AI799" i="1"/>
  <c r="AF803" i="1"/>
  <c r="AI803" i="1"/>
  <c r="AF807" i="1"/>
  <c r="AI807" i="1"/>
  <c r="AF811" i="1"/>
  <c r="AI811" i="1"/>
  <c r="AF815" i="1"/>
  <c r="AI815" i="1"/>
  <c r="AF819" i="1"/>
  <c r="AI819" i="1"/>
  <c r="AF823" i="1"/>
  <c r="AI823" i="1"/>
  <c r="AF827" i="1"/>
  <c r="AI827" i="1"/>
  <c r="AF831" i="1"/>
  <c r="AI831" i="1"/>
  <c r="AF835" i="1"/>
  <c r="AI835" i="1"/>
  <c r="AF839" i="1"/>
  <c r="AI839" i="1"/>
  <c r="AF843" i="1"/>
  <c r="AI843" i="1"/>
  <c r="AF847" i="1"/>
  <c r="AI847" i="1"/>
  <c r="AF851" i="1"/>
  <c r="AI851" i="1"/>
  <c r="AF855" i="1"/>
  <c r="AI855" i="1"/>
  <c r="AF859" i="1"/>
  <c r="AI859" i="1"/>
  <c r="AF863" i="1"/>
  <c r="AI863" i="1"/>
  <c r="AF867" i="1"/>
  <c r="AI867" i="1"/>
  <c r="AF871" i="1"/>
  <c r="AI871" i="1"/>
  <c r="AF875" i="1"/>
  <c r="AI875" i="1"/>
  <c r="AF879" i="1"/>
  <c r="AI879" i="1"/>
  <c r="AF883" i="1"/>
  <c r="AI883" i="1"/>
  <c r="AF887" i="1"/>
  <c r="AI887" i="1"/>
  <c r="AF891" i="1"/>
  <c r="AI891" i="1"/>
  <c r="AF895" i="1"/>
  <c r="AI895" i="1"/>
  <c r="AF899" i="1"/>
  <c r="AI899" i="1"/>
  <c r="AF903" i="1"/>
  <c r="AI903" i="1"/>
  <c r="AF907" i="1"/>
  <c r="AI907" i="1"/>
  <c r="AF911" i="1"/>
  <c r="AI911" i="1"/>
  <c r="AF915" i="1"/>
  <c r="AI915" i="1"/>
  <c r="AF919" i="1"/>
  <c r="AI919" i="1"/>
  <c r="AF923" i="1"/>
  <c r="AI923" i="1"/>
  <c r="AF927" i="1"/>
  <c r="AI927" i="1"/>
  <c r="AF931" i="1"/>
  <c r="AI931" i="1"/>
  <c r="AF935" i="1"/>
  <c r="AI935" i="1"/>
  <c r="AF939" i="1"/>
  <c r="AI939" i="1"/>
  <c r="AF943" i="1"/>
  <c r="AI943" i="1"/>
  <c r="AF947" i="1"/>
  <c r="AI947" i="1"/>
  <c r="AF951" i="1"/>
  <c r="AI951" i="1"/>
  <c r="AF955" i="1"/>
  <c r="AI955" i="1"/>
  <c r="AF959" i="1"/>
  <c r="AI959" i="1"/>
  <c r="AF963" i="1"/>
  <c r="AI963" i="1"/>
  <c r="AF967" i="1"/>
  <c r="AI967" i="1"/>
  <c r="AF971" i="1"/>
  <c r="AI971" i="1"/>
  <c r="AF975" i="1"/>
  <c r="AI975" i="1"/>
  <c r="AF979" i="1"/>
  <c r="AI979" i="1"/>
  <c r="AF983" i="1"/>
  <c r="AI983" i="1"/>
  <c r="AF987" i="1"/>
  <c r="AI987" i="1"/>
  <c r="AF991" i="1"/>
  <c r="AI991" i="1"/>
  <c r="AF995" i="1"/>
  <c r="AI995" i="1"/>
  <c r="AF999" i="1"/>
  <c r="AI999" i="1"/>
  <c r="AF1003" i="1"/>
  <c r="AI1003" i="1"/>
  <c r="AF1007" i="1"/>
  <c r="AI1007" i="1"/>
  <c r="AF1011" i="1"/>
  <c r="AI1011" i="1"/>
  <c r="AF1015" i="1"/>
  <c r="AI1015" i="1"/>
  <c r="AF1019" i="1"/>
  <c r="AI1019" i="1"/>
  <c r="AF1023" i="1"/>
  <c r="AI1023" i="1"/>
  <c r="AF1027" i="1"/>
  <c r="AI1027" i="1"/>
  <c r="AF1031" i="1"/>
  <c r="AI1031" i="1"/>
  <c r="AF1035" i="1"/>
  <c r="AI1035" i="1"/>
  <c r="AF1039" i="1"/>
  <c r="AI1039" i="1"/>
  <c r="AF1043" i="1"/>
  <c r="AI1043" i="1"/>
  <c r="AF1047" i="1"/>
  <c r="AI1047" i="1"/>
  <c r="AF1051" i="1"/>
  <c r="AI1051" i="1"/>
  <c r="AF1055" i="1"/>
  <c r="AI1055" i="1"/>
  <c r="AF1059" i="1"/>
  <c r="AI1059" i="1"/>
  <c r="AF1063" i="1"/>
  <c r="AI1063" i="1"/>
  <c r="AF1067" i="1"/>
  <c r="AI1067" i="1"/>
  <c r="AF1071" i="1"/>
  <c r="AI1071" i="1"/>
  <c r="AF1075" i="1"/>
  <c r="AI1075" i="1"/>
  <c r="AF1079" i="1"/>
  <c r="AI1079" i="1"/>
  <c r="AF1083" i="1"/>
  <c r="AI1083" i="1"/>
  <c r="AF1087" i="1"/>
  <c r="AI1087" i="1"/>
  <c r="AF1091" i="1"/>
  <c r="AI1091" i="1"/>
  <c r="AF1095" i="1"/>
  <c r="AI1095" i="1"/>
  <c r="AF1099" i="1"/>
  <c r="AI1099" i="1"/>
  <c r="AF1103" i="1"/>
  <c r="AI1103" i="1"/>
  <c r="AF1107" i="1"/>
  <c r="AI1107" i="1"/>
  <c r="AF1111" i="1"/>
  <c r="AI1111" i="1"/>
  <c r="AF1115" i="1"/>
  <c r="AI1115" i="1"/>
  <c r="AF1119" i="1"/>
  <c r="AI1119" i="1"/>
  <c r="AF1123" i="1"/>
  <c r="AI1123" i="1"/>
  <c r="AF1127" i="1"/>
  <c r="AI1127" i="1"/>
  <c r="AF1131" i="1"/>
  <c r="AI1131" i="1"/>
  <c r="AF1135" i="1"/>
  <c r="AI1135" i="1"/>
  <c r="AF1139" i="1"/>
  <c r="AI1139" i="1"/>
  <c r="AF1143" i="1"/>
  <c r="AI1143" i="1"/>
  <c r="AF1147" i="1"/>
  <c r="AI1147" i="1"/>
  <c r="AF1151" i="1"/>
  <c r="AI1151" i="1"/>
  <c r="AF1155" i="1"/>
  <c r="AI1155" i="1"/>
  <c r="AF1159" i="1"/>
  <c r="AI1159" i="1"/>
  <c r="AF1163" i="1"/>
  <c r="AI1163" i="1"/>
  <c r="AF1167" i="1"/>
  <c r="AI1167" i="1"/>
  <c r="AF1171" i="1"/>
  <c r="AI1171" i="1"/>
  <c r="AF1175" i="1"/>
  <c r="AI1175" i="1"/>
  <c r="AF1179" i="1"/>
  <c r="AI1179" i="1"/>
  <c r="AF1183" i="1"/>
  <c r="AI1183" i="1"/>
  <c r="AF1187" i="1"/>
  <c r="AI1187" i="1"/>
  <c r="AF1191" i="1"/>
  <c r="AI1191" i="1"/>
  <c r="AF1195" i="1"/>
  <c r="AI1195" i="1"/>
  <c r="AF1199" i="1"/>
  <c r="AI1199" i="1"/>
  <c r="AF1203" i="1"/>
  <c r="AI1203" i="1"/>
  <c r="AF1207" i="1"/>
  <c r="AI1207" i="1"/>
  <c r="AF1211" i="1"/>
  <c r="AI1211" i="1"/>
  <c r="AF1215" i="1"/>
  <c r="AI1215" i="1"/>
  <c r="AF1219" i="1"/>
  <c r="AI1219" i="1"/>
  <c r="AF1223" i="1"/>
  <c r="AI1223" i="1"/>
  <c r="AF1227" i="1"/>
  <c r="AI1227" i="1"/>
  <c r="AF1231" i="1"/>
  <c r="AI1231" i="1"/>
  <c r="AF1235" i="1"/>
  <c r="AI1235" i="1"/>
  <c r="AF1239" i="1"/>
  <c r="AI1239" i="1"/>
  <c r="AF1243" i="1"/>
  <c r="AI1243" i="1"/>
  <c r="AF1247" i="1"/>
  <c r="AI1247" i="1"/>
  <c r="AF1251" i="1"/>
  <c r="AI1251" i="1"/>
  <c r="AF1255" i="1"/>
  <c r="AI1255" i="1"/>
  <c r="AF1259" i="1"/>
  <c r="AI1259" i="1"/>
  <c r="AF1263" i="1"/>
  <c r="AI1263" i="1"/>
  <c r="AF1267" i="1"/>
  <c r="AI1267" i="1"/>
  <c r="AF1271" i="1"/>
  <c r="AI1271" i="1"/>
  <c r="AF1275" i="1"/>
  <c r="AI1275" i="1"/>
  <c r="AF1279" i="1"/>
  <c r="AI1279" i="1"/>
  <c r="AF1283" i="1"/>
  <c r="AI1283" i="1"/>
  <c r="AF1287" i="1"/>
  <c r="AI1287" i="1"/>
  <c r="AF1291" i="1"/>
  <c r="AI1291" i="1"/>
  <c r="AF1295" i="1"/>
  <c r="AI1295" i="1"/>
  <c r="AF1299" i="1"/>
  <c r="AI1299" i="1"/>
  <c r="AF1303" i="1"/>
  <c r="AI1303" i="1"/>
  <c r="AF1307" i="1"/>
  <c r="AI1307" i="1"/>
  <c r="AF1311" i="1"/>
  <c r="AI1311" i="1"/>
  <c r="AF1315" i="1"/>
  <c r="AI1315" i="1"/>
  <c r="AF1319" i="1"/>
  <c r="AI1319" i="1"/>
  <c r="AF1323" i="1"/>
  <c r="AI1323" i="1"/>
  <c r="AF1327" i="1"/>
  <c r="AI1327" i="1"/>
  <c r="AF1331" i="1"/>
  <c r="AI1331" i="1"/>
  <c r="AF1335" i="1"/>
  <c r="AI1335" i="1"/>
  <c r="AF1339" i="1"/>
  <c r="AI1339" i="1"/>
  <c r="AF1343" i="1"/>
  <c r="AI1343" i="1"/>
  <c r="AF1347" i="1"/>
  <c r="AI1347" i="1"/>
  <c r="AF1351" i="1"/>
  <c r="AI1351" i="1"/>
  <c r="AF1355" i="1"/>
  <c r="AI1355" i="1"/>
  <c r="AF1359" i="1"/>
  <c r="AI1359" i="1"/>
  <c r="AF1363" i="1"/>
  <c r="AI1363" i="1"/>
  <c r="AF1367" i="1"/>
  <c r="AI1367" i="1"/>
  <c r="AF1371" i="1"/>
  <c r="AI1371" i="1"/>
  <c r="AF1375" i="1"/>
  <c r="AI1375" i="1"/>
  <c r="AF1379" i="1"/>
  <c r="AI1379" i="1"/>
  <c r="AF1383" i="1"/>
  <c r="AI1383" i="1"/>
  <c r="AF1387" i="1"/>
  <c r="AI1387" i="1"/>
  <c r="AF1391" i="1"/>
  <c r="AI1391" i="1"/>
  <c r="AF1395" i="1"/>
  <c r="AI1395" i="1"/>
  <c r="AF1399" i="1"/>
  <c r="AI1399" i="1"/>
  <c r="AF1403" i="1"/>
  <c r="AI1403" i="1"/>
  <c r="AF1407" i="1"/>
  <c r="AI1407" i="1"/>
  <c r="AF1411" i="1"/>
  <c r="AI1411" i="1"/>
  <c r="AF1415" i="1"/>
  <c r="AI1415" i="1"/>
  <c r="AF1419" i="1"/>
  <c r="AI1419" i="1"/>
  <c r="AF1423" i="1"/>
  <c r="AI1423" i="1"/>
  <c r="AF1427" i="1"/>
  <c r="AI1427" i="1"/>
  <c r="AF1431" i="1"/>
  <c r="AI1431" i="1"/>
  <c r="AF1435" i="1"/>
  <c r="AI1435" i="1"/>
  <c r="AF1439" i="1"/>
  <c r="AI1439" i="1"/>
  <c r="AF1443" i="1"/>
  <c r="AI1443" i="1"/>
  <c r="AF1447" i="1"/>
  <c r="AI1447" i="1"/>
  <c r="AF1451" i="1"/>
  <c r="AI1451" i="1"/>
  <c r="AF1455" i="1"/>
  <c r="AI1455" i="1"/>
  <c r="AF1459" i="1"/>
  <c r="AI1459" i="1"/>
  <c r="AF1463" i="1"/>
  <c r="AI1463" i="1"/>
  <c r="AF1467" i="1"/>
  <c r="AI1467" i="1"/>
  <c r="AF1471" i="1"/>
  <c r="AI1471" i="1"/>
  <c r="AF1475" i="1"/>
  <c r="AI1475" i="1"/>
  <c r="AF1479" i="1"/>
  <c r="AI1479" i="1"/>
  <c r="AF1483" i="1"/>
  <c r="AI1483" i="1"/>
  <c r="AF1487" i="1"/>
  <c r="AI1487" i="1"/>
  <c r="AF1491" i="1"/>
  <c r="AI1491" i="1"/>
  <c r="AF1495" i="1"/>
  <c r="AI1495" i="1"/>
  <c r="AF1499" i="1"/>
  <c r="AI1499" i="1"/>
  <c r="AF1503" i="1"/>
  <c r="AI1503" i="1"/>
  <c r="AF1507" i="1"/>
  <c r="AI1507" i="1"/>
  <c r="AF1511" i="1"/>
  <c r="AI1511" i="1"/>
  <c r="AF1515" i="1"/>
  <c r="AI1515" i="1"/>
  <c r="AF1519" i="1"/>
  <c r="AI1519" i="1"/>
  <c r="AF1523" i="1"/>
  <c r="AI1523" i="1"/>
  <c r="AF1527" i="1"/>
  <c r="AI1527" i="1"/>
  <c r="AF1531" i="1"/>
  <c r="AI1531" i="1"/>
  <c r="AF1535" i="1"/>
  <c r="AI1535" i="1"/>
  <c r="AF1539" i="1"/>
  <c r="AI1539" i="1"/>
  <c r="AF1543" i="1"/>
  <c r="AI1543" i="1"/>
  <c r="AF1547" i="1"/>
  <c r="AI1547" i="1"/>
  <c r="AF1551" i="1"/>
  <c r="AI1551" i="1"/>
  <c r="AF1555" i="1"/>
  <c r="AI1555" i="1"/>
  <c r="AF1559" i="1"/>
  <c r="AI1559" i="1"/>
  <c r="AF1563" i="1"/>
  <c r="AI1563" i="1"/>
  <c r="AF1567" i="1"/>
  <c r="AI1567" i="1"/>
  <c r="AF1571" i="1"/>
  <c r="AI1571" i="1"/>
  <c r="AF1575" i="1"/>
  <c r="AI1575" i="1"/>
  <c r="AF1579" i="1"/>
  <c r="AI1579" i="1"/>
  <c r="AF1583" i="1"/>
  <c r="AI1583" i="1"/>
  <c r="AF1587" i="1"/>
  <c r="AI1587" i="1"/>
  <c r="AF1591" i="1"/>
  <c r="AI1591" i="1"/>
  <c r="AF1595" i="1"/>
  <c r="AI1595" i="1"/>
  <c r="AF1599" i="1"/>
  <c r="AI1599" i="1"/>
  <c r="AF1603" i="1"/>
  <c r="AI1603" i="1"/>
  <c r="AF1607" i="1"/>
  <c r="AI1607" i="1"/>
  <c r="AF1611" i="1"/>
  <c r="AI1611" i="1"/>
  <c r="AF1615" i="1"/>
  <c r="AI1615" i="1"/>
  <c r="AF1619" i="1"/>
  <c r="AI1619" i="1"/>
  <c r="AF1623" i="1"/>
  <c r="AI1623" i="1"/>
  <c r="AF1627" i="1"/>
  <c r="AI1627" i="1"/>
  <c r="AF1631" i="1"/>
  <c r="AI1631" i="1"/>
  <c r="AF1635" i="1"/>
  <c r="AI1635" i="1"/>
  <c r="AF1639" i="1"/>
  <c r="AI1639" i="1"/>
  <c r="AF1643" i="1"/>
  <c r="AI1643" i="1"/>
  <c r="AF1647" i="1"/>
  <c r="AI1647" i="1"/>
  <c r="AF1651" i="1"/>
  <c r="AI1651" i="1"/>
  <c r="AF1655" i="1"/>
  <c r="AI1655" i="1"/>
  <c r="AF1659" i="1"/>
  <c r="AI1659" i="1"/>
  <c r="AF1663" i="1"/>
  <c r="AI1663" i="1"/>
  <c r="AF1667" i="1"/>
  <c r="AI1667" i="1"/>
  <c r="AF1671" i="1"/>
  <c r="AI1671" i="1"/>
  <c r="AF1675" i="1"/>
  <c r="AI1675" i="1"/>
  <c r="AF1679" i="1"/>
  <c r="AI1679" i="1"/>
  <c r="AF1683" i="1"/>
  <c r="AI1683" i="1"/>
  <c r="AF1687" i="1"/>
  <c r="AI1687" i="1"/>
  <c r="AF1691" i="1"/>
  <c r="AI1691" i="1"/>
  <c r="AF1695" i="1"/>
  <c r="AI1695" i="1"/>
  <c r="AF1699" i="1"/>
  <c r="AI1699" i="1"/>
  <c r="AF1703" i="1"/>
  <c r="AI1703" i="1"/>
  <c r="AF1707" i="1"/>
  <c r="AI1707" i="1"/>
  <c r="AF1711" i="1"/>
  <c r="AI1711" i="1"/>
  <c r="AF1715" i="1"/>
  <c r="AI1715" i="1"/>
  <c r="AF1719" i="1"/>
  <c r="AI1719" i="1"/>
  <c r="AF1723" i="1"/>
  <c r="AI1723" i="1"/>
  <c r="AF1727" i="1"/>
  <c r="AI1727" i="1"/>
  <c r="AF1731" i="1"/>
  <c r="AI1731" i="1"/>
  <c r="AF1735" i="1"/>
  <c r="AI1735" i="1"/>
  <c r="AF1739" i="1"/>
  <c r="AI1739" i="1"/>
  <c r="AF1743" i="1"/>
  <c r="AI1743" i="1"/>
  <c r="AF1747" i="1"/>
  <c r="AI1747" i="1"/>
  <c r="AF1751" i="1"/>
  <c r="AI1751" i="1"/>
  <c r="BD16" i="1"/>
  <c r="BE16" i="1" s="1"/>
  <c r="BD11" i="1"/>
  <c r="BE11" i="1" s="1"/>
  <c r="BD13" i="1"/>
  <c r="BE13" i="1" s="1"/>
  <c r="AF1755" i="1"/>
  <c r="AI1755" i="1"/>
  <c r="AF1759" i="1"/>
  <c r="AI1759" i="1"/>
  <c r="AF1763" i="1"/>
  <c r="AI1763" i="1"/>
  <c r="AF1767" i="1"/>
  <c r="AI1767" i="1"/>
  <c r="AF1771" i="1"/>
  <c r="AI1771" i="1"/>
  <c r="AF1775" i="1"/>
  <c r="AI1775" i="1"/>
  <c r="AF1779" i="1"/>
  <c r="AI1779" i="1"/>
  <c r="AF1783" i="1"/>
  <c r="AI1783" i="1"/>
  <c r="AF1787" i="1"/>
  <c r="AI1787" i="1"/>
  <c r="AF1791" i="1"/>
  <c r="AI1791" i="1"/>
  <c r="AF1795" i="1"/>
  <c r="AI1795" i="1"/>
  <c r="AF1799" i="1"/>
  <c r="AI1799" i="1"/>
  <c r="AF1803" i="1"/>
  <c r="AI1803" i="1"/>
  <c r="AF1807" i="1"/>
  <c r="AI1807" i="1"/>
  <c r="AF1811" i="1"/>
  <c r="AI1811" i="1"/>
  <c r="AF1815" i="1"/>
  <c r="AI1815" i="1"/>
  <c r="AF1819" i="1"/>
  <c r="AI1819" i="1"/>
  <c r="AF1823" i="1"/>
  <c r="AI1823" i="1"/>
  <c r="AF1827" i="1"/>
  <c r="AI1827" i="1"/>
  <c r="AF1831" i="1"/>
  <c r="AI1831" i="1"/>
  <c r="AF1835" i="1"/>
  <c r="AI1835" i="1"/>
  <c r="AF1839" i="1"/>
  <c r="AI1839" i="1"/>
  <c r="AF1843" i="1"/>
  <c r="AI1843" i="1"/>
  <c r="AF1847" i="1"/>
  <c r="AI1847" i="1"/>
  <c r="AF1851" i="1"/>
  <c r="AI1851" i="1"/>
  <c r="AF1855" i="1"/>
  <c r="AI1855" i="1"/>
  <c r="AF1859" i="1"/>
  <c r="AI1859" i="1"/>
  <c r="AF1863" i="1"/>
  <c r="AI1863" i="1"/>
  <c r="AF1867" i="1"/>
  <c r="AI1867" i="1"/>
  <c r="AF1871" i="1"/>
  <c r="AI1871" i="1"/>
  <c r="AF1875" i="1"/>
  <c r="AI1875" i="1"/>
  <c r="AF1879" i="1"/>
  <c r="AI1879" i="1"/>
  <c r="AF1883" i="1"/>
  <c r="AI1883" i="1"/>
  <c r="AF1887" i="1"/>
  <c r="AI1887" i="1"/>
  <c r="AF1891" i="1"/>
  <c r="AI1891" i="1"/>
  <c r="AF1895" i="1"/>
  <c r="AI1895" i="1"/>
  <c r="AF1899" i="1"/>
  <c r="AI1899" i="1"/>
  <c r="AF1903" i="1"/>
  <c r="AI1903" i="1"/>
  <c r="AF1907" i="1"/>
  <c r="AI1907" i="1"/>
  <c r="AF1911" i="1"/>
  <c r="AI1911" i="1"/>
  <c r="AF1915" i="1"/>
  <c r="AI1915" i="1"/>
  <c r="AF1919" i="1"/>
  <c r="AI1919" i="1"/>
  <c r="AF1923" i="1"/>
  <c r="AI1923" i="1"/>
  <c r="AF1927" i="1"/>
  <c r="AI1927" i="1"/>
  <c r="AF1931" i="1"/>
  <c r="AI1931" i="1"/>
  <c r="AF1935" i="1"/>
  <c r="AI1935" i="1"/>
  <c r="AF1939" i="1"/>
  <c r="AI1939" i="1"/>
  <c r="AF1943" i="1"/>
  <c r="AI1943" i="1"/>
  <c r="AF1947" i="1"/>
  <c r="AI1947" i="1"/>
  <c r="AF1951" i="1"/>
  <c r="AI1951" i="1"/>
  <c r="AF1955" i="1"/>
  <c r="AI1955" i="1"/>
  <c r="AF1959" i="1"/>
  <c r="AI1959" i="1"/>
  <c r="AF1963" i="1"/>
  <c r="AI1963" i="1"/>
  <c r="AF1967" i="1"/>
  <c r="AI1967" i="1"/>
  <c r="AF1971" i="1"/>
  <c r="AI1971" i="1"/>
  <c r="AF1975" i="1"/>
  <c r="AI1975" i="1"/>
  <c r="AF1979" i="1"/>
  <c r="AI1979" i="1"/>
  <c r="AF1983" i="1"/>
  <c r="AI1983" i="1"/>
  <c r="AF1987" i="1"/>
  <c r="AI1987" i="1"/>
  <c r="AF1991" i="1"/>
  <c r="AI1991" i="1"/>
  <c r="AF1995" i="1"/>
  <c r="AI1995" i="1"/>
  <c r="AF1999" i="1"/>
  <c r="AI1999" i="1"/>
  <c r="AF2003" i="1"/>
  <c r="AI2003" i="1"/>
  <c r="AF2007" i="1"/>
  <c r="AI2007" i="1"/>
  <c r="AF2011" i="1"/>
  <c r="AI2011" i="1"/>
  <c r="AF2015" i="1"/>
  <c r="AI2015" i="1"/>
  <c r="AF2019" i="1"/>
  <c r="AI2019" i="1"/>
  <c r="AF2023" i="1"/>
  <c r="AI2023" i="1"/>
  <c r="AF2027" i="1"/>
  <c r="AI2027" i="1"/>
  <c r="AF2031" i="1"/>
  <c r="AI2031" i="1"/>
  <c r="AF2035" i="1"/>
  <c r="AI2035" i="1"/>
  <c r="AF2039" i="1"/>
  <c r="AI2039" i="1"/>
  <c r="AF2043" i="1"/>
  <c r="AI2043" i="1"/>
  <c r="AF2047" i="1"/>
  <c r="AI2047" i="1"/>
  <c r="AF2051" i="1"/>
  <c r="AI2051" i="1"/>
  <c r="AF2055" i="1"/>
  <c r="AI2055" i="1"/>
  <c r="AF2059" i="1"/>
  <c r="AI2059" i="1"/>
  <c r="AF2063" i="1"/>
  <c r="AI2063" i="1"/>
  <c r="AF2067" i="1"/>
  <c r="AI2067" i="1"/>
  <c r="AF2071" i="1"/>
  <c r="AI2071" i="1"/>
  <c r="AF2075" i="1"/>
  <c r="AI2075" i="1"/>
  <c r="AF2079" i="1"/>
  <c r="AI2079" i="1"/>
  <c r="AF2083" i="1"/>
  <c r="AI2083" i="1"/>
  <c r="AF2087" i="1"/>
  <c r="AI2087" i="1"/>
  <c r="AF2091" i="1"/>
  <c r="AI2091" i="1"/>
  <c r="AF2095" i="1"/>
  <c r="AI2095" i="1"/>
  <c r="AF2099" i="1"/>
  <c r="AI2099" i="1"/>
  <c r="AF2103" i="1"/>
  <c r="AI2103" i="1"/>
  <c r="AF2107" i="1"/>
  <c r="AI2107" i="1"/>
  <c r="AF2111" i="1"/>
  <c r="AI2111" i="1"/>
  <c r="AF2115" i="1"/>
  <c r="AI2115" i="1"/>
  <c r="AF2119" i="1"/>
  <c r="AI2119" i="1"/>
  <c r="AF2123" i="1"/>
  <c r="AI2123" i="1"/>
  <c r="AF2127" i="1"/>
  <c r="AI2127" i="1"/>
  <c r="AF2131" i="1"/>
  <c r="AI2131" i="1"/>
  <c r="AF2135" i="1"/>
  <c r="AI2135" i="1"/>
  <c r="AF2139" i="1"/>
  <c r="AI2139" i="1"/>
  <c r="AF2143" i="1"/>
  <c r="AI2143" i="1"/>
  <c r="AF2147" i="1"/>
  <c r="AI2147" i="1"/>
  <c r="AF2151" i="1"/>
  <c r="AI2151" i="1"/>
  <c r="AF2155" i="1"/>
  <c r="AI2155" i="1"/>
  <c r="AF2159" i="1"/>
  <c r="AI2159" i="1"/>
  <c r="AF2163" i="1"/>
  <c r="AI2163" i="1"/>
  <c r="AF2167" i="1"/>
  <c r="AI2167" i="1"/>
  <c r="AF2171" i="1"/>
  <c r="AI2171" i="1"/>
  <c r="AF2175" i="1"/>
  <c r="AI2175" i="1"/>
  <c r="AF2179" i="1"/>
  <c r="AI2179" i="1"/>
  <c r="AF2183" i="1"/>
  <c r="AI2183" i="1"/>
  <c r="AF2187" i="1"/>
  <c r="AI2187" i="1"/>
  <c r="AF2191" i="1"/>
  <c r="AI2191" i="1"/>
  <c r="AF2195" i="1"/>
  <c r="AI2195" i="1"/>
  <c r="AF2199" i="1"/>
  <c r="AI2199" i="1"/>
  <c r="AF2203" i="1"/>
  <c r="AI2203" i="1"/>
  <c r="AF2207" i="1"/>
  <c r="AI2207" i="1"/>
  <c r="AF2211" i="1"/>
  <c r="AI2211" i="1"/>
  <c r="AF2215" i="1"/>
  <c r="AI2215" i="1"/>
  <c r="AF2219" i="1"/>
  <c r="AI2219" i="1"/>
  <c r="AF2223" i="1"/>
  <c r="AI2223" i="1"/>
  <c r="AF2227" i="1"/>
  <c r="AI2227" i="1"/>
  <c r="AF2231" i="1"/>
  <c r="AI2231" i="1"/>
  <c r="AF2235" i="1"/>
  <c r="AI2235" i="1"/>
  <c r="AF2239" i="1"/>
  <c r="AI2239" i="1"/>
  <c r="AF2243" i="1"/>
  <c r="AI2243" i="1"/>
  <c r="AF2247" i="1"/>
  <c r="AI2247" i="1"/>
  <c r="AF2251" i="1"/>
  <c r="AI2251" i="1"/>
  <c r="AF2255" i="1"/>
  <c r="AI2255" i="1"/>
  <c r="AF2259" i="1"/>
  <c r="AI2259" i="1"/>
  <c r="AF2263" i="1"/>
  <c r="AI2263" i="1"/>
  <c r="AF2267" i="1"/>
  <c r="AI2267" i="1"/>
  <c r="AF2271" i="1"/>
  <c r="AI2271" i="1"/>
  <c r="AF2275" i="1"/>
  <c r="AI2275" i="1"/>
  <c r="AF2279" i="1"/>
  <c r="AI2279" i="1"/>
  <c r="AF2283" i="1"/>
  <c r="AI2283" i="1"/>
  <c r="AF2287" i="1"/>
  <c r="AI2287" i="1"/>
  <c r="AF2291" i="1"/>
  <c r="AI2291" i="1"/>
  <c r="AF2295" i="1"/>
  <c r="AI2295" i="1"/>
  <c r="AF2299" i="1"/>
  <c r="AI2299" i="1"/>
  <c r="AF2303" i="1"/>
  <c r="AI2303" i="1"/>
  <c r="AF2307" i="1"/>
  <c r="AI2307" i="1"/>
  <c r="AF2311" i="1"/>
  <c r="AI2311" i="1"/>
  <c r="AF2315" i="1"/>
  <c r="AI2315" i="1"/>
  <c r="AF2319" i="1"/>
  <c r="AI2319" i="1"/>
  <c r="AF2323" i="1"/>
  <c r="AI2323" i="1"/>
  <c r="AF2327" i="1"/>
  <c r="AI2327" i="1"/>
  <c r="AF2331" i="1"/>
  <c r="AI2331" i="1"/>
  <c r="AF2335" i="1"/>
  <c r="AI2335" i="1"/>
  <c r="AF2339" i="1"/>
  <c r="AI2339" i="1"/>
  <c r="AF2343" i="1"/>
  <c r="AI2343" i="1"/>
  <c r="AF2347" i="1"/>
  <c r="AI2347" i="1"/>
  <c r="AF2351" i="1"/>
  <c r="AI2351" i="1"/>
  <c r="AF2355" i="1"/>
  <c r="AI2355" i="1"/>
  <c r="AF2359" i="1"/>
  <c r="AI2359" i="1"/>
  <c r="AF2363" i="1"/>
  <c r="AI2363" i="1"/>
  <c r="AF2367" i="1"/>
  <c r="AI2367" i="1"/>
  <c r="AF2371" i="1"/>
  <c r="AI2371" i="1"/>
  <c r="AF2375" i="1"/>
  <c r="AI2375" i="1"/>
  <c r="AF2379" i="1"/>
  <c r="AI2379" i="1"/>
  <c r="AF2383" i="1"/>
  <c r="AI2383" i="1"/>
  <c r="AF2387" i="1"/>
  <c r="AI2387" i="1"/>
  <c r="AF2391" i="1"/>
  <c r="AI2391" i="1"/>
  <c r="AF2395" i="1"/>
  <c r="AI2395" i="1"/>
  <c r="AF2399" i="1"/>
  <c r="AI2399" i="1"/>
  <c r="AF2403" i="1"/>
  <c r="AI2403" i="1"/>
  <c r="AF2407" i="1"/>
  <c r="AI2407" i="1"/>
  <c r="AF2411" i="1"/>
  <c r="AI2411" i="1"/>
  <c r="AF2415" i="1"/>
  <c r="AI2415" i="1"/>
  <c r="AF2419" i="1"/>
  <c r="AI2419" i="1"/>
  <c r="AF2423" i="1"/>
  <c r="AI2423" i="1"/>
  <c r="AF2427" i="1"/>
  <c r="AI2427" i="1"/>
  <c r="AF2431" i="1"/>
  <c r="AI2431" i="1"/>
  <c r="AF2435" i="1"/>
  <c r="AI2435" i="1"/>
  <c r="AF2439" i="1"/>
  <c r="AI2439" i="1"/>
  <c r="AF2443" i="1"/>
  <c r="AI2443" i="1"/>
  <c r="AF2447" i="1"/>
  <c r="AI2447" i="1"/>
  <c r="AF2451" i="1"/>
  <c r="AI2451" i="1"/>
  <c r="AF2455" i="1"/>
  <c r="AI2455" i="1"/>
  <c r="AF2459" i="1"/>
  <c r="AI2459" i="1"/>
  <c r="AF2463" i="1"/>
  <c r="AI2463" i="1"/>
  <c r="AF2467" i="1"/>
  <c r="AI2467" i="1"/>
  <c r="AF2471" i="1"/>
  <c r="AI2471" i="1"/>
  <c r="AF2475" i="1"/>
  <c r="AI2475" i="1"/>
  <c r="AF2479" i="1"/>
  <c r="AI2479" i="1"/>
  <c r="AF2483" i="1"/>
  <c r="AI2483" i="1"/>
  <c r="AF2487" i="1"/>
  <c r="AI2487" i="1"/>
  <c r="AF2491" i="1"/>
  <c r="AI2491" i="1"/>
  <c r="AF2495" i="1"/>
  <c r="AI2495" i="1"/>
  <c r="AF2499" i="1"/>
  <c r="AI2499" i="1"/>
  <c r="AF2503" i="1"/>
  <c r="AI2503" i="1"/>
  <c r="AF2507" i="1"/>
  <c r="AI2507" i="1"/>
  <c r="AF2511" i="1"/>
  <c r="AI2511" i="1"/>
  <c r="AF2515" i="1"/>
  <c r="AI2515" i="1"/>
  <c r="AF2519" i="1"/>
  <c r="AI2519" i="1"/>
  <c r="AF2523" i="1"/>
  <c r="AI2523" i="1"/>
  <c r="AF2527" i="1"/>
  <c r="AI2527" i="1"/>
  <c r="AF2531" i="1"/>
  <c r="AI2531" i="1"/>
  <c r="AF2535" i="1"/>
  <c r="AI2535" i="1"/>
  <c r="AF2539" i="1"/>
  <c r="AI2539" i="1"/>
  <c r="AF2543" i="1"/>
  <c r="AI2543" i="1"/>
  <c r="AF2547" i="1"/>
  <c r="AI2547" i="1"/>
  <c r="AF2551" i="1"/>
  <c r="AI2551" i="1"/>
  <c r="AF2555" i="1"/>
  <c r="AI2555" i="1"/>
  <c r="AF2559" i="1"/>
  <c r="AI2559" i="1"/>
  <c r="AF2563" i="1"/>
  <c r="AI2563" i="1"/>
  <c r="AF2567" i="1"/>
  <c r="AI2567" i="1"/>
  <c r="AF2571" i="1"/>
  <c r="AI2571" i="1"/>
  <c r="AF2575" i="1"/>
  <c r="AI2575" i="1"/>
  <c r="AF2579" i="1"/>
  <c r="AI2579" i="1"/>
  <c r="AF2583" i="1"/>
  <c r="AI2583" i="1"/>
  <c r="AF2587" i="1"/>
  <c r="AI2587" i="1"/>
  <c r="AF2591" i="1"/>
  <c r="AI2591" i="1"/>
  <c r="AF2595" i="1"/>
  <c r="AI2595" i="1"/>
  <c r="AF2599" i="1"/>
  <c r="AI2599" i="1"/>
  <c r="AF2603" i="1"/>
  <c r="AI2603" i="1"/>
  <c r="AF2607" i="1"/>
  <c r="AI2607" i="1"/>
  <c r="AF2611" i="1"/>
  <c r="AI2611" i="1"/>
  <c r="AF2615" i="1"/>
  <c r="AI2615" i="1"/>
  <c r="AF2619" i="1"/>
  <c r="AI2619" i="1"/>
  <c r="AF2623" i="1"/>
  <c r="AI2623" i="1"/>
  <c r="AF2627" i="1"/>
  <c r="AI2627" i="1"/>
  <c r="AF2631" i="1"/>
  <c r="AI2631" i="1"/>
  <c r="AF2635" i="1"/>
  <c r="AI2635" i="1"/>
  <c r="AF2639" i="1"/>
  <c r="AI2639" i="1"/>
  <c r="AF2643" i="1"/>
  <c r="AI2643" i="1"/>
  <c r="AF2647" i="1"/>
  <c r="AI2647" i="1"/>
  <c r="AF2651" i="1"/>
  <c r="AI2651" i="1"/>
  <c r="AF2655" i="1"/>
  <c r="AI2655" i="1"/>
  <c r="AF2659" i="1"/>
  <c r="AI2659" i="1"/>
  <c r="AF2663" i="1"/>
  <c r="AI2663" i="1"/>
  <c r="AF2667" i="1"/>
  <c r="AI2667" i="1"/>
  <c r="AF2671" i="1"/>
  <c r="AI2671" i="1"/>
  <c r="AF2675" i="1"/>
  <c r="AI2675" i="1"/>
  <c r="AF2679" i="1"/>
  <c r="AI2679" i="1"/>
  <c r="AF2683" i="1"/>
  <c r="AI2683" i="1"/>
  <c r="AF2687" i="1"/>
  <c r="AI2687" i="1"/>
  <c r="AF2691" i="1"/>
  <c r="AI2691" i="1"/>
  <c r="AF2695" i="1"/>
  <c r="AI2695" i="1"/>
  <c r="AF2699" i="1"/>
  <c r="AI2699" i="1"/>
  <c r="AF2703" i="1"/>
  <c r="AI2703" i="1"/>
  <c r="AF2707" i="1"/>
  <c r="AI2707" i="1"/>
  <c r="AF2711" i="1"/>
  <c r="AI2711" i="1"/>
  <c r="AF2715" i="1"/>
  <c r="AI2715" i="1"/>
  <c r="AF2719" i="1"/>
  <c r="AI2719" i="1"/>
  <c r="AF2723" i="1"/>
  <c r="AI2723" i="1"/>
  <c r="AF2727" i="1"/>
  <c r="AI2727" i="1"/>
  <c r="AF2731" i="1"/>
  <c r="AI2731" i="1"/>
  <c r="AF2735" i="1"/>
  <c r="AI2735" i="1"/>
  <c r="AF2739" i="1"/>
  <c r="AI2739" i="1"/>
  <c r="AF2743" i="1"/>
  <c r="AI2743" i="1"/>
  <c r="AF2747" i="1"/>
  <c r="AI2747" i="1"/>
  <c r="AF2751" i="1"/>
  <c r="AI2751" i="1"/>
  <c r="AF2755" i="1"/>
  <c r="AI2755" i="1"/>
  <c r="AF2759" i="1"/>
  <c r="AI2759" i="1"/>
  <c r="AF2763" i="1"/>
  <c r="AI2763" i="1"/>
  <c r="AF2767" i="1"/>
  <c r="AI2767" i="1"/>
  <c r="AF2771" i="1"/>
  <c r="AI2771" i="1"/>
  <c r="AF2775" i="1"/>
  <c r="AI2775" i="1"/>
  <c r="AF2779" i="1"/>
  <c r="AI2779" i="1"/>
  <c r="AF2783" i="1"/>
  <c r="AI2783" i="1"/>
  <c r="AF2787" i="1"/>
  <c r="AI2787" i="1"/>
  <c r="AF2791" i="1"/>
  <c r="AI2791" i="1"/>
  <c r="AF2795" i="1"/>
  <c r="AI2795" i="1"/>
  <c r="AF2799" i="1"/>
  <c r="AI2799" i="1"/>
  <c r="AF2803" i="1"/>
  <c r="AI2803" i="1"/>
  <c r="AF2807" i="1"/>
  <c r="AI2807" i="1"/>
  <c r="AF2811" i="1"/>
  <c r="AI2811" i="1"/>
  <c r="AF2815" i="1"/>
  <c r="AI2815" i="1"/>
  <c r="AF2819" i="1"/>
  <c r="AI2819" i="1"/>
  <c r="AF2823" i="1"/>
  <c r="AI2823" i="1"/>
  <c r="AF2827" i="1"/>
  <c r="AI2827" i="1"/>
  <c r="AF2831" i="1"/>
  <c r="AI2831" i="1"/>
  <c r="AF2835" i="1"/>
  <c r="AI2835" i="1"/>
  <c r="AF2839" i="1"/>
  <c r="AI2839" i="1"/>
  <c r="AF2843" i="1"/>
  <c r="AI2843" i="1"/>
  <c r="AF2847" i="1"/>
  <c r="AI2847" i="1"/>
  <c r="AF2851" i="1"/>
  <c r="AI2851" i="1"/>
  <c r="AF2855" i="1"/>
  <c r="AI2855" i="1"/>
  <c r="AF2859" i="1"/>
  <c r="AI2859" i="1"/>
  <c r="AF2863" i="1"/>
  <c r="AI2863" i="1"/>
  <c r="AF2867" i="1"/>
  <c r="AI2867" i="1"/>
  <c r="AF2871" i="1"/>
  <c r="AI2871" i="1"/>
  <c r="AF2875" i="1"/>
  <c r="AI2875" i="1"/>
  <c r="AF2879" i="1"/>
  <c r="AI2879" i="1"/>
  <c r="AF2883" i="1"/>
  <c r="AI2883" i="1"/>
  <c r="AF2887" i="1"/>
  <c r="AI2887" i="1"/>
  <c r="AF2891" i="1"/>
  <c r="AI2891" i="1"/>
  <c r="AF2895" i="1"/>
  <c r="AI2895" i="1"/>
  <c r="AF2899" i="1"/>
  <c r="AI2899" i="1"/>
  <c r="AF2903" i="1"/>
  <c r="AI2903" i="1"/>
  <c r="AF2907" i="1"/>
  <c r="AI2907" i="1"/>
  <c r="AF2911" i="1"/>
  <c r="AI2911" i="1"/>
  <c r="AF2915" i="1"/>
  <c r="AI2915" i="1"/>
  <c r="AF2919" i="1"/>
  <c r="AI2919" i="1"/>
  <c r="AF2923" i="1"/>
  <c r="AI2923" i="1"/>
  <c r="AF2927" i="1"/>
  <c r="AI2927" i="1"/>
  <c r="AF2931" i="1"/>
  <c r="AI2931" i="1"/>
  <c r="AF2935" i="1"/>
  <c r="AI2935" i="1"/>
  <c r="AF2939" i="1"/>
  <c r="AI2939" i="1"/>
  <c r="AF2943" i="1"/>
  <c r="AI2943" i="1"/>
  <c r="AF2947" i="1"/>
  <c r="AI2947" i="1"/>
  <c r="AF2951" i="1"/>
  <c r="AI2951" i="1"/>
  <c r="AF2955" i="1"/>
  <c r="AI2955" i="1"/>
  <c r="AF2959" i="1"/>
  <c r="AI2959" i="1"/>
  <c r="AF2963" i="1"/>
  <c r="AI2963" i="1"/>
  <c r="AF2967" i="1"/>
  <c r="AI2967" i="1"/>
  <c r="AF2971" i="1"/>
  <c r="AI2971" i="1"/>
  <c r="AF2975" i="1"/>
  <c r="AI2975" i="1"/>
  <c r="AF2979" i="1"/>
  <c r="AI2979" i="1"/>
  <c r="AF2983" i="1"/>
  <c r="AI2983" i="1"/>
  <c r="AF2987" i="1"/>
  <c r="AI2987" i="1"/>
  <c r="AF2991" i="1"/>
  <c r="AI2991" i="1"/>
  <c r="AF2995" i="1"/>
  <c r="AI2995" i="1"/>
  <c r="AF2999" i="1"/>
  <c r="AI2999" i="1"/>
  <c r="AF3003" i="1"/>
  <c r="AI3003" i="1"/>
  <c r="AF3007" i="1"/>
  <c r="AI3007" i="1"/>
  <c r="AF3011" i="1"/>
  <c r="AI3011" i="1"/>
  <c r="AF3015" i="1"/>
  <c r="AI3015" i="1"/>
  <c r="AF3019" i="1"/>
  <c r="AI3019" i="1"/>
  <c r="AF3023" i="1"/>
  <c r="AI3023" i="1"/>
  <c r="AF3027" i="1"/>
  <c r="AI3027" i="1"/>
  <c r="AF3031" i="1"/>
  <c r="AI3031" i="1"/>
  <c r="AF3035" i="1"/>
  <c r="AI3035" i="1"/>
  <c r="AF3039" i="1"/>
  <c r="AI3039" i="1"/>
  <c r="AF3043" i="1"/>
  <c r="AI3043" i="1"/>
  <c r="AF3047" i="1"/>
  <c r="AI3047" i="1"/>
  <c r="AF3051" i="1"/>
  <c r="AI3051" i="1"/>
  <c r="AF3055" i="1"/>
  <c r="AI3055" i="1"/>
  <c r="AF3059" i="1"/>
  <c r="AI3059" i="1"/>
  <c r="AF3063" i="1"/>
  <c r="AI3063" i="1"/>
  <c r="AF3067" i="1"/>
  <c r="AI3067" i="1"/>
  <c r="AF3071" i="1"/>
  <c r="AI3071" i="1"/>
  <c r="AF3075" i="1"/>
  <c r="AI3075" i="1"/>
  <c r="AF3079" i="1"/>
  <c r="AI3079" i="1"/>
  <c r="AF3083" i="1"/>
  <c r="AI3083" i="1"/>
  <c r="AF3087" i="1"/>
  <c r="AI3087" i="1"/>
  <c r="AF3091" i="1"/>
  <c r="AI3091" i="1"/>
  <c r="AF3095" i="1"/>
  <c r="AI3095" i="1"/>
  <c r="AF3099" i="1"/>
  <c r="AI3099" i="1"/>
  <c r="AF3103" i="1"/>
  <c r="AI3103" i="1"/>
  <c r="AF3107" i="1"/>
  <c r="AI3107" i="1"/>
  <c r="AF3111" i="1"/>
  <c r="AI3111" i="1"/>
  <c r="AF3115" i="1"/>
  <c r="AI3115" i="1"/>
  <c r="AF3119" i="1"/>
  <c r="AI3119" i="1"/>
  <c r="AF3123" i="1"/>
  <c r="AI3123" i="1"/>
  <c r="AF3127" i="1"/>
  <c r="AI3127" i="1"/>
  <c r="AF3131" i="1"/>
  <c r="AI3131" i="1"/>
  <c r="AF3135" i="1"/>
  <c r="AI3135" i="1"/>
  <c r="AF3139" i="1"/>
  <c r="AI3139" i="1"/>
  <c r="AF3143" i="1"/>
  <c r="AI3143" i="1"/>
  <c r="AF3147" i="1"/>
  <c r="AI3147" i="1"/>
  <c r="AF3151" i="1"/>
  <c r="AI3151" i="1"/>
  <c r="AF3155" i="1"/>
  <c r="AI3155" i="1"/>
  <c r="AF3159" i="1"/>
  <c r="AI3159" i="1"/>
  <c r="AF3163" i="1"/>
  <c r="AI3163" i="1"/>
  <c r="AF3167" i="1"/>
  <c r="AI3167" i="1"/>
  <c r="AF3171" i="1"/>
  <c r="AI3171" i="1"/>
  <c r="AF3175" i="1"/>
  <c r="AI3175" i="1"/>
  <c r="AF3179" i="1"/>
  <c r="AI3179" i="1"/>
  <c r="AF3183" i="1"/>
  <c r="AI3183" i="1"/>
  <c r="AF3187" i="1"/>
  <c r="AI3187" i="1"/>
  <c r="AF3191" i="1"/>
  <c r="AI3191" i="1"/>
  <c r="AF3195" i="1"/>
  <c r="AI3195" i="1"/>
  <c r="AF3199" i="1"/>
  <c r="AI3199" i="1"/>
  <c r="AF3203" i="1"/>
  <c r="AI3203" i="1"/>
  <c r="AF3207" i="1"/>
  <c r="AI3207" i="1"/>
  <c r="AF3211" i="1"/>
  <c r="AI3211" i="1"/>
  <c r="AF3215" i="1"/>
  <c r="AI3215" i="1"/>
  <c r="AF3219" i="1"/>
  <c r="AI3219" i="1"/>
  <c r="AF3223" i="1"/>
  <c r="AI3223" i="1"/>
  <c r="AF3227" i="1"/>
  <c r="AI3227" i="1"/>
  <c r="AF3231" i="1"/>
  <c r="AI3231" i="1"/>
  <c r="AF3235" i="1"/>
  <c r="AI3235" i="1"/>
  <c r="AF3239" i="1"/>
  <c r="AI3239" i="1"/>
  <c r="AF3243" i="1"/>
  <c r="AI3243" i="1"/>
  <c r="AF3247" i="1"/>
  <c r="AI3247" i="1"/>
  <c r="AF3251" i="1"/>
  <c r="AI3251" i="1"/>
  <c r="AF3255" i="1"/>
  <c r="AI3255" i="1"/>
  <c r="AF3259" i="1"/>
  <c r="AI3259" i="1"/>
  <c r="AF3263" i="1"/>
  <c r="AI3263" i="1"/>
  <c r="AF3267" i="1"/>
  <c r="AI3267" i="1"/>
  <c r="AF3271" i="1"/>
  <c r="AI3271" i="1"/>
  <c r="AF3275" i="1"/>
  <c r="AI3275" i="1"/>
  <c r="AF3279" i="1"/>
  <c r="AI3279" i="1"/>
  <c r="AF3283" i="1"/>
  <c r="AI3283" i="1"/>
  <c r="AF3287" i="1"/>
  <c r="AI3287" i="1"/>
  <c r="AF3291" i="1"/>
  <c r="AI3291" i="1"/>
  <c r="AF3295" i="1"/>
  <c r="AI3295" i="1"/>
  <c r="AF3299" i="1"/>
  <c r="AI3299" i="1"/>
  <c r="AF3303" i="1"/>
  <c r="AI3303" i="1"/>
  <c r="AF3307" i="1"/>
  <c r="AI3307" i="1"/>
  <c r="AF3311" i="1"/>
  <c r="AI3311" i="1"/>
  <c r="AF3315" i="1"/>
  <c r="AI3315" i="1"/>
  <c r="AF3319" i="1"/>
  <c r="AI3319" i="1"/>
  <c r="AF3323" i="1"/>
  <c r="AI3323" i="1"/>
  <c r="AF3327" i="1"/>
  <c r="AI3327" i="1"/>
  <c r="AF3331" i="1"/>
  <c r="AI3331" i="1"/>
  <c r="AF3335" i="1"/>
  <c r="AI3335" i="1"/>
  <c r="AF3339" i="1"/>
  <c r="AI3339" i="1"/>
  <c r="AF3343" i="1"/>
  <c r="AI3343" i="1"/>
  <c r="AF3347" i="1"/>
  <c r="AI3347" i="1"/>
  <c r="AF3351" i="1"/>
  <c r="AI3351" i="1"/>
  <c r="AF3355" i="1"/>
  <c r="AI3355" i="1"/>
  <c r="AF3359" i="1"/>
  <c r="AI3359" i="1"/>
  <c r="AF3363" i="1"/>
  <c r="AI3363" i="1"/>
  <c r="AF3367" i="1"/>
  <c r="AI3367" i="1"/>
  <c r="AF3371" i="1"/>
  <c r="AI3371" i="1"/>
  <c r="AF3375" i="1"/>
  <c r="AI3375" i="1"/>
  <c r="AF3379" i="1"/>
  <c r="AI3379" i="1"/>
  <c r="AF3383" i="1"/>
  <c r="AI3383" i="1"/>
  <c r="AF3387" i="1"/>
  <c r="AI3387" i="1"/>
  <c r="AF3391" i="1"/>
  <c r="AI3391" i="1"/>
  <c r="AF3395" i="1"/>
  <c r="AI3395" i="1"/>
  <c r="AF3399" i="1"/>
  <c r="AI3399" i="1"/>
  <c r="AF3403" i="1"/>
  <c r="AI3403" i="1"/>
  <c r="AF3407" i="1"/>
  <c r="AI3407" i="1"/>
  <c r="AF3411" i="1"/>
  <c r="AI3411" i="1"/>
  <c r="AF3415" i="1"/>
  <c r="AI3415" i="1"/>
  <c r="AF3419" i="1"/>
  <c r="AI3419" i="1"/>
  <c r="AF3423" i="1"/>
  <c r="AI3423" i="1"/>
  <c r="AF3427" i="1"/>
  <c r="AI3427" i="1"/>
  <c r="AF3431" i="1"/>
  <c r="AI3431" i="1"/>
  <c r="AF3435" i="1"/>
  <c r="AI3435" i="1"/>
  <c r="AF3439" i="1"/>
  <c r="AI3439" i="1"/>
  <c r="AF3443" i="1"/>
  <c r="AI3443" i="1"/>
  <c r="AF3447" i="1"/>
  <c r="AI3447" i="1"/>
  <c r="AF3451" i="1"/>
  <c r="AI3451" i="1"/>
  <c r="AF3455" i="1"/>
  <c r="AI3455" i="1"/>
  <c r="AF3459" i="1"/>
  <c r="AI3459" i="1"/>
  <c r="AF3463" i="1"/>
  <c r="AI3463" i="1"/>
  <c r="AF3467" i="1"/>
  <c r="AI3467" i="1"/>
  <c r="AF3471" i="1"/>
  <c r="AI3471" i="1"/>
  <c r="AF3475" i="1"/>
  <c r="AI3475" i="1"/>
  <c r="AF3479" i="1"/>
  <c r="AI3479" i="1"/>
  <c r="AF3483" i="1"/>
  <c r="AI3483" i="1"/>
  <c r="AF3487" i="1"/>
  <c r="AI3487" i="1"/>
  <c r="AF3491" i="1"/>
  <c r="AI3491" i="1"/>
  <c r="AF3495" i="1"/>
  <c r="AI3495" i="1"/>
  <c r="AF3499" i="1"/>
  <c r="AI3499" i="1"/>
  <c r="AF3503" i="1"/>
  <c r="AI3503" i="1"/>
  <c r="AF3507" i="1"/>
  <c r="AI3507" i="1"/>
  <c r="BE4" i="5"/>
  <c r="BE9" i="5"/>
  <c r="BC10" i="5"/>
  <c r="BC6" i="5"/>
  <c r="BC4" i="5"/>
  <c r="BF4" i="5" s="1"/>
  <c r="BC7" i="5"/>
  <c r="BE6" i="5"/>
  <c r="BE8" i="5"/>
  <c r="BC5" i="5"/>
  <c r="BE10" i="5"/>
  <c r="BE5" i="5"/>
  <c r="BC9" i="5"/>
  <c r="BF9" i="5" s="1"/>
  <c r="BE7" i="5"/>
  <c r="BC8" i="5"/>
  <c r="AF16" i="1"/>
  <c r="AI16" i="1"/>
  <c r="AF20" i="1"/>
  <c r="AI20" i="1"/>
  <c r="AF24" i="1"/>
  <c r="AI24" i="1"/>
  <c r="AF28" i="1"/>
  <c r="AI28" i="1"/>
  <c r="AF32" i="1"/>
  <c r="AI32" i="1"/>
  <c r="AF36" i="1"/>
  <c r="AI36" i="1"/>
  <c r="AF40" i="1"/>
  <c r="AI40" i="1"/>
  <c r="AF44" i="1"/>
  <c r="AI44" i="1"/>
  <c r="AF48" i="1"/>
  <c r="AI48" i="1"/>
  <c r="AF52" i="1"/>
  <c r="AI52" i="1"/>
  <c r="AF56" i="1"/>
  <c r="AI56" i="1"/>
  <c r="AF60" i="1"/>
  <c r="AI60" i="1"/>
  <c r="AF64" i="1"/>
  <c r="AI64" i="1"/>
  <c r="AF68" i="1"/>
  <c r="AI68" i="1"/>
  <c r="AF72" i="1"/>
  <c r="AI72" i="1"/>
  <c r="AF76" i="1"/>
  <c r="AI76" i="1"/>
  <c r="AF80" i="1"/>
  <c r="AI80" i="1"/>
  <c r="AF84" i="1"/>
  <c r="AI84" i="1"/>
  <c r="AF88" i="1"/>
  <c r="AI88" i="1"/>
  <c r="AF92" i="1"/>
  <c r="AI92" i="1"/>
  <c r="AF96" i="1"/>
  <c r="AI96" i="1"/>
  <c r="AF100" i="1"/>
  <c r="AI100" i="1"/>
  <c r="AF104" i="1"/>
  <c r="AI104" i="1"/>
  <c r="AF108" i="1"/>
  <c r="AI108" i="1"/>
  <c r="AF112" i="1"/>
  <c r="AI112" i="1"/>
  <c r="AF116" i="1"/>
  <c r="AI116" i="1"/>
  <c r="AF120" i="1"/>
  <c r="AI120" i="1"/>
  <c r="AF124" i="1"/>
  <c r="AI124" i="1"/>
  <c r="AF128" i="1"/>
  <c r="AI128" i="1"/>
  <c r="AF132" i="1"/>
  <c r="AI132" i="1"/>
  <c r="AF136" i="1"/>
  <c r="AI136" i="1"/>
  <c r="AF140" i="1"/>
  <c r="AI140" i="1"/>
  <c r="AF144" i="1"/>
  <c r="AI144" i="1"/>
  <c r="AF148" i="1"/>
  <c r="AI148" i="1"/>
  <c r="AF152" i="1"/>
  <c r="AI152" i="1"/>
  <c r="AF156" i="1"/>
  <c r="AI156" i="1"/>
  <c r="AF160" i="1"/>
  <c r="AI160" i="1"/>
  <c r="AF164" i="1"/>
  <c r="AI164" i="1"/>
  <c r="AF168" i="1"/>
  <c r="AI168" i="1"/>
  <c r="AF172" i="1"/>
  <c r="AI172" i="1"/>
  <c r="AF176" i="1"/>
  <c r="AI176" i="1"/>
  <c r="AF180" i="1"/>
  <c r="AI180" i="1"/>
  <c r="AF184" i="1"/>
  <c r="AI184" i="1"/>
  <c r="AF188" i="1"/>
  <c r="AI188" i="1"/>
  <c r="AF192" i="1"/>
  <c r="AI192" i="1"/>
  <c r="AF196" i="1"/>
  <c r="AI196" i="1"/>
  <c r="AF200" i="1"/>
  <c r="AI200" i="1"/>
  <c r="AF204" i="1"/>
  <c r="AI204" i="1"/>
  <c r="AF208" i="1"/>
  <c r="AI208" i="1"/>
  <c r="AF212" i="1"/>
  <c r="AI212" i="1"/>
  <c r="AF216" i="1"/>
  <c r="AI216" i="1"/>
  <c r="AF220" i="1"/>
  <c r="AI220" i="1"/>
  <c r="AF224" i="1"/>
  <c r="AI224" i="1"/>
  <c r="AF228" i="1"/>
  <c r="AI228" i="1"/>
  <c r="AF232" i="1"/>
  <c r="AI232" i="1"/>
  <c r="AF236" i="1"/>
  <c r="AI236" i="1"/>
  <c r="AF240" i="1"/>
  <c r="AI240" i="1"/>
  <c r="AF244" i="1"/>
  <c r="AI244" i="1"/>
  <c r="AF248" i="1"/>
  <c r="AI248" i="1"/>
  <c r="AF252" i="1"/>
  <c r="AI252" i="1"/>
  <c r="AF256" i="1"/>
  <c r="AI256" i="1"/>
  <c r="AF260" i="1"/>
  <c r="AI260" i="1"/>
  <c r="AF264" i="1"/>
  <c r="AI264" i="1"/>
  <c r="AF268" i="1"/>
  <c r="AI268" i="1"/>
  <c r="AF272" i="1"/>
  <c r="AI272" i="1"/>
  <c r="AF276" i="1"/>
  <c r="AI276" i="1"/>
  <c r="AF280" i="1"/>
  <c r="AI280" i="1"/>
  <c r="AF284" i="1"/>
  <c r="AI284" i="1"/>
  <c r="AF288" i="1"/>
  <c r="AI288" i="1"/>
  <c r="AF292" i="1"/>
  <c r="AI292" i="1"/>
  <c r="AF296" i="1"/>
  <c r="AI296" i="1"/>
  <c r="AF300" i="1"/>
  <c r="AI300" i="1"/>
  <c r="AF304" i="1"/>
  <c r="AI304" i="1"/>
  <c r="AF308" i="1"/>
  <c r="AI308" i="1"/>
  <c r="AF312" i="1"/>
  <c r="AI312" i="1"/>
  <c r="AF316" i="1"/>
  <c r="AI316" i="1"/>
  <c r="AF320" i="1"/>
  <c r="AI320" i="1"/>
  <c r="AF324" i="1"/>
  <c r="AI324" i="1"/>
  <c r="AF328" i="1"/>
  <c r="AI328" i="1"/>
  <c r="AF332" i="1"/>
  <c r="AI332" i="1"/>
  <c r="AF336" i="1"/>
  <c r="AI336" i="1"/>
  <c r="AF340" i="1"/>
  <c r="AI340" i="1"/>
  <c r="AF344" i="1"/>
  <c r="AI344" i="1"/>
  <c r="AF348" i="1"/>
  <c r="AI348" i="1"/>
  <c r="AF352" i="1"/>
  <c r="AI352" i="1"/>
  <c r="AF356" i="1"/>
  <c r="AI356" i="1"/>
  <c r="AF360" i="1"/>
  <c r="AI360" i="1"/>
  <c r="AF364" i="1"/>
  <c r="AI364" i="1"/>
  <c r="AF368" i="1"/>
  <c r="AI368" i="1"/>
  <c r="AF372" i="1"/>
  <c r="AI372" i="1"/>
  <c r="AF376" i="1"/>
  <c r="AI376" i="1"/>
  <c r="AF380" i="1"/>
  <c r="AI380" i="1"/>
  <c r="AF384" i="1"/>
  <c r="AI384" i="1"/>
  <c r="AF388" i="1"/>
  <c r="AI388" i="1"/>
  <c r="AF392" i="1"/>
  <c r="AI392" i="1"/>
  <c r="AF396" i="1"/>
  <c r="AI396" i="1"/>
  <c r="AF400" i="1"/>
  <c r="AI400" i="1"/>
  <c r="AF404" i="1"/>
  <c r="AI404" i="1"/>
  <c r="AF408" i="1"/>
  <c r="AI408" i="1"/>
  <c r="AF412" i="1"/>
  <c r="AI412" i="1"/>
  <c r="AF416" i="1"/>
  <c r="AI416" i="1"/>
  <c r="AF420" i="1"/>
  <c r="AI420" i="1"/>
  <c r="AF424" i="1"/>
  <c r="AI424" i="1"/>
  <c r="AF428" i="1"/>
  <c r="AI428" i="1"/>
  <c r="AF432" i="1"/>
  <c r="AI432" i="1"/>
  <c r="AF436" i="1"/>
  <c r="AI436" i="1"/>
  <c r="AF440" i="1"/>
  <c r="AI440" i="1"/>
  <c r="AF444" i="1"/>
  <c r="AI444" i="1"/>
  <c r="AF448" i="1"/>
  <c r="AI448" i="1"/>
  <c r="AF452" i="1"/>
  <c r="AI452" i="1"/>
  <c r="AF456" i="1"/>
  <c r="AI456" i="1"/>
  <c r="AF460" i="1"/>
  <c r="AI460" i="1"/>
  <c r="AF464" i="1"/>
  <c r="AI464" i="1"/>
  <c r="AF468" i="1"/>
  <c r="AI468" i="1"/>
  <c r="AF472" i="1"/>
  <c r="AI472" i="1"/>
  <c r="AF476" i="1"/>
  <c r="AI476" i="1"/>
  <c r="AF480" i="1"/>
  <c r="AI480" i="1"/>
  <c r="AF484" i="1"/>
  <c r="AI484" i="1"/>
  <c r="AF488" i="1"/>
  <c r="AI488" i="1"/>
  <c r="AF492" i="1"/>
  <c r="AI492" i="1"/>
  <c r="AF496" i="1"/>
  <c r="AI496" i="1"/>
  <c r="AF500" i="1"/>
  <c r="AI500" i="1"/>
  <c r="AF504" i="1"/>
  <c r="AI504" i="1"/>
  <c r="AF508" i="1"/>
  <c r="AI508" i="1"/>
  <c r="AF512" i="1"/>
  <c r="AI512" i="1"/>
  <c r="AF516" i="1"/>
  <c r="AI516" i="1"/>
  <c r="AF520" i="1"/>
  <c r="AI520" i="1"/>
  <c r="AF524" i="1"/>
  <c r="AI524" i="1"/>
  <c r="AF528" i="1"/>
  <c r="AI528" i="1"/>
  <c r="AF532" i="1"/>
  <c r="AI532" i="1"/>
  <c r="AF536" i="1"/>
  <c r="AI536" i="1"/>
  <c r="AF540" i="1"/>
  <c r="AI540" i="1"/>
  <c r="AF544" i="1"/>
  <c r="AI544" i="1"/>
  <c r="AF548" i="1"/>
  <c r="AI548" i="1"/>
  <c r="AF552" i="1"/>
  <c r="AI552" i="1"/>
  <c r="AF556" i="1"/>
  <c r="AI556" i="1"/>
  <c r="AF560" i="1"/>
  <c r="AI560" i="1"/>
  <c r="AF564" i="1"/>
  <c r="AI564" i="1"/>
  <c r="AF568" i="1"/>
  <c r="AI568" i="1"/>
  <c r="AF572" i="1"/>
  <c r="AI572" i="1"/>
  <c r="AF576" i="1"/>
  <c r="AI576" i="1"/>
  <c r="AF580" i="1"/>
  <c r="AI580" i="1"/>
  <c r="AF584" i="1"/>
  <c r="AI584" i="1"/>
  <c r="AF588" i="1"/>
  <c r="AI588" i="1"/>
  <c r="AF592" i="1"/>
  <c r="AI592" i="1"/>
  <c r="AF596" i="1"/>
  <c r="AI596" i="1"/>
  <c r="AF600" i="1"/>
  <c r="AI600" i="1"/>
  <c r="AF604" i="1"/>
  <c r="AI604" i="1"/>
  <c r="AF608" i="1"/>
  <c r="AI608" i="1"/>
  <c r="AF612" i="1"/>
  <c r="AI612" i="1"/>
  <c r="AF616" i="1"/>
  <c r="AI616" i="1"/>
  <c r="AF620" i="1"/>
  <c r="AI620" i="1"/>
  <c r="AF624" i="1"/>
  <c r="AI624" i="1"/>
  <c r="AF628" i="1"/>
  <c r="AI628" i="1"/>
  <c r="AF632" i="1"/>
  <c r="AI632" i="1"/>
  <c r="AF636" i="1"/>
  <c r="AI636" i="1"/>
  <c r="AF640" i="1"/>
  <c r="AI640" i="1"/>
  <c r="AF644" i="1"/>
  <c r="AI644" i="1"/>
  <c r="AF648" i="1"/>
  <c r="AI648" i="1"/>
  <c r="AF652" i="1"/>
  <c r="AI652" i="1"/>
  <c r="AF656" i="1"/>
  <c r="AI656" i="1"/>
  <c r="AF660" i="1"/>
  <c r="AI660" i="1"/>
  <c r="AF664" i="1"/>
  <c r="AI664" i="1"/>
  <c r="AF668" i="1"/>
  <c r="AI668" i="1"/>
  <c r="AF672" i="1"/>
  <c r="AI672" i="1"/>
  <c r="AF676" i="1"/>
  <c r="AI676" i="1"/>
  <c r="AF680" i="1"/>
  <c r="AI680" i="1"/>
  <c r="AF684" i="1"/>
  <c r="AI684" i="1"/>
  <c r="AF688" i="1"/>
  <c r="AI688" i="1"/>
  <c r="AF692" i="1"/>
  <c r="AI692" i="1"/>
  <c r="AF696" i="1"/>
  <c r="AI696" i="1"/>
  <c r="AF700" i="1"/>
  <c r="AI700" i="1"/>
  <c r="AF704" i="1"/>
  <c r="AI704" i="1"/>
  <c r="AF708" i="1"/>
  <c r="AI708" i="1"/>
  <c r="AF712" i="1"/>
  <c r="AI712" i="1"/>
  <c r="AF716" i="1"/>
  <c r="AI716" i="1"/>
  <c r="AF720" i="1"/>
  <c r="AI720" i="1"/>
  <c r="AF724" i="1"/>
  <c r="AI724" i="1"/>
  <c r="AF728" i="1"/>
  <c r="AI728" i="1"/>
  <c r="AF732" i="1"/>
  <c r="AI732" i="1"/>
  <c r="AF736" i="1"/>
  <c r="AI736" i="1"/>
  <c r="AF740" i="1"/>
  <c r="AI740" i="1"/>
  <c r="AF744" i="1"/>
  <c r="AI744" i="1"/>
  <c r="AF748" i="1"/>
  <c r="AI748" i="1"/>
  <c r="AF752" i="1"/>
  <c r="AI752" i="1"/>
  <c r="AF756" i="1"/>
  <c r="AI756" i="1"/>
  <c r="AF760" i="1"/>
  <c r="AI760" i="1"/>
  <c r="AF764" i="1"/>
  <c r="AI764" i="1"/>
  <c r="AF768" i="1"/>
  <c r="AI768" i="1"/>
  <c r="AF772" i="1"/>
  <c r="AI772" i="1"/>
  <c r="AF776" i="1"/>
  <c r="AI776" i="1"/>
  <c r="AF780" i="1"/>
  <c r="AI780" i="1"/>
  <c r="AF784" i="1"/>
  <c r="AI784" i="1"/>
  <c r="AF788" i="1"/>
  <c r="AI788" i="1"/>
  <c r="AF792" i="1"/>
  <c r="AI792" i="1"/>
  <c r="AF796" i="1"/>
  <c r="AI796" i="1"/>
  <c r="AF800" i="1"/>
  <c r="AI800" i="1"/>
  <c r="AF804" i="1"/>
  <c r="AI804" i="1"/>
  <c r="AF808" i="1"/>
  <c r="AI808" i="1"/>
  <c r="AF812" i="1"/>
  <c r="AI812" i="1"/>
  <c r="AF816" i="1"/>
  <c r="AI816" i="1"/>
  <c r="AF820" i="1"/>
  <c r="AI820" i="1"/>
  <c r="AF824" i="1"/>
  <c r="AI824" i="1"/>
  <c r="AF828" i="1"/>
  <c r="AI828" i="1"/>
  <c r="AF832" i="1"/>
  <c r="AI832" i="1"/>
  <c r="AF836" i="1"/>
  <c r="AI836" i="1"/>
  <c r="AF840" i="1"/>
  <c r="AI840" i="1"/>
  <c r="AF844" i="1"/>
  <c r="AI844" i="1"/>
  <c r="AF848" i="1"/>
  <c r="AI848" i="1"/>
  <c r="AF852" i="1"/>
  <c r="AI852" i="1"/>
  <c r="AF856" i="1"/>
  <c r="AI856" i="1"/>
  <c r="AF860" i="1"/>
  <c r="AI860" i="1"/>
  <c r="AF864" i="1"/>
  <c r="AI864" i="1"/>
  <c r="AF868" i="1"/>
  <c r="AI868" i="1"/>
  <c r="AF872" i="1"/>
  <c r="AI872" i="1"/>
  <c r="AF876" i="1"/>
  <c r="AI876" i="1"/>
  <c r="AF880" i="1"/>
  <c r="AI880" i="1"/>
  <c r="AF884" i="1"/>
  <c r="AI884" i="1"/>
  <c r="AF888" i="1"/>
  <c r="AI888" i="1"/>
  <c r="AF892" i="1"/>
  <c r="AI892" i="1"/>
  <c r="AF896" i="1"/>
  <c r="AI896" i="1"/>
  <c r="AF900" i="1"/>
  <c r="AI900" i="1"/>
  <c r="AF904" i="1"/>
  <c r="AI904" i="1"/>
  <c r="AF908" i="1"/>
  <c r="AI908" i="1"/>
  <c r="AF912" i="1"/>
  <c r="AI912" i="1"/>
  <c r="AF916" i="1"/>
  <c r="AI916" i="1"/>
  <c r="AF920" i="1"/>
  <c r="AI920" i="1"/>
  <c r="AF924" i="1"/>
  <c r="AI924" i="1"/>
  <c r="AF928" i="1"/>
  <c r="AI928" i="1"/>
  <c r="AF932" i="1"/>
  <c r="AI932" i="1"/>
  <c r="AF936" i="1"/>
  <c r="AI936" i="1"/>
  <c r="AF940" i="1"/>
  <c r="AI940" i="1"/>
  <c r="AF944" i="1"/>
  <c r="AI944" i="1"/>
  <c r="AF948" i="1"/>
  <c r="AI948" i="1"/>
  <c r="AF952" i="1"/>
  <c r="AI952" i="1"/>
  <c r="AF956" i="1"/>
  <c r="AI956" i="1"/>
  <c r="AF960" i="1"/>
  <c r="AI960" i="1"/>
  <c r="AF964" i="1"/>
  <c r="AI964" i="1"/>
  <c r="AF968" i="1"/>
  <c r="AI968" i="1"/>
  <c r="AF972" i="1"/>
  <c r="AI972" i="1"/>
  <c r="AF976" i="1"/>
  <c r="AI976" i="1"/>
  <c r="AF980" i="1"/>
  <c r="AI980" i="1"/>
  <c r="AF984" i="1"/>
  <c r="AI984" i="1"/>
  <c r="AF988" i="1"/>
  <c r="AI988" i="1"/>
  <c r="AF992" i="1"/>
  <c r="AI992" i="1"/>
  <c r="AF996" i="1"/>
  <c r="AI996" i="1"/>
  <c r="AF1000" i="1"/>
  <c r="AI1000" i="1"/>
  <c r="AF1004" i="1"/>
  <c r="AI1004" i="1"/>
  <c r="AF1008" i="1"/>
  <c r="AI1008" i="1"/>
  <c r="AF1012" i="1"/>
  <c r="AI1012" i="1"/>
  <c r="AF1016" i="1"/>
  <c r="AI1016" i="1"/>
  <c r="AF1020" i="1"/>
  <c r="AI1020" i="1"/>
  <c r="AF1024" i="1"/>
  <c r="AI1024" i="1"/>
  <c r="AF1028" i="1"/>
  <c r="AI1028" i="1"/>
  <c r="AF1032" i="1"/>
  <c r="AI1032" i="1"/>
  <c r="AF1036" i="1"/>
  <c r="AI1036" i="1"/>
  <c r="AF1040" i="1"/>
  <c r="AI1040" i="1"/>
  <c r="AF1044" i="1"/>
  <c r="AI1044" i="1"/>
  <c r="AF1048" i="1"/>
  <c r="AI1048" i="1"/>
  <c r="AF1052" i="1"/>
  <c r="AI1052" i="1"/>
  <c r="AF1056" i="1"/>
  <c r="AI1056" i="1"/>
  <c r="AF1060" i="1"/>
  <c r="AI1060" i="1"/>
  <c r="AF1064" i="1"/>
  <c r="AI1064" i="1"/>
  <c r="AF1068" i="1"/>
  <c r="AI1068" i="1"/>
  <c r="AF1072" i="1"/>
  <c r="AI1072" i="1"/>
  <c r="AF1076" i="1"/>
  <c r="AI1076" i="1"/>
  <c r="AF1080" i="1"/>
  <c r="AI1080" i="1"/>
  <c r="AF1084" i="1"/>
  <c r="AI1084" i="1"/>
  <c r="AF1088" i="1"/>
  <c r="AI1088" i="1"/>
  <c r="AF1092" i="1"/>
  <c r="AI1092" i="1"/>
  <c r="AF1096" i="1"/>
  <c r="AI1096" i="1"/>
  <c r="AF1100" i="1"/>
  <c r="AI1100" i="1"/>
  <c r="AF1104" i="1"/>
  <c r="AI1104" i="1"/>
  <c r="AF1108" i="1"/>
  <c r="AI1108" i="1"/>
  <c r="AF1112" i="1"/>
  <c r="AI1112" i="1"/>
  <c r="AF1116" i="1"/>
  <c r="AI1116" i="1"/>
  <c r="AF1120" i="1"/>
  <c r="AI1120" i="1"/>
  <c r="AF1124" i="1"/>
  <c r="AI1124" i="1"/>
  <c r="AF1128" i="1"/>
  <c r="AI1128" i="1"/>
  <c r="AF1132" i="1"/>
  <c r="AI1132" i="1"/>
  <c r="AF1136" i="1"/>
  <c r="AI1136" i="1"/>
  <c r="AF1140" i="1"/>
  <c r="AI1140" i="1"/>
  <c r="AF1144" i="1"/>
  <c r="AI1144" i="1"/>
  <c r="AF1148" i="1"/>
  <c r="AI1148" i="1"/>
  <c r="AF1152" i="1"/>
  <c r="AI1152" i="1"/>
  <c r="AF1156" i="1"/>
  <c r="AI1156" i="1"/>
  <c r="AF1160" i="1"/>
  <c r="AI1160" i="1"/>
  <c r="AF1164" i="1"/>
  <c r="AI1164" i="1"/>
  <c r="AF1168" i="1"/>
  <c r="AI1168" i="1"/>
  <c r="AF1172" i="1"/>
  <c r="AI1172" i="1"/>
  <c r="AF1176" i="1"/>
  <c r="AI1176" i="1"/>
  <c r="AF1180" i="1"/>
  <c r="AI1180" i="1"/>
  <c r="AF1184" i="1"/>
  <c r="AI1184" i="1"/>
  <c r="AF1188" i="1"/>
  <c r="AI1188" i="1"/>
  <c r="AF1192" i="1"/>
  <c r="AI1192" i="1"/>
  <c r="AF1196" i="1"/>
  <c r="AI1196" i="1"/>
  <c r="AF1200" i="1"/>
  <c r="AI1200" i="1"/>
  <c r="AF1204" i="1"/>
  <c r="AI1204" i="1"/>
  <c r="AF1208" i="1"/>
  <c r="AI1208" i="1"/>
  <c r="AF1212" i="1"/>
  <c r="AI1212" i="1"/>
  <c r="AF1216" i="1"/>
  <c r="AI1216" i="1"/>
  <c r="AF1220" i="1"/>
  <c r="AI1220" i="1"/>
  <c r="AF1224" i="1"/>
  <c r="AI1224" i="1"/>
  <c r="AF1228" i="1"/>
  <c r="AI1228" i="1"/>
  <c r="AF1232" i="1"/>
  <c r="AI1232" i="1"/>
  <c r="AF1236" i="1"/>
  <c r="AI1236" i="1"/>
  <c r="AF1240" i="1"/>
  <c r="AI1240" i="1"/>
  <c r="AF1244" i="1"/>
  <c r="AI1244" i="1"/>
  <c r="AF1248" i="1"/>
  <c r="AI1248" i="1"/>
  <c r="AF1252" i="1"/>
  <c r="AI1252" i="1"/>
  <c r="AF1256" i="1"/>
  <c r="AI1256" i="1"/>
  <c r="AF1260" i="1"/>
  <c r="AI1260" i="1"/>
  <c r="AF1264" i="1"/>
  <c r="AI1264" i="1"/>
  <c r="AF1268" i="1"/>
  <c r="AI1268" i="1"/>
  <c r="AF1272" i="1"/>
  <c r="AI1272" i="1"/>
  <c r="AF1276" i="1"/>
  <c r="AI1276" i="1"/>
  <c r="AF1280" i="1"/>
  <c r="AI1280" i="1"/>
  <c r="AF1284" i="1"/>
  <c r="AI1284" i="1"/>
  <c r="AF1288" i="1"/>
  <c r="AI1288" i="1"/>
  <c r="AF1292" i="1"/>
  <c r="AI1292" i="1"/>
  <c r="AF1296" i="1"/>
  <c r="AI1296" i="1"/>
  <c r="AF1300" i="1"/>
  <c r="AI1300" i="1"/>
  <c r="AF1304" i="1"/>
  <c r="AI1304" i="1"/>
  <c r="AF1308" i="1"/>
  <c r="AI1308" i="1"/>
  <c r="AF1312" i="1"/>
  <c r="AI1312" i="1"/>
  <c r="AF1316" i="1"/>
  <c r="AI1316" i="1"/>
  <c r="AF1320" i="1"/>
  <c r="AI1320" i="1"/>
  <c r="AF1324" i="1"/>
  <c r="AI1324" i="1"/>
  <c r="AF1328" i="1"/>
  <c r="AI1328" i="1"/>
  <c r="AF1332" i="1"/>
  <c r="AI1332" i="1"/>
  <c r="AF1336" i="1"/>
  <c r="AI1336" i="1"/>
  <c r="AF1340" i="1"/>
  <c r="AI1340" i="1"/>
  <c r="AF1344" i="1"/>
  <c r="AI1344" i="1"/>
  <c r="AF1348" i="1"/>
  <c r="AI1348" i="1"/>
  <c r="AF1352" i="1"/>
  <c r="AI1352" i="1"/>
  <c r="AF1356" i="1"/>
  <c r="AI1356" i="1"/>
  <c r="AF1360" i="1"/>
  <c r="AI1360" i="1"/>
  <c r="AF1364" i="1"/>
  <c r="AI1364" i="1"/>
  <c r="AF1368" i="1"/>
  <c r="AI1368" i="1"/>
  <c r="AF1372" i="1"/>
  <c r="AI1372" i="1"/>
  <c r="AF1376" i="1"/>
  <c r="AI1376" i="1"/>
  <c r="AF1380" i="1"/>
  <c r="AI1380" i="1"/>
  <c r="AF1384" i="1"/>
  <c r="AI1384" i="1"/>
  <c r="AF1388" i="1"/>
  <c r="AI1388" i="1"/>
  <c r="AF1392" i="1"/>
  <c r="AI1392" i="1"/>
  <c r="AF1396" i="1"/>
  <c r="AI1396" i="1"/>
  <c r="AF1400" i="1"/>
  <c r="AI1400" i="1"/>
  <c r="AF1404" i="1"/>
  <c r="AI1404" i="1"/>
  <c r="AF1408" i="1"/>
  <c r="AI1408" i="1"/>
  <c r="AF1412" i="1"/>
  <c r="AI1412" i="1"/>
  <c r="AF1416" i="1"/>
  <c r="AI1416" i="1"/>
  <c r="AF1420" i="1"/>
  <c r="AI1420" i="1"/>
  <c r="AF1424" i="1"/>
  <c r="AI1424" i="1"/>
  <c r="AF1428" i="1"/>
  <c r="AI1428" i="1"/>
  <c r="AF1432" i="1"/>
  <c r="AI1432" i="1"/>
  <c r="AF1436" i="1"/>
  <c r="AI1436" i="1"/>
  <c r="AF1440" i="1"/>
  <c r="AI1440" i="1"/>
  <c r="AF1444" i="1"/>
  <c r="AI1444" i="1"/>
  <c r="AF1448" i="1"/>
  <c r="AI1448" i="1"/>
  <c r="AF1452" i="1"/>
  <c r="AI1452" i="1"/>
  <c r="AF1456" i="1"/>
  <c r="AI1456" i="1"/>
  <c r="AF1460" i="1"/>
  <c r="AI1460" i="1"/>
  <c r="AF1464" i="1"/>
  <c r="AI1464" i="1"/>
  <c r="AF1468" i="1"/>
  <c r="AI1468" i="1"/>
  <c r="AF1472" i="1"/>
  <c r="AI1472" i="1"/>
  <c r="AF1476" i="1"/>
  <c r="AI1476" i="1"/>
  <c r="AF1480" i="1"/>
  <c r="AI1480" i="1"/>
  <c r="AF1484" i="1"/>
  <c r="AI1484" i="1"/>
  <c r="AF1488" i="1"/>
  <c r="AI1488" i="1"/>
  <c r="AF1492" i="1"/>
  <c r="AI1492" i="1"/>
  <c r="AF1496" i="1"/>
  <c r="AI1496" i="1"/>
  <c r="AF1500" i="1"/>
  <c r="AI1500" i="1"/>
  <c r="AF1504" i="1"/>
  <c r="AI1504" i="1"/>
  <c r="AF1508" i="1"/>
  <c r="AI1508" i="1"/>
  <c r="AF1512" i="1"/>
  <c r="AI1512" i="1"/>
  <c r="AF1516" i="1"/>
  <c r="AI1516" i="1"/>
  <c r="AF1520" i="1"/>
  <c r="AI1520" i="1"/>
  <c r="AF1524" i="1"/>
  <c r="AI1524" i="1"/>
  <c r="AF1528" i="1"/>
  <c r="AI1528" i="1"/>
  <c r="AF1532" i="1"/>
  <c r="AI1532" i="1"/>
  <c r="AF1536" i="1"/>
  <c r="AI1536" i="1"/>
  <c r="AF1540" i="1"/>
  <c r="AI1540" i="1"/>
  <c r="AF1544" i="1"/>
  <c r="AI1544" i="1"/>
  <c r="AF1548" i="1"/>
  <c r="AI1548" i="1"/>
  <c r="AF1552" i="1"/>
  <c r="AI1552" i="1"/>
  <c r="AF1556" i="1"/>
  <c r="AI1556" i="1"/>
  <c r="AF1560" i="1"/>
  <c r="AI1560" i="1"/>
  <c r="AF1564" i="1"/>
  <c r="AI1564" i="1"/>
  <c r="AF1568" i="1"/>
  <c r="AI1568" i="1"/>
  <c r="AF1572" i="1"/>
  <c r="AI1572" i="1"/>
  <c r="AF1576" i="1"/>
  <c r="AI1576" i="1"/>
  <c r="AF1580" i="1"/>
  <c r="AI1580" i="1"/>
  <c r="AF1584" i="1"/>
  <c r="AI1584" i="1"/>
  <c r="AF1588" i="1"/>
  <c r="AI1588" i="1"/>
  <c r="AF1592" i="1"/>
  <c r="AI1592" i="1"/>
  <c r="AF1596" i="1"/>
  <c r="AI1596" i="1"/>
  <c r="AF1600" i="1"/>
  <c r="AI1600" i="1"/>
  <c r="AF1604" i="1"/>
  <c r="AI1604" i="1"/>
  <c r="AF1608" i="1"/>
  <c r="AI1608" i="1"/>
  <c r="AF1612" i="1"/>
  <c r="AI1612" i="1"/>
  <c r="AF1616" i="1"/>
  <c r="AI1616" i="1"/>
  <c r="AF1620" i="1"/>
  <c r="AI1620" i="1"/>
  <c r="AF1624" i="1"/>
  <c r="AI1624" i="1"/>
  <c r="AF1628" i="1"/>
  <c r="AI1628" i="1"/>
  <c r="AF1632" i="1"/>
  <c r="AI1632" i="1"/>
  <c r="AF1636" i="1"/>
  <c r="AI1636" i="1"/>
  <c r="AF1640" i="1"/>
  <c r="AI1640" i="1"/>
  <c r="AF1644" i="1"/>
  <c r="AI1644" i="1"/>
  <c r="AF1648" i="1"/>
  <c r="AI1648" i="1"/>
  <c r="AF1652" i="1"/>
  <c r="AI1652" i="1"/>
  <c r="AF1656" i="1"/>
  <c r="AI1656" i="1"/>
  <c r="AF1660" i="1"/>
  <c r="AI1660" i="1"/>
  <c r="AF1664" i="1"/>
  <c r="AI1664" i="1"/>
  <c r="AF1668" i="1"/>
  <c r="AI1668" i="1"/>
  <c r="AF1672" i="1"/>
  <c r="AI1672" i="1"/>
  <c r="AF1676" i="1"/>
  <c r="AI1676" i="1"/>
  <c r="AF1680" i="1"/>
  <c r="AI1680" i="1"/>
  <c r="AF1684" i="1"/>
  <c r="AI1684" i="1"/>
  <c r="AF1688" i="1"/>
  <c r="AI1688" i="1"/>
  <c r="AF1692" i="1"/>
  <c r="AI1692" i="1"/>
  <c r="AF1696" i="1"/>
  <c r="AI1696" i="1"/>
  <c r="AF1700" i="1"/>
  <c r="AI1700" i="1"/>
  <c r="AF1704" i="1"/>
  <c r="AI1704" i="1"/>
  <c r="AF1708" i="1"/>
  <c r="AI1708" i="1"/>
  <c r="AF1712" i="1"/>
  <c r="AI1712" i="1"/>
  <c r="AF1716" i="1"/>
  <c r="AI1716" i="1"/>
  <c r="AF1720" i="1"/>
  <c r="AI1720" i="1"/>
  <c r="AF1724" i="1"/>
  <c r="AI1724" i="1"/>
  <c r="AF1728" i="1"/>
  <c r="AI1728" i="1"/>
  <c r="AF1732" i="1"/>
  <c r="AI1732" i="1"/>
  <c r="AF1736" i="1"/>
  <c r="AI1736" i="1"/>
  <c r="AF1740" i="1"/>
  <c r="AI1740" i="1"/>
  <c r="AF1744" i="1"/>
  <c r="AI1744" i="1"/>
  <c r="AF1748" i="1"/>
  <c r="AI1748" i="1"/>
  <c r="AF1752" i="1"/>
  <c r="AI1752" i="1"/>
  <c r="BD17" i="1"/>
  <c r="BE17" i="1" s="1"/>
  <c r="BB12" i="1"/>
  <c r="BB15" i="1"/>
  <c r="BD12" i="1"/>
  <c r="BE12" i="1" s="1"/>
  <c r="AF1756" i="1"/>
  <c r="AI1756" i="1"/>
  <c r="AF1760" i="1"/>
  <c r="AI1760" i="1"/>
  <c r="AF1764" i="1"/>
  <c r="AI1764" i="1"/>
  <c r="AF1768" i="1"/>
  <c r="AI1768" i="1"/>
  <c r="AF1772" i="1"/>
  <c r="AI1772" i="1"/>
  <c r="AF1776" i="1"/>
  <c r="AI1776" i="1"/>
  <c r="AF1780" i="1"/>
  <c r="AI1780" i="1"/>
  <c r="AF1784" i="1"/>
  <c r="AI1784" i="1"/>
  <c r="AF1788" i="1"/>
  <c r="AI1788" i="1"/>
  <c r="AF1792" i="1"/>
  <c r="AI1792" i="1"/>
  <c r="AF1796" i="1"/>
  <c r="AI1796" i="1"/>
  <c r="AF1800" i="1"/>
  <c r="AI1800" i="1"/>
  <c r="AF1804" i="1"/>
  <c r="AI1804" i="1"/>
  <c r="AF1808" i="1"/>
  <c r="AI1808" i="1"/>
  <c r="AF1812" i="1"/>
  <c r="AI1812" i="1"/>
  <c r="AF1816" i="1"/>
  <c r="AI1816" i="1"/>
  <c r="AF1820" i="1"/>
  <c r="AI1820" i="1"/>
  <c r="AF1824" i="1"/>
  <c r="AI1824" i="1"/>
  <c r="AF1828" i="1"/>
  <c r="AI1828" i="1"/>
  <c r="AF1832" i="1"/>
  <c r="AI1832" i="1"/>
  <c r="AF1836" i="1"/>
  <c r="AI1836" i="1"/>
  <c r="AF1840" i="1"/>
  <c r="AI1840" i="1"/>
  <c r="AF1844" i="1"/>
  <c r="AI1844" i="1"/>
  <c r="AF1848" i="1"/>
  <c r="AI1848" i="1"/>
  <c r="AF1852" i="1"/>
  <c r="AI1852" i="1"/>
  <c r="AF1856" i="1"/>
  <c r="AI1856" i="1"/>
  <c r="AF1860" i="1"/>
  <c r="AI1860" i="1"/>
  <c r="AF1864" i="1"/>
  <c r="AI1864" i="1"/>
  <c r="AF1868" i="1"/>
  <c r="AI1868" i="1"/>
  <c r="AF1872" i="1"/>
  <c r="AI1872" i="1"/>
  <c r="AF1876" i="1"/>
  <c r="AI1876" i="1"/>
  <c r="AF1880" i="1"/>
  <c r="AI1880" i="1"/>
  <c r="AF1884" i="1"/>
  <c r="AI1884" i="1"/>
  <c r="AF1888" i="1"/>
  <c r="AI1888" i="1"/>
  <c r="AF1892" i="1"/>
  <c r="AI1892" i="1"/>
  <c r="AF1896" i="1"/>
  <c r="AI1896" i="1"/>
  <c r="AF1900" i="1"/>
  <c r="AI1900" i="1"/>
  <c r="AF1904" i="1"/>
  <c r="AI1904" i="1"/>
  <c r="AF1908" i="1"/>
  <c r="AI1908" i="1"/>
  <c r="AF1912" i="1"/>
  <c r="AI1912" i="1"/>
  <c r="AF1916" i="1"/>
  <c r="AI1916" i="1"/>
  <c r="AF1920" i="1"/>
  <c r="AI1920" i="1"/>
  <c r="AF1924" i="1"/>
  <c r="AI1924" i="1"/>
  <c r="AF1928" i="1"/>
  <c r="AI1928" i="1"/>
  <c r="AF1932" i="1"/>
  <c r="AI1932" i="1"/>
  <c r="AF1936" i="1"/>
  <c r="AI1936" i="1"/>
  <c r="AF1940" i="1"/>
  <c r="AI1940" i="1"/>
  <c r="AF1944" i="1"/>
  <c r="AI1944" i="1"/>
  <c r="AF1948" i="1"/>
  <c r="AI1948" i="1"/>
  <c r="AF1952" i="1"/>
  <c r="AI1952" i="1"/>
  <c r="AF1956" i="1"/>
  <c r="AI1956" i="1"/>
  <c r="AF1960" i="1"/>
  <c r="AI1960" i="1"/>
  <c r="AF1964" i="1"/>
  <c r="AI1964" i="1"/>
  <c r="AF1968" i="1"/>
  <c r="AI1968" i="1"/>
  <c r="AF1972" i="1"/>
  <c r="AI1972" i="1"/>
  <c r="AF1976" i="1"/>
  <c r="AI1976" i="1"/>
  <c r="AF1980" i="1"/>
  <c r="AI1980" i="1"/>
  <c r="AF1984" i="1"/>
  <c r="AI1984" i="1"/>
  <c r="AF1988" i="1"/>
  <c r="AI1988" i="1"/>
  <c r="AF1992" i="1"/>
  <c r="AI1992" i="1"/>
  <c r="AF1996" i="1"/>
  <c r="AI1996" i="1"/>
  <c r="AF2000" i="1"/>
  <c r="AI2000" i="1"/>
  <c r="AF2004" i="1"/>
  <c r="AI2004" i="1"/>
  <c r="AF2008" i="1"/>
  <c r="AI2008" i="1"/>
  <c r="AF2012" i="1"/>
  <c r="AI2012" i="1"/>
  <c r="AF2016" i="1"/>
  <c r="AI2016" i="1"/>
  <c r="AF2020" i="1"/>
  <c r="AI2020" i="1"/>
  <c r="AF2024" i="1"/>
  <c r="AI2024" i="1"/>
  <c r="AF2028" i="1"/>
  <c r="AI2028" i="1"/>
  <c r="AF2032" i="1"/>
  <c r="AI2032" i="1"/>
  <c r="AF2036" i="1"/>
  <c r="AI2036" i="1"/>
  <c r="AF2040" i="1"/>
  <c r="AI2040" i="1"/>
  <c r="AF2044" i="1"/>
  <c r="AI2044" i="1"/>
  <c r="AF2048" i="1"/>
  <c r="AI2048" i="1"/>
  <c r="AF2052" i="1"/>
  <c r="AI2052" i="1"/>
  <c r="AF2056" i="1"/>
  <c r="AI2056" i="1"/>
  <c r="AF2060" i="1"/>
  <c r="AI2060" i="1"/>
  <c r="AF2064" i="1"/>
  <c r="AI2064" i="1"/>
  <c r="AF2068" i="1"/>
  <c r="AI2068" i="1"/>
  <c r="AF2072" i="1"/>
  <c r="AI2072" i="1"/>
  <c r="AF2076" i="1"/>
  <c r="AI2076" i="1"/>
  <c r="AF2080" i="1"/>
  <c r="AI2080" i="1"/>
  <c r="AF2084" i="1"/>
  <c r="AI2084" i="1"/>
  <c r="AF2088" i="1"/>
  <c r="AI2088" i="1"/>
  <c r="AF2092" i="1"/>
  <c r="AI2092" i="1"/>
  <c r="AF2096" i="1"/>
  <c r="AI2096" i="1"/>
  <c r="AF2100" i="1"/>
  <c r="AI2100" i="1"/>
  <c r="AF2104" i="1"/>
  <c r="AI2104" i="1"/>
  <c r="AF2108" i="1"/>
  <c r="AI2108" i="1"/>
  <c r="AF2112" i="1"/>
  <c r="AI2112" i="1"/>
  <c r="AF2116" i="1"/>
  <c r="AI2116" i="1"/>
  <c r="AF2120" i="1"/>
  <c r="AI2120" i="1"/>
  <c r="AF2124" i="1"/>
  <c r="AI2124" i="1"/>
  <c r="AF2128" i="1"/>
  <c r="AI2128" i="1"/>
  <c r="AF2132" i="1"/>
  <c r="AI2132" i="1"/>
  <c r="AF2136" i="1"/>
  <c r="AI2136" i="1"/>
  <c r="AF2140" i="1"/>
  <c r="AI2140" i="1"/>
  <c r="AF2144" i="1"/>
  <c r="AI2144" i="1"/>
  <c r="AF2148" i="1"/>
  <c r="AI2148" i="1"/>
  <c r="AF2152" i="1"/>
  <c r="AI2152" i="1"/>
  <c r="AF2156" i="1"/>
  <c r="AI2156" i="1"/>
  <c r="AF2160" i="1"/>
  <c r="AI2160" i="1"/>
  <c r="AF2164" i="1"/>
  <c r="AI2164" i="1"/>
  <c r="AF2168" i="1"/>
  <c r="AI2168" i="1"/>
  <c r="AF2172" i="1"/>
  <c r="AI2172" i="1"/>
  <c r="AF2176" i="1"/>
  <c r="AI2176" i="1"/>
  <c r="AF2180" i="1"/>
  <c r="AI2180" i="1"/>
  <c r="AF2184" i="1"/>
  <c r="AI2184" i="1"/>
  <c r="AF2188" i="1"/>
  <c r="AI2188" i="1"/>
  <c r="AF2192" i="1"/>
  <c r="AI2192" i="1"/>
  <c r="AF2196" i="1"/>
  <c r="AI2196" i="1"/>
  <c r="AF2200" i="1"/>
  <c r="AI2200" i="1"/>
  <c r="AF2204" i="1"/>
  <c r="AI2204" i="1"/>
  <c r="AF2208" i="1"/>
  <c r="AI2208" i="1"/>
  <c r="AF2212" i="1"/>
  <c r="AI2212" i="1"/>
  <c r="AF2216" i="1"/>
  <c r="AI2216" i="1"/>
  <c r="AF2220" i="1"/>
  <c r="AI2220" i="1"/>
  <c r="AF2224" i="1"/>
  <c r="AI2224" i="1"/>
  <c r="AF2228" i="1"/>
  <c r="AI2228" i="1"/>
  <c r="AF2232" i="1"/>
  <c r="AI2232" i="1"/>
  <c r="AF2236" i="1"/>
  <c r="AI2236" i="1"/>
  <c r="AF2240" i="1"/>
  <c r="AI2240" i="1"/>
  <c r="AF2244" i="1"/>
  <c r="AI2244" i="1"/>
  <c r="AF2248" i="1"/>
  <c r="AI2248" i="1"/>
  <c r="AF2252" i="1"/>
  <c r="AI2252" i="1"/>
  <c r="AF2256" i="1"/>
  <c r="AI2256" i="1"/>
  <c r="AF2260" i="1"/>
  <c r="AI2260" i="1"/>
  <c r="AF2264" i="1"/>
  <c r="AI2264" i="1"/>
  <c r="AF2268" i="1"/>
  <c r="AI2268" i="1"/>
  <c r="AF2272" i="1"/>
  <c r="AI2272" i="1"/>
  <c r="AF2276" i="1"/>
  <c r="AI2276" i="1"/>
  <c r="AF2280" i="1"/>
  <c r="AI2280" i="1"/>
  <c r="AF2284" i="1"/>
  <c r="AI2284" i="1"/>
  <c r="AF2288" i="1"/>
  <c r="AI2288" i="1"/>
  <c r="AF2292" i="1"/>
  <c r="AI2292" i="1"/>
  <c r="AF2296" i="1"/>
  <c r="AI2296" i="1"/>
  <c r="AF2300" i="1"/>
  <c r="AI2300" i="1"/>
  <c r="AF2304" i="1"/>
  <c r="AI2304" i="1"/>
  <c r="AF2308" i="1"/>
  <c r="AI2308" i="1"/>
  <c r="AF2312" i="1"/>
  <c r="AI2312" i="1"/>
  <c r="AF2316" i="1"/>
  <c r="AI2316" i="1"/>
  <c r="AF2320" i="1"/>
  <c r="AI2320" i="1"/>
  <c r="AF2324" i="1"/>
  <c r="AI2324" i="1"/>
  <c r="AF2328" i="1"/>
  <c r="AI2328" i="1"/>
  <c r="AF2332" i="1"/>
  <c r="AI2332" i="1"/>
  <c r="AF2336" i="1"/>
  <c r="AI2336" i="1"/>
  <c r="AF2340" i="1"/>
  <c r="AI2340" i="1"/>
  <c r="AF2344" i="1"/>
  <c r="AI2344" i="1"/>
  <c r="AF2348" i="1"/>
  <c r="AI2348" i="1"/>
  <c r="AF2352" i="1"/>
  <c r="AI2352" i="1"/>
  <c r="AF2356" i="1"/>
  <c r="AI2356" i="1"/>
  <c r="AF2360" i="1"/>
  <c r="AI2360" i="1"/>
  <c r="AF2364" i="1"/>
  <c r="AI2364" i="1"/>
  <c r="AF2368" i="1"/>
  <c r="AI2368" i="1"/>
  <c r="AF2372" i="1"/>
  <c r="AI2372" i="1"/>
  <c r="AF2376" i="1"/>
  <c r="AI2376" i="1"/>
  <c r="AF2380" i="1"/>
  <c r="AI2380" i="1"/>
  <c r="AF2384" i="1"/>
  <c r="AI2384" i="1"/>
  <c r="AF2388" i="1"/>
  <c r="AI2388" i="1"/>
  <c r="AF2392" i="1"/>
  <c r="AI2392" i="1"/>
  <c r="AF2396" i="1"/>
  <c r="AI2396" i="1"/>
  <c r="AF2400" i="1"/>
  <c r="AI2400" i="1"/>
  <c r="AF2404" i="1"/>
  <c r="AI2404" i="1"/>
  <c r="AF2408" i="1"/>
  <c r="AI2408" i="1"/>
  <c r="AF2412" i="1"/>
  <c r="AI2412" i="1"/>
  <c r="AF2416" i="1"/>
  <c r="AI2416" i="1"/>
  <c r="AF2420" i="1"/>
  <c r="AI2420" i="1"/>
  <c r="AF2424" i="1"/>
  <c r="AI2424" i="1"/>
  <c r="AF2428" i="1"/>
  <c r="AI2428" i="1"/>
  <c r="AF2432" i="1"/>
  <c r="AI2432" i="1"/>
  <c r="AF2436" i="1"/>
  <c r="AI2436" i="1"/>
  <c r="AF2440" i="1"/>
  <c r="AI2440" i="1"/>
  <c r="AF2444" i="1"/>
  <c r="AI2444" i="1"/>
  <c r="AF2448" i="1"/>
  <c r="AI2448" i="1"/>
  <c r="AF2452" i="1"/>
  <c r="AI2452" i="1"/>
  <c r="AF2456" i="1"/>
  <c r="AI2456" i="1"/>
  <c r="AF2460" i="1"/>
  <c r="AI2460" i="1"/>
  <c r="AF2464" i="1"/>
  <c r="AI2464" i="1"/>
  <c r="AF2468" i="1"/>
  <c r="AI2468" i="1"/>
  <c r="AF2472" i="1"/>
  <c r="AI2472" i="1"/>
  <c r="AF2476" i="1"/>
  <c r="AI2476" i="1"/>
  <c r="AF2480" i="1"/>
  <c r="AI2480" i="1"/>
  <c r="AF2484" i="1"/>
  <c r="AI2484" i="1"/>
  <c r="AF2488" i="1"/>
  <c r="AI2488" i="1"/>
  <c r="AF2492" i="1"/>
  <c r="AI2492" i="1"/>
  <c r="AF2496" i="1"/>
  <c r="AI2496" i="1"/>
  <c r="AF2500" i="1"/>
  <c r="AI2500" i="1"/>
  <c r="AF2504" i="1"/>
  <c r="AI2504" i="1"/>
  <c r="AF2508" i="1"/>
  <c r="AI2508" i="1"/>
  <c r="AF2512" i="1"/>
  <c r="AI2512" i="1"/>
  <c r="AF2516" i="1"/>
  <c r="AI2516" i="1"/>
  <c r="AF2520" i="1"/>
  <c r="AI2520" i="1"/>
  <c r="AF2524" i="1"/>
  <c r="AI2524" i="1"/>
  <c r="AF2528" i="1"/>
  <c r="AI2528" i="1"/>
  <c r="AF2532" i="1"/>
  <c r="AI2532" i="1"/>
  <c r="AF2536" i="1"/>
  <c r="AI2536" i="1"/>
  <c r="AF2540" i="1"/>
  <c r="AI2540" i="1"/>
  <c r="AF2544" i="1"/>
  <c r="AI2544" i="1"/>
  <c r="AF2548" i="1"/>
  <c r="AI2548" i="1"/>
  <c r="AF2552" i="1"/>
  <c r="AI2552" i="1"/>
  <c r="AF2556" i="1"/>
  <c r="AI2556" i="1"/>
  <c r="AF2560" i="1"/>
  <c r="AI2560" i="1"/>
  <c r="AF2564" i="1"/>
  <c r="AI2564" i="1"/>
  <c r="AF2568" i="1"/>
  <c r="AI2568" i="1"/>
  <c r="AF2572" i="1"/>
  <c r="AI2572" i="1"/>
  <c r="AF2576" i="1"/>
  <c r="AI2576" i="1"/>
  <c r="AF2580" i="1"/>
  <c r="AI2580" i="1"/>
  <c r="AF2584" i="1"/>
  <c r="AI2584" i="1"/>
  <c r="AF2588" i="1"/>
  <c r="AI2588" i="1"/>
  <c r="AF2592" i="1"/>
  <c r="AI2592" i="1"/>
  <c r="AF2596" i="1"/>
  <c r="AI2596" i="1"/>
  <c r="AF2600" i="1"/>
  <c r="AI2600" i="1"/>
  <c r="AF2604" i="1"/>
  <c r="AI2604" i="1"/>
  <c r="AF2608" i="1"/>
  <c r="AI2608" i="1"/>
  <c r="AF2612" i="1"/>
  <c r="AI2612" i="1"/>
  <c r="AF2616" i="1"/>
  <c r="AI2616" i="1"/>
  <c r="AF2620" i="1"/>
  <c r="AI2620" i="1"/>
  <c r="AF2624" i="1"/>
  <c r="AI2624" i="1"/>
  <c r="AF2628" i="1"/>
  <c r="AI2628" i="1"/>
  <c r="AF2632" i="1"/>
  <c r="AI2632" i="1"/>
  <c r="AF2636" i="1"/>
  <c r="AI2636" i="1"/>
  <c r="AF2640" i="1"/>
  <c r="AI2640" i="1"/>
  <c r="AF2644" i="1"/>
  <c r="AI2644" i="1"/>
  <c r="AF2648" i="1"/>
  <c r="AI2648" i="1"/>
  <c r="AF2652" i="1"/>
  <c r="AI2652" i="1"/>
  <c r="AF2656" i="1"/>
  <c r="AI2656" i="1"/>
  <c r="AF2660" i="1"/>
  <c r="AI2660" i="1"/>
  <c r="AF2664" i="1"/>
  <c r="AI2664" i="1"/>
  <c r="AF2668" i="1"/>
  <c r="AI2668" i="1"/>
  <c r="AF2672" i="1"/>
  <c r="AI2672" i="1"/>
  <c r="AF2676" i="1"/>
  <c r="AI2676" i="1"/>
  <c r="AF2680" i="1"/>
  <c r="AI2680" i="1"/>
  <c r="AF2684" i="1"/>
  <c r="AI2684" i="1"/>
  <c r="AF2688" i="1"/>
  <c r="AI2688" i="1"/>
  <c r="AF2692" i="1"/>
  <c r="AI2692" i="1"/>
  <c r="AF2696" i="1"/>
  <c r="AI2696" i="1"/>
  <c r="AF2700" i="1"/>
  <c r="AI2700" i="1"/>
  <c r="AF2704" i="1"/>
  <c r="AI2704" i="1"/>
  <c r="AF2708" i="1"/>
  <c r="AI2708" i="1"/>
  <c r="AF2712" i="1"/>
  <c r="AI2712" i="1"/>
  <c r="AF2716" i="1"/>
  <c r="AI2716" i="1"/>
  <c r="AF2720" i="1"/>
  <c r="AI2720" i="1"/>
  <c r="AF2724" i="1"/>
  <c r="AI2724" i="1"/>
  <c r="AF2728" i="1"/>
  <c r="AI2728" i="1"/>
  <c r="AF2732" i="1"/>
  <c r="AI2732" i="1"/>
  <c r="AF2736" i="1"/>
  <c r="AI2736" i="1"/>
  <c r="AF2740" i="1"/>
  <c r="AI2740" i="1"/>
  <c r="AF2744" i="1"/>
  <c r="AI2744" i="1"/>
  <c r="AF2748" i="1"/>
  <c r="AI2748" i="1"/>
  <c r="AF2752" i="1"/>
  <c r="AI2752" i="1"/>
  <c r="AF2756" i="1"/>
  <c r="AI2756" i="1"/>
  <c r="AF2760" i="1"/>
  <c r="AI2760" i="1"/>
  <c r="AF2764" i="1"/>
  <c r="AI2764" i="1"/>
  <c r="AF2768" i="1"/>
  <c r="AI2768" i="1"/>
  <c r="AF2772" i="1"/>
  <c r="AI2772" i="1"/>
  <c r="AF2776" i="1"/>
  <c r="AI2776" i="1"/>
  <c r="AF2780" i="1"/>
  <c r="AI2780" i="1"/>
  <c r="AF2784" i="1"/>
  <c r="AI2784" i="1"/>
  <c r="AF2788" i="1"/>
  <c r="AI2788" i="1"/>
  <c r="AF2792" i="1"/>
  <c r="AI2792" i="1"/>
  <c r="AF2796" i="1"/>
  <c r="AI2796" i="1"/>
  <c r="AF2800" i="1"/>
  <c r="AI2800" i="1"/>
  <c r="AF2804" i="1"/>
  <c r="AI2804" i="1"/>
  <c r="AF2808" i="1"/>
  <c r="AI2808" i="1"/>
  <c r="AF2812" i="1"/>
  <c r="AI2812" i="1"/>
  <c r="AF2816" i="1"/>
  <c r="AI2816" i="1"/>
  <c r="AF2820" i="1"/>
  <c r="AI2820" i="1"/>
  <c r="AF2824" i="1"/>
  <c r="AI2824" i="1"/>
  <c r="AF2828" i="1"/>
  <c r="AI2828" i="1"/>
  <c r="AF2832" i="1"/>
  <c r="AI2832" i="1"/>
  <c r="AF2836" i="1"/>
  <c r="AI2836" i="1"/>
  <c r="AF2840" i="1"/>
  <c r="AI2840" i="1"/>
  <c r="AF2844" i="1"/>
  <c r="AI2844" i="1"/>
  <c r="AF2848" i="1"/>
  <c r="AI2848" i="1"/>
  <c r="AF2852" i="1"/>
  <c r="AI2852" i="1"/>
  <c r="AF2856" i="1"/>
  <c r="AI2856" i="1"/>
  <c r="AF2860" i="1"/>
  <c r="AI2860" i="1"/>
  <c r="AF2864" i="1"/>
  <c r="AI2864" i="1"/>
  <c r="AF2868" i="1"/>
  <c r="AI2868" i="1"/>
  <c r="AF2872" i="1"/>
  <c r="AI2872" i="1"/>
  <c r="AF2876" i="1"/>
  <c r="AI2876" i="1"/>
  <c r="AF2880" i="1"/>
  <c r="AI2880" i="1"/>
  <c r="AF2884" i="1"/>
  <c r="AI2884" i="1"/>
  <c r="AF2888" i="1"/>
  <c r="AI2888" i="1"/>
  <c r="AF2892" i="1"/>
  <c r="AI2892" i="1"/>
  <c r="AF2896" i="1"/>
  <c r="AI2896" i="1"/>
  <c r="AF2900" i="1"/>
  <c r="AI2900" i="1"/>
  <c r="AF2904" i="1"/>
  <c r="AI2904" i="1"/>
  <c r="AF2908" i="1"/>
  <c r="AI2908" i="1"/>
  <c r="AF2912" i="1"/>
  <c r="AI2912" i="1"/>
  <c r="AF2916" i="1"/>
  <c r="AI2916" i="1"/>
  <c r="AF2920" i="1"/>
  <c r="AI2920" i="1"/>
  <c r="AF2924" i="1"/>
  <c r="AI2924" i="1"/>
  <c r="AF2928" i="1"/>
  <c r="AI2928" i="1"/>
  <c r="AF2932" i="1"/>
  <c r="AI2932" i="1"/>
  <c r="AF2936" i="1"/>
  <c r="AI2936" i="1"/>
  <c r="AF2940" i="1"/>
  <c r="AI2940" i="1"/>
  <c r="AF2944" i="1"/>
  <c r="AI2944" i="1"/>
  <c r="AF2948" i="1"/>
  <c r="AI2948" i="1"/>
  <c r="AF2952" i="1"/>
  <c r="AI2952" i="1"/>
  <c r="AF2956" i="1"/>
  <c r="AI2956" i="1"/>
  <c r="AF2960" i="1"/>
  <c r="AI2960" i="1"/>
  <c r="AF2964" i="1"/>
  <c r="AI2964" i="1"/>
  <c r="AF2968" i="1"/>
  <c r="AI2968" i="1"/>
  <c r="AF2972" i="1"/>
  <c r="AI2972" i="1"/>
  <c r="AF2976" i="1"/>
  <c r="AI2976" i="1"/>
  <c r="AF2980" i="1"/>
  <c r="AI2980" i="1"/>
  <c r="AF2984" i="1"/>
  <c r="AI2984" i="1"/>
  <c r="AF2988" i="1"/>
  <c r="AI2988" i="1"/>
  <c r="AF2992" i="1"/>
  <c r="AI2992" i="1"/>
  <c r="AF2996" i="1"/>
  <c r="AI2996" i="1"/>
  <c r="AF3000" i="1"/>
  <c r="AI3000" i="1"/>
  <c r="AF3004" i="1"/>
  <c r="AI3004" i="1"/>
  <c r="AF3008" i="1"/>
  <c r="AI3008" i="1"/>
  <c r="AF3012" i="1"/>
  <c r="AI3012" i="1"/>
  <c r="AF3016" i="1"/>
  <c r="AI3016" i="1"/>
  <c r="AF3020" i="1"/>
  <c r="AI3020" i="1"/>
  <c r="AF3024" i="1"/>
  <c r="AI3024" i="1"/>
  <c r="AF3028" i="1"/>
  <c r="AI3028" i="1"/>
  <c r="AF3032" i="1"/>
  <c r="AI3032" i="1"/>
  <c r="AF3036" i="1"/>
  <c r="AI3036" i="1"/>
  <c r="AF3040" i="1"/>
  <c r="AI3040" i="1"/>
  <c r="AF3044" i="1"/>
  <c r="AI3044" i="1"/>
  <c r="AF3048" i="1"/>
  <c r="AI3048" i="1"/>
  <c r="AF3052" i="1"/>
  <c r="AI3052" i="1"/>
  <c r="AF3056" i="1"/>
  <c r="AI3056" i="1"/>
  <c r="AF3060" i="1"/>
  <c r="AI3060" i="1"/>
  <c r="AF3064" i="1"/>
  <c r="AI3064" i="1"/>
  <c r="AF3068" i="1"/>
  <c r="AI3068" i="1"/>
  <c r="AF3072" i="1"/>
  <c r="AI3072" i="1"/>
  <c r="AF3076" i="1"/>
  <c r="AI3076" i="1"/>
  <c r="AF3080" i="1"/>
  <c r="AI3080" i="1"/>
  <c r="AF3084" i="1"/>
  <c r="AI3084" i="1"/>
  <c r="AF3088" i="1"/>
  <c r="AI3088" i="1"/>
  <c r="AF3092" i="1"/>
  <c r="AI3092" i="1"/>
  <c r="AF3096" i="1"/>
  <c r="AI3096" i="1"/>
  <c r="AF3100" i="1"/>
  <c r="AI3100" i="1"/>
  <c r="AF3104" i="1"/>
  <c r="AI3104" i="1"/>
  <c r="AF3108" i="1"/>
  <c r="AI3108" i="1"/>
  <c r="AF3112" i="1"/>
  <c r="AI3112" i="1"/>
  <c r="AF3116" i="1"/>
  <c r="AI3116" i="1"/>
  <c r="AF3120" i="1"/>
  <c r="AI3120" i="1"/>
  <c r="AF3124" i="1"/>
  <c r="AI3124" i="1"/>
  <c r="AF3128" i="1"/>
  <c r="AI3128" i="1"/>
  <c r="AF3132" i="1"/>
  <c r="AI3132" i="1"/>
  <c r="AF3136" i="1"/>
  <c r="AI3136" i="1"/>
  <c r="AF3140" i="1"/>
  <c r="AI3140" i="1"/>
  <c r="AF3144" i="1"/>
  <c r="AI3144" i="1"/>
  <c r="AF3148" i="1"/>
  <c r="AI3148" i="1"/>
  <c r="AF3152" i="1"/>
  <c r="AI3152" i="1"/>
  <c r="AF3156" i="1"/>
  <c r="AI3156" i="1"/>
  <c r="AF3160" i="1"/>
  <c r="AI3160" i="1"/>
  <c r="AF3164" i="1"/>
  <c r="AI3164" i="1"/>
  <c r="AF3168" i="1"/>
  <c r="AI3168" i="1"/>
  <c r="AF3172" i="1"/>
  <c r="AI3172" i="1"/>
  <c r="AF3176" i="1"/>
  <c r="AI3176" i="1"/>
  <c r="AF3180" i="1"/>
  <c r="AI3180" i="1"/>
  <c r="AF3184" i="1"/>
  <c r="AI3184" i="1"/>
  <c r="AF3188" i="1"/>
  <c r="AI3188" i="1"/>
  <c r="AF3192" i="1"/>
  <c r="AI3192" i="1"/>
  <c r="AF3196" i="1"/>
  <c r="AI3196" i="1"/>
  <c r="AF3200" i="1"/>
  <c r="AI3200" i="1"/>
  <c r="AF3204" i="1"/>
  <c r="AI3204" i="1"/>
  <c r="AF3208" i="1"/>
  <c r="AI3208" i="1"/>
  <c r="AF3212" i="1"/>
  <c r="AI3212" i="1"/>
  <c r="AF3216" i="1"/>
  <c r="AI3216" i="1"/>
  <c r="AF3220" i="1"/>
  <c r="AI3220" i="1"/>
  <c r="AF3224" i="1"/>
  <c r="AI3224" i="1"/>
  <c r="AF3228" i="1"/>
  <c r="AI3228" i="1"/>
  <c r="AF3232" i="1"/>
  <c r="AI3232" i="1"/>
  <c r="AF3236" i="1"/>
  <c r="AI3236" i="1"/>
  <c r="AF3240" i="1"/>
  <c r="AI3240" i="1"/>
  <c r="AF3244" i="1"/>
  <c r="AI3244" i="1"/>
  <c r="AF3248" i="1"/>
  <c r="AI3248" i="1"/>
  <c r="AF3252" i="1"/>
  <c r="AI3252" i="1"/>
  <c r="AF3256" i="1"/>
  <c r="AI3256" i="1"/>
  <c r="AF3260" i="1"/>
  <c r="AI3260" i="1"/>
  <c r="AF3264" i="1"/>
  <c r="AI3264" i="1"/>
  <c r="AF3268" i="1"/>
  <c r="AI3268" i="1"/>
  <c r="AF3272" i="1"/>
  <c r="AI3272" i="1"/>
  <c r="AF3276" i="1"/>
  <c r="AI3276" i="1"/>
  <c r="AF3280" i="1"/>
  <c r="AI3280" i="1"/>
  <c r="AF3284" i="1"/>
  <c r="AI3284" i="1"/>
  <c r="AF3288" i="1"/>
  <c r="AI3288" i="1"/>
  <c r="AF3292" i="1"/>
  <c r="AI3292" i="1"/>
  <c r="AF3296" i="1"/>
  <c r="AI3296" i="1"/>
  <c r="AF3300" i="1"/>
  <c r="AI3300" i="1"/>
  <c r="AF3304" i="1"/>
  <c r="AI3304" i="1"/>
  <c r="AF3308" i="1"/>
  <c r="AI3308" i="1"/>
  <c r="AF3312" i="1"/>
  <c r="AI3312" i="1"/>
  <c r="AF3316" i="1"/>
  <c r="AI3316" i="1"/>
  <c r="AF3320" i="1"/>
  <c r="AI3320" i="1"/>
  <c r="AF3324" i="1"/>
  <c r="AI3324" i="1"/>
  <c r="AF3328" i="1"/>
  <c r="AI3328" i="1"/>
  <c r="AF3332" i="1"/>
  <c r="AI3332" i="1"/>
  <c r="AF3336" i="1"/>
  <c r="AI3336" i="1"/>
  <c r="AF3340" i="1"/>
  <c r="AI3340" i="1"/>
  <c r="AF3344" i="1"/>
  <c r="AI3344" i="1"/>
  <c r="AF3348" i="1"/>
  <c r="AI3348" i="1"/>
  <c r="AF3352" i="1"/>
  <c r="AI3352" i="1"/>
  <c r="AF3356" i="1"/>
  <c r="AI3356" i="1"/>
  <c r="AF3360" i="1"/>
  <c r="AI3360" i="1"/>
  <c r="AF3364" i="1"/>
  <c r="AI3364" i="1"/>
  <c r="AF3368" i="1"/>
  <c r="AI3368" i="1"/>
  <c r="AF3372" i="1"/>
  <c r="AI3372" i="1"/>
  <c r="AF3376" i="1"/>
  <c r="AI3376" i="1"/>
  <c r="AF3380" i="1"/>
  <c r="AI3380" i="1"/>
  <c r="AF3384" i="1"/>
  <c r="AI3384" i="1"/>
  <c r="AF3388" i="1"/>
  <c r="AI3388" i="1"/>
  <c r="AF3392" i="1"/>
  <c r="AI3392" i="1"/>
  <c r="AF3396" i="1"/>
  <c r="AI3396" i="1"/>
  <c r="AF3400" i="1"/>
  <c r="AI3400" i="1"/>
  <c r="AF3404" i="1"/>
  <c r="AI3404" i="1"/>
  <c r="AF3408" i="1"/>
  <c r="AI3408" i="1"/>
  <c r="AF3412" i="1"/>
  <c r="AI3412" i="1"/>
  <c r="AF3416" i="1"/>
  <c r="AI3416" i="1"/>
  <c r="AF3420" i="1"/>
  <c r="AI3420" i="1"/>
  <c r="AF3424" i="1"/>
  <c r="AI3424" i="1"/>
  <c r="AF3428" i="1"/>
  <c r="AI3428" i="1"/>
  <c r="AF3432" i="1"/>
  <c r="AI3432" i="1"/>
  <c r="AF3436" i="1"/>
  <c r="AI3436" i="1"/>
  <c r="AF3440" i="1"/>
  <c r="AI3440" i="1"/>
  <c r="AF3444" i="1"/>
  <c r="AI3444" i="1"/>
  <c r="AF3448" i="1"/>
  <c r="AI3448" i="1"/>
  <c r="AF3452" i="1"/>
  <c r="AI3452" i="1"/>
  <c r="AF3456" i="1"/>
  <c r="AI3456" i="1"/>
  <c r="AF3460" i="1"/>
  <c r="AI3460" i="1"/>
  <c r="AF3464" i="1"/>
  <c r="AI3464" i="1"/>
  <c r="AF3468" i="1"/>
  <c r="AI3468" i="1"/>
  <c r="AF3472" i="1"/>
  <c r="AI3472" i="1"/>
  <c r="AF3476" i="1"/>
  <c r="AI3476" i="1"/>
  <c r="AF3480" i="1"/>
  <c r="AI3480" i="1"/>
  <c r="AF3484" i="1"/>
  <c r="AI3484" i="1"/>
  <c r="AF3488" i="1"/>
  <c r="AI3488" i="1"/>
  <c r="AF3492" i="1"/>
  <c r="AI3492" i="1"/>
  <c r="AF3496" i="1"/>
  <c r="AI3496" i="1"/>
  <c r="AF3500" i="1"/>
  <c r="AI3500" i="1"/>
  <c r="AF3504" i="1"/>
  <c r="AI3504" i="1"/>
  <c r="AF3508" i="1"/>
  <c r="AI3508" i="1"/>
  <c r="BC8" i="1"/>
  <c r="BA7" i="1"/>
  <c r="BA10" i="1"/>
  <c r="BA9" i="1"/>
  <c r="BC9" i="1"/>
  <c r="BC10" i="1"/>
  <c r="BA5" i="1"/>
  <c r="BC6" i="1"/>
  <c r="BA8" i="1"/>
  <c r="BC7" i="1"/>
  <c r="BC4" i="1"/>
  <c r="BA4" i="1"/>
  <c r="BC5" i="1"/>
  <c r="BA6" i="1"/>
  <c r="BB6" i="1" l="1"/>
  <c r="BD5" i="1"/>
  <c r="BE5" i="1" s="1"/>
  <c r="BB4" i="1"/>
  <c r="BD4" i="1"/>
  <c r="BD7" i="1"/>
  <c r="BB8" i="1"/>
  <c r="BD6" i="1"/>
  <c r="BB5" i="1"/>
  <c r="BD10" i="1"/>
  <c r="BE10" i="1" s="1"/>
  <c r="BD9" i="1"/>
  <c r="BE9" i="1" s="1"/>
  <c r="BB9" i="1"/>
  <c r="BB10" i="1"/>
  <c r="BB7" i="1"/>
  <c r="BD8" i="1"/>
  <c r="BE8" i="1" s="1"/>
  <c r="BF7" i="5"/>
  <c r="BE15" i="1"/>
  <c r="BF8" i="5"/>
  <c r="BF5" i="5"/>
  <c r="BF6" i="5"/>
  <c r="BF10" i="5"/>
  <c r="BE7" i="1" l="1"/>
  <c r="BE4" i="1"/>
  <c r="BE6" i="1"/>
  <c r="Y36" i="5" l="1"/>
  <c r="AF2155" i="5"/>
  <c r="AF1635" i="5"/>
  <c r="AF1770" i="5"/>
  <c r="AF2948" i="5"/>
  <c r="AF323" i="5"/>
  <c r="AF273" i="5"/>
  <c r="AF1038" i="5"/>
  <c r="AF2292" i="5"/>
  <c r="AF91" i="5"/>
  <c r="AF2982" i="5"/>
  <c r="AF3359" i="5"/>
  <c r="AF2904" i="5"/>
  <c r="AF8" i="5"/>
  <c r="AF539" i="5"/>
  <c r="AF324" i="5"/>
  <c r="AF2670" i="5"/>
  <c r="AF597" i="5"/>
  <c r="AF3328" i="5"/>
  <c r="AF2443" i="5"/>
  <c r="AF1690" i="5"/>
  <c r="AF1592" i="5"/>
  <c r="AF556" i="5"/>
  <c r="AF3470" i="5"/>
  <c r="AF3420" i="5"/>
  <c r="AF3115" i="5"/>
  <c r="AF753" i="5"/>
  <c r="AF1254" i="5"/>
  <c r="AF1806" i="5"/>
  <c r="AF2397" i="5"/>
  <c r="AF3366" i="5"/>
  <c r="AF2794" i="5"/>
  <c r="AF1369" i="5"/>
  <c r="AF403" i="5"/>
  <c r="AF118" i="5"/>
  <c r="AF449" i="5"/>
  <c r="AF1828" i="5"/>
  <c r="AF1612" i="5"/>
  <c r="AF1623" i="5"/>
  <c r="AF1166" i="5"/>
  <c r="AF870" i="5"/>
  <c r="AF716" i="5"/>
  <c r="AF862" i="5"/>
  <c r="AF930" i="5"/>
  <c r="AF1660" i="5"/>
  <c r="AF3197" i="5"/>
  <c r="AF544" i="5"/>
  <c r="AF1921" i="5"/>
  <c r="AF509" i="5"/>
  <c r="AF3135" i="5"/>
  <c r="AF2225" i="5"/>
  <c r="AF959" i="5"/>
  <c r="AF2688" i="5"/>
  <c r="AF2335" i="5"/>
  <c r="AF50" i="5"/>
  <c r="AF1454" i="5"/>
  <c r="AF3356" i="5"/>
  <c r="AF3210" i="5"/>
  <c r="AF1122" i="5"/>
  <c r="AF362" i="5"/>
  <c r="AF76" i="5"/>
  <c r="AF1886" i="5"/>
  <c r="AF335" i="5"/>
  <c r="AF399" i="5"/>
  <c r="AF802" i="5"/>
  <c r="AF814" i="5"/>
  <c r="AF1093" i="5"/>
  <c r="AF1278" i="5"/>
  <c r="AF503" i="5"/>
  <c r="AF886" i="5"/>
  <c r="AF2744" i="5"/>
  <c r="AF1145" i="5"/>
  <c r="AF1627" i="5"/>
  <c r="AF344" i="5"/>
  <c r="AF2520" i="5"/>
  <c r="AF247" i="5"/>
  <c r="AF2676" i="5"/>
  <c r="AF3143" i="5"/>
  <c r="AF1249" i="5"/>
  <c r="AF2694" i="5"/>
  <c r="AF892" i="5"/>
  <c r="AF1421" i="5"/>
  <c r="AF1331" i="5"/>
  <c r="AF1415" i="5"/>
  <c r="AF1125" i="5"/>
  <c r="AF1879" i="5"/>
  <c r="AF963" i="5"/>
  <c r="AF1260" i="5"/>
  <c r="AF934" i="5"/>
  <c r="AF1598" i="5"/>
  <c r="AF1757" i="5"/>
  <c r="AF1390" i="5"/>
  <c r="AF288" i="5"/>
  <c r="AF314" i="5"/>
  <c r="AF2231" i="5"/>
  <c r="AF1674" i="5"/>
  <c r="AF2720" i="5"/>
  <c r="AF1104" i="5"/>
  <c r="AF180" i="5"/>
  <c r="AF329" i="5"/>
  <c r="AF1152" i="5"/>
  <c r="AF1705" i="5"/>
  <c r="AF991" i="5"/>
  <c r="AF1536" i="5"/>
  <c r="AF1050" i="5"/>
  <c r="AF1001" i="5"/>
  <c r="AF1930" i="5"/>
  <c r="AF395" i="5"/>
  <c r="AF997" i="5"/>
  <c r="AF1218" i="5"/>
  <c r="AF1669" i="5"/>
  <c r="AF2127" i="5"/>
  <c r="AF1648" i="5"/>
  <c r="AF1346" i="5"/>
  <c r="AF2567" i="5"/>
  <c r="AF3255" i="5"/>
  <c r="AF469" i="5"/>
  <c r="AF2900" i="5"/>
  <c r="AF674" i="5"/>
  <c r="AF2901" i="5"/>
  <c r="AF1889" i="5"/>
  <c r="AF1033" i="5"/>
  <c r="AF1799" i="5"/>
  <c r="AF2042" i="5"/>
  <c r="AF2254" i="5"/>
  <c r="AF1471" i="5"/>
  <c r="AF3085" i="5"/>
  <c r="AF2528" i="5"/>
  <c r="AF2558" i="5"/>
  <c r="AF2195" i="5"/>
  <c r="AF3309" i="5"/>
  <c r="AF839" i="5"/>
  <c r="AF1240" i="5"/>
  <c r="AF1809" i="5"/>
  <c r="AF2258" i="5"/>
  <c r="AF2650" i="5"/>
  <c r="AF2619" i="5"/>
  <c r="AF1537" i="5"/>
  <c r="AF54" i="5"/>
  <c r="AF1825" i="5"/>
  <c r="AF227" i="5"/>
  <c r="AF1897" i="5"/>
  <c r="AF1866" i="5"/>
  <c r="AF499" i="5"/>
  <c r="AF725" i="5"/>
  <c r="AF584" i="5"/>
  <c r="AF919" i="5"/>
  <c r="AF327" i="5"/>
  <c r="AF816" i="5"/>
  <c r="AF2906" i="5"/>
  <c r="AF1730" i="5"/>
  <c r="AF2545" i="5"/>
  <c r="AF933" i="5"/>
  <c r="AF497" i="5"/>
  <c r="AF1687" i="5"/>
  <c r="AF832" i="5"/>
  <c r="AF2460" i="5"/>
  <c r="AF571" i="5"/>
  <c r="AF138" i="5"/>
  <c r="AF2071" i="5"/>
  <c r="AF3339" i="5"/>
  <c r="AF2330" i="5"/>
  <c r="AF1575" i="5"/>
  <c r="AF2500" i="5"/>
  <c r="AF1552" i="5"/>
  <c r="AF1772" i="5"/>
  <c r="AF1476" i="5"/>
  <c r="AF1479" i="5"/>
  <c r="AF3473" i="5"/>
  <c r="AF2143" i="5"/>
  <c r="AF952" i="5"/>
  <c r="AF1008" i="5"/>
  <c r="AF2277" i="5"/>
  <c r="AF2007" i="5"/>
  <c r="AF3111" i="5"/>
  <c r="AF2624" i="5"/>
  <c r="AF1161" i="5"/>
  <c r="AF1280" i="5"/>
  <c r="AF2866" i="5"/>
  <c r="AF1987" i="5"/>
  <c r="AF1741" i="5"/>
  <c r="AF755" i="5"/>
  <c r="AF662" i="5"/>
  <c r="AF77" i="5"/>
  <c r="AF1150" i="5"/>
  <c r="AF3253" i="5"/>
  <c r="AF1926" i="5"/>
  <c r="AF210" i="5"/>
  <c r="AF60" i="5"/>
  <c r="AF2212" i="5"/>
  <c r="AF2060" i="5"/>
  <c r="AF1709" i="5"/>
  <c r="AF1851" i="5"/>
  <c r="AF1933" i="5"/>
  <c r="AF2355" i="5"/>
  <c r="AF1935" i="5"/>
  <c r="AF3478" i="5"/>
  <c r="AF1538" i="5"/>
  <c r="AF2232" i="5"/>
  <c r="AF426" i="5"/>
  <c r="AF1438" i="5"/>
  <c r="AF1184" i="5"/>
  <c r="AF2554" i="5"/>
  <c r="AF418" i="5"/>
  <c r="AF2512" i="5"/>
  <c r="AF2488" i="5"/>
  <c r="AF1175" i="5"/>
  <c r="AF820" i="5"/>
  <c r="AF41" i="5"/>
  <c r="AF781" i="5"/>
  <c r="AF296" i="5"/>
  <c r="AF451" i="5"/>
  <c r="AF568" i="5"/>
  <c r="AF2663" i="5"/>
  <c r="AF1142" i="5"/>
  <c r="AF1608" i="5"/>
  <c r="AF127" i="5"/>
  <c r="AF1594" i="5"/>
  <c r="AF2673" i="5"/>
  <c r="BK17" i="5"/>
  <c r="AF1717" i="5"/>
  <c r="AF1714" i="5"/>
  <c r="AF3306" i="5"/>
  <c r="AF2153" i="5"/>
  <c r="AF2711" i="5"/>
  <c r="AF3376" i="5"/>
  <c r="AF3370" i="5"/>
  <c r="AF2521" i="5"/>
  <c r="AF2568" i="5"/>
  <c r="AF683" i="5"/>
  <c r="AF1868" i="5"/>
  <c r="AF1052" i="5"/>
  <c r="AF1381" i="5"/>
  <c r="AF2378" i="5"/>
  <c r="AF3402" i="5"/>
  <c r="BK35" i="5"/>
  <c r="AF2446" i="5"/>
  <c r="AF3220" i="5"/>
  <c r="AF2363" i="5"/>
  <c r="AF3361" i="5"/>
  <c r="AF3242" i="5"/>
  <c r="AF2586" i="5"/>
  <c r="AF1607" i="5"/>
  <c r="AF2366" i="5"/>
  <c r="AF3344" i="5"/>
  <c r="AF260" i="5"/>
  <c r="AF2464" i="5"/>
  <c r="AF3347" i="5"/>
  <c r="AF1819" i="5"/>
  <c r="AF2639" i="5"/>
  <c r="AF567" i="5"/>
  <c r="AF505" i="5"/>
  <c r="AF3313" i="5"/>
  <c r="AF2911" i="5"/>
  <c r="AF2455" i="5"/>
  <c r="AF786" i="5"/>
  <c r="AF250" i="5"/>
  <c r="AF2435" i="5"/>
  <c r="AF3187" i="5"/>
  <c r="AF2432" i="5"/>
  <c r="AF1637" i="5"/>
  <c r="AF805" i="5"/>
  <c r="AF1469" i="5"/>
  <c r="AF3201" i="5"/>
  <c r="AF3189" i="5"/>
  <c r="AF466" i="5"/>
  <c r="AF1590" i="5"/>
  <c r="AF234" i="5"/>
  <c r="AF765" i="5"/>
  <c r="AF851" i="5"/>
  <c r="AF2073" i="5"/>
  <c r="AF678" i="5"/>
  <c r="AF606" i="5"/>
  <c r="AF555" i="5"/>
  <c r="AF249" i="5"/>
  <c r="AF1801" i="5"/>
  <c r="AF73" i="5"/>
  <c r="AF1355" i="5"/>
  <c r="AF1326" i="5"/>
  <c r="AF2002" i="5"/>
  <c r="AF257" i="5"/>
  <c r="AF1299" i="5"/>
  <c r="AF1386" i="5"/>
  <c r="AF684" i="5"/>
  <c r="AF1749" i="5"/>
  <c r="AF830" i="5"/>
  <c r="AF1334" i="5"/>
  <c r="AF1362" i="5"/>
  <c r="AF972" i="5"/>
  <c r="AF235" i="5"/>
  <c r="AF216" i="5"/>
  <c r="AF1450" i="5"/>
  <c r="AF965" i="5"/>
  <c r="AF27" i="5"/>
  <c r="AF1059" i="5"/>
  <c r="AF1794" i="5"/>
  <c r="AF2842" i="5"/>
  <c r="AF172" i="5"/>
  <c r="AF2970" i="5"/>
  <c r="AF1253" i="5"/>
  <c r="AF1519" i="5"/>
  <c r="AF798" i="5"/>
  <c r="AF605" i="5"/>
  <c r="AF1591" i="5"/>
  <c r="AF1618" i="5"/>
  <c r="AF319" i="5"/>
  <c r="AF439" i="5"/>
  <c r="AF1055" i="5"/>
  <c r="AF1182" i="5"/>
  <c r="AF2177" i="5"/>
  <c r="AF2075" i="5"/>
  <c r="AF1945" i="5"/>
  <c r="AF287" i="5"/>
  <c r="AF184" i="5"/>
  <c r="AF251" i="5"/>
  <c r="AF980" i="5"/>
  <c r="AF137" i="5"/>
  <c r="AF2320" i="5"/>
  <c r="AF1442" i="5"/>
  <c r="AF3020" i="5"/>
  <c r="AF1665" i="5"/>
  <c r="AF1516" i="5"/>
  <c r="AF2248" i="5"/>
  <c r="AF1482" i="5"/>
  <c r="AF1228" i="5"/>
  <c r="AF2083" i="5"/>
  <c r="AF1952" i="5"/>
  <c r="AF1555" i="5"/>
  <c r="AF2167" i="5"/>
  <c r="AF3010" i="5"/>
  <c r="AF2442" i="5"/>
  <c r="AF1364" i="5"/>
  <c r="AF1465" i="5"/>
  <c r="AF2682" i="5"/>
  <c r="AF594" i="5"/>
  <c r="AF46" i="5"/>
  <c r="AF973" i="5"/>
  <c r="AF141" i="5"/>
  <c r="AF126" i="5"/>
  <c r="AF1510" i="5"/>
  <c r="AF2458" i="5"/>
  <c r="AF2072" i="5"/>
  <c r="AF2110" i="5"/>
  <c r="AF2040" i="5"/>
  <c r="AF1237" i="5"/>
  <c r="AF1919" i="5"/>
  <c r="AF1800" i="5"/>
  <c r="AF422" i="5"/>
  <c r="AF1696" i="5"/>
  <c r="AF2898" i="5"/>
  <c r="AF325" i="5"/>
  <c r="AF1899" i="5"/>
  <c r="AF236" i="5"/>
  <c r="AF1621" i="5"/>
  <c r="AF731" i="5"/>
  <c r="AF3183" i="5"/>
  <c r="AF2298" i="5"/>
  <c r="AF1553" i="5"/>
  <c r="AF1162" i="5"/>
  <c r="AF1636" i="5"/>
  <c r="AF749" i="5"/>
  <c r="AF63" i="5"/>
  <c r="AF164" i="5"/>
  <c r="AF901" i="5"/>
  <c r="AF1738" i="5"/>
  <c r="AF1190" i="5"/>
  <c r="AF1419" i="5"/>
  <c r="AF115" i="5"/>
  <c r="AF135" i="5"/>
  <c r="AF931" i="5"/>
  <c r="AF711" i="5"/>
  <c r="AF375" i="5"/>
  <c r="AF165" i="5"/>
  <c r="AF622" i="5"/>
  <c r="AF1494" i="5"/>
  <c r="AF1761" i="5"/>
  <c r="AF2336" i="5"/>
  <c r="AF840" i="5"/>
  <c r="AF2489" i="5"/>
  <c r="AF1159" i="5"/>
  <c r="AF2230" i="5"/>
  <c r="AF2297" i="5"/>
  <c r="AF1775" i="5"/>
  <c r="AF358" i="5"/>
  <c r="AF1220" i="5"/>
  <c r="AF701" i="5"/>
  <c r="AF1340" i="5"/>
  <c r="AF3199" i="5"/>
  <c r="AF43" i="5"/>
  <c r="AF640" i="5"/>
  <c r="AF1297" i="5"/>
  <c r="AF855" i="5"/>
  <c r="AF2242" i="5"/>
  <c r="AF1706" i="5"/>
  <c r="AF763" i="5"/>
  <c r="AF106" i="5"/>
  <c r="AF2081" i="5"/>
  <c r="AF2440" i="5"/>
  <c r="AF1239" i="5"/>
  <c r="AF957" i="5"/>
  <c r="AF566" i="5"/>
  <c r="AF2175" i="5"/>
  <c r="AF771" i="5"/>
  <c r="AF424" i="5"/>
  <c r="AF817" i="5"/>
  <c r="AF1231" i="5"/>
  <c r="AF2563" i="5"/>
  <c r="AF1363" i="5"/>
  <c r="AF417" i="5"/>
  <c r="AF739" i="5"/>
  <c r="AF2987" i="5"/>
  <c r="AF1072" i="5"/>
  <c r="AF962" i="5"/>
  <c r="AF1139" i="5"/>
  <c r="AF357" i="5"/>
  <c r="AF3263" i="5"/>
  <c r="AF760" i="5"/>
  <c r="AF39" i="5"/>
  <c r="AF1070" i="5"/>
  <c r="AF2626" i="5"/>
  <c r="AF2025" i="5"/>
  <c r="AF1521" i="5"/>
  <c r="AF351" i="5"/>
  <c r="AF1647" i="5"/>
  <c r="AF2778" i="5"/>
  <c r="AF2647" i="5"/>
  <c r="AF914" i="5"/>
  <c r="AF924" i="5"/>
  <c r="AF1979" i="5"/>
  <c r="AF2202" i="5"/>
  <c r="AF3434" i="5"/>
  <c r="AF2573" i="5"/>
  <c r="AF1232" i="5"/>
  <c r="AF1250" i="5"/>
  <c r="AF1650" i="5"/>
  <c r="AF3497" i="5"/>
  <c r="AF326" i="5"/>
  <c r="AF2925" i="5"/>
  <c r="AF1653" i="5"/>
  <c r="AF348" i="5"/>
  <c r="AF2959" i="5"/>
  <c r="AF642" i="5"/>
  <c r="AF926" i="5"/>
  <c r="AF1580" i="5"/>
  <c r="AF708" i="5"/>
  <c r="AF1255" i="5"/>
  <c r="AF1289" i="5"/>
  <c r="AF1771" i="5"/>
  <c r="AF1229" i="5"/>
  <c r="AF514" i="5"/>
  <c r="AF943" i="5"/>
  <c r="AF1054" i="5"/>
  <c r="AF1311" i="5"/>
  <c r="AF2219" i="5"/>
  <c r="AF3087" i="5"/>
  <c r="AF898" i="5"/>
  <c r="AF2236" i="5"/>
  <c r="AF2421" i="5"/>
  <c r="AF2115" i="5"/>
  <c r="AF535" i="5"/>
  <c r="AF858" i="5"/>
  <c r="AF750" i="5"/>
  <c r="AF5" i="5"/>
  <c r="AF1007" i="5"/>
  <c r="AF105" i="5"/>
  <c r="AF2593" i="5"/>
  <c r="AF586" i="5"/>
  <c r="AF304" i="5"/>
  <c r="AF438" i="5"/>
  <c r="AF300" i="5"/>
  <c r="AF1308" i="5"/>
  <c r="AF1880" i="5"/>
  <c r="AF811" i="5"/>
  <c r="AF1105" i="5"/>
  <c r="AF766" i="5"/>
  <c r="AF2126" i="5"/>
  <c r="AF1060" i="5"/>
  <c r="AF740" i="5"/>
  <c r="AF1615" i="5"/>
  <c r="BK41" i="5"/>
  <c r="AF1581" i="5"/>
  <c r="AF2287" i="5"/>
  <c r="AF2996" i="5"/>
  <c r="AF2933" i="5"/>
  <c r="AF715" i="5"/>
  <c r="AF271" i="5"/>
  <c r="AF66" i="5"/>
  <c r="AF2633" i="5"/>
  <c r="AF1264" i="5"/>
  <c r="AF2793" i="5"/>
  <c r="AF598" i="5"/>
  <c r="AF1223" i="5"/>
  <c r="AF2555" i="5"/>
  <c r="AF1405" i="5"/>
  <c r="AF1587" i="5"/>
  <c r="AF592" i="5"/>
  <c r="AF321" i="5"/>
  <c r="AF974" i="5"/>
  <c r="AF999" i="5"/>
  <c r="AF1514" i="5"/>
  <c r="AF835" i="5"/>
  <c r="AF565" i="5"/>
  <c r="AF84" i="5"/>
  <c r="AF1688" i="5"/>
  <c r="AF1053" i="5"/>
  <c r="AF1731" i="5"/>
  <c r="AF1963" i="5"/>
  <c r="AF958" i="5"/>
  <c r="AF2690" i="5"/>
  <c r="AF1551" i="5"/>
  <c r="AF624" i="5"/>
  <c r="AF673" i="5"/>
  <c r="AF3477" i="5"/>
  <c r="AF2388" i="5"/>
  <c r="AF2149" i="5"/>
  <c r="AF3483" i="5"/>
  <c r="AF3012" i="5"/>
  <c r="AF827" i="5"/>
  <c r="AF2963" i="5"/>
  <c r="AF3121" i="5"/>
  <c r="AF255" i="5"/>
  <c r="AF2057" i="5"/>
  <c r="AF3023" i="5"/>
  <c r="AF883" i="5"/>
  <c r="AF2259" i="5"/>
  <c r="AF775" i="5"/>
  <c r="AF942" i="5"/>
  <c r="AF1934" i="5"/>
  <c r="AF1235" i="5"/>
  <c r="AF626" i="5"/>
  <c r="AF1306" i="5"/>
  <c r="AF1293" i="5"/>
  <c r="AF3444" i="5"/>
  <c r="AF545" i="5"/>
  <c r="AF2539" i="5"/>
  <c r="AF313" i="5"/>
  <c r="AF3109" i="5"/>
  <c r="AF117" i="5"/>
  <c r="AF1830" i="5"/>
  <c r="AF1624" i="5"/>
  <c r="AF727" i="5"/>
  <c r="AF757" i="5"/>
  <c r="AF746" i="5"/>
  <c r="AF1468" i="5"/>
  <c r="AF501" i="5"/>
  <c r="AF1256" i="5"/>
  <c r="AF1013" i="5"/>
  <c r="AF718" i="5"/>
  <c r="AF2360" i="5"/>
  <c r="AF1183" i="5"/>
  <c r="AF1944" i="5"/>
  <c r="AF356" i="5"/>
  <c r="AF14" i="5"/>
  <c r="AF1693" i="5"/>
  <c r="AF1904" i="5"/>
  <c r="AF367" i="5"/>
  <c r="AF1742" i="5"/>
  <c r="AF2765" i="5"/>
  <c r="AF1957" i="5"/>
  <c r="AF946" i="5"/>
  <c r="AF47" i="5"/>
  <c r="AF579" i="5"/>
  <c r="AF58" i="5"/>
  <c r="AF2274" i="5"/>
  <c r="AF2197" i="5"/>
  <c r="AF2908" i="5"/>
  <c r="AF2173" i="5"/>
  <c r="AF3028" i="5"/>
  <c r="AF204" i="5"/>
  <c r="AF669" i="5"/>
  <c r="AF1304" i="5"/>
  <c r="AF3453" i="5"/>
  <c r="AF638" i="5"/>
  <c r="AF928" i="5"/>
  <c r="AF123" i="5"/>
  <c r="AF3106" i="5"/>
  <c r="AF2245" i="5"/>
  <c r="AF2598" i="5"/>
  <c r="AF2052" i="5"/>
  <c r="AF2524" i="5"/>
  <c r="AF2564" i="5"/>
  <c r="AF1398" i="5"/>
  <c r="AF833" i="5"/>
  <c r="AF18" i="5"/>
  <c r="AF2680" i="5"/>
  <c r="AF2140" i="5"/>
  <c r="AF1968" i="5"/>
  <c r="AF2657" i="5"/>
  <c r="AF1793" i="5"/>
  <c r="AF1478" i="5"/>
  <c r="AF1632" i="5"/>
  <c r="AF2346" i="5"/>
  <c r="AF705" i="5"/>
  <c r="AF3466" i="5"/>
  <c r="AF2124" i="5"/>
  <c r="AF193" i="5"/>
  <c r="AF922" i="5"/>
  <c r="AF2262" i="5"/>
  <c r="AF2991" i="5"/>
  <c r="AF2246" i="5"/>
  <c r="AF2530" i="5"/>
  <c r="AF888" i="5"/>
  <c r="AF2420" i="5"/>
  <c r="AF1703" i="5"/>
  <c r="AF2214" i="5"/>
  <c r="AF3419" i="5"/>
  <c r="AF7" i="5"/>
  <c r="AF985" i="5"/>
  <c r="AF2377" i="5"/>
  <c r="AF2022" i="5"/>
  <c r="AF218" i="5"/>
  <c r="AF1671" i="5"/>
  <c r="AF2266" i="5"/>
  <c r="AF1141" i="5"/>
  <c r="AF420" i="5"/>
  <c r="AF1843" i="5"/>
  <c r="AF244" i="5"/>
  <c r="AF133" i="5"/>
  <c r="AF589" i="5"/>
  <c r="AF2813" i="5"/>
  <c r="AF2811" i="5"/>
  <c r="AF3266" i="5"/>
  <c r="AF2523" i="5"/>
  <c r="BL7" i="5"/>
  <c r="AF3404" i="5"/>
  <c r="AF655" i="5"/>
  <c r="AF93" i="5"/>
  <c r="AF759" i="5"/>
  <c r="AF1121" i="5"/>
  <c r="AF1841" i="5"/>
  <c r="AF2738" i="5"/>
  <c r="AF2417" i="5"/>
  <c r="AF2723" i="5"/>
  <c r="AF2001" i="5"/>
  <c r="AF268" i="5"/>
  <c r="AF3190" i="5"/>
  <c r="AF1257" i="5"/>
  <c r="AF3230" i="5"/>
  <c r="AF611" i="5"/>
  <c r="AF1367" i="5"/>
  <c r="AF2117" i="5"/>
  <c r="AF3508" i="5"/>
  <c r="AF2658" i="5"/>
  <c r="AF3251" i="5"/>
  <c r="AF864" i="5"/>
  <c r="AF1846" i="5"/>
  <c r="AF721" i="5"/>
  <c r="AF3354" i="5"/>
  <c r="AF308" i="5"/>
  <c r="AF951" i="5"/>
  <c r="AF1925" i="5"/>
  <c r="AF692" i="5"/>
  <c r="AF521" i="5"/>
  <c r="AF2671" i="5"/>
  <c r="AF3026" i="5"/>
  <c r="AF2270" i="5"/>
  <c r="AF3061" i="5"/>
  <c r="AF2978" i="5"/>
  <c r="AF2268" i="5"/>
  <c r="AF2349" i="5"/>
  <c r="AF1068" i="5"/>
  <c r="AF3277" i="5"/>
  <c r="AF2674" i="5"/>
  <c r="AF1276" i="5"/>
  <c r="AF1477" i="5"/>
  <c r="AF987" i="5"/>
  <c r="AF391" i="5"/>
  <c r="AF1474" i="5"/>
  <c r="AF379" i="5"/>
  <c r="AF570" i="5"/>
  <c r="AF302" i="5"/>
  <c r="AF2505" i="5"/>
  <c r="AF1779" i="5"/>
  <c r="AF1132" i="5"/>
  <c r="AF80" i="5"/>
  <c r="AF823" i="5"/>
  <c r="AF474" i="5"/>
  <c r="AF2353" i="5"/>
  <c r="AF243" i="5"/>
  <c r="AF1171" i="5"/>
  <c r="AF383" i="5"/>
  <c r="AF1134" i="5"/>
  <c r="AF524" i="5"/>
  <c r="AF312" i="5"/>
  <c r="AF2035" i="5"/>
  <c r="AF191" i="5"/>
  <c r="AF2222" i="5"/>
  <c r="AF1035" i="5"/>
  <c r="AF423" i="5"/>
  <c r="AF1520" i="5"/>
  <c r="AF192" i="5"/>
  <c r="AF1241" i="5"/>
  <c r="AF790" i="5"/>
  <c r="AF1165" i="5"/>
  <c r="AF62" i="5"/>
  <c r="AF685" i="5"/>
  <c r="AF1483" i="5"/>
  <c r="AF245" i="5"/>
  <c r="AF1271" i="5"/>
  <c r="AF1985" i="5"/>
  <c r="AF1310" i="5"/>
  <c r="AF190" i="5"/>
  <c r="AF1106" i="5"/>
  <c r="AF1377" i="5"/>
  <c r="AF2939" i="5"/>
  <c r="AF1109" i="5"/>
  <c r="AF2091" i="5"/>
  <c r="AF1960" i="5"/>
  <c r="AF1222" i="5"/>
  <c r="AF1777" i="5"/>
  <c r="AF309" i="5"/>
  <c r="AF205" i="5"/>
  <c r="AF1994" i="5"/>
  <c r="AF1953" i="5"/>
  <c r="AF455" i="5"/>
  <c r="AF96" i="5"/>
  <c r="AF1004" i="5"/>
  <c r="AF1425" i="5"/>
  <c r="AF1133" i="5"/>
  <c r="AF1811" i="5"/>
  <c r="AF2601" i="5"/>
  <c r="AF846" i="5"/>
  <c r="AF110" i="5"/>
  <c r="AF576" i="5"/>
  <c r="AF859" i="5"/>
  <c r="AF1003" i="5"/>
  <c r="AF645" i="5"/>
  <c r="AF1420" i="5"/>
  <c r="AF1173" i="5"/>
  <c r="AF1242" i="5"/>
  <c r="AF2986" i="5"/>
  <c r="AF1667" i="5"/>
  <c r="AF2182" i="5"/>
  <c r="AF2504" i="5"/>
  <c r="AF1699" i="5"/>
  <c r="AF1206" i="5"/>
  <c r="AF667" i="5"/>
  <c r="AF220" i="5"/>
  <c r="AF1342" i="5"/>
  <c r="AF614" i="5"/>
  <c r="AF1764" i="5"/>
  <c r="AF1595" i="5"/>
  <c r="AF1689" i="5"/>
  <c r="AF226" i="5"/>
  <c r="AF841" i="5"/>
  <c r="AF456" i="5"/>
  <c r="AF975" i="5"/>
  <c r="AF1418" i="5"/>
  <c r="AF453" i="5"/>
  <c r="AF1025" i="5"/>
  <c r="AF1513" i="5"/>
  <c r="AF1266" i="5"/>
  <c r="AF2119" i="5"/>
  <c r="AF149" i="5"/>
  <c r="AF1767" i="5"/>
  <c r="AF3188" i="5"/>
  <c r="AF1719" i="5"/>
  <c r="AF1566" i="5"/>
  <c r="AF1617" i="5"/>
  <c r="AF2400" i="5"/>
  <c r="AF644" i="5"/>
  <c r="AF1284" i="5"/>
  <c r="AF1322" i="5"/>
  <c r="AF889" i="5"/>
  <c r="AF28" i="5"/>
  <c r="AF1269" i="5"/>
  <c r="AF128" i="5"/>
  <c r="AF2610" i="5"/>
  <c r="AF253" i="5"/>
  <c r="AF186" i="5"/>
  <c r="AF2602" i="5"/>
  <c r="AF1458" i="5"/>
  <c r="AF1491" i="5"/>
  <c r="AF430" i="5"/>
  <c r="AF2304" i="5"/>
  <c r="AF262" i="5"/>
  <c r="AF2562" i="5"/>
  <c r="AF259" i="5"/>
  <c r="AF2322" i="5"/>
  <c r="AF604" i="5"/>
  <c r="AF303" i="5"/>
  <c r="AF2166" i="5"/>
  <c r="AF388" i="5"/>
  <c r="AF1984" i="5"/>
  <c r="AF741" i="5"/>
  <c r="AF246" i="5"/>
  <c r="AF1840" i="5"/>
  <c r="AF836" i="5"/>
  <c r="AF1056" i="5"/>
  <c r="AF558" i="5"/>
  <c r="AF608" i="5"/>
  <c r="AF280" i="5"/>
  <c r="AF1928" i="5"/>
  <c r="AF3441" i="5"/>
  <c r="AF563" i="5"/>
  <c r="AF507" i="5"/>
  <c r="AF2569" i="5"/>
  <c r="AF339" i="5"/>
  <c r="AF1119" i="5"/>
  <c r="AF1345" i="5"/>
  <c r="AF130" i="5"/>
  <c r="AF2995" i="5"/>
  <c r="AF834" i="5"/>
  <c r="AF173" i="5"/>
  <c r="AF1351" i="5"/>
  <c r="AF2331" i="5"/>
  <c r="AF1912" i="5"/>
  <c r="AF1409" i="5"/>
  <c r="AF1374" i="5"/>
  <c r="AF909" i="5"/>
  <c r="AF1219" i="5"/>
  <c r="AF1955" i="5"/>
  <c r="AF3003" i="5"/>
  <c r="AF1209" i="5"/>
  <c r="AF1230" i="5"/>
  <c r="AF981" i="5"/>
  <c r="AF85" i="5"/>
  <c r="AF1034" i="5"/>
  <c r="AF625" i="5"/>
  <c r="AF1022" i="5"/>
  <c r="AF2257" i="5"/>
  <c r="AF1685" i="5"/>
  <c r="AF1836" i="5"/>
  <c r="AF1894" i="5"/>
  <c r="AF104" i="5"/>
  <c r="AF360" i="5"/>
  <c r="AF292" i="5"/>
  <c r="AF2826" i="5"/>
  <c r="AF2675" i="5"/>
  <c r="AF639" i="5"/>
  <c r="AF590" i="5"/>
  <c r="AF1967" i="5"/>
  <c r="AF1443" i="5"/>
  <c r="AF2642" i="5"/>
  <c r="AF1827" i="5"/>
  <c r="AF145" i="5"/>
  <c r="AF541" i="5"/>
  <c r="AF2368" i="5"/>
  <c r="AF53" i="5"/>
  <c r="AF2027" i="5"/>
  <c r="AF1602" i="5"/>
  <c r="AF1666" i="5"/>
  <c r="AF648" i="5"/>
  <c r="AF100" i="5"/>
  <c r="AF2473" i="5"/>
  <c r="AF1577" i="5"/>
  <c r="AF1090" i="5"/>
  <c r="AF1032" i="5"/>
  <c r="AF275" i="5"/>
  <c r="AF1327" i="5"/>
  <c r="AF272" i="5"/>
  <c r="AF1760" i="5"/>
  <c r="AF140" i="5"/>
  <c r="AF3418" i="5"/>
  <c r="AF195" i="5"/>
  <c r="AF55" i="5"/>
  <c r="AF983" i="5"/>
  <c r="AF2511" i="5"/>
  <c r="AF2029" i="5"/>
  <c r="AF481" i="5"/>
  <c r="AF22" i="5"/>
  <c r="AF1501" i="5"/>
  <c r="AF1657" i="5"/>
  <c r="AF447" i="5"/>
  <c r="AF1313" i="5"/>
  <c r="AF1810" i="5"/>
  <c r="AF1128" i="5"/>
  <c r="AF2065" i="5"/>
  <c r="AF1524" i="5"/>
  <c r="AF607" i="5"/>
  <c r="AF2713" i="5"/>
  <c r="AF2769" i="5"/>
  <c r="AF1287" i="5"/>
  <c r="AF2385" i="5"/>
  <c r="AF2011" i="5"/>
  <c r="AF88" i="5"/>
  <c r="AF2457" i="5"/>
  <c r="AF1564" i="5"/>
  <c r="AF301" i="5"/>
  <c r="AF1848" i="5"/>
  <c r="AF1785" i="5"/>
  <c r="AF98" i="5"/>
  <c r="AF707" i="5"/>
  <c r="AF1214" i="5"/>
  <c r="AF452" i="5"/>
  <c r="AF1546" i="5"/>
  <c r="AF876" i="5"/>
  <c r="AF517" i="5"/>
  <c r="AF2017" i="5"/>
  <c r="AF1341" i="5"/>
  <c r="AF842" i="5"/>
  <c r="AF16" i="5"/>
  <c r="AF2008" i="5"/>
  <c r="AF549" i="5"/>
  <c r="AF1969" i="5"/>
  <c r="AF2333" i="5"/>
  <c r="AF1286" i="5"/>
  <c r="AF491" i="5"/>
  <c r="AF1698" i="5"/>
  <c r="AF1466" i="5"/>
  <c r="AF1160" i="5"/>
  <c r="AF742" i="5"/>
  <c r="AF861" i="5"/>
  <c r="AF2816" i="5"/>
  <c r="AF1191" i="5"/>
  <c r="AF486" i="5"/>
  <c r="AF143" i="5"/>
  <c r="AF1414" i="5"/>
  <c r="AF756" i="5"/>
  <c r="AF2574" i="5"/>
  <c r="AF174" i="5"/>
  <c r="AF1337" i="5"/>
  <c r="AF826" i="5"/>
  <c r="AF1896" i="5"/>
  <c r="AF147" i="5"/>
  <c r="AF2056" i="5"/>
  <c r="AF2954" i="5"/>
  <c r="AF2750" i="5"/>
  <c r="AF1318" i="5"/>
  <c r="AF1213" i="5"/>
  <c r="AF1261" i="5"/>
  <c r="AF2714" i="5"/>
  <c r="AF574" i="5"/>
  <c r="AF1176" i="5"/>
  <c r="AF998" i="5"/>
  <c r="AF152" i="5"/>
  <c r="AF1172" i="5"/>
  <c r="AF1541" i="5"/>
  <c r="AF3200" i="5"/>
  <c r="AF676" i="5"/>
  <c r="AF1822" i="5"/>
  <c r="AF230" i="5"/>
  <c r="AF853" i="5"/>
  <c r="AF345" i="5"/>
  <c r="AF588" i="5"/>
  <c r="AF580" i="5"/>
  <c r="AF64" i="5"/>
  <c r="AF2808" i="5"/>
  <c r="AF2445" i="5"/>
  <c r="AF1888" i="5"/>
  <c r="AF252" i="5"/>
  <c r="AF2289" i="5"/>
  <c r="AF352" i="5"/>
  <c r="AF1831" i="5"/>
  <c r="AF516" i="5"/>
  <c r="AF317" i="5"/>
  <c r="AF224" i="5"/>
  <c r="AF81" i="5"/>
  <c r="AF1601" i="5"/>
  <c r="AF533" i="5"/>
  <c r="AF779" i="5"/>
  <c r="AF2553" i="5"/>
  <c r="AF620" i="5"/>
  <c r="AF267" i="5"/>
  <c r="AF966" i="5"/>
  <c r="AF1378" i="5"/>
  <c r="AF682" i="5"/>
  <c r="AF1691" i="5"/>
  <c r="AF2537" i="5"/>
  <c r="AF913" i="5"/>
  <c r="AF482" i="5"/>
  <c r="AF1392" i="5"/>
  <c r="AF1713" i="5"/>
  <c r="AF162" i="5"/>
  <c r="AF2128" i="5"/>
  <c r="AF940" i="5"/>
  <c r="AF1193" i="5"/>
  <c r="AF548" i="5"/>
  <c r="AF1406" i="5"/>
  <c r="AF2611" i="5"/>
  <c r="AF903" i="5"/>
  <c r="AF1042" i="5"/>
  <c r="AF2296" i="5"/>
  <c r="AF1769" i="5"/>
  <c r="AF896" i="5"/>
  <c r="AF1296" i="5"/>
  <c r="AF1609" i="5"/>
  <c r="AF710" i="5"/>
  <c r="AF1708" i="5"/>
  <c r="AF2784" i="5"/>
  <c r="AF225" i="5"/>
  <c r="AF412" i="5"/>
  <c r="AF26" i="5"/>
  <c r="AF2431" i="5"/>
  <c r="AF2273" i="5"/>
  <c r="AF2503" i="5"/>
  <c r="AF690" i="5"/>
  <c r="AF2522" i="5"/>
  <c r="AF628" i="5"/>
  <c r="AF784" i="5"/>
  <c r="BL3" i="5"/>
  <c r="AF2125" i="5"/>
  <c r="AF2093" i="5"/>
  <c r="AF1973" i="5"/>
  <c r="AF2494" i="5"/>
  <c r="AF1532" i="5"/>
  <c r="AF3281" i="5"/>
  <c r="AF2399" i="5"/>
  <c r="AF1895" i="5"/>
  <c r="AF2064" i="5"/>
  <c r="AF1305" i="5"/>
  <c r="AF1470" i="5"/>
  <c r="AF2841" i="5"/>
  <c r="AF1940" i="5"/>
  <c r="AF1359" i="5"/>
  <c r="AF1614" i="5"/>
  <c r="AF1949" i="5"/>
  <c r="AF2547" i="5"/>
  <c r="AF2023" i="5"/>
  <c r="AF2267" i="5"/>
  <c r="AF3507" i="5"/>
  <c r="AF668" i="5"/>
  <c r="AF2974" i="5"/>
  <c r="AF807" i="5"/>
  <c r="AF1999" i="5"/>
  <c r="AF3172" i="5"/>
  <c r="AF129" i="5"/>
  <c r="AF1467" i="5"/>
  <c r="AF1954" i="5"/>
  <c r="AF1762" i="5"/>
  <c r="BK28" i="5"/>
  <c r="AF2403" i="5"/>
  <c r="AF3447" i="5"/>
  <c r="AF794" i="5"/>
  <c r="AF515" i="5"/>
  <c r="AF2907" i="5"/>
  <c r="AF2247" i="5"/>
  <c r="AF2790" i="5"/>
  <c r="AF1429" i="5"/>
  <c r="AF2544" i="5"/>
  <c r="AF2157" i="5"/>
  <c r="AF1123" i="5"/>
  <c r="AF2934" i="5"/>
  <c r="AF1135" i="5"/>
  <c r="AF1317" i="5"/>
  <c r="AF848" i="5"/>
  <c r="AF1507" i="5"/>
  <c r="AF1499" i="5"/>
  <c r="AF2786" i="5"/>
  <c r="AF938" i="5"/>
  <c r="AF185" i="5"/>
  <c r="AF540" i="5"/>
  <c r="AF488" i="5"/>
  <c r="AF454" i="5"/>
  <c r="AF822" i="5"/>
  <c r="AF542" i="5"/>
  <c r="AF1833" i="5"/>
  <c r="AF1210" i="5"/>
  <c r="AF3074" i="5"/>
  <c r="AF850" i="5"/>
  <c r="AF1127" i="5"/>
  <c r="AF1818" i="5"/>
  <c r="AF2456" i="5"/>
  <c r="AF349" i="5"/>
  <c r="AF2515" i="5"/>
  <c r="AF2244" i="5"/>
  <c r="AF1917" i="5"/>
  <c r="AF2526" i="5"/>
  <c r="AF2507" i="5"/>
  <c r="AF3" i="5"/>
  <c r="AF3178" i="5"/>
  <c r="AF1900" i="5"/>
  <c r="AF170" i="5"/>
  <c r="AF3324" i="5"/>
  <c r="AF2142" i="5"/>
  <c r="AF464" i="5"/>
  <c r="AF2755" i="5"/>
  <c r="AF256" i="5"/>
  <c r="AF2807" i="5"/>
  <c r="AF808" i="5"/>
  <c r="AF2762" i="5"/>
  <c r="AF1901" i="5"/>
  <c r="AF3163" i="5"/>
  <c r="AF2256" i="5"/>
  <c r="AF3056" i="5"/>
  <c r="AF2985" i="5"/>
  <c r="AF1787" i="5"/>
  <c r="AF3238" i="5"/>
  <c r="AF1077" i="5"/>
  <c r="AF1453" i="5"/>
  <c r="AF1455" i="5"/>
  <c r="AF615" i="5"/>
  <c r="AF557" i="5"/>
  <c r="AF3141" i="5"/>
  <c r="AF2282" i="5"/>
  <c r="AF1721" i="5"/>
  <c r="AF3035" i="5"/>
  <c r="AF1578" i="5"/>
  <c r="AF2851" i="5"/>
  <c r="AF1715" i="5"/>
  <c r="AF1751" i="5"/>
  <c r="AF2201" i="5"/>
  <c r="AF3299" i="5"/>
  <c r="AF3268" i="5"/>
  <c r="AF1854" i="5"/>
  <c r="AF1244" i="5"/>
  <c r="AF780" i="5"/>
  <c r="AF2994" i="5"/>
  <c r="AF1353" i="5"/>
  <c r="AF1821" i="5"/>
  <c r="AF797" i="5"/>
  <c r="AF1195" i="5"/>
  <c r="AF585" i="5"/>
  <c r="AF937" i="5"/>
  <c r="AF2013" i="5"/>
  <c r="AF299" i="5"/>
  <c r="AF726" i="5"/>
  <c r="AF1786" i="5"/>
  <c r="AF69" i="5"/>
  <c r="AF1490" i="5"/>
  <c r="AF2882" i="5"/>
  <c r="AF2434" i="5"/>
  <c r="AF1320" i="5"/>
  <c r="AF2384" i="5"/>
  <c r="AF1672" i="5"/>
  <c r="AF1527" i="5"/>
  <c r="AF1893" i="5"/>
  <c r="AF2392" i="5"/>
  <c r="AF1423" i="5"/>
  <c r="AF2541" i="5"/>
  <c r="AF672" i="5"/>
  <c r="AF1924" i="5"/>
  <c r="AF857" i="5"/>
  <c r="AF3336" i="5"/>
  <c r="AF485" i="5"/>
  <c r="AF1622" i="5"/>
  <c r="AF70" i="5"/>
  <c r="AF3387" i="5"/>
  <c r="AF1559" i="5"/>
  <c r="AF1983" i="5"/>
  <c r="AF2145" i="5"/>
  <c r="AF2393" i="5"/>
  <c r="AF2293" i="5"/>
  <c r="AF2192" i="5"/>
  <c r="AF2664" i="5"/>
  <c r="AF3358" i="5"/>
  <c r="AF2237" i="5"/>
  <c r="AF3352" i="5"/>
  <c r="AF729" i="5"/>
  <c r="AF2471" i="5"/>
  <c r="AF694" i="5"/>
  <c r="AF2482" i="5"/>
  <c r="AF3351" i="5"/>
  <c r="AF169" i="5"/>
  <c r="AF2375" i="5"/>
  <c r="AF3271" i="5"/>
  <c r="AF3078" i="5"/>
  <c r="AF374" i="5"/>
  <c r="AF2080" i="5"/>
  <c r="AF1993" i="5"/>
  <c r="AF872" i="5"/>
  <c r="AF1712" i="5"/>
  <c r="AF371" i="5"/>
  <c r="AF437" i="5"/>
  <c r="AF311" i="5"/>
  <c r="AF1138" i="5"/>
  <c r="AF176" i="5"/>
  <c r="AF1061" i="5"/>
  <c r="AF2705" i="5"/>
  <c r="AF380" i="5"/>
  <c r="AF714" i="5"/>
  <c r="AF2408" i="5"/>
  <c r="AF1091" i="5"/>
  <c r="AF2625" i="5"/>
  <c r="AF2134" i="5"/>
  <c r="AF2560" i="5"/>
  <c r="AF2485" i="5"/>
  <c r="AF2932" i="5"/>
  <c r="AF3459" i="5"/>
  <c r="AF1654" i="5"/>
  <c r="AF415" i="5"/>
  <c r="AF2422" i="5"/>
  <c r="AF3289" i="5"/>
  <c r="AF1350" i="5"/>
  <c r="AF1395" i="5"/>
  <c r="AF695" i="5"/>
  <c r="AF634" i="5"/>
  <c r="AF1473" i="5"/>
  <c r="AF2481" i="5"/>
  <c r="AF1376" i="5"/>
  <c r="AF240" i="5"/>
  <c r="AF2712" i="5"/>
  <c r="AF95" i="5"/>
  <c r="AF1307" i="5"/>
  <c r="AF1539" i="5"/>
  <c r="AF809" i="5"/>
  <c r="AF393" i="5"/>
  <c r="AF1681" i="5"/>
  <c r="AF3004" i="5"/>
  <c r="AF75" i="5"/>
  <c r="AF2818" i="5"/>
  <c r="AF2406" i="5"/>
  <c r="AF2943" i="5"/>
  <c r="AF769" i="5"/>
  <c r="AF675" i="5"/>
  <c r="AF3480" i="5"/>
  <c r="AF1863" i="5"/>
  <c r="AF1464" i="5"/>
  <c r="AF2234" i="5"/>
  <c r="AF290" i="5"/>
  <c r="AF696" i="5"/>
  <c r="AF199" i="5"/>
  <c r="AF1938" i="5"/>
  <c r="AF660" i="5"/>
  <c r="AF722" i="5"/>
  <c r="AF712" i="5"/>
  <c r="AF772" i="5"/>
  <c r="AF713" i="5"/>
  <c r="AF1018" i="5"/>
  <c r="AF1379" i="5"/>
  <c r="AF661" i="5"/>
  <c r="AF1495" i="5"/>
  <c r="AF3180" i="5"/>
  <c r="AF1557" i="5"/>
  <c r="AF2832" i="5"/>
  <c r="AF2637" i="5"/>
  <c r="AF2026" i="5"/>
  <c r="AF2781" i="5"/>
  <c r="AF1959" i="5"/>
  <c r="AF3051" i="5"/>
  <c r="AF723" i="5"/>
  <c r="AF2640" i="5"/>
  <c r="AF3174" i="5"/>
  <c r="AF3216" i="5"/>
  <c r="AF448" i="5"/>
  <c r="AF1936" i="5"/>
  <c r="AF2478" i="5"/>
  <c r="AF2792" i="5"/>
  <c r="AF101" i="5"/>
  <c r="AF490" i="5"/>
  <c r="AF2594" i="5"/>
  <c r="AF2118" i="5"/>
  <c r="AF402" i="5"/>
  <c r="AF1631" i="5"/>
  <c r="AF238" i="5"/>
  <c r="AF1156" i="5"/>
  <c r="AF121" i="5"/>
  <c r="AF1641" i="5"/>
  <c r="AF1914" i="5"/>
  <c r="AF35" i="5"/>
  <c r="AF2096" i="5"/>
  <c r="AF686" i="5"/>
  <c r="AF523" i="5"/>
  <c r="AF421" i="5"/>
  <c r="AF1207" i="5"/>
  <c r="AF1626" i="5"/>
  <c r="AF2618" i="5"/>
  <c r="AF821" i="5"/>
  <c r="AF1118" i="5"/>
  <c r="AF1776" i="5"/>
  <c r="AF1185" i="5"/>
  <c r="AF1151" i="5"/>
  <c r="AF1680" i="5"/>
  <c r="AF964" i="5"/>
  <c r="AF2345" i="5"/>
  <c r="AF248" i="5"/>
  <c r="AF1071" i="5"/>
  <c r="AF1860" i="5"/>
  <c r="AF534" i="5"/>
  <c r="AF2111" i="5"/>
  <c r="AF2977" i="5"/>
  <c r="AF1149" i="5"/>
  <c r="AF2844" i="5"/>
  <c r="AF181" i="5"/>
  <c r="AF700" i="5"/>
  <c r="AF635" i="5"/>
  <c r="AF445" i="5"/>
  <c r="AF161" i="5"/>
  <c r="AF1196" i="5"/>
  <c r="AF109" i="5"/>
  <c r="AF413" i="5"/>
  <c r="AF1116" i="5"/>
  <c r="AF2208" i="5"/>
  <c r="AF1439" i="5"/>
  <c r="AF1403" i="5"/>
  <c r="AF1265" i="5"/>
  <c r="AF636" i="5"/>
  <c r="AF427" i="5"/>
  <c r="AF1073" i="5"/>
  <c r="AF155" i="5"/>
  <c r="AF2223" i="5"/>
  <c r="AF168" i="5"/>
  <c r="AF1950" i="5"/>
  <c r="AF1659" i="5"/>
  <c r="AF1146" i="5"/>
  <c r="AF1619" i="5"/>
  <c r="AF294" i="5"/>
  <c r="AF498" i="5"/>
  <c r="AF1137" i="5"/>
  <c r="AF863" i="5"/>
  <c r="AF1389" i="5"/>
  <c r="AF177" i="5"/>
  <c r="AF1309" i="5"/>
  <c r="AF386" i="5"/>
  <c r="AF2123" i="5"/>
  <c r="AF12" i="5"/>
  <c r="AF1554" i="5"/>
  <c r="AF3446" i="5"/>
  <c r="AF108" i="5"/>
  <c r="AF3168" i="5"/>
  <c r="AF2856" i="5"/>
  <c r="AF1550" i="5"/>
  <c r="AF1263" i="5"/>
  <c r="AF1174" i="5"/>
  <c r="AF285" i="5"/>
  <c r="AF114" i="5"/>
  <c r="AF1039" i="5"/>
  <c r="AF724" i="5"/>
  <c r="AF1947" i="5"/>
  <c r="AF1110" i="5"/>
  <c r="AF1117" i="5"/>
  <c r="AF925" i="5"/>
  <c r="AF536" i="5"/>
  <c r="AF543" i="5"/>
  <c r="AF679" i="5"/>
  <c r="AF198" i="5"/>
  <c r="AF1221" i="5"/>
  <c r="AF215" i="5"/>
  <c r="AF289" i="5"/>
  <c r="AF783" i="5"/>
  <c r="AF918" i="5"/>
  <c r="AF197" i="5"/>
  <c r="AF89" i="5"/>
  <c r="AF2312" i="5"/>
  <c r="AF113" i="5"/>
  <c r="AF465" i="5"/>
  <c r="AF2884" i="5"/>
  <c r="AF603" i="5"/>
  <c r="AF2691" i="5"/>
  <c r="AF1186" i="5"/>
  <c r="AF950" i="5"/>
  <c r="AF203" i="5"/>
  <c r="AF359" i="5"/>
  <c r="AF1620" i="5"/>
  <c r="AF1579" i="5"/>
  <c r="AF736" i="5"/>
  <c r="AF1333" i="5"/>
  <c r="AF927" i="5"/>
  <c r="AF468" i="5"/>
  <c r="AF578" i="5"/>
  <c r="AF1562" i="5"/>
  <c r="AF1031" i="5"/>
  <c r="AF789" i="5"/>
  <c r="AF1586" i="5"/>
  <c r="AF1200" i="5"/>
  <c r="AF1325" i="5"/>
  <c r="AF1502" i="5"/>
  <c r="AF2634" i="5"/>
  <c r="AF369" i="5"/>
  <c r="AF2840" i="5"/>
  <c r="AF2352" i="5"/>
  <c r="AF74" i="5"/>
  <c r="AF298" i="5"/>
  <c r="AF976" i="5"/>
  <c r="AF1459" i="5"/>
  <c r="AF1522" i="5"/>
  <c r="AF97" i="5"/>
  <c r="AF1528" i="5"/>
  <c r="AF1481" i="5"/>
  <c r="AF2546" i="5"/>
  <c r="AF1063" i="5"/>
  <c r="AF61" i="5"/>
  <c r="AF764" i="5"/>
  <c r="AF1157" i="5"/>
  <c r="AF1784" i="5"/>
  <c r="AF1877" i="5"/>
  <c r="AF2561" i="5"/>
  <c r="AF366" i="5"/>
  <c r="AF633" i="5"/>
  <c r="AF2956" i="5"/>
  <c r="AF148" i="5"/>
  <c r="BL5" i="5"/>
  <c r="AF1441" i="5"/>
  <c r="AF1986" i="5"/>
  <c r="AF1605" i="5"/>
  <c r="AF107" i="5"/>
  <c r="AF2314" i="5"/>
  <c r="AF1198" i="5"/>
  <c r="AF500" i="5"/>
  <c r="AF1158" i="5"/>
  <c r="AF1384" i="5"/>
  <c r="AF562" i="5"/>
  <c r="AF1682" i="5"/>
  <c r="AF1563" i="5"/>
  <c r="AF79" i="5"/>
  <c r="AF844" i="5"/>
  <c r="AF2361" i="5"/>
  <c r="AF504" i="5"/>
  <c r="AF1460" i="5"/>
  <c r="AF949" i="5"/>
  <c r="AF3132" i="5"/>
  <c r="AF2777" i="5"/>
  <c r="AF2796" i="5"/>
  <c r="AF687" i="5"/>
  <c r="AF2924" i="5"/>
  <c r="AF2543" i="5"/>
  <c r="AF3131" i="5"/>
  <c r="AF3213" i="5"/>
  <c r="AF3184" i="5"/>
  <c r="AF3279" i="5"/>
  <c r="AF560" i="5"/>
  <c r="AF852" i="5"/>
  <c r="AF1433" i="5"/>
  <c r="AF2873" i="5"/>
  <c r="AF2039" i="5"/>
  <c r="AF1361" i="5"/>
  <c r="AF2185" i="5"/>
  <c r="AF2727" i="5"/>
  <c r="AF1009" i="5"/>
  <c r="AF2801" i="5"/>
  <c r="AF758" i="5"/>
  <c r="AF2506" i="5"/>
  <c r="AF2951" i="5"/>
  <c r="AF2732" i="5"/>
  <c r="AF1856" i="5"/>
  <c r="AF3177" i="5"/>
  <c r="AF2881" i="5"/>
  <c r="AF3293" i="5"/>
  <c r="AF3258" i="5"/>
  <c r="AF1274" i="5"/>
  <c r="AF693" i="5"/>
  <c r="AF1323" i="5"/>
  <c r="AF2329" i="5"/>
  <c r="AF1916" i="5"/>
  <c r="AF1864" i="5"/>
  <c r="AF475" i="5"/>
  <c r="AF3384" i="5"/>
  <c r="AF364" i="5"/>
  <c r="AF333" i="5"/>
  <c r="AF3486" i="5"/>
  <c r="BK40" i="5"/>
  <c r="AF1943" i="5"/>
  <c r="AF3162" i="5"/>
  <c r="AF3006" i="5"/>
  <c r="AF2181" i="5"/>
  <c r="AF3072" i="5"/>
  <c r="AF878" i="5"/>
  <c r="AF1315" i="5"/>
  <c r="AF404" i="5"/>
  <c r="AF42" i="5"/>
  <c r="AF2853" i="5"/>
  <c r="AF295" i="5"/>
  <c r="AF1371" i="5"/>
  <c r="AF183" i="5"/>
  <c r="AF1252" i="5"/>
  <c r="AF1684" i="5"/>
  <c r="AF885" i="5"/>
  <c r="AF1702" i="5"/>
  <c r="AF460" i="5"/>
  <c r="AF2817" i="5"/>
  <c r="AF1656" i="5"/>
  <c r="AF2198" i="5"/>
  <c r="AF441" i="5"/>
  <c r="AF1990" i="5"/>
  <c r="AF1097" i="5"/>
  <c r="AF1898" i="5"/>
  <c r="AF2150" i="5"/>
  <c r="AF1807" i="5"/>
  <c r="AF664" i="5"/>
  <c r="AF2869" i="5"/>
  <c r="AF868" i="5"/>
  <c r="AF1773" i="5"/>
  <c r="AF2235" i="5"/>
  <c r="AF2836" i="5"/>
  <c r="AF1089" i="5"/>
  <c r="AF1535" i="5"/>
  <c r="AF1294" i="5"/>
  <c r="AF219" i="5"/>
  <c r="AF2638" i="5"/>
  <c r="AF1492" i="5"/>
  <c r="AF2410" i="5"/>
  <c r="AF522" i="5"/>
  <c r="AF2971" i="5"/>
  <c r="AF322" i="5"/>
  <c r="AF3027" i="5"/>
  <c r="AF3491" i="5"/>
  <c r="AF2028" i="5"/>
  <c r="AF1505" i="5"/>
  <c r="AF912" i="5"/>
  <c r="AF1075" i="5"/>
  <c r="AF2252" i="5"/>
  <c r="AF3039" i="5"/>
  <c r="AF2548" i="5"/>
  <c r="AF782" i="5"/>
  <c r="AF1179" i="5"/>
  <c r="AF1204" i="5"/>
  <c r="AF1370" i="5"/>
  <c r="AF986" i="5"/>
  <c r="AF1662" i="5"/>
  <c r="AF538" i="5"/>
  <c r="AF1976" i="5"/>
  <c r="AF2739" i="5"/>
  <c r="AF510" i="5"/>
  <c r="AF3016" i="5"/>
  <c r="AF269" i="5"/>
  <c r="AF2702" i="5"/>
  <c r="AF591" i="5"/>
  <c r="AF2233" i="5"/>
  <c r="AF2893" i="5"/>
  <c r="AF3113" i="5"/>
  <c r="BK36" i="5"/>
  <c r="AF382" i="5"/>
  <c r="AF208" i="5"/>
  <c r="AF631" i="5"/>
  <c r="AF1259" i="5"/>
  <c r="AF320" i="5"/>
  <c r="AF908" i="5"/>
  <c r="AF1048" i="5"/>
  <c r="AF1324" i="5"/>
  <c r="AF2800" i="5"/>
  <c r="AF264" i="5"/>
  <c r="AF1603" i="5"/>
  <c r="AF831" i="5"/>
  <c r="AF877" i="5"/>
  <c r="AF2337" i="5"/>
  <c r="AF1858" i="5"/>
  <c r="AF2120" i="5"/>
  <c r="AF1273" i="5"/>
  <c r="AF3083" i="5"/>
  <c r="AF1435" i="5"/>
  <c r="AF2253" i="5"/>
  <c r="AF1129" i="5"/>
  <c r="AF2980" i="5"/>
  <c r="AF637" i="5"/>
  <c r="AF2725" i="5"/>
  <c r="BK18" i="5"/>
  <c r="AF2318" i="5"/>
  <c r="AF2326" i="5"/>
  <c r="AF2919" i="5"/>
  <c r="AF3246" i="5"/>
  <c r="AF1788" i="5"/>
  <c r="AF2955" i="5"/>
  <c r="AF1339" i="5"/>
  <c r="AF354" i="5"/>
  <c r="AF2067" i="5"/>
  <c r="AF2474" i="5"/>
  <c r="AF2788" i="5"/>
  <c r="AF977" i="5"/>
  <c r="AF1639" i="5"/>
  <c r="AF1011" i="5"/>
  <c r="AF347" i="5"/>
  <c r="AF2215" i="5"/>
  <c r="AF2428" i="5"/>
  <c r="AF984" i="5"/>
  <c r="AF3399" i="5"/>
  <c r="AF1506" i="5"/>
  <c r="AF2005" i="5"/>
  <c r="AF1686" i="5"/>
  <c r="AF1391" i="5"/>
  <c r="AF806" i="5"/>
  <c r="AF3030" i="5"/>
  <c r="AF2200" i="5"/>
  <c r="AF856" i="5"/>
  <c r="AF1344" i="5"/>
  <c r="AF200" i="5"/>
  <c r="AF1958" i="5"/>
  <c r="AF1487" i="5"/>
  <c r="AF310" i="5"/>
  <c r="AF2635" i="5"/>
  <c r="AF1625" i="5"/>
  <c r="AF2922" i="5"/>
  <c r="AF457" i="5"/>
  <c r="AF1426" i="5"/>
  <c r="AF1167" i="5"/>
  <c r="AF1695" i="5"/>
  <c r="AF2764" i="5"/>
  <c r="AF2376" i="5"/>
  <c r="AF2066" i="5"/>
  <c r="AF3150" i="5"/>
  <c r="AF824" i="5"/>
  <c r="AF2302" i="5"/>
  <c r="AF1002" i="5"/>
  <c r="AF1382" i="5"/>
  <c r="AF2763" i="5"/>
  <c r="AF1597" i="5"/>
  <c r="AF2487" i="5"/>
  <c r="AF3112" i="5"/>
  <c r="AF1017" i="5"/>
  <c r="AF1802" i="5"/>
  <c r="AF747" i="5"/>
  <c r="AF496" i="5"/>
  <c r="AF2704" i="5"/>
  <c r="AF331" i="5"/>
  <c r="AF361" i="5"/>
  <c r="AF241" i="5"/>
  <c r="AF2370" i="5"/>
  <c r="AF804" i="5"/>
  <c r="AF905" i="5"/>
  <c r="AF910" i="5"/>
  <c r="AF2529" i="5"/>
  <c r="AF1651" i="5"/>
  <c r="AF2745" i="5"/>
  <c r="AF990" i="5"/>
  <c r="AF2837" i="5"/>
  <c r="AF953" i="5"/>
  <c r="AF1408" i="5"/>
  <c r="AF1850" i="5"/>
  <c r="AF665" i="5"/>
  <c r="AF2535" i="5"/>
  <c r="AF1997" i="5"/>
  <c r="AF2780" i="5"/>
  <c r="AF3374" i="5"/>
  <c r="AF1744" i="5"/>
  <c r="AF2206" i="5"/>
  <c r="AF297" i="5"/>
  <c r="AF2923" i="5"/>
  <c r="AF788" i="5"/>
  <c r="AF1700" i="5"/>
  <c r="AF446" i="5"/>
  <c r="AF1358" i="5"/>
  <c r="AF2281" i="5"/>
  <c r="AF489" i="5"/>
  <c r="AF697" i="5"/>
  <c r="AF1755" i="5"/>
  <c r="AF1561" i="5"/>
  <c r="AF1238" i="5"/>
  <c r="AF1781" i="5"/>
  <c r="AF1036" i="5"/>
  <c r="AF1452" i="5"/>
  <c r="AF575" i="5"/>
  <c r="AF1111" i="5"/>
  <c r="AF867" i="5"/>
  <c r="AF2644" i="5"/>
  <c r="AF2383" i="5"/>
  <c r="AF2419" i="5"/>
  <c r="AF1927" i="5"/>
  <c r="AF1548" i="5"/>
  <c r="BK32" i="5"/>
  <c r="AF471" i="5"/>
  <c r="AF3001" i="5"/>
  <c r="AF2043" i="5"/>
  <c r="AF2306" i="5"/>
  <c r="AF2643" i="5"/>
  <c r="AF2550" i="5"/>
  <c r="AF2112" i="5"/>
  <c r="AF3029" i="5"/>
  <c r="AF2685" i="5"/>
  <c r="AF2469" i="5"/>
  <c r="AF3393" i="5"/>
  <c r="AF1088" i="5"/>
  <c r="AF1733" i="5"/>
  <c r="AF2518" i="5"/>
  <c r="AF3032" i="5"/>
  <c r="AF601" i="5"/>
  <c r="AF1722" i="5"/>
  <c r="AF2037" i="5"/>
  <c r="AF2121" i="5"/>
  <c r="AF1383" i="5"/>
  <c r="AF2156" i="5"/>
  <c r="AF2394" i="5"/>
  <c r="AF1530" i="5"/>
  <c r="AF1082" i="5"/>
  <c r="BL4" i="5"/>
  <c r="AF1931" i="5"/>
  <c r="AF1041" i="5"/>
  <c r="AF1124" i="5"/>
  <c r="AF3287" i="5"/>
  <c r="AF2263" i="5"/>
  <c r="AF381" i="5"/>
  <c r="AF3334" i="5"/>
  <c r="AF577" i="5"/>
  <c r="AF1571" i="5"/>
  <c r="AF2174" i="5"/>
  <c r="AF1321" i="5"/>
  <c r="AF1808" i="5"/>
  <c r="AF2587" i="5"/>
  <c r="AF2454" i="5"/>
  <c r="AF1604" i="5"/>
  <c r="AF1906" i="5"/>
  <c r="AF56" i="5"/>
  <c r="AF2823" i="5"/>
  <c r="AF1737" i="5"/>
  <c r="AF2210" i="5"/>
  <c r="AF2165" i="5"/>
  <c r="AF202" i="5"/>
  <c r="AF2621" i="5"/>
  <c r="AF3448" i="5"/>
  <c r="AF2391" i="5"/>
  <c r="AF629" i="5"/>
  <c r="AF1966" i="5"/>
  <c r="AF3427" i="5"/>
  <c r="AF3136" i="5"/>
  <c r="AF277" i="5"/>
  <c r="AF1815" i="5"/>
  <c r="AF3417" i="5"/>
  <c r="AF2044" i="5"/>
  <c r="AF3151" i="5"/>
  <c r="AF1208" i="5"/>
  <c r="AF1583" i="5"/>
  <c r="AF2020" i="5"/>
  <c r="AF1412" i="5"/>
  <c r="AF3249" i="5"/>
  <c r="AF425" i="5"/>
  <c r="AF561" i="5"/>
  <c r="AF2824" i="5"/>
  <c r="AF2949" i="5"/>
  <c r="AF1485" i="5"/>
  <c r="AF3270" i="5"/>
  <c r="AF3203" i="5"/>
  <c r="AF3158" i="5"/>
  <c r="AF3212" i="5"/>
  <c r="AF3096" i="5"/>
  <c r="AF2472" i="5"/>
  <c r="AF2188" i="5"/>
  <c r="AF774" i="5"/>
  <c r="AF1517" i="5"/>
  <c r="AF2108" i="5"/>
  <c r="AF2672" i="5"/>
  <c r="AF15" i="5"/>
  <c r="AF2854" i="5"/>
  <c r="AF3412" i="5"/>
  <c r="AF2036" i="5"/>
  <c r="AF3435" i="5"/>
  <c r="AF1998" i="5"/>
  <c r="AF2614" i="5"/>
  <c r="AF3259" i="5"/>
  <c r="AF2444" i="5"/>
  <c r="AF2295" i="5"/>
  <c r="AF2309" i="5"/>
  <c r="AF1829" i="5"/>
  <c r="AF2476" i="5"/>
  <c r="AF90" i="5"/>
  <c r="AF1606" i="5"/>
  <c r="AF2462" i="5"/>
  <c r="AF2742" i="5"/>
  <c r="AF1847" i="5"/>
  <c r="AF2596" i="5"/>
  <c r="AF1629" i="5"/>
  <c r="AF3264" i="5"/>
  <c r="AF1051" i="5"/>
  <c r="AF1247" i="5"/>
  <c r="AF3260" i="5"/>
  <c r="AF2160" i="5"/>
  <c r="AF3493" i="5"/>
  <c r="AF2203" i="5"/>
  <c r="AF2209" i="5"/>
  <c r="AF2921" i="5"/>
  <c r="AF663" i="5"/>
  <c r="AF2416" i="5"/>
  <c r="AF1086" i="5"/>
  <c r="AF2328" i="5"/>
  <c r="AF2681" i="5"/>
  <c r="AF609" i="5"/>
  <c r="AF2159" i="5"/>
  <c r="AF2582" i="5"/>
  <c r="AF3194" i="5"/>
  <c r="AF2773" i="5"/>
  <c r="AF2409" i="5"/>
  <c r="AF2317" i="5"/>
  <c r="AF1503" i="5"/>
  <c r="AF2514" i="5"/>
  <c r="AF2323" i="5"/>
  <c r="AF1805" i="5"/>
  <c r="AF2228" i="5"/>
  <c r="AF3169" i="5"/>
  <c r="AF2030" i="5"/>
  <c r="BL9" i="5"/>
  <c r="AF1170" i="5"/>
  <c r="AF3053" i="5"/>
  <c r="AF2241" i="5"/>
  <c r="AF1803" i="5"/>
  <c r="AF3346" i="5"/>
  <c r="AF3373" i="5"/>
  <c r="AF2693" i="5"/>
  <c r="AF1115" i="5"/>
  <c r="AF3257" i="5"/>
  <c r="AF1354" i="5"/>
  <c r="AF3482" i="5"/>
  <c r="AF593" i="5"/>
  <c r="AF1748" i="5"/>
  <c r="AF1303" i="5"/>
  <c r="AF2865" i="5"/>
  <c r="AF2218" i="5"/>
  <c r="AF1424" i="5"/>
  <c r="AF2170" i="5"/>
  <c r="AF2063" i="5"/>
  <c r="AF3389" i="5"/>
  <c r="AF2770" i="5"/>
  <c r="AF2299" i="5"/>
  <c r="AF2229" i="5"/>
  <c r="AF2447" i="5"/>
  <c r="AF1203" i="5"/>
  <c r="AF2427" i="5"/>
  <c r="AF2820" i="5"/>
  <c r="AF3274" i="5"/>
  <c r="AF2754" i="5"/>
  <c r="AF3206" i="5"/>
  <c r="AF3250" i="5"/>
  <c r="AF618" i="5"/>
  <c r="AF1243" i="5"/>
  <c r="AF656" i="5"/>
  <c r="AF1875" i="5"/>
  <c r="AF1416" i="5"/>
  <c r="AF1010" i="5"/>
  <c r="AF1065" i="5"/>
  <c r="AF2343" i="5"/>
  <c r="AF2912" i="5"/>
  <c r="AF1215" i="5"/>
  <c r="AF2718" i="5"/>
  <c r="AF2240" i="5"/>
  <c r="AF3098" i="5"/>
  <c r="AF2078" i="5"/>
  <c r="AF2033" i="5"/>
  <c r="AF1153" i="5"/>
  <c r="AF815" i="5"/>
  <c r="AF2172" i="5"/>
  <c r="AF3494" i="5"/>
  <c r="AF3288" i="5"/>
  <c r="AF1401" i="5"/>
  <c r="AF893" i="5"/>
  <c r="AF2168" i="5"/>
  <c r="BL6" i="5"/>
  <c r="AF1100" i="5"/>
  <c r="AF2858" i="5"/>
  <c r="AF1903" i="5"/>
  <c r="AF1920" i="5"/>
  <c r="AF979" i="5"/>
  <c r="AF2227" i="5"/>
  <c r="AF935" i="5"/>
  <c r="AF232" i="5"/>
  <c r="AF3046" i="5"/>
  <c r="AF2031" i="5"/>
  <c r="AF1837" i="5"/>
  <c r="AF407" i="5"/>
  <c r="AF2359" i="5"/>
  <c r="AF3488" i="5"/>
  <c r="AF3166" i="5"/>
  <c r="AF3413" i="5"/>
  <c r="AF829" i="5"/>
  <c r="AF458" i="5"/>
  <c r="AF866" i="5"/>
  <c r="AF2759" i="5"/>
  <c r="AF1030" i="5"/>
  <c r="AF1932" i="5"/>
  <c r="AF1509" i="5"/>
  <c r="AF3057" i="5"/>
  <c r="AF2891" i="5"/>
  <c r="AF1915" i="5"/>
  <c r="AF2768" i="5"/>
  <c r="AF3450" i="5"/>
  <c r="AF2636" i="5"/>
  <c r="AF2767" i="5"/>
  <c r="AF3400" i="5"/>
  <c r="AF1599" i="5"/>
  <c r="AF1862" i="5"/>
  <c r="AF3052" i="5"/>
  <c r="AF3283" i="5"/>
  <c r="AF1028" i="5"/>
  <c r="AF2880" i="5"/>
  <c r="AF3252" i="5"/>
  <c r="AF2599" i="5"/>
  <c r="AF3018" i="5"/>
  <c r="AF582" i="5"/>
  <c r="AF3382" i="5"/>
  <c r="AF691" i="5"/>
  <c r="AF1972" i="5"/>
  <c r="AF334" i="5"/>
  <c r="AF2519" i="5"/>
  <c r="AF2527" i="5"/>
  <c r="AF3155" i="5"/>
  <c r="AF1169" i="5"/>
  <c r="BK39" i="5"/>
  <c r="AF1658" i="5"/>
  <c r="AF2791" i="5"/>
  <c r="AF2211" i="5"/>
  <c r="AF554" i="5"/>
  <c r="AF2204" i="5"/>
  <c r="AF3207" i="5"/>
  <c r="AF2386" i="5"/>
  <c r="AF291" i="5"/>
  <c r="AF2930" i="5"/>
  <c r="AF171" i="5"/>
  <c r="AF134" i="5"/>
  <c r="AF1504" i="5"/>
  <c r="AF3248" i="5"/>
  <c r="AF1975" i="5"/>
  <c r="AF1475" i="5"/>
  <c r="AF3489" i="5"/>
  <c r="AF1180" i="5"/>
  <c r="AF619" i="5"/>
  <c r="AF2193" i="5"/>
  <c r="BK46" i="5"/>
  <c r="AF904" i="5"/>
  <c r="AF3211" i="5"/>
  <c r="AF1366" i="5"/>
  <c r="AF213" i="5"/>
  <c r="AF2659" i="5"/>
  <c r="AF2565" i="5"/>
  <c r="AF111" i="5"/>
  <c r="AF899" i="5"/>
  <c r="AF572" i="5"/>
  <c r="AF1542" i="5"/>
  <c r="AF2825" i="5"/>
  <c r="AF2077" i="5"/>
  <c r="AF2926" i="5"/>
  <c r="AF2517" i="5"/>
  <c r="AF3396" i="5"/>
  <c r="AF3154" i="5"/>
  <c r="AF1275" i="5"/>
  <c r="AF849" i="5"/>
  <c r="AF1436" i="5"/>
  <c r="AF2622" i="5"/>
  <c r="AF2903" i="5"/>
  <c r="AF947" i="5"/>
  <c r="AF1796" i="5"/>
  <c r="AF650" i="5"/>
  <c r="AF494" i="5"/>
  <c r="AF1820" i="5"/>
  <c r="AF187" i="5"/>
  <c r="AF1447" i="5"/>
  <c r="AF2250" i="5"/>
  <c r="AF2272" i="5"/>
  <c r="AF2859" i="5"/>
  <c r="AF1216" i="5"/>
  <c r="AF2993" i="5"/>
  <c r="AF2736" i="5"/>
  <c r="AF2799" i="5"/>
  <c r="AF3195" i="5"/>
  <c r="AF1556" i="5"/>
  <c r="AF440" i="5"/>
  <c r="AF1248" i="5"/>
  <c r="AF1290" i="5"/>
  <c r="AF2144" i="5"/>
  <c r="AF3045" i="5"/>
  <c r="AF2785" i="5"/>
  <c r="AF1865" i="5"/>
  <c r="AF2362" i="5"/>
  <c r="AF1707" i="5"/>
  <c r="AF1739" i="5"/>
  <c r="AF3426" i="5"/>
  <c r="AF2775" i="5"/>
  <c r="AF2695" i="5"/>
  <c r="AF2623" i="5"/>
  <c r="AF2467" i="5"/>
  <c r="AF1885" i="5"/>
  <c r="AF2448" i="5"/>
  <c r="AF2888" i="5"/>
  <c r="AF1397" i="5"/>
  <c r="AF2019" i="5"/>
  <c r="AF2491" i="5"/>
  <c r="AF19" i="5"/>
  <c r="AF2133" i="5"/>
  <c r="AF2187" i="5"/>
  <c r="AF384" i="5"/>
  <c r="AF1194" i="5"/>
  <c r="AF1432" i="5"/>
  <c r="AF1876" i="5"/>
  <c r="AF3185" i="5"/>
  <c r="AF1413" i="5"/>
  <c r="AF2698" i="5"/>
  <c r="AF2190" i="5"/>
  <c r="AF261" i="5"/>
  <c r="AF3081" i="5"/>
  <c r="AF3231" i="5"/>
  <c r="AF688" i="5"/>
  <c r="AF3335" i="5"/>
  <c r="AF2708" i="5"/>
  <c r="AF373" i="5"/>
  <c r="AF408" i="5"/>
  <c r="AF519" i="5"/>
  <c r="AF3431" i="5"/>
  <c r="AF3173" i="5"/>
  <c r="AF825" i="5"/>
  <c r="AF328" i="5"/>
  <c r="AF1199" i="5"/>
  <c r="AF2909" i="5"/>
  <c r="AF1500" i="5"/>
  <c r="AF2221" i="5"/>
  <c r="AF65" i="5"/>
  <c r="AF2828" i="5"/>
  <c r="AF3164" i="5"/>
  <c r="AF3294" i="5"/>
  <c r="AF737" i="5"/>
  <c r="AF3421" i="5"/>
  <c r="AF2743" i="5"/>
  <c r="AF3467" i="5"/>
  <c r="AF214" i="5"/>
  <c r="AF3291" i="5"/>
  <c r="AF3307" i="5"/>
  <c r="BK27" i="5"/>
  <c r="AF2872" i="5"/>
  <c r="AF3451" i="5"/>
  <c r="AF2278" i="5"/>
  <c r="AF895" i="5"/>
  <c r="AF744" i="5"/>
  <c r="AF37" i="5"/>
  <c r="AF2559" i="5"/>
  <c r="AF2588" i="5"/>
  <c r="AF3476" i="5"/>
  <c r="AF2122" i="5"/>
  <c r="AF3377" i="5"/>
  <c r="AF1099" i="5"/>
  <c r="AF2220" i="5"/>
  <c r="AF2944" i="5"/>
  <c r="AF2616" i="5"/>
  <c r="AF3496" i="5"/>
  <c r="AF994" i="5"/>
  <c r="AF416" i="5"/>
  <c r="AF2196" i="5"/>
  <c r="AF3037" i="5"/>
  <c r="AF3237" i="5"/>
  <c r="AF882" i="5"/>
  <c r="AF1316" i="5"/>
  <c r="AF3086" i="5"/>
  <c r="AF873" i="5"/>
  <c r="AF2041" i="5"/>
  <c r="AF2962" i="5"/>
  <c r="AF2176" i="5"/>
  <c r="AF1143" i="5"/>
  <c r="AF1724" i="5"/>
  <c r="AF3167" i="5"/>
  <c r="AF2169" i="5"/>
  <c r="AF103" i="5"/>
  <c r="AF483" i="5"/>
  <c r="AF932" i="5"/>
  <c r="AF2653" i="5"/>
  <c r="AF2423" i="5"/>
  <c r="AF3099" i="5"/>
  <c r="AF378" i="5"/>
  <c r="AF995" i="5"/>
  <c r="AF1440" i="5"/>
  <c r="AF3485" i="5"/>
  <c r="AF2082" i="5"/>
  <c r="AF2913" i="5"/>
  <c r="AF3297" i="5"/>
  <c r="AF3445" i="5"/>
  <c r="AF2357" i="5"/>
  <c r="AF3327" i="5"/>
  <c r="AF142" i="5"/>
  <c r="AF1964" i="5"/>
  <c r="AF1939" i="5"/>
  <c r="AF3320" i="5"/>
  <c r="AF2097" i="5"/>
  <c r="AF2358" i="5"/>
  <c r="AF2746" i="5"/>
  <c r="AF941" i="5"/>
  <c r="AF2629" i="5"/>
  <c r="AF3068" i="5"/>
  <c r="AF3239" i="5"/>
  <c r="AF2046" i="5"/>
  <c r="AF1633" i="5"/>
  <c r="AF196" i="5"/>
  <c r="AF1393" i="5"/>
  <c r="AF1029" i="5"/>
  <c r="BK42" i="5"/>
  <c r="AF2426" i="5"/>
  <c r="AF3022" i="5"/>
  <c r="AF2815" i="5"/>
  <c r="AF2885" i="5"/>
  <c r="AF342" i="5"/>
  <c r="AF1588" i="5"/>
  <c r="AF3503" i="5"/>
  <c r="AF1181" i="5"/>
  <c r="AF512" i="5"/>
  <c r="AF3295" i="5"/>
  <c r="AF3019" i="5"/>
  <c r="AF2390" i="5"/>
  <c r="AF1970" i="5"/>
  <c r="AF1569" i="5"/>
  <c r="AF2404" i="5"/>
  <c r="AF163" i="5"/>
  <c r="AF1677" i="5"/>
  <c r="AF506" i="5"/>
  <c r="AF3318" i="5"/>
  <c r="AF2810" i="5"/>
  <c r="AF3215" i="5"/>
  <c r="AF2715" i="5"/>
  <c r="AF612" i="5"/>
  <c r="AF2280" i="5"/>
  <c r="AF627" i="5"/>
  <c r="AF2760" i="5"/>
  <c r="AF2340" i="5"/>
  <c r="AF3449" i="5"/>
  <c r="AF1980" i="5"/>
  <c r="AF266" i="5"/>
  <c r="AF3040" i="5"/>
  <c r="AF761" i="5"/>
  <c r="AF1774" i="5"/>
  <c r="AF3171" i="5"/>
  <c r="AF916" i="5"/>
  <c r="AF3414" i="5"/>
  <c r="AF410" i="5"/>
  <c r="AF1057" i="5"/>
  <c r="AF894" i="5"/>
  <c r="AF3144" i="5"/>
  <c r="AF1946" i="5"/>
  <c r="AF550" i="5"/>
  <c r="AF2269" i="5"/>
  <c r="AF3202" i="5"/>
  <c r="AF1205" i="5"/>
  <c r="AF1758" i="5"/>
  <c r="AF1444" i="5"/>
  <c r="AF3181" i="5"/>
  <c r="AF2941" i="5"/>
  <c r="AF2012" i="5"/>
  <c r="AF2373" i="5"/>
  <c r="AF3363" i="5"/>
  <c r="AF431" i="5"/>
  <c r="BK19" i="5"/>
  <c r="AF2413" i="5"/>
  <c r="AF3161" i="5"/>
  <c r="AF748" i="5"/>
  <c r="AF1400" i="5"/>
  <c r="AF671" i="5"/>
  <c r="AF813" i="5"/>
  <c r="AF1613" i="5"/>
  <c r="AF1873" i="5"/>
  <c r="AF1267" i="5"/>
  <c r="AF1515" i="5"/>
  <c r="AF1102" i="5"/>
  <c r="AF1743" i="5"/>
  <c r="AF2324" i="5"/>
  <c r="AF3024" i="5"/>
  <c r="AF2449" i="5"/>
  <c r="AF643" i="5"/>
  <c r="AF2101" i="5"/>
  <c r="AF3076" i="5"/>
  <c r="AF803" i="5"/>
  <c r="AF336" i="5"/>
  <c r="AF1270" i="5"/>
  <c r="AF242" i="5"/>
  <c r="AF444" i="5"/>
  <c r="AF1646" i="5"/>
  <c r="AF2566" i="5"/>
  <c r="AF1178" i="5"/>
  <c r="AF897" i="5"/>
  <c r="AF3043" i="5"/>
  <c r="AF2000" i="5"/>
  <c r="AF1600" i="5"/>
  <c r="AF1016" i="5"/>
  <c r="AF2649" i="5"/>
  <c r="AF2334" i="5"/>
  <c r="AF67" i="5"/>
  <c r="AF3410" i="5"/>
  <c r="AF1226" i="5"/>
  <c r="AF2677" i="5"/>
  <c r="AF82" i="5"/>
  <c r="AF40" i="5"/>
  <c r="AF132" i="5"/>
  <c r="AF1368" i="5"/>
  <c r="AF881" i="5"/>
  <c r="AF699" i="5"/>
  <c r="AF1718" i="5"/>
  <c r="AF3000" i="5"/>
  <c r="AF3223" i="5"/>
  <c r="AF2319" i="5"/>
  <c r="AF1768" i="5"/>
  <c r="AF131" i="5"/>
  <c r="AF1729" i="5"/>
  <c r="AF2848" i="5"/>
  <c r="AF2870" i="5"/>
  <c r="AF2351" i="5"/>
  <c r="AF1523" i="5"/>
  <c r="AF1887" i="5"/>
  <c r="AF2468" i="5"/>
  <c r="AF45" i="5"/>
  <c r="AF3492" i="5"/>
  <c r="AF1910" i="5"/>
  <c r="AF791" i="5"/>
  <c r="AF2461" i="5"/>
  <c r="AF2655" i="5"/>
  <c r="AF547" i="5"/>
  <c r="AF801" i="5"/>
  <c r="AF641" i="5"/>
  <c r="AF3484" i="5"/>
  <c r="AF3209" i="5"/>
  <c r="AF819" i="5"/>
  <c r="AF2414" i="5"/>
  <c r="AF2540" i="5"/>
  <c r="AF2749" i="5"/>
  <c r="AF2572" i="5"/>
  <c r="AF2707" i="5"/>
  <c r="AF3405" i="5"/>
  <c r="AF1572" i="5"/>
  <c r="AF532" i="5"/>
  <c r="AF450" i="5"/>
  <c r="AF2998" i="5"/>
  <c r="AF3495" i="5"/>
  <c r="AF2756" i="5"/>
  <c r="AF3406" i="5"/>
  <c r="AF2989" i="5"/>
  <c r="AF473" i="5"/>
  <c r="AF1365" i="5"/>
  <c r="AF3219" i="5"/>
  <c r="AF3130" i="5"/>
  <c r="AF2709" i="5"/>
  <c r="AF2961" i="5"/>
  <c r="AF2243" i="5"/>
  <c r="AF487" i="5"/>
  <c r="AF467" i="5"/>
  <c r="AF2758" i="5"/>
  <c r="AF3261" i="5"/>
  <c r="AF2411" i="5"/>
  <c r="AF1417" i="5"/>
  <c r="AF2538" i="5"/>
  <c r="AF3054" i="5"/>
  <c r="AF17" i="5"/>
  <c r="AF1533" i="5"/>
  <c r="AF387" i="5"/>
  <c r="AF306" i="5"/>
  <c r="AF1941" i="5"/>
  <c r="AF3080" i="5"/>
  <c r="AF3015" i="5"/>
  <c r="AF3134" i="5"/>
  <c r="AF2436" i="5"/>
  <c r="AF2627" i="5"/>
  <c r="AF2656" i="5"/>
  <c r="AF1380" i="5"/>
  <c r="AF703" i="5"/>
  <c r="AF993" i="5"/>
  <c r="AF2979" i="5"/>
  <c r="AF365" i="5"/>
  <c r="AF3388" i="5"/>
  <c r="AF94" i="5"/>
  <c r="AF2238" i="5"/>
  <c r="AF144" i="5"/>
  <c r="AF1225" i="5"/>
  <c r="AF25" i="5"/>
  <c r="AF2931" i="5"/>
  <c r="AF3272" i="5"/>
  <c r="AF2935" i="5"/>
  <c r="AF2325" i="5"/>
  <c r="AF2387" i="5"/>
  <c r="AF2940" i="5"/>
  <c r="AF194" i="5"/>
  <c r="AF1348" i="5"/>
  <c r="AF2379" i="5"/>
  <c r="AF3138" i="5"/>
  <c r="AF602" i="5"/>
  <c r="BK30" i="5"/>
  <c r="AF3325" i="5"/>
  <c r="AF793" i="5"/>
  <c r="AF2641" i="5"/>
  <c r="AF3479" i="5"/>
  <c r="AF2628" i="5"/>
  <c r="AF2667" i="5"/>
  <c r="AF1747" i="5"/>
  <c r="AF1826" i="5"/>
  <c r="AF3315" i="5"/>
  <c r="AF492" i="5"/>
  <c r="AF1790" i="5"/>
  <c r="AF398" i="5"/>
  <c r="AF3118" i="5"/>
  <c r="AF2439" i="5"/>
  <c r="AF970" i="5"/>
  <c r="AF2429" i="5"/>
  <c r="AF2045" i="5"/>
  <c r="AF1988" i="5"/>
  <c r="AF1163" i="5"/>
  <c r="AF1798" i="5"/>
  <c r="AF654" i="5"/>
  <c r="AF1870" i="5"/>
  <c r="AF160" i="5"/>
  <c r="AF3463" i="5"/>
  <c r="AF3314" i="5"/>
  <c r="AF1882" i="5"/>
  <c r="AF1388" i="5"/>
  <c r="AF6" i="5"/>
  <c r="AF400" i="5"/>
  <c r="AF3500" i="5"/>
  <c r="AF217" i="5"/>
  <c r="AF2136" i="5"/>
  <c r="AF3119" i="5"/>
  <c r="AF2603" i="5"/>
  <c r="AF3042" i="5"/>
  <c r="AF2138" i="5"/>
  <c r="AF1047" i="5"/>
  <c r="AF1463" i="5"/>
  <c r="AF2929" i="5"/>
  <c r="AF461" i="5"/>
  <c r="AF3498" i="5"/>
  <c r="AF2146" i="5"/>
  <c r="AF944" i="5"/>
  <c r="AF1544" i="5"/>
  <c r="AF2666" i="5"/>
  <c r="AF1335" i="5"/>
  <c r="AF2730" i="5"/>
  <c r="AF581" i="5"/>
  <c r="AF2608" i="5"/>
  <c r="AF906" i="5"/>
  <c r="AF3175" i="5"/>
  <c r="AF1498" i="5"/>
  <c r="AF1937" i="5"/>
  <c r="AF2430" i="5"/>
  <c r="AF2669" i="5"/>
  <c r="AF1683" i="5"/>
  <c r="AF435" i="5"/>
  <c r="AF1942" i="5"/>
  <c r="AF2915" i="5"/>
  <c r="AF1015" i="5"/>
  <c r="AF34" i="5"/>
  <c r="AF3082" i="5"/>
  <c r="AF564" i="5"/>
  <c r="AF3148" i="5"/>
  <c r="AF2577" i="5"/>
  <c r="AF2305" i="5"/>
  <c r="AF3438" i="5"/>
  <c r="AF3241" i="5"/>
  <c r="AF1300" i="5"/>
  <c r="AF2687" i="5"/>
  <c r="AF3461" i="5"/>
  <c r="AF1560" i="5"/>
  <c r="AF2876" i="5"/>
  <c r="AF3063" i="5"/>
  <c r="AF2374" i="5"/>
  <c r="AF3100" i="5"/>
  <c r="AF11" i="5"/>
  <c r="AF3429" i="5"/>
  <c r="AF2154" i="5"/>
  <c r="AF2055" i="5"/>
  <c r="AF480" i="5"/>
  <c r="AF599" i="5"/>
  <c r="AF3316" i="5"/>
  <c r="AF2495" i="5"/>
  <c r="AF239" i="5"/>
  <c r="AF2966" i="5"/>
  <c r="AF3278" i="5"/>
  <c r="AF1040" i="5"/>
  <c r="AF2395" i="5"/>
  <c r="AF2100" i="5"/>
  <c r="BK26" i="5"/>
  <c r="AF1049" i="5"/>
  <c r="AF1449" i="5"/>
  <c r="AF370" i="5"/>
  <c r="AF3114" i="5"/>
  <c r="AF3217" i="5"/>
  <c r="AF982" i="5"/>
  <c r="AF1094" i="5"/>
  <c r="AF1529" i="5"/>
  <c r="AF1835" i="5"/>
  <c r="AF3300" i="5"/>
  <c r="AF2883" i="5"/>
  <c r="AF1861" i="5"/>
  <c r="AF1189" i="5"/>
  <c r="AF3433" i="5"/>
  <c r="AF2849" i="5"/>
  <c r="AF954" i="5"/>
  <c r="AF1961" i="5"/>
  <c r="AF2779" i="5"/>
  <c r="AF3475" i="5"/>
  <c r="AF2857" i="5"/>
  <c r="AF20" i="5"/>
  <c r="AF2483" i="5"/>
  <c r="AF583" i="5"/>
  <c r="AF2774" i="5"/>
  <c r="AF978" i="5"/>
  <c r="AF2678" i="5"/>
  <c r="AF1019" i="5"/>
  <c r="AF621" i="5"/>
  <c r="AF2850" i="5"/>
  <c r="AF2890" i="5"/>
  <c r="AF1752" i="5"/>
  <c r="AF733" i="5"/>
  <c r="AF709" i="5"/>
  <c r="AF865" i="5"/>
  <c r="AF3430" i="5"/>
  <c r="AF1834" i="5"/>
  <c r="AF1643" i="5"/>
  <c r="AF2946" i="5"/>
  <c r="AF2217" i="5"/>
  <c r="AF1508" i="5"/>
  <c r="AF1783" i="5"/>
  <c r="AF3066" i="5"/>
  <c r="AF528" i="5"/>
  <c r="AF2310" i="5"/>
  <c r="AF1076" i="5"/>
  <c r="AF630" i="5"/>
  <c r="AF3329" i="5"/>
  <c r="AF2717" i="5"/>
  <c r="AF36" i="5"/>
  <c r="AF484" i="5"/>
  <c r="AF2831" i="5"/>
  <c r="AF1965" i="5"/>
  <c r="AF2107" i="5"/>
  <c r="AF3127" i="5"/>
  <c r="AF2578" i="5"/>
  <c r="AF315" i="5"/>
  <c r="AF341" i="5"/>
  <c r="AF1081" i="5"/>
  <c r="AF1664" i="5"/>
  <c r="AF2032" i="5"/>
  <c r="AF284" i="5"/>
  <c r="AF670" i="5"/>
  <c r="AF2348" i="5"/>
  <c r="AF1913" i="5"/>
  <c r="AF1525" i="5"/>
  <c r="AF915" i="5"/>
  <c r="AF2084" i="5"/>
  <c r="AF1838" i="5"/>
  <c r="AF3156" i="5"/>
  <c r="AF2321" i="5"/>
  <c r="AF799" i="5"/>
  <c r="AF1427" i="5"/>
  <c r="AF2843" i="5"/>
  <c r="AF1462" i="5"/>
  <c r="AF1754" i="5"/>
  <c r="AF2216" i="5"/>
  <c r="AF2945" i="5"/>
  <c r="AF189" i="5"/>
  <c r="AF2433" i="5"/>
  <c r="AF1845" i="5"/>
  <c r="AF968" i="5"/>
  <c r="AF2984" i="5"/>
  <c r="AF1929" i="5"/>
  <c r="AF24" i="5"/>
  <c r="AF2260" i="5"/>
  <c r="AF476" i="5"/>
  <c r="AF3349" i="5"/>
  <c r="AF3425" i="5"/>
  <c r="AF623" i="5"/>
  <c r="AF2307" i="5"/>
  <c r="AF2981" i="5"/>
  <c r="AF1277" i="5"/>
  <c r="AF2847" i="5"/>
  <c r="AF3123" i="5"/>
  <c r="AF2651" i="5"/>
  <c r="AF2604" i="5"/>
  <c r="AF2453" i="5"/>
  <c r="AF1387" i="5"/>
  <c r="AF2827" i="5"/>
  <c r="AF1282" i="5"/>
  <c r="AF1402" i="5"/>
  <c r="AF2699" i="5"/>
  <c r="AF1012" i="5"/>
  <c r="AF2034" i="5"/>
  <c r="AF2905" i="5"/>
  <c r="AF3160" i="5"/>
  <c r="AF3311" i="5"/>
  <c r="AF1918" i="5"/>
  <c r="AF2275" i="5"/>
  <c r="AF1461" i="5"/>
  <c r="AF3350" i="5"/>
  <c r="AF3226" i="5"/>
  <c r="AF3292" i="5"/>
  <c r="AF3244" i="5"/>
  <c r="AF2510" i="5"/>
  <c r="AF3228" i="5"/>
  <c r="AF596" i="5"/>
  <c r="AF78" i="5"/>
  <c r="AF2620" i="5"/>
  <c r="AF2700" i="5"/>
  <c r="AF2692" i="5"/>
  <c r="AF2327" i="5"/>
  <c r="AF2288" i="5"/>
  <c r="AF2833" i="5"/>
  <c r="AF2332" i="5"/>
  <c r="AF1663" i="5"/>
  <c r="AF1212" i="5"/>
  <c r="BK37" i="5"/>
  <c r="AF2087" i="5"/>
  <c r="AF1649" i="5"/>
  <c r="AF732" i="5"/>
  <c r="AF1328" i="5"/>
  <c r="AF3452" i="5"/>
  <c r="AF1883" i="5"/>
  <c r="AF1726" i="5"/>
  <c r="AF3409" i="5"/>
  <c r="AF2088" i="5"/>
  <c r="AF2371" i="5"/>
  <c r="AF1753" i="5"/>
  <c r="AF3262" i="5"/>
  <c r="AF1978" i="5"/>
  <c r="AF1867" i="5"/>
  <c r="AF2049" i="5"/>
  <c r="AF3065" i="5"/>
  <c r="AF2877" i="5"/>
  <c r="AF338" i="5"/>
  <c r="AF2113" i="5"/>
  <c r="AF2450" i="5"/>
  <c r="AF2938" i="5"/>
  <c r="AF2875" i="5"/>
  <c r="AF3129" i="5"/>
  <c r="AF3048" i="5"/>
  <c r="AF1472" i="5"/>
  <c r="BK23" i="5"/>
  <c r="AF470" i="5"/>
  <c r="AF2668" i="5"/>
  <c r="AF2652" i="5"/>
  <c r="AF3360" i="5"/>
  <c r="AF1842" i="5"/>
  <c r="AF1201" i="5"/>
  <c r="AF923" i="5"/>
  <c r="AF1164" i="5"/>
  <c r="AF3165" i="5"/>
  <c r="AF1385" i="5"/>
  <c r="AF1079" i="5"/>
  <c r="AF2819" i="5"/>
  <c r="AF3368" i="5"/>
  <c r="AF167" i="5"/>
  <c r="AF2839" i="5"/>
  <c r="AF237" i="5"/>
  <c r="AF433" i="5"/>
  <c r="AF787" i="5"/>
  <c r="AF1543" i="5"/>
  <c r="AF3077" i="5"/>
  <c r="AF551" i="5"/>
  <c r="AF2114" i="5"/>
  <c r="AF1547" i="5"/>
  <c r="AF3140" i="5"/>
  <c r="AF2161" i="5"/>
  <c r="AF3443" i="5"/>
  <c r="AF3456" i="5"/>
  <c r="AF38" i="5"/>
  <c r="AF2047" i="5"/>
  <c r="AF3234" i="5"/>
  <c r="AF1585" i="5"/>
  <c r="AF3407" i="5"/>
  <c r="AF2014" i="5"/>
  <c r="AF2741" i="5"/>
  <c r="AF2879" i="5"/>
  <c r="AF900" i="5"/>
  <c r="AF689" i="5"/>
  <c r="AF116" i="5"/>
  <c r="AF1804" i="5"/>
  <c r="AF1085" i="5"/>
  <c r="AF2251" i="5"/>
  <c r="AF2757" i="5"/>
  <c r="AF767" i="5"/>
  <c r="AF2735" i="5"/>
  <c r="AF3064" i="5"/>
  <c r="AF2062" i="5"/>
  <c r="AF1486" i="5"/>
  <c r="AF653" i="5"/>
  <c r="AF1092" i="5"/>
  <c r="AF617" i="5"/>
  <c r="AF2191" i="5"/>
  <c r="AF258" i="5"/>
  <c r="AF2716" i="5"/>
  <c r="AF2960" i="5"/>
  <c r="BK20" i="5"/>
  <c r="AF2812" i="5"/>
  <c r="AF1234" i="5"/>
  <c r="AF33" i="5"/>
  <c r="AF3186" i="5"/>
  <c r="AF1610" i="5"/>
  <c r="AF3002" i="5"/>
  <c r="AF2975" i="5"/>
  <c r="AF2983" i="5"/>
  <c r="AF948" i="5"/>
  <c r="AF2070" i="5"/>
  <c r="AF2997" i="5"/>
  <c r="AF2009" i="5"/>
  <c r="AF2283" i="5"/>
  <c r="AF3067" i="5"/>
  <c r="AF2570" i="5"/>
  <c r="AF3224" i="5"/>
  <c r="AF332" i="5"/>
  <c r="AF1330" i="5"/>
  <c r="AF2271" i="5"/>
  <c r="AF2789" i="5"/>
  <c r="AF3386" i="5"/>
  <c r="AF2103" i="5"/>
  <c r="AF2751" i="5"/>
  <c r="AF1890" i="5"/>
  <c r="AF3401" i="5"/>
  <c r="AF1446" i="5"/>
  <c r="AF2802" i="5"/>
  <c r="AF3276" i="5"/>
  <c r="AF1298" i="5"/>
  <c r="AF2855" i="5"/>
  <c r="AF276" i="5"/>
  <c r="AF158" i="5"/>
  <c r="AF2918" i="5"/>
  <c r="AF1130" i="5"/>
  <c r="AF3159" i="5"/>
  <c r="AF1902" i="5"/>
  <c r="AF406" i="5"/>
  <c r="AF2731" i="5"/>
  <c r="AF3455" i="5"/>
  <c r="AF293" i="5"/>
  <c r="AF432" i="5"/>
  <c r="AF1217" i="5"/>
  <c r="AF874" i="5"/>
  <c r="AF1272" i="5"/>
  <c r="AF537" i="5"/>
  <c r="AF2613" i="5"/>
  <c r="AF3330" i="5"/>
  <c r="AF29" i="5"/>
  <c r="AF2226" i="5"/>
  <c r="AF1565" i="5"/>
  <c r="AF3424" i="5"/>
  <c r="AF2766" i="5"/>
  <c r="AF2116" i="5"/>
  <c r="AF3423" i="5"/>
  <c r="AF1295" i="5"/>
  <c r="AF610" i="5"/>
  <c r="AF2696" i="5"/>
  <c r="AF1258" i="5"/>
  <c r="AF518" i="5"/>
  <c r="AF1279" i="5"/>
  <c r="AF1628" i="5"/>
  <c r="AF385" i="5"/>
  <c r="AF3142" i="5"/>
  <c r="AF1347" i="5"/>
  <c r="AF3457" i="5"/>
  <c r="AF2396" i="5"/>
  <c r="AF743" i="5"/>
  <c r="AF3348" i="5"/>
  <c r="AF10" i="5"/>
  <c r="AF2595" i="5"/>
  <c r="AF3256" i="5"/>
  <c r="AF2180" i="5"/>
  <c r="AF2372" i="5"/>
  <c r="AF1797" i="5"/>
  <c r="AF1652" i="5"/>
  <c r="AF254" i="5"/>
  <c r="AF1704" i="5"/>
  <c r="AF1338" i="5"/>
  <c r="AF871" i="5"/>
  <c r="AF1701" i="5"/>
  <c r="AF587" i="5"/>
  <c r="AF666" i="5"/>
  <c r="AF1905" i="5"/>
  <c r="AF2239" i="5"/>
  <c r="AF1814" i="5"/>
  <c r="AF2894" i="5"/>
  <c r="AF2665" i="5"/>
  <c r="AF651" i="5"/>
  <c r="AF282" i="5"/>
  <c r="AF2654" i="5"/>
  <c r="AF828" i="5"/>
  <c r="AF2950" i="5"/>
  <c r="AF2726" i="5"/>
  <c r="AF1431" i="5"/>
  <c r="AF1765" i="5"/>
  <c r="AF2486" i="5"/>
  <c r="AF2803" i="5"/>
  <c r="AF2534" i="5"/>
  <c r="AF1302" i="5"/>
  <c r="AF751" i="5"/>
  <c r="AF2531" i="5"/>
  <c r="AF1780" i="5"/>
  <c r="AF2364" i="5"/>
  <c r="AF1778" i="5"/>
  <c r="AF2835" i="5"/>
  <c r="AF2102" i="5"/>
  <c r="AF2976" i="5"/>
  <c r="AF777" i="5"/>
  <c r="AF1410" i="5"/>
  <c r="AF652" i="5"/>
  <c r="AF2513" i="5"/>
  <c r="AF139" i="5"/>
  <c r="AF658" i="5"/>
  <c r="AF1675" i="5"/>
  <c r="AF397" i="5"/>
  <c r="AF2795" i="5"/>
  <c r="AF553" i="5"/>
  <c r="AF3192" i="5"/>
  <c r="AF1782" i="5"/>
  <c r="AF1694" i="5"/>
  <c r="AF1233" i="5"/>
  <c r="AF2367" i="5"/>
  <c r="AF3025" i="5"/>
  <c r="AF1849" i="5"/>
  <c r="AF647" i="5"/>
  <c r="AF2969" i="5"/>
  <c r="AF2575" i="5"/>
  <c r="AF3021" i="5"/>
  <c r="AF2557" i="5"/>
  <c r="AF2928" i="5"/>
  <c r="AF2466" i="5"/>
  <c r="AF3059" i="5"/>
  <c r="AF2205" i="5"/>
  <c r="AF3007" i="5"/>
  <c r="AF270" i="5"/>
  <c r="AF2660" i="5"/>
  <c r="AF414" i="5"/>
  <c r="AF2484" i="5"/>
  <c r="AF2887" i="5"/>
  <c r="AF2600" i="5"/>
  <c r="AF1488" i="5"/>
  <c r="AF2584" i="5"/>
  <c r="AF1043" i="5"/>
  <c r="AF2098" i="5"/>
  <c r="AF2552" i="5"/>
  <c r="AF278" i="5"/>
  <c r="AF2105" i="5"/>
  <c r="AF2480" i="5"/>
  <c r="AF1692" i="5"/>
  <c r="AF3298" i="5"/>
  <c r="AF1728" i="5"/>
  <c r="AF921" i="5"/>
  <c r="AF316" i="5"/>
  <c r="AF1147" i="5"/>
  <c r="AF3440" i="5"/>
  <c r="AF2967" i="5"/>
  <c r="AF1540" i="5"/>
  <c r="AF1670" i="5"/>
  <c r="AF796" i="5"/>
  <c r="AF3284" i="5"/>
  <c r="AF281" i="5"/>
  <c r="AF478" i="5"/>
  <c r="AF1067" i="5"/>
  <c r="AF2151" i="5"/>
  <c r="AF3103" i="5"/>
  <c r="AF1759" i="5"/>
  <c r="AF1839" i="5"/>
  <c r="AF2631" i="5"/>
  <c r="AF2761" i="5"/>
  <c r="AF1292" i="5"/>
  <c r="AF2728" i="5"/>
  <c r="AF1558" i="5"/>
  <c r="AF2074" i="5"/>
  <c r="AF2382" i="5"/>
  <c r="AF1869" i="5"/>
  <c r="AF1567" i="5"/>
  <c r="AF52" i="5"/>
  <c r="AF265" i="5"/>
  <c r="AF1720" i="5"/>
  <c r="AF3501" i="5"/>
  <c r="AF182" i="5"/>
  <c r="AF1291" i="5"/>
  <c r="AF71" i="5"/>
  <c r="AF1140" i="5"/>
  <c r="AF3319" i="5"/>
  <c r="AF3321" i="5"/>
  <c r="AF1891" i="5"/>
  <c r="AF1756" i="5"/>
  <c r="AF956" i="5"/>
  <c r="AF2369" i="5"/>
  <c r="BK22" i="5"/>
  <c r="AF228" i="5"/>
  <c r="AF188" i="5"/>
  <c r="AF428" i="5"/>
  <c r="AF2609" i="5"/>
  <c r="AF1511" i="5"/>
  <c r="AF2551" i="5"/>
  <c r="AF44" i="5"/>
  <c r="AF2710" i="5"/>
  <c r="AF728" i="5"/>
  <c r="AF3060" i="5"/>
  <c r="AF3375" i="5"/>
  <c r="AF1710" i="5"/>
  <c r="AF3487" i="5"/>
  <c r="AF1023" i="5"/>
  <c r="AF3229" i="5"/>
  <c r="AF1026" i="5"/>
  <c r="AF2532" i="5"/>
  <c r="AF3126" i="5"/>
  <c r="AF3204" i="5"/>
  <c r="AF150" i="5"/>
  <c r="AF459" i="5"/>
  <c r="AF3432" i="5"/>
  <c r="AF920" i="5"/>
  <c r="AF2279" i="5"/>
  <c r="AF2734" i="5"/>
  <c r="AF2152" i="5"/>
  <c r="AF2878" i="5"/>
  <c r="BL8" i="5"/>
  <c r="AF1489" i="5"/>
  <c r="AF2617" i="5"/>
  <c r="AF600" i="5"/>
  <c r="AF2809" i="5"/>
  <c r="AF1083" i="5"/>
  <c r="AF401" i="5"/>
  <c r="AF3038" i="5"/>
  <c r="AF3247" i="5"/>
  <c r="AF3290" i="5"/>
  <c r="AF3490" i="5"/>
  <c r="AF3326" i="5"/>
  <c r="AF2703" i="5"/>
  <c r="AF1372" i="5"/>
  <c r="AF2261" i="5"/>
  <c r="AF527" i="5"/>
  <c r="AF3379" i="5"/>
  <c r="AF2255" i="5"/>
  <c r="AF2719" i="5"/>
  <c r="AF2861" i="5"/>
  <c r="AF735" i="5"/>
  <c r="AF3050" i="5"/>
  <c r="AF778" i="5"/>
  <c r="AF2224" i="5"/>
  <c r="AF3101" i="5"/>
  <c r="AF3296" i="5"/>
  <c r="AF3416" i="5"/>
  <c r="AF3411" i="5"/>
  <c r="AF3364" i="5"/>
  <c r="AF2662" i="5"/>
  <c r="AF72" i="5"/>
  <c r="AF1531" i="5"/>
  <c r="AF3088" i="5"/>
  <c r="AF3265" i="5"/>
  <c r="AF854" i="5"/>
  <c r="AF1991" i="5"/>
  <c r="AF2086" i="5"/>
  <c r="AF762" i="5"/>
  <c r="AF2972" i="5"/>
  <c r="AF2094" i="5"/>
  <c r="AF967" i="5"/>
  <c r="AF2910" i="5"/>
  <c r="AF917" i="5"/>
  <c r="AF1024" i="5"/>
  <c r="AF3009" i="5"/>
  <c r="AF961" i="5"/>
  <c r="AF1045" i="5"/>
  <c r="AF3120" i="5"/>
  <c r="AF409" i="5"/>
  <c r="AF2509" i="5"/>
  <c r="AF2684" i="5"/>
  <c r="AF996" i="5"/>
  <c r="AF3153" i="5"/>
  <c r="AF2549" i="5"/>
  <c r="AF3058" i="5"/>
  <c r="AF595" i="5"/>
  <c r="AF936" i="5"/>
  <c r="AF1640" i="5"/>
  <c r="AF350" i="5"/>
  <c r="AF1570" i="5"/>
  <c r="AF2315" i="5"/>
  <c r="AF3380" i="5"/>
  <c r="AF2571" i="5"/>
  <c r="AF891" i="5"/>
  <c r="AF969" i="5"/>
  <c r="AF2992" i="5"/>
  <c r="AF1084" i="5"/>
  <c r="AF3107" i="5"/>
  <c r="AF3506" i="5"/>
  <c r="AF1512" i="5"/>
  <c r="BK33" i="5"/>
  <c r="AF2249" i="5"/>
  <c r="AF1634" i="5"/>
  <c r="AF1014" i="5"/>
  <c r="AF51" i="5"/>
  <c r="AF1108" i="5"/>
  <c r="AF1922" i="5"/>
  <c r="AF1582" i="5"/>
  <c r="AF1908" i="5"/>
  <c r="AF57" i="5"/>
  <c r="AF279" i="5"/>
  <c r="AF3240" i="5"/>
  <c r="AF3458" i="5"/>
  <c r="AF3075" i="5"/>
  <c r="AF3062" i="5"/>
  <c r="AF3044" i="5"/>
  <c r="AF2590" i="5"/>
  <c r="AF702" i="5"/>
  <c r="AF1078" i="5"/>
  <c r="AF2612" i="5"/>
  <c r="AF92" i="5"/>
  <c r="AF2821" i="5"/>
  <c r="AF2661" i="5"/>
  <c r="AF2533" i="5"/>
  <c r="AF2834" i="5"/>
  <c r="AF681" i="5"/>
  <c r="AF1642" i="5"/>
  <c r="AF394" i="5"/>
  <c r="AF122" i="5"/>
  <c r="AF392" i="5"/>
  <c r="AF1188" i="5"/>
  <c r="AF153" i="5"/>
  <c r="AF3422" i="5"/>
  <c r="AF1411" i="5"/>
  <c r="AF3403" i="5"/>
  <c r="AF776" i="5"/>
  <c r="AF411" i="5"/>
  <c r="AF1907" i="5"/>
  <c r="AF2015" i="5"/>
  <c r="AF3193" i="5"/>
  <c r="AF3147" i="5"/>
  <c r="AF2003" i="5"/>
  <c r="AF2089" i="5"/>
  <c r="AF1568" i="5"/>
  <c r="AF1992" i="5"/>
  <c r="AF3102" i="5"/>
  <c r="AF1006" i="5"/>
  <c r="AF2051" i="5"/>
  <c r="AF3340" i="5"/>
  <c r="AF3105" i="5"/>
  <c r="AF573" i="5"/>
  <c r="AF2536" i="5"/>
  <c r="AF1396" i="5"/>
  <c r="AF2061" i="5"/>
  <c r="AF112" i="5"/>
  <c r="AF613" i="5"/>
  <c r="AF156" i="5"/>
  <c r="AF274" i="5"/>
  <c r="AF1923" i="5"/>
  <c r="AF2729" i="5"/>
  <c r="AF698" i="5"/>
  <c r="AF83" i="5"/>
  <c r="AF2308" i="5"/>
  <c r="AF1981" i="5"/>
  <c r="AF1974" i="5"/>
  <c r="AF1723" i="5"/>
  <c r="AF2313" i="5"/>
  <c r="AF2475" i="5"/>
  <c r="AF1853" i="5"/>
  <c r="AF2213" i="5"/>
  <c r="AF773" i="5"/>
  <c r="AF2006" i="5"/>
  <c r="AF2968" i="5"/>
  <c r="AF376" i="5"/>
  <c r="AF837" i="5"/>
  <c r="AF3031" i="5"/>
  <c r="AF2852" i="5"/>
  <c r="AF2502" i="5"/>
  <c r="AF2895" i="5"/>
  <c r="AF3254" i="5"/>
  <c r="AF442" i="5"/>
  <c r="AF3017" i="5"/>
  <c r="AF201" i="5"/>
  <c r="AF2010" i="5"/>
  <c r="AF1584" i="5"/>
  <c r="AF2424" i="5"/>
  <c r="AF3090" i="5"/>
  <c r="AF1982" i="5"/>
  <c r="AF1329" i="5"/>
  <c r="AF3005" i="5"/>
  <c r="AF1301" i="5"/>
  <c r="AF2053" i="5"/>
  <c r="AF2838" i="5"/>
  <c r="AF377" i="5"/>
  <c r="AF1497" i="5"/>
  <c r="AF1027" i="5"/>
  <c r="AF1711" i="5"/>
  <c r="AF2864" i="5"/>
  <c r="AF3369" i="5"/>
  <c r="AF2771" i="5"/>
  <c r="AF1644" i="5"/>
  <c r="AF396" i="5"/>
  <c r="AF2897" i="5"/>
  <c r="AF3225" i="5"/>
  <c r="AF2589" i="5"/>
  <c r="AF2109" i="5"/>
  <c r="AF2092" i="5"/>
  <c r="AF720" i="5"/>
  <c r="AF3221" i="5"/>
  <c r="AF902" i="5"/>
  <c r="AF2162" i="5"/>
  <c r="BK31" i="5"/>
  <c r="AF1021" i="5"/>
  <c r="AF3474" i="5"/>
  <c r="AF3122" i="5"/>
  <c r="AF207" i="5"/>
  <c r="AF1037" i="5"/>
  <c r="AF495" i="5"/>
  <c r="AF2338" i="5"/>
  <c r="AF1596" i="5"/>
  <c r="AF768" i="5"/>
  <c r="AF3333" i="5"/>
  <c r="AF2441" i="5"/>
  <c r="AF2339" i="5"/>
  <c r="AF222" i="5"/>
  <c r="AF3233" i="5"/>
  <c r="AF3222" i="5"/>
  <c r="AF221" i="5"/>
  <c r="AF945" i="5"/>
  <c r="AF3464" i="5"/>
  <c r="AF353" i="5"/>
  <c r="AF1074" i="5"/>
  <c r="AF1909" i="5"/>
  <c r="AF2068" i="5"/>
  <c r="AF2860" i="5"/>
  <c r="AF86" i="5"/>
  <c r="AF2733" i="5"/>
  <c r="AF1676" i="5"/>
  <c r="AF2090" i="5"/>
  <c r="AF3232" i="5"/>
  <c r="AF2787" i="5"/>
  <c r="BK43" i="5"/>
  <c r="AF3385" i="5"/>
  <c r="AF1246" i="5"/>
  <c r="AF1224" i="5"/>
  <c r="AF3383" i="5"/>
  <c r="AF2965" i="5"/>
  <c r="AF2350" i="5"/>
  <c r="AF3182" i="5"/>
  <c r="AF4" i="5"/>
  <c r="AF812" i="5"/>
  <c r="AF616" i="5"/>
  <c r="AF419" i="5"/>
  <c r="AF3468" i="5"/>
  <c r="AF2438" i="5"/>
  <c r="AF2147" i="5"/>
  <c r="AF3394" i="5"/>
  <c r="BK25" i="5"/>
  <c r="AF1824" i="5"/>
  <c r="AF752" i="5"/>
  <c r="AF2189" i="5"/>
  <c r="AF99" i="5"/>
  <c r="AF2646" i="5"/>
  <c r="AF2597" i="5"/>
  <c r="AF211" i="5"/>
  <c r="AF3208" i="5"/>
  <c r="AF2868" i="5"/>
  <c r="AF1855" i="5"/>
  <c r="AF1120" i="5"/>
  <c r="AF569" i="5"/>
  <c r="AF2607" i="5"/>
  <c r="AF3415" i="5"/>
  <c r="AF3391" i="5"/>
  <c r="AF2401" i="5"/>
  <c r="AF2630" i="5"/>
  <c r="AF992" i="5"/>
  <c r="AF3362" i="5"/>
  <c r="AF3367" i="5"/>
  <c r="AF1349" i="5"/>
  <c r="AF318" i="5"/>
  <c r="AF2683" i="5"/>
  <c r="AF2957" i="5"/>
  <c r="AF2964" i="5"/>
  <c r="AF1573" i="5"/>
  <c r="AF2356" i="5"/>
  <c r="AF1911" i="5"/>
  <c r="AF531" i="5"/>
  <c r="AF1154" i="5"/>
  <c r="AF9" i="5"/>
  <c r="AF1187" i="5"/>
  <c r="AF3055" i="5"/>
  <c r="AF1422" i="5"/>
  <c r="AF2686" i="5"/>
  <c r="AF1283" i="5"/>
  <c r="AF3392" i="5"/>
  <c r="AF2581" i="5"/>
  <c r="AF1451" i="5"/>
  <c r="AF680" i="5"/>
  <c r="AF2095" i="5"/>
  <c r="AF59" i="5"/>
  <c r="AF125" i="5"/>
  <c r="AF1996" i="5"/>
  <c r="AF843" i="5"/>
  <c r="AF1202" i="5"/>
  <c r="AF390" i="5"/>
  <c r="AF493" i="5"/>
  <c r="AF1373" i="5"/>
  <c r="AF1107" i="5"/>
  <c r="AF337" i="5"/>
  <c r="AF3469" i="5"/>
  <c r="AF1005" i="5"/>
  <c r="AF546" i="5"/>
  <c r="AF1394" i="5"/>
  <c r="AF955" i="5"/>
  <c r="AF2701" i="5"/>
  <c r="AF3371" i="5"/>
  <c r="AF3014" i="5"/>
  <c r="AF2104" i="5"/>
  <c r="AF151" i="5"/>
  <c r="AF1884" i="5"/>
  <c r="AF1871" i="5"/>
  <c r="AF1281" i="5"/>
  <c r="AF508" i="5"/>
  <c r="AF960" i="5"/>
  <c r="AF530" i="5"/>
  <c r="AF847" i="5"/>
  <c r="AF1630" i="5"/>
  <c r="AF2059" i="5"/>
  <c r="AF3170" i="5"/>
  <c r="AF3084" i="5"/>
  <c r="AF2459" i="5"/>
  <c r="AF1343" i="5"/>
  <c r="AF2130" i="5"/>
  <c r="AF2016" i="5"/>
  <c r="AF3381" i="5"/>
  <c r="AF845" i="5"/>
  <c r="AF3341" i="5"/>
  <c r="AF3462" i="5"/>
  <c r="AF2804" i="5"/>
  <c r="AF231" i="5"/>
  <c r="AF1496" i="5"/>
  <c r="AF1288" i="5"/>
  <c r="AF436" i="5"/>
  <c r="AF146" i="5"/>
  <c r="AF2958" i="5"/>
  <c r="BK38" i="5"/>
  <c r="AF3124" i="5"/>
  <c r="AF120" i="5"/>
  <c r="AF49" i="5"/>
  <c r="AF1791" i="5"/>
  <c r="AF1611" i="5"/>
  <c r="AF3071" i="5"/>
  <c r="AF1319" i="5"/>
  <c r="AF1673" i="5"/>
  <c r="AF1428" i="5"/>
  <c r="AF657" i="5"/>
  <c r="AF3345" i="5"/>
  <c r="AF3117" i="5"/>
  <c r="AF1746" i="5"/>
  <c r="AF2508" i="5"/>
  <c r="AF511" i="5"/>
  <c r="AF2018" i="5"/>
  <c r="AF3505" i="5"/>
  <c r="AF330" i="5"/>
  <c r="AF3502" i="5"/>
  <c r="AF770" i="5"/>
  <c r="AF3398" i="5"/>
  <c r="AF1872" i="5"/>
  <c r="AF3454" i="5"/>
  <c r="AF1114" i="5"/>
  <c r="AF2380" i="5"/>
  <c r="AF706" i="5"/>
  <c r="AF1168" i="5"/>
  <c r="AF659" i="5"/>
  <c r="AF2139" i="5"/>
  <c r="AF2425" i="5"/>
  <c r="AF3286" i="5"/>
  <c r="AF3149" i="5"/>
  <c r="AF1645" i="5"/>
  <c r="AF1352" i="5"/>
  <c r="AF1736" i="5"/>
  <c r="AF1859" i="5"/>
  <c r="AF3460" i="5"/>
  <c r="AF632" i="5"/>
  <c r="AF1971" i="5"/>
  <c r="AF2186" i="5"/>
  <c r="AF1813" i="5"/>
  <c r="AF2721" i="5"/>
  <c r="AF3108" i="5"/>
  <c r="AF2163" i="5"/>
  <c r="AF3481" i="5"/>
  <c r="AF2748" i="5"/>
  <c r="AF3390" i="5"/>
  <c r="AF3104" i="5"/>
  <c r="AF1812" i="5"/>
  <c r="AF2583" i="5"/>
  <c r="AF1526" i="5"/>
  <c r="AF1144" i="5"/>
  <c r="AF2953" i="5"/>
  <c r="AF1881" i="5"/>
  <c r="AF1638" i="5"/>
  <c r="AF3408" i="5"/>
  <c r="AF2845" i="5"/>
  <c r="AF340" i="5"/>
  <c r="AF1852" i="5"/>
  <c r="AF159" i="5"/>
  <c r="AF1087" i="5"/>
  <c r="AF3137" i="5"/>
  <c r="AF1948" i="5"/>
  <c r="AF3395" i="5"/>
  <c r="AF3465" i="5"/>
  <c r="AF1668" i="5"/>
  <c r="AF988" i="5"/>
  <c r="AF2822" i="5"/>
  <c r="AF3145" i="5"/>
  <c r="AF3365" i="5"/>
  <c r="AF1357" i="5"/>
  <c r="AF1457" i="5"/>
  <c r="AF3227" i="5"/>
  <c r="AF2004" i="5"/>
  <c r="AF2389" i="5"/>
  <c r="AF1069" i="5"/>
  <c r="AF1745" i="5"/>
  <c r="AF989" i="5"/>
  <c r="AF2085" i="5"/>
  <c r="AF3504" i="5"/>
  <c r="AF3499" i="5"/>
  <c r="AF3033" i="5"/>
  <c r="AF2999" i="5"/>
  <c r="AF3218" i="5"/>
  <c r="AF810" i="5"/>
  <c r="AF1844" i="5"/>
  <c r="AF939" i="5"/>
  <c r="AF472" i="5"/>
  <c r="AF2437" i="5"/>
  <c r="AF1113" i="5"/>
  <c r="AF719" i="5"/>
  <c r="AF3355" i="5"/>
  <c r="AF209" i="5"/>
  <c r="AF1589" i="5"/>
  <c r="AF1103" i="5"/>
  <c r="AF3378" i="5"/>
  <c r="AF1095" i="5"/>
  <c r="AF2347" i="5"/>
  <c r="AF1080" i="5"/>
  <c r="AF2937" i="5"/>
  <c r="AF405" i="5"/>
  <c r="AF1236" i="5"/>
  <c r="AF1977" i="5"/>
  <c r="AF2405" i="5"/>
  <c r="AF3273" i="5"/>
  <c r="AF1735" i="5"/>
  <c r="AF3357" i="5"/>
  <c r="AF1064" i="5"/>
  <c r="AF2316" i="5"/>
  <c r="AF3092" i="5"/>
  <c r="AF1766" i="5"/>
  <c r="AF2048" i="5"/>
  <c r="AF1574" i="5"/>
  <c r="AF3011" i="5"/>
  <c r="AF1407" i="5"/>
  <c r="AF1404" i="5"/>
  <c r="AF2021" i="5"/>
  <c r="AF1679" i="5"/>
  <c r="AF907" i="5"/>
  <c r="AF1823" i="5"/>
  <c r="AF1732" i="5"/>
  <c r="AF2591" i="5"/>
  <c r="AF3471" i="5"/>
  <c r="AF1857" i="5"/>
  <c r="AF2846" i="5"/>
  <c r="AF229" i="5"/>
  <c r="AF3110" i="5"/>
  <c r="AF3073" i="5"/>
  <c r="AF785" i="5"/>
  <c r="AF559" i="5"/>
  <c r="AF3308" i="5"/>
  <c r="AF1136" i="5"/>
  <c r="AF2871" i="5"/>
  <c r="AF649" i="5"/>
  <c r="AF2179" i="5"/>
  <c r="AF3191" i="5"/>
  <c r="AF1576" i="5"/>
  <c r="AF2452" i="5"/>
  <c r="AF2753" i="5"/>
  <c r="AF1211" i="5"/>
  <c r="BK44" i="5"/>
  <c r="AF175" i="5"/>
  <c r="AF3322" i="5"/>
  <c r="AF3036" i="5"/>
  <c r="AF3034" i="5"/>
  <c r="AF212" i="5"/>
  <c r="AF443" i="5"/>
  <c r="AF2342" i="5"/>
  <c r="AF1716" i="5"/>
  <c r="AF2706" i="5"/>
  <c r="AF2407" i="5"/>
  <c r="AF3094" i="5"/>
  <c r="AF2892" i="5"/>
  <c r="AF3079" i="5"/>
  <c r="AF363" i="5"/>
  <c r="AF166" i="5"/>
  <c r="AF1740" i="5"/>
  <c r="AF2973" i="5"/>
  <c r="AF179" i="5"/>
  <c r="AF745" i="5"/>
  <c r="AF283" i="5"/>
  <c r="AF87" i="5"/>
  <c r="AF1445" i="5"/>
  <c r="AF124" i="5"/>
  <c r="AF1437" i="5"/>
  <c r="AF2648" i="5"/>
  <c r="AF1725" i="5"/>
  <c r="AF2896" i="5"/>
  <c r="AF1989" i="5"/>
  <c r="AF1951" i="5"/>
  <c r="AF3214" i="5"/>
  <c r="AF2099" i="5"/>
  <c r="AF818" i="5"/>
  <c r="AF3133" i="5"/>
  <c r="AF795" i="5"/>
  <c r="AF1251" i="5"/>
  <c r="AF529" i="5"/>
  <c r="AF368" i="5"/>
  <c r="AF372" i="5"/>
  <c r="BK34" i="5"/>
  <c r="AF2988" i="5"/>
  <c r="AF3302" i="5"/>
  <c r="AF2689" i="5"/>
  <c r="AF3285" i="5"/>
  <c r="AF2606" i="5"/>
  <c r="AF3428" i="5"/>
  <c r="AF3310" i="5"/>
  <c r="AF2477" i="5"/>
  <c r="AF1874" i="5"/>
  <c r="AF3437" i="5"/>
  <c r="AF2470" i="5"/>
  <c r="AF2365" i="5"/>
  <c r="AF2284" i="5"/>
  <c r="AF3205" i="5"/>
  <c r="AF2632" i="5"/>
  <c r="AF2497" i="5"/>
  <c r="AF3280" i="5"/>
  <c r="AF1817" i="5"/>
  <c r="AF2178" i="5"/>
  <c r="AF2465" i="5"/>
  <c r="AF3442" i="5"/>
  <c r="AF3049" i="5"/>
  <c r="AF2917" i="5"/>
  <c r="AF502" i="5"/>
  <c r="AF2952" i="5"/>
  <c r="AF2050" i="5"/>
  <c r="AF1493" i="5"/>
  <c r="AF884" i="5"/>
  <c r="AF2592" i="5"/>
  <c r="AF1534" i="5"/>
  <c r="AF2501" i="5"/>
  <c r="AF3269" i="5"/>
  <c r="AF3332" i="5"/>
  <c r="AF3397" i="5"/>
  <c r="AF1792" i="5"/>
  <c r="AF2914" i="5"/>
  <c r="AF1832" i="5"/>
  <c r="AF2498" i="5"/>
  <c r="AF525" i="5"/>
  <c r="AF929" i="5"/>
  <c r="AF2058" i="5"/>
  <c r="AF2902" i="5"/>
  <c r="AF1678" i="5"/>
  <c r="AF1262" i="5"/>
  <c r="AF880" i="5"/>
  <c r="AF2054" i="5"/>
  <c r="AF477" i="5"/>
  <c r="AF2038" i="5"/>
  <c r="AF3275" i="5"/>
  <c r="AF2132" i="5"/>
  <c r="AF1336" i="5"/>
  <c r="AF1192" i="5"/>
  <c r="AF730" i="5"/>
  <c r="AF2285" i="5"/>
  <c r="AF2290" i="5"/>
  <c r="AF3198" i="5"/>
  <c r="AF2889" i="5"/>
  <c r="AF2194" i="5"/>
  <c r="AF2496" i="5"/>
  <c r="AF1430" i="5"/>
  <c r="AF2772" i="5"/>
  <c r="AF2463" i="5"/>
  <c r="AF3069" i="5"/>
  <c r="BK16" i="5"/>
  <c r="AF1616" i="5"/>
  <c r="AF1177" i="5"/>
  <c r="AF1593" i="5"/>
  <c r="AF875" i="5"/>
  <c r="AF2722" i="5"/>
  <c r="AF2286" i="5"/>
  <c r="AF1789" i="5"/>
  <c r="AF2415" i="5"/>
  <c r="AF1227" i="5"/>
  <c r="AF343" i="5"/>
  <c r="AF30" i="5"/>
  <c r="AF2947" i="5"/>
  <c r="AF2276" i="5"/>
  <c r="AF704" i="5"/>
  <c r="AF2301" i="5"/>
  <c r="AF1375" i="5"/>
  <c r="AF3089" i="5"/>
  <c r="AF2265" i="5"/>
  <c r="AF2645" i="5"/>
  <c r="AF2936" i="5"/>
  <c r="AF434" i="5"/>
  <c r="AF2183" i="5"/>
  <c r="AF869" i="5"/>
  <c r="AF1892" i="5"/>
  <c r="AF1356" i="5"/>
  <c r="AF2814" i="5"/>
  <c r="AF2927" i="5"/>
  <c r="AF1197" i="5"/>
  <c r="AF2867" i="5"/>
  <c r="AF2135" i="5"/>
  <c r="AF2585" i="5"/>
  <c r="AF2829" i="5"/>
  <c r="AF2344" i="5"/>
  <c r="AF2525" i="5"/>
  <c r="AF2580" i="5"/>
  <c r="AF3095" i="5"/>
  <c r="AF463" i="5"/>
  <c r="AF1096" i="5"/>
  <c r="AF1044" i="5"/>
  <c r="AF1020" i="5"/>
  <c r="AF2740" i="5"/>
  <c r="AF3152" i="5"/>
  <c r="AF2863" i="5"/>
  <c r="AF3125" i="5"/>
  <c r="AF879" i="5"/>
  <c r="AF1434" i="5"/>
  <c r="AF1816" i="5"/>
  <c r="AF2402" i="5"/>
  <c r="AF2579" i="5"/>
  <c r="AF1962" i="5"/>
  <c r="AF2920" i="5"/>
  <c r="AF2916" i="5"/>
  <c r="AF2199" i="5"/>
  <c r="AF3305" i="5"/>
  <c r="AF3472" i="5"/>
  <c r="BK24" i="5"/>
  <c r="AF136" i="5"/>
  <c r="AF1066" i="5"/>
  <c r="AF2291" i="5"/>
  <c r="AF800" i="5"/>
  <c r="AF1549" i="5"/>
  <c r="AF2141" i="5"/>
  <c r="AF2806" i="5"/>
  <c r="AF263" i="5"/>
  <c r="AF2418" i="5"/>
  <c r="AF3146" i="5"/>
  <c r="AF3128" i="5"/>
  <c r="AF3312" i="5"/>
  <c r="AF1456" i="5"/>
  <c r="AF1285" i="5"/>
  <c r="AF2148" i="5"/>
  <c r="AF2830" i="5"/>
  <c r="AF2605" i="5"/>
  <c r="AF3303" i="5"/>
  <c r="AF102" i="5"/>
  <c r="AF3337" i="5"/>
  <c r="AF2398" i="5"/>
  <c r="AF2942" i="5"/>
  <c r="AF3304" i="5"/>
  <c r="AF1448" i="5"/>
  <c r="AF2300" i="5"/>
  <c r="AF2024" i="5"/>
  <c r="AF1131" i="5"/>
  <c r="AF2171" i="5"/>
  <c r="AF2381" i="5"/>
  <c r="AF1763" i="5"/>
  <c r="AF520" i="5"/>
  <c r="AF355" i="5"/>
  <c r="AF1518" i="5"/>
  <c r="AF223" i="5"/>
  <c r="AF1480" i="5"/>
  <c r="AF2886" i="5"/>
  <c r="AF3243" i="5"/>
  <c r="AF677" i="5"/>
  <c r="AF2493" i="5"/>
  <c r="AF1795" i="5"/>
  <c r="AF3342" i="5"/>
  <c r="AF3343" i="5"/>
  <c r="AF31" i="5"/>
  <c r="AF2776" i="5"/>
  <c r="AF717" i="5"/>
  <c r="AF2499" i="5"/>
  <c r="AF513" i="5"/>
  <c r="AF890" i="5"/>
  <c r="AF3196" i="5"/>
  <c r="AF1727" i="5"/>
  <c r="AF754" i="5"/>
  <c r="AF3282" i="5"/>
  <c r="AF21" i="5"/>
  <c r="AF1312" i="5"/>
  <c r="AF389" i="5"/>
  <c r="AF2805" i="5"/>
  <c r="AF3097" i="5"/>
  <c r="AF3139" i="5"/>
  <c r="AF2311" i="5"/>
  <c r="AF2479" i="5"/>
  <c r="AF3267" i="5"/>
  <c r="AF860" i="5"/>
  <c r="AF3013" i="5"/>
  <c r="AF1112" i="5"/>
  <c r="AF2129" i="5"/>
  <c r="AF286" i="5"/>
  <c r="AF2164" i="5"/>
  <c r="AF2207" i="5"/>
  <c r="AF1734" i="5"/>
  <c r="AF2798" i="5"/>
  <c r="AF971" i="5"/>
  <c r="AF3157" i="5"/>
  <c r="AF887" i="5"/>
  <c r="AF3338" i="5"/>
  <c r="AF646" i="5"/>
  <c r="AF2079" i="5"/>
  <c r="AF2264" i="5"/>
  <c r="AF3245" i="5"/>
  <c r="AF1058" i="5"/>
  <c r="AF2492" i="5"/>
  <c r="AF178" i="5"/>
  <c r="AF3091" i="5"/>
  <c r="BK29" i="5"/>
  <c r="AF2294" i="5"/>
  <c r="AF2184" i="5"/>
  <c r="AF2782" i="5"/>
  <c r="AF1661" i="5"/>
  <c r="AF346" i="5"/>
  <c r="AF2797" i="5"/>
  <c r="AF2303" i="5"/>
  <c r="AF1101" i="5"/>
  <c r="AF1098" i="5"/>
  <c r="AF2783" i="5"/>
  <c r="AF2747" i="5"/>
  <c r="AF2412" i="5"/>
  <c r="AF2990" i="5"/>
  <c r="AF2576" i="5"/>
  <c r="AF1956" i="5"/>
  <c r="AF1062" i="5"/>
  <c r="AF154" i="5"/>
  <c r="AF2131" i="5"/>
  <c r="AF1545" i="5"/>
  <c r="AF3331" i="5"/>
  <c r="AF1245" i="5"/>
  <c r="AF1878" i="5"/>
  <c r="AF3047" i="5"/>
  <c r="AF2862" i="5"/>
  <c r="AF13" i="5"/>
  <c r="AF2516" i="5"/>
  <c r="AF233" i="5"/>
  <c r="AF2899" i="5"/>
  <c r="AF2490" i="5"/>
  <c r="AF1655" i="5"/>
  <c r="AF2354" i="5"/>
  <c r="AF3439" i="5"/>
  <c r="AF3235" i="5"/>
  <c r="AF3436" i="5"/>
  <c r="AF429" i="5"/>
  <c r="AF1000" i="5"/>
  <c r="AF1148" i="5"/>
  <c r="AF1995" i="5"/>
  <c r="AF2451" i="5"/>
  <c r="AF3070" i="5"/>
  <c r="AF3301" i="5"/>
  <c r="AF3372" i="5"/>
  <c r="AF3323" i="5"/>
  <c r="AF3116" i="5"/>
  <c r="BK21" i="5"/>
  <c r="AF2556" i="5"/>
  <c r="AF3041" i="5"/>
  <c r="AF838" i="5"/>
  <c r="AF1314" i="5"/>
  <c r="AF2697" i="5"/>
  <c r="AF157" i="5"/>
  <c r="AF734" i="5"/>
  <c r="AF3353" i="5"/>
  <c r="AF1046" i="5"/>
  <c r="AF911" i="5"/>
  <c r="AF1360" i="5"/>
  <c r="AF3008" i="5"/>
  <c r="AF3236" i="5"/>
  <c r="AF2752" i="5"/>
  <c r="AF2106" i="5"/>
  <c r="AF792" i="5"/>
  <c r="AF2341" i="5"/>
  <c r="AF1332" i="5"/>
  <c r="AF1126" i="5"/>
  <c r="AF2542" i="5"/>
  <c r="AF1268" i="5"/>
  <c r="AF1697" i="5"/>
  <c r="AF3093" i="5"/>
  <c r="AF2679" i="5"/>
  <c r="AF479" i="5"/>
  <c r="AF2137" i="5"/>
  <c r="AF462" i="5"/>
  <c r="AF1399" i="5"/>
  <c r="AF2069" i="5"/>
  <c r="AF68" i="5"/>
  <c r="AF2158" i="5"/>
  <c r="AF305" i="5"/>
  <c r="AF32" i="5"/>
  <c r="AF307" i="5"/>
  <c r="AF738" i="5"/>
  <c r="AF48" i="5"/>
  <c r="AF2874" i="5"/>
  <c r="AF3317" i="5"/>
  <c r="AF1750" i="5"/>
  <c r="AF23" i="5"/>
  <c r="Y30" i="5"/>
  <c r="AF552" i="5"/>
  <c r="AF206" i="5"/>
  <c r="AF3179" i="5"/>
  <c r="AF2076" i="5"/>
  <c r="AF2615" i="5"/>
  <c r="AF119" i="5"/>
  <c r="AF526" i="5"/>
  <c r="AF1484" i="5"/>
  <c r="BK45" i="5"/>
  <c r="AF1155" i="5"/>
  <c r="AF2737" i="5"/>
  <c r="AF2724" i="5"/>
  <c r="AF3176" i="5"/>
  <c r="BM4" i="5"/>
  <c r="BM9" i="5"/>
  <c r="BM6" i="5"/>
  <c r="BM5" i="5"/>
  <c r="BM3" i="5"/>
  <c r="BM8" i="5"/>
  <c r="BM7" i="5"/>
  <c r="Y42" i="5"/>
  <c r="Y43" i="5"/>
  <c r="Y45" i="5"/>
  <c r="Y37" i="5" a="1"/>
  <c r="Y37" i="5"/>
  <c r="Y39" i="5"/>
  <c r="Y38" i="5"/>
  <c r="Y40" i="5"/>
  <c r="BD12" i="5"/>
  <c r="BB12" i="5"/>
  <c r="BE12" i="5"/>
  <c r="BC12" i="5"/>
  <c r="BF12" i="5"/>
  <c r="BB13" i="5"/>
  <c r="BC13" i="5"/>
  <c r="BD17" i="5"/>
  <c r="BB17" i="5"/>
  <c r="BE17" i="5"/>
  <c r="BC17" i="5"/>
  <c r="BF17" i="5"/>
  <c r="BD15" i="5"/>
  <c r="BB15" i="5"/>
  <c r="BE15" i="5"/>
  <c r="BC15" i="5"/>
  <c r="BF15" i="5" s="1"/>
  <c r="BB14" i="5"/>
  <c r="BC14" i="5"/>
  <c r="BB11" i="5"/>
  <c r="BC11" i="5"/>
  <c r="BB16" i="5"/>
  <c r="BC16" i="5"/>
  <c r="BD14" i="5"/>
  <c r="BE14" i="5"/>
  <c r="BF14" i="5"/>
  <c r="BD11" i="5"/>
  <c r="BE11" i="5"/>
  <c r="BF11" i="5"/>
  <c r="BD16" i="5"/>
  <c r="BE16" i="5"/>
  <c r="BF16" i="5"/>
  <c r="BD13" i="5"/>
  <c r="BE13" i="5"/>
  <c r="BF13" i="5"/>
  <c r="V3" i="5" a="1"/>
  <c r="V13" i="5"/>
  <c r="V67" i="5"/>
  <c r="V9" i="5"/>
  <c r="V47" i="5"/>
  <c r="V68" i="5"/>
  <c r="V42" i="5"/>
  <c r="V45" i="5"/>
  <c r="V35" i="5"/>
  <c r="V64" i="5"/>
  <c r="V63" i="5"/>
  <c r="V71" i="5"/>
  <c r="V66" i="5"/>
  <c r="V28" i="5"/>
  <c r="V51" i="5"/>
  <c r="V61" i="5"/>
  <c r="V60" i="5"/>
  <c r="V27" i="5"/>
  <c r="V65" i="5"/>
  <c r="V19" i="5"/>
  <c r="V69" i="5"/>
  <c r="V50" i="5"/>
  <c r="V11" i="5"/>
  <c r="V40" i="5"/>
  <c r="V18" i="5"/>
  <c r="V7" i="5"/>
  <c r="V49" i="5"/>
  <c r="V48" i="5"/>
  <c r="V17" i="5"/>
  <c r="V34" i="5"/>
  <c r="V6" i="5"/>
  <c r="V46" i="5"/>
  <c r="V25" i="5"/>
  <c r="V10" i="5"/>
  <c r="V24" i="5"/>
  <c r="V41" i="5"/>
  <c r="V30" i="5"/>
  <c r="V8" i="5"/>
  <c r="V31" i="5"/>
  <c r="V16" i="5"/>
  <c r="V58" i="5"/>
  <c r="V54" i="5"/>
  <c r="V12" i="5"/>
  <c r="V15" i="5"/>
  <c r="V37" i="5"/>
  <c r="V70" i="5"/>
  <c r="V55" i="5"/>
  <c r="V52" i="5"/>
  <c r="V44" i="5"/>
  <c r="V21" i="5"/>
  <c r="V26" i="5"/>
  <c r="V32" i="5"/>
  <c r="V53" i="5"/>
  <c r="V72" i="5"/>
  <c r="V22" i="5"/>
  <c r="V62" i="5"/>
  <c r="V33" i="5"/>
  <c r="V29" i="5"/>
  <c r="V38" i="5"/>
  <c r="V56" i="5"/>
  <c r="V43" i="5"/>
  <c r="V4" i="5"/>
  <c r="V23" i="5"/>
  <c r="V57" i="5"/>
  <c r="V14" i="5"/>
  <c r="V5" i="5"/>
  <c r="V36" i="5"/>
  <c r="V59" i="5"/>
  <c r="V20" i="5"/>
  <c r="V3" i="5"/>
  <c r="V39" i="5"/>
  <c r="Y49" i="5"/>
  <c r="Y52" i="5"/>
  <c r="Y50" i="5"/>
  <c r="Y53" i="5"/>
  <c r="Y51" i="5"/>
</calcChain>
</file>

<file path=xl/sharedStrings.xml><?xml version="1.0" encoding="utf-8"?>
<sst xmlns="http://schemas.openxmlformats.org/spreadsheetml/2006/main" count="7629" uniqueCount="152">
  <si>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</si>
  <si>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</si>
  <si>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</si>
  <si>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</si>
  <si>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</si>
  <si>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</si>
  <si>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</si>
  <si>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</si>
  <si>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</si>
  <si>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</si>
  <si>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</si>
  <si>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</si>
  <si>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</si>
  <si>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</si>
  <si>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</si>
  <si>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</si>
  <si>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</si>
  <si>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</si>
  <si>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</si>
  <si>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</si>
  <si>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</si>
  <si>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</si>
  <si>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</si>
  <si>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</si>
  <si>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</si>
  <si>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</si>
  <si>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</si>
  <si>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</si>
  <si>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</si>
  <si>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</si>
  <si>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</si>
  <si>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</si>
  <si>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</si>
  <si>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</si>
  <si>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</si>
  <si>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</si>
  <si>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</si>
  <si>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</si>
  <si>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</si>
  <si>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</si>
  <si>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</si>
  <si>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</si>
  <si>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</si>
  <si>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</si>
  <si>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</si>
  <si>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</si>
  <si>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</si>
  <si>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</si>
  <si>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</si>
  <si>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</si>
  <si>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</si>
  <si>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</si>
  <si>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</si>
  <si>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</si>
  <si>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</si>
  <si>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</si>
  <si>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</si>
  <si>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</si>
  <si>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</si>
  <si>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</si>
  <si>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</si>
  <si>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</si>
  <si>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</si>
  <si>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</si>
  <si>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</si>
  <si>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</si>
  <si>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</si>
  <si>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</si>
  <si>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</si>
  <si>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</si>
  <si>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</si>
  <si>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</si>
  <si>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</si>
  <si>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</si>
  <si>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</si>
  <si>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</si>
  <si>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</si>
  <si>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</si>
  <si>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</si>
  <si>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</si>
  <si>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</si>
  <si>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n IMM future</t>
  </si>
  <si>
    <t>depos selection</t>
  </si>
  <si>
    <t>n Serial future</t>
  </si>
  <si>
    <t>AllDepos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</si>
  <si>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</si>
  <si>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</si>
  <si>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</si>
  <si>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</si>
  <si>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</si>
  <si>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</si>
  <si>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</si>
  <si>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</si>
  <si>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</si>
  <si>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</si>
  <si>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</si>
  <si>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</si>
  <si>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</si>
  <si>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</si>
  <si>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</si>
  <si>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</si>
  <si>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</si>
  <si>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</si>
  <si>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</si>
  <si>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</si>
  <si>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</si>
  <si>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</si>
  <si>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</si>
  <si>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</si>
  <si>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</si>
  <si>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</si>
  <si>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</si>
  <si>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average</t>
  </si>
  <si>
    <t>max</t>
  </si>
  <si>
    <t>max date</t>
  </si>
  <si>
    <t>min</t>
  </si>
  <si>
    <t>min date</t>
  </si>
  <si>
    <t>K analysis</t>
  </si>
  <si>
    <t>Fwd Rate using K</t>
  </si>
  <si>
    <t>Tenor Basis Yield</t>
  </si>
  <si>
    <t>Discount Corrected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</si>
  <si>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</si>
  <si>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</si>
  <si>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</si>
  <si>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</si>
  <si>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</si>
  <si>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</si>
  <si>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</si>
  <si>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Fwd Rate (old Style)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</si>
  <si>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</si>
  <si>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</si>
  <si>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</si>
  <si>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</si>
  <si>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</si>
  <si>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</si>
  <si>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</si>
  <si>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</si>
  <si>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</si>
  <si>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</si>
  <si>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</si>
  <si>
    <t>Fwd Index</t>
  </si>
  <si>
    <t>Forward Helpers</t>
  </si>
  <si>
    <t>Fwd Curve</t>
  </si>
  <si>
    <t>Fwd RelinkableHandle</t>
  </si>
  <si>
    <t xml:space="preserve">Fwd Rate </t>
  </si>
  <si>
    <t>Calendar</t>
  </si>
  <si>
    <t>Max Date</t>
  </si>
  <si>
    <t>Reference Date</t>
  </si>
  <si>
    <t>Settlement Days</t>
  </si>
  <si>
    <t>Time from reference</t>
  </si>
  <si>
    <t>Latest Date</t>
  </si>
  <si>
    <t>qlTenorBasisForwardRate(TenorBasis3M,AF3,ohTrigger(trigger,$AA$36))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</si>
</sst>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27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164" fontId="1" fillId="9" borderId="1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vertical="center" wrapText="1"/>
    </xf>
    <xf numFmtId="165" fontId="1" fillId="11" borderId="1" xfId="0" applyNumberFormat="1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6" xfId="0" applyFont="1" applyFill="1" applyBorder="1"/>
    <xf numFmtId="165" fontId="1" fillId="9" borderId="16" xfId="0" applyNumberFormat="1" applyFont="1" applyFill="1" applyBorder="1"/>
    <xf numFmtId="15" fontId="1" fillId="9" borderId="16" xfId="0" applyNumberFormat="1" applyFont="1" applyFill="1" applyBorder="1"/>
    <xf numFmtId="15" fontId="1" fillId="4" borderId="1" xfId="0" applyNumberFormat="1" applyFont="1" applyFill="1" applyBorder="1" applyAlignment="1">
      <alignment vertical="center" wrapText="1"/>
    </xf>
    <xf numFmtId="2" fontId="1" fillId="4" borderId="1" xfId="0" applyNumberFormat="1" applyFont="1" applyFill="1" applyBorder="1" applyAlignment="1">
      <alignment vertical="center" wrapText="1"/>
    </xf>
    <xf numFmtId="166" fontId="1" fillId="4" borderId="1" xfId="0" applyNumberFormat="1" applyFont="1" applyFill="1" applyBorder="1" applyAlignment="1">
      <alignment vertical="center" wrapText="1"/>
    </xf>
    <xf numFmtId="166" fontId="1" fillId="9" borderId="16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  <xf numFmtId="0" fontId="7" fillId="2" borderId="0" xfId="0" applyFont="1" applyFill="1"/>
    <xf numFmtId="0" fontId="1" fillId="3" borderId="2" xfId="0" applyFont="1" applyFill="1" applyBorder="1" applyAlignment="1">
      <alignment horizontal="center" vertical="center" wrapText="1"/>
    </xf>
    <xf numFmtId="0" fontId="3" fillId="6" borderId="1" xfId="1" applyNumberFormat="1" applyFont="1" applyFill="1" applyBorder="1" applyAlignment="1">
      <alignment horizontal="left"/>
    </xf>
    <xf numFmtId="0" fontId="3" fillId="10" borderId="1" xfId="1" applyNumberFormat="1" applyFont="1" applyFill="1" applyBorder="1" applyAlignment="1">
      <alignment horizontal="left"/>
    </xf>
    <xf numFmtId="0" fontId="1" fillId="8" borderId="1" xfId="0" applyFont="1" applyFill="1" applyBorder="1"/>
    <xf numFmtId="0" fontId="1" fillId="9" borderId="1" xfId="0" applyFont="1" applyFill="1" applyBorder="1" applyAlignment="1">
      <alignment horizontal="center" vertical="center"/>
    </xf>
    <xf numFmtId="0" fontId="3" fillId="7" borderId="1" xfId="1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Eur3M!$AG$3:$AG$3508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-4.4968386425430553E-4</c:v>
                </c:pt>
                <c:pt idx="2">
                  <c:v>-4.5075015944412813E-4</c:v>
                </c:pt>
                <c:pt idx="3">
                  <c:v>-4.5174032425900523E-4</c:v>
                </c:pt>
                <c:pt idx="4">
                  <c:v>-4.5265717834245341E-4</c:v>
                </c:pt>
                <c:pt idx="5">
                  <c:v>-4.535035413379891E-4</c:v>
                </c:pt>
                <c:pt idx="6">
                  <c:v>-4.5564788023228636E-4</c:v>
                </c:pt>
                <c:pt idx="7">
                  <c:v>-4.5624047531133717E-4</c:v>
                </c:pt>
                <c:pt idx="8">
                  <c:v>-4.5677667752005801E-4</c:v>
                </c:pt>
                <c:pt idx="9">
                  <c:v>-4.5725930650196536E-4</c:v>
                </c:pt>
                <c:pt idx="10">
                  <c:v>-4.5769118190057574E-4</c:v>
                </c:pt>
                <c:pt idx="11">
                  <c:v>-4.5871048303179E-4</c:v>
                </c:pt>
                <c:pt idx="12">
                  <c:v>-4.5896754053237744E-4</c:v>
                </c:pt>
                <c:pt idx="13">
                  <c:v>-4.5918794266725047E-4</c:v>
                </c:pt>
                <c:pt idx="14">
                  <c:v>-4.5937450907992543E-4</c:v>
                </c:pt>
                <c:pt idx="15">
                  <c:v>-4.5953005941391897E-4</c:v>
                </c:pt>
                <c:pt idx="16">
                  <c:v>-4.5983881037897558E-4</c:v>
                </c:pt>
                <c:pt idx="17">
                  <c:v>-4.5989849283340812E-4</c:v>
                </c:pt>
                <c:pt idx="18">
                  <c:v>-4.5994125742674166E-4</c:v>
                </c:pt>
                <c:pt idx="19">
                  <c:v>-4.5996992380249274E-4</c:v>
                </c:pt>
                <c:pt idx="20">
                  <c:v>-4.5998731160417782E-4</c:v>
                </c:pt>
                <c:pt idx="21">
                  <c:v>-4.6000000000000207E-4</c:v>
                </c:pt>
                <c:pt idx="22">
                  <c:v>-4.600287301587307E-4</c:v>
                </c:pt>
                <c:pt idx="23">
                  <c:v>-4.6011555555555174E-4</c:v>
                </c:pt>
                <c:pt idx="24">
                  <c:v>-4.6026142857141783E-4</c:v>
                </c:pt>
                <c:pt idx="25">
                  <c:v>-4.6046730158728178E-4</c:v>
                </c:pt>
                <c:pt idx="26">
                  <c:v>-4.6145444444438714E-4</c:v>
                </c:pt>
                <c:pt idx="27">
                  <c:v>-4.6190984126976916E-4</c:v>
                </c:pt>
                <c:pt idx="28">
                  <c:v>-4.6242999999991245E-4</c:v>
                </c:pt>
                <c:pt idx="29">
                  <c:v>-4.6301587301576975E-4</c:v>
                </c:pt>
                <c:pt idx="30">
                  <c:v>-4.6366841269829365E-4</c:v>
                </c:pt>
                <c:pt idx="31">
                  <c:v>-4.6603555555539233E-4</c:v>
                </c:pt>
                <c:pt idx="32">
                  <c:v>-4.6696428571410987E-4</c:v>
                </c:pt>
                <c:pt idx="33">
                  <c:v>-4.6796444444425751E-4</c:v>
                </c:pt>
                <c:pt idx="34">
                  <c:v>-4.6903698412678802E-4</c:v>
                </c:pt>
                <c:pt idx="35">
                  <c:v>-4.7018285714265409E-4</c:v>
                </c:pt>
                <c:pt idx="36">
                  <c:v>-4.7406999999979242E-4</c:v>
                </c:pt>
                <c:pt idx="37">
                  <c:v>-4.7551873015852758E-4</c:v>
                </c:pt>
                <c:pt idx="38">
                  <c:v>-4.7704555555536175E-4</c:v>
                </c:pt>
                <c:pt idx="39">
                  <c:v>-4.7865142857124763E-4</c:v>
                </c:pt>
                <c:pt idx="40">
                  <c:v>-4.8033730158713792E-4</c:v>
                </c:pt>
                <c:pt idx="41">
                  <c:v>-4.8588444444436229E-4</c:v>
                </c:pt>
                <c:pt idx="42">
                  <c:v>-4.8789984126979718E-4</c:v>
                </c:pt>
                <c:pt idx="43">
                  <c:v>-4.8999999999999998E-4</c:v>
                </c:pt>
                <c:pt idx="44">
                  <c:v>-4.9199344023327998E-4</c:v>
                </c:pt>
                <c:pt idx="45">
                  <c:v>-4.9370262390678707E-4</c:v>
                </c:pt>
                <c:pt idx="46">
                  <c:v>-4.9734329446080299E-4</c:v>
                </c:pt>
                <c:pt idx="47">
                  <c:v>-4.9813411078735109E-4</c:v>
                </c:pt>
                <c:pt idx="48">
                  <c:v>-4.9875000000019262E-4</c:v>
                </c:pt>
                <c:pt idx="49">
                  <c:v>-4.9921282798854097E-4</c:v>
                </c:pt>
                <c:pt idx="50">
                  <c:v>-4.9954446064160948E-4</c:v>
                </c:pt>
                <c:pt idx="51">
                  <c:v>-4.9997084548126906E-4</c:v>
                </c:pt>
                <c:pt idx="52">
                  <c:v>-4.9999635568535124E-4</c:v>
                </c:pt>
                <c:pt idx="53">
                  <c:v>-5.000000000002201E-4</c:v>
                </c:pt>
                <c:pt idx="54">
                  <c:v>-5.0013739813305159E-4</c:v>
                </c:pt>
                <c:pt idx="55">
                  <c:v>-5.0053752683382234E-4</c:v>
                </c:pt>
                <c:pt idx="56">
                  <c:v>-5.0313331087791164E-4</c:v>
                </c:pt>
                <c:pt idx="57">
                  <c:v>-5.0440337638458122E-4</c:v>
                </c:pt>
                <c:pt idx="58">
                  <c:v>-5.0584567972626116E-4</c:v>
                </c:pt>
                <c:pt idx="59">
                  <c:v>-5.0744212235636558E-4</c:v>
                </c:pt>
                <c:pt idx="60">
                  <c:v>-5.1500731482931274E-4</c:v>
                </c:pt>
                <c:pt idx="61">
                  <c:v>-5.1710297570275315E-4</c:v>
                </c:pt>
                <c:pt idx="62">
                  <c:v>-5.1924418458510336E-4</c:v>
                </c:pt>
                <c:pt idx="63">
                  <c:v>-5.2141284292977759E-4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-5.3718684652917308E-4</c:v>
                </c:pt>
                <c:pt idx="69">
                  <c:v>-5.4126819467792864E-4</c:v>
                </c:pt>
                <c:pt idx="70">
                  <c:v>-5.42405592685227E-4</c:v>
                </c:pt>
                <c:pt idx="71">
                  <c:v>-5.4343966542293664E-4</c:v>
                </c:pt>
                <c:pt idx="72">
                  <c:v>-5.4437533314199039E-4</c:v>
                </c:pt>
                <c:pt idx="73">
                  <c:v>-5.4521751609332082E-4</c:v>
                </c:pt>
                <c:pt idx="74">
                  <c:v>-5.4723235885030151E-4</c:v>
                </c:pt>
                <c:pt idx="75">
                  <c:v>-5.4774980524006738E-4</c:v>
                </c:pt>
                <c:pt idx="76">
                  <c:v>-5.4819836811677411E-4</c:v>
                </c:pt>
                <c:pt idx="77">
                  <c:v>-5.485829677313544E-4</c:v>
                </c:pt>
                <c:pt idx="78">
                  <c:v>-5.4890852433474118E-4</c:v>
                </c:pt>
                <c:pt idx="79">
                  <c:v>-5.4958013858706807E-4</c:v>
                </c:pt>
                <c:pt idx="80">
                  <c:v>-5.4971872565500856E-4</c:v>
                </c:pt>
                <c:pt idx="81">
                  <c:v>-5.4982287096641948E-4</c:v>
                </c:pt>
                <c:pt idx="82">
                  <c:v>-5.4989749477223353E-4</c:v>
                </c:pt>
                <c:pt idx="83">
                  <c:v>-5.4994751732338363E-4</c:v>
                </c:pt>
                <c:pt idx="84">
                  <c:v>-5.4999917995817804E-4</c:v>
                </c:pt>
                <c:pt idx="85">
                  <c:v>-5.5000000000000014E-4</c:v>
                </c:pt>
                <c:pt idx="86">
                  <c:v>-5.500536774124111E-4</c:v>
                </c:pt>
                <c:pt idx="87">
                  <c:v>-5.5021043876399116E-4</c:v>
                </c:pt>
                <c:pt idx="88">
                  <c:v>-5.504638777262612E-4</c:v>
                </c:pt>
                <c:pt idx="89">
                  <c:v>-5.5174019699242096E-4</c:v>
                </c:pt>
                <c:pt idx="90">
                  <c:v>-5.5231628311266045E-4</c:v>
                </c:pt>
                <c:pt idx="91">
                  <c:v>-5.5295701520119444E-4</c:v>
                </c:pt>
                <c:pt idx="92">
                  <c:v>-5.5365598692954396E-4</c:v>
                </c:pt>
                <c:pt idx="93">
                  <c:v>-5.5440679196923001E-4</c:v>
                </c:pt>
                <c:pt idx="94">
                  <c:v>-5.5690614367151568E-4</c:v>
                </c:pt>
                <c:pt idx="95">
                  <c:v>-5.578002186717566E-4</c:v>
                </c:pt>
                <c:pt idx="96">
                  <c:v>-5.5871409534093846E-4</c:v>
                </c:pt>
                <c:pt idx="97">
                  <c:v>-5.5964136735058218E-4</c:v>
                </c:pt>
                <c:pt idx="98">
                  <c:v>-5.6057562837220876E-4</c:v>
                </c:pt>
                <c:pt idx="99">
                  <c:v>-5.6335628222419463E-4</c:v>
                </c:pt>
                <c:pt idx="100">
                  <c:v>-5.6425443600896161E-4</c:v>
                </c:pt>
                <c:pt idx="101">
                  <c:v>-5.6512754716331608E-4</c:v>
                </c:pt>
                <c:pt idx="102">
                  <c:v>-5.6596920935877873E-4</c:v>
                </c:pt>
                <c:pt idx="103">
                  <c:v>-5.6677301626687068E-4</c:v>
                </c:pt>
                <c:pt idx="104">
                  <c:v>-5.6889324198213073E-4</c:v>
                </c:pt>
                <c:pt idx="105">
                  <c:v>-5.6948156445594861E-4</c:v>
                </c:pt>
                <c:pt idx="106">
                  <c:v>-5.700000000000003E-4</c:v>
                </c:pt>
                <c:pt idx="107">
                  <c:v>-5.7043963296799644E-4</c:v>
                </c:pt>
                <c:pt idx="108">
                  <c:v>-5.7080592667793021E-4</c:v>
                </c:pt>
                <c:pt idx="109">
                  <c:v>-5.7161639343880437E-4</c:v>
                </c:pt>
                <c:pt idx="110">
                  <c:v>-5.718409512959358E-4</c:v>
                </c:pt>
                <c:pt idx="111">
                  <c:v>-5.7206798048472824E-4</c:v>
                </c:pt>
                <c:pt idx="112">
                  <c:v>-5.7231264312312654E-4</c:v>
                </c:pt>
                <c:pt idx="113">
                  <c:v>-5.7259010132907544E-4</c:v>
                </c:pt>
                <c:pt idx="114">
                  <c:v>-5.7377087053167195E-4</c:v>
                </c:pt>
                <c:pt idx="115">
                  <c:v>-5.7433113218726978E-4</c:v>
                </c:pt>
                <c:pt idx="116">
                  <c:v>-5.7500000000014159E-4</c:v>
                </c:pt>
                <c:pt idx="117">
                  <c:v>-5.7578847961131229E-4</c:v>
                </c:pt>
                <c:pt idx="118">
                  <c:v>-5.7669095075412716E-4</c:v>
                </c:pt>
                <c:pt idx="119">
                  <c:v>-5.7998454593669437E-4</c:v>
                </c:pt>
                <c:pt idx="120">
                  <c:v>-5.8124521577034287E-4</c:v>
                </c:pt>
                <c:pt idx="121">
                  <c:v>-5.8257099341776388E-4</c:v>
                </c:pt>
                <c:pt idx="122">
                  <c:v>-5.8395210213538305E-4</c:v>
                </c:pt>
                <c:pt idx="123">
                  <c:v>-5.9134542575134755E-4</c:v>
                </c:pt>
                <c:pt idx="124">
                  <c:v>-5.9285320927509363E-4</c:v>
                </c:pt>
                <c:pt idx="125">
                  <c:v>-5.9434788666401723E-4</c:v>
                </c:pt>
                <c:pt idx="126">
                  <c:v>-5.9581968117454411E-4</c:v>
                </c:pt>
                <c:pt idx="127">
                  <c:v>-5.9999999999999995E-4</c:v>
                </c:pt>
                <c:pt idx="128">
                  <c:v>-6.0128446560992149E-4</c:v>
                </c:pt>
                <c:pt idx="129">
                  <c:v>-6.0250898491592819E-4</c:v>
                </c:pt>
                <c:pt idx="130">
                  <c:v>-6.0367560146679989E-4</c:v>
                </c:pt>
                <c:pt idx="131">
                  <c:v>-6.0478635881131611E-4</c:v>
                </c:pt>
                <c:pt idx="132">
                  <c:v>-6.0780391109452759E-4</c:v>
                </c:pt>
                <c:pt idx="133">
                  <c:v>-6.0871166710141768E-4</c:v>
                </c:pt>
                <c:pt idx="134">
                  <c:v>-6.0957378164585023E-4</c:v>
                </c:pt>
                <c:pt idx="135">
                  <c:v>-6.1039229827660488E-4</c:v>
                </c:pt>
                <c:pt idx="136">
                  <c:v>-6.1116926054246125E-4</c:v>
                </c:pt>
                <c:pt idx="137">
                  <c:v>-6.1327125663843607E-4</c:v>
                </c:pt>
                <c:pt idx="138">
                  <c:v>-6.13902436932495E-4</c:v>
                </c:pt>
                <c:pt idx="139">
                  <c:v>-6.145022806055535E-4</c:v>
                </c:pt>
                <c:pt idx="140">
                  <c:v>-6.1507283120639119E-4</c:v>
                </c:pt>
                <c:pt idx="141">
                  <c:v>-6.156161322837878E-4</c:v>
                </c:pt>
                <c:pt idx="142">
                  <c:v>-6.1710297386312644E-4</c:v>
                </c:pt>
                <c:pt idx="143">
                  <c:v>-6.1755771233455432E-4</c:v>
                </c:pt>
                <c:pt idx="144">
                  <c:v>-6.1799541902643896E-4</c:v>
                </c:pt>
                <c:pt idx="145">
                  <c:v>-6.1841813748755999E-4</c:v>
                </c:pt>
                <c:pt idx="146">
                  <c:v>-6.1882791126669705E-4</c:v>
                </c:pt>
                <c:pt idx="147">
                  <c:v>-6.2E-4</c:v>
                </c:pt>
                <c:pt idx="148">
                  <c:v>-6.2037877799050035E-4</c:v>
                </c:pt>
                <c:pt idx="149">
                  <c:v>-6.2075691375193477E-4</c:v>
                </c:pt>
                <c:pt idx="150">
                  <c:v>-6.2113853554210331E-4</c:v>
                </c:pt>
                <c:pt idx="151">
                  <c:v>-6.215277716188055E-4</c:v>
                </c:pt>
                <c:pt idx="152">
                  <c:v>-6.2278244814611289E-4</c:v>
                </c:pt>
                <c:pt idx="153">
                  <c:v>-6.2324342394694818E-4</c:v>
                </c:pt>
                <c:pt idx="154">
                  <c:v>-6.2373265532331623E-4</c:v>
                </c:pt>
                <c:pt idx="155">
                  <c:v>-6.2425427053301697E-4</c:v>
                </c:pt>
                <c:pt idx="156">
                  <c:v>-6.2481239783384994E-4</c:v>
                </c:pt>
                <c:pt idx="157">
                  <c:v>-6.2674713486114133E-4</c:v>
                </c:pt>
                <c:pt idx="158">
                  <c:v>-6.2749259310450182E-4</c:v>
                </c:pt>
                <c:pt idx="159">
                  <c:v>-6.2829520472799363E-4</c:v>
                </c:pt>
                <c:pt idx="160">
                  <c:v>-6.2915909798941672E-4</c:v>
                </c:pt>
                <c:pt idx="161">
                  <c:v>-6.3008840114657072E-4</c:v>
                </c:pt>
                <c:pt idx="162">
                  <c:v>-6.3331005257041665E-4</c:v>
                </c:pt>
                <c:pt idx="163">
                  <c:v>-6.3454227788849247E-4</c:v>
                </c:pt>
                <c:pt idx="164">
                  <c:v>-6.358605543912983E-4</c:v>
                </c:pt>
                <c:pt idx="165">
                  <c:v>-6.3726901033663399E-4</c:v>
                </c:pt>
                <c:pt idx="166">
                  <c:v>-6.3877177398229915E-4</c:v>
                </c:pt>
                <c:pt idx="167">
                  <c:v>-6.4388719369927016E-4</c:v>
                </c:pt>
                <c:pt idx="168">
                  <c:v>-6.4580847072425156E-4</c:v>
                </c:pt>
                <c:pt idx="169">
                  <c:v>-6.4784469673856155E-4</c:v>
                </c:pt>
                <c:pt idx="170">
                  <c:v>-6.4999999999999997E-4</c:v>
                </c:pt>
                <c:pt idx="171">
                  <c:v>-6.5227134748772008E-4</c:v>
                </c:pt>
                <c:pt idx="172">
                  <c:v>-6.5943622883966196E-4</c:v>
                </c:pt>
                <c:pt idx="173">
                  <c:v>-6.618120042063073E-4</c:v>
                </c:pt>
                <c:pt idx="174">
                  <c:v>-6.6411678800748714E-4</c:v>
                </c:pt>
                <c:pt idx="175">
                  <c:v>-6.663117408291226E-4</c:v>
                </c:pt>
                <c:pt idx="176">
                  <c:v>-6.6835802325713512E-4</c:v>
                </c:pt>
                <c:pt idx="177">
                  <c:v>-6.7321645403864698E-4</c:v>
                </c:pt>
                <c:pt idx="178">
                  <c:v>-6.7427966075137989E-4</c:v>
                </c:pt>
                <c:pt idx="179">
                  <c:v>-6.750000000000961E-4</c:v>
                </c:pt>
                <c:pt idx="180">
                  <c:v>-6.7528056041461109E-4</c:v>
                </c:pt>
                <c:pt idx="181">
                  <c:v>-6.7508542094134034E-4</c:v>
                </c:pt>
                <c:pt idx="182">
                  <c:v>-6.7217226380302236E-4</c:v>
                </c:pt>
                <c:pt idx="183">
                  <c:v>-6.7060078538681779E-4</c:v>
                </c:pt>
                <c:pt idx="184">
                  <c:v>-6.6881683738693196E-4</c:v>
                </c:pt>
                <c:pt idx="185">
                  <c:v>-6.6687306586418597E-4</c:v>
                </c:pt>
                <c:pt idx="186">
                  <c:v>-6.6482211687940082E-4</c:v>
                </c:pt>
                <c:pt idx="187">
                  <c:v>-6.5855266576101952E-4</c:v>
                </c:pt>
                <c:pt idx="188">
                  <c:v>-6.5659946753628693E-4</c:v>
                </c:pt>
                <c:pt idx="189">
                  <c:v>-6.5480232215361987E-4</c:v>
                </c:pt>
                <c:pt idx="190">
                  <c:v>-6.5321387567383925E-4</c:v>
                </c:pt>
                <c:pt idx="191">
                  <c:v>-6.5188677415776595E-4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-6.4997845691459086E-4</c:v>
                </c:pt>
                <c:pt idx="215">
                  <c:v>-6.4991531262611633E-4</c:v>
                </c:pt>
                <c:pt idx="216">
                  <c:v>-6.4981279458620558E-4</c:v>
                </c:pt>
                <c:pt idx="217">
                  <c:v>-6.492912724741476E-4</c:v>
                </c:pt>
                <c:pt idx="218">
                  <c:v>-6.4905353394478348E-4</c:v>
                </c:pt>
                <c:pt idx="219">
                  <c:v>-6.4878755892212902E-4</c:v>
                </c:pt>
                <c:pt idx="220">
                  <c:v>-6.4849557485781328E-4</c:v>
                </c:pt>
                <c:pt idx="221">
                  <c:v>-6.4817980920346544E-4</c:v>
                </c:pt>
                <c:pt idx="222">
                  <c:v>-6.47112097216521E-4</c:v>
                </c:pt>
                <c:pt idx="223">
                  <c:v>-6.4672347971833643E-4</c:v>
                </c:pt>
                <c:pt idx="224">
                  <c:v>-6.4632221788826565E-4</c:v>
                </c:pt>
                <c:pt idx="225">
                  <c:v>-6.4591053917793773E-4</c:v>
                </c:pt>
                <c:pt idx="226">
                  <c:v>-6.4549067103898195E-4</c:v>
                </c:pt>
                <c:pt idx="227">
                  <c:v>-6.4420420456663848E-4</c:v>
                </c:pt>
                <c:pt idx="228">
                  <c:v>-6.4377385322946261E-4</c:v>
                </c:pt>
                <c:pt idx="229">
                  <c:v>-6.4334644972180465E-4</c:v>
                </c:pt>
                <c:pt idx="230">
                  <c:v>-6.4292422149529369E-4</c:v>
                </c:pt>
                <c:pt idx="231">
                  <c:v>-6.4250939600155889E-4</c:v>
                </c:pt>
                <c:pt idx="232">
                  <c:v>-6.4133161043330382E-4</c:v>
                </c:pt>
                <c:pt idx="233">
                  <c:v>-6.4096867038696556E-4</c:v>
                </c:pt>
                <c:pt idx="234">
                  <c:v>-6.4062427033154947E-4</c:v>
                </c:pt>
                <c:pt idx="235">
                  <c:v>-6.4030063771868461E-4</c:v>
                </c:pt>
                <c:pt idx="236">
                  <c:v>-6.4000000000000005E-4</c:v>
                </c:pt>
                <c:pt idx="237">
                  <c:v>-6.392407550836407E-4</c:v>
                </c:pt>
                <c:pt idx="238">
                  <c:v>-6.3899661717818071E-4</c:v>
                </c:pt>
                <c:pt idx="239">
                  <c:v>-6.3873311084860335E-4</c:v>
                </c:pt>
                <c:pt idx="240">
                  <c:v>-6.3843593192044047E-4</c:v>
                </c:pt>
                <c:pt idx="241">
                  <c:v>-6.3809077621922357E-4</c:v>
                </c:pt>
                <c:pt idx="242">
                  <c:v>-6.3662440673256616E-4</c:v>
                </c:pt>
                <c:pt idx="243">
                  <c:v>-6.3594430219445029E-4</c:v>
                </c:pt>
                <c:pt idx="244">
                  <c:v>-6.3514470001093889E-4</c:v>
                </c:pt>
                <c:pt idx="245">
                  <c:v>-6.342112960075636E-4</c:v>
                </c:pt>
                <c:pt idx="246">
                  <c:v>-6.3312978600985612E-4</c:v>
                </c:pt>
                <c:pt idx="247">
                  <c:v>-6.2885357830605752E-4</c:v>
                </c:pt>
                <c:pt idx="248">
                  <c:v>-6.2703660258633801E-4</c:v>
                </c:pt>
                <c:pt idx="249">
                  <c:v>-6.2499999999994483E-4</c:v>
                </c:pt>
                <c:pt idx="250">
                  <c:v>-6.2273628167689094E-4</c:v>
                </c:pt>
                <c:pt idx="251">
                  <c:v>-6.2026521996511475E-4</c:v>
                </c:pt>
                <c:pt idx="252">
                  <c:v>-6.1187385102165134E-4</c:v>
                </c:pt>
                <c:pt idx="253">
                  <c:v>-6.0883929227918492E-4</c:v>
                </c:pt>
                <c:pt idx="254">
                  <c:v>-6.0573032841009541E-4</c:v>
                </c:pt>
                <c:pt idx="255">
                  <c:v>-6.0257354706680301E-4</c:v>
                </c:pt>
                <c:pt idx="256">
                  <c:v>-5.9939553590172736E-4</c:v>
                </c:pt>
                <c:pt idx="257">
                  <c:v>-5.8999999999999992E-4</c:v>
                </c:pt>
                <c:pt idx="258">
                  <c:v>-5.8699823055980956E-4</c:v>
                </c:pt>
                <c:pt idx="259">
                  <c:v>-5.8407987648685178E-4</c:v>
                </c:pt>
                <c:pt idx="260">
                  <c:v>-5.8124323236046274E-4</c:v>
                </c:pt>
                <c:pt idx="261">
                  <c:v>-5.7848659275997849E-4</c:v>
                </c:pt>
                <c:pt idx="262">
                  <c:v>-5.7067964690731931E-4</c:v>
                </c:pt>
                <c:pt idx="263">
                  <c:v>-5.6822597120381811E-4</c:v>
                </c:pt>
                <c:pt idx="264">
                  <c:v>-5.658437729229031E-4</c:v>
                </c:pt>
                <c:pt idx="265">
                  <c:v>-5.6353134664391077E-4</c:v>
                </c:pt>
                <c:pt idx="266">
                  <c:v>-5.6128698694617716E-4</c:v>
                </c:pt>
                <c:pt idx="267">
                  <c:v>-5.5494525313389204E-4</c:v>
                </c:pt>
                <c:pt idx="268">
                  <c:v>-5.5295610555455637E-4</c:v>
                </c:pt>
                <c:pt idx="269">
                  <c:v>-5.5102649745316073E-4</c:v>
                </c:pt>
                <c:pt idx="270">
                  <c:v>-5.4915472340904149E-4</c:v>
                </c:pt>
                <c:pt idx="271">
                  <c:v>-5.473390780015349E-4</c:v>
                </c:pt>
                <c:pt idx="272">
                  <c:v>-5.422118593920532E-4</c:v>
                </c:pt>
                <c:pt idx="273">
                  <c:v>-5.4060367432435955E-4</c:v>
                </c:pt>
                <c:pt idx="274">
                  <c:v>-5.3904309078995987E-4</c:v>
                </c:pt>
                <c:pt idx="275">
                  <c:v>-5.3752840336819031E-4</c:v>
                </c:pt>
                <c:pt idx="276">
                  <c:v>-5.3605790663838703E-4</c:v>
                </c:pt>
                <c:pt idx="277">
                  <c:v>-5.3189450639413831E-4</c:v>
                </c:pt>
                <c:pt idx="278">
                  <c:v>-5.3058371822556328E-4</c:v>
                </c:pt>
                <c:pt idx="279">
                  <c:v>-5.2930859364563594E-4</c:v>
                </c:pt>
                <c:pt idx="280">
                  <c:v>-5.2806742723369245E-4</c:v>
                </c:pt>
                <c:pt idx="281">
                  <c:v>-5.2685851356906927E-4</c:v>
                </c:pt>
                <c:pt idx="282">
                  <c:v>-5.2340823485248311E-4</c:v>
                </c:pt>
                <c:pt idx="283">
                  <c:v>-5.2231127797050319E-4</c:v>
                </c:pt>
                <c:pt idx="284">
                  <c:v>-5.2123804673252468E-4</c:v>
                </c:pt>
                <c:pt idx="285">
                  <c:v>-5.2018683571788385E-4</c:v>
                </c:pt>
                <c:pt idx="286">
                  <c:v>-5.1915593950591706E-4</c:v>
                </c:pt>
                <c:pt idx="287">
                  <c:v>-5.1616808547942303E-4</c:v>
                </c:pt>
                <c:pt idx="288">
                  <c:v>-5.152013942715146E-4</c:v>
                </c:pt>
                <c:pt idx="289">
                  <c:v>-5.1424649076296151E-4</c:v>
                </c:pt>
                <c:pt idx="290">
                  <c:v>-5.1330166953309983E-4</c:v>
                </c:pt>
                <c:pt idx="291">
                  <c:v>-5.1236522516126602E-4</c:v>
                </c:pt>
                <c:pt idx="292">
                  <c:v>-5.0958909898729337E-4</c:v>
                </c:pt>
                <c:pt idx="293">
                  <c:v>-5.0866910784093313E-4</c:v>
                </c:pt>
                <c:pt idx="294">
                  <c:v>-5.0774896644928185E-4</c:v>
                </c:pt>
                <c:pt idx="295">
                  <c:v>-5.0682696939167581E-4</c:v>
                </c:pt>
                <c:pt idx="296">
                  <c:v>-5.0590141124745146E-4</c:v>
                </c:pt>
                <c:pt idx="297">
                  <c:v>-5.0308631608842998E-4</c:v>
                </c:pt>
                <c:pt idx="298">
                  <c:v>-5.0212945939109421E-4</c:v>
                </c:pt>
                <c:pt idx="299">
                  <c:v>-5.0116051450382133E-4</c:v>
                </c:pt>
                <c:pt idx="300">
                  <c:v>-5.0017777600594752E-4</c:v>
                </c:pt>
                <c:pt idx="301">
                  <c:v>-4.9917953847680913E-4</c:v>
                </c:pt>
                <c:pt idx="302">
                  <c:v>-4.9607477749516818E-4</c:v>
                </c:pt>
                <c:pt idx="303">
                  <c:v>-4.9499748963433357E-4</c:v>
                </c:pt>
                <c:pt idx="304">
                  <c:v>-4.9389617563891559E-4</c:v>
                </c:pt>
                <c:pt idx="305">
                  <c:v>-4.9276913008825039E-4</c:v>
                </c:pt>
                <c:pt idx="306">
                  <c:v>-4.9161464756167445E-4</c:v>
                </c:pt>
                <c:pt idx="307">
                  <c:v>-4.8796952391984359E-4</c:v>
                </c:pt>
                <c:pt idx="308">
                  <c:v>-4.8668823928298642E-4</c:v>
                </c:pt>
                <c:pt idx="309">
                  <c:v>-4.8537099056689982E-4</c:v>
                </c:pt>
                <c:pt idx="310">
                  <c:v>-4.8401607235091983E-4</c:v>
                </c:pt>
                <c:pt idx="311">
                  <c:v>-4.8262177921438277E-4</c:v>
                </c:pt>
                <c:pt idx="312">
                  <c:v>-4.7818559607479153E-4</c:v>
                </c:pt>
                <c:pt idx="313">
                  <c:v>-4.7661674904938861E-4</c:v>
                </c:pt>
                <c:pt idx="314">
                  <c:v>-4.7500000000010988E-4</c:v>
                </c:pt>
                <c:pt idx="315">
                  <c:v>-4.733340338358593E-4</c:v>
                </c:pt>
                <c:pt idx="316">
                  <c:v>-4.716190967838117E-4</c:v>
                </c:pt>
                <c:pt idx="317">
                  <c:v>-4.6428237083250218E-4</c:v>
                </c:pt>
                <c:pt idx="318">
                  <c:v>-4.6233212769260782E-4</c:v>
                </c:pt>
                <c:pt idx="319">
                  <c:v>-4.6033673300537172E-4</c:v>
                </c:pt>
                <c:pt idx="320">
                  <c:v>-4.5829682332753648E-4</c:v>
                </c:pt>
                <c:pt idx="321">
                  <c:v>-4.5191636991786144E-4</c:v>
                </c:pt>
                <c:pt idx="322">
                  <c:v>-4.4970476584505517E-4</c:v>
                </c:pt>
                <c:pt idx="323">
                  <c:v>-4.474518295653625E-4</c:v>
                </c:pt>
                <c:pt idx="324">
                  <c:v>-4.4515819763552581E-4</c:v>
                </c:pt>
                <c:pt idx="325">
                  <c:v>-4.4282450661228801E-4</c:v>
                </c:pt>
                <c:pt idx="326">
                  <c:v>-4.3558944454959251E-4</c:v>
                </c:pt>
                <c:pt idx="327">
                  <c:v>-4.3310188272017514E-4</c:v>
                </c:pt>
                <c:pt idx="328">
                  <c:v>-4.305774445810693E-4</c:v>
                </c:pt>
                <c:pt idx="329">
                  <c:v>-4.2801676668901742E-4</c:v>
                </c:pt>
                <c:pt idx="330">
                  <c:v>-4.2542048560076221E-4</c:v>
                </c:pt>
                <c:pt idx="331">
                  <c:v>-4.1742438872620152E-4</c:v>
                </c:pt>
                <c:pt idx="332">
                  <c:v>-4.1469206042055813E-4</c:v>
                </c:pt>
                <c:pt idx="333">
                  <c:v>-4.119273117024241E-4</c:v>
                </c:pt>
                <c:pt idx="334">
                  <c:v>-4.0913077912854202E-4</c:v>
                </c:pt>
                <c:pt idx="335">
                  <c:v>-4.0630309925565437E-4</c:v>
                </c:pt>
                <c:pt idx="336">
                  <c:v>-3.9763954141038373E-4</c:v>
                </c:pt>
                <c:pt idx="337">
                  <c:v>-3.9469363790889942E-4</c:v>
                </c:pt>
                <c:pt idx="338">
                  <c:v>-3.9171976989212239E-4</c:v>
                </c:pt>
                <c:pt idx="339">
                  <c:v>-3.8871857391679508E-4</c:v>
                </c:pt>
                <c:pt idx="340">
                  <c:v>-3.8569068653965992E-4</c:v>
                </c:pt>
                <c:pt idx="341">
                  <c:v>-3.764532415648345E-4</c:v>
                </c:pt>
                <c:pt idx="342">
                  <c:v>-3.7332495414789439E-4</c:v>
                </c:pt>
                <c:pt idx="343">
                  <c:v>-3.7017315811285929E-4</c:v>
                </c:pt>
                <c:pt idx="344">
                  <c:v>-3.6699849001647195E-4</c:v>
                </c:pt>
                <c:pt idx="345">
                  <c:v>-3.6380158641547474E-4</c:v>
                </c:pt>
                <c:pt idx="346">
                  <c:v>-3.5408382815224984E-4</c:v>
                </c:pt>
                <c:pt idx="347">
                  <c:v>-3.5080434810023898E-4</c:v>
                </c:pt>
                <c:pt idx="348">
                  <c:v>-3.4750581532733105E-4</c:v>
                </c:pt>
                <c:pt idx="349">
                  <c:v>-3.441888663902686E-4</c:v>
                </c:pt>
                <c:pt idx="350">
                  <c:v>-3.4085413784579427E-4</c:v>
                </c:pt>
                <c:pt idx="351">
                  <c:v>-3.3074964013532515E-4</c:v>
                </c:pt>
                <c:pt idx="352">
                  <c:v>-3.2735015872862856E-4</c:v>
                </c:pt>
                <c:pt idx="353">
                  <c:v>-3.2393608049823279E-4</c:v>
                </c:pt>
                <c:pt idx="354">
                  <c:v>-3.2050804200088048E-4</c:v>
                </c:pt>
                <c:pt idx="355">
                  <c:v>-3.1706667979331405E-4</c:v>
                </c:pt>
                <c:pt idx="356">
                  <c:v>-3.0666901647675559E-4</c:v>
                </c:pt>
                <c:pt idx="357">
                  <c:v>-3.0318072499575842E-4</c:v>
                </c:pt>
                <c:pt idx="358">
                  <c:v>-2.9968229258825994E-4</c:v>
                </c:pt>
                <c:pt idx="359">
                  <c:v>-2.9617435581100269E-4</c:v>
                </c:pt>
                <c:pt idx="360">
                  <c:v>-2.9265755122072926E-4</c:v>
                </c:pt>
                <c:pt idx="361">
                  <c:v>-2.8206029613923731E-4</c:v>
                </c:pt>
                <c:pt idx="362">
                  <c:v>-2.7851438586432465E-4</c:v>
                </c:pt>
                <c:pt idx="363">
                  <c:v>-2.7496279056010849E-4</c:v>
                </c:pt>
                <c:pt idx="364">
                  <c:v>-2.7140614678333144E-4</c:v>
                </c:pt>
                <c:pt idx="365">
                  <c:v>-2.6784509109073609E-4</c:v>
                </c:pt>
                <c:pt idx="366">
                  <c:v>-2.5714181808546559E-4</c:v>
                </c:pt>
                <c:pt idx="367">
                  <c:v>-2.5356948029702246E-4</c:v>
                </c:pt>
                <c:pt idx="368">
                  <c:v>-2.4999591337647377E-4</c:v>
                </c:pt>
                <c:pt idx="369">
                  <c:v>-2.4642175388056201E-4</c:v>
                </c:pt>
                <c:pt idx="370">
                  <c:v>-2.4284763836602982E-4</c:v>
                </c:pt>
                <c:pt idx="371">
                  <c:v>-2.3213192127813571E-4</c:v>
                </c:pt>
                <c:pt idx="372">
                  <c:v>-2.2856434725654714E-4</c:v>
                </c:pt>
                <c:pt idx="373">
                  <c:v>-2.2500000000005095E-4</c:v>
                </c:pt>
                <c:pt idx="374">
                  <c:v>-2.2143938933435957E-4</c:v>
                </c:pt>
                <c:pt idx="375">
                  <c:v>-2.1788251816106557E-4</c:v>
                </c:pt>
                <c:pt idx="376">
                  <c:v>-2.072331033011925E-4</c:v>
                </c:pt>
                <c:pt idx="377">
                  <c:v>-2.0368995180311279E-4</c:v>
                </c:pt>
                <c:pt idx="378">
                  <c:v>-2.0014992065024292E-4</c:v>
                </c:pt>
                <c:pt idx="379">
                  <c:v>-1.9661288601314535E-4</c:v>
                </c:pt>
                <c:pt idx="380">
                  <c:v>-1.9307872406238257E-4</c:v>
                </c:pt>
                <c:pt idx="381">
                  <c:v>-1.8249223603372799E-4</c:v>
                </c:pt>
                <c:pt idx="382">
                  <c:v>-1.7896832653392937E-4</c:v>
                </c:pt>
                <c:pt idx="383">
                  <c:v>-1.75446670573278E-4</c:v>
                </c:pt>
                <c:pt idx="384">
                  <c:v>-1.7192714432233641E-4</c:v>
                </c:pt>
                <c:pt idx="385">
                  <c:v>-1.6840962395166709E-4</c:v>
                </c:pt>
                <c:pt idx="386">
                  <c:v>-1.5786785982691758E-4</c:v>
                </c:pt>
                <c:pt idx="387">
                  <c:v>-1.5435712468296221E-4</c:v>
                </c:pt>
                <c:pt idx="388">
                  <c:v>-1.5084777627209127E-4</c:v>
                </c:pt>
                <c:pt idx="389">
                  <c:v>-1.4733969076486785E-4</c:v>
                </c:pt>
                <c:pt idx="390">
                  <c:v>-1.4383274433185417E-4</c:v>
                </c:pt>
                <c:pt idx="391">
                  <c:v>-1.3331750118369625E-4</c:v>
                </c:pt>
                <c:pt idx="392">
                  <c:v>-1.2981387275314634E-4</c:v>
                </c:pt>
                <c:pt idx="393">
                  <c:v>-1.2631076424961859E-4</c:v>
                </c:pt>
                <c:pt idx="394">
                  <c:v>-1.2280805184367553E-4</c:v>
                </c:pt>
                <c:pt idx="395">
                  <c:v>-1.0529609724741767E-4</c:v>
                </c:pt>
                <c:pt idx="396">
                  <c:v>-1.0179316100879503E-4</c:v>
                </c:pt>
                <c:pt idx="397">
                  <c:v>-9.8289754061694535E-5</c:v>
                </c:pt>
                <c:pt idx="398">
                  <c:v>-9.4785752576678637E-5</c:v>
                </c:pt>
                <c:pt idx="399">
                  <c:v>-8.4268942599763678E-5</c:v>
                </c:pt>
                <c:pt idx="400">
                  <c:v>-8.0761324668711235E-5</c:v>
                </c:pt>
                <c:pt idx="401">
                  <c:v>-7.7252493052555908E-5</c:v>
                </c:pt>
                <c:pt idx="402">
                  <c:v>-7.3742323921859834E-5</c:v>
                </c:pt>
                <c:pt idx="403">
                  <c:v>-7.0230693447186131E-5</c:v>
                </c:pt>
                <c:pt idx="404">
                  <c:v>-5.6167081519962065E-5</c:v>
                </c:pt>
                <c:pt idx="405">
                  <c:v>-5.2646286883836183E-5</c:v>
                </c:pt>
                <c:pt idx="406">
                  <c:v>-4.9123287927107351E-5</c:v>
                </c:pt>
                <c:pt idx="407">
                  <c:v>-4.5597960820338037E-5</c:v>
                </c:pt>
                <c:pt idx="408">
                  <c:v>-3.5006772305412273E-5</c:v>
                </c:pt>
                <c:pt idx="409">
                  <c:v>-3.1470894304106052E-5</c:v>
                </c:pt>
                <c:pt idx="410">
                  <c:v>-2.7932069005571835E-5</c:v>
                </c:pt>
                <c:pt idx="411">
                  <c:v>-2.4390172580372141E-5</c:v>
                </c:pt>
                <c:pt idx="412">
                  <c:v>-2.0845081199069381E-5</c:v>
                </c:pt>
                <c:pt idx="413">
                  <c:v>-1.0189399024168084E-5</c:v>
                </c:pt>
                <c:pt idx="414">
                  <c:v>-6.630289524078251E-6</c:v>
                </c:pt>
                <c:pt idx="415">
                  <c:v>-3.0673659206978659E-6</c:v>
                </c:pt>
                <c:pt idx="416">
                  <c:v>4.994956154105517E-7</c:v>
                </c:pt>
                <c:pt idx="417">
                  <c:v>4.0704189136845097E-6</c:v>
                </c:pt>
                <c:pt idx="418">
                  <c:v>1.4808797675875112E-5</c:v>
                </c:pt>
                <c:pt idx="419">
                  <c:v>1.8397206317186365E-5</c:v>
                </c:pt>
                <c:pt idx="420">
                  <c:v>2.1990295867850671E-5</c:v>
                </c:pt>
                <c:pt idx="421">
                  <c:v>2.5588190157305592E-5</c:v>
                </c:pt>
                <c:pt idx="422">
                  <c:v>2.9191013014988635E-5</c:v>
                </c:pt>
                <c:pt idx="423">
                  <c:v>4.0030291291781367E-5</c:v>
                </c:pt>
                <c:pt idx="424">
                  <c:v>4.3654066716751873E-5</c:v>
                </c:pt>
                <c:pt idx="425">
                  <c:v>4.7283389857137961E-5</c:v>
                </c:pt>
                <c:pt idx="426">
                  <c:v>5.0918384542377165E-5</c:v>
                </c:pt>
                <c:pt idx="427">
                  <c:v>5.4559174601907074E-5</c:v>
                </c:pt>
                <c:pt idx="428">
                  <c:v>6.5517555320615626E-5</c:v>
                </c:pt>
                <c:pt idx="429">
                  <c:v>6.9182765171683165E-5</c:v>
                </c:pt>
                <c:pt idx="430">
                  <c:v>7.2854389544228868E-5</c:v>
                </c:pt>
                <c:pt idx="431">
                  <c:v>7.6532552267690216E-5</c:v>
                </c:pt>
                <c:pt idx="432">
                  <c:v>8.0217377171504743E-5</c:v>
                </c:pt>
                <c:pt idx="433">
                  <c:v>9.1313063259442916E-5</c:v>
                </c:pt>
                <c:pt idx="434">
                  <c:v>9.5025775179045295E-5</c:v>
                </c:pt>
                <c:pt idx="435">
                  <c:v>9.8745768426188366E-5</c:v>
                </c:pt>
                <c:pt idx="436">
                  <c:v>1.0247316683030972E-4</c:v>
                </c:pt>
                <c:pt idx="437">
                  <c:v>1.0620809422084672E-4</c:v>
                </c:pt>
                <c:pt idx="438">
                  <c:v>1.1745928860532729E-4</c:v>
                </c:pt>
                <c:pt idx="439">
                  <c:v>1.2122557023590231E-4</c:v>
                </c:pt>
                <c:pt idx="440">
                  <c:v>1.250000000000805E-4</c:v>
                </c:pt>
                <c:pt idx="441">
                  <c:v>1.2878271015378281E-4</c:v>
                </c:pt>
                <c:pt idx="442">
                  <c:v>1.325738666588629E-4</c:v>
                </c:pt>
                <c:pt idx="443">
                  <c:v>1.4399975816573987E-4</c:v>
                </c:pt>
                <c:pt idx="444">
                  <c:v>1.478264439597011E-4</c:v>
                </c:pt>
                <c:pt idx="445">
                  <c:v>1.5166244804672515E-4</c:v>
                </c:pt>
                <c:pt idx="446">
                  <c:v>1.5550794481514904E-4</c:v>
                </c:pt>
                <c:pt idx="447">
                  <c:v>1.593631086533097E-4</c:v>
                </c:pt>
                <c:pt idx="448">
                  <c:v>1.7098834646958272E-4</c:v>
                </c:pt>
                <c:pt idx="449">
                  <c:v>1.7488392247006106E-4</c:v>
                </c:pt>
                <c:pt idx="450">
                  <c:v>1.7879003748196094E-4</c:v>
                </c:pt>
                <c:pt idx="451">
                  <c:v>1.8270686589361965E-4</c:v>
                </c:pt>
                <c:pt idx="452">
                  <c:v>1.8663458209337424E-4</c:v>
                </c:pt>
                <c:pt idx="453">
                  <c:v>1.984848013045832E-4</c:v>
                </c:pt>
                <c:pt idx="454">
                  <c:v>2.0245781254009127E-4</c:v>
                </c:pt>
                <c:pt idx="455">
                  <c:v>2.0644258350538026E-4</c:v>
                </c:pt>
                <c:pt idx="456">
                  <c:v>2.1043928858878713E-4</c:v>
                </c:pt>
                <c:pt idx="457">
                  <c:v>2.144481021786489E-4</c:v>
                </c:pt>
                <c:pt idx="458">
                  <c:v>2.2654893787033375E-4</c:v>
                </c:pt>
                <c:pt idx="459">
                  <c:v>2.3060792936938518E-4</c:v>
                </c:pt>
                <c:pt idx="460">
                  <c:v>2.3467990131657658E-4</c:v>
                </c:pt>
                <c:pt idx="461">
                  <c:v>2.3876502810024489E-4</c:v>
                </c:pt>
                <c:pt idx="462">
                  <c:v>2.4286348410872718E-4</c:v>
                </c:pt>
                <c:pt idx="463">
                  <c:v>2.5524057136642775E-4</c:v>
                </c:pt>
                <c:pt idx="464">
                  <c:v>2.5939408815753588E-4</c:v>
                </c:pt>
                <c:pt idx="465">
                  <c:v>2.6356180611514333E-4</c:v>
                </c:pt>
                <c:pt idx="466">
                  <c:v>2.6774389962758638E-4</c:v>
                </c:pt>
                <c:pt idx="467">
                  <c:v>2.7194054308320246E-4</c:v>
                </c:pt>
                <c:pt idx="468">
                  <c:v>2.8461951699245872E-4</c:v>
                </c:pt>
                <c:pt idx="469">
                  <c:v>2.888761041041368E-4</c:v>
                </c:pt>
                <c:pt idx="470">
                  <c:v>2.9314811310067294E-4</c:v>
                </c:pt>
                <c:pt idx="471">
                  <c:v>2.9743571837040404E-4</c:v>
                </c:pt>
                <c:pt idx="472">
                  <c:v>3.017390943016672E-4</c:v>
                </c:pt>
                <c:pt idx="473">
                  <c:v>3.1474558994801899E-4</c:v>
                </c:pt>
                <c:pt idx="474">
                  <c:v>3.1911379240878035E-4</c:v>
                </c:pt>
                <c:pt idx="475">
                  <c:v>3.234986374727588E-4</c:v>
                </c:pt>
                <c:pt idx="476">
                  <c:v>3.2790029952829128E-4</c:v>
                </c:pt>
                <c:pt idx="477">
                  <c:v>3.3231895296371484E-4</c:v>
                </c:pt>
                <c:pt idx="478">
                  <c:v>3.4567860543270205E-4</c:v>
                </c:pt>
                <c:pt idx="479">
                  <c:v>3.5016696827105996E-4</c:v>
                </c:pt>
                <c:pt idx="480">
                  <c:v>3.5467319443099399E-4</c:v>
                </c:pt>
                <c:pt idx="481">
                  <c:v>3.5919745830084119E-4</c:v>
                </c:pt>
                <c:pt idx="482">
                  <c:v>3.6373993426893876E-4</c:v>
                </c:pt>
                <c:pt idx="483">
                  <c:v>3.7747837864610134E-4</c:v>
                </c:pt>
                <c:pt idx="484">
                  <c:v>3.8209544689056914E-4</c:v>
                </c:pt>
                <c:pt idx="485">
                  <c:v>3.8673159917497214E-4</c:v>
                </c:pt>
                <c:pt idx="486">
                  <c:v>3.9138700988764722E-4</c:v>
                </c:pt>
                <c:pt idx="487">
                  <c:v>3.9606185341693143E-4</c:v>
                </c:pt>
                <c:pt idx="488">
                  <c:v>4.1020472478780926E-4</c:v>
                </c:pt>
                <c:pt idx="489">
                  <c:v>4.1495904346690023E-4</c:v>
                </c:pt>
                <c:pt idx="490">
                  <c:v>4.1973366690428542E-4</c:v>
                </c:pt>
                <c:pt idx="491">
                  <c:v>4.2452876948830172E-4</c:v>
                </c:pt>
                <c:pt idx="492">
                  <c:v>4.2934452560728628E-4</c:v>
                </c:pt>
                <c:pt idx="493">
                  <c:v>4.4391745905741925E-4</c:v>
                </c:pt>
                <c:pt idx="494">
                  <c:v>4.4881757319964667E-4</c:v>
                </c:pt>
                <c:pt idx="495">
                  <c:v>4.5373921281852733E-4</c:v>
                </c:pt>
                <c:pt idx="496">
                  <c:v>4.5868255230239823E-4</c:v>
                </c:pt>
                <c:pt idx="497">
                  <c:v>4.6364776603959637E-4</c:v>
                </c:pt>
                <c:pt idx="498">
                  <c:v>4.786763966545248E-4</c:v>
                </c:pt>
                <c:pt idx="499">
                  <c:v>4.8373085128840195E-4</c:v>
                </c:pt>
                <c:pt idx="500">
                  <c:v>4.8880805211729147E-4</c:v>
                </c:pt>
                <c:pt idx="501">
                  <c:v>4.939081735295302E-4</c:v>
                </c:pt>
                <c:pt idx="502">
                  <c:v>4.990313899134553E-4</c:v>
                </c:pt>
                <c:pt idx="503">
                  <c:v>5.1454135277871822E-4</c:v>
                </c:pt>
                <c:pt idx="504">
                  <c:v>5.1975869293275842E-4</c:v>
                </c:pt>
                <c:pt idx="505">
                  <c:v>5.2500000000017008E-4</c:v>
                </c:pt>
                <c:pt idx="506">
                  <c:v>5.3026540069361265E-4</c:v>
                </c:pt>
                <c:pt idx="507">
                  <c:v>5.3555483102303645E-4</c:v>
                </c:pt>
                <c:pt idx="508">
                  <c:v>5.5156618316992505E-4</c:v>
                </c:pt>
                <c:pt idx="509">
                  <c:v>5.5695061538600351E-4</c:v>
                </c:pt>
                <c:pt idx="510">
                  <c:v>5.623585189094278E-4</c:v>
                </c:pt>
                <c:pt idx="511">
                  <c:v>5.6778978207447112E-4</c:v>
                </c:pt>
                <c:pt idx="512">
                  <c:v>5.7324429321540637E-4</c:v>
                </c:pt>
                <c:pt idx="513">
                  <c:v>5.8974619783629275E-4</c:v>
                </c:pt>
                <c:pt idx="514">
                  <c:v>5.95292584223525E-4</c:v>
                </c:pt>
                <c:pt idx="515">
                  <c:v>6.008616602580138E-4</c:v>
                </c:pt>
                <c:pt idx="516">
                  <c:v>6.0645331427403222E-4</c:v>
                </c:pt>
                <c:pt idx="517">
                  <c:v>6.1206743460585314E-4</c:v>
                </c:pt>
                <c:pt idx="518">
                  <c:v>6.5198595384999812E-4</c:v>
                </c:pt>
                <c:pt idx="519">
                  <c:v>6.9296154960345972E-4</c:v>
                </c:pt>
                <c:pt idx="520">
                  <c:v>7.3495592052185907E-4</c:v>
                </c:pt>
                <c:pt idx="521">
                  <c:v>7.7793076526081655E-4</c:v>
                </c:pt>
                <c:pt idx="522">
                  <c:v>8.2184778247595242E-4</c:v>
                </c:pt>
                <c:pt idx="523">
                  <c:v>8.6666867082288717E-4</c:v>
                </c:pt>
                <c:pt idx="524">
                  <c:v>9.1235512895724083E-4</c:v>
                </c:pt>
                <c:pt idx="525">
                  <c:v>9.5886885553463498E-4</c:v>
                </c:pt>
                <c:pt idx="526">
                  <c:v>1.0061715492106875E-3</c:v>
                </c:pt>
                <c:pt idx="527">
                  <c:v>1.0542249086410204E-3</c:v>
                </c:pt>
                <c:pt idx="528">
                  <c:v>1.102990632481253E-3</c:v>
                </c:pt>
                <c:pt idx="529">
                  <c:v>1.1524304193870063E-3</c:v>
                </c:pt>
                <c:pt idx="530">
                  <c:v>1.2025059680139008E-3</c:v>
                </c:pt>
                <c:pt idx="531">
                  <c:v>1.2531789770175571E-3</c:v>
                </c:pt>
                <c:pt idx="532">
                  <c:v>1.304411145053594E-3</c:v>
                </c:pt>
                <c:pt idx="533">
                  <c:v>1.3561641707776325E-3</c:v>
                </c:pt>
                <c:pt idx="534">
                  <c:v>1.4083997528452931E-3</c:v>
                </c:pt>
                <c:pt idx="535">
                  <c:v>1.461079589912196E-3</c:v>
                </c:pt>
                <c:pt idx="536">
                  <c:v>1.5141653806339617E-3</c:v>
                </c:pt>
                <c:pt idx="537">
                  <c:v>1.5676188236662101E-3</c:v>
                </c:pt>
                <c:pt idx="538">
                  <c:v>1.6214016176645633E-3</c:v>
                </c:pt>
                <c:pt idx="539">
                  <c:v>1.6754754612846386E-3</c:v>
                </c:pt>
                <c:pt idx="540">
                  <c:v>1.7298020531820578E-3</c:v>
                </c:pt>
                <c:pt idx="541">
                  <c:v>1.7843430920124412E-3</c:v>
                </c:pt>
                <c:pt idx="542">
                  <c:v>1.8703915848550289E-3</c:v>
                </c:pt>
                <c:pt idx="543">
                  <c:v>1.9253081851357805E-3</c:v>
                </c:pt>
                <c:pt idx="544">
                  <c:v>1.9803024418338557E-3</c:v>
                </c:pt>
                <c:pt idx="545">
                  <c:v>2.0353360536048727E-3</c:v>
                </c:pt>
                <c:pt idx="546">
                  <c:v>2.0982306668799384E-3</c:v>
                </c:pt>
                <c:pt idx="547">
                  <c:v>2.1532196370353698E-3</c:v>
                </c:pt>
                <c:pt idx="548">
                  <c:v>2.20812758660998E-3</c:v>
                </c:pt>
                <c:pt idx="549">
                  <c:v>2.2629162142593878E-3</c:v>
                </c:pt>
                <c:pt idx="550">
                  <c:v>2.3175472186392153E-3</c:v>
                </c:pt>
                <c:pt idx="551">
                  <c:v>2.3719822984050805E-3</c:v>
                </c:pt>
                <c:pt idx="552">
                  <c:v>2.4261831522126047E-3</c:v>
                </c:pt>
                <c:pt idx="553">
                  <c:v>2.4801114787174087E-3</c:v>
                </c:pt>
                <c:pt idx="554">
                  <c:v>2.5337289765751123E-3</c:v>
                </c:pt>
                <c:pt idx="555">
                  <c:v>2.5869975448833751E-3</c:v>
                </c:pt>
                <c:pt idx="556">
                  <c:v>2.639896546252558E-3</c:v>
                </c:pt>
                <c:pt idx="557">
                  <c:v>2.6924361111460939E-3</c:v>
                </c:pt>
                <c:pt idx="558">
                  <c:v>2.7446295019342877E-3</c:v>
                </c:pt>
                <c:pt idx="559">
                  <c:v>2.7964899809874446E-3</c:v>
                </c:pt>
                <c:pt idx="560">
                  <c:v>2.8480308106758677E-3</c:v>
                </c:pt>
                <c:pt idx="561">
                  <c:v>2.8992652533698618E-3</c:v>
                </c:pt>
                <c:pt idx="562">
                  <c:v>2.9502065714397305E-3</c:v>
                </c:pt>
                <c:pt idx="563">
                  <c:v>3.0008680272557799E-3</c:v>
                </c:pt>
                <c:pt idx="564">
                  <c:v>3.0512628831883114E-3</c:v>
                </c:pt>
                <c:pt idx="565">
                  <c:v>3.1014044016076303E-3</c:v>
                </c:pt>
                <c:pt idx="566">
                  <c:v>3.1513058448840404E-3</c:v>
                </c:pt>
                <c:pt idx="567">
                  <c:v>3.2009804753878467E-3</c:v>
                </c:pt>
                <c:pt idx="568">
                  <c:v>3.250441555489353E-3</c:v>
                </c:pt>
                <c:pt idx="569">
                  <c:v>3.2997023475588643E-3</c:v>
                </c:pt>
                <c:pt idx="570">
                  <c:v>3.3487761139666824E-3</c:v>
                </c:pt>
                <c:pt idx="571">
                  <c:v>3.3976761170831133E-3</c:v>
                </c:pt>
                <c:pt idx="572">
                  <c:v>3.4464156192784605E-3</c:v>
                </c:pt>
                <c:pt idx="573">
                  <c:v>3.4950078829230286E-3</c:v>
                </c:pt>
                <c:pt idx="574">
                  <c:v>3.5434661703871214E-3</c:v>
                </c:pt>
                <c:pt idx="575">
                  <c:v>3.5918037440410434E-3</c:v>
                </c:pt>
                <c:pt idx="576">
                  <c:v>3.6400338662550998E-3</c:v>
                </c:pt>
                <c:pt idx="577">
                  <c:v>3.6881697993995924E-3</c:v>
                </c:pt>
                <c:pt idx="578">
                  <c:v>3.7362248058448264E-3</c:v>
                </c:pt>
                <c:pt idx="579">
                  <c:v>3.7842121479611055E-3</c:v>
                </c:pt>
                <c:pt idx="580">
                  <c:v>3.8389889833382327E-3</c:v>
                </c:pt>
                <c:pt idx="581">
                  <c:v>3.8868759894659407E-3</c:v>
                </c:pt>
                <c:pt idx="582">
                  <c:v>3.9347370129999368E-3</c:v>
                </c:pt>
                <c:pt idx="583">
                  <c:v>3.9825853163105241E-3</c:v>
                </c:pt>
                <c:pt idx="584">
                  <c:v>4.0304341617680064E-3</c:v>
                </c:pt>
                <c:pt idx="585">
                  <c:v>4.0782968117426882E-3</c:v>
                </c:pt>
                <c:pt idx="586">
                  <c:v>4.1261865286048739E-3</c:v>
                </c:pt>
                <c:pt idx="587">
                  <c:v>4.1741165747248687E-3</c:v>
                </c:pt>
                <c:pt idx="588">
                  <c:v>4.2221002124729762E-3</c:v>
                </c:pt>
                <c:pt idx="589">
                  <c:v>4.270150704219499E-3</c:v>
                </c:pt>
                <c:pt idx="590">
                  <c:v>4.3182813123347416E-3</c:v>
                </c:pt>
                <c:pt idx="591">
                  <c:v>4.3665052991890101E-3</c:v>
                </c:pt>
                <c:pt idx="592">
                  <c:v>4.4148359271526071E-3</c:v>
                </c:pt>
                <c:pt idx="593">
                  <c:v>4.4632864585958379E-3</c:v>
                </c:pt>
                <c:pt idx="594">
                  <c:v>4.5118701558890051E-3</c:v>
                </c:pt>
                <c:pt idx="595">
                  <c:v>4.560600281402415E-3</c:v>
                </c:pt>
                <c:pt idx="596">
                  <c:v>4.6094900975063692E-3</c:v>
                </c:pt>
                <c:pt idx="597">
                  <c:v>4.6585528665711732E-3</c:v>
                </c:pt>
                <c:pt idx="598">
                  <c:v>4.7078018509671311E-3</c:v>
                </c:pt>
                <c:pt idx="599">
                  <c:v>4.7572503130645476E-3</c:v>
                </c:pt>
                <c:pt idx="600">
                  <c:v>4.8069115152337251E-3</c:v>
                </c:pt>
                <c:pt idx="601">
                  <c:v>4.8567987198449708E-3</c:v>
                </c:pt>
                <c:pt idx="602">
                  <c:v>4.9069251892685855E-3</c:v>
                </c:pt>
                <c:pt idx="603">
                  <c:v>4.9573041858748754E-3</c:v>
                </c:pt>
                <c:pt idx="604">
                  <c:v>5.0079489720341441E-3</c:v>
                </c:pt>
                <c:pt idx="605">
                  <c:v>5.0588728101166949E-3</c:v>
                </c:pt>
                <c:pt idx="606">
                  <c:v>5.1100889624928342E-3</c:v>
                </c:pt>
                <c:pt idx="607">
                  <c:v>5.1616106237912501E-3</c:v>
                </c:pt>
                <c:pt idx="608">
                  <c:v>5.2134450866525503E-3</c:v>
                </c:pt>
                <c:pt idx="609">
                  <c:v>5.2655892453796508E-3</c:v>
                </c:pt>
                <c:pt idx="610">
                  <c:v>5.3180389358127569E-3</c:v>
                </c:pt>
                <c:pt idx="611">
                  <c:v>5.3707899937920746E-3</c:v>
                </c:pt>
                <c:pt idx="612">
                  <c:v>5.4238382551578083E-3</c:v>
                </c:pt>
                <c:pt idx="613">
                  <c:v>5.4771795557501625E-3</c:v>
                </c:pt>
                <c:pt idx="614">
                  <c:v>5.5308097314093448E-3</c:v>
                </c:pt>
                <c:pt idx="615">
                  <c:v>5.5847246179755571E-3</c:v>
                </c:pt>
                <c:pt idx="616">
                  <c:v>5.6389200512890064E-3</c:v>
                </c:pt>
                <c:pt idx="617">
                  <c:v>5.6933918671898962E-3</c:v>
                </c:pt>
                <c:pt idx="618">
                  <c:v>5.7481359015184351E-3</c:v>
                </c:pt>
                <c:pt idx="619">
                  <c:v>5.8031479901148224E-3</c:v>
                </c:pt>
                <c:pt idx="620">
                  <c:v>5.8584239688192694E-3</c:v>
                </c:pt>
                <c:pt idx="621">
                  <c:v>5.913959673471976E-3</c:v>
                </c:pt>
                <c:pt idx="622">
                  <c:v>5.9697509399131519E-3</c:v>
                </c:pt>
                <c:pt idx="623">
                  <c:v>6.0257936039829979E-3</c:v>
                </c:pt>
                <c:pt idx="624">
                  <c:v>6.0820835015217237E-3</c:v>
                </c:pt>
                <c:pt idx="625">
                  <c:v>6.1386164683695319E-3</c:v>
                </c:pt>
                <c:pt idx="626">
                  <c:v>6.1953883403666242E-3</c:v>
                </c:pt>
                <c:pt idx="627">
                  <c:v>6.252394953353212E-3</c:v>
                </c:pt>
                <c:pt idx="628">
                  <c:v>6.3096321431694953E-3</c:v>
                </c:pt>
                <c:pt idx="629">
                  <c:v>6.3670957456556836E-3</c:v>
                </c:pt>
                <c:pt idx="630">
                  <c:v>6.4247815966519805E-3</c:v>
                </c:pt>
                <c:pt idx="631">
                  <c:v>6.482685531998586E-3</c:v>
                </c:pt>
                <c:pt idx="632">
                  <c:v>6.5491231583912745E-3</c:v>
                </c:pt>
                <c:pt idx="633">
                  <c:v>6.6074803951749594E-3</c:v>
                </c:pt>
                <c:pt idx="634">
                  <c:v>6.6660426289495986E-3</c:v>
                </c:pt>
                <c:pt idx="635">
                  <c:v>6.7248056955554036E-3</c:v>
                </c:pt>
                <c:pt idx="636">
                  <c:v>6.783765430832576E-3</c:v>
                </c:pt>
                <c:pt idx="637">
                  <c:v>6.8429176706213193E-3</c:v>
                </c:pt>
                <c:pt idx="638">
                  <c:v>6.9022582507618424E-3</c:v>
                </c:pt>
                <c:pt idx="639">
                  <c:v>6.961783007094346E-3</c:v>
                </c:pt>
                <c:pt idx="640">
                  <c:v>7.0214877754590397E-3</c:v>
                </c:pt>
                <c:pt idx="641">
                  <c:v>7.0813683916961245E-3</c:v>
                </c:pt>
                <c:pt idx="642">
                  <c:v>7.1414206916458108E-3</c:v>
                </c:pt>
                <c:pt idx="643">
                  <c:v>7.2016405111483004E-3</c:v>
                </c:pt>
                <c:pt idx="644">
                  <c:v>7.262023686043795E-3</c:v>
                </c:pt>
                <c:pt idx="645">
                  <c:v>7.3225660521725067E-3</c:v>
                </c:pt>
                <c:pt idx="646">
                  <c:v>7.383263445374634E-3</c:v>
                </c:pt>
                <c:pt idx="647">
                  <c:v>7.4789482653921154E-3</c:v>
                </c:pt>
                <c:pt idx="648">
                  <c:v>7.5400251784982619E-3</c:v>
                </c:pt>
                <c:pt idx="649">
                  <c:v>7.6012422466785606E-3</c:v>
                </c:pt>
                <c:pt idx="650">
                  <c:v>7.662595305773217E-3</c:v>
                </c:pt>
                <c:pt idx="651">
                  <c:v>7.724080191622431E-3</c:v>
                </c:pt>
                <c:pt idx="652">
                  <c:v>7.7856927400664147E-3</c:v>
                </c:pt>
                <c:pt idx="653">
                  <c:v>7.8474287869453666E-3</c:v>
                </c:pt>
                <c:pt idx="654">
                  <c:v>7.9092841680994987E-3</c:v>
                </c:pt>
                <c:pt idx="655">
                  <c:v>7.9712547193690128E-3</c:v>
                </c:pt>
                <c:pt idx="656">
                  <c:v>8.0333362765941108E-3</c:v>
                </c:pt>
                <c:pt idx="657">
                  <c:v>8.0955246756150012E-3</c:v>
                </c:pt>
                <c:pt idx="658">
                  <c:v>8.1578157522718894E-3</c:v>
                </c:pt>
                <c:pt idx="659">
                  <c:v>8.2202051906006476E-3</c:v>
                </c:pt>
                <c:pt idx="660">
                  <c:v>8.282687183311389E-3</c:v>
                </c:pt>
                <c:pt idx="661">
                  <c:v>8.3452550766532786E-3</c:v>
                </c:pt>
                <c:pt idx="662">
                  <c:v>8.4079022071599958E-3</c:v>
                </c:pt>
                <c:pt idx="663">
                  <c:v>8.4706219113652188E-3</c:v>
                </c:pt>
                <c:pt idx="664">
                  <c:v>8.5334075258026356E-3</c:v>
                </c:pt>
                <c:pt idx="665">
                  <c:v>8.596252387005926E-3</c:v>
                </c:pt>
                <c:pt idx="666">
                  <c:v>8.659149831508773E-3</c:v>
                </c:pt>
                <c:pt idx="667">
                  <c:v>8.7220931958448579E-3</c:v>
                </c:pt>
                <c:pt idx="668">
                  <c:v>8.7850758165478656E-3</c:v>
                </c:pt>
                <c:pt idx="669">
                  <c:v>8.8480910301514792E-3</c:v>
                </c:pt>
                <c:pt idx="670">
                  <c:v>8.911132173189373E-3</c:v>
                </c:pt>
                <c:pt idx="671">
                  <c:v>8.9741925821952406E-3</c:v>
                </c:pt>
                <c:pt idx="672">
                  <c:v>9.0372655937027545E-3</c:v>
                </c:pt>
                <c:pt idx="673">
                  <c:v>9.1003445442456032E-3</c:v>
                </c:pt>
                <c:pt idx="674">
                  <c:v>9.1634227703574697E-3</c:v>
                </c:pt>
                <c:pt idx="675">
                  <c:v>9.2264936085720284E-3</c:v>
                </c:pt>
                <c:pt idx="676">
                  <c:v>9.2895503954229727E-3</c:v>
                </c:pt>
                <c:pt idx="677">
                  <c:v>9.3525864674439737E-3</c:v>
                </c:pt>
                <c:pt idx="678">
                  <c:v>9.4155951611687248E-3</c:v>
                </c:pt>
                <c:pt idx="679">
                  <c:v>9.4785698131308986E-3</c:v>
                </c:pt>
                <c:pt idx="680">
                  <c:v>9.5415037598641853E-3</c:v>
                </c:pt>
                <c:pt idx="681">
                  <c:v>9.6043903379022643E-3</c:v>
                </c:pt>
                <c:pt idx="682">
                  <c:v>9.6672228837788136E-3</c:v>
                </c:pt>
                <c:pt idx="683">
                  <c:v>9.7299947340275233E-3</c:v>
                </c:pt>
                <c:pt idx="684">
                  <c:v>9.7926992251820676E-3</c:v>
                </c:pt>
                <c:pt idx="685">
                  <c:v>9.8553296937761367E-3</c:v>
                </c:pt>
                <c:pt idx="686">
                  <c:v>9.9178794763434067E-3</c:v>
                </c:pt>
                <c:pt idx="687">
                  <c:v>9.9803419094175658E-3</c:v>
                </c:pt>
                <c:pt idx="688">
                  <c:v>1.0042710329532294E-2</c:v>
                </c:pt>
                <c:pt idx="689">
                  <c:v>1.0104978073221268E-2</c:v>
                </c:pt>
                <c:pt idx="690">
                  <c:v>1.0167138477018178E-2</c:v>
                </c:pt>
                <c:pt idx="691">
                  <c:v>1.0229184877456702E-2</c:v>
                </c:pt>
                <c:pt idx="692">
                  <c:v>1.0291110611070525E-2</c:v>
                </c:pt>
                <c:pt idx="693">
                  <c:v>1.0352909014393325E-2</c:v>
                </c:pt>
                <c:pt idx="694">
                  <c:v>1.0414573423958792E-2</c:v>
                </c:pt>
                <c:pt idx="695">
                  <c:v>1.0476097176300603E-2</c:v>
                </c:pt>
                <c:pt idx="696">
                  <c:v>1.0537473607952437E-2</c:v>
                </c:pt>
                <c:pt idx="697">
                  <c:v>1.0598696055447984E-2</c:v>
                </c:pt>
                <c:pt idx="698">
                  <c:v>1.0659757855320921E-2</c:v>
                </c:pt>
                <c:pt idx="699">
                  <c:v>1.0720652344104934E-2</c:v>
                </c:pt>
                <c:pt idx="700">
                  <c:v>1.0781372858333704E-2</c:v>
                </c:pt>
                <c:pt idx="701">
                  <c:v>1.0841912734540909E-2</c:v>
                </c:pt>
                <c:pt idx="702">
                  <c:v>1.090226530926024E-2</c:v>
                </c:pt>
                <c:pt idx="703">
                  <c:v>1.096242391902537E-2</c:v>
                </c:pt>
                <c:pt idx="704">
                  <c:v>1.102238190036999E-2</c:v>
                </c:pt>
                <c:pt idx="705">
                  <c:v>1.1082132589827775E-2</c:v>
                </c:pt>
                <c:pt idx="706">
                  <c:v>1.1141669323932412E-2</c:v>
                </c:pt>
                <c:pt idx="707">
                  <c:v>1.1200985439217584E-2</c:v>
                </c:pt>
                <c:pt idx="708">
                  <c:v>1.1260074272216968E-2</c:v>
                </c:pt>
                <c:pt idx="709">
                  <c:v>1.1318929159464253E-2</c:v>
                </c:pt>
                <c:pt idx="710">
                  <c:v>1.1377543437493113E-2</c:v>
                </c:pt>
                <c:pt idx="711">
                  <c:v>1.1435910446626358E-2</c:v>
                </c:pt>
                <c:pt idx="712">
                  <c:v>1.1494025452059353E-2</c:v>
                </c:pt>
                <c:pt idx="713">
                  <c:v>1.1551888769883409E-2</c:v>
                </c:pt>
                <c:pt idx="714">
                  <c:v>1.160950153463958E-2</c:v>
                </c:pt>
                <c:pt idx="715">
                  <c:v>1.1666864880868925E-2</c:v>
                </c:pt>
                <c:pt idx="716">
                  <c:v>1.1723979943112505E-2</c:v>
                </c:pt>
                <c:pt idx="717">
                  <c:v>1.1780847855911375E-2</c:v>
                </c:pt>
                <c:pt idx="718">
                  <c:v>1.18374697538066E-2</c:v>
                </c:pt>
                <c:pt idx="719">
                  <c:v>1.1893846771339235E-2</c:v>
                </c:pt>
                <c:pt idx="720">
                  <c:v>1.1949980043050337E-2</c:v>
                </c:pt>
                <c:pt idx="721">
                  <c:v>1.2005870703480968E-2</c:v>
                </c:pt>
                <c:pt idx="722">
                  <c:v>1.2061519887172183E-2</c:v>
                </c:pt>
                <c:pt idx="723">
                  <c:v>1.2116928728665047E-2</c:v>
                </c:pt>
                <c:pt idx="724">
                  <c:v>1.2172098362500614E-2</c:v>
                </c:pt>
                <c:pt idx="725">
                  <c:v>1.2227029923219945E-2</c:v>
                </c:pt>
                <c:pt idx="726">
                  <c:v>1.2281724545364098E-2</c:v>
                </c:pt>
                <c:pt idx="727">
                  <c:v>1.233618336347413E-2</c:v>
                </c:pt>
                <c:pt idx="728">
                  <c:v>1.2390407512091105E-2</c:v>
                </c:pt>
                <c:pt idx="729">
                  <c:v>1.2444398125756075E-2</c:v>
                </c:pt>
                <c:pt idx="730">
                  <c:v>1.2498156339010105E-2</c:v>
                </c:pt>
                <c:pt idx="731">
                  <c:v>1.2551683286394248E-2</c:v>
                </c:pt>
                <c:pt idx="732">
                  <c:v>1.2604980102449568E-2</c:v>
                </c:pt>
                <c:pt idx="733">
                  <c:v>1.2658047921717123E-2</c:v>
                </c:pt>
                <c:pt idx="734">
                  <c:v>1.2710887878737968E-2</c:v>
                </c:pt>
                <c:pt idx="735">
                  <c:v>1.2763501108053167E-2</c:v>
                </c:pt>
                <c:pt idx="736">
                  <c:v>1.2815888744203772E-2</c:v>
                </c:pt>
                <c:pt idx="737">
                  <c:v>1.2868051921730852E-2</c:v>
                </c:pt>
                <c:pt idx="738">
                  <c:v>1.2919991775175454E-2</c:v>
                </c:pt>
                <c:pt idx="739">
                  <c:v>1.2971709439078646E-2</c:v>
                </c:pt>
                <c:pt idx="740">
                  <c:v>1.3023206047981484E-2</c:v>
                </c:pt>
                <c:pt idx="741">
                  <c:v>1.3074482736425024E-2</c:v>
                </c:pt>
                <c:pt idx="742">
                  <c:v>1.312554063895033E-2</c:v>
                </c:pt>
                <c:pt idx="743">
                  <c:v>1.3176380890098455E-2</c:v>
                </c:pt>
                <c:pt idx="744">
                  <c:v>1.3227004624410463E-2</c:v>
                </c:pt>
                <c:pt idx="745">
                  <c:v>1.327741297642741E-2</c:v>
                </c:pt>
                <c:pt idx="746">
                  <c:v>1.3327607080690354E-2</c:v>
                </c:pt>
                <c:pt idx="747">
                  <c:v>1.3377588071740358E-2</c:v>
                </c:pt>
                <c:pt idx="748">
                  <c:v>1.3427357084118475E-2</c:v>
                </c:pt>
                <c:pt idx="749">
                  <c:v>1.347691525236577E-2</c:v>
                </c:pt>
                <c:pt idx="750">
                  <c:v>1.3526263711023296E-2</c:v>
                </c:pt>
                <c:pt idx="751">
                  <c:v>1.3575403594632116E-2</c:v>
                </c:pt>
                <c:pt idx="752">
                  <c:v>1.3624336037733288E-2</c:v>
                </c:pt>
                <c:pt idx="753">
                  <c:v>1.3673062174867868E-2</c:v>
                </c:pt>
                <c:pt idx="754">
                  <c:v>1.3721583140576919E-2</c:v>
                </c:pt>
                <c:pt idx="755">
                  <c:v>1.3769900069401497E-2</c:v>
                </c:pt>
                <c:pt idx="756">
                  <c:v>1.3818014095882661E-2</c:v>
                </c:pt>
                <c:pt idx="757">
                  <c:v>1.3865926354561471E-2</c:v>
                </c:pt>
                <c:pt idx="758">
                  <c:v>1.3913637979978986E-2</c:v>
                </c:pt>
                <c:pt idx="759">
                  <c:v>1.3961150106676264E-2</c:v>
                </c:pt>
                <c:pt idx="760">
                  <c:v>1.4008463869194363E-2</c:v>
                </c:pt>
                <c:pt idx="761">
                  <c:v>1.4055580402074344E-2</c:v>
                </c:pt>
                <c:pt idx="762">
                  <c:v>1.4102500839857262E-2</c:v>
                </c:pt>
                <c:pt idx="763">
                  <c:v>1.4149226316672767E-2</c:v>
                </c:pt>
                <c:pt idx="764">
                  <c:v>1.4195757757651872E-2</c:v>
                </c:pt>
                <c:pt idx="765">
                  <c:v>1.4242095539509905E-2</c:v>
                </c:pt>
                <c:pt idx="766">
                  <c:v>1.4288239950096643E-2</c:v>
                </c:pt>
                <c:pt idx="767">
                  <c:v>1.4334191277261854E-2</c:v>
                </c:pt>
                <c:pt idx="768">
                  <c:v>1.4379949808855309E-2</c:v>
                </c:pt>
                <c:pt idx="769">
                  <c:v>1.442551583272678E-2</c:v>
                </c:pt>
                <c:pt idx="770">
                  <c:v>1.4470889636726041E-2</c:v>
                </c:pt>
                <c:pt idx="771">
                  <c:v>1.451607150870286E-2</c:v>
                </c:pt>
                <c:pt idx="772">
                  <c:v>1.4561061736507007E-2</c:v>
                </c:pt>
                <c:pt idx="773">
                  <c:v>1.4605860607988259E-2</c:v>
                </c:pt>
                <c:pt idx="774">
                  <c:v>1.4650468410996383E-2</c:v>
                </c:pt>
                <c:pt idx="775">
                  <c:v>1.4694885433381153E-2</c:v>
                </c:pt>
                <c:pt idx="776">
                  <c:v>1.4739111962992338E-2</c:v>
                </c:pt>
                <c:pt idx="777">
                  <c:v>1.4783148287679713E-2</c:v>
                </c:pt>
                <c:pt idx="778">
                  <c:v>1.4826994695293047E-2</c:v>
                </c:pt>
                <c:pt idx="779">
                  <c:v>1.487065147368211E-2</c:v>
                </c:pt>
                <c:pt idx="780">
                  <c:v>1.4914118910696677E-2</c:v>
                </c:pt>
                <c:pt idx="781">
                  <c:v>1.4957397294186516E-2</c:v>
                </c:pt>
                <c:pt idx="782">
                  <c:v>1.5000486912001402E-2</c:v>
                </c:pt>
                <c:pt idx="783">
                  <c:v>1.5043388051991102E-2</c:v>
                </c:pt>
                <c:pt idx="784">
                  <c:v>1.5086101002005393E-2</c:v>
                </c:pt>
                <c:pt idx="785">
                  <c:v>1.5128626049894043E-2</c:v>
                </c:pt>
                <c:pt idx="786">
                  <c:v>1.5170963483506822E-2</c:v>
                </c:pt>
                <c:pt idx="787">
                  <c:v>1.5213113590693507E-2</c:v>
                </c:pt>
                <c:pt idx="788">
                  <c:v>1.5255076659303861E-2</c:v>
                </c:pt>
                <c:pt idx="789">
                  <c:v>1.5296852977187664E-2</c:v>
                </c:pt>
                <c:pt idx="790">
                  <c:v>1.5338442832194682E-2</c:v>
                </c:pt>
                <c:pt idx="791">
                  <c:v>1.5379846512174689E-2</c:v>
                </c:pt>
                <c:pt idx="792">
                  <c:v>1.5421064304977456E-2</c:v>
                </c:pt>
                <c:pt idx="793">
                  <c:v>1.5462096498452753E-2</c:v>
                </c:pt>
                <c:pt idx="794">
                  <c:v>1.5502943380450353E-2</c:v>
                </c:pt>
                <c:pt idx="795">
                  <c:v>1.5543605238820025E-2</c:v>
                </c:pt>
                <c:pt idx="796">
                  <c:v>1.5584082361411546E-2</c:v>
                </c:pt>
                <c:pt idx="797">
                  <c:v>1.5624375036074683E-2</c:v>
                </c:pt>
                <c:pt idx="798">
                  <c:v>1.5664483550659206E-2</c:v>
                </c:pt>
                <c:pt idx="799">
                  <c:v>1.5704408193014892E-2</c:v>
                </c:pt>
                <c:pt idx="800">
                  <c:v>1.5744149250991508E-2</c:v>
                </c:pt>
                <c:pt idx="801">
                  <c:v>1.5783707012438825E-2</c:v>
                </c:pt>
                <c:pt idx="802">
                  <c:v>1.5823081765206616E-2</c:v>
                </c:pt>
                <c:pt idx="803">
                  <c:v>1.5862273797144655E-2</c:v>
                </c:pt>
                <c:pt idx="804">
                  <c:v>1.5901283396102712E-2</c:v>
                </c:pt>
                <c:pt idx="805">
                  <c:v>1.5940110849930557E-2</c:v>
                </c:pt>
                <c:pt idx="806">
                  <c:v>1.5978756446477959E-2</c:v>
                </c:pt>
                <c:pt idx="807">
                  <c:v>1.6017220473594693E-2</c:v>
                </c:pt>
                <c:pt idx="808">
                  <c:v>1.6055503219130532E-2</c:v>
                </c:pt>
                <c:pt idx="809">
                  <c:v>1.6093604970935246E-2</c:v>
                </c:pt>
                <c:pt idx="810">
                  <c:v>1.6131526016858602E-2</c:v>
                </c:pt>
                <c:pt idx="811">
                  <c:v>1.616926664475038E-2</c:v>
                </c:pt>
                <c:pt idx="812">
                  <c:v>1.6206827142460342E-2</c:v>
                </c:pt>
                <c:pt idx="813">
                  <c:v>1.6244207797838268E-2</c:v>
                </c:pt>
                <c:pt idx="814">
                  <c:v>1.6281408898733921E-2</c:v>
                </c:pt>
                <c:pt idx="815">
                  <c:v>1.6318430734525463E-2</c:v>
                </c:pt>
                <c:pt idx="816">
                  <c:v>1.6355274371008727E-2</c:v>
                </c:pt>
                <c:pt idx="817">
                  <c:v>1.6391942911311796E-2</c:v>
                </c:pt>
                <c:pt idx="818">
                  <c:v>1.6428439788693107E-2</c:v>
                </c:pt>
                <c:pt idx="819">
                  <c:v>1.6464768436411089E-2</c:v>
                </c:pt>
                <c:pt idx="820">
                  <c:v>1.6500932287724184E-2</c:v>
                </c:pt>
                <c:pt idx="821">
                  <c:v>1.6536934775890823E-2</c:v>
                </c:pt>
                <c:pt idx="822">
                  <c:v>1.6572779334169445E-2</c:v>
                </c:pt>
                <c:pt idx="823">
                  <c:v>1.6608469395818479E-2</c:v>
                </c:pt>
                <c:pt idx="824">
                  <c:v>1.6644008394096365E-2</c:v>
                </c:pt>
                <c:pt idx="825">
                  <c:v>1.6679399762261536E-2</c:v>
                </c:pt>
                <c:pt idx="826">
                  <c:v>1.6714646933572431E-2</c:v>
                </c:pt>
                <c:pt idx="827">
                  <c:v>1.674975334128748E-2</c:v>
                </c:pt>
                <c:pt idx="828">
                  <c:v>1.6784722418665122E-2</c:v>
                </c:pt>
                <c:pt idx="829">
                  <c:v>1.6819557598963794E-2</c:v>
                </c:pt>
                <c:pt idx="830">
                  <c:v>1.6854262315441924E-2</c:v>
                </c:pt>
                <c:pt idx="831">
                  <c:v>1.6888840001357954E-2</c:v>
                </c:pt>
                <c:pt idx="832">
                  <c:v>1.6923294089970314E-2</c:v>
                </c:pt>
                <c:pt idx="833">
                  <c:v>1.6957628014537447E-2</c:v>
                </c:pt>
                <c:pt idx="834">
                  <c:v>1.6991845208317778E-2</c:v>
                </c:pt>
                <c:pt idx="835">
                  <c:v>1.7025949104569747E-2</c:v>
                </c:pt>
                <c:pt idx="836">
                  <c:v>1.7059943136551792E-2</c:v>
                </c:pt>
                <c:pt idx="837">
                  <c:v>1.7093830737522343E-2</c:v>
                </c:pt>
                <c:pt idx="838">
                  <c:v>1.7127615340739838E-2</c:v>
                </c:pt>
                <c:pt idx="839">
                  <c:v>1.7161300379462712E-2</c:v>
                </c:pt>
                <c:pt idx="840">
                  <c:v>1.7199680055046788E-2</c:v>
                </c:pt>
                <c:pt idx="841">
                  <c:v>1.7233163302253475E-2</c:v>
                </c:pt>
                <c:pt idx="842">
                  <c:v>1.7266557775206332E-2</c:v>
                </c:pt>
                <c:pt idx="843">
                  <c:v>1.7299866907163803E-2</c:v>
                </c:pt>
                <c:pt idx="844">
                  <c:v>1.733309413138432E-2</c:v>
                </c:pt>
                <c:pt idx="845">
                  <c:v>1.7366242881126315E-2</c:v>
                </c:pt>
                <c:pt idx="846">
                  <c:v>1.7399316589648228E-2</c:v>
                </c:pt>
                <c:pt idx="847">
                  <c:v>1.743231869020849E-2</c:v>
                </c:pt>
                <c:pt idx="848">
                  <c:v>1.7465252616065543E-2</c:v>
                </c:pt>
                <c:pt idx="849">
                  <c:v>1.7498121800477814E-2</c:v>
                </c:pt>
                <c:pt idx="850">
                  <c:v>1.7530929676703742E-2</c:v>
                </c:pt>
                <c:pt idx="851">
                  <c:v>1.7563679678001768E-2</c:v>
                </c:pt>
                <c:pt idx="852">
                  <c:v>1.7596375237630316E-2</c:v>
                </c:pt>
                <c:pt idx="853">
                  <c:v>1.7629019788847827E-2</c:v>
                </c:pt>
                <c:pt idx="854">
                  <c:v>1.7661616764912739E-2</c:v>
                </c:pt>
                <c:pt idx="855">
                  <c:v>1.769416959908348E-2</c:v>
                </c:pt>
                <c:pt idx="856">
                  <c:v>1.7726681724618491E-2</c:v>
                </c:pt>
                <c:pt idx="857">
                  <c:v>1.7759156574776204E-2</c:v>
                </c:pt>
                <c:pt idx="858">
                  <c:v>1.7796229450102941E-2</c:v>
                </c:pt>
                <c:pt idx="859">
                  <c:v>1.7828635985424449E-2</c:v>
                </c:pt>
                <c:pt idx="860">
                  <c:v>1.786101603560945E-2</c:v>
                </c:pt>
                <c:pt idx="861">
                  <c:v>1.7893373033916388E-2</c:v>
                </c:pt>
                <c:pt idx="862">
                  <c:v>1.7925710413603701E-2</c:v>
                </c:pt>
                <c:pt idx="863">
                  <c:v>1.7958031607929813E-2</c:v>
                </c:pt>
                <c:pt idx="864">
                  <c:v>1.7990340050153167E-2</c:v>
                </c:pt>
                <c:pt idx="865">
                  <c:v>1.8022639173532199E-2</c:v>
                </c:pt>
                <c:pt idx="866">
                  <c:v>1.8054932411325341E-2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-4.4511627377430906E-4</c:v>
                </c:pt>
                <c:pt idx="2">
                  <c:v>-4.4490883156698426E-4</c:v>
                </c:pt>
                <c:pt idx="3">
                  <c:v>-4.4474700100194874E-4</c:v>
                </c:pt>
                <c:pt idx="4">
                  <c:v>-4.4462899626335933E-4</c:v>
                </c:pt>
                <c:pt idx="5">
                  <c:v>-4.4522275178295783E-4</c:v>
                </c:pt>
                <c:pt idx="6">
                  <c:v>-4.4455951915277293E-4</c:v>
                </c:pt>
                <c:pt idx="7">
                  <c:v>-4.4463385622405411E-4</c:v>
                </c:pt>
                <c:pt idx="8">
                  <c:v>-4.4474130418588635E-4</c:v>
                </c:pt>
                <c:pt idx="9">
                  <c:v>-4.4488007721417243E-4</c:v>
                </c:pt>
                <c:pt idx="10">
                  <c:v>-4.462913066318174E-4</c:v>
                </c:pt>
                <c:pt idx="11">
                  <c:v>-4.4571270344821907E-4</c:v>
                </c:pt>
                <c:pt idx="12">
                  <c:v>-4.4598131440256792E-4</c:v>
                </c:pt>
                <c:pt idx="13">
                  <c:v>-4.4627053546271266E-4</c:v>
                </c:pt>
                <c:pt idx="14">
                  <c:v>-4.465785807997773E-4</c:v>
                </c:pt>
                <c:pt idx="15">
                  <c:v>-4.4860616126575281E-4</c:v>
                </c:pt>
                <c:pt idx="16">
                  <c:v>-4.4796328840096788E-4</c:v>
                </c:pt>
                <c:pt idx="17">
                  <c:v>-4.4833866773814722E-4</c:v>
                </c:pt>
                <c:pt idx="18">
                  <c:v>-4.4872215640071169E-4</c:v>
                </c:pt>
                <c:pt idx="19">
                  <c:v>-4.4911196856499842E-4</c:v>
                </c:pt>
                <c:pt idx="20">
                  <c:v>-4.4848364586289383E-4</c:v>
                </c:pt>
                <c:pt idx="21">
                  <c:v>-4.5852392135648445E-4</c:v>
                </c:pt>
                <c:pt idx="22">
                  <c:v>-4.5891921678461409E-4</c:v>
                </c:pt>
                <c:pt idx="23">
                  <c:v>-4.5931404401508921E-4</c:v>
                </c:pt>
                <c:pt idx="24">
                  <c:v>-4.5971054045077317E-4</c:v>
                </c:pt>
                <c:pt idx="25">
                  <c:v>-4.6227637655784303E-4</c:v>
                </c:pt>
                <c:pt idx="26">
                  <c:v>-4.6135596624421657E-4</c:v>
                </c:pt>
                <c:pt idx="27">
                  <c:v>-4.6179286969763231E-4</c:v>
                </c:pt>
                <c:pt idx="28">
                  <c:v>-4.622442667456334E-4</c:v>
                </c:pt>
                <c:pt idx="29">
                  <c:v>-4.627122947850012E-4</c:v>
                </c:pt>
                <c:pt idx="30">
                  <c:v>-4.6554392847581957E-4</c:v>
                </c:pt>
                <c:pt idx="31">
                  <c:v>-4.647934646992304E-4</c:v>
                </c:pt>
                <c:pt idx="32">
                  <c:v>-4.6537670856808391E-4</c:v>
                </c:pt>
                <c:pt idx="33">
                  <c:v>-4.659894077664173E-4</c:v>
                </c:pt>
                <c:pt idx="34">
                  <c:v>-4.666336996797165E-4</c:v>
                </c:pt>
                <c:pt idx="35">
                  <c:v>-4.6972938578591645E-4</c:v>
                </c:pt>
                <c:pt idx="36">
                  <c:v>-4.6956954207412536E-4</c:v>
                </c:pt>
                <c:pt idx="37">
                  <c:v>-4.7040385823550051E-4</c:v>
                </c:pt>
                <c:pt idx="38">
                  <c:v>-4.7128259136350206E-4</c:v>
                </c:pt>
                <c:pt idx="39">
                  <c:v>-4.7220787882319769E-4</c:v>
                </c:pt>
                <c:pt idx="40">
                  <c:v>-4.7555027098784749E-4</c:v>
                </c:pt>
                <c:pt idx="41">
                  <c:v>-4.7522682133790321E-4</c:v>
                </c:pt>
                <c:pt idx="42">
                  <c:v>-4.7642934725147465E-4</c:v>
                </c:pt>
                <c:pt idx="43">
                  <c:v>-4.7769279675693175E-4</c:v>
                </c:pt>
                <c:pt idx="44">
                  <c:v>-4.7901824171072424E-4</c:v>
                </c:pt>
                <c:pt idx="45">
                  <c:v>-4.8040239807958703E-4</c:v>
                </c:pt>
                <c:pt idx="46">
                  <c:v>-4.8486340572023788E-4</c:v>
                </c:pt>
                <c:pt idx="47">
                  <c:v>-4.8643867781015165E-4</c:v>
                </c:pt>
                <c:pt idx="48">
                  <c:v>-4.8805079636879872E-4</c:v>
                </c:pt>
                <c:pt idx="49">
                  <c:v>-4.8969538842430439E-4</c:v>
                </c:pt>
                <c:pt idx="50">
                  <c:v>-4.913680810065507E-4</c:v>
                </c:pt>
                <c:pt idx="51">
                  <c:v>-4.9651103235925063E-4</c:v>
                </c:pt>
                <c:pt idx="52">
                  <c:v>-4.9825239752559981E-4</c:v>
                </c:pt>
                <c:pt idx="53">
                  <c:v>-4.9999999849063945E-4</c:v>
                </c:pt>
                <c:pt idx="54">
                  <c:v>-5.0174967810501974E-4</c:v>
                </c:pt>
                <c:pt idx="55">
                  <c:v>-5.0349814231755489E-4</c:v>
                </c:pt>
                <c:pt idx="56">
                  <c:v>-5.0870545982134531E-4</c:v>
                </c:pt>
                <c:pt idx="57">
                  <c:v>-5.1041827973406101E-4</c:v>
                </c:pt>
                <c:pt idx="58">
                  <c:v>-5.1211449292857831E-4</c:v>
                </c:pt>
                <c:pt idx="59">
                  <c:v>-5.1379102115471512E-4</c:v>
                </c:pt>
                <c:pt idx="60">
                  <c:v>-5.2072492787843974E-4</c:v>
                </c:pt>
                <c:pt idx="61">
                  <c:v>-5.2177064944603435E-4</c:v>
                </c:pt>
                <c:pt idx="62">
                  <c:v>-5.2326442493263623E-4</c:v>
                </c:pt>
                <c:pt idx="63">
                  <c:v>-5.2471696784627767E-4</c:v>
                </c:pt>
                <c:pt idx="64">
                  <c:v>-5.5220412739036382E-4</c:v>
                </c:pt>
                <c:pt idx="65">
                  <c:v>-5.5340505637167846E-4</c:v>
                </c:pt>
                <c:pt idx="66">
                  <c:v>-5.5455065672384242E-4</c:v>
                </c:pt>
                <c:pt idx="67">
                  <c:v>-5.5564222311408609E-4</c:v>
                </c:pt>
                <c:pt idx="68">
                  <c:v>-5.5668105020480879E-4</c:v>
                </c:pt>
                <c:pt idx="69">
                  <c:v>-5.5949404226519363E-4</c:v>
                </c:pt>
                <c:pt idx="70">
                  <c:v>-5.6033485872516726E-4</c:v>
                </c:pt>
                <c:pt idx="71">
                  <c:v>-5.6112940915369535E-4</c:v>
                </c:pt>
                <c:pt idx="72">
                  <c:v>-5.6187898819560881E-4</c:v>
                </c:pt>
                <c:pt idx="73">
                  <c:v>-5.6258489049266407E-4</c:v>
                </c:pt>
                <c:pt idx="74">
                  <c:v>-5.6445348330193951E-4</c:v>
                </c:pt>
                <c:pt idx="75">
                  <c:v>-5.6499762499759754E-4</c:v>
                </c:pt>
                <c:pt idx="76">
                  <c:v>-5.6550456312555648E-4</c:v>
                </c:pt>
                <c:pt idx="77">
                  <c:v>-5.6597559231571419E-4</c:v>
                </c:pt>
                <c:pt idx="78">
                  <c:v>-5.6641200719796843E-4</c:v>
                </c:pt>
                <c:pt idx="79">
                  <c:v>-5.6752651225148868E-4</c:v>
                </c:pt>
                <c:pt idx="80">
                  <c:v>-5.6783741615323304E-4</c:v>
                </c:pt>
                <c:pt idx="81">
                  <c:v>-5.6812017886625739E-4</c:v>
                </c:pt>
                <c:pt idx="82">
                  <c:v>-5.6837609501255392E-4</c:v>
                </c:pt>
                <c:pt idx="83">
                  <c:v>-5.6860645921060079E-4</c:v>
                </c:pt>
                <c:pt idx="84">
                  <c:v>-5.6915718631056858E-4</c:v>
                </c:pt>
                <c:pt idx="85">
                  <c:v>-5.6936951558661519E-4</c:v>
                </c:pt>
                <c:pt idx="86">
                  <c:v>-5.6948623641606133E-4</c:v>
                </c:pt>
                <c:pt idx="87">
                  <c:v>-5.6958456882183484E-4</c:v>
                </c:pt>
                <c:pt idx="88">
                  <c:v>-5.6966582180528746E-4</c:v>
                </c:pt>
                <c:pt idx="89">
                  <c:v>-5.697895599914611E-4</c:v>
                </c:pt>
                <c:pt idx="90">
                  <c:v>-5.6984621956068793E-4</c:v>
                </c:pt>
                <c:pt idx="91">
                  <c:v>-5.6986171046169432E-4</c:v>
                </c:pt>
                <c:pt idx="92">
                  <c:v>-5.6986797594893446E-4</c:v>
                </c:pt>
                <c:pt idx="93">
                  <c:v>-5.6986632502553647E-4</c:v>
                </c:pt>
                <c:pt idx="94">
                  <c:v>-5.6986768649189496E-4</c:v>
                </c:pt>
                <c:pt idx="95">
                  <c:v>-5.698067372295057E-4</c:v>
                </c:pt>
                <c:pt idx="96">
                  <c:v>-5.6978513925942664E-4</c:v>
                </c:pt>
                <c:pt idx="97">
                  <c:v>-5.6976347888415546E-4</c:v>
                </c:pt>
                <c:pt idx="98">
                  <c:v>-5.6974306510282346E-4</c:v>
                </c:pt>
                <c:pt idx="99">
                  <c:v>-5.698356185712683E-4</c:v>
                </c:pt>
                <c:pt idx="100">
                  <c:v>-5.6970005594614292E-4</c:v>
                </c:pt>
                <c:pt idx="101">
                  <c:v>-5.6970551015433912E-4</c:v>
                </c:pt>
                <c:pt idx="102">
                  <c:v>-5.697200649623646E-4</c:v>
                </c:pt>
                <c:pt idx="103">
                  <c:v>-5.6974502937157112E-4</c:v>
                </c:pt>
                <c:pt idx="104">
                  <c:v>-5.7039132985347652E-4</c:v>
                </c:pt>
                <c:pt idx="105">
                  <c:v>-5.705041923958319E-4</c:v>
                </c:pt>
                <c:pt idx="106">
                  <c:v>-5.7063443633103401E-4</c:v>
                </c:pt>
                <c:pt idx="107">
                  <c:v>-5.7078334219823584E-4</c:v>
                </c:pt>
                <c:pt idx="108">
                  <c:v>-5.7163160891197083E-4</c:v>
                </c:pt>
                <c:pt idx="109">
                  <c:v>-5.7159119572231215E-4</c:v>
                </c:pt>
                <c:pt idx="110">
                  <c:v>-5.7185261929988023E-4</c:v>
                </c:pt>
                <c:pt idx="111">
                  <c:v>-5.7214038802785741E-4</c:v>
                </c:pt>
                <c:pt idx="112">
                  <c:v>-5.7245578243670791E-4</c:v>
                </c:pt>
                <c:pt idx="113">
                  <c:v>-5.73728341641538E-4</c:v>
                </c:pt>
                <c:pt idx="114">
                  <c:v>-5.7401922753791662E-4</c:v>
                </c:pt>
                <c:pt idx="115">
                  <c:v>-5.7449195832938514E-4</c:v>
                </c:pt>
                <c:pt idx="116">
                  <c:v>-5.7499999798016831E-4</c:v>
                </c:pt>
                <c:pt idx="117">
                  <c:v>-5.7554428172389572E-4</c:v>
                </c:pt>
                <c:pt idx="118">
                  <c:v>-5.7730096319672615E-4</c:v>
                </c:pt>
                <c:pt idx="119">
                  <c:v>-5.7807148569042634E-4</c:v>
                </c:pt>
                <c:pt idx="120">
                  <c:v>-5.7878684771178507E-4</c:v>
                </c:pt>
                <c:pt idx="121">
                  <c:v>-5.7953405165572076E-4</c:v>
                </c:pt>
                <c:pt idx="122">
                  <c:v>-5.8031230627820639E-4</c:v>
                </c:pt>
                <c:pt idx="123">
                  <c:v>-5.8464164598971756E-4</c:v>
                </c:pt>
                <c:pt idx="124">
                  <c:v>-5.8558958853808781E-4</c:v>
                </c:pt>
                <c:pt idx="125">
                  <c:v>-5.8583085387325137E-4</c:v>
                </c:pt>
                <c:pt idx="126">
                  <c:v>-5.8682169021062483E-4</c:v>
                </c:pt>
                <c:pt idx="127">
                  <c:v>-5.899385414514641E-4</c:v>
                </c:pt>
                <c:pt idx="128">
                  <c:v>-5.9102293947514814E-4</c:v>
                </c:pt>
                <c:pt idx="129">
                  <c:v>-5.9212872807385775E-4</c:v>
                </c:pt>
                <c:pt idx="130">
                  <c:v>-5.932551073072591E-4</c:v>
                </c:pt>
                <c:pt idx="131">
                  <c:v>-5.9440127723984972E-4</c:v>
                </c:pt>
                <c:pt idx="132">
                  <c:v>-5.9795053186543546E-4</c:v>
                </c:pt>
                <c:pt idx="133">
                  <c:v>-5.9916786523097482E-4</c:v>
                </c:pt>
                <c:pt idx="134">
                  <c:v>-6.0040098961819117E-4</c:v>
                </c:pt>
                <c:pt idx="135">
                  <c:v>-6.0164910509509582E-4</c:v>
                </c:pt>
                <c:pt idx="136">
                  <c:v>-6.0291141172838243E-4</c:v>
                </c:pt>
                <c:pt idx="137">
                  <c:v>-6.0677547925455134E-4</c:v>
                </c:pt>
                <c:pt idx="138">
                  <c:v>-6.0808655120577555E-4</c:v>
                </c:pt>
                <c:pt idx="139">
                  <c:v>-6.0940781466705318E-4</c:v>
                </c:pt>
                <c:pt idx="140">
                  <c:v>-6.1073846970990909E-4</c:v>
                </c:pt>
                <c:pt idx="141">
                  <c:v>-6.1207771640762521E-4</c:v>
                </c:pt>
                <c:pt idx="142">
                  <c:v>-6.1613900719613109E-4</c:v>
                </c:pt>
                <c:pt idx="143">
                  <c:v>-6.1750462128211988E-4</c:v>
                </c:pt>
                <c:pt idx="144">
                  <c:v>-6.1887482741045954E-4</c:v>
                </c:pt>
                <c:pt idx="145">
                  <c:v>-6.2024882566189812E-4</c:v>
                </c:pt>
                <c:pt idx="146">
                  <c:v>-6.2162581611938019E-4</c:v>
                </c:pt>
                <c:pt idx="147">
                  <c:v>-6.2644912638472631E-4</c:v>
                </c:pt>
                <c:pt idx="148">
                  <c:v>-6.2782059155268007E-4</c:v>
                </c:pt>
                <c:pt idx="149">
                  <c:v>-6.2919066678898564E-4</c:v>
                </c:pt>
                <c:pt idx="150">
                  <c:v>-6.3055856087785472E-4</c:v>
                </c:pt>
                <c:pt idx="151">
                  <c:v>-6.331779365067599E-4</c:v>
                </c:pt>
                <c:pt idx="152">
                  <c:v>-6.3599250149836773E-4</c:v>
                </c:pt>
                <c:pt idx="153">
                  <c:v>-6.3733762166492361E-4</c:v>
                </c:pt>
                <c:pt idx="154">
                  <c:v>-6.3867581341798434E-4</c:v>
                </c:pt>
                <c:pt idx="155">
                  <c:v>-6.4000628554827799E-4</c:v>
                </c:pt>
                <c:pt idx="156">
                  <c:v>-6.4241234208228803E-4</c:v>
                </c:pt>
                <c:pt idx="157">
                  <c:v>-6.4523515374496616E-4</c:v>
                </c:pt>
                <c:pt idx="158">
                  <c:v>-6.4651515969185367E-4</c:v>
                </c:pt>
                <c:pt idx="159">
                  <c:v>-6.4778269879553127E-4</c:v>
                </c:pt>
                <c:pt idx="160">
                  <c:v>-6.4903697985324344E-4</c:v>
                </c:pt>
                <c:pt idx="161">
                  <c:v>-6.511629044705983E-4</c:v>
                </c:pt>
                <c:pt idx="162">
                  <c:v>-6.5390569964926418E-4</c:v>
                </c:pt>
                <c:pt idx="163">
                  <c:v>-6.5508182250141665E-4</c:v>
                </c:pt>
                <c:pt idx="164">
                  <c:v>-6.562399401227845E-4</c:v>
                </c:pt>
                <c:pt idx="165">
                  <c:v>-6.5737926131930098E-4</c:v>
                </c:pt>
                <c:pt idx="166">
                  <c:v>-6.5916401688151198E-4</c:v>
                </c:pt>
                <c:pt idx="167">
                  <c:v>-6.6173275795727133E-4</c:v>
                </c:pt>
                <c:pt idx="168">
                  <c:v>-6.6276622911896356E-4</c:v>
                </c:pt>
                <c:pt idx="169">
                  <c:v>-6.6377615669574821E-4</c:v>
                </c:pt>
                <c:pt idx="170">
                  <c:v>-6.6476174949746814E-4</c:v>
                </c:pt>
                <c:pt idx="171">
                  <c:v>-6.661500743829384E-4</c:v>
                </c:pt>
                <c:pt idx="172">
                  <c:v>-6.6844494913970403E-4</c:v>
                </c:pt>
                <c:pt idx="173">
                  <c:v>-6.6929700020679705E-4</c:v>
                </c:pt>
                <c:pt idx="174">
                  <c:v>-6.7011996935875315E-4</c:v>
                </c:pt>
                <c:pt idx="175">
                  <c:v>-6.7091306540150559E-4</c:v>
                </c:pt>
                <c:pt idx="176">
                  <c:v>-6.7185547330390568E-4</c:v>
                </c:pt>
                <c:pt idx="177">
                  <c:v>-6.7377089470731656E-4</c:v>
                </c:pt>
                <c:pt idx="178">
                  <c:v>-6.7440275736386157E-4</c:v>
                </c:pt>
                <c:pt idx="179">
                  <c:v>-6.7499999977156493E-4</c:v>
                </c:pt>
                <c:pt idx="180">
                  <c:v>-6.7556190146500017E-4</c:v>
                </c:pt>
                <c:pt idx="181">
                  <c:v>-6.7601916957890109E-4</c:v>
                </c:pt>
                <c:pt idx="182">
                  <c:v>-6.7745649654364821E-4</c:v>
                </c:pt>
                <c:pt idx="183">
                  <c:v>-6.7784388234447691E-4</c:v>
                </c:pt>
                <c:pt idx="184">
                  <c:v>-6.781976116807338E-4</c:v>
                </c:pt>
                <c:pt idx="185">
                  <c:v>-6.7851810891340002E-4</c:v>
                </c:pt>
                <c:pt idx="186">
                  <c:v>-6.7852009355702416E-4</c:v>
                </c:pt>
                <c:pt idx="187">
                  <c:v>-6.7947626398042707E-4</c:v>
                </c:pt>
                <c:pt idx="188">
                  <c:v>-6.796369660659788E-4</c:v>
                </c:pt>
                <c:pt idx="189">
                  <c:v>-6.7976698219123616E-4</c:v>
                </c:pt>
                <c:pt idx="190">
                  <c:v>-6.7986673670675365E-4</c:v>
                </c:pt>
                <c:pt idx="191">
                  <c:v>-6.7947095725841788E-4</c:v>
                </c:pt>
                <c:pt idx="192">
                  <c:v>-6.7997162575289787E-4</c:v>
                </c:pt>
                <c:pt idx="193">
                  <c:v>-6.7992643751800476E-4</c:v>
                </c:pt>
                <c:pt idx="194">
                  <c:v>-6.7985353378408541E-4</c:v>
                </c:pt>
                <c:pt idx="195">
                  <c:v>-6.7975333890343229E-4</c:v>
                </c:pt>
                <c:pt idx="196">
                  <c:v>-6.790142168690785E-4</c:v>
                </c:pt>
                <c:pt idx="197">
                  <c:v>-6.7908813486505792E-4</c:v>
                </c:pt>
                <c:pt idx="198">
                  <c:v>-6.788578494656127E-4</c:v>
                </c:pt>
                <c:pt idx="199">
                  <c:v>-6.7860281900495006E-4</c:v>
                </c:pt>
                <c:pt idx="200">
                  <c:v>-6.7832346782754243E-4</c:v>
                </c:pt>
                <c:pt idx="201">
                  <c:v>-6.7729232697458046E-4</c:v>
                </c:pt>
                <c:pt idx="202">
                  <c:v>-6.7697134288162138E-4</c:v>
                </c:pt>
                <c:pt idx="203">
                  <c:v>-6.7657675331147247E-4</c:v>
                </c:pt>
                <c:pt idx="204">
                  <c:v>-6.7616038909706195E-4</c:v>
                </c:pt>
                <c:pt idx="205">
                  <c:v>-6.7572267458286246E-4</c:v>
                </c:pt>
                <c:pt idx="206">
                  <c:v>-6.7444774106690522E-4</c:v>
                </c:pt>
                <c:pt idx="207">
                  <c:v>-6.7376680042153668E-4</c:v>
                </c:pt>
                <c:pt idx="208">
                  <c:v>-6.7322869957417799E-4</c:v>
                </c:pt>
                <c:pt idx="209">
                  <c:v>-6.7267179449212824E-4</c:v>
                </c:pt>
                <c:pt idx="210">
                  <c:v>-6.7209650951725332E-4</c:v>
                </c:pt>
                <c:pt idx="211">
                  <c:v>-6.706229119823881E-4</c:v>
                </c:pt>
                <c:pt idx="212">
                  <c:v>-6.696200575872092E-4</c:v>
                </c:pt>
                <c:pt idx="213">
                  <c:v>-6.6895923831356008E-4</c:v>
                </c:pt>
                <c:pt idx="214">
                  <c:v>-6.68282585214356E-4</c:v>
                </c:pt>
                <c:pt idx="215">
                  <c:v>-6.6759052262972511E-4</c:v>
                </c:pt>
                <c:pt idx="216">
                  <c:v>-6.6596029229714715E-4</c:v>
                </c:pt>
                <c:pt idx="217">
                  <c:v>-6.6467666434028743E-4</c:v>
                </c:pt>
                <c:pt idx="218">
                  <c:v>-6.6391391950299699E-4</c:v>
                </c:pt>
                <c:pt idx="219">
                  <c:v>-6.6313831124885315E-4</c:v>
                </c:pt>
                <c:pt idx="220">
                  <c:v>-6.6235026392363178E-4</c:v>
                </c:pt>
                <c:pt idx="221">
                  <c:v>-6.6060233466340987E-4</c:v>
                </c:pt>
                <c:pt idx="222">
                  <c:v>-6.5908217082748916E-4</c:v>
                </c:pt>
                <c:pt idx="223">
                  <c:v>-6.582382933343876E-4</c:v>
                </c:pt>
                <c:pt idx="224">
                  <c:v>-6.5738452284703629E-4</c:v>
                </c:pt>
                <c:pt idx="225">
                  <c:v>-6.5652128371164529E-4</c:v>
                </c:pt>
                <c:pt idx="226">
                  <c:v>-6.5469149209396638E-4</c:v>
                </c:pt>
                <c:pt idx="227">
                  <c:v>-6.5298212764951658E-4</c:v>
                </c:pt>
                <c:pt idx="228">
                  <c:v>-6.5207791049445255E-4</c:v>
                </c:pt>
                <c:pt idx="229">
                  <c:v>-6.5116677077947183E-4</c:v>
                </c:pt>
                <c:pt idx="230">
                  <c:v>-6.5024913285773587E-4</c:v>
                </c:pt>
                <c:pt idx="231">
                  <c:v>-6.4837021819474927E-4</c:v>
                </c:pt>
                <c:pt idx="232">
                  <c:v>-6.4652208607479916E-4</c:v>
                </c:pt>
                <c:pt idx="233">
                  <c:v>-6.4557832236022961E-4</c:v>
                </c:pt>
                <c:pt idx="234">
                  <c:v>-6.4510592314378178E-4</c:v>
                </c:pt>
                <c:pt idx="235">
                  <c:v>-6.4415374949967495E-4</c:v>
                </c:pt>
                <c:pt idx="236">
                  <c:v>-6.4319840716564234E-4</c:v>
                </c:pt>
                <c:pt idx="237">
                  <c:v>-6.4031765819923768E-4</c:v>
                </c:pt>
                <c:pt idx="238">
                  <c:v>-6.3935393128074973E-4</c:v>
                </c:pt>
                <c:pt idx="239">
                  <c:v>-6.3838918076083843E-4</c:v>
                </c:pt>
                <c:pt idx="240">
                  <c:v>-6.3742383565940032E-4</c:v>
                </c:pt>
                <c:pt idx="241">
                  <c:v>-6.3645832499501409E-4</c:v>
                </c:pt>
                <c:pt idx="242">
                  <c:v>-6.335650898235724E-4</c:v>
                </c:pt>
                <c:pt idx="243">
                  <c:v>-6.3260320710855581E-4</c:v>
                </c:pt>
                <c:pt idx="244">
                  <c:v>-6.3164330393270906E-4</c:v>
                </c:pt>
                <c:pt idx="245">
                  <c:v>-6.3068580931856418E-4</c:v>
                </c:pt>
                <c:pt idx="246">
                  <c:v>-6.2973108078584906E-4</c:v>
                </c:pt>
                <c:pt idx="247">
                  <c:v>-6.268839207093555E-4</c:v>
                </c:pt>
                <c:pt idx="248">
                  <c:v>-6.2594054253070359E-4</c:v>
                </c:pt>
                <c:pt idx="249">
                  <c:v>-6.2500000194638697E-4</c:v>
                </c:pt>
                <c:pt idx="250">
                  <c:v>-6.2406223138188836E-4</c:v>
                </c:pt>
                <c:pt idx="251">
                  <c:v>-6.2312689295188355E-4</c:v>
                </c:pt>
                <c:pt idx="252">
                  <c:v>-6.1988441752690727E-4</c:v>
                </c:pt>
                <c:pt idx="253">
                  <c:v>-6.1940175139973594E-4</c:v>
                </c:pt>
                <c:pt idx="254">
                  <c:v>-6.1847249174721251E-4</c:v>
                </c:pt>
                <c:pt idx="255">
                  <c:v>-6.1754323146793761E-4</c:v>
                </c:pt>
                <c:pt idx="256">
                  <c:v>-6.1661356509811697E-4</c:v>
                </c:pt>
                <c:pt idx="257">
                  <c:v>-5.8714347283714643E-4</c:v>
                </c:pt>
                <c:pt idx="258">
                  <c:v>-5.8620467236760929E-4</c:v>
                </c:pt>
                <c:pt idx="259">
                  <c:v>-5.8526309471176516E-4</c:v>
                </c:pt>
                <c:pt idx="260">
                  <c:v>-5.843183388095593E-4</c:v>
                </c:pt>
                <c:pt idx="261">
                  <c:v>-5.8295957329636532E-4</c:v>
                </c:pt>
                <c:pt idx="262">
                  <c:v>-5.8049951153037605E-4</c:v>
                </c:pt>
                <c:pt idx="263">
                  <c:v>-5.7953284848989283E-4</c:v>
                </c:pt>
                <c:pt idx="264">
                  <c:v>-5.7856060083750626E-4</c:v>
                </c:pt>
                <c:pt idx="265">
                  <c:v>-5.7758236751012063E-4</c:v>
                </c:pt>
                <c:pt idx="266">
                  <c:v>-5.7610172653015893E-4</c:v>
                </c:pt>
                <c:pt idx="267">
                  <c:v>-5.7360155619605631E-4</c:v>
                </c:pt>
                <c:pt idx="268">
                  <c:v>-5.7258737854550055E-4</c:v>
                </c:pt>
                <c:pt idx="269">
                  <c:v>-5.7156480883789552E-4</c:v>
                </c:pt>
                <c:pt idx="270">
                  <c:v>-5.705334460079732E-4</c:v>
                </c:pt>
                <c:pt idx="271">
                  <c:v>-5.6888284546022293E-4</c:v>
                </c:pt>
                <c:pt idx="272">
                  <c:v>-5.6631204212239132E-4</c:v>
                </c:pt>
                <c:pt idx="273">
                  <c:v>-5.6523069767492869E-4</c:v>
                </c:pt>
                <c:pt idx="274">
                  <c:v>-5.6413815369920467E-4</c:v>
                </c:pt>
                <c:pt idx="275">
                  <c:v>-5.6303400912777917E-4</c:v>
                </c:pt>
                <c:pt idx="276">
                  <c:v>-5.611682918000801E-4</c:v>
                </c:pt>
                <c:pt idx="277">
                  <c:v>-5.5849340347978395E-4</c:v>
                </c:pt>
                <c:pt idx="278">
                  <c:v>-5.5732523987176482E-4</c:v>
                </c:pt>
                <c:pt idx="279">
                  <c:v>-5.5614306924081289E-4</c:v>
                </c:pt>
                <c:pt idx="280">
                  <c:v>-5.5494649051340589E-4</c:v>
                </c:pt>
                <c:pt idx="281">
                  <c:v>-5.5282342601701607E-4</c:v>
                </c:pt>
                <c:pt idx="282">
                  <c:v>-5.5000807315661883E-4</c:v>
                </c:pt>
                <c:pt idx="283">
                  <c:v>-5.4873343782759474E-4</c:v>
                </c:pt>
                <c:pt idx="284">
                  <c:v>-5.4744198794838377E-4</c:v>
                </c:pt>
                <c:pt idx="285">
                  <c:v>-5.4613332244111913E-4</c:v>
                </c:pt>
                <c:pt idx="286">
                  <c:v>-5.4371360713436527E-4</c:v>
                </c:pt>
                <c:pt idx="287">
                  <c:v>-5.4071848254856191E-4</c:v>
                </c:pt>
                <c:pt idx="288">
                  <c:v>-5.3931772270348938E-4</c:v>
                </c:pt>
                <c:pt idx="289">
                  <c:v>-5.3789734074665536E-4</c:v>
                </c:pt>
                <c:pt idx="290">
                  <c:v>-5.364569355928077E-4</c:v>
                </c:pt>
                <c:pt idx="291">
                  <c:v>-5.337041924810725E-4</c:v>
                </c:pt>
                <c:pt idx="292">
                  <c:v>-5.3048706130007109E-4</c:v>
                </c:pt>
                <c:pt idx="293">
                  <c:v>-5.2894052387281903E-4</c:v>
                </c:pt>
                <c:pt idx="294">
                  <c:v>-5.2737155672574634E-4</c:v>
                </c:pt>
                <c:pt idx="295">
                  <c:v>-5.2577975876969127E-4</c:v>
                </c:pt>
                <c:pt idx="296">
                  <c:v>-5.2266053740638988E-4</c:v>
                </c:pt>
                <c:pt idx="297">
                  <c:v>-5.1917623699898857E-4</c:v>
                </c:pt>
                <c:pt idx="298">
                  <c:v>-5.1825357856359166E-4</c:v>
                </c:pt>
                <c:pt idx="299">
                  <c:v>-5.1732009935756551E-4</c:v>
                </c:pt>
                <c:pt idx="300">
                  <c:v>-5.1558943778706734E-4</c:v>
                </c:pt>
                <c:pt idx="301">
                  <c:v>-5.1383291487727689E-4</c:v>
                </c:pt>
                <c:pt idx="302">
                  <c:v>-5.0753509926694117E-4</c:v>
                </c:pt>
                <c:pt idx="303">
                  <c:v>-5.0654000956118495E-4</c:v>
                </c:pt>
                <c:pt idx="304">
                  <c:v>-5.0464802973415601E-4</c:v>
                </c:pt>
                <c:pt idx="305">
                  <c:v>-5.0272772847170799E-4</c:v>
                </c:pt>
                <c:pt idx="306">
                  <c:v>-5.007786957516025E-4</c:v>
                </c:pt>
                <c:pt idx="307">
                  <c:v>-4.9376946315770188E-4</c:v>
                </c:pt>
                <c:pt idx="308">
                  <c:v>-4.9268704984894995E-4</c:v>
                </c:pt>
                <c:pt idx="309">
                  <c:v>-4.905882094883296E-4</c:v>
                </c:pt>
                <c:pt idx="310">
                  <c:v>-4.8845817751619336E-4</c:v>
                </c:pt>
                <c:pt idx="311">
                  <c:v>-4.8629654390319743E-4</c:v>
                </c:pt>
                <c:pt idx="312">
                  <c:v>-4.7851363404913467E-4</c:v>
                </c:pt>
                <c:pt idx="313">
                  <c:v>-4.7732579234915917E-4</c:v>
                </c:pt>
                <c:pt idx="314">
                  <c:v>-4.7499999999978115E-4</c:v>
                </c:pt>
                <c:pt idx="315">
                  <c:v>-4.7264028789273382E-4</c:v>
                </c:pt>
                <c:pt idx="316">
                  <c:v>-4.7024695651698423E-4</c:v>
                </c:pt>
                <c:pt idx="317">
                  <c:v>-4.6034629020397233E-4</c:v>
                </c:pt>
                <c:pt idx="318">
                  <c:v>-4.577915013985745E-4</c:v>
                </c:pt>
                <c:pt idx="319">
                  <c:v>-4.5520574889357235E-4</c:v>
                </c:pt>
                <c:pt idx="320">
                  <c:v>-4.5131705891476983E-4</c:v>
                </c:pt>
                <c:pt idx="321">
                  <c:v>-4.6975461573628299E-4</c:v>
                </c:pt>
                <c:pt idx="322">
                  <c:v>-4.6862506151823524E-4</c:v>
                </c:pt>
                <c:pt idx="323">
                  <c:v>-4.6586283986238541E-4</c:v>
                </c:pt>
                <c:pt idx="324">
                  <c:v>-4.630727528800449E-4</c:v>
                </c:pt>
                <c:pt idx="325">
                  <c:v>-4.6025524316561928E-4</c:v>
                </c:pt>
                <c:pt idx="326">
                  <c:v>-4.4996392191935049E-4</c:v>
                </c:pt>
                <c:pt idx="327">
                  <c:v>-4.4871982897332074E-4</c:v>
                </c:pt>
                <c:pt idx="328">
                  <c:v>-4.4577184458782781E-4</c:v>
                </c:pt>
                <c:pt idx="329">
                  <c:v>-4.4279909307221033E-4</c:v>
                </c:pt>
                <c:pt idx="330">
                  <c:v>-4.3980201702487065E-4</c:v>
                </c:pt>
                <c:pt idx="331">
                  <c:v>-4.2719441390076906E-4</c:v>
                </c:pt>
                <c:pt idx="332">
                  <c:v>-4.2583632216342958E-4</c:v>
                </c:pt>
                <c:pt idx="333">
                  <c:v>-4.2446726000244794E-4</c:v>
                </c:pt>
                <c:pt idx="334">
                  <c:v>-4.2133353148177122E-4</c:v>
                </c:pt>
                <c:pt idx="335">
                  <c:v>-4.1817857667592051E-4</c:v>
                </c:pt>
                <c:pt idx="336">
                  <c:v>-4.0681255286818834E-4</c:v>
                </c:pt>
                <c:pt idx="337">
                  <c:v>-4.0535534682151209E-4</c:v>
                </c:pt>
                <c:pt idx="338">
                  <c:v>-4.0210089976344676E-4</c:v>
                </c:pt>
                <c:pt idx="339">
                  <c:v>-3.9882788209899545E-4</c:v>
                </c:pt>
                <c:pt idx="340">
                  <c:v>-3.9553673644432408E-4</c:v>
                </c:pt>
                <c:pt idx="341">
                  <c:v>-3.8917141340249535E-4</c:v>
                </c:pt>
                <c:pt idx="342">
                  <c:v>-3.8762771723099831E-4</c:v>
                </c:pt>
                <c:pt idx="343">
                  <c:v>-3.7882458000249031E-4</c:v>
                </c:pt>
                <c:pt idx="344">
                  <c:v>-3.7724928311693958E-4</c:v>
                </c:pt>
                <c:pt idx="345">
                  <c:v>-3.7384612112607645E-4</c:v>
                </c:pt>
                <c:pt idx="346">
                  <c:v>-3.5990218372736654E-4</c:v>
                </c:pt>
                <c:pt idx="347">
                  <c:v>-3.5826427662888349E-4</c:v>
                </c:pt>
                <c:pt idx="348">
                  <c:v>-3.5661702663072111E-4</c:v>
                </c:pt>
                <c:pt idx="349">
                  <c:v>-3.5313168406156045E-4</c:v>
                </c:pt>
                <c:pt idx="350">
                  <c:v>-3.4963421135325953E-4</c:v>
                </c:pt>
                <c:pt idx="351">
                  <c:v>-3.3541275007277813E-4</c:v>
                </c:pt>
                <c:pt idx="352">
                  <c:v>-3.3370081943129293E-4</c:v>
                </c:pt>
                <c:pt idx="353">
                  <c:v>-3.3198056217615654E-4</c:v>
                </c:pt>
                <c:pt idx="354">
                  <c:v>-3.2841970852017438E-4</c:v>
                </c:pt>
                <c:pt idx="355">
                  <c:v>-3.2484985803439418E-4</c:v>
                </c:pt>
                <c:pt idx="356">
                  <c:v>-3.1043402390618823E-4</c:v>
                </c:pt>
                <c:pt idx="357">
                  <c:v>-3.0866117975003604E-4</c:v>
                </c:pt>
                <c:pt idx="358">
                  <c:v>-3.0688131993830659E-4</c:v>
                </c:pt>
                <c:pt idx="359">
                  <c:v>-3.0326688856882264E-4</c:v>
                </c:pt>
                <c:pt idx="360">
                  <c:v>-2.9964659375073568E-4</c:v>
                </c:pt>
                <c:pt idx="361">
                  <c:v>-2.8511616479369678E-4</c:v>
                </c:pt>
                <c:pt idx="362">
                  <c:v>-2.7966537735102864E-4</c:v>
                </c:pt>
                <c:pt idx="363">
                  <c:v>-2.7602808342671545E-4</c:v>
                </c:pt>
                <c:pt idx="364">
                  <c:v>-2.7238790371687869E-4</c:v>
                </c:pt>
                <c:pt idx="365">
                  <c:v>-2.6513261959266212E-4</c:v>
                </c:pt>
                <c:pt idx="366">
                  <c:v>-2.5780698795861159E-4</c:v>
                </c:pt>
                <c:pt idx="367">
                  <c:v>-2.5415887503121365E-4</c:v>
                </c:pt>
                <c:pt idx="368">
                  <c:v>-2.5051047461030848E-4</c:v>
                </c:pt>
                <c:pt idx="369">
                  <c:v>-2.4686221975339895E-4</c:v>
                </c:pt>
                <c:pt idx="370">
                  <c:v>-2.396354428508073E-4</c:v>
                </c:pt>
                <c:pt idx="371">
                  <c:v>-2.3227931708449584E-4</c:v>
                </c:pt>
                <c:pt idx="372">
                  <c:v>-2.2863828590880472E-4</c:v>
                </c:pt>
                <c:pt idx="373">
                  <c:v>-2.2499999865472525E-4</c:v>
                </c:pt>
                <c:pt idx="374">
                  <c:v>-2.2136486651377305E-4</c:v>
                </c:pt>
                <c:pt idx="375">
                  <c:v>-2.1419143160223691E-4</c:v>
                </c:pt>
                <c:pt idx="376">
                  <c:v>-2.0686214443442908E-4</c:v>
                </c:pt>
                <c:pt idx="377">
                  <c:v>-2.0324742469741795E-4</c:v>
                </c:pt>
                <c:pt idx="378">
                  <c:v>-1.9963762076556104E-4</c:v>
                </c:pt>
                <c:pt idx="379">
                  <c:v>-1.9603267359217779E-4</c:v>
                </c:pt>
                <c:pt idx="380">
                  <c:v>-1.8891967578231087E-4</c:v>
                </c:pt>
                <c:pt idx="381">
                  <c:v>-1.8165882796712483E-4</c:v>
                </c:pt>
                <c:pt idx="382">
                  <c:v>-1.7807619619891749E-4</c:v>
                </c:pt>
                <c:pt idx="383">
                  <c:v>-1.7449763382944116E-4</c:v>
                </c:pt>
                <c:pt idx="384">
                  <c:v>-1.70923009633665E-4</c:v>
                </c:pt>
                <c:pt idx="385">
                  <c:v>-1.6909992952270097E-4</c:v>
                </c:pt>
                <c:pt idx="386">
                  <c:v>-1.5840644147599906E-4</c:v>
                </c:pt>
                <c:pt idx="387">
                  <c:v>-1.548488970376211E-4</c:v>
                </c:pt>
                <c:pt idx="388">
                  <c:v>-1.5129460726479119E-4</c:v>
                </c:pt>
                <c:pt idx="389">
                  <c:v>-1.4774343948868837E-4</c:v>
                </c:pt>
                <c:pt idx="390">
                  <c:v>-1.4419526103126823E-4</c:v>
                </c:pt>
                <c:pt idx="391">
                  <c:v>-1.3356733483809488E-4</c:v>
                </c:pt>
                <c:pt idx="392">
                  <c:v>-1.3002978691580822E-4</c:v>
                </c:pt>
                <c:pt idx="393">
                  <c:v>-1.2649456493691552E-4</c:v>
                </c:pt>
                <c:pt idx="394">
                  <c:v>-1.2296153622688605E-4</c:v>
                </c:pt>
                <c:pt idx="395">
                  <c:v>-1.0532464797154583E-4</c:v>
                </c:pt>
                <c:pt idx="396">
                  <c:v>-1.0180199263181096E-4</c:v>
                </c:pt>
                <c:pt idx="397">
                  <c:v>-9.8280601808040563E-5</c:v>
                </c:pt>
                <c:pt idx="398">
                  <c:v>-9.4760342823068674E-5</c:v>
                </c:pt>
                <c:pt idx="399">
                  <c:v>-8.4205030077457815E-5</c:v>
                </c:pt>
                <c:pt idx="400">
                  <c:v>-8.0687971627707404E-5</c:v>
                </c:pt>
                <c:pt idx="401">
                  <c:v>-7.7171381605012357E-5</c:v>
                </c:pt>
                <c:pt idx="402">
                  <c:v>-7.3655127327375449E-5</c:v>
                </c:pt>
                <c:pt idx="403">
                  <c:v>-6.4863628298282303E-5</c:v>
                </c:pt>
                <c:pt idx="404">
                  <c:v>-5.431081128608848E-5</c:v>
                </c:pt>
                <c:pt idx="405">
                  <c:v>-5.0792000940810226E-5</c:v>
                </c:pt>
                <c:pt idx="406">
                  <c:v>-4.7272535492169105E-5</c:v>
                </c:pt>
                <c:pt idx="407">
                  <c:v>-4.0209096457091989E-5</c:v>
                </c:pt>
                <c:pt idx="408">
                  <c:v>-3.3185497732834008E-5</c:v>
                </c:pt>
                <c:pt idx="409">
                  <c:v>-2.9660788069999551E-5</c:v>
                </c:pt>
                <c:pt idx="410">
                  <c:v>-2.6134635827196572E-5</c:v>
                </c:pt>
                <c:pt idx="411">
                  <c:v>-2.2606909752459252E-5</c:v>
                </c:pt>
                <c:pt idx="412">
                  <c:v>-1.550398860486291E-5</c:v>
                </c:pt>
                <c:pt idx="413">
                  <c:v>-8.4776421713107854E-6</c:v>
                </c:pt>
                <c:pt idx="414">
                  <c:v>-4.9400782082434009E-6</c:v>
                </c:pt>
                <c:pt idx="415">
                  <c:v>-1.4001529157831281E-6</c:v>
                </c:pt>
                <c:pt idx="416">
                  <c:v>2.1422649549948058E-6</c:v>
                </c:pt>
                <c:pt idx="417">
                  <c:v>9.2957554870619782E-6</c:v>
                </c:pt>
                <c:pt idx="418">
                  <c:v>1.6339487271894814E-5</c:v>
                </c:pt>
                <c:pt idx="419">
                  <c:v>1.9896336825043626E-5</c:v>
                </c:pt>
                <c:pt idx="420">
                  <c:v>2.3456466476124838E-5</c:v>
                </c:pt>
                <c:pt idx="421">
                  <c:v>2.7020007475800963E-5</c:v>
                </c:pt>
                <c:pt idx="422">
                  <c:v>3.4234197195357568E-5</c:v>
                </c:pt>
                <c:pt idx="423">
                  <c:v>4.1310910104904202E-5</c:v>
                </c:pt>
                <c:pt idx="424">
                  <c:v>4.4893476699592803E-5</c:v>
                </c:pt>
                <c:pt idx="425">
                  <c:v>4.8480242184212805E-5</c:v>
                </c:pt>
                <c:pt idx="426">
                  <c:v>5.2071337816377685E-5</c:v>
                </c:pt>
                <c:pt idx="427">
                  <c:v>5.9355399057897543E-5</c:v>
                </c:pt>
                <c:pt idx="428">
                  <c:v>6.6481646996214934E-5</c:v>
                </c:pt>
                <c:pt idx="429">
                  <c:v>7.009636225463467E-5</c:v>
                </c:pt>
                <c:pt idx="430">
                  <c:v>7.3716195218444312E-5</c:v>
                </c:pt>
                <c:pt idx="431">
                  <c:v>7.7341277150470546E-5</c:v>
                </c:pt>
                <c:pt idx="432">
                  <c:v>8.4703424789911666E-5</c:v>
                </c:pt>
                <c:pt idx="433">
                  <c:v>9.1896719803373443E-5</c:v>
                </c:pt>
                <c:pt idx="434">
                  <c:v>9.5550015515407608E-5</c:v>
                </c:pt>
                <c:pt idx="435">
                  <c:v>9.9209347775225154E-5</c:v>
                </c:pt>
                <c:pt idx="436">
                  <c:v>1.0287484784825938E-4</c:v>
                </c:pt>
                <c:pt idx="437">
                  <c:v>1.1032231790066518E-4</c:v>
                </c:pt>
                <c:pt idx="438">
                  <c:v>1.1759975160631065E-4</c:v>
                </c:pt>
                <c:pt idx="439">
                  <c:v>1.2129672537516836E-4</c:v>
                </c:pt>
                <c:pt idx="440">
                  <c:v>1.2499999831130083E-4</c:v>
                </c:pt>
                <c:pt idx="441">
                  <c:v>1.2870962309778332E-4</c:v>
                </c:pt>
                <c:pt idx="442">
                  <c:v>1.3624854600376775E-4</c:v>
                </c:pt>
                <c:pt idx="443">
                  <c:v>1.4361743436671097E-4</c:v>
                </c:pt>
                <c:pt idx="444">
                  <c:v>1.4736329529076227E-4</c:v>
                </c:pt>
                <c:pt idx="445">
                  <c:v>1.5111735148970703E-4</c:v>
                </c:pt>
                <c:pt idx="446">
                  <c:v>1.5487991898553651E-4</c:v>
                </c:pt>
                <c:pt idx="447">
                  <c:v>1.5671137200835316E-4</c:v>
                </c:pt>
                <c:pt idx="448">
                  <c:v>1.7002162237839369E-4</c:v>
                </c:pt>
                <c:pt idx="449">
                  <c:v>1.7383148669807184E-4</c:v>
                </c:pt>
                <c:pt idx="450">
                  <c:v>1.7765175845787712E-4</c:v>
                </c:pt>
                <c:pt idx="451">
                  <c:v>1.8148275369109598E-4</c:v>
                </c:pt>
                <c:pt idx="452">
                  <c:v>1.8931772816995783E-4</c:v>
                </c:pt>
                <c:pt idx="453">
                  <c:v>1.9692028994042573E-4</c:v>
                </c:pt>
                <c:pt idx="454">
                  <c:v>2.0080964299917309E-4</c:v>
                </c:pt>
                <c:pt idx="455">
                  <c:v>2.0471161573105306E-4</c:v>
                </c:pt>
                <c:pt idx="456">
                  <c:v>2.086265241684832E-4</c:v>
                </c:pt>
                <c:pt idx="457">
                  <c:v>2.1667147203908082E-4</c:v>
                </c:pt>
                <c:pt idx="458">
                  <c:v>2.2442183582276732E-4</c:v>
                </c:pt>
                <c:pt idx="459">
                  <c:v>2.28406163427134E-4</c:v>
                </c:pt>
                <c:pt idx="460">
                  <c:v>2.3240532299672191E-4</c:v>
                </c:pt>
                <c:pt idx="461">
                  <c:v>2.3641963058219497E-4</c:v>
                </c:pt>
                <c:pt idx="462">
                  <c:v>2.4471277745802619E-4</c:v>
                </c:pt>
                <c:pt idx="463">
                  <c:v>2.5263466209100318E-4</c:v>
                </c:pt>
                <c:pt idx="464">
                  <c:v>2.567294505271557E-4</c:v>
                </c:pt>
                <c:pt idx="465">
                  <c:v>2.6084128329707866E-4</c:v>
                </c:pt>
                <c:pt idx="466">
                  <c:v>2.6497047646186237E-4</c:v>
                </c:pt>
                <c:pt idx="467">
                  <c:v>2.7354774345082853E-4</c:v>
                </c:pt>
                <c:pt idx="468">
                  <c:v>2.8166717428619896E-4</c:v>
                </c:pt>
                <c:pt idx="469">
                  <c:v>2.858879103572815E-4</c:v>
                </c:pt>
                <c:pt idx="470">
                  <c:v>2.9012790320540657E-4</c:v>
                </c:pt>
                <c:pt idx="471">
                  <c:v>2.9438746890209089E-4</c:v>
                </c:pt>
                <c:pt idx="472">
                  <c:v>3.032824726956207E-4</c:v>
                </c:pt>
                <c:pt idx="473">
                  <c:v>3.1162778164211852E-4</c:v>
                </c:pt>
                <c:pt idx="474">
                  <c:v>3.1598995269258148E-4</c:v>
                </c:pt>
                <c:pt idx="475">
                  <c:v>3.2037359304763942E-4</c:v>
                </c:pt>
                <c:pt idx="476">
                  <c:v>3.2477901878836672E-4</c:v>
                </c:pt>
                <c:pt idx="477">
                  <c:v>3.340230717465839E-4</c:v>
                </c:pt>
                <c:pt idx="478">
                  <c:v>3.4262489731634355E-4</c:v>
                </c:pt>
                <c:pt idx="479">
                  <c:v>3.4714399128060015E-4</c:v>
                </c:pt>
                <c:pt idx="480">
                  <c:v>3.5168676716041574E-4</c:v>
                </c:pt>
                <c:pt idx="481">
                  <c:v>3.5625354104989776E-4</c:v>
                </c:pt>
                <c:pt idx="482">
                  <c:v>3.6587565130351952E-4</c:v>
                </c:pt>
                <c:pt idx="483">
                  <c:v>3.7476693867873843E-4</c:v>
                </c:pt>
                <c:pt idx="484">
                  <c:v>3.7945844411070638E-4</c:v>
                </c:pt>
                <c:pt idx="485">
                  <c:v>3.8417584416390414E-4</c:v>
                </c:pt>
                <c:pt idx="486">
                  <c:v>3.8891945494286565E-4</c:v>
                </c:pt>
                <c:pt idx="487">
                  <c:v>3.9894632650948304E-4</c:v>
                </c:pt>
                <c:pt idx="488">
                  <c:v>4.0816232759904631E-4</c:v>
                </c:pt>
                <c:pt idx="489">
                  <c:v>4.1304173372514879E-4</c:v>
                </c:pt>
                <c:pt idx="490">
                  <c:v>4.1794924727459656E-4</c:v>
                </c:pt>
                <c:pt idx="491">
                  <c:v>4.2017402042605369E-4</c:v>
                </c:pt>
                <c:pt idx="492">
                  <c:v>4.2512173289874558E-4</c:v>
                </c:pt>
                <c:pt idx="493">
                  <c:v>4.4014006580394996E-4</c:v>
                </c:pt>
                <c:pt idx="494">
                  <c:v>4.4520564061016117E-4</c:v>
                </c:pt>
                <c:pt idx="495">
                  <c:v>4.5030148001247639E-4</c:v>
                </c:pt>
                <c:pt idx="496">
                  <c:v>4.5542790362072865E-4</c:v>
                </c:pt>
                <c:pt idx="497">
                  <c:v>4.6058523104562947E-4</c:v>
                </c:pt>
                <c:pt idx="498">
                  <c:v>4.7624583238267898E-4</c:v>
                </c:pt>
                <c:pt idx="499">
                  <c:v>4.8152997124541386E-4</c:v>
                </c:pt>
                <c:pt idx="500">
                  <c:v>4.8684661202227583E-4</c:v>
                </c:pt>
                <c:pt idx="501">
                  <c:v>4.9219607433890957E-4</c:v>
                </c:pt>
                <c:pt idx="502">
                  <c:v>4.9757867782535177E-4</c:v>
                </c:pt>
                <c:pt idx="503">
                  <c:v>5.1392853163112733E-4</c:v>
                </c:pt>
                <c:pt idx="504">
                  <c:v>5.1944689613845621E-4</c:v>
                </c:pt>
                <c:pt idx="505">
                  <c:v>5.2500000000003553E-4</c:v>
                </c:pt>
                <c:pt idx="506">
                  <c:v>5.3058809838054581E-4</c:v>
                </c:pt>
                <c:pt idx="507">
                  <c:v>5.3621113526325739E-4</c:v>
                </c:pt>
                <c:pt idx="508">
                  <c:v>5.595809762432908E-4</c:v>
                </c:pt>
                <c:pt idx="509">
                  <c:v>5.6220342867293075E-4</c:v>
                </c:pt>
                <c:pt idx="510">
                  <c:v>5.6483765983560185E-4</c:v>
                </c:pt>
                <c:pt idx="511">
                  <c:v>5.7066252553834385E-4</c:v>
                </c:pt>
                <c:pt idx="512">
                  <c:v>5.7651967574670409E-4</c:v>
                </c:pt>
                <c:pt idx="513">
                  <c:v>5.9752437423172438E-4</c:v>
                </c:pt>
                <c:pt idx="514">
                  <c:v>6.0351984917345308E-4</c:v>
                </c:pt>
                <c:pt idx="515">
                  <c:v>6.0954534702108219E-4</c:v>
                </c:pt>
                <c:pt idx="516">
                  <c:v>6.156004852180167E-4</c:v>
                </c:pt>
                <c:pt idx="517">
                  <c:v>6.2829131234612477E-4</c:v>
                </c:pt>
                <c:pt idx="518">
                  <c:v>6.718163521388748E-4</c:v>
                </c:pt>
                <c:pt idx="519">
                  <c:v>7.1659794610297691E-4</c:v>
                </c:pt>
                <c:pt idx="520">
                  <c:v>7.6250766076096097E-4</c:v>
                </c:pt>
                <c:pt idx="521">
                  <c:v>8.0941705755516527E-4</c:v>
                </c:pt>
                <c:pt idx="522">
                  <c:v>8.5719769248887459E-4</c:v>
                </c:pt>
                <c:pt idx="523">
                  <c:v>9.0572111580742621E-4</c:v>
                </c:pt>
                <c:pt idx="524">
                  <c:v>9.548588717371427E-4</c:v>
                </c:pt>
                <c:pt idx="525">
                  <c:v>9.9012084400840195E-4</c:v>
                </c:pt>
                <c:pt idx="526">
                  <c:v>1.0400845964086969E-3</c:v>
                </c:pt>
                <c:pt idx="527">
                  <c:v>1.0902870335822712E-3</c:v>
                </c:pt>
                <c:pt idx="528">
                  <c:v>1.140594486972013E-3</c:v>
                </c:pt>
                <c:pt idx="529">
                  <c:v>1.1909187322496351E-3</c:v>
                </c:pt>
                <c:pt idx="530">
                  <c:v>1.2412516187607636E-3</c:v>
                </c:pt>
                <c:pt idx="531">
                  <c:v>1.2915931468118202E-3</c:v>
                </c:pt>
                <c:pt idx="532">
                  <c:v>1.3419433167154438E-3</c:v>
                </c:pt>
                <c:pt idx="533">
                  <c:v>1.392302128784273E-3</c:v>
                </c:pt>
                <c:pt idx="534">
                  <c:v>1.4390675264374583E-3</c:v>
                </c:pt>
                <c:pt idx="535">
                  <c:v>1.4894428015357491E-3</c:v>
                </c:pt>
                <c:pt idx="536">
                  <c:v>1.5398267126212461E-3</c:v>
                </c:pt>
                <c:pt idx="537">
                  <c:v>1.5902192600029156E-3</c:v>
                </c:pt>
                <c:pt idx="538">
                  <c:v>1.6586482935572141E-3</c:v>
                </c:pt>
                <c:pt idx="539">
                  <c:v>1.7090623779672815E-3</c:v>
                </c:pt>
                <c:pt idx="540">
                  <c:v>1.7594851351989587E-3</c:v>
                </c:pt>
                <c:pt idx="541">
                  <c:v>1.8099165655753914E-3</c:v>
                </c:pt>
                <c:pt idx="542">
                  <c:v>1.8783546155294122E-3</c:v>
                </c:pt>
                <c:pt idx="543">
                  <c:v>1.9288056908600144E-3</c:v>
                </c:pt>
                <c:pt idx="544">
                  <c:v>1.9792654190826458E-3</c:v>
                </c:pt>
                <c:pt idx="545">
                  <c:v>2.0297338005161722E-3</c:v>
                </c:pt>
                <c:pt idx="546">
                  <c:v>2.0910357870183799E-3</c:v>
                </c:pt>
                <c:pt idx="547">
                  <c:v>2.1415236269775716E-3</c:v>
                </c:pt>
                <c:pt idx="548">
                  <c:v>2.1920201282840551E-3</c:v>
                </c:pt>
                <c:pt idx="549">
                  <c:v>2.2425252912584427E-3</c:v>
                </c:pt>
                <c:pt idx="550">
                  <c:v>2.2930391162196105E-3</c:v>
                </c:pt>
                <c:pt idx="551">
                  <c:v>2.3435616034846959E-3</c:v>
                </c:pt>
                <c:pt idx="552">
                  <c:v>2.3940927533734435E-3</c:v>
                </c:pt>
                <c:pt idx="553">
                  <c:v>2.4446325662029903E-3</c:v>
                </c:pt>
                <c:pt idx="554">
                  <c:v>2.4951810422922118E-3</c:v>
                </c:pt>
                <c:pt idx="555">
                  <c:v>2.5457381857187161E-3</c:v>
                </c:pt>
                <c:pt idx="556">
                  <c:v>2.5963043279808103E-3</c:v>
                </c:pt>
                <c:pt idx="557">
                  <c:v>2.6468803774675103E-3</c:v>
                </c:pt>
                <c:pt idx="558">
                  <c:v>2.6974673013347369E-3</c:v>
                </c:pt>
                <c:pt idx="559">
                  <c:v>2.7480660667896736E-3</c:v>
                </c:pt>
                <c:pt idx="560">
                  <c:v>2.7986776410881616E-3</c:v>
                </c:pt>
                <c:pt idx="561">
                  <c:v>2.8493029915390424E-3</c:v>
                </c:pt>
                <c:pt idx="562">
                  <c:v>2.8999430854972077E-3</c:v>
                </c:pt>
                <c:pt idx="563">
                  <c:v>2.9505988903696817E-3</c:v>
                </c:pt>
                <c:pt idx="564">
                  <c:v>2.9976360571144917E-3</c:v>
                </c:pt>
                <c:pt idx="565">
                  <c:v>3.0483242942183908E-3</c:v>
                </c:pt>
                <c:pt idx="566">
                  <c:v>3.0990311070575255E-3</c:v>
                </c:pt>
                <c:pt idx="567">
                  <c:v>3.1533985689173776E-3</c:v>
                </c:pt>
                <c:pt idx="568">
                  <c:v>3.2041474407631101E-3</c:v>
                </c:pt>
                <c:pt idx="569">
                  <c:v>3.2549175894056883E-3</c:v>
                </c:pt>
                <c:pt idx="570">
                  <c:v>3.3057091171406765E-3</c:v>
                </c:pt>
                <c:pt idx="571">
                  <c:v>3.3565220247839429E-3</c:v>
                </c:pt>
                <c:pt idx="572">
                  <c:v>3.4073563131513567E-3</c:v>
                </c:pt>
                <c:pt idx="573">
                  <c:v>3.4582119830561813E-3</c:v>
                </c:pt>
                <c:pt idx="574">
                  <c:v>3.5090890353160222E-3</c:v>
                </c:pt>
                <c:pt idx="575">
                  <c:v>3.5599874707458808E-3</c:v>
                </c:pt>
                <c:pt idx="576">
                  <c:v>3.6109072901633634E-3</c:v>
                </c:pt>
                <c:pt idx="577">
                  <c:v>3.6545263682601359E-3</c:v>
                </c:pt>
                <c:pt idx="578">
                  <c:v>3.7054848615287739E-3</c:v>
                </c:pt>
                <c:pt idx="579">
                  <c:v>3.7564647262593454E-3</c:v>
                </c:pt>
                <c:pt idx="580">
                  <c:v>3.8147535989727643E-3</c:v>
                </c:pt>
                <c:pt idx="581">
                  <c:v>3.8657792623881804E-3</c:v>
                </c:pt>
                <c:pt idx="582">
                  <c:v>3.9168262997817394E-3</c:v>
                </c:pt>
                <c:pt idx="583">
                  <c:v>3.9678947119528019E-3</c:v>
                </c:pt>
                <c:pt idx="584">
                  <c:v>4.018984499703393E-3</c:v>
                </c:pt>
                <c:pt idx="585">
                  <c:v>4.066418044259207E-3</c:v>
                </c:pt>
                <c:pt idx="586">
                  <c:v>4.1175484776762965E-3</c:v>
                </c:pt>
                <c:pt idx="587">
                  <c:v>4.1687002815206107E-3</c:v>
                </c:pt>
                <c:pt idx="588">
                  <c:v>4.2198734565843266E-3</c:v>
                </c:pt>
                <c:pt idx="589">
                  <c:v>4.282126987760591E-3</c:v>
                </c:pt>
                <c:pt idx="590">
                  <c:v>4.333349325482393E-3</c:v>
                </c:pt>
                <c:pt idx="591">
                  <c:v>4.3845930595992864E-3</c:v>
                </c:pt>
                <c:pt idx="592">
                  <c:v>4.4358581909323524E-3</c:v>
                </c:pt>
                <c:pt idx="593">
                  <c:v>4.4871447203026736E-3</c:v>
                </c:pt>
                <c:pt idx="594">
                  <c:v>4.5347553110722406E-3</c:v>
                </c:pt>
                <c:pt idx="595">
                  <c:v>4.5860824605373982E-3</c:v>
                </c:pt>
                <c:pt idx="596">
                  <c:v>4.6374310028654223E-3</c:v>
                </c:pt>
                <c:pt idx="597">
                  <c:v>4.6888009388732403E-3</c:v>
                </c:pt>
                <c:pt idx="598">
                  <c:v>4.7438983665430883E-3</c:v>
                </c:pt>
                <c:pt idx="599">
                  <c:v>4.7953133014352776E-3</c:v>
                </c:pt>
                <c:pt idx="600">
                  <c:v>4.8467496401340187E-3</c:v>
                </c:pt>
                <c:pt idx="601">
                  <c:v>4.8982073834630034E-3</c:v>
                </c:pt>
                <c:pt idx="602">
                  <c:v>4.9496865322493939E-3</c:v>
                </c:pt>
                <c:pt idx="603">
                  <c:v>5.0011870873168801E-3</c:v>
                </c:pt>
                <c:pt idx="604">
                  <c:v>5.0527090494952324E-3</c:v>
                </c:pt>
                <c:pt idx="605">
                  <c:v>5.1042524196081409E-3</c:v>
                </c:pt>
                <c:pt idx="606">
                  <c:v>5.1558171984827693E-3</c:v>
                </c:pt>
                <c:pt idx="607">
                  <c:v>5.2074034556374212E-3</c:v>
                </c:pt>
                <c:pt idx="608">
                  <c:v>5.2590172451084998E-3</c:v>
                </c:pt>
                <c:pt idx="609">
                  <c:v>5.3106751651431309E-3</c:v>
                </c:pt>
                <c:pt idx="610">
                  <c:v>5.3623948881552789E-3</c:v>
                </c:pt>
                <c:pt idx="611">
                  <c:v>5.4141940874955548E-3</c:v>
                </c:pt>
                <c:pt idx="612">
                  <c:v>5.4660904374486024E-3</c:v>
                </c:pt>
                <c:pt idx="613">
                  <c:v>5.5181016132470045E-3</c:v>
                </c:pt>
                <c:pt idx="614">
                  <c:v>5.5702452910704097E-3</c:v>
                </c:pt>
                <c:pt idx="615">
                  <c:v>5.6225391480455387E-3</c:v>
                </c:pt>
                <c:pt idx="616">
                  <c:v>5.6711713431606969E-3</c:v>
                </c:pt>
                <c:pt idx="617">
                  <c:v>5.7238007416333843E-3</c:v>
                </c:pt>
                <c:pt idx="618">
                  <c:v>5.7766327899844887E-3</c:v>
                </c:pt>
                <c:pt idx="619">
                  <c:v>5.8335699438418964E-3</c:v>
                </c:pt>
                <c:pt idx="620">
                  <c:v>5.8868798788074663E-3</c:v>
                </c:pt>
                <c:pt idx="621">
                  <c:v>5.9404416964573114E-3</c:v>
                </c:pt>
                <c:pt idx="622">
                  <c:v>5.994257262048077E-3</c:v>
                </c:pt>
                <c:pt idx="623">
                  <c:v>6.0483265860122879E-3</c:v>
                </c:pt>
                <c:pt idx="624">
                  <c:v>6.1026496788328614E-3</c:v>
                </c:pt>
                <c:pt idx="625">
                  <c:v>6.157226551041374E-3</c:v>
                </c:pt>
                <c:pt idx="626">
                  <c:v>6.2120572132197951E-3</c:v>
                </c:pt>
                <c:pt idx="627">
                  <c:v>6.2671416759978839E-3</c:v>
                </c:pt>
                <c:pt idx="628">
                  <c:v>6.3224799500557925E-3</c:v>
                </c:pt>
                <c:pt idx="629">
                  <c:v>6.3739969905292852E-3</c:v>
                </c:pt>
                <c:pt idx="630">
                  <c:v>6.429823795570935E-3</c:v>
                </c:pt>
                <c:pt idx="631">
                  <c:v>6.4859044302353992E-3</c:v>
                </c:pt>
                <c:pt idx="632">
                  <c:v>6.5503074097228199E-3</c:v>
                </c:pt>
                <c:pt idx="633">
                  <c:v>6.6069320012905408E-3</c:v>
                </c:pt>
                <c:pt idx="634">
                  <c:v>6.6805159583202866E-3</c:v>
                </c:pt>
                <c:pt idx="635">
                  <c:v>6.7209427861035309E-3</c:v>
                </c:pt>
                <c:pt idx="636">
                  <c:v>6.7783290012152653E-3</c:v>
                </c:pt>
                <c:pt idx="637">
                  <c:v>6.8317398053459044E-3</c:v>
                </c:pt>
                <c:pt idx="638">
                  <c:v>6.8896145852361812E-3</c:v>
                </c:pt>
                <c:pt idx="639">
                  <c:v>6.9477432687659046E-3</c:v>
                </c:pt>
                <c:pt idx="640">
                  <c:v>7.0061258669582571E-3</c:v>
                </c:pt>
                <c:pt idx="641">
                  <c:v>7.0690687455187157E-3</c:v>
                </c:pt>
                <c:pt idx="642">
                  <c:v>7.1409668440921108E-3</c:v>
                </c:pt>
                <c:pt idx="643">
                  <c:v>7.2001885276713187E-3</c:v>
                </c:pt>
                <c:pt idx="644">
                  <c:v>7.2596642330872829E-3</c:v>
                </c:pt>
                <c:pt idx="645">
                  <c:v>7.3193939721246208E-3</c:v>
                </c:pt>
                <c:pt idx="646">
                  <c:v>7.3661572978394969E-3</c:v>
                </c:pt>
                <c:pt idx="647">
                  <c:v>7.4608394350495913E-3</c:v>
                </c:pt>
                <c:pt idx="648">
                  <c:v>7.521418307961875E-3</c:v>
                </c:pt>
                <c:pt idx="649">
                  <c:v>7.5822512198591716E-3</c:v>
                </c:pt>
                <c:pt idx="650">
                  <c:v>7.6478318283983351E-3</c:v>
                </c:pt>
                <c:pt idx="651">
                  <c:v>7.7091923091669439E-3</c:v>
                </c:pt>
                <c:pt idx="652">
                  <c:v>7.770806880834309E-3</c:v>
                </c:pt>
                <c:pt idx="653">
                  <c:v>7.8326755553517393E-3</c:v>
                </c:pt>
                <c:pt idx="654">
                  <c:v>7.8947983447139897E-3</c:v>
                </c:pt>
                <c:pt idx="655">
                  <c:v>7.9571752609714184E-3</c:v>
                </c:pt>
                <c:pt idx="656">
                  <c:v>8.0198063162186996E-3</c:v>
                </c:pt>
                <c:pt idx="657">
                  <c:v>8.0826915226052468E-3</c:v>
                </c:pt>
                <c:pt idx="658">
                  <c:v>8.1458308923247815E-3</c:v>
                </c:pt>
                <c:pt idx="659">
                  <c:v>8.2092225908430416E-3</c:v>
                </c:pt>
                <c:pt idx="660">
                  <c:v>8.272846640478778E-3</c:v>
                </c:pt>
                <c:pt idx="661">
                  <c:v>8.3366727643101515E-3</c:v>
                </c:pt>
                <c:pt idx="662">
                  <c:v>8.4006705652809859E-3</c:v>
                </c:pt>
                <c:pt idx="663">
                  <c:v>8.4648096443749338E-3</c:v>
                </c:pt>
                <c:pt idx="664">
                  <c:v>8.5290596005998375E-3</c:v>
                </c:pt>
                <c:pt idx="665">
                  <c:v>8.5933900309877256E-3</c:v>
                </c:pt>
                <c:pt idx="666">
                  <c:v>8.6577705305774418E-3</c:v>
                </c:pt>
                <c:pt idx="667">
                  <c:v>8.7174711912659224E-3</c:v>
                </c:pt>
                <c:pt idx="668">
                  <c:v>8.7818668374844058E-3</c:v>
                </c:pt>
                <c:pt idx="669">
                  <c:v>8.8462224616108771E-3</c:v>
                </c:pt>
                <c:pt idx="670">
                  <c:v>8.9105073173905598E-3</c:v>
                </c:pt>
                <c:pt idx="671">
                  <c:v>8.9746906565781864E-3</c:v>
                </c:pt>
                <c:pt idx="672">
                  <c:v>9.0434029980346331E-3</c:v>
                </c:pt>
                <c:pt idx="673">
                  <c:v>9.1073011989303253E-3</c:v>
                </c:pt>
                <c:pt idx="674">
                  <c:v>9.1710539498965227E-3</c:v>
                </c:pt>
                <c:pt idx="675">
                  <c:v>9.2346612438067577E-3</c:v>
                </c:pt>
                <c:pt idx="676">
                  <c:v>9.2981230735510612E-3</c:v>
                </c:pt>
                <c:pt idx="677">
                  <c:v>9.3614394320359774E-3</c:v>
                </c:pt>
                <c:pt idx="678">
                  <c:v>9.4246103121819556E-3</c:v>
                </c:pt>
                <c:pt idx="679">
                  <c:v>9.4876357069285516E-3</c:v>
                </c:pt>
                <c:pt idx="680">
                  <c:v>9.5413343363750514E-3</c:v>
                </c:pt>
                <c:pt idx="681">
                  <c:v>9.6040861926427468E-3</c:v>
                </c:pt>
                <c:pt idx="682">
                  <c:v>9.666692529401999E-3</c:v>
                </c:pt>
                <c:pt idx="683">
                  <c:v>9.7291533398058405E-3</c:v>
                </c:pt>
                <c:pt idx="684">
                  <c:v>9.7914686170241794E-3</c:v>
                </c:pt>
                <c:pt idx="685">
                  <c:v>9.8581857954038975E-3</c:v>
                </c:pt>
                <c:pt idx="686">
                  <c:v>9.9156625446541469E-3</c:v>
                </c:pt>
                <c:pt idx="687">
                  <c:v>9.977541181482863E-3</c:v>
                </c:pt>
                <c:pt idx="688">
                  <c:v>1.0039274257958475E-2</c:v>
                </c:pt>
                <c:pt idx="689">
                  <c:v>1.010086176732905E-2</c:v>
                </c:pt>
                <c:pt idx="690">
                  <c:v>1.0162303702858644E-2</c:v>
                </c:pt>
                <c:pt idx="691">
                  <c:v>1.022360005782641E-2</c:v>
                </c:pt>
                <c:pt idx="692">
                  <c:v>1.0284750825528377E-2</c:v>
                </c:pt>
                <c:pt idx="693">
                  <c:v>1.0354711350373344E-2</c:v>
                </c:pt>
                <c:pt idx="694">
                  <c:v>1.041555362772786E-2</c:v>
                </c:pt>
                <c:pt idx="695">
                  <c:v>1.0476250308896835E-2</c:v>
                </c:pt>
                <c:pt idx="696">
                  <c:v>1.0536801387093521E-2</c:v>
                </c:pt>
                <c:pt idx="697">
                  <c:v>1.0597206855549421E-2</c:v>
                </c:pt>
                <c:pt idx="698">
                  <c:v>1.0653032584795745E-2</c:v>
                </c:pt>
                <c:pt idx="699">
                  <c:v>1.0713155433971455E-2</c:v>
                </c:pt>
                <c:pt idx="700">
                  <c:v>1.0773132648009807E-2</c:v>
                </c:pt>
                <c:pt idx="701">
                  <c:v>1.083296422027699E-2</c:v>
                </c:pt>
                <c:pt idx="702">
                  <c:v>1.0897049815884029E-2</c:v>
                </c:pt>
                <c:pt idx="703">
                  <c:v>1.0956581484625605E-2</c:v>
                </c:pt>
                <c:pt idx="704">
                  <c:v>1.1015967496688289E-2</c:v>
                </c:pt>
                <c:pt idx="705">
                  <c:v>1.1075207845432174E-2</c:v>
                </c:pt>
                <c:pt idx="706">
                  <c:v>1.1134302524231258E-2</c:v>
                </c:pt>
                <c:pt idx="707">
                  <c:v>1.1193251526481256E-2</c:v>
                </c:pt>
                <c:pt idx="708">
                  <c:v>1.1252054845587446E-2</c:v>
                </c:pt>
                <c:pt idx="709">
                  <c:v>1.1310712474975084E-2</c:v>
                </c:pt>
                <c:pt idx="710">
                  <c:v>1.1369224408084204E-2</c:v>
                </c:pt>
                <c:pt idx="711">
                  <c:v>1.1427590607966966E-2</c:v>
                </c:pt>
                <c:pt idx="712">
                  <c:v>1.1485808388506828E-2</c:v>
                </c:pt>
                <c:pt idx="713">
                  <c:v>1.1543870395954002E-2</c:v>
                </c:pt>
                <c:pt idx="714">
                  <c:v>1.1601768801025182E-2</c:v>
                </c:pt>
                <c:pt idx="715">
                  <c:v>1.1659495773991328E-2</c:v>
                </c:pt>
                <c:pt idx="716">
                  <c:v>1.1717043484689837E-2</c:v>
                </c:pt>
                <c:pt idx="717">
                  <c:v>1.1774404102519322E-2</c:v>
                </c:pt>
                <c:pt idx="718">
                  <c:v>1.1831569796448307E-2</c:v>
                </c:pt>
                <c:pt idx="719">
                  <c:v>1.1884308640420624E-2</c:v>
                </c:pt>
                <c:pt idx="720">
                  <c:v>1.1941076053296532E-2</c:v>
                </c:pt>
                <c:pt idx="721">
                  <c:v>1.1997625377269897E-2</c:v>
                </c:pt>
                <c:pt idx="722">
                  <c:v>1.2053948694040861E-2</c:v>
                </c:pt>
                <c:pt idx="723">
                  <c:v>1.211003808489758E-2</c:v>
                </c:pt>
                <c:pt idx="724">
                  <c:v>1.217003197083916E-2</c:v>
                </c:pt>
                <c:pt idx="725">
                  <c:v>1.2225615835801203E-2</c:v>
                </c:pt>
                <c:pt idx="726">
                  <c:v>1.2280951055002744E-2</c:v>
                </c:pt>
                <c:pt idx="727">
                  <c:v>1.2336037617906992E-2</c:v>
                </c:pt>
                <c:pt idx="728">
                  <c:v>1.2390875514020605E-2</c:v>
                </c:pt>
                <c:pt idx="729">
                  <c:v>1.2445464732904104E-2</c:v>
                </c:pt>
                <c:pt idx="730">
                  <c:v>1.2499805264159721E-2</c:v>
                </c:pt>
                <c:pt idx="731">
                  <c:v>1.2553897097437474E-2</c:v>
                </c:pt>
                <c:pt idx="732">
                  <c:v>1.25997002595577E-2</c:v>
                </c:pt>
                <c:pt idx="733">
                  <c:v>1.2653326442987556E-2</c:v>
                </c:pt>
                <c:pt idx="734">
                  <c:v>1.270670390073203E-2</c:v>
                </c:pt>
                <c:pt idx="735">
                  <c:v>1.2759832622847078E-2</c:v>
                </c:pt>
                <c:pt idx="736">
                  <c:v>1.2812712599434839E-2</c:v>
                </c:pt>
                <c:pt idx="737">
                  <c:v>1.2865343820640973E-2</c:v>
                </c:pt>
                <c:pt idx="738">
                  <c:v>1.2917726276660879E-2</c:v>
                </c:pt>
                <c:pt idx="739">
                  <c:v>1.2973769395796969E-2</c:v>
                </c:pt>
                <c:pt idx="740">
                  <c:v>1.3021744854146533E-2</c:v>
                </c:pt>
                <c:pt idx="741">
                  <c:v>1.3073380956233116E-2</c:v>
                </c:pt>
                <c:pt idx="742">
                  <c:v>1.3124768254369812E-2</c:v>
                </c:pt>
                <c:pt idx="743">
                  <c:v>1.3175906738983834E-2</c:v>
                </c:pt>
                <c:pt idx="744">
                  <c:v>1.3226796400545915E-2</c:v>
                </c:pt>
                <c:pt idx="745">
                  <c:v>1.3285063793041171E-2</c:v>
                </c:pt>
                <c:pt idx="746">
                  <c:v>1.3335423946976E-2</c:v>
                </c:pt>
                <c:pt idx="747">
                  <c:v>1.3385535243784618E-2</c:v>
                </c:pt>
                <c:pt idx="748">
                  <c:v>1.3435397673924225E-2</c:v>
                </c:pt>
                <c:pt idx="749">
                  <c:v>1.3485011227895463E-2</c:v>
                </c:pt>
                <c:pt idx="750">
                  <c:v>1.35306429405456E-2</c:v>
                </c:pt>
                <c:pt idx="751">
                  <c:v>1.3579774646045232E-2</c:v>
                </c:pt>
                <c:pt idx="752">
                  <c:v>1.362865745055801E-2</c:v>
                </c:pt>
                <c:pt idx="753">
                  <c:v>1.3677291344871962E-2</c:v>
                </c:pt>
                <c:pt idx="754">
                  <c:v>1.3729345526144129E-2</c:v>
                </c:pt>
                <c:pt idx="755">
                  <c:v>1.3777465626314739E-2</c:v>
                </c:pt>
                <c:pt idx="756">
                  <c:v>1.3825336785161272E-2</c:v>
                </c:pt>
                <c:pt idx="757">
                  <c:v>1.3872958993564936E-2</c:v>
                </c:pt>
                <c:pt idx="758">
                  <c:v>1.3920332242455596E-2</c:v>
                </c:pt>
                <c:pt idx="759">
                  <c:v>1.3967456522807427E-2</c:v>
                </c:pt>
                <c:pt idx="760">
                  <c:v>1.4014331825643263E-2</c:v>
                </c:pt>
                <c:pt idx="761">
                  <c:v>1.4060958142034593E-2</c:v>
                </c:pt>
                <c:pt idx="762">
                  <c:v>1.4107335463099826E-2</c:v>
                </c:pt>
                <c:pt idx="763">
                  <c:v>1.4153463816967766E-2</c:v>
                </c:pt>
                <c:pt idx="764">
                  <c:v>1.4199346452192882E-2</c:v>
                </c:pt>
                <c:pt idx="765">
                  <c:v>1.424499229137957E-2</c:v>
                </c:pt>
                <c:pt idx="766">
                  <c:v>1.4290410835149854E-2</c:v>
                </c:pt>
                <c:pt idx="767">
                  <c:v>1.4335611584602774E-2</c:v>
                </c:pt>
                <c:pt idx="768">
                  <c:v>1.4380604041312642E-2</c:v>
                </c:pt>
                <c:pt idx="769">
                  <c:v>1.4425397707325564E-2</c:v>
                </c:pt>
                <c:pt idx="770">
                  <c:v>1.4470002085152488E-2</c:v>
                </c:pt>
                <c:pt idx="771">
                  <c:v>1.4514426677763134E-2</c:v>
                </c:pt>
                <c:pt idx="772">
                  <c:v>1.4555255059440142E-2</c:v>
                </c:pt>
                <c:pt idx="773">
                  <c:v>1.4599356267648082E-2</c:v>
                </c:pt>
                <c:pt idx="774">
                  <c:v>1.4643305904795264E-2</c:v>
                </c:pt>
                <c:pt idx="775">
                  <c:v>1.4687113579799307E-2</c:v>
                </c:pt>
                <c:pt idx="776">
                  <c:v>1.4734185493599242E-2</c:v>
                </c:pt>
                <c:pt idx="777">
                  <c:v>1.4777728601193602E-2</c:v>
                </c:pt>
                <c:pt idx="778">
                  <c:v>1.4821147588085552E-2</c:v>
                </c:pt>
                <c:pt idx="779">
                  <c:v>1.486444245014709E-2</c:v>
                </c:pt>
                <c:pt idx="780">
                  <c:v>1.490761318326498E-2</c:v>
                </c:pt>
                <c:pt idx="781">
                  <c:v>1.4950659783333813E-2</c:v>
                </c:pt>
                <c:pt idx="782">
                  <c:v>1.4993582246263818E-2</c:v>
                </c:pt>
                <c:pt idx="783">
                  <c:v>1.5036380567974779E-2</c:v>
                </c:pt>
                <c:pt idx="784">
                  <c:v>1.5075714830238347E-2</c:v>
                </c:pt>
                <c:pt idx="785">
                  <c:v>1.5114938533147715E-2</c:v>
                </c:pt>
                <c:pt idx="786">
                  <c:v>1.5157378581514003E-2</c:v>
                </c:pt>
                <c:pt idx="787">
                  <c:v>1.5199694473528425E-2</c:v>
                </c:pt>
                <c:pt idx="788">
                  <c:v>1.5241886205258126E-2</c:v>
                </c:pt>
                <c:pt idx="789">
                  <c:v>1.5283953772776471E-2</c:v>
                </c:pt>
                <c:pt idx="790">
                  <c:v>1.5329195140709911E-2</c:v>
                </c:pt>
                <c:pt idx="791">
                  <c:v>1.5367716399550702E-2</c:v>
                </c:pt>
                <c:pt idx="792">
                  <c:v>1.5409411451016375E-2</c:v>
                </c:pt>
                <c:pt idx="793">
                  <c:v>1.5441148735669244E-2</c:v>
                </c:pt>
                <c:pt idx="794">
                  <c:v>1.5492429010717679E-2</c:v>
                </c:pt>
                <c:pt idx="795">
                  <c:v>1.5533751511234151E-2</c:v>
                </c:pt>
                <c:pt idx="796">
                  <c:v>1.5574949820399198E-2</c:v>
                </c:pt>
                <c:pt idx="797">
                  <c:v>1.5622519987252934E-2</c:v>
                </c:pt>
                <c:pt idx="798">
                  <c:v>1.5663455709109542E-2</c:v>
                </c:pt>
                <c:pt idx="799">
                  <c:v>1.5704267226071086E-2</c:v>
                </c:pt>
                <c:pt idx="800">
                  <c:v>1.5744954534258931E-2</c:v>
                </c:pt>
                <c:pt idx="801">
                  <c:v>1.5785517629805731E-2</c:v>
                </c:pt>
                <c:pt idx="802">
                  <c:v>1.5822744268184728E-2</c:v>
                </c:pt>
                <c:pt idx="803">
                  <c:v>1.5863066029121478E-2</c:v>
                </c:pt>
                <c:pt idx="804">
                  <c:v>1.5903263567136169E-2</c:v>
                </c:pt>
                <c:pt idx="805">
                  <c:v>1.5943336878446332E-2</c:v>
                </c:pt>
                <c:pt idx="806">
                  <c:v>1.5986469783366517E-2</c:v>
                </c:pt>
                <c:pt idx="807">
                  <c:v>1.6026287522499336E-2</c:v>
                </c:pt>
                <c:pt idx="808">
                  <c:v>1.606598102224642E-2</c:v>
                </c:pt>
                <c:pt idx="809">
                  <c:v>1.6105550278833397E-2</c:v>
                </c:pt>
                <c:pt idx="810">
                  <c:v>1.6144995288498925E-2</c:v>
                </c:pt>
                <c:pt idx="811">
                  <c:v>1.6184316047492965E-2</c:v>
                </c:pt>
                <c:pt idx="812">
                  <c:v>1.6223512552076765E-2</c:v>
                </c:pt>
                <c:pt idx="813">
                  <c:v>1.6262584798525478E-2</c:v>
                </c:pt>
                <c:pt idx="814">
                  <c:v>1.6301532783122949E-2</c:v>
                </c:pt>
                <c:pt idx="815">
                  <c:v>1.6340356448324773E-2</c:v>
                </c:pt>
                <c:pt idx="816">
                  <c:v>1.6379051045540733E-2</c:v>
                </c:pt>
                <c:pt idx="817">
                  <c:v>1.6417603561050289E-2</c:v>
                </c:pt>
                <c:pt idx="818">
                  <c:v>1.6456000139329765E-2</c:v>
                </c:pt>
                <c:pt idx="819">
                  <c:v>1.6494226924328063E-2</c:v>
                </c:pt>
                <c:pt idx="820">
                  <c:v>1.6532270059481467E-2</c:v>
                </c:pt>
                <c:pt idx="821">
                  <c:v>1.6570115687706666E-2</c:v>
                </c:pt>
                <c:pt idx="822">
                  <c:v>1.6607749951423358E-2</c:v>
                </c:pt>
                <c:pt idx="823">
                  <c:v>1.6645158992544699E-2</c:v>
                </c:pt>
                <c:pt idx="824">
                  <c:v>1.6679338013875358E-2</c:v>
                </c:pt>
                <c:pt idx="825">
                  <c:v>1.6716274344044737E-2</c:v>
                </c:pt>
                <c:pt idx="826">
                  <c:v>1.6752944318554831E-2</c:v>
                </c:pt>
                <c:pt idx="827">
                  <c:v>1.679226575247468E-2</c:v>
                </c:pt>
                <c:pt idx="828">
                  <c:v>1.6828340799266237E-2</c:v>
                </c:pt>
                <c:pt idx="829">
                  <c:v>1.6864110897879779E-2</c:v>
                </c:pt>
                <c:pt idx="830">
                  <c:v>1.6899574586037185E-2</c:v>
                </c:pt>
                <c:pt idx="831">
                  <c:v>1.6934731855436393E-2</c:v>
                </c:pt>
                <c:pt idx="832">
                  <c:v>1.6969582697848342E-2</c:v>
                </c:pt>
                <c:pt idx="833">
                  <c:v>1.70041271051126E-2</c:v>
                </c:pt>
                <c:pt idx="834">
                  <c:v>1.7038365069146934E-2</c:v>
                </c:pt>
                <c:pt idx="835">
                  <c:v>1.7072296581934283E-2</c:v>
                </c:pt>
                <c:pt idx="836">
                  <c:v>1.7105921635534038E-2</c:v>
                </c:pt>
                <c:pt idx="837">
                  <c:v>1.713651094148513E-2</c:v>
                </c:pt>
                <c:pt idx="838">
                  <c:v>1.7169543374344474E-2</c:v>
                </c:pt>
                <c:pt idx="839">
                  <c:v>1.7202269336757437E-2</c:v>
                </c:pt>
                <c:pt idx="840">
                  <c:v>1.7239295157009851E-2</c:v>
                </c:pt>
                <c:pt idx="841">
                  <c:v>1.7271364371616783E-2</c:v>
                </c:pt>
                <c:pt idx="842">
                  <c:v>1.7303127092202344E-2</c:v>
                </c:pt>
                <c:pt idx="843">
                  <c:v>1.7334583311412417E-2</c:v>
                </c:pt>
                <c:pt idx="844">
                  <c:v>1.7365733021963158E-2</c:v>
                </c:pt>
                <c:pt idx="845">
                  <c:v>1.7394010900875223E-2</c:v>
                </c:pt>
                <c:pt idx="846">
                  <c:v>1.7424567993097106E-2</c:v>
                </c:pt>
                <c:pt idx="847">
                  <c:v>1.7454818567981256E-2</c:v>
                </c:pt>
                <c:pt idx="848">
                  <c:v>1.7484762618598992E-2</c:v>
                </c:pt>
                <c:pt idx="849">
                  <c:v>1.7514400138094466E-2</c:v>
                </c:pt>
                <c:pt idx="850">
                  <c:v>1.7548655415252395E-2</c:v>
                </c:pt>
                <c:pt idx="851">
                  <c:v>1.7577638880432445E-2</c:v>
                </c:pt>
                <c:pt idx="852">
                  <c:v>1.7606315768128229E-2</c:v>
                </c:pt>
                <c:pt idx="853">
                  <c:v>1.763468607162685E-2</c:v>
                </c:pt>
                <c:pt idx="854">
                  <c:v>1.7660370599565812E-2</c:v>
                </c:pt>
                <c:pt idx="855">
                  <c:v>1.7688148254441864E-2</c:v>
                </c:pt>
                <c:pt idx="856">
                  <c:v>1.7715619318790003E-2</c:v>
                </c:pt>
                <c:pt idx="857">
                  <c:v>1.7742783786249609E-2</c:v>
                </c:pt>
                <c:pt idx="858">
                  <c:v>1.7775747463684446E-2</c:v>
                </c:pt>
                <c:pt idx="859">
                  <c:v>1.7802234321251678E-2</c:v>
                </c:pt>
                <c:pt idx="860">
                  <c:v>1.782841454875583E-2</c:v>
                </c:pt>
                <c:pt idx="861">
                  <c:v>1.7854288140067891E-2</c:v>
                </c:pt>
                <c:pt idx="862">
                  <c:v>1.7879855089131837E-2</c:v>
                </c:pt>
                <c:pt idx="863">
                  <c:v>1.7905115389961153E-2</c:v>
                </c:pt>
                <c:pt idx="864">
                  <c:v>1.7930069036643178E-2</c:v>
                </c:pt>
                <c:pt idx="865">
                  <c:v>1.7954716023335624E-2</c:v>
                </c:pt>
                <c:pt idx="866">
                  <c:v>1.7979056344268329E-2</c:v>
                </c:pt>
                <c:pt idx="867">
                  <c:v>1.8003090083545323E-2</c:v>
                </c:pt>
                <c:pt idx="868">
                  <c:v>1.8026825149609193E-2</c:v>
                </c:pt>
                <c:pt idx="869">
                  <c:v>1.8050283236307536E-2</c:v>
                </c:pt>
                <c:pt idx="870">
                  <c:v>1.8073487441286753E-2</c:v>
                </c:pt>
                <c:pt idx="871">
                  <c:v>1.8096460862794504E-2</c:v>
                </c:pt>
                <c:pt idx="872">
                  <c:v>1.8119226599658859E-2</c:v>
                </c:pt>
                <c:pt idx="873">
                  <c:v>1.8141807751278737E-2</c:v>
                </c:pt>
                <c:pt idx="874">
                  <c:v>1.8164227417615204E-2</c:v>
                </c:pt>
                <c:pt idx="875">
                  <c:v>1.8186508699173258E-2</c:v>
                </c:pt>
                <c:pt idx="876">
                  <c:v>1.8206645620738312E-2</c:v>
                </c:pt>
                <c:pt idx="877">
                  <c:v>1.8228719982457061E-2</c:v>
                </c:pt>
                <c:pt idx="878">
                  <c:v>1.8250724540974345E-2</c:v>
                </c:pt>
                <c:pt idx="879">
                  <c:v>1.8274712006553773E-2</c:v>
                </c:pt>
                <c:pt idx="880">
                  <c:v>1.8296647879292017E-2</c:v>
                </c:pt>
                <c:pt idx="881">
                  <c:v>1.8318578255936246E-2</c:v>
                </c:pt>
                <c:pt idx="882">
                  <c:v>1.8340505561322443E-2</c:v>
                </c:pt>
                <c:pt idx="883">
                  <c:v>1.8362429795397612E-2</c:v>
                </c:pt>
                <c:pt idx="884">
                  <c:v>1.8384350958109613E-2</c:v>
                </c:pt>
                <c:pt idx="885">
                  <c:v>1.8406269049403713E-2</c:v>
                </c:pt>
                <c:pt idx="886">
                  <c:v>1.8428184069229518E-2</c:v>
                </c:pt>
                <c:pt idx="887">
                  <c:v>1.8450096017532284E-2</c:v>
                </c:pt>
                <c:pt idx="888">
                  <c:v>1.8472004894260752E-2</c:v>
                </c:pt>
                <c:pt idx="889">
                  <c:v>1.8489834252767068E-2</c:v>
                </c:pt>
                <c:pt idx="890">
                  <c:v>1.8511735179058242E-2</c:v>
                </c:pt>
                <c:pt idx="891">
                  <c:v>1.8533633031287522E-2</c:v>
                </c:pt>
                <c:pt idx="892">
                  <c:v>1.8558655383896117E-2</c:v>
                </c:pt>
                <c:pt idx="893">
                  <c:v>1.85805466486757E-2</c:v>
                </c:pt>
                <c:pt idx="894">
                  <c:v>1.8602434839229964E-2</c:v>
                </c:pt>
                <c:pt idx="895">
                  <c:v>1.8624319955509172E-2</c:v>
                </c:pt>
                <c:pt idx="896">
                  <c:v>1.8646201997460921E-2</c:v>
                </c:pt>
                <c:pt idx="897">
                  <c:v>1.8666035586110904E-2</c:v>
                </c:pt>
                <c:pt idx="898">
                  <c:v>1.868791056655816E-2</c:v>
                </c:pt>
                <c:pt idx="899">
                  <c:v>1.8709782471362308E-2</c:v>
                </c:pt>
                <c:pt idx="900">
                  <c:v>1.8731651300474845E-2</c:v>
                </c:pt>
                <c:pt idx="901">
                  <c:v>1.8757615285259169E-2</c:v>
                </c:pt>
                <c:pt idx="902">
                  <c:v>1.8785631084880836E-2</c:v>
                </c:pt>
                <c:pt idx="903">
                  <c:v>1.8807495281304407E-2</c:v>
                </c:pt>
                <c:pt idx="904">
                  <c:v>1.8829356407618705E-2</c:v>
                </c:pt>
                <c:pt idx="905">
                  <c:v>1.8851214463768459E-2</c:v>
                </c:pt>
                <c:pt idx="906">
                  <c:v>1.8866907111747398E-2</c:v>
                </c:pt>
                <c:pt idx="907">
                  <c:v>1.8888756256039019E-2</c:v>
                </c:pt>
                <c:pt idx="908">
                  <c:v>1.8923084415308926E-2</c:v>
                </c:pt>
                <c:pt idx="909">
                  <c:v>1.8944925655462543E-2</c:v>
                </c:pt>
                <c:pt idx="910">
                  <c:v>1.8968822006488945E-2</c:v>
                </c:pt>
                <c:pt idx="911">
                  <c:v>1.8990658027584581E-2</c:v>
                </c:pt>
                <c:pt idx="912">
                  <c:v>1.9012490975803483E-2</c:v>
                </c:pt>
                <c:pt idx="913">
                  <c:v>1.9034320851094386E-2</c:v>
                </c:pt>
                <c:pt idx="914">
                  <c:v>1.9056147653406026E-2</c:v>
                </c:pt>
                <c:pt idx="915">
                  <c:v>1.9077971382683665E-2</c:v>
                </c:pt>
                <c:pt idx="916">
                  <c:v>1.9099792038876039E-2</c:v>
                </c:pt>
                <c:pt idx="917">
                  <c:v>1.9121609621930147E-2</c:v>
                </c:pt>
                <c:pt idx="918">
                  <c:v>1.914342413179386E-2</c:v>
                </c:pt>
                <c:pt idx="919">
                  <c:v>1.9165234588828194E-2</c:v>
                </c:pt>
                <c:pt idx="920">
                  <c:v>1.9187033968023012E-2</c:v>
                </c:pt>
                <c:pt idx="921">
                  <c:v>1.9208812940343378E-2</c:v>
                </c:pt>
                <c:pt idx="922">
                  <c:v>1.9230562172015544E-2</c:v>
                </c:pt>
                <c:pt idx="923">
                  <c:v>1.9252272329055482E-2</c:v>
                </c:pt>
                <c:pt idx="924">
                  <c:v>1.927393407728107E-2</c:v>
                </c:pt>
                <c:pt idx="925">
                  <c:v>1.929553808229905E-2</c:v>
                </c:pt>
                <c:pt idx="926">
                  <c:v>1.9317075009517199E-2</c:v>
                </c:pt>
                <c:pt idx="927">
                  <c:v>1.9336501598747037E-2</c:v>
                </c:pt>
                <c:pt idx="928">
                  <c:v>1.9357883462401616E-2</c:v>
                </c:pt>
                <c:pt idx="929">
                  <c:v>1.937917058423741E-2</c:v>
                </c:pt>
                <c:pt idx="930">
                  <c:v>1.9400353526831268E-2</c:v>
                </c:pt>
                <c:pt idx="931">
                  <c:v>1.9423426753844009E-2</c:v>
                </c:pt>
                <c:pt idx="932">
                  <c:v>1.944436574358871E-2</c:v>
                </c:pt>
                <c:pt idx="933">
                  <c:v>1.9465179011279771E-2</c:v>
                </c:pt>
                <c:pt idx="934">
                  <c:v>1.9485866518637381E-2</c:v>
                </c:pt>
                <c:pt idx="935">
                  <c:v>1.9506428263673565E-2</c:v>
                </c:pt>
                <c:pt idx="936">
                  <c:v>1.9526864244416853E-2</c:v>
                </c:pt>
                <c:pt idx="937">
                  <c:v>1.9547174458903607E-2</c:v>
                </c:pt>
                <c:pt idx="938">
                  <c:v>1.9567358905184941E-2</c:v>
                </c:pt>
                <c:pt idx="939">
                  <c:v>1.9587417581323281E-2</c:v>
                </c:pt>
                <c:pt idx="940">
                  <c:v>1.9603483799674137E-2</c:v>
                </c:pt>
                <c:pt idx="941">
                  <c:v>1.9623306742973412E-2</c:v>
                </c:pt>
                <c:pt idx="942">
                  <c:v>1.9643003922179325E-2</c:v>
                </c:pt>
                <c:pt idx="943">
                  <c:v>1.9662575335439136E-2</c:v>
                </c:pt>
                <c:pt idx="944">
                  <c:v>1.9682020980916093E-2</c:v>
                </c:pt>
                <c:pt idx="945">
                  <c:v>1.9703234951571166E-2</c:v>
                </c:pt>
                <c:pt idx="946">
                  <c:v>1.9720534961229497E-2</c:v>
                </c:pt>
                <c:pt idx="947">
                  <c:v>1.9739603292448393E-2</c:v>
                </c:pt>
                <c:pt idx="948">
                  <c:v>1.9758545848650222E-2</c:v>
                </c:pt>
                <c:pt idx="949">
                  <c:v>1.9777362628057737E-2</c:v>
                </c:pt>
                <c:pt idx="950">
                  <c:v>1.97960536289008E-2</c:v>
                </c:pt>
                <c:pt idx="951">
                  <c:v>1.9814618849427035E-2</c:v>
                </c:pt>
                <c:pt idx="952">
                  <c:v>1.983305828789117E-2</c:v>
                </c:pt>
                <c:pt idx="953">
                  <c:v>1.9855032125876575E-2</c:v>
                </c:pt>
                <c:pt idx="954">
                  <c:v>1.9873204025558103E-2</c:v>
                </c:pt>
                <c:pt idx="955">
                  <c:v>1.9891250125736643E-2</c:v>
                </c:pt>
                <c:pt idx="956">
                  <c:v>1.9909170424677929E-2</c:v>
                </c:pt>
                <c:pt idx="957">
                  <c:v>1.9925167153820214E-2</c:v>
                </c:pt>
                <c:pt idx="958">
                  <c:v>1.9942843854963924E-2</c:v>
                </c:pt>
                <c:pt idx="959">
                  <c:v>1.9960394755961074E-2</c:v>
                </c:pt>
                <c:pt idx="960">
                  <c:v>1.997781985514354E-2</c:v>
                </c:pt>
                <c:pt idx="961">
                  <c:v>1.9995119150858144E-2</c:v>
                </c:pt>
                <c:pt idx="962">
                  <c:v>2.0014050296865791E-2</c:v>
                </c:pt>
                <c:pt idx="963">
                  <c:v>2.0031089939656466E-2</c:v>
                </c:pt>
                <c:pt idx="964">
                  <c:v>2.0048003767787578E-2</c:v>
                </c:pt>
                <c:pt idx="965">
                  <c:v>2.0064791779633478E-2</c:v>
                </c:pt>
                <c:pt idx="966">
                  <c:v>2.0081453973581537E-2</c:v>
                </c:pt>
                <c:pt idx="967">
                  <c:v>2.0097990348033903E-2</c:v>
                </c:pt>
                <c:pt idx="968">
                  <c:v>2.0114400901402284E-2</c:v>
                </c:pt>
                <c:pt idx="969">
                  <c:v>2.0130685632109679E-2</c:v>
                </c:pt>
                <c:pt idx="970">
                  <c:v>2.0146844538594728E-2</c:v>
                </c:pt>
                <c:pt idx="971">
                  <c:v>2.0162877619306498E-2</c:v>
                </c:pt>
                <c:pt idx="972">
                  <c:v>2.0178784872702745E-2</c:v>
                </c:pt>
                <c:pt idx="973">
                  <c:v>2.0194566297259471E-2</c:v>
                </c:pt>
                <c:pt idx="974">
                  <c:v>2.0210221891459625E-2</c:v>
                </c:pt>
                <c:pt idx="975">
                  <c:v>2.0225751653800937E-2</c:v>
                </c:pt>
                <c:pt idx="976">
                  <c:v>2.0241155582791551E-2</c:v>
                </c:pt>
                <c:pt idx="977">
                  <c:v>2.0256433676954393E-2</c:v>
                </c:pt>
                <c:pt idx="978">
                  <c:v>2.0271585934821066E-2</c:v>
                </c:pt>
                <c:pt idx="979">
                  <c:v>2.0284992265763021E-2</c:v>
                </c:pt>
                <c:pt idx="980">
                  <c:v>2.0299900997070977E-2</c:v>
                </c:pt>
                <c:pt idx="981">
                  <c:v>2.0314683894327185E-2</c:v>
                </c:pt>
                <c:pt idx="982">
                  <c:v>2.0329340956125291E-2</c:v>
                </c:pt>
                <c:pt idx="983">
                  <c:v>2.0343872181072132E-2</c:v>
                </c:pt>
                <c:pt idx="984">
                  <c:v>2.0359856839192194E-2</c:v>
                </c:pt>
                <c:pt idx="985">
                  <c:v>2.0374128202933401E-2</c:v>
                </c:pt>
                <c:pt idx="986">
                  <c:v>2.0388273719078781E-2</c:v>
                </c:pt>
                <c:pt idx="987">
                  <c:v>2.0402293386270295E-2</c:v>
                </c:pt>
                <c:pt idx="988">
                  <c:v>2.0416187203162933E-2</c:v>
                </c:pt>
                <c:pt idx="989">
                  <c:v>2.0429955168422109E-2</c:v>
                </c:pt>
                <c:pt idx="990">
                  <c:v>2.0443597280725399E-2</c:v>
                </c:pt>
                <c:pt idx="991">
                  <c:v>2.0457113538764293E-2</c:v>
                </c:pt>
                <c:pt idx="992">
                  <c:v>2.0467475977580918E-2</c:v>
                </c:pt>
                <c:pt idx="993">
                  <c:v>2.0480756996085425E-2</c:v>
                </c:pt>
                <c:pt idx="994">
                  <c:v>2.0493912169964545E-2</c:v>
                </c:pt>
                <c:pt idx="995">
                  <c:v>2.0506941497982822E-2</c:v>
                </c:pt>
                <c:pt idx="996">
                  <c:v>2.0521326340491711E-2</c:v>
                </c:pt>
                <c:pt idx="997">
                  <c:v>2.0532622611556306E-2</c:v>
                </c:pt>
                <c:pt idx="998">
                  <c:v>2.0545274394698332E-2</c:v>
                </c:pt>
                <c:pt idx="999">
                  <c:v>2.0557800327155817E-2</c:v>
                </c:pt>
                <c:pt idx="1000">
                  <c:v>2.0570200407753703E-2</c:v>
                </c:pt>
                <c:pt idx="1001">
                  <c:v>2.0582474635324033E-2</c:v>
                </c:pt>
                <c:pt idx="1002">
                  <c:v>2.0594623008717505E-2</c:v>
                </c:pt>
                <c:pt idx="1003">
                  <c:v>2.0606645526790146E-2</c:v>
                </c:pt>
                <c:pt idx="1004">
                  <c:v>2.061854218841308E-2</c:v>
                </c:pt>
                <c:pt idx="1005">
                  <c:v>2.0633125748740839E-2</c:v>
                </c:pt>
                <c:pt idx="1006">
                  <c:v>2.064475404384418E-2</c:v>
                </c:pt>
                <c:pt idx="1007">
                  <c:v>2.0656256465368131E-2</c:v>
                </c:pt>
                <c:pt idx="1008">
                  <c:v>2.0667633012209231E-2</c:v>
                </c:pt>
                <c:pt idx="1009">
                  <c:v>2.0678883683275313E-2</c:v>
                </c:pt>
                <c:pt idx="1010">
                  <c:v>2.0688644166847837E-2</c:v>
                </c:pt>
                <c:pt idx="1011">
                  <c:v>2.0699651443396534E-2</c:v>
                </c:pt>
                <c:pt idx="1012">
                  <c:v>2.0710532847928245E-2</c:v>
                </c:pt>
                <c:pt idx="1013">
                  <c:v>2.0721288379408197E-2</c:v>
                </c:pt>
                <c:pt idx="1014">
                  <c:v>2.0733248864590315E-2</c:v>
                </c:pt>
                <c:pt idx="1015">
                  <c:v>2.0743744258743212E-2</c:v>
                </c:pt>
                <c:pt idx="1016">
                  <c:v>2.0754113769812149E-2</c:v>
                </c:pt>
                <c:pt idx="1017">
                  <c:v>2.0764357396802276E-2</c:v>
                </c:pt>
                <c:pt idx="1018">
                  <c:v>2.0774475138730028E-2</c:v>
                </c:pt>
                <c:pt idx="1019">
                  <c:v>2.0784466994624877E-2</c:v>
                </c:pt>
                <c:pt idx="1020">
                  <c:v>2.0794332963525852E-2</c:v>
                </c:pt>
                <c:pt idx="1021">
                  <c:v>2.0804073044486757E-2</c:v>
                </c:pt>
                <c:pt idx="1022">
                  <c:v>2.0813687236571815E-2</c:v>
                </c:pt>
                <c:pt idx="1023">
                  <c:v>2.0823175547861523E-2</c:v>
                </c:pt>
                <c:pt idx="1024">
                  <c:v>2.0832538770885395E-2</c:v>
                </c:pt>
                <c:pt idx="1025">
                  <c:v>2.0841779080240461E-2</c:v>
                </c:pt>
                <c:pt idx="1026">
                  <c:v>2.0850898791240746E-2</c:v>
                </c:pt>
                <c:pt idx="1027">
                  <c:v>2.0859900219230686E-2</c:v>
                </c:pt>
                <c:pt idx="1028">
                  <c:v>2.0868785679589479E-2</c:v>
                </c:pt>
                <c:pt idx="1029">
                  <c:v>2.0877557487723249E-2</c:v>
                </c:pt>
                <c:pt idx="1030">
                  <c:v>2.0886217959072879E-2</c:v>
                </c:pt>
                <c:pt idx="1031">
                  <c:v>2.0893573253998137E-2</c:v>
                </c:pt>
                <c:pt idx="1032">
                  <c:v>2.0902024569886133E-2</c:v>
                </c:pt>
                <c:pt idx="1033">
                  <c:v>2.0910371403209109E-2</c:v>
                </c:pt>
                <c:pt idx="1034">
                  <c:v>2.0918616094847083E-2</c:v>
                </c:pt>
                <c:pt idx="1035">
                  <c:v>2.0926760985705551E-2</c:v>
                </c:pt>
                <c:pt idx="1036">
                  <c:v>2.0935972381862466E-2</c:v>
                </c:pt>
                <c:pt idx="1037">
                  <c:v>2.0943917755338135E-2</c:v>
                </c:pt>
                <c:pt idx="1038">
                  <c:v>2.0951767669437748E-2</c:v>
                </c:pt>
                <c:pt idx="1039">
                  <c:v>2.0959522123590459E-2</c:v>
                </c:pt>
                <c:pt idx="1040">
                  <c:v>2.0967181117232371E-2</c:v>
                </c:pt>
                <c:pt idx="1041">
                  <c:v>2.0974744649803926E-2</c:v>
                </c:pt>
                <c:pt idx="1042">
                  <c:v>2.0982212720755136E-2</c:v>
                </c:pt>
                <c:pt idx="1043">
                  <c:v>2.0989585329542954E-2</c:v>
                </c:pt>
                <c:pt idx="1044">
                  <c:v>2.0995749518987233E-2</c:v>
                </c:pt>
                <c:pt idx="1045">
                  <c:v>2.1002937602495865E-2</c:v>
                </c:pt>
                <c:pt idx="1046">
                  <c:v>2.1010030227703015E-2</c:v>
                </c:pt>
                <c:pt idx="1047">
                  <c:v>2.1017027394096565E-2</c:v>
                </c:pt>
                <c:pt idx="1048">
                  <c:v>2.1023929101171422E-2</c:v>
                </c:pt>
                <c:pt idx="1049">
                  <c:v>2.1030735348433038E-2</c:v>
                </c:pt>
                <c:pt idx="1050">
                  <c:v>2.10374461353895E-2</c:v>
                </c:pt>
                <c:pt idx="1051">
                  <c:v>2.1044061461558555E-2</c:v>
                </c:pt>
                <c:pt idx="1052">
                  <c:v>2.1050581326464101E-2</c:v>
                </c:pt>
                <c:pt idx="1053">
                  <c:v>2.1057005729636185E-2</c:v>
                </c:pt>
                <c:pt idx="1054">
                  <c:v>2.1062285391509228E-2</c:v>
                </c:pt>
                <c:pt idx="1055">
                  <c:v>2.1068525324449361E-2</c:v>
                </c:pt>
                <c:pt idx="1056">
                  <c:v>2.1074669799785006E-2</c:v>
                </c:pt>
                <c:pt idx="1057">
                  <c:v>2.1082778037451854E-2</c:v>
                </c:pt>
                <c:pt idx="1058">
                  <c:v>2.1088718653265909E-2</c:v>
                </c:pt>
                <c:pt idx="1059">
                  <c:v>2.1094563799161904E-2</c:v>
                </c:pt>
                <c:pt idx="1060">
                  <c:v>2.1100313474714093E-2</c:v>
                </c:pt>
                <c:pt idx="1061">
                  <c:v>2.1105967679504553E-2</c:v>
                </c:pt>
                <c:pt idx="1062">
                  <c:v>2.1110529506097684E-2</c:v>
                </c:pt>
                <c:pt idx="1063">
                  <c:v>2.1115999267621397E-2</c:v>
                </c:pt>
                <c:pt idx="1064">
                  <c:v>2.112137356270069E-2</c:v>
                </c:pt>
                <c:pt idx="1065">
                  <c:v>2.1126652390948179E-2</c:v>
                </c:pt>
                <c:pt idx="1066">
                  <c:v>2.1132806627859616E-2</c:v>
                </c:pt>
                <c:pt idx="1067">
                  <c:v>2.1137887999676846E-2</c:v>
                </c:pt>
                <c:pt idx="1068">
                  <c:v>2.1142873897994536E-2</c:v>
                </c:pt>
                <c:pt idx="1069">
                  <c:v>2.1147764322453841E-2</c:v>
                </c:pt>
                <c:pt idx="1070">
                  <c:v>2.1152559272695048E-2</c:v>
                </c:pt>
                <c:pt idx="1071">
                  <c:v>2.1157258748369743E-2</c:v>
                </c:pt>
                <c:pt idx="1072">
                  <c:v>2.1161862749137325E-2</c:v>
                </c:pt>
                <c:pt idx="1073">
                  <c:v>2.1166371274661547E-2</c:v>
                </c:pt>
                <c:pt idx="1074">
                  <c:v>2.117078432461484E-2</c:v>
                </c:pt>
                <c:pt idx="1075">
                  <c:v>2.1175101898674855E-2</c:v>
                </c:pt>
                <c:pt idx="1076">
                  <c:v>2.117932399652793E-2</c:v>
                </c:pt>
                <c:pt idx="1077">
                  <c:v>2.1183450617866483E-2</c:v>
                </c:pt>
                <c:pt idx="1078">
                  <c:v>2.1187481762389885E-2</c:v>
                </c:pt>
                <c:pt idx="1079">
                  <c:v>2.119141742980446E-2</c:v>
                </c:pt>
                <c:pt idx="1080">
                  <c:v>2.119525761982435E-2</c:v>
                </c:pt>
                <c:pt idx="1081">
                  <c:v>2.1199002332170647E-2</c:v>
                </c:pt>
                <c:pt idx="1082">
                  <c:v>2.120265156656792E-2</c:v>
                </c:pt>
                <c:pt idx="1083">
                  <c:v>2.1206205322754634E-2</c:v>
                </c:pt>
                <c:pt idx="1084">
                  <c:v>2.1208810965168995E-2</c:v>
                </c:pt>
                <c:pt idx="1085">
                  <c:v>2.1212180386093245E-2</c:v>
                </c:pt>
                <c:pt idx="1086">
                  <c:v>2.1215454333646744E-2</c:v>
                </c:pt>
                <c:pt idx="1087">
                  <c:v>2.1219465560295681E-2</c:v>
                </c:pt>
                <c:pt idx="1088">
                  <c:v>2.1222541921674366E-2</c:v>
                </c:pt>
                <c:pt idx="1089">
                  <c:v>2.1225522803392349E-2</c:v>
                </c:pt>
                <c:pt idx="1090">
                  <c:v>2.1228408205232415E-2</c:v>
                </c:pt>
                <c:pt idx="1091">
                  <c:v>2.123119812698343E-2</c:v>
                </c:pt>
                <c:pt idx="1092">
                  <c:v>2.1233892568443814E-2</c:v>
                </c:pt>
                <c:pt idx="1093">
                  <c:v>2.1236491529417201E-2</c:v>
                </c:pt>
                <c:pt idx="1094">
                  <c:v>2.1238995009713314E-2</c:v>
                </c:pt>
                <c:pt idx="1095">
                  <c:v>2.1241403009149683E-2</c:v>
                </c:pt>
                <c:pt idx="1096">
                  <c:v>2.1243715527551672E-2</c:v>
                </c:pt>
                <c:pt idx="1097">
                  <c:v>2.1244399730316665E-2</c:v>
                </c:pt>
                <c:pt idx="1098">
                  <c:v>2.1246534675037232E-2</c:v>
                </c:pt>
                <c:pt idx="1099">
                  <c:v>2.124857414947634E-2</c:v>
                </c:pt>
                <c:pt idx="1100">
                  <c:v>2.125078807483316E-2</c:v>
                </c:pt>
                <c:pt idx="1101">
                  <c:v>2.1252622969615054E-2</c:v>
                </c:pt>
                <c:pt idx="1102">
                  <c:v>2.1254362393682058E-2</c:v>
                </c:pt>
                <c:pt idx="1103">
                  <c:v>2.125600634690894E-2</c:v>
                </c:pt>
                <c:pt idx="1104">
                  <c:v>2.1257554829180236E-2</c:v>
                </c:pt>
                <c:pt idx="1105">
                  <c:v>2.1258295176322689E-2</c:v>
                </c:pt>
                <c:pt idx="1106">
                  <c:v>2.125965945537826E-2</c:v>
                </c:pt>
                <c:pt idx="1107">
                  <c:v>2.1260928268791245E-2</c:v>
                </c:pt>
                <c:pt idx="1108">
                  <c:v>2.1262101616472733E-2</c:v>
                </c:pt>
                <c:pt idx="1109">
                  <c:v>2.1265234667061119E-2</c:v>
                </c:pt>
                <c:pt idx="1110">
                  <c:v>2.1266196796067151E-2</c:v>
                </c:pt>
                <c:pt idx="1111">
                  <c:v>2.1267063442235026E-2</c:v>
                </c:pt>
                <c:pt idx="1112">
                  <c:v>2.1267834605499573E-2</c:v>
                </c:pt>
                <c:pt idx="1113">
                  <c:v>2.1268510285806064E-2</c:v>
                </c:pt>
                <c:pt idx="1114">
                  <c:v>2.1268439916773074E-2</c:v>
                </c:pt>
                <c:pt idx="1115">
                  <c:v>2.1268931422280136E-2</c:v>
                </c:pt>
                <c:pt idx="1116">
                  <c:v>2.1269327450330049E-2</c:v>
                </c:pt>
                <c:pt idx="1117">
                  <c:v>2.1269628000892948E-2</c:v>
                </c:pt>
                <c:pt idx="1118">
                  <c:v>2.1270456441475724E-2</c:v>
                </c:pt>
                <c:pt idx="1119">
                  <c:v>2.1270559223238825E-2</c:v>
                </c:pt>
                <c:pt idx="1120">
                  <c:v>2.1270566521845762E-2</c:v>
                </c:pt>
                <c:pt idx="1121">
                  <c:v>2.1270478337295666E-2</c:v>
                </c:pt>
                <c:pt idx="1122">
                  <c:v>2.127029466959288E-2</c:v>
                </c:pt>
                <c:pt idx="1123">
                  <c:v>2.1270015518752176E-2</c:v>
                </c:pt>
                <c:pt idx="1124">
                  <c:v>2.1269640884794407E-2</c:v>
                </c:pt>
                <c:pt idx="1125">
                  <c:v>2.1269170767745638E-2</c:v>
                </c:pt>
                <c:pt idx="1126">
                  <c:v>2.1268605167643232E-2</c:v>
                </c:pt>
                <c:pt idx="1127">
                  <c:v>2.1267944084525418E-2</c:v>
                </c:pt>
                <c:pt idx="1128">
                  <c:v>2.1267187518439118E-2</c:v>
                </c:pt>
                <c:pt idx="1129">
                  <c:v>2.1266335469442545E-2</c:v>
                </c:pt>
                <c:pt idx="1130">
                  <c:v>2.1265387937595647E-2</c:v>
                </c:pt>
                <c:pt idx="1131">
                  <c:v>2.1264344922967936E-2</c:v>
                </c:pt>
                <c:pt idx="1132">
                  <c:v>2.1263206425637612E-2</c:v>
                </c:pt>
                <c:pt idx="1133">
                  <c:v>2.1261972445682873E-2</c:v>
                </c:pt>
                <c:pt idx="1134">
                  <c:v>2.1260642983197554E-2</c:v>
                </c:pt>
                <c:pt idx="1135">
                  <c:v>2.1259218038278106E-2</c:v>
                </c:pt>
                <c:pt idx="1136">
                  <c:v>2.1257197751479436E-2</c:v>
                </c:pt>
                <c:pt idx="1137">
                  <c:v>2.1255588756907574E-2</c:v>
                </c:pt>
                <c:pt idx="1138">
                  <c:v>2.1253884285839551E-2</c:v>
                </c:pt>
                <c:pt idx="1139">
                  <c:v>2.1252563436423327E-2</c:v>
                </c:pt>
                <c:pt idx="1140">
                  <c:v>2.1250661081021426E-2</c:v>
                </c:pt>
                <c:pt idx="1141">
                  <c:v>2.1248663243912634E-2</c:v>
                </c:pt>
                <c:pt idx="1142">
                  <c:v>2.1246569925240318E-2</c:v>
                </c:pt>
                <c:pt idx="1143">
                  <c:v>2.1244381125158269E-2</c:v>
                </c:pt>
                <c:pt idx="1144">
                  <c:v>2.1242096843824616E-2</c:v>
                </c:pt>
                <c:pt idx="1145">
                  <c:v>2.1239717081405318E-2</c:v>
                </c:pt>
                <c:pt idx="1146">
                  <c:v>2.1237241838075016E-2</c:v>
                </c:pt>
                <c:pt idx="1147">
                  <c:v>2.1234671114013566E-2</c:v>
                </c:pt>
                <c:pt idx="1148">
                  <c:v>2.1232004909407777E-2</c:v>
                </c:pt>
                <c:pt idx="1149">
                  <c:v>2.1228423515853301E-2</c:v>
                </c:pt>
                <c:pt idx="1150">
                  <c:v>2.1225580325160642E-2</c:v>
                </c:pt>
                <c:pt idx="1151">
                  <c:v>2.1222641665677777E-2</c:v>
                </c:pt>
                <c:pt idx="1152">
                  <c:v>2.1219166297409053E-2</c:v>
                </c:pt>
                <c:pt idx="1153">
                  <c:v>2.1216023062661904E-2</c:v>
                </c:pt>
                <c:pt idx="1154">
                  <c:v>2.1212784359806669E-2</c:v>
                </c:pt>
                <c:pt idx="1155">
                  <c:v>2.1209450189074275E-2</c:v>
                </c:pt>
                <c:pt idx="1156">
                  <c:v>2.1206020550700089E-2</c:v>
                </c:pt>
                <c:pt idx="1157">
                  <c:v>2.1202141663289528E-2</c:v>
                </c:pt>
                <c:pt idx="1158">
                  <c:v>2.1198528121686058E-2</c:v>
                </c:pt>
                <c:pt idx="1159">
                  <c:v>2.1194819118745774E-2</c:v>
                </c:pt>
                <c:pt idx="1160">
                  <c:v>2.1191014654730042E-2</c:v>
                </c:pt>
                <c:pt idx="1161">
                  <c:v>2.1188089619267762E-2</c:v>
                </c:pt>
                <c:pt idx="1162">
                  <c:v>2.1184073071013769E-2</c:v>
                </c:pt>
                <c:pt idx="1163">
                  <c:v>2.1179961045899445E-2</c:v>
                </c:pt>
                <c:pt idx="1164">
                  <c:v>2.1175753544224549E-2</c:v>
                </c:pt>
                <c:pt idx="1165">
                  <c:v>2.1171450566294926E-2</c:v>
                </c:pt>
                <c:pt idx="1166">
                  <c:v>2.1166763140173968E-2</c:v>
                </c:pt>
                <c:pt idx="1167">
                  <c:v>2.1162276293429275E-2</c:v>
                </c:pt>
                <c:pt idx="1168">
                  <c:v>2.1157693976907442E-2</c:v>
                </c:pt>
                <c:pt idx="1169">
                  <c:v>2.1153016190938755E-2</c:v>
                </c:pt>
                <c:pt idx="1170">
                  <c:v>2.1148503544036048E-2</c:v>
                </c:pt>
                <c:pt idx="1171">
                  <c:v>2.1143627715401292E-2</c:v>
                </c:pt>
                <c:pt idx="1172">
                  <c:v>2.1138656412850804E-2</c:v>
                </c:pt>
                <c:pt idx="1173">
                  <c:v>2.1133589636746039E-2</c:v>
                </c:pt>
                <c:pt idx="1174">
                  <c:v>2.1128427387458001E-2</c:v>
                </c:pt>
                <c:pt idx="1175">
                  <c:v>2.1123169665361177E-2</c:v>
                </c:pt>
                <c:pt idx="1176">
                  <c:v>2.1117816470836992E-2</c:v>
                </c:pt>
                <c:pt idx="1177">
                  <c:v>2.1112367804277318E-2</c:v>
                </c:pt>
                <c:pt idx="1178">
                  <c:v>2.1106823666077482E-2</c:v>
                </c:pt>
                <c:pt idx="1179">
                  <c:v>2.1101184073346411E-2</c:v>
                </c:pt>
                <c:pt idx="1180">
                  <c:v>2.1095450498534962E-2</c:v>
                </c:pt>
                <c:pt idx="1181">
                  <c:v>2.1089626978155127E-2</c:v>
                </c:pt>
                <c:pt idx="1182">
                  <c:v>2.1083717809704045E-2</c:v>
                </c:pt>
                <c:pt idx="1183">
                  <c:v>2.1077727290655403E-2</c:v>
                </c:pt>
                <c:pt idx="1184">
                  <c:v>2.10716597184629E-2</c:v>
                </c:pt>
                <c:pt idx="1185">
                  <c:v>2.1065519390557633E-2</c:v>
                </c:pt>
                <c:pt idx="1186">
                  <c:v>2.1059310604349863E-2</c:v>
                </c:pt>
                <c:pt idx="1187">
                  <c:v>2.1053037657226381E-2</c:v>
                </c:pt>
                <c:pt idx="1188">
                  <c:v>2.1046552884736211E-2</c:v>
                </c:pt>
                <c:pt idx="1189">
                  <c:v>2.1040167933263177E-2</c:v>
                </c:pt>
                <c:pt idx="1190">
                  <c:v>2.1033731580834568E-2</c:v>
                </c:pt>
                <c:pt idx="1191">
                  <c:v>2.1027390206425852E-2</c:v>
                </c:pt>
                <c:pt idx="1192">
                  <c:v>2.1020860912552456E-2</c:v>
                </c:pt>
                <c:pt idx="1193">
                  <c:v>2.1014292176691124E-2</c:v>
                </c:pt>
                <c:pt idx="1194">
                  <c:v>2.1007684450037457E-2</c:v>
                </c:pt>
                <c:pt idx="1195">
                  <c:v>2.1001037732786953E-2</c:v>
                </c:pt>
                <c:pt idx="1196">
                  <c:v>2.0994352025138583E-2</c:v>
                </c:pt>
                <c:pt idx="1197">
                  <c:v>2.0987627327291314E-2</c:v>
                </c:pt>
                <c:pt idx="1198">
                  <c:v>2.0980863639443254E-2</c:v>
                </c:pt>
                <c:pt idx="1199">
                  <c:v>2.0974060961795979E-2</c:v>
                </c:pt>
                <c:pt idx="1200">
                  <c:v>2.0967219294554543E-2</c:v>
                </c:pt>
                <c:pt idx="1201">
                  <c:v>2.0960117775111975E-2</c:v>
                </c:pt>
                <c:pt idx="1202">
                  <c:v>2.0953204501968692E-2</c:v>
                </c:pt>
                <c:pt idx="1203">
                  <c:v>2.0946252244073982E-2</c:v>
                </c:pt>
                <c:pt idx="1204">
                  <c:v>2.0938259070309329E-2</c:v>
                </c:pt>
                <c:pt idx="1205">
                  <c:v>2.09312232743466E-2</c:v>
                </c:pt>
                <c:pt idx="1206">
                  <c:v>2.0924148494270156E-2</c:v>
                </c:pt>
                <c:pt idx="1207">
                  <c:v>2.0917034730288719E-2</c:v>
                </c:pt>
                <c:pt idx="1208">
                  <c:v>2.0909881982608347E-2</c:v>
                </c:pt>
                <c:pt idx="1209">
                  <c:v>2.0902605374057571E-2</c:v>
                </c:pt>
                <c:pt idx="1210">
                  <c:v>2.0895377862615205E-2</c:v>
                </c:pt>
                <c:pt idx="1211">
                  <c:v>2.0888111370199785E-2</c:v>
                </c:pt>
                <c:pt idx="1212">
                  <c:v>2.0880805897018781E-2</c:v>
                </c:pt>
                <c:pt idx="1213">
                  <c:v>2.0873605245348498E-2</c:v>
                </c:pt>
                <c:pt idx="1214">
                  <c:v>2.0866419177770695E-2</c:v>
                </c:pt>
                <c:pt idx="1215">
                  <c:v>2.085898069297747E-2</c:v>
                </c:pt>
                <c:pt idx="1216">
                  <c:v>2.0851503217846474E-2</c:v>
                </c:pt>
                <c:pt idx="1217">
                  <c:v>2.0843986752604765E-2</c:v>
                </c:pt>
                <c:pt idx="1218">
                  <c:v>2.0836266118640139E-2</c:v>
                </c:pt>
                <c:pt idx="1219">
                  <c:v>2.0824329681467836E-2</c:v>
                </c:pt>
                <c:pt idx="1220">
                  <c:v>2.0816683645755573E-2</c:v>
                </c:pt>
                <c:pt idx="1221">
                  <c:v>2.080899862719383E-2</c:v>
                </c:pt>
                <c:pt idx="1222">
                  <c:v>2.0801315242770201E-2</c:v>
                </c:pt>
                <c:pt idx="1223">
                  <c:v>2.0793549027299484E-2</c:v>
                </c:pt>
                <c:pt idx="1224">
                  <c:v>2.078574382759988E-2</c:v>
                </c:pt>
                <c:pt idx="1225">
                  <c:v>2.0777899643904241E-2</c:v>
                </c:pt>
                <c:pt idx="1226">
                  <c:v>2.0770016476446298E-2</c:v>
                </c:pt>
                <c:pt idx="1227">
                  <c:v>2.0762094325459779E-2</c:v>
                </c:pt>
                <c:pt idx="1228">
                  <c:v>2.0754133191180142E-2</c:v>
                </c:pt>
                <c:pt idx="1229">
                  <c:v>2.074613307384459E-2</c:v>
                </c:pt>
                <c:pt idx="1230">
                  <c:v>2.0738093973692067E-2</c:v>
                </c:pt>
                <c:pt idx="1231">
                  <c:v>2.073001589096064E-2</c:v>
                </c:pt>
                <c:pt idx="1232">
                  <c:v>2.0721898825889245E-2</c:v>
                </c:pt>
                <c:pt idx="1233">
                  <c:v>2.0713742778721171E-2</c:v>
                </c:pt>
                <c:pt idx="1234">
                  <c:v>2.0705547749698829E-2</c:v>
                </c:pt>
                <c:pt idx="1235">
                  <c:v>2.0697313739063767E-2</c:v>
                </c:pt>
                <c:pt idx="1236">
                  <c:v>2.0689040747063615E-2</c:v>
                </c:pt>
                <c:pt idx="1237">
                  <c:v>2.068072877394252E-2</c:v>
                </c:pt>
                <c:pt idx="1238">
                  <c:v>2.0672377819948986E-2</c:v>
                </c:pt>
                <c:pt idx="1239">
                  <c:v>2.066400248937306E-2</c:v>
                </c:pt>
                <c:pt idx="1240">
                  <c:v>2.0655576840959367E-2</c:v>
                </c:pt>
                <c:pt idx="1241">
                  <c:v>2.06471122144379E-2</c:v>
                </c:pt>
                <c:pt idx="1242">
                  <c:v>2.0638608610054614E-2</c:v>
                </c:pt>
                <c:pt idx="1243">
                  <c:v>2.0630038345616379E-2</c:v>
                </c:pt>
                <c:pt idx="1244">
                  <c:v>2.0621453511638767E-2</c:v>
                </c:pt>
                <c:pt idx="1245">
                  <c:v>2.0612829698550782E-2</c:v>
                </c:pt>
                <c:pt idx="1246">
                  <c:v>2.0604166906610474E-2</c:v>
                </c:pt>
                <c:pt idx="1247">
                  <c:v>2.0595465136073299E-2</c:v>
                </c:pt>
                <c:pt idx="1248">
                  <c:v>2.0586724387198174E-2</c:v>
                </c:pt>
                <c:pt idx="1249">
                  <c:v>2.057794466024402E-2</c:v>
                </c:pt>
                <c:pt idx="1250">
                  <c:v>2.0569125955475848E-2</c:v>
                </c:pt>
                <c:pt idx="1251">
                  <c:v>2.0560268273151713E-2</c:v>
                </c:pt>
                <c:pt idx="1252">
                  <c:v>2.0551428839522313E-2</c:v>
                </c:pt>
                <c:pt idx="1253">
                  <c:v>2.0542496495439461E-2</c:v>
                </c:pt>
                <c:pt idx="1254">
                  <c:v>2.0533525176573648E-2</c:v>
                </c:pt>
                <c:pt idx="1255">
                  <c:v>2.0524514883188398E-2</c:v>
                </c:pt>
                <c:pt idx="1256">
                  <c:v>2.0515465615549875E-2</c:v>
                </c:pt>
                <c:pt idx="1257">
                  <c:v>2.0506377373923357E-2</c:v>
                </c:pt>
                <c:pt idx="1258">
                  <c:v>2.0497250158576764E-2</c:v>
                </c:pt>
                <c:pt idx="1259">
                  <c:v>2.0488083969777134E-2</c:v>
                </c:pt>
                <c:pt idx="1260">
                  <c:v>2.0478878807795902E-2</c:v>
                </c:pt>
                <c:pt idx="1261">
                  <c:v>2.0469721283941311E-2</c:v>
                </c:pt>
                <c:pt idx="1262">
                  <c:v>2.0460441486347847E-2</c:v>
                </c:pt>
                <c:pt idx="1263">
                  <c:v>2.0451122718338155E-2</c:v>
                </c:pt>
                <c:pt idx="1264">
                  <c:v>2.0441764980184018E-2</c:v>
                </c:pt>
                <c:pt idx="1265">
                  <c:v>2.0432168227021093E-2</c:v>
                </c:pt>
                <c:pt idx="1266">
                  <c:v>2.0422725913639479E-2</c:v>
                </c:pt>
                <c:pt idx="1267">
                  <c:v>2.0413244627054936E-2</c:v>
                </c:pt>
                <c:pt idx="1268">
                  <c:v>2.040372436755333E-2</c:v>
                </c:pt>
                <c:pt idx="1269">
                  <c:v>2.0394165135413561E-2</c:v>
                </c:pt>
                <c:pt idx="1270">
                  <c:v>2.0384683723074698E-2</c:v>
                </c:pt>
                <c:pt idx="1271">
                  <c:v>2.0375049874207032E-2</c:v>
                </c:pt>
                <c:pt idx="1272">
                  <c:v>2.0365377055482581E-2</c:v>
                </c:pt>
                <c:pt idx="1273">
                  <c:v>2.0355665267183305E-2</c:v>
                </c:pt>
                <c:pt idx="1274">
                  <c:v>2.0345784395169948E-2</c:v>
                </c:pt>
                <c:pt idx="1275">
                  <c:v>2.0335991333225965E-2</c:v>
                </c:pt>
                <c:pt idx="1276">
                  <c:v>2.032615930065873E-2</c:v>
                </c:pt>
                <c:pt idx="1277">
                  <c:v>2.0316288297764534E-2</c:v>
                </c:pt>
                <c:pt idx="1278">
                  <c:v>2.0306378324830964E-2</c:v>
                </c:pt>
                <c:pt idx="1279">
                  <c:v>2.0296429382157786E-2</c:v>
                </c:pt>
                <c:pt idx="1280">
                  <c:v>2.028644147003868E-2</c:v>
                </c:pt>
                <c:pt idx="1281">
                  <c:v>2.027641458877253E-2</c:v>
                </c:pt>
                <c:pt idx="1282">
                  <c:v>2.0266348738654759E-2</c:v>
                </c:pt>
                <c:pt idx="1283">
                  <c:v>2.0256243919985994E-2</c:v>
                </c:pt>
                <c:pt idx="1284">
                  <c:v>2.0246100133066859E-2</c:v>
                </c:pt>
                <c:pt idx="1285">
                  <c:v>2.023591737819886E-2</c:v>
                </c:pt>
                <c:pt idx="1286">
                  <c:v>2.0225695655685227E-2</c:v>
                </c:pt>
                <c:pt idx="1287">
                  <c:v>2.0215434965828331E-2</c:v>
                </c:pt>
                <c:pt idx="1288">
                  <c:v>2.0205135308935748E-2</c:v>
                </c:pt>
                <c:pt idx="1289">
                  <c:v>2.0194796685310715E-2</c:v>
                </c:pt>
                <c:pt idx="1290">
                  <c:v>2.0184419095262553E-2</c:v>
                </c:pt>
                <c:pt idx="1291">
                  <c:v>2.0174189611959232E-2</c:v>
                </c:pt>
                <c:pt idx="1292">
                  <c:v>2.0163737457346644E-2</c:v>
                </c:pt>
                <c:pt idx="1293">
                  <c:v>2.0153246339091196E-2</c:v>
                </c:pt>
                <c:pt idx="1294">
                  <c:v>2.0142716257502091E-2</c:v>
                </c:pt>
                <c:pt idx="1295">
                  <c:v>2.0132147212887651E-2</c:v>
                </c:pt>
                <c:pt idx="1296">
                  <c:v>2.0121335277446094E-2</c:v>
                </c:pt>
                <c:pt idx="1297">
                  <c:v>2.0110684931139482E-2</c:v>
                </c:pt>
                <c:pt idx="1298">
                  <c:v>2.0099995620909479E-2</c:v>
                </c:pt>
                <c:pt idx="1299">
                  <c:v>2.0089267347076695E-2</c:v>
                </c:pt>
                <c:pt idx="1300">
                  <c:v>2.0078500109956533E-2</c:v>
                </c:pt>
                <c:pt idx="1301">
                  <c:v>2.006769390987221E-2</c:v>
                </c:pt>
                <c:pt idx="1302">
                  <c:v>2.0056848747142603E-2</c:v>
                </c:pt>
                <c:pt idx="1303">
                  <c:v>2.0045964622091805E-2</c:v>
                </c:pt>
                <c:pt idx="1304">
                  <c:v>2.0035503186914383E-2</c:v>
                </c:pt>
                <c:pt idx="1305">
                  <c:v>2.0024547920197477E-2</c:v>
                </c:pt>
                <c:pt idx="1306">
                  <c:v>2.001355369574398E-2</c:v>
                </c:pt>
                <c:pt idx="1307">
                  <c:v>2.0002520513873634E-2</c:v>
                </c:pt>
                <c:pt idx="1308">
                  <c:v>1.9991448374907073E-2</c:v>
                </c:pt>
                <c:pt idx="1309">
                  <c:v>1.9980337279165816E-2</c:v>
                </c:pt>
                <c:pt idx="1310">
                  <c:v>1.9969187226975826E-2</c:v>
                </c:pt>
                <c:pt idx="1311">
                  <c:v>1.9957743784893792E-2</c:v>
                </c:pt>
                <c:pt idx="1312">
                  <c:v>1.9946770254541946E-2</c:v>
                </c:pt>
                <c:pt idx="1313">
                  <c:v>1.9935503334949978E-2</c:v>
                </c:pt>
                <c:pt idx="1314">
                  <c:v>1.9924197460212234E-2</c:v>
                </c:pt>
                <c:pt idx="1315">
                  <c:v>1.9912852630655564E-2</c:v>
                </c:pt>
                <c:pt idx="1316">
                  <c:v>1.9901468846613035E-2</c:v>
                </c:pt>
                <c:pt idx="1317">
                  <c:v>1.9889496010955389E-2</c:v>
                </c:pt>
                <c:pt idx="1318">
                  <c:v>1.9878027490563773E-2</c:v>
                </c:pt>
                <c:pt idx="1319">
                  <c:v>1.9866520013167577E-2</c:v>
                </c:pt>
                <c:pt idx="1320">
                  <c:v>1.9854973579110008E-2</c:v>
                </c:pt>
                <c:pt idx="1321">
                  <c:v>1.984338818873253E-2</c:v>
                </c:pt>
                <c:pt idx="1322">
                  <c:v>1.9832056148109307E-2</c:v>
                </c:pt>
                <c:pt idx="1323">
                  <c:v>1.9820396269200766E-2</c:v>
                </c:pt>
                <c:pt idx="1324">
                  <c:v>1.9808697436746781E-2</c:v>
                </c:pt>
                <c:pt idx="1325">
                  <c:v>1.9796959651092568E-2</c:v>
                </c:pt>
                <c:pt idx="1326">
                  <c:v>1.9784876904155074E-2</c:v>
                </c:pt>
                <c:pt idx="1327">
                  <c:v>1.9773057783137534E-2</c:v>
                </c:pt>
                <c:pt idx="1328">
                  <c:v>1.9761199708235529E-2</c:v>
                </c:pt>
                <c:pt idx="1329">
                  <c:v>1.9749302679803557E-2</c:v>
                </c:pt>
                <c:pt idx="1330">
                  <c:v>1.9737366698193513E-2</c:v>
                </c:pt>
                <c:pt idx="1331">
                  <c:v>1.9725391763761629E-2</c:v>
                </c:pt>
                <c:pt idx="1332">
                  <c:v>1.9713377876862406E-2</c:v>
                </c:pt>
                <c:pt idx="1333">
                  <c:v>1.9701325037855558E-2</c:v>
                </c:pt>
                <c:pt idx="1334">
                  <c:v>1.9689233247096451E-2</c:v>
                </c:pt>
                <c:pt idx="1335">
                  <c:v>1.9677102504947405E-2</c:v>
                </c:pt>
                <c:pt idx="1336">
                  <c:v>1.9664932811766393E-2</c:v>
                </c:pt>
                <c:pt idx="1337">
                  <c:v>1.9652724167917471E-2</c:v>
                </c:pt>
                <c:pt idx="1338">
                  <c:v>1.9640476573762094E-2</c:v>
                </c:pt>
                <c:pt idx="1339">
                  <c:v>1.9628190029666051E-2</c:v>
                </c:pt>
                <c:pt idx="1340">
                  <c:v>1.9615864535993399E-2</c:v>
                </c:pt>
                <c:pt idx="1341">
                  <c:v>1.9603500093110807E-2</c:v>
                </c:pt>
                <c:pt idx="1342">
                  <c:v>1.9591096701385799E-2</c:v>
                </c:pt>
                <c:pt idx="1343">
                  <c:v>1.9578654361186783E-2</c:v>
                </c:pt>
                <c:pt idx="1344">
                  <c:v>1.9566541081479958E-2</c:v>
                </c:pt>
                <c:pt idx="1345">
                  <c:v>1.955402430582533E-2</c:v>
                </c:pt>
                <c:pt idx="1346">
                  <c:v>1.9541468584459869E-2</c:v>
                </c:pt>
                <c:pt idx="1347">
                  <c:v>1.9528873917751634E-2</c:v>
                </c:pt>
                <c:pt idx="1348">
                  <c:v>1.9515858446080694E-2</c:v>
                </c:pt>
                <c:pt idx="1349">
                  <c:v>1.9503182422850488E-2</c:v>
                </c:pt>
                <c:pt idx="1350">
                  <c:v>1.9490467453759836E-2</c:v>
                </c:pt>
                <c:pt idx="1351">
                  <c:v>1.9477713539188427E-2</c:v>
                </c:pt>
                <c:pt idx="1352">
                  <c:v>1.9464920679514226E-2</c:v>
                </c:pt>
                <c:pt idx="1353">
                  <c:v>1.9452088875118664E-2</c:v>
                </c:pt>
                <c:pt idx="1354">
                  <c:v>1.9439218126382305E-2</c:v>
                </c:pt>
                <c:pt idx="1355">
                  <c:v>1.9426308433687454E-2</c:v>
                </c:pt>
                <c:pt idx="1356">
                  <c:v>1.9413769438491987E-2</c:v>
                </c:pt>
                <c:pt idx="1357">
                  <c:v>1.9401198113114582E-2</c:v>
                </c:pt>
                <c:pt idx="1358">
                  <c:v>1.9388178553568558E-2</c:v>
                </c:pt>
                <c:pt idx="1359">
                  <c:v>1.9375120054794692E-2</c:v>
                </c:pt>
                <c:pt idx="1360">
                  <c:v>1.9362022617174013E-2</c:v>
                </c:pt>
                <c:pt idx="1361">
                  <c:v>1.934888624108666E-2</c:v>
                </c:pt>
                <c:pt idx="1362">
                  <c:v>1.9335280730704771E-2</c:v>
                </c:pt>
                <c:pt idx="1363">
                  <c:v>1.9322496675043155E-2</c:v>
                </c:pt>
                <c:pt idx="1364">
                  <c:v>1.93092434858535E-2</c:v>
                </c:pt>
                <c:pt idx="1365">
                  <c:v>1.9297271271918909E-2</c:v>
                </c:pt>
                <c:pt idx="1366">
                  <c:v>1.9282620297068398E-2</c:v>
                </c:pt>
                <c:pt idx="1367">
                  <c:v>1.9269250298245666E-2</c:v>
                </c:pt>
                <c:pt idx="1368">
                  <c:v>1.9255841363656323E-2</c:v>
                </c:pt>
                <c:pt idx="1369">
                  <c:v>1.9241483837422385E-2</c:v>
                </c:pt>
                <c:pt idx="1370">
                  <c:v>1.9227990032064077E-2</c:v>
                </c:pt>
                <c:pt idx="1371">
                  <c:v>1.9214457289028344E-2</c:v>
                </c:pt>
                <c:pt idx="1372">
                  <c:v>1.9200885608715725E-2</c:v>
                </c:pt>
                <c:pt idx="1373">
                  <c:v>1.9187274991533727E-2</c:v>
                </c:pt>
                <c:pt idx="1374">
                  <c:v>1.9174097958013735E-2</c:v>
                </c:pt>
                <c:pt idx="1375">
                  <c:v>1.9160412976294477E-2</c:v>
                </c:pt>
                <c:pt idx="1376">
                  <c:v>1.9146689060438423E-2</c:v>
                </c:pt>
                <c:pt idx="1377">
                  <c:v>1.9132926210851404E-2</c:v>
                </c:pt>
                <c:pt idx="1378">
                  <c:v>1.9118637866733443E-2</c:v>
                </c:pt>
                <c:pt idx="1379">
                  <c:v>1.9104793636854429E-2</c:v>
                </c:pt>
                <c:pt idx="1380">
                  <c:v>1.9090910472960274E-2</c:v>
                </c:pt>
                <c:pt idx="1381">
                  <c:v>1.9076988375462824E-2</c:v>
                </c:pt>
                <c:pt idx="1382">
                  <c:v>1.9063027344776527E-2</c:v>
                </c:pt>
                <c:pt idx="1383">
                  <c:v>1.9049027381315833E-2</c:v>
                </c:pt>
                <c:pt idx="1384">
                  <c:v>1.9034988485499536E-2</c:v>
                </c:pt>
                <c:pt idx="1385">
                  <c:v>1.9020910657741225E-2</c:v>
                </c:pt>
                <c:pt idx="1386">
                  <c:v>1.9006793898461428E-2</c:v>
                </c:pt>
                <c:pt idx="1387">
                  <c:v>1.899263820808068E-2</c:v>
                </c:pt>
                <c:pt idx="1388">
                  <c:v>1.8978443587016905E-2</c:v>
                </c:pt>
                <c:pt idx="1389">
                  <c:v>1.8964210035696722E-2</c:v>
                </c:pt>
                <c:pt idx="1390">
                  <c:v>1.8949937554537184E-2</c:v>
                </c:pt>
                <c:pt idx="1391">
                  <c:v>1.8935626143968386E-2</c:v>
                </c:pt>
                <c:pt idx="1392">
                  <c:v>1.8921275804411729E-2</c:v>
                </c:pt>
                <c:pt idx="1393">
                  <c:v>1.8906886536295568E-2</c:v>
                </c:pt>
                <c:pt idx="1394">
                  <c:v>1.8892458340048251E-2</c:v>
                </c:pt>
                <c:pt idx="1395">
                  <c:v>1.8877991216097265E-2</c:v>
                </c:pt>
                <c:pt idx="1396">
                  <c:v>1.886403520464406E-2</c:v>
                </c:pt>
                <c:pt idx="1397">
                  <c:v>1.8849493766919783E-2</c:v>
                </c:pt>
                <c:pt idx="1398">
                  <c:v>1.8834913404203048E-2</c:v>
                </c:pt>
                <c:pt idx="1399">
                  <c:v>1.881973345188364E-2</c:v>
                </c:pt>
                <c:pt idx="1400">
                  <c:v>1.8805071695892604E-2</c:v>
                </c:pt>
                <c:pt idx="1401">
                  <c:v>1.8790371014795821E-2</c:v>
                </c:pt>
                <c:pt idx="1402">
                  <c:v>1.8775631409031202E-2</c:v>
                </c:pt>
                <c:pt idx="1403">
                  <c:v>1.8760852879035787E-2</c:v>
                </c:pt>
                <c:pt idx="1404">
                  <c:v>1.8746035425250964E-2</c:v>
                </c:pt>
                <c:pt idx="1405">
                  <c:v>1.8731179048114641E-2</c:v>
                </c:pt>
                <c:pt idx="1406">
                  <c:v>1.8716283748070814E-2</c:v>
                </c:pt>
                <c:pt idx="1407">
                  <c:v>1.8701349525561732E-2</c:v>
                </c:pt>
                <c:pt idx="1408">
                  <c:v>1.8686376381028789E-2</c:v>
                </c:pt>
                <c:pt idx="1409">
                  <c:v>1.8672556301600807E-2</c:v>
                </c:pt>
                <c:pt idx="1410">
                  <c:v>1.8657512430872103E-2</c:v>
                </c:pt>
                <c:pt idx="1411">
                  <c:v>1.8642429642164338E-2</c:v>
                </c:pt>
                <c:pt idx="1412">
                  <c:v>1.8625144515252323E-2</c:v>
                </c:pt>
                <c:pt idx="1413">
                  <c:v>1.8609978332359667E-2</c:v>
                </c:pt>
                <c:pt idx="1414">
                  <c:v>1.8594773232869954E-2</c:v>
                </c:pt>
                <c:pt idx="1415">
                  <c:v>1.8579529217228163E-2</c:v>
                </c:pt>
                <c:pt idx="1416">
                  <c:v>1.8564246285878383E-2</c:v>
                </c:pt>
                <c:pt idx="1417">
                  <c:v>1.8549548903377969E-2</c:v>
                </c:pt>
                <c:pt idx="1418">
                  <c:v>1.853419171072334E-2</c:v>
                </c:pt>
                <c:pt idx="1419">
                  <c:v>1.8518795605009866E-2</c:v>
                </c:pt>
                <c:pt idx="1420">
                  <c:v>1.8503360586677647E-2</c:v>
                </c:pt>
                <c:pt idx="1421">
                  <c:v>1.8485969326881437E-2</c:v>
                </c:pt>
                <c:pt idx="1422">
                  <c:v>1.8470445761960965E-2</c:v>
                </c:pt>
                <c:pt idx="1423">
                  <c:v>1.8454883281883307E-2</c:v>
                </c:pt>
                <c:pt idx="1424">
                  <c:v>1.8439281887109835E-2</c:v>
                </c:pt>
                <c:pt idx="1425">
                  <c:v>1.8423641578105398E-2</c:v>
                </c:pt>
                <c:pt idx="1426">
                  <c:v>1.8408619712925168E-2</c:v>
                </c:pt>
                <c:pt idx="1427">
                  <c:v>1.839290515771554E-2</c:v>
                </c:pt>
                <c:pt idx="1428">
                  <c:v>1.8377151690936559E-2</c:v>
                </c:pt>
                <c:pt idx="1429">
                  <c:v>1.8361359313055547E-2</c:v>
                </c:pt>
                <c:pt idx="1430">
                  <c:v>1.8344856335924774E-2</c:v>
                </c:pt>
                <c:pt idx="1431">
                  <c:v>1.8328982551334513E-2</c:v>
                </c:pt>
                <c:pt idx="1432">
                  <c:v>1.8313069855792403E-2</c:v>
                </c:pt>
                <c:pt idx="1433">
                  <c:v>1.8297118249771104E-2</c:v>
                </c:pt>
                <c:pt idx="1434">
                  <c:v>1.8281127733744153E-2</c:v>
                </c:pt>
                <c:pt idx="1435">
                  <c:v>1.8265098308186824E-2</c:v>
                </c:pt>
                <c:pt idx="1436">
                  <c:v>1.8249029973575255E-2</c:v>
                </c:pt>
                <c:pt idx="1437">
                  <c:v>1.8232922730388193E-2</c:v>
                </c:pt>
                <c:pt idx="1438">
                  <c:v>1.8216776579104386E-2</c:v>
                </c:pt>
                <c:pt idx="1439">
                  <c:v>1.8200591544981024E-2</c:v>
                </c:pt>
                <c:pt idx="1440">
                  <c:v>1.8184369812092763E-2</c:v>
                </c:pt>
                <c:pt idx="1441">
                  <c:v>1.8168117367949228E-2</c:v>
                </c:pt>
                <c:pt idx="1442">
                  <c:v>1.8151840587111289E-2</c:v>
                </c:pt>
                <c:pt idx="1443">
                  <c:v>1.8135545844045128E-2</c:v>
                </c:pt>
                <c:pt idx="1444">
                  <c:v>1.8119239513103957E-2</c:v>
                </c:pt>
                <c:pt idx="1445">
                  <c:v>1.810292796853934E-2</c:v>
                </c:pt>
                <c:pt idx="1446">
                  <c:v>1.808661758449423E-2</c:v>
                </c:pt>
                <c:pt idx="1447">
                  <c:v>1.8070314735009921E-2</c:v>
                </c:pt>
                <c:pt idx="1448">
                  <c:v>1.8054732439994052E-2</c:v>
                </c:pt>
                <c:pt idx="1449">
                  <c:v>1.8038461787942002E-2</c:v>
                </c:pt>
                <c:pt idx="1450">
                  <c:v>1.8022217589785731E-2</c:v>
                </c:pt>
                <c:pt idx="1451">
                  <c:v>1.8005306159746128E-2</c:v>
                </c:pt>
                <c:pt idx="1452">
                  <c:v>1.7989136586853322E-2</c:v>
                </c:pt>
                <c:pt idx="1453">
                  <c:v>1.7973011211004801E-2</c:v>
                </c:pt>
                <c:pt idx="1454">
                  <c:v>1.7956930700637173E-2</c:v>
                </c:pt>
                <c:pt idx="1455">
                  <c:v>1.794089505520045E-2</c:v>
                </c:pt>
                <c:pt idx="1456">
                  <c:v>1.7924904274143762E-2</c:v>
                </c:pt>
                <c:pt idx="1457">
                  <c:v>1.790895835692146E-2</c:v>
                </c:pt>
                <c:pt idx="1458">
                  <c:v>1.7893057302988766E-2</c:v>
                </c:pt>
                <c:pt idx="1459">
                  <c:v>1.7877201111800894E-2</c:v>
                </c:pt>
                <c:pt idx="1460">
                  <c:v>1.7861389782814801E-2</c:v>
                </c:pt>
                <c:pt idx="1461">
                  <c:v>1.7846299341458528E-2</c:v>
                </c:pt>
                <c:pt idx="1462">
                  <c:v>1.7830575308349993E-2</c:v>
                </c:pt>
                <c:pt idx="1463">
                  <c:v>1.7814896132966905E-2</c:v>
                </c:pt>
                <c:pt idx="1464">
                  <c:v>1.7797032002529131E-2</c:v>
                </c:pt>
                <c:pt idx="1465">
                  <c:v>1.7781448949055596E-2</c:v>
                </c:pt>
                <c:pt idx="1466">
                  <c:v>1.7765910751645544E-2</c:v>
                </c:pt>
                <c:pt idx="1467">
                  <c:v>1.7750417409771038E-2</c:v>
                </c:pt>
                <c:pt idx="1468">
                  <c:v>1.7734968922909423E-2</c:v>
                </c:pt>
                <c:pt idx="1469">
                  <c:v>1.7720221683754644E-2</c:v>
                </c:pt>
                <c:pt idx="1470">
                  <c:v>1.7704860455685534E-2</c:v>
                </c:pt>
                <c:pt idx="1471">
                  <c:v>1.7689544078250741E-2</c:v>
                </c:pt>
                <c:pt idx="1472">
                  <c:v>1.7674272550938674E-2</c:v>
                </c:pt>
                <c:pt idx="1473">
                  <c:v>1.7659045873236856E-2</c:v>
                </c:pt>
                <c:pt idx="1474">
                  <c:v>1.7642576024919296E-2</c:v>
                </c:pt>
                <c:pt idx="1475">
                  <c:v>1.7627443972642865E-2</c:v>
                </c:pt>
                <c:pt idx="1476">
                  <c:v>1.7612356774024614E-2</c:v>
                </c:pt>
                <c:pt idx="1477">
                  <c:v>1.759731442855017E-2</c:v>
                </c:pt>
                <c:pt idx="1478">
                  <c:v>1.7582950965740262E-2</c:v>
                </c:pt>
                <c:pt idx="1479">
                  <c:v>1.7567995849853489E-2</c:v>
                </c:pt>
                <c:pt idx="1480">
                  <c:v>1.7553085582806965E-2</c:v>
                </c:pt>
                <c:pt idx="1481">
                  <c:v>1.7538220164096473E-2</c:v>
                </c:pt>
                <c:pt idx="1482">
                  <c:v>1.751941540699091E-2</c:v>
                </c:pt>
                <c:pt idx="1483">
                  <c:v>1.7504653550967392E-2</c:v>
                </c:pt>
                <c:pt idx="1484">
                  <c:v>1.7489936549926581E-2</c:v>
                </c:pt>
                <c:pt idx="1485">
                  <c:v>1.7475264403355697E-2</c:v>
                </c:pt>
                <c:pt idx="1486">
                  <c:v>1.7462477841106203E-2</c:v>
                </c:pt>
                <c:pt idx="1487">
                  <c:v>1.7446054671571728E-2</c:v>
                </c:pt>
                <c:pt idx="1488">
                  <c:v>1.7431517085339035E-2</c:v>
                </c:pt>
                <c:pt idx="1489">
                  <c:v>1.7417024351533646E-2</c:v>
                </c:pt>
                <c:pt idx="1490">
                  <c:v>1.7402576469649583E-2</c:v>
                </c:pt>
                <c:pt idx="1491">
                  <c:v>1.7388173439182569E-2</c:v>
                </c:pt>
                <c:pt idx="1492">
                  <c:v>1.7373815259628323E-2</c:v>
                </c:pt>
                <c:pt idx="1493">
                  <c:v>1.7359501930485122E-2</c:v>
                </c:pt>
                <c:pt idx="1494">
                  <c:v>1.7345233451252943E-2</c:v>
                </c:pt>
                <c:pt idx="1495">
                  <c:v>1.7331009821433457E-2</c:v>
                </c:pt>
                <c:pt idx="1496">
                  <c:v>1.7316831040530892E-2</c:v>
                </c:pt>
                <c:pt idx="1497">
                  <c:v>1.7302697108046921E-2</c:v>
                </c:pt>
                <c:pt idx="1498">
                  <c:v>1.7288608023489176E-2</c:v>
                </c:pt>
                <c:pt idx="1499">
                  <c:v>1.7276306468159777E-2</c:v>
                </c:pt>
                <c:pt idx="1500">
                  <c:v>1.7262299479552549E-2</c:v>
                </c:pt>
                <c:pt idx="1501">
                  <c:v>1.7248337329444832E-2</c:v>
                </c:pt>
                <c:pt idx="1502">
                  <c:v>1.7234420017363149E-2</c:v>
                </c:pt>
                <c:pt idx="1503">
                  <c:v>1.7218835302414356E-2</c:v>
                </c:pt>
                <c:pt idx="1504">
                  <c:v>1.7205015295128561E-2</c:v>
                </c:pt>
                <c:pt idx="1505">
                  <c:v>1.7191240132355554E-2</c:v>
                </c:pt>
                <c:pt idx="1506">
                  <c:v>1.7177509813614013E-2</c:v>
                </c:pt>
                <c:pt idx="1507">
                  <c:v>1.7163824338422621E-2</c:v>
                </c:pt>
                <c:pt idx="1508">
                  <c:v>1.7151857717168366E-2</c:v>
                </c:pt>
                <c:pt idx="1509">
                  <c:v>1.7136587916783727E-2</c:v>
                </c:pt>
                <c:pt idx="1510">
                  <c:v>1.7123036969383793E-2</c:v>
                </c:pt>
                <c:pt idx="1511">
                  <c:v>1.7109530863631702E-2</c:v>
                </c:pt>
                <c:pt idx="1512">
                  <c:v>1.709771288516844E-2</c:v>
                </c:pt>
                <c:pt idx="1513">
                  <c:v>1.7084834411210004E-2</c:v>
                </c:pt>
                <c:pt idx="1514">
                  <c:v>1.7071452550363908E-2</c:v>
                </c:pt>
                <c:pt idx="1515">
                  <c:v>1.7058115518957528E-2</c:v>
                </c:pt>
                <c:pt idx="1516">
                  <c:v>1.7038603548878654E-2</c:v>
                </c:pt>
                <c:pt idx="1517">
                  <c:v>1.7024843939015752E-2</c:v>
                </c:pt>
                <c:pt idx="1518">
                  <c:v>1.7012197211095891E-2</c:v>
                </c:pt>
                <c:pt idx="1519">
                  <c:v>1.6999061287484619E-2</c:v>
                </c:pt>
                <c:pt idx="1520">
                  <c:v>1.6985970193466576E-2</c:v>
                </c:pt>
                <c:pt idx="1521">
                  <c:v>1.697292392859991E-2</c:v>
                </c:pt>
                <c:pt idx="1522">
                  <c:v>1.6959922492441902E-2</c:v>
                </c:pt>
                <c:pt idx="1523">
                  <c:v>1.6946965884553345E-2</c:v>
                </c:pt>
                <c:pt idx="1524">
                  <c:v>1.693405410449678E-2</c:v>
                </c:pt>
                <c:pt idx="1525">
                  <c:v>1.6920673841794517E-2</c:v>
                </c:pt>
                <c:pt idx="1526">
                  <c:v>1.6907854316977177E-2</c:v>
                </c:pt>
                <c:pt idx="1527">
                  <c:v>1.689507962120727E-2</c:v>
                </c:pt>
                <c:pt idx="1528">
                  <c:v>1.688234975404862E-2</c:v>
                </c:pt>
                <c:pt idx="1529">
                  <c:v>1.6869664715067661E-2</c:v>
                </c:pt>
                <c:pt idx="1530">
                  <c:v>1.6855722325978265E-2</c:v>
                </c:pt>
                <c:pt idx="1531">
                  <c:v>1.6843130732104323E-2</c:v>
                </c:pt>
                <c:pt idx="1532">
                  <c:v>1.6830583962548707E-2</c:v>
                </c:pt>
                <c:pt idx="1533">
                  <c:v>1.6818082016887136E-2</c:v>
                </c:pt>
                <c:pt idx="1534">
                  <c:v>1.6805135457684903E-2</c:v>
                </c:pt>
                <c:pt idx="1535">
                  <c:v>1.6792725782325414E-2</c:v>
                </c:pt>
                <c:pt idx="1536">
                  <c:v>1.6780360932077375E-2</c:v>
                </c:pt>
                <c:pt idx="1537">
                  <c:v>1.6768040906515905E-2</c:v>
                </c:pt>
                <c:pt idx="1538">
                  <c:v>1.675576570522308E-2</c:v>
                </c:pt>
                <c:pt idx="1539">
                  <c:v>1.6743535327775762E-2</c:v>
                </c:pt>
                <c:pt idx="1540">
                  <c:v>1.6731349773758626E-2</c:v>
                </c:pt>
                <c:pt idx="1541">
                  <c:v>1.6719209042752013E-2</c:v>
                </c:pt>
                <c:pt idx="1542">
                  <c:v>1.6707113134344077E-2</c:v>
                </c:pt>
                <c:pt idx="1543">
                  <c:v>1.6695062048117756E-2</c:v>
                </c:pt>
                <c:pt idx="1544">
                  <c:v>1.668305578366382E-2</c:v>
                </c:pt>
                <c:pt idx="1545">
                  <c:v>1.6671094340569546E-2</c:v>
                </c:pt>
                <c:pt idx="1546">
                  <c:v>1.6659177718425705E-2</c:v>
                </c:pt>
                <c:pt idx="1547">
                  <c:v>1.66473059168274E-2</c:v>
                </c:pt>
                <c:pt idx="1548">
                  <c:v>1.6635478935366259E-2</c:v>
                </c:pt>
                <c:pt idx="1549">
                  <c:v>1.662369677364E-2</c:v>
                </c:pt>
                <c:pt idx="1550">
                  <c:v>1.6611959431241989E-2</c:v>
                </c:pt>
                <c:pt idx="1551">
                  <c:v>1.6600711406139976E-2</c:v>
                </c:pt>
                <c:pt idx="1552">
                  <c:v>1.6589061035846869E-2</c:v>
                </c:pt>
                <c:pt idx="1553">
                  <c:v>1.6577455481276763E-2</c:v>
                </c:pt>
                <c:pt idx="1554">
                  <c:v>1.6565894742039639E-2</c:v>
                </c:pt>
                <c:pt idx="1555">
                  <c:v>1.6554378817743721E-2</c:v>
                </c:pt>
                <c:pt idx="1556">
                  <c:v>1.6542476560429349E-2</c:v>
                </c:pt>
                <c:pt idx="1557">
                  <c:v>1.6531052942191902E-2</c:v>
                </c:pt>
                <c:pt idx="1558">
                  <c:v>1.6519674140117409E-2</c:v>
                </c:pt>
                <c:pt idx="1559">
                  <c:v>1.6508340153816619E-2</c:v>
                </c:pt>
                <c:pt idx="1560">
                  <c:v>1.6497050982901142E-2</c:v>
                </c:pt>
                <c:pt idx="1561">
                  <c:v>1.6485806626984335E-2</c:v>
                </c:pt>
                <c:pt idx="1562">
                  <c:v>1.6474607085683022E-2</c:v>
                </c:pt>
                <c:pt idx="1563">
                  <c:v>1.6463452358613167E-2</c:v>
                </c:pt>
                <c:pt idx="1564">
                  <c:v>1.6453162014450129E-2</c:v>
                </c:pt>
                <c:pt idx="1565">
                  <c:v>1.644209152238485E-2</c:v>
                </c:pt>
                <c:pt idx="1566">
                  <c:v>1.6431065838706793E-2</c:v>
                </c:pt>
                <c:pt idx="1567">
                  <c:v>1.6420084963044701E-2</c:v>
                </c:pt>
                <c:pt idx="1568">
                  <c:v>1.6409148895032644E-2</c:v>
                </c:pt>
                <c:pt idx="1569">
                  <c:v>1.6398257634303803E-2</c:v>
                </c:pt>
                <c:pt idx="1570">
                  <c:v>1.6387411180494027E-2</c:v>
                </c:pt>
                <c:pt idx="1571">
                  <c:v>1.6376609533241826E-2</c:v>
                </c:pt>
                <c:pt idx="1572">
                  <c:v>1.6365464419047022E-2</c:v>
                </c:pt>
                <c:pt idx="1573">
                  <c:v>1.6355140656961531E-2</c:v>
                </c:pt>
                <c:pt idx="1574">
                  <c:v>1.6344473427216677E-2</c:v>
                </c:pt>
                <c:pt idx="1575">
                  <c:v>1.6333851002591437E-2</c:v>
                </c:pt>
                <c:pt idx="1576">
                  <c:v>1.6323273382731429E-2</c:v>
                </c:pt>
                <c:pt idx="1577">
                  <c:v>1.6311991463167568E-2</c:v>
                </c:pt>
                <c:pt idx="1578">
                  <c:v>1.6301508904661133E-2</c:v>
                </c:pt>
                <c:pt idx="1579">
                  <c:v>1.6291071154467408E-2</c:v>
                </c:pt>
                <c:pt idx="1580">
                  <c:v>1.6280678212227555E-2</c:v>
                </c:pt>
                <c:pt idx="1581">
                  <c:v>1.6270330077588806E-2</c:v>
                </c:pt>
                <c:pt idx="1582">
                  <c:v>1.626038752197E-2</c:v>
                </c:pt>
                <c:pt idx="1583">
                  <c:v>1.625012626340188E-2</c:v>
                </c:pt>
                <c:pt idx="1584">
                  <c:v>1.6239909809094281E-2</c:v>
                </c:pt>
                <c:pt idx="1585">
                  <c:v>1.6229738158699353E-2</c:v>
                </c:pt>
                <c:pt idx="1586">
                  <c:v>1.6219261506066777E-2</c:v>
                </c:pt>
                <c:pt idx="1587">
                  <c:v>1.6209182209651885E-2</c:v>
                </c:pt>
                <c:pt idx="1588">
                  <c:v>1.6199147718392232E-2</c:v>
                </c:pt>
                <c:pt idx="1589">
                  <c:v>1.6189158031945483E-2</c:v>
                </c:pt>
                <c:pt idx="1590">
                  <c:v>1.6179213149967564E-2</c:v>
                </c:pt>
                <c:pt idx="1591">
                  <c:v>1.6169313072122223E-2</c:v>
                </c:pt>
                <c:pt idx="1592">
                  <c:v>1.6159457798067992E-2</c:v>
                </c:pt>
                <c:pt idx="1593">
                  <c:v>1.6149647327467754E-2</c:v>
                </c:pt>
                <c:pt idx="1594">
                  <c:v>1.6139881659988729E-2</c:v>
                </c:pt>
                <c:pt idx="1595">
                  <c:v>1.6130160795294661E-2</c:v>
                </c:pt>
                <c:pt idx="1596">
                  <c:v>1.6120484733052779E-2</c:v>
                </c:pt>
                <c:pt idx="1597">
                  <c:v>1.6110853472933777E-2</c:v>
                </c:pt>
                <c:pt idx="1598">
                  <c:v>1.6101267014607488E-2</c:v>
                </c:pt>
                <c:pt idx="1599">
                  <c:v>1.6091725357747211E-2</c:v>
                </c:pt>
                <c:pt idx="1600">
                  <c:v>1.6082228502025387E-2</c:v>
                </c:pt>
                <c:pt idx="1601">
                  <c:v>1.6072776447117926E-2</c:v>
                </c:pt>
                <c:pt idx="1602">
                  <c:v>1.6063369192700738E-2</c:v>
                </c:pt>
                <c:pt idx="1603">
                  <c:v>1.6054309536065105E-2</c:v>
                </c:pt>
                <c:pt idx="1604">
                  <c:v>1.604498909640021E-2</c:v>
                </c:pt>
                <c:pt idx="1605">
                  <c:v>1.603571345405545E-2</c:v>
                </c:pt>
                <c:pt idx="1606">
                  <c:v>1.6026482608719871E-2</c:v>
                </c:pt>
                <c:pt idx="1607">
                  <c:v>1.6017296560079001E-2</c:v>
                </c:pt>
                <c:pt idx="1608">
                  <c:v>1.6007866458599855E-2</c:v>
                </c:pt>
                <c:pt idx="1609">
                  <c:v>1.5998772798698237E-2</c:v>
                </c:pt>
                <c:pt idx="1610">
                  <c:v>1.5989723936755879E-2</c:v>
                </c:pt>
                <c:pt idx="1611">
                  <c:v>1.5980719872465195E-2</c:v>
                </c:pt>
                <c:pt idx="1612">
                  <c:v>1.5971760605517735E-2</c:v>
                </c:pt>
                <c:pt idx="1613">
                  <c:v>1.5962846135606792E-2</c:v>
                </c:pt>
                <c:pt idx="1614">
                  <c:v>1.595397646242739E-2</c:v>
                </c:pt>
                <c:pt idx="1615">
                  <c:v>1.5945151585676293E-2</c:v>
                </c:pt>
                <c:pt idx="1616">
                  <c:v>1.5936904601002055E-2</c:v>
                </c:pt>
                <c:pt idx="1617">
                  <c:v>1.5928163689040709E-2</c:v>
                </c:pt>
                <c:pt idx="1618">
                  <c:v>1.5919467568275003E-2</c:v>
                </c:pt>
                <c:pt idx="1619">
                  <c:v>1.5910816238410064E-2</c:v>
                </c:pt>
                <c:pt idx="1620">
                  <c:v>1.5902209699159009E-2</c:v>
                </c:pt>
                <c:pt idx="1621">
                  <c:v>1.5893647950233181E-2</c:v>
                </c:pt>
                <c:pt idx="1622">
                  <c:v>1.5884881226236599E-2</c:v>
                </c:pt>
                <c:pt idx="1623">
                  <c:v>1.5876658822215894E-2</c:v>
                </c:pt>
                <c:pt idx="1624">
                  <c:v>1.5868231442555114E-2</c:v>
                </c:pt>
                <c:pt idx="1625">
                  <c:v>1.5859848852082692E-2</c:v>
                </c:pt>
                <c:pt idx="1626">
                  <c:v>1.585151105051974E-2</c:v>
                </c:pt>
                <c:pt idx="1627">
                  <c:v>1.5843218037586482E-2</c:v>
                </c:pt>
                <c:pt idx="1628">
                  <c:v>1.5834969813004918E-2</c:v>
                </c:pt>
                <c:pt idx="1629">
                  <c:v>1.5826306769965992E-2</c:v>
                </c:pt>
                <c:pt idx="1630">
                  <c:v>1.5818153804290372E-2</c:v>
                </c:pt>
                <c:pt idx="1631">
                  <c:v>1.5810045630398943E-2</c:v>
                </c:pt>
                <c:pt idx="1632">
                  <c:v>1.5801982248014542E-2</c:v>
                </c:pt>
                <c:pt idx="1633">
                  <c:v>1.5793963656860865E-2</c:v>
                </c:pt>
                <c:pt idx="1634">
                  <c:v>1.5786205298306832E-2</c:v>
                </c:pt>
                <c:pt idx="1635">
                  <c:v>1.5778273436528455E-2</c:v>
                </c:pt>
                <c:pt idx="1636">
                  <c:v>1.5770386363051496E-2</c:v>
                </c:pt>
                <c:pt idx="1637">
                  <c:v>1.5762544077607164E-2</c:v>
                </c:pt>
                <c:pt idx="1638">
                  <c:v>1.5754542560020967E-2</c:v>
                </c:pt>
                <c:pt idx="1639">
                  <c:v>1.5746792710552716E-2</c:v>
                </c:pt>
                <c:pt idx="1640">
                  <c:v>1.5739087650427135E-2</c:v>
                </c:pt>
                <c:pt idx="1641">
                  <c:v>1.5731427379381824E-2</c:v>
                </c:pt>
                <c:pt idx="1642">
                  <c:v>1.5723811897155254E-2</c:v>
                </c:pt>
                <c:pt idx="1643">
                  <c:v>1.5716241203488503E-2</c:v>
                </c:pt>
                <c:pt idx="1644">
                  <c:v>1.570871529811917E-2</c:v>
                </c:pt>
                <c:pt idx="1645">
                  <c:v>1.5701234180793545E-2</c:v>
                </c:pt>
                <c:pt idx="1646">
                  <c:v>1.5693797851253573E-2</c:v>
                </c:pt>
                <c:pt idx="1647">
                  <c:v>1.5686406309246417E-2</c:v>
                </c:pt>
                <c:pt idx="1648">
                  <c:v>1.567905955451836E-2</c:v>
                </c:pt>
                <c:pt idx="1649">
                  <c:v>1.5671757586818304E-2</c:v>
                </c:pt>
                <c:pt idx="1650">
                  <c:v>1.5664500405897751E-2</c:v>
                </c:pt>
                <c:pt idx="1651">
                  <c:v>1.5657288011504726E-2</c:v>
                </c:pt>
                <c:pt idx="1652">
                  <c:v>1.5650120403398558E-2</c:v>
                </c:pt>
                <c:pt idx="1653">
                  <c:v>1.5642997581329872E-2</c:v>
                </c:pt>
                <c:pt idx="1654">
                  <c:v>1.5635919545055395E-2</c:v>
                </c:pt>
                <c:pt idx="1655">
                  <c:v>1.5628886294335311E-2</c:v>
                </c:pt>
                <c:pt idx="1656">
                  <c:v>1.5622050036845506E-2</c:v>
                </c:pt>
                <c:pt idx="1657">
                  <c:v>1.5615103458388433E-2</c:v>
                </c:pt>
                <c:pt idx="1658">
                  <c:v>1.5608201662711922E-2</c:v>
                </c:pt>
                <c:pt idx="1659">
                  <c:v>1.560134464958407E-2</c:v>
                </c:pt>
                <c:pt idx="1660">
                  <c:v>1.5594391815667092E-2</c:v>
                </c:pt>
                <c:pt idx="1661">
                  <c:v>1.5587627273268689E-2</c:v>
                </c:pt>
                <c:pt idx="1662">
                  <c:v>1.558090751477122E-2</c:v>
                </c:pt>
                <c:pt idx="1663">
                  <c:v>1.5574232539947913E-2</c:v>
                </c:pt>
                <c:pt idx="1664">
                  <c:v>1.5567602348566778E-2</c:v>
                </c:pt>
                <c:pt idx="1665">
                  <c:v>1.5561016940402777E-2</c:v>
                </c:pt>
                <c:pt idx="1666">
                  <c:v>1.555447631523261E-2</c:v>
                </c:pt>
                <c:pt idx="1667">
                  <c:v>1.5547980472828635E-2</c:v>
                </c:pt>
                <c:pt idx="1668">
                  <c:v>1.5541529412972764E-2</c:v>
                </c:pt>
                <c:pt idx="1669">
                  <c:v>1.5535237508193188E-2</c:v>
                </c:pt>
                <c:pt idx="1670">
                  <c:v>1.5528873088124425E-2</c:v>
                </c:pt>
                <c:pt idx="1671">
                  <c:v>1.5522553447920752E-2</c:v>
                </c:pt>
                <c:pt idx="1672">
                  <c:v>1.5516278587368716E-2</c:v>
                </c:pt>
                <c:pt idx="1673">
                  <c:v>1.5510048506255735E-2</c:v>
                </c:pt>
                <c:pt idx="1674">
                  <c:v>1.5503863204371873E-2</c:v>
                </c:pt>
                <c:pt idx="1675">
                  <c:v>1.5497722681508062E-2</c:v>
                </c:pt>
                <c:pt idx="1676">
                  <c:v>1.5491626937454362E-2</c:v>
                </c:pt>
                <c:pt idx="1677">
                  <c:v>1.548566716880373E-2</c:v>
                </c:pt>
                <c:pt idx="1678">
                  <c:v>1.5479658041261501E-2</c:v>
                </c:pt>
                <c:pt idx="1679">
                  <c:v>1.5473693689910917E-2</c:v>
                </c:pt>
                <c:pt idx="1680">
                  <c:v>1.5467774114552135E-2</c:v>
                </c:pt>
                <c:pt idx="1681">
                  <c:v>1.5461899314987093E-2</c:v>
                </c:pt>
                <c:pt idx="1682">
                  <c:v>1.5455916621601779E-2</c:v>
                </c:pt>
                <c:pt idx="1683">
                  <c:v>1.5450137274327118E-2</c:v>
                </c:pt>
                <c:pt idx="1684">
                  <c:v>1.544440270625454E-2</c:v>
                </c:pt>
                <c:pt idx="1685">
                  <c:v>1.5438712917185949E-2</c:v>
                </c:pt>
                <c:pt idx="1686">
                  <c:v>1.5433132286977156E-2</c:v>
                </c:pt>
                <c:pt idx="1687">
                  <c:v>1.5427529096581976E-2</c:v>
                </c:pt>
                <c:pt idx="1688">
                  <c:v>1.5421970682623418E-2</c:v>
                </c:pt>
                <c:pt idx="1689">
                  <c:v>1.5416457044917018E-2</c:v>
                </c:pt>
                <c:pt idx="1690">
                  <c:v>1.5410158463081258E-2</c:v>
                </c:pt>
                <c:pt idx="1691">
                  <c:v>1.5404743740832422E-2</c:v>
                </c:pt>
                <c:pt idx="1692">
                  <c:v>1.5399373796231262E-2</c:v>
                </c:pt>
                <c:pt idx="1693">
                  <c:v>1.5394048629096185E-2</c:v>
                </c:pt>
                <c:pt idx="1694">
                  <c:v>1.538876823924386E-2</c:v>
                </c:pt>
                <c:pt idx="1695">
                  <c:v>1.538353262649356E-2</c:v>
                </c:pt>
                <c:pt idx="1696">
                  <c:v>1.5378341790667169E-2</c:v>
                </c:pt>
                <c:pt idx="1697">
                  <c:v>1.5373195731586567E-2</c:v>
                </c:pt>
                <c:pt idx="1698">
                  <c:v>1.5368094449076242E-2</c:v>
                </c:pt>
                <c:pt idx="1699">
                  <c:v>1.5363037940432272E-2</c:v>
                </c:pt>
                <c:pt idx="1700">
                  <c:v>1.5358025982553985E-2</c:v>
                </c:pt>
                <c:pt idx="1701">
                  <c:v>1.5353057964039152E-2</c:v>
                </c:pt>
                <c:pt idx="1702">
                  <c:v>1.5348133233963239E-2</c:v>
                </c:pt>
                <c:pt idx="1703">
                  <c:v>1.5343251141407797E-2</c:v>
                </c:pt>
                <c:pt idx="1704">
                  <c:v>1.5338411035458721E-2</c:v>
                </c:pt>
                <c:pt idx="1705">
                  <c:v>1.5333612265204511E-2</c:v>
                </c:pt>
                <c:pt idx="1706">
                  <c:v>1.5328854179740619E-2</c:v>
                </c:pt>
                <c:pt idx="1707">
                  <c:v>1.5324136128166846E-2</c:v>
                </c:pt>
                <c:pt idx="1708">
                  <c:v>1.5319458901240757E-2</c:v>
                </c:pt>
                <c:pt idx="1709">
                  <c:v>1.5314816534031862E-2</c:v>
                </c:pt>
                <c:pt idx="1710">
                  <c:v>1.5310212266798013E-2</c:v>
                </c:pt>
                <c:pt idx="1711">
                  <c:v>1.5305651242900911E-2</c:v>
                </c:pt>
                <c:pt idx="1712">
                  <c:v>1.5301123597727348E-2</c:v>
                </c:pt>
                <c:pt idx="1713">
                  <c:v>1.5296632242390138E-2</c:v>
                </c:pt>
                <c:pt idx="1714">
                  <c:v>1.5292177108466625E-2</c:v>
                </c:pt>
                <c:pt idx="1715">
                  <c:v>1.5287758195832555E-2</c:v>
                </c:pt>
                <c:pt idx="1716">
                  <c:v>1.5283375504365423E-2</c:v>
                </c:pt>
                <c:pt idx="1717">
                  <c:v>1.527902903394532E-2</c:v>
                </c:pt>
                <c:pt idx="1718">
                  <c:v>1.5274718784450608E-2</c:v>
                </c:pt>
                <c:pt idx="1719">
                  <c:v>1.5270444755762251E-2</c:v>
                </c:pt>
                <c:pt idx="1720">
                  <c:v>1.5266206947763818E-2</c:v>
                </c:pt>
                <c:pt idx="1721">
                  <c:v>1.5261945943481514E-2</c:v>
                </c:pt>
                <c:pt idx="1722">
                  <c:v>1.5257775755055825E-2</c:v>
                </c:pt>
                <c:pt idx="1723">
                  <c:v>1.5253641783824712E-2</c:v>
                </c:pt>
                <c:pt idx="1724">
                  <c:v>1.5248961592719823E-2</c:v>
                </c:pt>
                <c:pt idx="1725">
                  <c:v>1.5244905229392813E-2</c:v>
                </c:pt>
                <c:pt idx="1726">
                  <c:v>1.5240885082913103E-2</c:v>
                </c:pt>
                <c:pt idx="1727">
                  <c:v>1.5236901153174109E-2</c:v>
                </c:pt>
                <c:pt idx="1728">
                  <c:v>1.5232953440066588E-2</c:v>
                </c:pt>
                <c:pt idx="1729">
                  <c:v>1.5228992907838908E-2</c:v>
                </c:pt>
                <c:pt idx="1730">
                  <c:v>1.5225115204508338E-2</c:v>
                </c:pt>
                <c:pt idx="1731">
                  <c:v>1.5221273715928518E-2</c:v>
                </c:pt>
                <c:pt idx="1732">
                  <c:v>1.5217468441998852E-2</c:v>
                </c:pt>
                <c:pt idx="1733">
                  <c:v>1.5213876295501002E-2</c:v>
                </c:pt>
                <c:pt idx="1734">
                  <c:v>1.5210150739442567E-2</c:v>
                </c:pt>
                <c:pt idx="1735">
                  <c:v>1.5206461402404956E-2</c:v>
                </c:pt>
                <c:pt idx="1736">
                  <c:v>1.5202808284286513E-2</c:v>
                </c:pt>
                <c:pt idx="1737">
                  <c:v>1.5199191384985582E-2</c:v>
                </c:pt>
                <c:pt idx="1738">
                  <c:v>1.519553933536529E-2</c:v>
                </c:pt>
                <c:pt idx="1739">
                  <c:v>1.5191992435777188E-2</c:v>
                </c:pt>
                <c:pt idx="1740">
                  <c:v>1.5188481753156973E-2</c:v>
                </c:pt>
                <c:pt idx="1741">
                  <c:v>1.5185007287409773E-2</c:v>
                </c:pt>
                <c:pt idx="1742">
                  <c:v>1.518165016728113E-2</c:v>
                </c:pt>
                <c:pt idx="1743">
                  <c:v>1.5178250578821694E-2</c:v>
                </c:pt>
                <c:pt idx="1744">
                  <c:v>1.5174887208499443E-2</c:v>
                </c:pt>
                <c:pt idx="1745">
                  <c:v>1.5171560056222276E-2</c:v>
                </c:pt>
                <c:pt idx="1746">
                  <c:v>1.5168269121899832E-2</c:v>
                </c:pt>
                <c:pt idx="1747">
                  <c:v>1.5165014405439142E-2</c:v>
                </c:pt>
                <c:pt idx="1748">
                  <c:v>1.5161795906751579E-2</c:v>
                </c:pt>
                <c:pt idx="1749">
                  <c:v>1.515861362574678E-2</c:v>
                </c:pt>
                <c:pt idx="1750">
                  <c:v>1.5155467562337863E-2</c:v>
                </c:pt>
                <c:pt idx="1751">
                  <c:v>1.5152357716436199E-2</c:v>
                </c:pt>
                <c:pt idx="1752">
                  <c:v>1.514928408795751E-2</c:v>
                </c:pt>
                <c:pt idx="1753">
                  <c:v>1.5146246676817512E-2</c:v>
                </c:pt>
                <c:pt idx="1754">
                  <c:v>1.5143245482929321E-2</c:v>
                </c:pt>
                <c:pt idx="1755">
                  <c:v>1.5140280506211263E-2</c:v>
                </c:pt>
                <c:pt idx="1756">
                  <c:v>1.5137351746582534E-2</c:v>
                </c:pt>
                <c:pt idx="1757">
                  <c:v>1.5134459203960587E-2</c:v>
                </c:pt>
                <c:pt idx="1758">
                  <c:v>1.513160287826636E-2</c:v>
                </c:pt>
                <c:pt idx="1759">
                  <c:v>1.5128782769419914E-2</c:v>
                </c:pt>
                <c:pt idx="1760">
                  <c:v>1.5125873523301102E-2</c:v>
                </c:pt>
                <c:pt idx="1761">
                  <c:v>1.5123123376340829E-2</c:v>
                </c:pt>
                <c:pt idx="1762">
                  <c:v>1.5120409444463358E-2</c:v>
                </c:pt>
                <c:pt idx="1763">
                  <c:v>1.5117864500973174E-2</c:v>
                </c:pt>
                <c:pt idx="1764">
                  <c:v>1.5115225475217859E-2</c:v>
                </c:pt>
                <c:pt idx="1765">
                  <c:v>1.5112622665858513E-2</c:v>
                </c:pt>
                <c:pt idx="1766">
                  <c:v>1.511005607282128E-2</c:v>
                </c:pt>
                <c:pt idx="1767">
                  <c:v>1.5107525696039263E-2</c:v>
                </c:pt>
                <c:pt idx="1768">
                  <c:v>1.5105031535436863E-2</c:v>
                </c:pt>
                <c:pt idx="1769">
                  <c:v>1.5102573590948919E-2</c:v>
                </c:pt>
                <c:pt idx="1770">
                  <c:v>1.5100151862506791E-2</c:v>
                </c:pt>
                <c:pt idx="1771">
                  <c:v>1.5097766350042703E-2</c:v>
                </c:pt>
                <c:pt idx="1772">
                  <c:v>1.5095417053490627E-2</c:v>
                </c:pt>
                <c:pt idx="1773">
                  <c:v>1.509278900672939E-2</c:v>
                </c:pt>
                <c:pt idx="1774">
                  <c:v>1.5090507159100319E-2</c:v>
                </c:pt>
                <c:pt idx="1775">
                  <c:v>1.5088261524141444E-2</c:v>
                </c:pt>
                <c:pt idx="1776">
                  <c:v>1.5085739426154987E-2</c:v>
                </c:pt>
                <c:pt idx="1777">
                  <c:v>1.5083571389572725E-2</c:v>
                </c:pt>
                <c:pt idx="1778">
                  <c:v>1.5081439565473254E-2</c:v>
                </c:pt>
                <c:pt idx="1779">
                  <c:v>1.5079343953798841E-2</c:v>
                </c:pt>
                <c:pt idx="1780">
                  <c:v>1.5077284554492643E-2</c:v>
                </c:pt>
                <c:pt idx="1781">
                  <c:v>1.5075083918856208E-2</c:v>
                </c:pt>
                <c:pt idx="1782">
                  <c:v>1.5073094440688382E-2</c:v>
                </c:pt>
                <c:pt idx="1783">
                  <c:v>1.5071141173203548E-2</c:v>
                </c:pt>
                <c:pt idx="1784">
                  <c:v>1.5069224116349611E-2</c:v>
                </c:pt>
                <c:pt idx="1785">
                  <c:v>1.506771845754995E-2</c:v>
                </c:pt>
                <c:pt idx="1786">
                  <c:v>1.5066450986574217E-2</c:v>
                </c:pt>
                <c:pt idx="1787">
                  <c:v>1.5064655118604988E-2</c:v>
                </c:pt>
                <c:pt idx="1788">
                  <c:v>1.5062895468656684E-2</c:v>
                </c:pt>
                <c:pt idx="1789">
                  <c:v>1.506117203668168E-2</c:v>
                </c:pt>
                <c:pt idx="1790">
                  <c:v>1.5057930332921769E-2</c:v>
                </c:pt>
                <c:pt idx="1791">
                  <c:v>1.5056292476830137E-2</c:v>
                </c:pt>
                <c:pt idx="1792">
                  <c:v>1.505469083399332E-2</c:v>
                </c:pt>
                <c:pt idx="1793">
                  <c:v>1.5053125404369148E-2</c:v>
                </c:pt>
                <c:pt idx="1794">
                  <c:v>1.5051808234337461E-2</c:v>
                </c:pt>
                <c:pt idx="1795">
                  <c:v>1.5050317755463226E-2</c:v>
                </c:pt>
                <c:pt idx="1796">
                  <c:v>1.5048863491187267E-2</c:v>
                </c:pt>
                <c:pt idx="1797">
                  <c:v>1.5047445441473094E-2</c:v>
                </c:pt>
                <c:pt idx="1798">
                  <c:v>1.5046063606278998E-2</c:v>
                </c:pt>
                <c:pt idx="1799">
                  <c:v>1.5044717985566751E-2</c:v>
                </c:pt>
                <c:pt idx="1800">
                  <c:v>1.5043408579300727E-2</c:v>
                </c:pt>
                <c:pt idx="1801">
                  <c:v>1.5042135387442698E-2</c:v>
                </c:pt>
                <c:pt idx="1802">
                  <c:v>1.5040898409959645E-2</c:v>
                </c:pt>
                <c:pt idx="1803">
                  <c:v>1.5039697646815078E-2</c:v>
                </c:pt>
                <c:pt idx="1804">
                  <c:v>1.5038533097977716E-2</c:v>
                </c:pt>
                <c:pt idx="1805">
                  <c:v>1.5037404763413672E-2</c:v>
                </c:pt>
                <c:pt idx="1806">
                  <c:v>1.5036312643092537E-2</c:v>
                </c:pt>
                <c:pt idx="1807">
                  <c:v>1.5035256736983901E-2</c:v>
                </c:pt>
                <c:pt idx="1808">
                  <c:v>1.503423704505996E-2</c:v>
                </c:pt>
                <c:pt idx="1809">
                  <c:v>1.5033253567291172E-2</c:v>
                </c:pt>
                <c:pt idx="1810">
                  <c:v>1.5032306303649733E-2</c:v>
                </c:pt>
                <c:pt idx="1811">
                  <c:v>1.5031140086250148E-2</c:v>
                </c:pt>
                <c:pt idx="1812">
                  <c:v>1.5030262700634558E-2</c:v>
                </c:pt>
                <c:pt idx="1813">
                  <c:v>1.5029421527561385E-2</c:v>
                </c:pt>
                <c:pt idx="1814">
                  <c:v>1.5028616567008666E-2</c:v>
                </c:pt>
                <c:pt idx="1815">
                  <c:v>1.5028113196486507E-2</c:v>
                </c:pt>
                <c:pt idx="1816">
                  <c:v>1.5027383217100003E-2</c:v>
                </c:pt>
                <c:pt idx="1817">
                  <c:v>1.5026689451678371E-2</c:v>
                </c:pt>
                <c:pt idx="1818">
                  <c:v>1.5026031900203362E-2</c:v>
                </c:pt>
                <c:pt idx="1819">
                  <c:v>1.5025410562657601E-2</c:v>
                </c:pt>
                <c:pt idx="1820">
                  <c:v>1.502482543902197E-2</c:v>
                </c:pt>
                <c:pt idx="1821">
                  <c:v>1.5024276529282569E-2</c:v>
                </c:pt>
                <c:pt idx="1822">
                  <c:v>1.502376383342202E-2</c:v>
                </c:pt>
                <c:pt idx="1823">
                  <c:v>1.5023287351428159E-2</c:v>
                </c:pt>
                <c:pt idx="1824">
                  <c:v>1.5022270461154896E-2</c:v>
                </c:pt>
                <c:pt idx="1825">
                  <c:v>1.5021861267536352E-2</c:v>
                </c:pt>
                <c:pt idx="1826">
                  <c:v>1.5021488284730822E-2</c:v>
                </c:pt>
                <c:pt idx="1827">
                  <c:v>1.5021151512729425E-2</c:v>
                </c:pt>
                <c:pt idx="1828">
                  <c:v>1.5021149423350099E-2</c:v>
                </c:pt>
                <c:pt idx="1829">
                  <c:v>1.502058660109995E-2</c:v>
                </c:pt>
                <c:pt idx="1830">
                  <c:v>1.5020358461457661E-2</c:v>
                </c:pt>
                <c:pt idx="1831">
                  <c:v>1.5020166532587531E-2</c:v>
                </c:pt>
                <c:pt idx="1832">
                  <c:v>1.502001081448423E-2</c:v>
                </c:pt>
                <c:pt idx="1833">
                  <c:v>1.5019891307145095E-2</c:v>
                </c:pt>
                <c:pt idx="1834">
                  <c:v>1.5019808010565683E-2</c:v>
                </c:pt>
                <c:pt idx="1835">
                  <c:v>1.5019760924743331E-2</c:v>
                </c:pt>
                <c:pt idx="1836">
                  <c:v>1.5019750049678038E-2</c:v>
                </c:pt>
                <c:pt idx="1837">
                  <c:v>1.502041905384784E-2</c:v>
                </c:pt>
                <c:pt idx="1838">
                  <c:v>1.5020485778818607E-2</c:v>
                </c:pt>
                <c:pt idx="1839">
                  <c:v>1.5020588717563959E-2</c:v>
                </c:pt>
                <c:pt idx="1840">
                  <c:v>1.5020727870086507E-2</c:v>
                </c:pt>
                <c:pt idx="1841">
                  <c:v>1.5020570907740177E-2</c:v>
                </c:pt>
                <c:pt idx="1842">
                  <c:v>1.5020779892428194E-2</c:v>
                </c:pt>
                <c:pt idx="1843">
                  <c:v>1.5021025089401249E-2</c:v>
                </c:pt>
                <c:pt idx="1844">
                  <c:v>1.5021306498663733E-2</c:v>
                </c:pt>
                <c:pt idx="1845">
                  <c:v>1.5021624120224435E-2</c:v>
                </c:pt>
                <c:pt idx="1846">
                  <c:v>1.5022323274847853E-2</c:v>
                </c:pt>
                <c:pt idx="1847">
                  <c:v>1.5022715923981061E-2</c:v>
                </c:pt>
                <c:pt idx="1848">
                  <c:v>1.5023144786949676E-2</c:v>
                </c:pt>
                <c:pt idx="1849">
                  <c:v>1.5023609863766734E-2</c:v>
                </c:pt>
                <c:pt idx="1850">
                  <c:v>1.5024111154447004E-2</c:v>
                </c:pt>
                <c:pt idx="1851">
                  <c:v>1.5024648659001782E-2</c:v>
                </c:pt>
                <c:pt idx="1852">
                  <c:v>1.5025222377444971E-2</c:v>
                </c:pt>
                <c:pt idx="1853">
                  <c:v>1.5025832309795683E-2</c:v>
                </c:pt>
                <c:pt idx="1854">
                  <c:v>1.5026478456068691E-2</c:v>
                </c:pt>
                <c:pt idx="1855">
                  <c:v>1.5027160816283979E-2</c:v>
                </c:pt>
                <c:pt idx="1856">
                  <c:v>1.5027879390458056E-2</c:v>
                </c:pt>
                <c:pt idx="1857">
                  <c:v>1.5028634178611774E-2</c:v>
                </c:pt>
                <c:pt idx="1858">
                  <c:v>1.5029425180765115E-2</c:v>
                </c:pt>
                <c:pt idx="1859">
                  <c:v>1.5030252396940674E-2</c:v>
                </c:pt>
                <c:pt idx="1860">
                  <c:v>1.5031115827161908E-2</c:v>
                </c:pt>
                <c:pt idx="1861">
                  <c:v>1.5032015471453147E-2</c:v>
                </c:pt>
                <c:pt idx="1862">
                  <c:v>1.5032951329836978E-2</c:v>
                </c:pt>
                <c:pt idx="1863">
                  <c:v>1.5033533625998088E-2</c:v>
                </c:pt>
                <c:pt idx="1864">
                  <c:v>1.5034539284003312E-2</c:v>
                </c:pt>
                <c:pt idx="1865">
                  <c:v>1.5035581154668657E-2</c:v>
                </c:pt>
                <c:pt idx="1866">
                  <c:v>1.5036659238021357E-2</c:v>
                </c:pt>
                <c:pt idx="1867">
                  <c:v>1.5037773534093914E-2</c:v>
                </c:pt>
                <c:pt idx="1868">
                  <c:v>1.5039326977633643E-2</c:v>
                </c:pt>
                <c:pt idx="1869">
                  <c:v>1.5040516335456305E-2</c:v>
                </c:pt>
                <c:pt idx="1870">
                  <c:v>1.5041741907607027E-2</c:v>
                </c:pt>
                <c:pt idx="1871">
                  <c:v>1.504300369412143E-2</c:v>
                </c:pt>
                <c:pt idx="1872">
                  <c:v>1.50443016950334E-2</c:v>
                </c:pt>
                <c:pt idx="1873">
                  <c:v>1.5045635910378562E-2</c:v>
                </c:pt>
                <c:pt idx="1874">
                  <c:v>1.5047006340196884E-2</c:v>
                </c:pt>
                <c:pt idx="1875">
                  <c:v>1.5048412984521382E-2</c:v>
                </c:pt>
                <c:pt idx="1876">
                  <c:v>1.504943177640742E-2</c:v>
                </c:pt>
                <c:pt idx="1877">
                  <c:v>1.5050908201499494E-2</c:v>
                </c:pt>
                <c:pt idx="1878">
                  <c:v>1.5052420839699685E-2</c:v>
                </c:pt>
                <c:pt idx="1879">
                  <c:v>1.5053969691050155E-2</c:v>
                </c:pt>
                <c:pt idx="1880">
                  <c:v>1.5055554755591316E-2</c:v>
                </c:pt>
                <c:pt idx="1881">
                  <c:v>1.5057176033367084E-2</c:v>
                </c:pt>
                <c:pt idx="1882">
                  <c:v>1.505883352442226E-2</c:v>
                </c:pt>
                <c:pt idx="1883">
                  <c:v>1.5060527228804278E-2</c:v>
                </c:pt>
                <c:pt idx="1884">
                  <c:v>1.5062257146555303E-2</c:v>
                </c:pt>
                <c:pt idx="1885">
                  <c:v>1.5063575586884426E-2</c:v>
                </c:pt>
                <c:pt idx="1886">
                  <c:v>1.5065375269671222E-2</c:v>
                </c:pt>
                <c:pt idx="1887">
                  <c:v>1.5067211164448757E-2</c:v>
                </c:pt>
                <c:pt idx="1888">
                  <c:v>1.506908327126677E-2</c:v>
                </c:pt>
                <c:pt idx="1889">
                  <c:v>1.5071908552077273E-2</c:v>
                </c:pt>
                <c:pt idx="1890">
                  <c:v>1.5073858419259772E-2</c:v>
                </c:pt>
                <c:pt idx="1891">
                  <c:v>1.5075844501693067E-2</c:v>
                </c:pt>
                <c:pt idx="1892">
                  <c:v>1.5077866799432771E-2</c:v>
                </c:pt>
                <c:pt idx="1893">
                  <c:v>1.5079925312534485E-2</c:v>
                </c:pt>
                <c:pt idx="1894">
                  <c:v>1.5081548070379813E-2</c:v>
                </c:pt>
                <c:pt idx="1895">
                  <c:v>1.5083676338554255E-2</c:v>
                </c:pt>
                <c:pt idx="1896">
                  <c:v>1.5085840820731923E-2</c:v>
                </c:pt>
                <c:pt idx="1897">
                  <c:v>1.5088041516975181E-2</c:v>
                </c:pt>
                <c:pt idx="1898">
                  <c:v>1.5090761110501213E-2</c:v>
                </c:pt>
                <c:pt idx="1899">
                  <c:v>1.509303691700707E-2</c:v>
                </c:pt>
                <c:pt idx="1900">
                  <c:v>1.5095348939294604E-2</c:v>
                </c:pt>
                <c:pt idx="1901">
                  <c:v>1.5097697177425505E-2</c:v>
                </c:pt>
                <c:pt idx="1902">
                  <c:v>1.5100081631469283E-2</c:v>
                </c:pt>
                <c:pt idx="1903">
                  <c:v>1.5102502301488498E-2</c:v>
                </c:pt>
                <c:pt idx="1904">
                  <c:v>1.510495918755092E-2</c:v>
                </c:pt>
                <c:pt idx="1905">
                  <c:v>1.5107452289724323E-2</c:v>
                </c:pt>
                <c:pt idx="1906">
                  <c:v>1.5109981608079083E-2</c:v>
                </c:pt>
                <c:pt idx="1907">
                  <c:v>1.5112547142682974E-2</c:v>
                </c:pt>
                <c:pt idx="1908">
                  <c:v>1.5115148893608979E-2</c:v>
                </c:pt>
                <c:pt idx="1909">
                  <c:v>1.5117786860928347E-2</c:v>
                </c:pt>
                <c:pt idx="1910">
                  <c:v>1.5120461044713193E-2</c:v>
                </c:pt>
                <c:pt idx="1911">
                  <c:v>1.5123171445038242E-2</c:v>
                </c:pt>
                <c:pt idx="1912">
                  <c:v>1.5125918061979084E-2</c:v>
                </c:pt>
                <c:pt idx="1913">
                  <c:v>1.5128700895611311E-2</c:v>
                </c:pt>
                <c:pt idx="1914">
                  <c:v>1.5131519946010514E-2</c:v>
                </c:pt>
                <c:pt idx="1915">
                  <c:v>1.5134375213255762E-2</c:v>
                </c:pt>
                <c:pt idx="1916">
                  <c:v>1.5136735503658896E-2</c:v>
                </c:pt>
                <c:pt idx="1917">
                  <c:v>1.513966049513254E-2</c:v>
                </c:pt>
                <c:pt idx="1918">
                  <c:v>1.5142621702144006E-2</c:v>
                </c:pt>
                <c:pt idx="1919">
                  <c:v>1.5145619124771473E-2</c:v>
                </c:pt>
                <c:pt idx="1920">
                  <c:v>1.5149194804973025E-2</c:v>
                </c:pt>
                <c:pt idx="1921">
                  <c:v>1.5152267374987965E-2</c:v>
                </c:pt>
                <c:pt idx="1922">
                  <c:v>1.5155376162423269E-2</c:v>
                </c:pt>
                <c:pt idx="1923">
                  <c:v>1.5158521167364962E-2</c:v>
                </c:pt>
                <c:pt idx="1924">
                  <c:v>1.5161702389898186E-2</c:v>
                </c:pt>
                <c:pt idx="1925">
                  <c:v>1.516491983011244E-2</c:v>
                </c:pt>
                <c:pt idx="1926">
                  <c:v>1.5168173488097215E-2</c:v>
                </c:pt>
                <c:pt idx="1927">
                  <c:v>1.5171463363941137E-2</c:v>
                </c:pt>
                <c:pt idx="1928">
                  <c:v>1.5174225645036158E-2</c:v>
                </c:pt>
                <c:pt idx="1929">
                  <c:v>1.5177018963552058E-2</c:v>
                </c:pt>
                <c:pt idx="1930">
                  <c:v>1.5180412033894974E-2</c:v>
                </c:pt>
                <c:pt idx="1931">
                  <c:v>1.5183841319340807E-2</c:v>
                </c:pt>
                <c:pt idx="1932">
                  <c:v>1.5187306819983704E-2</c:v>
                </c:pt>
                <c:pt idx="1933">
                  <c:v>1.5190808535915146E-2</c:v>
                </c:pt>
                <c:pt idx="1934">
                  <c:v>1.5194926396334772E-2</c:v>
                </c:pt>
                <c:pt idx="1935">
                  <c:v>1.5197920614030025E-2</c:v>
                </c:pt>
                <c:pt idx="1936">
                  <c:v>1.5201530976403532E-2</c:v>
                </c:pt>
                <c:pt idx="1937">
                  <c:v>1.5203414782627126E-2</c:v>
                </c:pt>
                <c:pt idx="1938">
                  <c:v>1.5208860348272957E-2</c:v>
                </c:pt>
                <c:pt idx="1939">
                  <c:v>1.5212579357966938E-2</c:v>
                </c:pt>
                <c:pt idx="1940">
                  <c:v>1.5216334583636915E-2</c:v>
                </c:pt>
                <c:pt idx="1941">
                  <c:v>1.5221324553813725E-2</c:v>
                </c:pt>
                <c:pt idx="1942">
                  <c:v>1.5225157709034785E-2</c:v>
                </c:pt>
                <c:pt idx="1943">
                  <c:v>1.5229027083690254E-2</c:v>
                </c:pt>
                <c:pt idx="1944">
                  <c:v>1.5232932677891345E-2</c:v>
                </c:pt>
                <c:pt idx="1945">
                  <c:v>1.5236874491741454E-2</c:v>
                </c:pt>
                <c:pt idx="1946">
                  <c:v>1.5240239362084492E-2</c:v>
                </c:pt>
                <c:pt idx="1947">
                  <c:v>1.5244250858899218E-2</c:v>
                </c:pt>
                <c:pt idx="1948">
                  <c:v>1.5248298574111896E-2</c:v>
                </c:pt>
                <c:pt idx="1949">
                  <c:v>1.5252382507832327E-2</c:v>
                </c:pt>
                <c:pt idx="1950">
                  <c:v>1.5257126859609407E-2</c:v>
                </c:pt>
                <c:pt idx="1951">
                  <c:v>1.5261285993690893E-2</c:v>
                </c:pt>
                <c:pt idx="1952">
                  <c:v>1.5265481348207726E-2</c:v>
                </c:pt>
                <c:pt idx="1953">
                  <c:v>1.5269712923274597E-2</c:v>
                </c:pt>
                <c:pt idx="1954">
                  <c:v>1.5273980719008802E-2</c:v>
                </c:pt>
                <c:pt idx="1955">
                  <c:v>1.5278284735531115E-2</c:v>
                </c:pt>
                <c:pt idx="1956">
                  <c:v>1.5282624972957964E-2</c:v>
                </c:pt>
                <c:pt idx="1957">
                  <c:v>1.5287001431410993E-2</c:v>
                </c:pt>
                <c:pt idx="1958">
                  <c:v>1.5291414111010973E-2</c:v>
                </c:pt>
                <c:pt idx="1959">
                  <c:v>1.5295862991546245E-2</c:v>
                </c:pt>
                <c:pt idx="1960">
                  <c:v>1.5300346281552442E-2</c:v>
                </c:pt>
                <c:pt idx="1961">
                  <c:v>1.530485906887019E-2</c:v>
                </c:pt>
                <c:pt idx="1962">
                  <c:v>1.530939612366553E-2</c:v>
                </c:pt>
                <c:pt idx="1963">
                  <c:v>1.5313952216074964E-2</c:v>
                </c:pt>
                <c:pt idx="1964">
                  <c:v>1.5318522116215877E-2</c:v>
                </c:pt>
                <c:pt idx="1965">
                  <c:v>1.5323100594180459E-2</c:v>
                </c:pt>
                <c:pt idx="1966">
                  <c:v>1.5327682420035703E-2</c:v>
                </c:pt>
                <c:pt idx="1967">
                  <c:v>1.5332262363824269E-2</c:v>
                </c:pt>
                <c:pt idx="1968">
                  <c:v>1.5336185443584475E-2</c:v>
                </c:pt>
                <c:pt idx="1969">
                  <c:v>1.5340747735487862E-2</c:v>
                </c:pt>
                <c:pt idx="1970">
                  <c:v>1.5345292620201711E-2</c:v>
                </c:pt>
                <c:pt idx="1971">
                  <c:v>1.5350458718312672E-2</c:v>
                </c:pt>
                <c:pt idx="1972">
                  <c:v>1.5354950804101234E-2</c:v>
                </c:pt>
                <c:pt idx="1973">
                  <c:v>1.5359410923639278E-2</c:v>
                </c:pt>
                <c:pt idx="1974">
                  <c:v>1.5363838527893813E-2</c:v>
                </c:pt>
                <c:pt idx="1975">
                  <c:v>1.5368233616756231E-2</c:v>
                </c:pt>
                <c:pt idx="1976">
                  <c:v>1.5372596190116184E-2</c:v>
                </c:pt>
                <c:pt idx="1977">
                  <c:v>1.5376926247865064E-2</c:v>
                </c:pt>
                <c:pt idx="1978">
                  <c:v>1.5381223789897737E-2</c:v>
                </c:pt>
                <c:pt idx="1979">
                  <c:v>1.5385488816105596E-2</c:v>
                </c:pt>
                <c:pt idx="1980">
                  <c:v>1.5389721326381767E-2</c:v>
                </c:pt>
                <c:pt idx="1981">
                  <c:v>1.5392676050701048E-2</c:v>
                </c:pt>
                <c:pt idx="1982">
                  <c:v>1.5396847817855885E-2</c:v>
                </c:pt>
                <c:pt idx="1983">
                  <c:v>1.5400987071462424E-2</c:v>
                </c:pt>
                <c:pt idx="1984">
                  <c:v>1.5405677834375631E-2</c:v>
                </c:pt>
                <c:pt idx="1985">
                  <c:v>1.5409747415755959E-2</c:v>
                </c:pt>
                <c:pt idx="1986">
                  <c:v>1.541378448327535E-2</c:v>
                </c:pt>
                <c:pt idx="1987">
                  <c:v>1.5417789036831664E-2</c:v>
                </c:pt>
                <c:pt idx="1988">
                  <c:v>1.5421761076334306E-2</c:v>
                </c:pt>
                <c:pt idx="1989">
                  <c:v>1.5425095186177488E-2</c:v>
                </c:pt>
                <c:pt idx="1990">
                  <c:v>1.5429004352527214E-2</c:v>
                </c:pt>
                <c:pt idx="1991">
                  <c:v>1.5432881005887786E-2</c:v>
                </c:pt>
                <c:pt idx="1992">
                  <c:v>1.5436725146165793E-2</c:v>
                </c:pt>
                <c:pt idx="1993">
                  <c:v>1.5442326565397048E-2</c:v>
                </c:pt>
                <c:pt idx="1994">
                  <c:v>1.5446099196640105E-2</c:v>
                </c:pt>
                <c:pt idx="1995">
                  <c:v>1.5449839310446592E-2</c:v>
                </c:pt>
                <c:pt idx="1996">
                  <c:v>1.5453546906724408E-2</c:v>
                </c:pt>
                <c:pt idx="1997">
                  <c:v>1.5457221985382325E-2</c:v>
                </c:pt>
                <c:pt idx="1998">
                  <c:v>1.5460278956822828E-2</c:v>
                </c:pt>
                <c:pt idx="1999">
                  <c:v>1.5463891167826985E-2</c:v>
                </c:pt>
                <c:pt idx="2000">
                  <c:v>1.5467470862305408E-2</c:v>
                </c:pt>
                <c:pt idx="2001">
                  <c:v>1.5471018040168495E-2</c:v>
                </c:pt>
                <c:pt idx="2002">
                  <c:v>1.5475109611197668E-2</c:v>
                </c:pt>
                <c:pt idx="2003">
                  <c:v>1.5478589582243778E-2</c:v>
                </c:pt>
                <c:pt idx="2004">
                  <c:v>1.5482037035047008E-2</c:v>
                </c:pt>
                <c:pt idx="2005">
                  <c:v>1.5485451969523943E-2</c:v>
                </c:pt>
                <c:pt idx="2006">
                  <c:v>1.5488834385585962E-2</c:v>
                </c:pt>
                <c:pt idx="2007">
                  <c:v>1.549218428315139E-2</c:v>
                </c:pt>
                <c:pt idx="2008">
                  <c:v>1.5495501662138554E-2</c:v>
                </c:pt>
                <c:pt idx="2009">
                  <c:v>1.5498786522462303E-2</c:v>
                </c:pt>
                <c:pt idx="2010">
                  <c:v>1.5502038864041832E-2</c:v>
                </c:pt>
                <c:pt idx="2011">
                  <c:v>1.5505258686796338E-2</c:v>
                </c:pt>
                <c:pt idx="2012">
                  <c:v>1.5508445990647622E-2</c:v>
                </c:pt>
                <c:pt idx="2013">
                  <c:v>1.551160077551314E-2</c:v>
                </c:pt>
                <c:pt idx="2014">
                  <c:v>1.5514723041316432E-2</c:v>
                </c:pt>
                <c:pt idx="2015">
                  <c:v>1.5517812787981039E-2</c:v>
                </c:pt>
                <c:pt idx="2016">
                  <c:v>1.5520870015427892E-2</c:v>
                </c:pt>
                <c:pt idx="2017">
                  <c:v>1.5523894723583138E-2</c:v>
                </c:pt>
                <c:pt idx="2018">
                  <c:v>1.5526886912371186E-2</c:v>
                </c:pt>
                <c:pt idx="2019">
                  <c:v>1.552984658171731E-2</c:v>
                </c:pt>
                <c:pt idx="2020">
                  <c:v>1.5532236151563586E-2</c:v>
                </c:pt>
                <c:pt idx="2021">
                  <c:v>1.5535132979886299E-2</c:v>
                </c:pt>
                <c:pt idx="2022">
                  <c:v>1.5537997289930831E-2</c:v>
                </c:pt>
                <c:pt idx="2023">
                  <c:v>1.5541360063222889E-2</c:v>
                </c:pt>
                <c:pt idx="2024">
                  <c:v>1.5544157134273316E-2</c:v>
                </c:pt>
                <c:pt idx="2025">
                  <c:v>1.5546921685452601E-2</c:v>
                </c:pt>
                <c:pt idx="2026">
                  <c:v>1.5549653716693838E-2</c:v>
                </c:pt>
                <c:pt idx="2027">
                  <c:v>1.5552353227924911E-2</c:v>
                </c:pt>
                <c:pt idx="2028">
                  <c:v>1.5555020219084132E-2</c:v>
                </c:pt>
                <c:pt idx="2029">
                  <c:v>1.5557654690101992E-2</c:v>
                </c:pt>
                <c:pt idx="2030">
                  <c:v>1.5560256640914191E-2</c:v>
                </c:pt>
                <c:pt idx="2031">
                  <c:v>1.5562826071455567E-2</c:v>
                </c:pt>
                <c:pt idx="2032">
                  <c:v>1.5565362981662693E-2</c:v>
                </c:pt>
                <c:pt idx="2033">
                  <c:v>1.5566849381055903E-2</c:v>
                </c:pt>
                <c:pt idx="2034">
                  <c:v>1.5569325682429636E-2</c:v>
                </c:pt>
                <c:pt idx="2035">
                  <c:v>1.5571769466063756E-2</c:v>
                </c:pt>
                <c:pt idx="2036">
                  <c:v>1.5574522543930769E-2</c:v>
                </c:pt>
                <c:pt idx="2037">
                  <c:v>1.5576896646496863E-2</c:v>
                </c:pt>
                <c:pt idx="2038">
                  <c:v>1.5579238231142156E-2</c:v>
                </c:pt>
                <c:pt idx="2039">
                  <c:v>1.5581547297808029E-2</c:v>
                </c:pt>
                <c:pt idx="2040">
                  <c:v>1.5583823846438527E-2</c:v>
                </c:pt>
                <c:pt idx="2041">
                  <c:v>1.5585576669640536E-2</c:v>
                </c:pt>
                <c:pt idx="2042">
                  <c:v>1.5587790409099246E-2</c:v>
                </c:pt>
                <c:pt idx="2043">
                  <c:v>1.5589971631754327E-2</c:v>
                </c:pt>
                <c:pt idx="2044">
                  <c:v>1.5592120337553682E-2</c:v>
                </c:pt>
                <c:pt idx="2045">
                  <c:v>1.5595682801634786E-2</c:v>
                </c:pt>
                <c:pt idx="2046">
                  <c:v>1.5597759775030666E-2</c:v>
                </c:pt>
                <c:pt idx="2047">
                  <c:v>1.5599804227225161E-2</c:v>
                </c:pt>
                <c:pt idx="2048">
                  <c:v>1.5601816158167008E-2</c:v>
                </c:pt>
                <c:pt idx="2049">
                  <c:v>1.5603795567804944E-2</c:v>
                </c:pt>
                <c:pt idx="2050">
                  <c:v>1.5605271742538193E-2</c:v>
                </c:pt>
                <c:pt idx="2051">
                  <c:v>1.5607188349461471E-2</c:v>
                </c:pt>
                <c:pt idx="2052">
                  <c:v>1.5609072436337435E-2</c:v>
                </c:pt>
                <c:pt idx="2053">
                  <c:v>1.5610924003120408E-2</c:v>
                </c:pt>
                <c:pt idx="2054">
                  <c:v>1.5613204794766E-2</c:v>
                </c:pt>
                <c:pt idx="2055">
                  <c:v>1.5614989075585615E-2</c:v>
                </c:pt>
                <c:pt idx="2056">
                  <c:v>1.5616740834773758E-2</c:v>
                </c:pt>
                <c:pt idx="2057">
                  <c:v>1.5618460072290456E-2</c:v>
                </c:pt>
                <c:pt idx="2058">
                  <c:v>1.5620146788088792E-2</c:v>
                </c:pt>
                <c:pt idx="2059">
                  <c:v>1.5621800982131406E-2</c:v>
                </c:pt>
                <c:pt idx="2060">
                  <c:v>1.5623422654373114E-2</c:v>
                </c:pt>
                <c:pt idx="2061">
                  <c:v>1.5625011804776559E-2</c:v>
                </c:pt>
                <c:pt idx="2062">
                  <c:v>1.5626568433301766E-2</c:v>
                </c:pt>
                <c:pt idx="2063">
                  <c:v>1.5628092539907906E-2</c:v>
                </c:pt>
                <c:pt idx="2064">
                  <c:v>1.5629584124560218E-2</c:v>
                </c:pt>
                <c:pt idx="2065">
                  <c:v>1.5631043187220476E-2</c:v>
                </c:pt>
                <c:pt idx="2066">
                  <c:v>1.5632469727851317E-2</c:v>
                </c:pt>
                <c:pt idx="2067">
                  <c:v>1.5633863746418852E-2</c:v>
                </c:pt>
                <c:pt idx="2068">
                  <c:v>1.5635225242886592E-2</c:v>
                </c:pt>
                <c:pt idx="2069">
                  <c:v>1.5636554217223257E-2</c:v>
                </c:pt>
                <c:pt idx="2070">
                  <c:v>1.5637850669394094E-2</c:v>
                </c:pt>
                <c:pt idx="2071">
                  <c:v>1.5639114599366951E-2</c:v>
                </c:pt>
                <c:pt idx="2072">
                  <c:v>1.5639924898501391E-2</c:v>
                </c:pt>
                <c:pt idx="2073">
                  <c:v>1.5641126054923189E-2</c:v>
                </c:pt>
                <c:pt idx="2074">
                  <c:v>1.5642294690464933E-2</c:v>
                </c:pt>
                <c:pt idx="2075">
                  <c:v>1.5643845096668652E-2</c:v>
                </c:pt>
                <c:pt idx="2076">
                  <c:v>1.5644946415200676E-2</c:v>
                </c:pt>
                <c:pt idx="2077">
                  <c:v>1.5646015211356602E-2</c:v>
                </c:pt>
                <c:pt idx="2078">
                  <c:v>1.5647051485112973E-2</c:v>
                </c:pt>
                <c:pt idx="2079">
                  <c:v>1.564805523644372E-2</c:v>
                </c:pt>
                <c:pt idx="2080">
                  <c:v>1.5649026465323648E-2</c:v>
                </c:pt>
                <c:pt idx="2081">
                  <c:v>1.5649965171727561E-2</c:v>
                </c:pt>
                <c:pt idx="2082">
                  <c:v>1.5650871355633734E-2</c:v>
                </c:pt>
                <c:pt idx="2083">
                  <c:v>1.5651745017019578E-2</c:v>
                </c:pt>
                <c:pt idx="2084">
                  <c:v>1.5652586155860768E-2</c:v>
                </c:pt>
                <c:pt idx="2085">
                  <c:v>1.5653003295637648E-2</c:v>
                </c:pt>
                <c:pt idx="2086">
                  <c:v>1.5653781678596615E-2</c:v>
                </c:pt>
                <c:pt idx="2087">
                  <c:v>1.5654527540363689E-2</c:v>
                </c:pt>
                <c:pt idx="2088">
                  <c:v>1.5655340131921686E-2</c:v>
                </c:pt>
                <c:pt idx="2089">
                  <c:v>1.565754299153925E-2</c:v>
                </c:pt>
                <c:pt idx="2090">
                  <c:v>1.565665995755245E-2</c:v>
                </c:pt>
                <c:pt idx="2091">
                  <c:v>1.5657271088482048E-2</c:v>
                </c:pt>
                <c:pt idx="2092">
                  <c:v>1.565784969813367E-2</c:v>
                </c:pt>
                <c:pt idx="2093">
                  <c:v>1.5658022783643588E-2</c:v>
                </c:pt>
                <c:pt idx="2094">
                  <c:v>1.5658538651255327E-2</c:v>
                </c:pt>
                <c:pt idx="2095">
                  <c:v>1.5659021998962075E-2</c:v>
                </c:pt>
                <c:pt idx="2096">
                  <c:v>1.5659472826749621E-2</c:v>
                </c:pt>
                <c:pt idx="2097">
                  <c:v>1.5660254926759168E-2</c:v>
                </c:pt>
                <c:pt idx="2098">
                  <c:v>1.5661721608929494E-2</c:v>
                </c:pt>
                <c:pt idx="2099">
                  <c:v>1.5662065645227666E-2</c:v>
                </c:pt>
                <c:pt idx="2100">
                  <c:v>1.5662377155919803E-2</c:v>
                </c:pt>
                <c:pt idx="2101">
                  <c:v>1.5662656140998245E-2</c:v>
                </c:pt>
                <c:pt idx="2102">
                  <c:v>1.5661977318056009E-2</c:v>
                </c:pt>
                <c:pt idx="2103">
                  <c:v>1.5662179609239373E-2</c:v>
                </c:pt>
                <c:pt idx="2104">
                  <c:v>1.566234937902266E-2</c:v>
                </c:pt>
                <c:pt idx="2105">
                  <c:v>1.5662486627404111E-2</c:v>
                </c:pt>
                <c:pt idx="2106">
                  <c:v>1.5662932803655823E-2</c:v>
                </c:pt>
                <c:pt idx="2107">
                  <c:v>1.5663002689300921E-2</c:v>
                </c:pt>
                <c:pt idx="2108">
                  <c:v>1.5663040052122452E-2</c:v>
                </c:pt>
                <c:pt idx="2109">
                  <c:v>1.5663044892121288E-2</c:v>
                </c:pt>
                <c:pt idx="2110">
                  <c:v>1.5663017209297431E-2</c:v>
                </c:pt>
                <c:pt idx="2111">
                  <c:v>1.5662957003651744E-2</c:v>
                </c:pt>
                <c:pt idx="2112">
                  <c:v>1.5662864275184232E-2</c:v>
                </c:pt>
                <c:pt idx="2113">
                  <c:v>1.5662739023897497E-2</c:v>
                </c:pt>
                <c:pt idx="2114">
                  <c:v>1.566258124979502E-2</c:v>
                </c:pt>
                <c:pt idx="2115">
                  <c:v>1.5662390952882008E-2</c:v>
                </c:pt>
                <c:pt idx="2116">
                  <c:v>1.5662168133160206E-2</c:v>
                </c:pt>
                <c:pt idx="2117">
                  <c:v>1.5661912790637427E-2</c:v>
                </c:pt>
                <c:pt idx="2118">
                  <c:v>1.5661624925320625E-2</c:v>
                </c:pt>
                <c:pt idx="2119">
                  <c:v>1.5661304537215013E-2</c:v>
                </c:pt>
                <c:pt idx="2120">
                  <c:v>1.5660951626328412E-2</c:v>
                </c:pt>
                <c:pt idx="2121">
                  <c:v>1.5660566192672119E-2</c:v>
                </c:pt>
                <c:pt idx="2122">
                  <c:v>1.5660148236253946E-2</c:v>
                </c:pt>
                <c:pt idx="2123">
                  <c:v>1.5659395938514238E-2</c:v>
                </c:pt>
                <c:pt idx="2124">
                  <c:v>1.5658915280521709E-2</c:v>
                </c:pt>
                <c:pt idx="2125">
                  <c:v>1.5658402101213432E-2</c:v>
                </c:pt>
                <c:pt idx="2126">
                  <c:v>1.5657856400599066E-2</c:v>
                </c:pt>
                <c:pt idx="2127">
                  <c:v>1.5657278178690909E-2</c:v>
                </c:pt>
                <c:pt idx="2128">
                  <c:v>1.5656957520383302E-2</c:v>
                </c:pt>
                <c:pt idx="2129">
                  <c:v>1.5656311904969127E-2</c:v>
                </c:pt>
                <c:pt idx="2130">
                  <c:v>1.5655633766899081E-2</c:v>
                </c:pt>
                <c:pt idx="2131">
                  <c:v>1.5654923106187935E-2</c:v>
                </c:pt>
                <c:pt idx="2132">
                  <c:v>1.5654179922856535E-2</c:v>
                </c:pt>
                <c:pt idx="2133">
                  <c:v>1.5653404216922268E-2</c:v>
                </c:pt>
                <c:pt idx="2134">
                  <c:v>1.5652595988403375E-2</c:v>
                </c:pt>
                <c:pt idx="2135">
                  <c:v>1.5651755237319837E-2</c:v>
                </c:pt>
                <c:pt idx="2136">
                  <c:v>1.5650339270968594E-2</c:v>
                </c:pt>
                <c:pt idx="2137">
                  <c:v>1.5649438199087484E-2</c:v>
                </c:pt>
                <c:pt idx="2138">
                  <c:v>1.5648504607519875E-2</c:v>
                </c:pt>
                <c:pt idx="2139">
                  <c:v>1.5647538496290636E-2</c:v>
                </c:pt>
                <c:pt idx="2140">
                  <c:v>1.5646539865422859E-2</c:v>
                </c:pt>
                <c:pt idx="2141">
                  <c:v>1.5645508714940526E-2</c:v>
                </c:pt>
                <c:pt idx="2142">
                  <c:v>1.5644445044867616E-2</c:v>
                </c:pt>
                <c:pt idx="2143">
                  <c:v>1.5643603746515307E-2</c:v>
                </c:pt>
                <c:pt idx="2144">
                  <c:v>1.5642220146061092E-2</c:v>
                </c:pt>
                <c:pt idx="2145">
                  <c:v>1.5641058917378992E-2</c:v>
                </c:pt>
                <c:pt idx="2146">
                  <c:v>1.5639865169216449E-2</c:v>
                </c:pt>
                <c:pt idx="2147">
                  <c:v>1.5638638901600999E-2</c:v>
                </c:pt>
                <c:pt idx="2148">
                  <c:v>1.5637380114563726E-2</c:v>
                </c:pt>
                <c:pt idx="2149">
                  <c:v>1.563656986613499E-2</c:v>
                </c:pt>
                <c:pt idx="2150">
                  <c:v>1.5635241279554239E-2</c:v>
                </c:pt>
                <c:pt idx="2151">
                  <c:v>1.5633880170841545E-2</c:v>
                </c:pt>
                <c:pt idx="2152">
                  <c:v>1.5632486540028183E-2</c:v>
                </c:pt>
                <c:pt idx="2153">
                  <c:v>1.5631060387149783E-2</c:v>
                </c:pt>
                <c:pt idx="2154">
                  <c:v>1.56293732097347E-2</c:v>
                </c:pt>
                <c:pt idx="2155">
                  <c:v>1.5627884400339812E-2</c:v>
                </c:pt>
                <c:pt idx="2156">
                  <c:v>1.5626363070389004E-2</c:v>
                </c:pt>
                <c:pt idx="2157">
                  <c:v>1.562480921992093E-2</c:v>
                </c:pt>
                <c:pt idx="2158">
                  <c:v>1.5623441793066354E-2</c:v>
                </c:pt>
                <c:pt idx="2159">
                  <c:v>1.5621820508575347E-2</c:v>
                </c:pt>
                <c:pt idx="2160">
                  <c:v>1.5620166702284303E-2</c:v>
                </c:pt>
                <c:pt idx="2161">
                  <c:v>1.5618480374235797E-2</c:v>
                </c:pt>
                <c:pt idx="2162">
                  <c:v>1.5616761524469801E-2</c:v>
                </c:pt>
                <c:pt idx="2163">
                  <c:v>1.5615010153030623E-2</c:v>
                </c:pt>
                <c:pt idx="2164">
                  <c:v>1.5613226259960838E-2</c:v>
                </c:pt>
                <c:pt idx="2165">
                  <c:v>1.5611409845305629E-2</c:v>
                </c:pt>
                <c:pt idx="2166">
                  <c:v>1.5609560909108439E-2</c:v>
                </c:pt>
                <c:pt idx="2167">
                  <c:v>1.5607679451416188E-2</c:v>
                </c:pt>
                <c:pt idx="2168">
                  <c:v>1.5605765472276661E-2</c:v>
                </c:pt>
                <c:pt idx="2169">
                  <c:v>1.5603818971735911E-2</c:v>
                </c:pt>
                <c:pt idx="2170">
                  <c:v>1.5601839949840856E-2</c:v>
                </c:pt>
                <c:pt idx="2171">
                  <c:v>1.5599828406645365E-2</c:v>
                </c:pt>
                <c:pt idx="2172">
                  <c:v>1.5597784342195489E-2</c:v>
                </c:pt>
                <c:pt idx="2173">
                  <c:v>1.5595707756544229E-2</c:v>
                </c:pt>
                <c:pt idx="2174">
                  <c:v>1.5593598649740243E-2</c:v>
                </c:pt>
                <c:pt idx="2175">
                  <c:v>1.5591278950233999E-2</c:v>
                </c:pt>
                <c:pt idx="2176">
                  <c:v>1.5589107218080768E-2</c:v>
                </c:pt>
                <c:pt idx="2177">
                  <c:v>1.5586902966322945E-2</c:v>
                </c:pt>
                <c:pt idx="2178">
                  <c:v>1.5584666195016748E-2</c:v>
                </c:pt>
                <c:pt idx="2179">
                  <c:v>1.5582396904218398E-2</c:v>
                </c:pt>
                <c:pt idx="2180">
                  <c:v>1.5580261067737926E-2</c:v>
                </c:pt>
                <c:pt idx="2181">
                  <c:v>1.5577924314389716E-2</c:v>
                </c:pt>
                <c:pt idx="2182">
                  <c:v>1.5575555040331901E-2</c:v>
                </c:pt>
                <c:pt idx="2183">
                  <c:v>1.5573153245622697E-2</c:v>
                </c:pt>
                <c:pt idx="2184">
                  <c:v>1.5570718930325531E-2</c:v>
                </c:pt>
                <c:pt idx="2185">
                  <c:v>1.5568252094496011E-2</c:v>
                </c:pt>
                <c:pt idx="2186">
                  <c:v>1.5565752738196697E-2</c:v>
                </c:pt>
                <c:pt idx="2187">
                  <c:v>1.5563220861491013E-2</c:v>
                </c:pt>
                <c:pt idx="2188">
                  <c:v>1.5560363146175149E-2</c:v>
                </c:pt>
                <c:pt idx="2189">
                  <c:v>1.5557771098216655E-2</c:v>
                </c:pt>
                <c:pt idx="2190">
                  <c:v>1.5555146532802766E-2</c:v>
                </c:pt>
                <c:pt idx="2191">
                  <c:v>1.5552489449993878E-2</c:v>
                </c:pt>
                <c:pt idx="2192">
                  <c:v>1.5549799849854828E-2</c:v>
                </c:pt>
                <c:pt idx="2193">
                  <c:v>1.5547077732454007E-2</c:v>
                </c:pt>
                <c:pt idx="2194">
                  <c:v>1.5544455242741584E-2</c:v>
                </c:pt>
                <c:pt idx="2195">
                  <c:v>1.5541535946121954E-2</c:v>
                </c:pt>
                <c:pt idx="2196">
                  <c:v>1.5538716277326614E-2</c:v>
                </c:pt>
                <c:pt idx="2197">
                  <c:v>1.5535864091536844E-2</c:v>
                </c:pt>
                <c:pt idx="2198">
                  <c:v>1.5532979388821921E-2</c:v>
                </c:pt>
                <c:pt idx="2199">
                  <c:v>1.5530062169252012E-2</c:v>
                </c:pt>
                <c:pt idx="2200">
                  <c:v>1.5527112432896395E-2</c:v>
                </c:pt>
                <c:pt idx="2201">
                  <c:v>1.5524359981550943E-2</c:v>
                </c:pt>
                <c:pt idx="2202">
                  <c:v>1.5521340306736398E-2</c:v>
                </c:pt>
                <c:pt idx="2203">
                  <c:v>1.551828811261895E-2</c:v>
                </c:pt>
                <c:pt idx="2204">
                  <c:v>1.5515203399271585E-2</c:v>
                </c:pt>
                <c:pt idx="2205">
                  <c:v>1.5512086166774238E-2</c:v>
                </c:pt>
                <c:pt idx="2206">
                  <c:v>1.5508833906533837E-2</c:v>
                </c:pt>
                <c:pt idx="2207">
                  <c:v>1.5505654095451262E-2</c:v>
                </c:pt>
                <c:pt idx="2208">
                  <c:v>1.5502441766816082E-2</c:v>
                </c:pt>
                <c:pt idx="2209">
                  <c:v>1.5499196920706473E-2</c:v>
                </c:pt>
                <c:pt idx="2210">
                  <c:v>1.5496012219744311E-2</c:v>
                </c:pt>
                <c:pt idx="2211">
                  <c:v>1.549269987399011E-2</c:v>
                </c:pt>
                <c:pt idx="2212">
                  <c:v>1.5489355009642871E-2</c:v>
                </c:pt>
                <c:pt idx="2213">
                  <c:v>1.548597762678601E-2</c:v>
                </c:pt>
                <c:pt idx="2214">
                  <c:v>1.5482567725502066E-2</c:v>
                </c:pt>
                <c:pt idx="2215">
                  <c:v>1.5479125305877927E-2</c:v>
                </c:pt>
                <c:pt idx="2216">
                  <c:v>1.5475650367999612E-2</c:v>
                </c:pt>
                <c:pt idx="2217">
                  <c:v>1.5472142911947926E-2</c:v>
                </c:pt>
                <c:pt idx="2218">
                  <c:v>1.5468602937817577E-2</c:v>
                </c:pt>
                <c:pt idx="2219">
                  <c:v>1.5465030445691103E-2</c:v>
                </c:pt>
                <c:pt idx="2220">
                  <c:v>1.5461425435658873E-2</c:v>
                </c:pt>
                <c:pt idx="2221">
                  <c:v>1.5457787907810374E-2</c:v>
                </c:pt>
                <c:pt idx="2222">
                  <c:v>1.5454117862236843E-2</c:v>
                </c:pt>
                <c:pt idx="2223">
                  <c:v>1.5450415299028639E-2</c:v>
                </c:pt>
                <c:pt idx="2224">
                  <c:v>1.5446680218276125E-2</c:v>
                </c:pt>
                <c:pt idx="2225">
                  <c:v>1.5442912620074878E-2</c:v>
                </c:pt>
                <c:pt idx="2226">
                  <c:v>1.5439112504516999E-2</c:v>
                </c:pt>
                <c:pt idx="2227">
                  <c:v>1.5435279871698061E-2</c:v>
                </c:pt>
                <c:pt idx="2228">
                  <c:v>1.5431366635306571E-2</c:v>
                </c:pt>
                <c:pt idx="2229">
                  <c:v>1.5427471457513072E-2</c:v>
                </c:pt>
                <c:pt idx="2230">
                  <c:v>1.5423543764086311E-2</c:v>
                </c:pt>
                <c:pt idx="2231">
                  <c:v>1.5419583555124671E-2</c:v>
                </c:pt>
                <c:pt idx="2232">
                  <c:v>1.5415628952025704E-2</c:v>
                </c:pt>
                <c:pt idx="2233">
                  <c:v>1.5411601217660543E-2</c:v>
                </c:pt>
                <c:pt idx="2234">
                  <c:v>1.5407540966715517E-2</c:v>
                </c:pt>
                <c:pt idx="2235">
                  <c:v>1.5403448199294026E-2</c:v>
                </c:pt>
                <c:pt idx="2236">
                  <c:v>1.5399322915495115E-2</c:v>
                </c:pt>
                <c:pt idx="2237">
                  <c:v>1.5395165115422186E-2</c:v>
                </c:pt>
                <c:pt idx="2238">
                  <c:v>1.5390974799178629E-2</c:v>
                </c:pt>
                <c:pt idx="2239">
                  <c:v>1.5386751966868712E-2</c:v>
                </c:pt>
                <c:pt idx="2240">
                  <c:v>1.538247849164489E-2</c:v>
                </c:pt>
                <c:pt idx="2241">
                  <c:v>1.537817727263846E-2</c:v>
                </c:pt>
                <c:pt idx="2242">
                  <c:v>1.5373861905788822E-2</c:v>
                </c:pt>
                <c:pt idx="2243">
                  <c:v>1.5369514025948661E-2</c:v>
                </c:pt>
                <c:pt idx="2244">
                  <c:v>1.5365133633223671E-2</c:v>
                </c:pt>
                <c:pt idx="2245">
                  <c:v>1.5360726554273584E-2</c:v>
                </c:pt>
                <c:pt idx="2246">
                  <c:v>1.5356275309549083E-2</c:v>
                </c:pt>
                <c:pt idx="2247">
                  <c:v>1.5351797378813536E-2</c:v>
                </c:pt>
                <c:pt idx="2248">
                  <c:v>1.5347286935623927E-2</c:v>
                </c:pt>
                <c:pt idx="2249">
                  <c:v>1.5342755224594384E-2</c:v>
                </c:pt>
                <c:pt idx="2250">
                  <c:v>1.533816851232217E-2</c:v>
                </c:pt>
                <c:pt idx="2251">
                  <c:v>1.5333560532432955E-2</c:v>
                </c:pt>
                <c:pt idx="2252">
                  <c:v>1.5328920040532878E-2</c:v>
                </c:pt>
                <c:pt idx="2253">
                  <c:v>1.5324218187728601E-2</c:v>
                </c:pt>
                <c:pt idx="2254">
                  <c:v>1.5319507627456317E-2</c:v>
                </c:pt>
                <c:pt idx="2255">
                  <c:v>1.5314764552890169E-2</c:v>
                </c:pt>
                <c:pt idx="2256">
                  <c:v>1.5309988964152666E-2</c:v>
                </c:pt>
                <c:pt idx="2257">
                  <c:v>1.5305180861357629E-2</c:v>
                </c:pt>
                <c:pt idx="2258">
                  <c:v>1.5300367414866537E-2</c:v>
                </c:pt>
                <c:pt idx="2259">
                  <c:v>1.5295496813303153E-2</c:v>
                </c:pt>
                <c:pt idx="2260">
                  <c:v>1.5290593699349623E-2</c:v>
                </c:pt>
                <c:pt idx="2261">
                  <c:v>1.528565807312366E-2</c:v>
                </c:pt>
                <c:pt idx="2262">
                  <c:v>1.52806526407604E-2</c:v>
                </c:pt>
                <c:pt idx="2263">
                  <c:v>1.527564945616856E-2</c:v>
                </c:pt>
                <c:pt idx="2264">
                  <c:v>1.5270613758374156E-2</c:v>
                </c:pt>
                <c:pt idx="2265">
                  <c:v>1.5265545547502302E-2</c:v>
                </c:pt>
                <c:pt idx="2266">
                  <c:v>1.5260444823678988E-2</c:v>
                </c:pt>
                <c:pt idx="2267">
                  <c:v>1.5255311587029328E-2</c:v>
                </c:pt>
                <c:pt idx="2268">
                  <c:v>1.5250145837681918E-2</c:v>
                </c:pt>
                <c:pt idx="2269">
                  <c:v>1.5244947575767087E-2</c:v>
                </c:pt>
                <c:pt idx="2270">
                  <c:v>1.5239716801409082E-2</c:v>
                </c:pt>
                <c:pt idx="2271">
                  <c:v>1.5234453514743449E-2</c:v>
                </c:pt>
                <c:pt idx="2272">
                  <c:v>1.5229157715897043E-2</c:v>
                </c:pt>
                <c:pt idx="2273">
                  <c:v>1.5223829405002802E-2</c:v>
                </c:pt>
                <c:pt idx="2274">
                  <c:v>1.521846858219192E-2</c:v>
                </c:pt>
                <c:pt idx="2275">
                  <c:v>1.5213075247599078E-2</c:v>
                </c:pt>
                <c:pt idx="2276">
                  <c:v>1.5207649401357212E-2</c:v>
                </c:pt>
                <c:pt idx="2277">
                  <c:v>1.5202191043600993E-2</c:v>
                </c:pt>
                <c:pt idx="2278">
                  <c:v>1.519670017446597E-2</c:v>
                </c:pt>
                <c:pt idx="2279">
                  <c:v>1.5191176794088551E-2</c:v>
                </c:pt>
                <c:pt idx="2280">
                  <c:v>1.5185704009483216E-2</c:v>
                </c:pt>
                <c:pt idx="2281">
                  <c:v>1.5180118164370168E-2</c:v>
                </c:pt>
                <c:pt idx="2282">
                  <c:v>1.5174499809700755E-2</c:v>
                </c:pt>
                <c:pt idx="2283">
                  <c:v>1.5168758162916211E-2</c:v>
                </c:pt>
                <c:pt idx="2284">
                  <c:v>1.5163072228402553E-2</c:v>
                </c:pt>
                <c:pt idx="2285">
                  <c:v>1.5157353783480619E-2</c:v>
                </c:pt>
                <c:pt idx="2286">
                  <c:v>1.5151602828294638E-2</c:v>
                </c:pt>
                <c:pt idx="2287">
                  <c:v>1.5145819362987105E-2</c:v>
                </c:pt>
                <c:pt idx="2288">
                  <c:v>1.5140003387698778E-2</c:v>
                </c:pt>
                <c:pt idx="2289">
                  <c:v>1.5134154902579104E-2</c:v>
                </c:pt>
                <c:pt idx="2290">
                  <c:v>1.5128273907767968E-2</c:v>
                </c:pt>
                <c:pt idx="2291">
                  <c:v>1.5122360403413948E-2</c:v>
                </c:pt>
                <c:pt idx="2292">
                  <c:v>1.5116414389664752E-2</c:v>
                </c:pt>
                <c:pt idx="2293">
                  <c:v>1.511055231761849E-2</c:v>
                </c:pt>
                <c:pt idx="2294">
                  <c:v>1.5104543859259944E-2</c:v>
                </c:pt>
                <c:pt idx="2295">
                  <c:v>1.5098502893198496E-2</c:v>
                </c:pt>
                <c:pt idx="2296">
                  <c:v>1.5091559126830446E-2</c:v>
                </c:pt>
                <c:pt idx="2297">
                  <c:v>1.5085448501912733E-2</c:v>
                </c:pt>
                <c:pt idx="2298">
                  <c:v>1.5079305369763827E-2</c:v>
                </c:pt>
                <c:pt idx="2299">
                  <c:v>1.5073129730532179E-2</c:v>
                </c:pt>
                <c:pt idx="2300">
                  <c:v>1.5066921584374152E-2</c:v>
                </c:pt>
                <c:pt idx="2301">
                  <c:v>1.5060818126099385E-2</c:v>
                </c:pt>
                <c:pt idx="2302">
                  <c:v>1.5054547550220398E-2</c:v>
                </c:pt>
                <c:pt idx="2303">
                  <c:v>1.5048244469110905E-2</c:v>
                </c:pt>
                <c:pt idx="2304">
                  <c:v>1.504190888291923E-2</c:v>
                </c:pt>
                <c:pt idx="2305">
                  <c:v>1.503554079180347E-2</c:v>
                </c:pt>
                <c:pt idx="2306">
                  <c:v>1.5028839694029501E-2</c:v>
                </c:pt>
                <c:pt idx="2307">
                  <c:v>1.5022401413650237E-2</c:v>
                </c:pt>
                <c:pt idx="2308">
                  <c:v>1.5015930626357293E-2</c:v>
                </c:pt>
                <c:pt idx="2309">
                  <c:v>1.5009427332311405E-2</c:v>
                </c:pt>
                <c:pt idx="2310">
                  <c:v>1.5003052275633885E-2</c:v>
                </c:pt>
                <c:pt idx="2311">
                  <c:v>1.4996486563498151E-2</c:v>
                </c:pt>
                <c:pt idx="2312">
                  <c:v>1.4989888346314095E-2</c:v>
                </c:pt>
                <c:pt idx="2313">
                  <c:v>1.4983257624244222E-2</c:v>
                </c:pt>
                <c:pt idx="2314">
                  <c:v>1.497546835216002E-2</c:v>
                </c:pt>
                <c:pt idx="2315">
                  <c:v>1.496876537734656E-2</c:v>
                </c:pt>
                <c:pt idx="2316">
                  <c:v>1.4962029896951395E-2</c:v>
                </c:pt>
                <c:pt idx="2317">
                  <c:v>1.495526191114048E-2</c:v>
                </c:pt>
                <c:pt idx="2318">
                  <c:v>1.4948461420082375E-2</c:v>
                </c:pt>
                <c:pt idx="2319">
                  <c:v>1.4941628423948248E-2</c:v>
                </c:pt>
                <c:pt idx="2320">
                  <c:v>1.4934762922904923E-2</c:v>
                </c:pt>
                <c:pt idx="2321">
                  <c:v>1.4927864917123565E-2</c:v>
                </c:pt>
                <c:pt idx="2322">
                  <c:v>1.4920934406776212E-2</c:v>
                </c:pt>
                <c:pt idx="2323">
                  <c:v>1.4913971392034032E-2</c:v>
                </c:pt>
                <c:pt idx="2324">
                  <c:v>1.4906975873072534E-2</c:v>
                </c:pt>
                <c:pt idx="2325">
                  <c:v>1.4899947850058545E-2</c:v>
                </c:pt>
                <c:pt idx="2326">
                  <c:v>1.4892887323177131E-2</c:v>
                </c:pt>
                <c:pt idx="2327">
                  <c:v>1.4885794292595116E-2</c:v>
                </c:pt>
                <c:pt idx="2328">
                  <c:v>1.487866875849062E-2</c:v>
                </c:pt>
                <c:pt idx="2329">
                  <c:v>1.4871510721042629E-2</c:v>
                </c:pt>
                <c:pt idx="2330">
                  <c:v>1.4864320180426653E-2</c:v>
                </c:pt>
                <c:pt idx="2331">
                  <c:v>1.485709713682342E-2</c:v>
                </c:pt>
                <c:pt idx="2332">
                  <c:v>1.4850060076117269E-2</c:v>
                </c:pt>
                <c:pt idx="2333">
                  <c:v>1.4842774648571628E-2</c:v>
                </c:pt>
                <c:pt idx="2334">
                  <c:v>1.4835456719754864E-2</c:v>
                </c:pt>
                <c:pt idx="2335">
                  <c:v>1.4827879936121998E-2</c:v>
                </c:pt>
                <c:pt idx="2336">
                  <c:v>1.4820494380282923E-2</c:v>
                </c:pt>
                <c:pt idx="2337">
                  <c:v>1.4813076322542678E-2</c:v>
                </c:pt>
                <c:pt idx="2338">
                  <c:v>1.4805625763087199E-2</c:v>
                </c:pt>
                <c:pt idx="2339">
                  <c:v>1.4798142702099821E-2</c:v>
                </c:pt>
                <c:pt idx="2340">
                  <c:v>1.4790627139768218E-2</c:v>
                </c:pt>
                <c:pt idx="2341">
                  <c:v>1.478307907627659E-2</c:v>
                </c:pt>
                <c:pt idx="2342">
                  <c:v>1.4775498511815222E-2</c:v>
                </c:pt>
                <c:pt idx="2343">
                  <c:v>1.476788544657005E-2</c:v>
                </c:pt>
                <c:pt idx="2344">
                  <c:v>1.4760239880730488E-2</c:v>
                </c:pt>
                <c:pt idx="2345">
                  <c:v>1.4753066869007014E-2</c:v>
                </c:pt>
                <c:pt idx="2346">
                  <c:v>1.4745361575644544E-2</c:v>
                </c:pt>
                <c:pt idx="2347">
                  <c:v>1.4737623784558451E-2</c:v>
                </c:pt>
                <c:pt idx="2348">
                  <c:v>1.4728740801859708E-2</c:v>
                </c:pt>
                <c:pt idx="2349">
                  <c:v>1.47209333734315E-2</c:v>
                </c:pt>
                <c:pt idx="2350">
                  <c:v>1.4713093447877412E-2</c:v>
                </c:pt>
                <c:pt idx="2351">
                  <c:v>1.4705221025382187E-2</c:v>
                </c:pt>
                <c:pt idx="2352">
                  <c:v>1.4697316106141223E-2</c:v>
                </c:pt>
                <c:pt idx="2353">
                  <c:v>1.4689652330462346E-2</c:v>
                </c:pt>
                <c:pt idx="2354">
                  <c:v>1.4681685063889121E-2</c:v>
                </c:pt>
                <c:pt idx="2355">
                  <c:v>1.4673685302276427E-2</c:v>
                </c:pt>
                <c:pt idx="2356">
                  <c:v>1.4665653045822759E-2</c:v>
                </c:pt>
                <c:pt idx="2357">
                  <c:v>1.4657019575898579E-2</c:v>
                </c:pt>
                <c:pt idx="2358">
                  <c:v>1.4648054047012622E-2</c:v>
                </c:pt>
                <c:pt idx="2359">
                  <c:v>1.4639911049324564E-2</c:v>
                </c:pt>
                <c:pt idx="2360">
                  <c:v>1.4631735551963766E-2</c:v>
                </c:pt>
                <c:pt idx="2361">
                  <c:v>1.4623527555141123E-2</c:v>
                </c:pt>
                <c:pt idx="2362">
                  <c:v>1.4611462989891704E-2</c:v>
                </c:pt>
                <c:pt idx="2363">
                  <c:v>1.4603179394527772E-2</c:v>
                </c:pt>
                <c:pt idx="2364">
                  <c:v>1.4594863303777241E-2</c:v>
                </c:pt>
                <c:pt idx="2365">
                  <c:v>1.4586514717843901E-2</c:v>
                </c:pt>
                <c:pt idx="2366">
                  <c:v>1.4577823472563051E-2</c:v>
                </c:pt>
                <c:pt idx="2367">
                  <c:v>1.45694072357773E-2</c:v>
                </c:pt>
                <c:pt idx="2368">
                  <c:v>1.4560958503327129E-2</c:v>
                </c:pt>
                <c:pt idx="2369">
                  <c:v>1.4552477275420196E-2</c:v>
                </c:pt>
                <c:pt idx="2370">
                  <c:v>1.454396355226764E-2</c:v>
                </c:pt>
                <c:pt idx="2371">
                  <c:v>1.453541733408233E-2</c:v>
                </c:pt>
                <c:pt idx="2372">
                  <c:v>1.4526838621073668E-2</c:v>
                </c:pt>
                <c:pt idx="2373">
                  <c:v>1.4518227413458E-2</c:v>
                </c:pt>
                <c:pt idx="2374">
                  <c:v>1.4509583711447331E-2</c:v>
                </c:pt>
                <c:pt idx="2375">
                  <c:v>1.4500907515257143E-2</c:v>
                </c:pt>
                <c:pt idx="2376">
                  <c:v>1.4492198825101174E-2</c:v>
                </c:pt>
                <c:pt idx="2377">
                  <c:v>1.4483457641196644E-2</c:v>
                </c:pt>
                <c:pt idx="2378">
                  <c:v>1.4474683963763377E-2</c:v>
                </c:pt>
                <c:pt idx="2379">
                  <c:v>1.4465877793011639E-2</c:v>
                </c:pt>
                <c:pt idx="2380">
                  <c:v>1.4457039129169074E-2</c:v>
                </c:pt>
                <c:pt idx="2381">
                  <c:v>1.4448167972450295E-2</c:v>
                </c:pt>
                <c:pt idx="2382">
                  <c:v>1.4439264323075122E-2</c:v>
                </c:pt>
                <c:pt idx="2383">
                  <c:v>1.4430683732549408E-2</c:v>
                </c:pt>
                <c:pt idx="2384">
                  <c:v>1.4421717778027289E-2</c:v>
                </c:pt>
                <c:pt idx="2385">
                  <c:v>1.4412719332573027E-2</c:v>
                </c:pt>
                <c:pt idx="2386">
                  <c:v>1.4403688396411499E-2</c:v>
                </c:pt>
                <c:pt idx="2387">
                  <c:v>1.4394258694139336E-2</c:v>
                </c:pt>
                <c:pt idx="2388">
                  <c:v>1.4385160093503813E-2</c:v>
                </c:pt>
                <c:pt idx="2389">
                  <c:v>1.4376029001777601E-2</c:v>
                </c:pt>
                <c:pt idx="2390">
                  <c:v>1.4366865419188347E-2</c:v>
                </c:pt>
                <c:pt idx="2391">
                  <c:v>1.4357669345961084E-2</c:v>
                </c:pt>
                <c:pt idx="2392">
                  <c:v>1.4348440782326069E-2</c:v>
                </c:pt>
                <c:pt idx="2393">
                  <c:v>1.4339179728512678E-2</c:v>
                </c:pt>
                <c:pt idx="2394">
                  <c:v>1.4329886184750295E-2</c:v>
                </c:pt>
                <c:pt idx="2395">
                  <c:v>1.4320560151268303E-2</c:v>
                </c:pt>
                <c:pt idx="2396">
                  <c:v>1.4311982294673342E-2</c:v>
                </c:pt>
                <c:pt idx="2397">
                  <c:v>1.4302596668448686E-2</c:v>
                </c:pt>
                <c:pt idx="2398">
                  <c:v>1.4293178555258024E-2</c:v>
                </c:pt>
                <c:pt idx="2399">
                  <c:v>1.4283727955327841E-2</c:v>
                </c:pt>
                <c:pt idx="2400">
                  <c:v>1.4273843891406823E-2</c:v>
                </c:pt>
                <c:pt idx="2401">
                  <c:v>1.426472929617173E-2</c:v>
                </c:pt>
                <c:pt idx="2402">
                  <c:v>1.4255181237407655E-2</c:v>
                </c:pt>
                <c:pt idx="2403">
                  <c:v>1.4245600692828653E-2</c:v>
                </c:pt>
                <c:pt idx="2404">
                  <c:v>1.4235987662664762E-2</c:v>
                </c:pt>
                <c:pt idx="2405">
                  <c:v>1.4226342147152238E-2</c:v>
                </c:pt>
                <c:pt idx="2406">
                  <c:v>1.4216664146525559E-2</c:v>
                </c:pt>
                <c:pt idx="2407">
                  <c:v>1.420695366101743E-2</c:v>
                </c:pt>
                <c:pt idx="2408">
                  <c:v>1.4197210690866768E-2</c:v>
                </c:pt>
                <c:pt idx="2409">
                  <c:v>1.4186584393247605E-2</c:v>
                </c:pt>
                <c:pt idx="2410">
                  <c:v>1.4176771042228854E-2</c:v>
                </c:pt>
                <c:pt idx="2411">
                  <c:v>1.4166925205294405E-2</c:v>
                </c:pt>
                <c:pt idx="2412">
                  <c:v>1.4157046882687544E-2</c:v>
                </c:pt>
                <c:pt idx="2413">
                  <c:v>1.4147572461590837E-2</c:v>
                </c:pt>
                <c:pt idx="2414">
                  <c:v>1.4137631878553682E-2</c:v>
                </c:pt>
                <c:pt idx="2415">
                  <c:v>1.4127658811561659E-2</c:v>
                </c:pt>
                <c:pt idx="2416">
                  <c:v>1.4117653260862485E-2</c:v>
                </c:pt>
                <c:pt idx="2417">
                  <c:v>1.4107615226701236E-2</c:v>
                </c:pt>
                <c:pt idx="2418">
                  <c:v>1.4097094761722497E-2</c:v>
                </c:pt>
                <c:pt idx="2419">
                  <c:v>1.4086989046322345E-2</c:v>
                </c:pt>
                <c:pt idx="2420">
                  <c:v>1.4076850847234279E-2</c:v>
                </c:pt>
                <c:pt idx="2421">
                  <c:v>1.4066680164711142E-2</c:v>
                </c:pt>
                <c:pt idx="2422">
                  <c:v>1.4056476999004905E-2</c:v>
                </c:pt>
                <c:pt idx="2423">
                  <c:v>1.4046241350368409E-2</c:v>
                </c:pt>
                <c:pt idx="2424">
                  <c:v>1.4035973219055366E-2</c:v>
                </c:pt>
                <c:pt idx="2425">
                  <c:v>1.4025672605323827E-2</c:v>
                </c:pt>
                <c:pt idx="2426">
                  <c:v>1.4015339509424029E-2</c:v>
                </c:pt>
                <c:pt idx="2427">
                  <c:v>1.4004973931616633E-2</c:v>
                </c:pt>
                <c:pt idx="2428">
                  <c:v>1.3994575872158825E-2</c:v>
                </c:pt>
                <c:pt idx="2429">
                  <c:v>1.3984145331307788E-2</c:v>
                </c:pt>
                <c:pt idx="2430">
                  <c:v>1.3973682309322447E-2</c:v>
                </c:pt>
                <c:pt idx="2431">
                  <c:v>1.3963186806462595E-2</c:v>
                </c:pt>
                <c:pt idx="2432">
                  <c:v>1.3952658822988892E-2</c:v>
                </c:pt>
                <c:pt idx="2433">
                  <c:v>1.394209835916287E-2</c:v>
                </c:pt>
                <c:pt idx="2434">
                  <c:v>1.3931505415246924E-2</c:v>
                </c:pt>
                <c:pt idx="2435">
                  <c:v>1.3921376224688508E-2</c:v>
                </c:pt>
                <c:pt idx="2436">
                  <c:v>1.391072105249691E-2</c:v>
                </c:pt>
                <c:pt idx="2437">
                  <c:v>1.3900033401922253E-2</c:v>
                </c:pt>
                <c:pt idx="2438">
                  <c:v>1.388931327323421E-2</c:v>
                </c:pt>
                <c:pt idx="2439">
                  <c:v>1.387856066668928E-2</c:v>
                </c:pt>
                <c:pt idx="2440">
                  <c:v>1.3867265684636289E-2</c:v>
                </c:pt>
                <c:pt idx="2441">
                  <c:v>1.3856445387498877E-2</c:v>
                </c:pt>
                <c:pt idx="2442">
                  <c:v>1.3845592612395931E-2</c:v>
                </c:pt>
                <c:pt idx="2443">
                  <c:v>1.3834707359598537E-2</c:v>
                </c:pt>
                <c:pt idx="2444">
                  <c:v>1.3823789629376916E-2</c:v>
                </c:pt>
                <c:pt idx="2445">
                  <c:v>1.3812839422003891E-2</c:v>
                </c:pt>
                <c:pt idx="2446">
                  <c:v>1.3801856737748813E-2</c:v>
                </c:pt>
                <c:pt idx="2447">
                  <c:v>1.3790841576885376E-2</c:v>
                </c:pt>
                <c:pt idx="2448">
                  <c:v>1.3780857281618708E-2</c:v>
                </c:pt>
                <c:pt idx="2449">
                  <c:v>1.3769782653864304E-2</c:v>
                </c:pt>
                <c:pt idx="2450">
                  <c:v>1.3758675552084654E-2</c:v>
                </c:pt>
                <c:pt idx="2451">
                  <c:v>1.3747535976547987E-2</c:v>
                </c:pt>
                <c:pt idx="2452">
                  <c:v>1.3736363927525197E-2</c:v>
                </c:pt>
                <c:pt idx="2453">
                  <c:v>1.3725159405288956E-2</c:v>
                </c:pt>
                <c:pt idx="2454">
                  <c:v>1.3713922410110158E-2</c:v>
                </c:pt>
                <c:pt idx="2455">
                  <c:v>1.3702102191668807E-2</c:v>
                </c:pt>
                <c:pt idx="2456">
                  <c:v>1.3691351002018237E-2</c:v>
                </c:pt>
                <c:pt idx="2457">
                  <c:v>1.3680016589653121E-2</c:v>
                </c:pt>
                <c:pt idx="2458">
                  <c:v>1.366864970544146E-2</c:v>
                </c:pt>
                <c:pt idx="2459">
                  <c:v>1.3657250349660366E-2</c:v>
                </c:pt>
                <c:pt idx="2460">
                  <c:v>1.3645818522586062E-2</c:v>
                </c:pt>
                <c:pt idx="2461">
                  <c:v>1.3633219435528055E-2</c:v>
                </c:pt>
                <c:pt idx="2462">
                  <c:v>1.3621717158805665E-2</c:v>
                </c:pt>
                <c:pt idx="2463">
                  <c:v>1.3610182409947859E-2</c:v>
                </c:pt>
                <c:pt idx="2464">
                  <c:v>1.3598615189239627E-2</c:v>
                </c:pt>
                <c:pt idx="2465">
                  <c:v>1.3587015496970304E-2</c:v>
                </c:pt>
                <c:pt idx="2466">
                  <c:v>1.3575964644776908E-2</c:v>
                </c:pt>
                <c:pt idx="2467">
                  <c:v>1.3564302768424397E-2</c:v>
                </c:pt>
                <c:pt idx="2468">
                  <c:v>1.35526084222007E-2</c:v>
                </c:pt>
                <c:pt idx="2469">
                  <c:v>1.3540881606388666E-2</c:v>
                </c:pt>
                <c:pt idx="2470">
                  <c:v>1.3528529972285328E-2</c:v>
                </c:pt>
                <c:pt idx="2471">
                  <c:v>1.3516735456715034E-2</c:v>
                </c:pt>
                <c:pt idx="2472">
                  <c:v>1.3504908471615066E-2</c:v>
                </c:pt>
                <c:pt idx="2473">
                  <c:v>1.3493049017277365E-2</c:v>
                </c:pt>
                <c:pt idx="2474">
                  <c:v>1.3481157093999954E-2</c:v>
                </c:pt>
                <c:pt idx="2475">
                  <c:v>1.3469232702074771E-2</c:v>
                </c:pt>
                <c:pt idx="2476">
                  <c:v>1.3457275841798972E-2</c:v>
                </c:pt>
                <c:pt idx="2477">
                  <c:v>1.344528651346971E-2</c:v>
                </c:pt>
                <c:pt idx="2478">
                  <c:v>1.3433264717382402E-2</c:v>
                </c:pt>
                <c:pt idx="2479">
                  <c:v>1.3421210474394273E-2</c:v>
                </c:pt>
                <c:pt idx="2480">
                  <c:v>1.340912559618483E-2</c:v>
                </c:pt>
                <c:pt idx="2481">
                  <c:v>1.3397015049554085E-2</c:v>
                </c:pt>
                <c:pt idx="2482">
                  <c:v>1.3384884122404328E-2</c:v>
                </c:pt>
                <c:pt idx="2483">
                  <c:v>1.3372738102573552E-2</c:v>
                </c:pt>
                <c:pt idx="2484">
                  <c:v>1.336058227783285E-2</c:v>
                </c:pt>
                <c:pt idx="2485">
                  <c:v>1.3348421935893359E-2</c:v>
                </c:pt>
                <c:pt idx="2486">
                  <c:v>1.3336262364394969E-2</c:v>
                </c:pt>
                <c:pt idx="2487">
                  <c:v>1.3324727978879208E-2</c:v>
                </c:pt>
                <c:pt idx="2488">
                  <c:v>1.3312584168583398E-2</c:v>
                </c:pt>
                <c:pt idx="2489">
                  <c:v>1.3300456766149906E-2</c:v>
                </c:pt>
                <c:pt idx="2490">
                  <c:v>1.3288351116866028E-2</c:v>
                </c:pt>
                <c:pt idx="2491">
                  <c:v>1.3276272565961074E-2</c:v>
                </c:pt>
                <c:pt idx="2492">
                  <c:v>1.3263617211812843E-2</c:v>
                </c:pt>
                <c:pt idx="2493">
                  <c:v>1.3251609769013658E-2</c:v>
                </c:pt>
                <c:pt idx="2494">
                  <c:v>1.3239639352632056E-2</c:v>
                </c:pt>
                <c:pt idx="2495">
                  <c:v>1.3227705962330917E-2</c:v>
                </c:pt>
                <c:pt idx="2496">
                  <c:v>1.3215809597769643E-2</c:v>
                </c:pt>
                <c:pt idx="2497">
                  <c:v>1.3203950258616325E-2</c:v>
                </c:pt>
                <c:pt idx="2498">
                  <c:v>1.3192127944532107E-2</c:v>
                </c:pt>
                <c:pt idx="2499">
                  <c:v>1.3180342655184207E-2</c:v>
                </c:pt>
                <c:pt idx="2500">
                  <c:v>1.3169185960663554E-2</c:v>
                </c:pt>
                <c:pt idx="2501">
                  <c:v>1.3157472502840519E-2</c:v>
                </c:pt>
                <c:pt idx="2502">
                  <c:v>1.3145796067046885E-2</c:v>
                </c:pt>
                <c:pt idx="2503">
                  <c:v>1.3134156652962903E-2</c:v>
                </c:pt>
                <c:pt idx="2504">
                  <c:v>1.3122554260261805E-2</c:v>
                </c:pt>
                <c:pt idx="2505">
                  <c:v>1.3110988888614181E-2</c:v>
                </c:pt>
                <c:pt idx="2506">
                  <c:v>1.3099460537704681E-2</c:v>
                </c:pt>
                <c:pt idx="2507">
                  <c:v>1.3087969207203898E-2</c:v>
                </c:pt>
                <c:pt idx="2508">
                  <c:v>1.3076514896793845E-2</c:v>
                </c:pt>
                <c:pt idx="2509">
                  <c:v>1.3065097606153897E-2</c:v>
                </c:pt>
                <c:pt idx="2510">
                  <c:v>1.3054286858664277E-2</c:v>
                </c:pt>
                <c:pt idx="2511">
                  <c:v>1.3042941372979122E-2</c:v>
                </c:pt>
                <c:pt idx="2512">
                  <c:v>1.3031632904437096E-2</c:v>
                </c:pt>
                <c:pt idx="2513">
                  <c:v>1.3019236016931515E-2</c:v>
                </c:pt>
                <c:pt idx="2514">
                  <c:v>1.3008006059227764E-2</c:v>
                </c:pt>
                <c:pt idx="2515">
                  <c:v>1.2996813121058406E-2</c:v>
                </c:pt>
                <c:pt idx="2516">
                  <c:v>1.2985657202100225E-2</c:v>
                </c:pt>
                <c:pt idx="2517">
                  <c:v>1.2974538302041294E-2</c:v>
                </c:pt>
                <c:pt idx="2518">
                  <c:v>1.2964007827696316E-2</c:v>
                </c:pt>
                <c:pt idx="2519">
                  <c:v>1.2952960717363874E-2</c:v>
                </c:pt>
                <c:pt idx="2520">
                  <c:v>1.2941950623348478E-2</c:v>
                </c:pt>
                <c:pt idx="2521">
                  <c:v>1.2930977545339166E-2</c:v>
                </c:pt>
                <c:pt idx="2522">
                  <c:v>1.2919499074268511E-2</c:v>
                </c:pt>
                <c:pt idx="2523">
                  <c:v>1.2908602281039031E-2</c:v>
                </c:pt>
                <c:pt idx="2524">
                  <c:v>1.2897742504530541E-2</c:v>
                </c:pt>
                <c:pt idx="2525">
                  <c:v>1.2886919744434596E-2</c:v>
                </c:pt>
                <c:pt idx="2526">
                  <c:v>1.2876134000446222E-2</c:v>
                </c:pt>
                <c:pt idx="2527">
                  <c:v>1.2865385272259576E-2</c:v>
                </c:pt>
                <c:pt idx="2528">
                  <c:v>1.2854673559573159E-2</c:v>
                </c:pt>
                <c:pt idx="2529">
                  <c:v>1.2843998862081131E-2</c:v>
                </c:pt>
                <c:pt idx="2530">
                  <c:v>1.2833361179486337E-2</c:v>
                </c:pt>
                <c:pt idx="2531">
                  <c:v>1.2822760511482066E-2</c:v>
                </c:pt>
                <c:pt idx="2532">
                  <c:v>1.2812196857772034E-2</c:v>
                </c:pt>
                <c:pt idx="2533">
                  <c:v>1.2801670218056478E-2</c:v>
                </c:pt>
                <c:pt idx="2534">
                  <c:v>1.2791180592039987E-2</c:v>
                </c:pt>
                <c:pt idx="2535">
                  <c:v>1.2780727979423666E-2</c:v>
                </c:pt>
                <c:pt idx="2536">
                  <c:v>1.2770312379912968E-2</c:v>
                </c:pt>
                <c:pt idx="2537">
                  <c:v>1.2759933793212478E-2</c:v>
                </c:pt>
                <c:pt idx="2538">
                  <c:v>1.2749592219029387E-2</c:v>
                </c:pt>
                <c:pt idx="2539">
                  <c:v>1.2739287657071755E-2</c:v>
                </c:pt>
                <c:pt idx="2540">
                  <c:v>1.2729521702544723E-2</c:v>
                </c:pt>
                <c:pt idx="2541">
                  <c:v>1.2719288881610389E-2</c:v>
                </c:pt>
                <c:pt idx="2542">
                  <c:v>1.2709093070458548E-2</c:v>
                </c:pt>
                <c:pt idx="2543">
                  <c:v>1.2698439525683938E-2</c:v>
                </c:pt>
                <c:pt idx="2544">
                  <c:v>1.2688320020503165E-2</c:v>
                </c:pt>
                <c:pt idx="2545">
                  <c:v>1.2678237525816191E-2</c:v>
                </c:pt>
                <c:pt idx="2546">
                  <c:v>1.2668192041338028E-2</c:v>
                </c:pt>
                <c:pt idx="2547">
                  <c:v>1.265818356678108E-2</c:v>
                </c:pt>
                <c:pt idx="2548">
                  <c:v>1.2648212101869047E-2</c:v>
                </c:pt>
                <c:pt idx="2549">
                  <c:v>1.2638277646313463E-2</c:v>
                </c:pt>
                <c:pt idx="2550">
                  <c:v>1.2628380199837157E-2</c:v>
                </c:pt>
                <c:pt idx="2551">
                  <c:v>1.2618519762159486E-2</c:v>
                </c:pt>
                <c:pt idx="2552">
                  <c:v>1.2608696333000673E-2</c:v>
                </c:pt>
                <c:pt idx="2553">
                  <c:v>1.2599853721367182E-2</c:v>
                </c:pt>
                <c:pt idx="2554">
                  <c:v>1.2590099703071012E-2</c:v>
                </c:pt>
                <c:pt idx="2555">
                  <c:v>1.2580382689392877E-2</c:v>
                </c:pt>
                <c:pt idx="2556">
                  <c:v>1.2569322842338693E-2</c:v>
                </c:pt>
                <c:pt idx="2557">
                  <c:v>1.2559685123372688E-2</c:v>
                </c:pt>
                <c:pt idx="2558">
                  <c:v>1.2550084408184503E-2</c:v>
                </c:pt>
                <c:pt idx="2559">
                  <c:v>1.2540520696508572E-2</c:v>
                </c:pt>
                <c:pt idx="2560">
                  <c:v>1.2530993988082884E-2</c:v>
                </c:pt>
                <c:pt idx="2561">
                  <c:v>1.2521957707673384E-2</c:v>
                </c:pt>
                <c:pt idx="2562">
                  <c:v>1.2512502690175457E-2</c:v>
                </c:pt>
                <c:pt idx="2563">
                  <c:v>1.2503084673627249E-2</c:v>
                </c:pt>
                <c:pt idx="2564">
                  <c:v>1.2493703657769193E-2</c:v>
                </c:pt>
                <c:pt idx="2565">
                  <c:v>1.248302780464848E-2</c:v>
                </c:pt>
                <c:pt idx="2566">
                  <c:v>1.2473727752454044E-2</c:v>
                </c:pt>
                <c:pt idx="2567">
                  <c:v>1.2464464704685218E-2</c:v>
                </c:pt>
                <c:pt idx="2568">
                  <c:v>1.2455238661081341E-2</c:v>
                </c:pt>
                <c:pt idx="2569">
                  <c:v>1.2446049621380885E-2</c:v>
                </c:pt>
                <c:pt idx="2570">
                  <c:v>1.2437329699189795E-2</c:v>
                </c:pt>
                <c:pt idx="2571">
                  <c:v>1.2428212337827205E-2</c:v>
                </c:pt>
                <c:pt idx="2572">
                  <c:v>1.2419131978105048E-2</c:v>
                </c:pt>
                <c:pt idx="2573">
                  <c:v>1.2410088619770339E-2</c:v>
                </c:pt>
                <c:pt idx="2574">
                  <c:v>1.2400659472385826E-2</c:v>
                </c:pt>
                <c:pt idx="2575">
                  <c:v>1.2391692450691959E-2</c:v>
                </c:pt>
                <c:pt idx="2576">
                  <c:v>1.2382762431105554E-2</c:v>
                </c:pt>
                <c:pt idx="2577">
                  <c:v>1.2373869413373775E-2</c:v>
                </c:pt>
                <c:pt idx="2578">
                  <c:v>1.2365013397247252E-2</c:v>
                </c:pt>
                <c:pt idx="2579">
                  <c:v>1.235619438247141E-2</c:v>
                </c:pt>
                <c:pt idx="2580">
                  <c:v>1.2347412368801224E-2</c:v>
                </c:pt>
                <c:pt idx="2581">
                  <c:v>1.23386673559882E-2</c:v>
                </c:pt>
                <c:pt idx="2582">
                  <c:v>1.2329959343782971E-2</c:v>
                </c:pt>
                <c:pt idx="2583">
                  <c:v>1.2321288331940515E-2</c:v>
                </c:pt>
                <c:pt idx="2584">
                  <c:v>1.2312654320214073E-2</c:v>
                </c:pt>
                <c:pt idx="2585">
                  <c:v>1.2304057308362102E-2</c:v>
                </c:pt>
                <c:pt idx="2586">
                  <c:v>1.2295497296141314E-2</c:v>
                </c:pt>
                <c:pt idx="2587">
                  <c:v>1.228697428330669E-2</c:v>
                </c:pt>
                <c:pt idx="2588">
                  <c:v>1.2278488269621897E-2</c:v>
                </c:pt>
                <c:pt idx="2589">
                  <c:v>1.227003925484365E-2</c:v>
                </c:pt>
                <c:pt idx="2590">
                  <c:v>1.226162723873475E-2</c:v>
                </c:pt>
                <c:pt idx="2591">
                  <c:v>1.2253252221055387E-2</c:v>
                </c:pt>
                <c:pt idx="2592">
                  <c:v>1.224529474495341E-2</c:v>
                </c:pt>
                <c:pt idx="2593">
                  <c:v>1.2236991362647285E-2</c:v>
                </c:pt>
                <c:pt idx="2594">
                  <c:v>1.222872497663466E-2</c:v>
                </c:pt>
                <c:pt idx="2595">
                  <c:v>1.2220122129931853E-2</c:v>
                </c:pt>
                <c:pt idx="2596">
                  <c:v>1.2211932100878647E-2</c:v>
                </c:pt>
                <c:pt idx="2597">
                  <c:v>1.2203779068850016E-2</c:v>
                </c:pt>
                <c:pt idx="2598">
                  <c:v>1.2195663033619183E-2</c:v>
                </c:pt>
                <c:pt idx="2599">
                  <c:v>1.2187583994953292E-2</c:v>
                </c:pt>
                <c:pt idx="2600">
                  <c:v>1.2179541952626436E-2</c:v>
                </c:pt>
                <c:pt idx="2601">
                  <c:v>1.2171536906408367E-2</c:v>
                </c:pt>
                <c:pt idx="2602">
                  <c:v>1.2163568856075783E-2</c:v>
                </c:pt>
                <c:pt idx="2603">
                  <c:v>1.2155637801401909E-2</c:v>
                </c:pt>
                <c:pt idx="2604">
                  <c:v>1.2147743742162577E-2</c:v>
                </c:pt>
                <c:pt idx="2605">
                  <c:v>1.2140586381947038E-2</c:v>
                </c:pt>
                <c:pt idx="2606">
                  <c:v>1.2132761554763505E-2</c:v>
                </c:pt>
                <c:pt idx="2607">
                  <c:v>1.2124973719552123E-2</c:v>
                </c:pt>
                <c:pt idx="2608">
                  <c:v>1.2116118632470751E-2</c:v>
                </c:pt>
                <c:pt idx="2609">
                  <c:v>1.2108410065048147E-2</c:v>
                </c:pt>
                <c:pt idx="2610">
                  <c:v>1.2100738488926233E-2</c:v>
                </c:pt>
                <c:pt idx="2611">
                  <c:v>1.2093103903890956E-2</c:v>
                </c:pt>
                <c:pt idx="2612">
                  <c:v>1.2085506309730931E-2</c:v>
                </c:pt>
                <c:pt idx="2613">
                  <c:v>1.2078276475811294E-2</c:v>
                </c:pt>
                <c:pt idx="2614">
                  <c:v>1.2070750472668359E-2</c:v>
                </c:pt>
                <c:pt idx="2615">
                  <c:v>1.2063261458396715E-2</c:v>
                </c:pt>
                <c:pt idx="2616">
                  <c:v>1.2055809432790686E-2</c:v>
                </c:pt>
                <c:pt idx="2617">
                  <c:v>1.2047431456540213E-2</c:v>
                </c:pt>
                <c:pt idx="2618">
                  <c:v>1.2040060595048615E-2</c:v>
                </c:pt>
                <c:pt idx="2619">
                  <c:v>1.2032726725725477E-2</c:v>
                </c:pt>
                <c:pt idx="2620">
                  <c:v>1.2025429848361399E-2</c:v>
                </c:pt>
                <c:pt idx="2621">
                  <c:v>1.2018169962753069E-2</c:v>
                </c:pt>
                <c:pt idx="2622">
                  <c:v>1.2011255833583428E-2</c:v>
                </c:pt>
                <c:pt idx="2623">
                  <c:v>1.2004067528050199E-2</c:v>
                </c:pt>
                <c:pt idx="2624">
                  <c:v>1.1996916212299634E-2</c:v>
                </c:pt>
                <c:pt idx="2625">
                  <c:v>1.1989801886132334E-2</c:v>
                </c:pt>
                <c:pt idx="2626">
                  <c:v>1.1982425403877676E-2</c:v>
                </c:pt>
                <c:pt idx="2627">
                  <c:v>1.1975387464522026E-2</c:v>
                </c:pt>
                <c:pt idx="2628">
                  <c:v>1.1968386515505861E-2</c:v>
                </c:pt>
                <c:pt idx="2629">
                  <c:v>1.1961422556631952E-2</c:v>
                </c:pt>
                <c:pt idx="2630">
                  <c:v>1.1954495587703061E-2</c:v>
                </c:pt>
                <c:pt idx="2631">
                  <c:v>1.1947605608524564E-2</c:v>
                </c:pt>
                <c:pt idx="2632">
                  <c:v>1.1940752618898357E-2</c:v>
                </c:pt>
                <c:pt idx="2633">
                  <c:v>1.1933936618634159E-2</c:v>
                </c:pt>
                <c:pt idx="2634">
                  <c:v>1.1927157607538211E-2</c:v>
                </c:pt>
                <c:pt idx="2635">
                  <c:v>1.1920415585419362E-2</c:v>
                </c:pt>
                <c:pt idx="2636">
                  <c:v>1.1913710552084723E-2</c:v>
                </c:pt>
                <c:pt idx="2637">
                  <c:v>1.1907042507347485E-2</c:v>
                </c:pt>
                <c:pt idx="2638">
                  <c:v>1.1900411451018235E-2</c:v>
                </c:pt>
                <c:pt idx="2639">
                  <c:v>1.1893817382909299E-2</c:v>
                </c:pt>
                <c:pt idx="2640">
                  <c:v>1.1887260302834737E-2</c:v>
                </c:pt>
                <c:pt idx="2641">
                  <c:v>1.188074021060948E-2</c:v>
                </c:pt>
                <c:pt idx="2642">
                  <c:v>1.1874257106049328E-2</c:v>
                </c:pt>
                <c:pt idx="2643">
                  <c:v>1.1867810988968342E-2</c:v>
                </c:pt>
                <c:pt idx="2644">
                  <c:v>1.1861657451237842E-2</c:v>
                </c:pt>
                <c:pt idx="2645">
                  <c:v>1.1855282876322445E-2</c:v>
                </c:pt>
                <c:pt idx="2646">
                  <c:v>1.1848945287028647E-2</c:v>
                </c:pt>
                <c:pt idx="2647">
                  <c:v>1.1842396391832861E-2</c:v>
                </c:pt>
                <c:pt idx="2648">
                  <c:v>1.183613520944639E-2</c:v>
                </c:pt>
                <c:pt idx="2649">
                  <c:v>1.1829911013464292E-2</c:v>
                </c:pt>
                <c:pt idx="2650">
                  <c:v>1.182372380371019E-2</c:v>
                </c:pt>
                <c:pt idx="2651">
                  <c:v>1.1817573580007699E-2</c:v>
                </c:pt>
                <c:pt idx="2652">
                  <c:v>1.1811460342186521E-2</c:v>
                </c:pt>
                <c:pt idx="2653">
                  <c:v>1.1805384090069411E-2</c:v>
                </c:pt>
                <c:pt idx="2654">
                  <c:v>1.1799344823487802E-2</c:v>
                </c:pt>
                <c:pt idx="2655">
                  <c:v>1.1793342542270531E-2</c:v>
                </c:pt>
                <c:pt idx="2656">
                  <c:v>1.1787377246246428E-2</c:v>
                </c:pt>
                <c:pt idx="2657">
                  <c:v>1.1781896905197264E-2</c:v>
                </c:pt>
                <c:pt idx="2658">
                  <c:v>1.1776000680819187E-2</c:v>
                </c:pt>
                <c:pt idx="2659">
                  <c:v>1.1770141438550041E-2</c:v>
                </c:pt>
                <c:pt idx="2660">
                  <c:v>1.1763490445675373E-2</c:v>
                </c:pt>
                <c:pt idx="2661">
                  <c:v>1.175771045023577E-2</c:v>
                </c:pt>
                <c:pt idx="2662">
                  <c:v>1.1751967436396171E-2</c:v>
                </c:pt>
                <c:pt idx="2663">
                  <c:v>1.1746261404001146E-2</c:v>
                </c:pt>
                <c:pt idx="2664">
                  <c:v>1.1740592352890822E-2</c:v>
                </c:pt>
                <c:pt idx="2665">
                  <c:v>1.1735164632559379E-2</c:v>
                </c:pt>
                <c:pt idx="2666">
                  <c:v>1.1729567084228013E-2</c:v>
                </c:pt>
                <c:pt idx="2667">
                  <c:v>1.1724006515436976E-2</c:v>
                </c:pt>
                <c:pt idx="2668">
                  <c:v>1.1718482926034481E-2</c:v>
                </c:pt>
                <c:pt idx="2669">
                  <c:v>1.1712607537153832E-2</c:v>
                </c:pt>
                <c:pt idx="2670">
                  <c:v>1.1706588792230223E-2</c:v>
                </c:pt>
                <c:pt idx="2671">
                  <c:v>1.1701188470342679E-2</c:v>
                </c:pt>
                <c:pt idx="2672">
                  <c:v>1.169582513359519E-2</c:v>
                </c:pt>
                <c:pt idx="2673">
                  <c:v>1.168801935922407E-2</c:v>
                </c:pt>
                <c:pt idx="2674">
                  <c:v>1.1682743714147228E-2</c:v>
                </c:pt>
                <c:pt idx="2675">
                  <c:v>1.1677505049868591E-2</c:v>
                </c:pt>
                <c:pt idx="2676">
                  <c:v>1.1672303366241464E-2</c:v>
                </c:pt>
                <c:pt idx="2677">
                  <c:v>1.1667138663121782E-2</c:v>
                </c:pt>
                <c:pt idx="2678">
                  <c:v>1.1661840540504455E-2</c:v>
                </c:pt>
                <c:pt idx="2679">
                  <c:v>1.1656752274852156E-2</c:v>
                </c:pt>
                <c:pt idx="2680">
                  <c:v>1.1651700990532636E-2</c:v>
                </c:pt>
                <c:pt idx="2681">
                  <c:v>1.1646686687404271E-2</c:v>
                </c:pt>
                <c:pt idx="2682">
                  <c:v>1.1641709365323693E-2</c:v>
                </c:pt>
                <c:pt idx="2683">
                  <c:v>1.1636769024151885E-2</c:v>
                </c:pt>
                <c:pt idx="2684">
                  <c:v>1.163186566374896E-2</c:v>
                </c:pt>
                <c:pt idx="2685">
                  <c:v>1.1626999283976766E-2</c:v>
                </c:pt>
                <c:pt idx="2686">
                  <c:v>1.1622169884695416E-2</c:v>
                </c:pt>
                <c:pt idx="2687">
                  <c:v>1.1617377465770233E-2</c:v>
                </c:pt>
                <c:pt idx="2688">
                  <c:v>1.1612622027065677E-2</c:v>
                </c:pt>
                <c:pt idx="2689">
                  <c:v>1.1607903568447939E-2</c:v>
                </c:pt>
                <c:pt idx="2690">
                  <c:v>1.1603222089780606E-2</c:v>
                </c:pt>
                <c:pt idx="2691">
                  <c:v>1.1598577590937695E-2</c:v>
                </c:pt>
                <c:pt idx="2692">
                  <c:v>1.1593970071781921E-2</c:v>
                </c:pt>
                <c:pt idx="2693">
                  <c:v>1.1589399532184694E-2</c:v>
                </c:pt>
                <c:pt idx="2694">
                  <c:v>1.158486597201655E-2</c:v>
                </c:pt>
                <c:pt idx="2695">
                  <c:v>1.1580497514013867E-2</c:v>
                </c:pt>
                <c:pt idx="2696">
                  <c:v>1.1576035414265712E-2</c:v>
                </c:pt>
                <c:pt idx="2697">
                  <c:v>1.1571610292333532E-2</c:v>
                </c:pt>
                <c:pt idx="2698">
                  <c:v>1.1567222148091713E-2</c:v>
                </c:pt>
                <c:pt idx="2699">
                  <c:v>1.156275285817825E-2</c:v>
                </c:pt>
                <c:pt idx="2700">
                  <c:v>1.1558441171933687E-2</c:v>
                </c:pt>
                <c:pt idx="2701">
                  <c:v>1.1554166464245863E-2</c:v>
                </c:pt>
                <c:pt idx="2702">
                  <c:v>1.1549928734990529E-2</c:v>
                </c:pt>
                <c:pt idx="2703">
                  <c:v>1.1545727984049519E-2</c:v>
                </c:pt>
                <c:pt idx="2704">
                  <c:v>1.1541564211304667E-2</c:v>
                </c:pt>
                <c:pt idx="2705">
                  <c:v>1.1537437416636067E-2</c:v>
                </c:pt>
                <c:pt idx="2706">
                  <c:v>1.15333475999299E-2</c:v>
                </c:pt>
                <c:pt idx="2707">
                  <c:v>1.1529294761067996E-2</c:v>
                </c:pt>
                <c:pt idx="2708">
                  <c:v>1.1525374452240712E-2</c:v>
                </c:pt>
                <c:pt idx="2709">
                  <c:v>1.1521393054737161E-2</c:v>
                </c:pt>
                <c:pt idx="2710">
                  <c:v>1.1517448633521136E-2</c:v>
                </c:pt>
                <c:pt idx="2711">
                  <c:v>1.1513541188483713E-2</c:v>
                </c:pt>
                <c:pt idx="2712">
                  <c:v>1.1509670719515091E-2</c:v>
                </c:pt>
                <c:pt idx="2713">
                  <c:v>1.1505837226504589E-2</c:v>
                </c:pt>
                <c:pt idx="2714">
                  <c:v>1.1502040709347674E-2</c:v>
                </c:pt>
                <c:pt idx="2715">
                  <c:v>1.1498281167937181E-2</c:v>
                </c:pt>
                <c:pt idx="2716">
                  <c:v>1.1494558602168576E-2</c:v>
                </c:pt>
                <c:pt idx="2717">
                  <c:v>1.149094613369428E-2</c:v>
                </c:pt>
                <c:pt idx="2718">
                  <c:v>1.1487294994160457E-2</c:v>
                </c:pt>
                <c:pt idx="2719">
                  <c:v>1.1483680828754395E-2</c:v>
                </c:pt>
                <c:pt idx="2720">
                  <c:v>1.1480103637370398E-2</c:v>
                </c:pt>
                <c:pt idx="2721">
                  <c:v>1.1476437628533629E-2</c:v>
                </c:pt>
                <c:pt idx="2722">
                  <c:v>1.1472939444193166E-2</c:v>
                </c:pt>
                <c:pt idx="2723">
                  <c:v>1.146947823599051E-2</c:v>
                </c:pt>
                <c:pt idx="2724">
                  <c:v>1.146605400383008E-2</c:v>
                </c:pt>
                <c:pt idx="2725">
                  <c:v>1.1462666747609353E-2</c:v>
                </c:pt>
                <c:pt idx="2726">
                  <c:v>1.1459366582382363E-2</c:v>
                </c:pt>
                <c:pt idx="2727">
                  <c:v>1.1456050742027546E-2</c:v>
                </c:pt>
                <c:pt idx="2728">
                  <c:v>1.1452771876136658E-2</c:v>
                </c:pt>
                <c:pt idx="2729">
                  <c:v>1.1449529984613955E-2</c:v>
                </c:pt>
                <c:pt idx="2730">
                  <c:v>1.1446285102353397E-2</c:v>
                </c:pt>
                <c:pt idx="2731">
                  <c:v>1.1443119699820264E-2</c:v>
                </c:pt>
                <c:pt idx="2732">
                  <c:v>1.1439991272583E-2</c:v>
                </c:pt>
                <c:pt idx="2733">
                  <c:v>1.1436899820553849E-2</c:v>
                </c:pt>
                <c:pt idx="2734">
                  <c:v>1.1433845343643315E-2</c:v>
                </c:pt>
                <c:pt idx="2735">
                  <c:v>1.1430827841766253E-2</c:v>
                </c:pt>
                <c:pt idx="2736">
                  <c:v>1.1427847314835772E-2</c:v>
                </c:pt>
                <c:pt idx="2737">
                  <c:v>1.1424903762769332E-2</c:v>
                </c:pt>
                <c:pt idx="2738">
                  <c:v>1.142199718548439E-2</c:v>
                </c:pt>
                <c:pt idx="2739">
                  <c:v>1.1419127582896664E-2</c:v>
                </c:pt>
                <c:pt idx="2740">
                  <c:v>1.1416294954927087E-2</c:v>
                </c:pt>
                <c:pt idx="2741">
                  <c:v>1.141349930149225E-2</c:v>
                </c:pt>
                <c:pt idx="2742">
                  <c:v>1.1410740622517429E-2</c:v>
                </c:pt>
                <c:pt idx="2743">
                  <c:v>1.1408018917922686E-2</c:v>
                </c:pt>
                <c:pt idx="2744">
                  <c:v>1.1405334187629824E-2</c:v>
                </c:pt>
                <c:pt idx="2745">
                  <c:v>1.1402686431565858E-2</c:v>
                </c:pt>
                <c:pt idx="2746">
                  <c:v>1.140007564965346E-2</c:v>
                </c:pt>
                <c:pt idx="2747">
                  <c:v>1.1397498456031127E-2</c:v>
                </c:pt>
                <c:pt idx="2748">
                  <c:v>1.1394959061482421E-2</c:v>
                </c:pt>
                <c:pt idx="2749">
                  <c:v>1.1392456639687366E-2</c:v>
                </c:pt>
                <c:pt idx="2750">
                  <c:v>1.1389991190573929E-2</c:v>
                </c:pt>
                <c:pt idx="2751">
                  <c:v>1.1387562714075353E-2</c:v>
                </c:pt>
                <c:pt idx="2752">
                  <c:v>1.1385187411322585E-2</c:v>
                </c:pt>
                <c:pt idx="2753">
                  <c:v>1.1382835446469276E-2</c:v>
                </c:pt>
                <c:pt idx="2754">
                  <c:v>1.1380520455207979E-2</c:v>
                </c:pt>
                <c:pt idx="2755">
                  <c:v>1.1378242437471793E-2</c:v>
                </c:pt>
                <c:pt idx="2756">
                  <c:v>1.1376001393198162E-2</c:v>
                </c:pt>
                <c:pt idx="2757">
                  <c:v>1.1373797322321915E-2</c:v>
                </c:pt>
                <c:pt idx="2758">
                  <c:v>1.1371630224782237E-2</c:v>
                </c:pt>
                <c:pt idx="2759">
                  <c:v>1.1369500100516565E-2</c:v>
                </c:pt>
                <c:pt idx="2760">
                  <c:v>1.136733366154008E-2</c:v>
                </c:pt>
                <c:pt idx="2761">
                  <c:v>1.1365272331760323E-2</c:v>
                </c:pt>
                <c:pt idx="2762">
                  <c:v>1.1363247972730584E-2</c:v>
                </c:pt>
                <c:pt idx="2763">
                  <c:v>1.1361260584396682E-2</c:v>
                </c:pt>
                <c:pt idx="2764">
                  <c:v>1.1359310166701775E-2</c:v>
                </c:pt>
                <c:pt idx="2765">
                  <c:v>1.135739671959346E-2</c:v>
                </c:pt>
                <c:pt idx="2766">
                  <c:v>1.1355572236586346E-2</c:v>
                </c:pt>
                <c:pt idx="2767">
                  <c:v>1.1353680736926108E-2</c:v>
                </c:pt>
                <c:pt idx="2768">
                  <c:v>1.1351878201264043E-2</c:v>
                </c:pt>
                <c:pt idx="2769">
                  <c:v>1.1350112635982512E-2</c:v>
                </c:pt>
                <c:pt idx="2770">
                  <c:v>1.1348384041031778E-2</c:v>
                </c:pt>
                <c:pt idx="2771">
                  <c:v>1.1346692416367432E-2</c:v>
                </c:pt>
                <c:pt idx="2772">
                  <c:v>1.1345037761938848E-2</c:v>
                </c:pt>
                <c:pt idx="2773">
                  <c:v>1.1343560522835092E-2</c:v>
                </c:pt>
                <c:pt idx="2774">
                  <c:v>1.1341984991050056E-2</c:v>
                </c:pt>
                <c:pt idx="2775">
                  <c:v>1.1340446431703174E-2</c:v>
                </c:pt>
                <c:pt idx="2776">
                  <c:v>1.1338944844749265E-2</c:v>
                </c:pt>
                <c:pt idx="2777">
                  <c:v>1.1337480230146624E-2</c:v>
                </c:pt>
                <c:pt idx="2778">
                  <c:v>1.1335969273229161E-2</c:v>
                </c:pt>
                <c:pt idx="2779">
                  <c:v>1.1334576006137133E-2</c:v>
                </c:pt>
                <c:pt idx="2780">
                  <c:v>1.1333219710112193E-2</c:v>
                </c:pt>
                <c:pt idx="2781">
                  <c:v>1.133190038511481E-2</c:v>
                </c:pt>
                <c:pt idx="2782">
                  <c:v>1.1330711740980959E-2</c:v>
                </c:pt>
                <c:pt idx="2783">
                  <c:v>1.132946895965007E-2</c:v>
                </c:pt>
                <c:pt idx="2784">
                  <c:v>1.1328263150401967E-2</c:v>
                </c:pt>
                <c:pt idx="2785">
                  <c:v>1.1327094313204503E-2</c:v>
                </c:pt>
                <c:pt idx="2786">
                  <c:v>1.1325962448022054E-2</c:v>
                </c:pt>
                <c:pt idx="2787">
                  <c:v>1.1324867554821602E-2</c:v>
                </c:pt>
                <c:pt idx="2788">
                  <c:v>1.1323809633576213E-2</c:v>
                </c:pt>
                <c:pt idx="2789">
                  <c:v>1.1322788684255475E-2</c:v>
                </c:pt>
                <c:pt idx="2790">
                  <c:v>1.1321804706825506E-2</c:v>
                </c:pt>
                <c:pt idx="2791">
                  <c:v>1.132085770126371E-2</c:v>
                </c:pt>
                <c:pt idx="2792">
                  <c:v>1.1319947667541418E-2</c:v>
                </c:pt>
                <c:pt idx="2793">
                  <c:v>1.1319074605634302E-2</c:v>
                </c:pt>
                <c:pt idx="2794">
                  <c:v>1.1318238515514554E-2</c:v>
                </c:pt>
                <c:pt idx="2795">
                  <c:v>1.1317439397160458E-2</c:v>
                </c:pt>
                <c:pt idx="2796">
                  <c:v>1.1316677250551155E-2</c:v>
                </c:pt>
                <c:pt idx="2797">
                  <c:v>1.1315952075662321E-2</c:v>
                </c:pt>
                <c:pt idx="2798">
                  <c:v>1.1315263872475709E-2</c:v>
                </c:pt>
                <c:pt idx="2799">
                  <c:v>1.1314612640968728E-2</c:v>
                </c:pt>
                <c:pt idx="2800">
                  <c:v>1.1313857662415178E-2</c:v>
                </c:pt>
                <c:pt idx="2801">
                  <c:v>1.1313277751585492E-2</c:v>
                </c:pt>
                <c:pt idx="2802">
                  <c:v>1.1312734811228202E-2</c:v>
                </c:pt>
                <c:pt idx="2803">
                  <c:v>1.1312228841323109E-2</c:v>
                </c:pt>
                <c:pt idx="2804">
                  <c:v>1.131191105805396E-2</c:v>
                </c:pt>
                <c:pt idx="2805">
                  <c:v>1.1311481656287641E-2</c:v>
                </c:pt>
                <c:pt idx="2806">
                  <c:v>1.131108922609669E-2</c:v>
                </c:pt>
                <c:pt idx="2807">
                  <c:v>1.1310733767468072E-2</c:v>
                </c:pt>
                <c:pt idx="2808">
                  <c:v>1.1310415280393097E-2</c:v>
                </c:pt>
                <c:pt idx="2809">
                  <c:v>1.1310133764863079E-2</c:v>
                </c:pt>
                <c:pt idx="2810">
                  <c:v>1.1309889220868461E-2</c:v>
                </c:pt>
                <c:pt idx="2811">
                  <c:v>1.1309681648405763E-2</c:v>
                </c:pt>
                <c:pt idx="2812">
                  <c:v>1.1309338780631248E-2</c:v>
                </c:pt>
                <c:pt idx="2813">
                  <c:v>1.1309027866324151E-2</c:v>
                </c:pt>
                <c:pt idx="2814">
                  <c:v>1.1308925933168901E-2</c:v>
                </c:pt>
                <c:pt idx="2815">
                  <c:v>1.1308860969206691E-2</c:v>
                </c:pt>
                <c:pt idx="2816">
                  <c:v>1.1309015538879641E-2</c:v>
                </c:pt>
                <c:pt idx="2817">
                  <c:v>1.1308841948856063E-2</c:v>
                </c:pt>
                <c:pt idx="2818">
                  <c:v>1.1308887892466757E-2</c:v>
                </c:pt>
                <c:pt idx="2819">
                  <c:v>1.1308970805269603E-2</c:v>
                </c:pt>
                <c:pt idx="2820">
                  <c:v>1.1309090687267265E-2</c:v>
                </c:pt>
                <c:pt idx="2821">
                  <c:v>1.1308661732994366E-2</c:v>
                </c:pt>
                <c:pt idx="2822">
                  <c:v>1.1309441358860362E-2</c:v>
                </c:pt>
                <c:pt idx="2823">
                  <c:v>1.1309672148466454E-2</c:v>
                </c:pt>
                <c:pt idx="2824">
                  <c:v>1.1309939907284239E-2</c:v>
                </c:pt>
                <c:pt idx="2825">
                  <c:v>1.1310657643143835E-2</c:v>
                </c:pt>
                <c:pt idx="2826">
                  <c:v>1.1311004643505323E-2</c:v>
                </c:pt>
                <c:pt idx="2827">
                  <c:v>1.1311388615428276E-2</c:v>
                </c:pt>
                <c:pt idx="2828">
                  <c:v>1.1311809558923989E-2</c:v>
                </c:pt>
                <c:pt idx="2829">
                  <c:v>1.1312267474003757E-2</c:v>
                </c:pt>
                <c:pt idx="2830">
                  <c:v>1.1312542458494902E-2</c:v>
                </c:pt>
                <c:pt idx="2831">
                  <c:v>1.1313071659345954E-2</c:v>
                </c:pt>
                <c:pt idx="2832">
                  <c:v>1.1313637830658863E-2</c:v>
                </c:pt>
                <c:pt idx="2833">
                  <c:v>1.1314240972452075E-2</c:v>
                </c:pt>
                <c:pt idx="2834">
                  <c:v>1.1315111623649989E-2</c:v>
                </c:pt>
                <c:pt idx="2835">
                  <c:v>1.1315791368542535E-2</c:v>
                </c:pt>
                <c:pt idx="2836">
                  <c:v>1.1316508085130354E-2</c:v>
                </c:pt>
                <c:pt idx="2837">
                  <c:v>1.1317261773436902E-2</c:v>
                </c:pt>
                <c:pt idx="2838">
                  <c:v>1.1318052433477818E-2</c:v>
                </c:pt>
                <c:pt idx="2839">
                  <c:v>1.1318880065282647E-2</c:v>
                </c:pt>
                <c:pt idx="2840">
                  <c:v>1.1319744668869633E-2</c:v>
                </c:pt>
                <c:pt idx="2841">
                  <c:v>1.1320646244263974E-2</c:v>
                </c:pt>
                <c:pt idx="2842">
                  <c:v>1.1321584791494343E-2</c:v>
                </c:pt>
                <c:pt idx="2843">
                  <c:v>1.132256031058246E-2</c:v>
                </c:pt>
                <c:pt idx="2844">
                  <c:v>1.1323572801560475E-2</c:v>
                </c:pt>
                <c:pt idx="2845">
                  <c:v>1.1324622264454454E-2</c:v>
                </c:pt>
                <c:pt idx="2846">
                  <c:v>1.1325708699294806E-2</c:v>
                </c:pt>
                <c:pt idx="2847">
                  <c:v>1.1326832106110206E-2</c:v>
                </c:pt>
                <c:pt idx="2848">
                  <c:v>1.1327992484935406E-2</c:v>
                </c:pt>
                <c:pt idx="2849">
                  <c:v>1.1329189835800819E-2</c:v>
                </c:pt>
                <c:pt idx="2850">
                  <c:v>1.1330424158742067E-2</c:v>
                </c:pt>
                <c:pt idx="2851">
                  <c:v>1.1331695453793906E-2</c:v>
                </c:pt>
                <c:pt idx="2852">
                  <c:v>1.1332725086266137E-2</c:v>
                </c:pt>
                <c:pt idx="2853">
                  <c:v>1.1334067642567872E-2</c:v>
                </c:pt>
                <c:pt idx="2854">
                  <c:v>1.1335447169918246E-2</c:v>
                </c:pt>
                <c:pt idx="2855">
                  <c:v>1.1337150355835279E-2</c:v>
                </c:pt>
                <c:pt idx="2856">
                  <c:v>1.1338606511996146E-2</c:v>
                </c:pt>
                <c:pt idx="2857">
                  <c:v>1.1340099640498725E-2</c:v>
                </c:pt>
                <c:pt idx="2858">
                  <c:v>1.1341629741386456E-2</c:v>
                </c:pt>
                <c:pt idx="2859">
                  <c:v>1.134319681469931E-2</c:v>
                </c:pt>
                <c:pt idx="2860">
                  <c:v>1.1344800860483333E-2</c:v>
                </c:pt>
                <c:pt idx="2861">
                  <c:v>1.1346441878784579E-2</c:v>
                </c:pt>
                <c:pt idx="2862">
                  <c:v>1.1348119869648229E-2</c:v>
                </c:pt>
                <c:pt idx="2863">
                  <c:v>1.1349834833121198E-2</c:v>
                </c:pt>
                <c:pt idx="2864">
                  <c:v>1.1351586769253887E-2</c:v>
                </c:pt>
                <c:pt idx="2865">
                  <c:v>1.1352748729452244E-2</c:v>
                </c:pt>
                <c:pt idx="2866">
                  <c:v>1.1354569214550025E-2</c:v>
                </c:pt>
                <c:pt idx="2867">
                  <c:v>1.1356426670103836E-2</c:v>
                </c:pt>
                <c:pt idx="2868">
                  <c:v>1.1358594746462281E-2</c:v>
                </c:pt>
                <c:pt idx="2869">
                  <c:v>1.1360531424593923E-2</c:v>
                </c:pt>
                <c:pt idx="2870">
                  <c:v>1.1362505073346796E-2</c:v>
                </c:pt>
                <c:pt idx="2871">
                  <c:v>1.1364515692772414E-2</c:v>
                </c:pt>
                <c:pt idx="2872">
                  <c:v>1.1366563282929398E-2</c:v>
                </c:pt>
                <c:pt idx="2873">
                  <c:v>1.1368312761465479E-2</c:v>
                </c:pt>
                <c:pt idx="2874">
                  <c:v>1.1370431585650348E-2</c:v>
                </c:pt>
                <c:pt idx="2875">
                  <c:v>1.1372587379555986E-2</c:v>
                </c:pt>
                <c:pt idx="2876">
                  <c:v>1.1374780143239872E-2</c:v>
                </c:pt>
                <c:pt idx="2877">
                  <c:v>1.1378048433906407E-2</c:v>
                </c:pt>
                <c:pt idx="2878">
                  <c:v>1.1380323274860276E-2</c:v>
                </c:pt>
                <c:pt idx="2879">
                  <c:v>1.1382635089335782E-2</c:v>
                </c:pt>
                <c:pt idx="2880">
                  <c:v>1.138498387739635E-2</c:v>
                </c:pt>
                <c:pt idx="2881">
                  <c:v>1.1387369639109754E-2</c:v>
                </c:pt>
                <c:pt idx="2882">
                  <c:v>1.1389432347743457E-2</c:v>
                </c:pt>
                <c:pt idx="2883">
                  <c:v>1.1391889338343003E-2</c:v>
                </c:pt>
                <c:pt idx="2884">
                  <c:v>1.1394383301609237E-2</c:v>
                </c:pt>
                <c:pt idx="2885">
                  <c:v>1.1396914237612429E-2</c:v>
                </c:pt>
                <c:pt idx="2886">
                  <c:v>1.139985305485087E-2</c:v>
                </c:pt>
                <c:pt idx="2887">
                  <c:v>1.1402460659928821E-2</c:v>
                </c:pt>
                <c:pt idx="2888">
                  <c:v>1.1405105239153125E-2</c:v>
                </c:pt>
                <c:pt idx="2889">
                  <c:v>1.1407786792597638E-2</c:v>
                </c:pt>
                <c:pt idx="2890">
                  <c:v>1.1410505320339687E-2</c:v>
                </c:pt>
                <c:pt idx="2891">
                  <c:v>1.1413260822453995E-2</c:v>
                </c:pt>
                <c:pt idx="2892">
                  <c:v>1.1416053299019629E-2</c:v>
                </c:pt>
                <c:pt idx="2893">
                  <c:v>1.1418882750116528E-2</c:v>
                </c:pt>
                <c:pt idx="2894">
                  <c:v>1.1421749175823755E-2</c:v>
                </c:pt>
                <c:pt idx="2895">
                  <c:v>1.142465257622125E-2</c:v>
                </c:pt>
                <c:pt idx="2896">
                  <c:v>1.142759295139242E-2</c:v>
                </c:pt>
                <c:pt idx="2897">
                  <c:v>1.1430570301419812E-2</c:v>
                </c:pt>
                <c:pt idx="2898">
                  <c:v>1.1433584626387706E-2</c:v>
                </c:pt>
                <c:pt idx="2899">
                  <c:v>1.1436635926382116E-2</c:v>
                </c:pt>
                <c:pt idx="2900">
                  <c:v>1.1439724201486458E-2</c:v>
                </c:pt>
                <c:pt idx="2901">
                  <c:v>1.144284945179283E-2</c:v>
                </c:pt>
                <c:pt idx="2902">
                  <c:v>1.1446011677385513E-2</c:v>
                </c:pt>
                <c:pt idx="2903">
                  <c:v>1.1449210878354E-2</c:v>
                </c:pt>
                <c:pt idx="2904">
                  <c:v>1.1452026941977465E-2</c:v>
                </c:pt>
                <c:pt idx="2905">
                  <c:v>1.1455297348953026E-2</c:v>
                </c:pt>
                <c:pt idx="2906">
                  <c:v>1.1458604730367042E-2</c:v>
                </c:pt>
                <c:pt idx="2907">
                  <c:v>1.1462377437826266E-2</c:v>
                </c:pt>
                <c:pt idx="2908">
                  <c:v>1.1465761517057887E-2</c:v>
                </c:pt>
                <c:pt idx="2909">
                  <c:v>1.1469182572224866E-2</c:v>
                </c:pt>
                <c:pt idx="2910">
                  <c:v>1.1472640603423645E-2</c:v>
                </c:pt>
                <c:pt idx="2911">
                  <c:v>1.147613561075154E-2</c:v>
                </c:pt>
                <c:pt idx="2912">
                  <c:v>1.1479667594308471E-2</c:v>
                </c:pt>
                <c:pt idx="2913">
                  <c:v>1.1483236554193487E-2</c:v>
                </c:pt>
                <c:pt idx="2914">
                  <c:v>1.1486842490507378E-2</c:v>
                </c:pt>
                <c:pt idx="2915">
                  <c:v>1.1490485403351803E-2</c:v>
                </c:pt>
                <c:pt idx="2916">
                  <c:v>1.1494165292831027E-2</c:v>
                </c:pt>
                <c:pt idx="2917">
                  <c:v>1.1497426266142989E-2</c:v>
                </c:pt>
                <c:pt idx="2918">
                  <c:v>1.1501177348343886E-2</c:v>
                </c:pt>
                <c:pt idx="2919">
                  <c:v>1.1504965406268367E-2</c:v>
                </c:pt>
                <c:pt idx="2920">
                  <c:v>1.1509339891853564E-2</c:v>
                </c:pt>
                <c:pt idx="2921">
                  <c:v>1.1513207183826814E-2</c:v>
                </c:pt>
                <c:pt idx="2922">
                  <c:v>1.1517111451858325E-2</c:v>
                </c:pt>
                <c:pt idx="2923">
                  <c:v>1.152105269605702E-2</c:v>
                </c:pt>
                <c:pt idx="2924">
                  <c:v>1.1525030916534456E-2</c:v>
                </c:pt>
                <c:pt idx="2925">
                  <c:v>1.1528567977729054E-2</c:v>
                </c:pt>
                <c:pt idx="2926">
                  <c:v>1.1532617380393795E-2</c:v>
                </c:pt>
                <c:pt idx="2927">
                  <c:v>1.1536703758435962E-2</c:v>
                </c:pt>
                <c:pt idx="2928">
                  <c:v>1.1540827111970131E-2</c:v>
                </c:pt>
                <c:pt idx="2929">
                  <c:v>1.1544987441108212E-2</c:v>
                </c:pt>
                <c:pt idx="2930">
                  <c:v>1.1550169024278127E-2</c:v>
                </c:pt>
                <c:pt idx="2931">
                  <c:v>1.1554408858957992E-2</c:v>
                </c:pt>
                <c:pt idx="2932">
                  <c:v>1.1558685672077297E-2</c:v>
                </c:pt>
                <c:pt idx="2933">
                  <c:v>1.1562999463760291E-2</c:v>
                </c:pt>
                <c:pt idx="2934">
                  <c:v>1.1566846841586717E-2</c:v>
                </c:pt>
                <c:pt idx="2935">
                  <c:v>1.1571231808691742E-2</c:v>
                </c:pt>
                <c:pt idx="2936">
                  <c:v>1.1575653753478342E-2</c:v>
                </c:pt>
                <c:pt idx="2937">
                  <c:v>1.158011267606862E-2</c:v>
                </c:pt>
                <c:pt idx="2938">
                  <c:v>1.1586799475914573E-2</c:v>
                </c:pt>
                <c:pt idx="2939">
                  <c:v>1.159134599938717E-2</c:v>
                </c:pt>
                <c:pt idx="2940">
                  <c:v>1.1595929504827044E-2</c:v>
                </c:pt>
                <c:pt idx="2941">
                  <c:v>1.1600549992366852E-2</c:v>
                </c:pt>
                <c:pt idx="2942">
                  <c:v>1.1603628381075605E-2</c:v>
                </c:pt>
                <c:pt idx="2943">
                  <c:v>1.1609901914280319E-2</c:v>
                </c:pt>
                <c:pt idx="2944">
                  <c:v>1.1614633348923546E-2</c:v>
                </c:pt>
                <c:pt idx="2945">
                  <c:v>1.1619401766206704E-2</c:v>
                </c:pt>
                <c:pt idx="2946">
                  <c:v>1.1624207166267553E-2</c:v>
                </c:pt>
                <c:pt idx="2947">
                  <c:v>1.1629049549243854E-2</c:v>
                </c:pt>
                <c:pt idx="2948">
                  <c:v>1.1633928915277625E-2</c:v>
                </c:pt>
                <c:pt idx="2949">
                  <c:v>1.1638845264506623E-2</c:v>
                </c:pt>
                <c:pt idx="2950">
                  <c:v>1.1643798597075417E-2</c:v>
                </c:pt>
                <c:pt idx="2951">
                  <c:v>1.1648788913126021E-2</c:v>
                </c:pt>
                <c:pt idx="2952">
                  <c:v>1.1653816212803848E-2</c:v>
                </c:pt>
                <c:pt idx="2953">
                  <c:v>1.1658880496250915E-2</c:v>
                </c:pt>
                <c:pt idx="2954">
                  <c:v>1.1663981763616887E-2</c:v>
                </c:pt>
                <c:pt idx="2955">
                  <c:v>1.1667431731131203E-2</c:v>
                </c:pt>
                <c:pt idx="2956">
                  <c:v>1.1672598539793E-2</c:v>
                </c:pt>
                <c:pt idx="2957">
                  <c:v>1.167780232896927E-2</c:v>
                </c:pt>
                <c:pt idx="2958">
                  <c:v>1.168304309880671E-2</c:v>
                </c:pt>
                <c:pt idx="2959">
                  <c:v>1.1690042864402374E-2</c:v>
                </c:pt>
                <c:pt idx="2960">
                  <c:v>1.1695366038404391E-2</c:v>
                </c:pt>
                <c:pt idx="2961">
                  <c:v>1.1700726197378089E-2</c:v>
                </c:pt>
                <c:pt idx="2962">
                  <c:v>1.1706123341477389E-2</c:v>
                </c:pt>
                <c:pt idx="2963">
                  <c:v>1.1711557470858759E-2</c:v>
                </c:pt>
                <c:pt idx="2964">
                  <c:v>1.1715264319977462E-2</c:v>
                </c:pt>
                <c:pt idx="2965">
                  <c:v>1.1722536686096146E-2</c:v>
                </c:pt>
                <c:pt idx="2966">
                  <c:v>1.1728081772269356E-2</c:v>
                </c:pt>
                <c:pt idx="2967">
                  <c:v>1.1733663844358172E-2</c:v>
                </c:pt>
                <c:pt idx="2968">
                  <c:v>1.1737484766249893E-2</c:v>
                </c:pt>
                <c:pt idx="2969">
                  <c:v>1.1742530693650721E-2</c:v>
                </c:pt>
                <c:pt idx="2970">
                  <c:v>1.1748212416414994E-2</c:v>
                </c:pt>
                <c:pt idx="2971">
                  <c:v>1.1753931120519034E-2</c:v>
                </c:pt>
                <c:pt idx="2972">
                  <c:v>1.1763387805875719E-2</c:v>
                </c:pt>
                <c:pt idx="2973">
                  <c:v>1.176858753388778E-2</c:v>
                </c:pt>
                <c:pt idx="2974">
                  <c:v>1.1774435864884405E-2</c:v>
                </c:pt>
                <c:pt idx="2975">
                  <c:v>1.1780321179243337E-2</c:v>
                </c:pt>
                <c:pt idx="2976">
                  <c:v>1.178624347712884E-2</c:v>
                </c:pt>
                <c:pt idx="2977">
                  <c:v>1.1792202758706936E-2</c:v>
                </c:pt>
                <c:pt idx="2978">
                  <c:v>1.1798199024142766E-2</c:v>
                </c:pt>
                <c:pt idx="2979">
                  <c:v>1.1804232273604987E-2</c:v>
                </c:pt>
                <c:pt idx="2980">
                  <c:v>1.181030250726401E-2</c:v>
                </c:pt>
                <c:pt idx="2981">
                  <c:v>1.1817046875137545E-2</c:v>
                </c:pt>
                <c:pt idx="2982">
                  <c:v>1.1823193920986404E-2</c:v>
                </c:pt>
                <c:pt idx="2983">
                  <c:v>1.1829377952872974E-2</c:v>
                </c:pt>
                <c:pt idx="2984">
                  <c:v>1.1835598970974503E-2</c:v>
                </c:pt>
                <c:pt idx="2985">
                  <c:v>1.1842105057543401E-2</c:v>
                </c:pt>
                <c:pt idx="2986">
                  <c:v>1.1848402483592162E-2</c:v>
                </c:pt>
                <c:pt idx="2987">
                  <c:v>1.185473689506927E-2</c:v>
                </c:pt>
                <c:pt idx="2988">
                  <c:v>1.1861108292154799E-2</c:v>
                </c:pt>
                <c:pt idx="2989">
                  <c:v>1.1867516675026191E-2</c:v>
                </c:pt>
                <c:pt idx="2990">
                  <c:v>1.187462523921415E-2</c:v>
                </c:pt>
                <c:pt idx="2991">
                  <c:v>1.1881110449722761E-2</c:v>
                </c:pt>
                <c:pt idx="2992">
                  <c:v>1.1887632647907773E-2</c:v>
                </c:pt>
                <c:pt idx="2993">
                  <c:v>1.1894191833951646E-2</c:v>
                </c:pt>
                <c:pt idx="2994">
                  <c:v>1.190078800804119E-2</c:v>
                </c:pt>
                <c:pt idx="2995">
                  <c:v>1.1907421170360604E-2</c:v>
                </c:pt>
                <c:pt idx="2996">
                  <c:v>1.1914091321098432E-2</c:v>
                </c:pt>
                <c:pt idx="2997">
                  <c:v>1.1920798460444091E-2</c:v>
                </c:pt>
                <c:pt idx="2998">
                  <c:v>1.1927542588586991E-2</c:v>
                </c:pt>
                <c:pt idx="2999">
                  <c:v>1.193432347267861E-2</c:v>
                </c:pt>
                <c:pt idx="3000">
                  <c:v>1.1941138590499124E-2</c:v>
                </c:pt>
                <c:pt idx="3001">
                  <c:v>1.1947984120389023E-2</c:v>
                </c:pt>
                <c:pt idx="3002">
                  <c:v>1.1954856225742492E-2</c:v>
                </c:pt>
                <c:pt idx="3003">
                  <c:v>1.1961751069932861E-2</c:v>
                </c:pt>
                <c:pt idx="3004">
                  <c:v>1.1968664816303921E-2</c:v>
                </c:pt>
                <c:pt idx="3005">
                  <c:v>1.1975593628175131E-2</c:v>
                </c:pt>
                <c:pt idx="3006">
                  <c:v>1.1982533668836413E-2</c:v>
                </c:pt>
                <c:pt idx="3007">
                  <c:v>1.1988785237876644E-2</c:v>
                </c:pt>
                <c:pt idx="3008">
                  <c:v>1.1995736627280082E-2</c:v>
                </c:pt>
                <c:pt idx="3009">
                  <c:v>1.2002687879616898E-2</c:v>
                </c:pt>
                <c:pt idx="3010">
                  <c:v>1.2009635116036447E-2</c:v>
                </c:pt>
                <c:pt idx="3011">
                  <c:v>1.2016574457661725E-2</c:v>
                </c:pt>
                <c:pt idx="3012">
                  <c:v>1.2024194977620086E-2</c:v>
                </c:pt>
                <c:pt idx="3013">
                  <c:v>1.2031108551826254E-2</c:v>
                </c:pt>
                <c:pt idx="3014">
                  <c:v>1.203800868951096E-2</c:v>
                </c:pt>
                <c:pt idx="3015">
                  <c:v>1.2044895390601221E-2</c:v>
                </c:pt>
                <c:pt idx="3016">
                  <c:v>1.2051768655028395E-2</c:v>
                </c:pt>
                <c:pt idx="3017">
                  <c:v>1.2058628482720369E-2</c:v>
                </c:pt>
                <c:pt idx="3018">
                  <c:v>1.206547487360589E-2</c:v>
                </c:pt>
                <c:pt idx="3019">
                  <c:v>1.2072307827618058E-2</c:v>
                </c:pt>
                <c:pt idx="3020">
                  <c:v>1.2077753311188211E-2</c:v>
                </c:pt>
                <c:pt idx="3021">
                  <c:v>1.2084560854590087E-2</c:v>
                </c:pt>
                <c:pt idx="3022">
                  <c:v>1.2091354961559553E-2</c:v>
                </c:pt>
                <c:pt idx="3023">
                  <c:v>1.2098135632030882E-2</c:v>
                </c:pt>
                <c:pt idx="3024">
                  <c:v>1.2104902865933909E-2</c:v>
                </c:pt>
                <c:pt idx="3025">
                  <c:v>1.2111656663200243E-2</c:v>
                </c:pt>
                <c:pt idx="3026">
                  <c:v>1.2119079672862944E-2</c:v>
                </c:pt>
                <c:pt idx="3027">
                  <c:v>1.2125123947554606E-2</c:v>
                </c:pt>
                <c:pt idx="3028">
                  <c:v>1.2131837434505854E-2</c:v>
                </c:pt>
                <c:pt idx="3029">
                  <c:v>1.2138537484552181E-2</c:v>
                </c:pt>
                <c:pt idx="3030">
                  <c:v>1.2145224097622531E-2</c:v>
                </c:pt>
                <c:pt idx="3031">
                  <c:v>1.2151897273652956E-2</c:v>
                </c:pt>
                <c:pt idx="3032">
                  <c:v>1.2158557012575066E-2</c:v>
                </c:pt>
                <c:pt idx="3033">
                  <c:v>1.216655827274651E-2</c:v>
                </c:pt>
                <c:pt idx="3034">
                  <c:v>1.2173189665272918E-2</c:v>
                </c:pt>
                <c:pt idx="3035">
                  <c:v>1.2179807619816423E-2</c:v>
                </c:pt>
                <c:pt idx="3036">
                  <c:v>1.2186412136310125E-2</c:v>
                </c:pt>
                <c:pt idx="3037">
                  <c:v>1.2193003214684514E-2</c:v>
                </c:pt>
                <c:pt idx="3038">
                  <c:v>1.2198907086557605E-2</c:v>
                </c:pt>
                <c:pt idx="3039">
                  <c:v>1.2205472026193034E-2</c:v>
                </c:pt>
                <c:pt idx="3040">
                  <c:v>1.2212023527848063E-2</c:v>
                </c:pt>
                <c:pt idx="3041">
                  <c:v>1.2218561591456812E-2</c:v>
                </c:pt>
                <c:pt idx="3042">
                  <c:v>1.2225757032412998E-2</c:v>
                </c:pt>
                <c:pt idx="3043">
                  <c:v>1.2232267480659595E-2</c:v>
                </c:pt>
                <c:pt idx="3044">
                  <c:v>1.2238764490315952E-2</c:v>
                </c:pt>
                <c:pt idx="3045">
                  <c:v>1.2245248061316034E-2</c:v>
                </c:pt>
                <c:pt idx="3046">
                  <c:v>1.2251718193592069E-2</c:v>
                </c:pt>
                <c:pt idx="3047">
                  <c:v>1.2258174887079762E-2</c:v>
                </c:pt>
                <c:pt idx="3048">
                  <c:v>1.2264618141711339E-2</c:v>
                </c:pt>
                <c:pt idx="3049">
                  <c:v>1.2271047957419899E-2</c:v>
                </c:pt>
                <c:pt idx="3050">
                  <c:v>1.2277464334141144E-2</c:v>
                </c:pt>
                <c:pt idx="3051">
                  <c:v>1.2283867271807304E-2</c:v>
                </c:pt>
                <c:pt idx="3052">
                  <c:v>1.2290256770354949E-2</c:v>
                </c:pt>
                <c:pt idx="3053">
                  <c:v>1.229663282971544E-2</c:v>
                </c:pt>
                <c:pt idx="3054">
                  <c:v>1.2302995449825349E-2</c:v>
                </c:pt>
                <c:pt idx="3055">
                  <c:v>1.2309344630618642E-2</c:v>
                </c:pt>
                <c:pt idx="3056">
                  <c:v>1.2315680372030154E-2</c:v>
                </c:pt>
                <c:pt idx="3057">
                  <c:v>1.232200267399472E-2</c:v>
                </c:pt>
                <c:pt idx="3058">
                  <c:v>1.2328311536448042E-2</c:v>
                </c:pt>
                <c:pt idx="3059">
                  <c:v>1.233394875521732E-2</c:v>
                </c:pt>
                <c:pt idx="3060">
                  <c:v>1.234023148345564E-2</c:v>
                </c:pt>
                <c:pt idx="3061">
                  <c:v>1.2346500772344107E-2</c:v>
                </c:pt>
                <c:pt idx="3062">
                  <c:v>1.2352756621818598E-2</c:v>
                </c:pt>
                <c:pt idx="3063">
                  <c:v>1.2358999031814106E-2</c:v>
                </c:pt>
                <c:pt idx="3064">
                  <c:v>1.2365882477793912E-2</c:v>
                </c:pt>
                <c:pt idx="3065">
                  <c:v>1.2372097261856068E-2</c:v>
                </c:pt>
                <c:pt idx="3066">
                  <c:v>1.2378298605891744E-2</c:v>
                </c:pt>
                <c:pt idx="3067">
                  <c:v>1.2384486509836638E-2</c:v>
                </c:pt>
                <c:pt idx="3068">
                  <c:v>1.2390660973628197E-2</c:v>
                </c:pt>
                <c:pt idx="3069">
                  <c:v>1.2396821997201249E-2</c:v>
                </c:pt>
                <c:pt idx="3070">
                  <c:v>1.240296958049498E-2</c:v>
                </c:pt>
                <c:pt idx="3071">
                  <c:v>1.2409103723444219E-2</c:v>
                </c:pt>
                <c:pt idx="3072">
                  <c:v>1.2413927387124879E-2</c:v>
                </c:pt>
                <c:pt idx="3073">
                  <c:v>1.2420036148510505E-2</c:v>
                </c:pt>
                <c:pt idx="3074">
                  <c:v>1.2426131470092194E-2</c:v>
                </c:pt>
                <c:pt idx="3075">
                  <c:v>1.2432213351808663E-2</c:v>
                </c:pt>
                <c:pt idx="3076">
                  <c:v>1.2438281793599515E-2</c:v>
                </c:pt>
                <c:pt idx="3077">
                  <c:v>1.2444981591311922E-2</c:v>
                </c:pt>
                <c:pt idx="3078">
                  <c:v>1.2450378357156566E-2</c:v>
                </c:pt>
                <c:pt idx="3079">
                  <c:v>1.2456406478801973E-2</c:v>
                </c:pt>
                <c:pt idx="3080">
                  <c:v>1.2462421160277515E-2</c:v>
                </c:pt>
                <c:pt idx="3081">
                  <c:v>1.2468422401523682E-2</c:v>
                </c:pt>
                <c:pt idx="3082">
                  <c:v>1.2474410202479191E-2</c:v>
                </c:pt>
                <c:pt idx="3083">
                  <c:v>1.2480384563083646E-2</c:v>
                </c:pt>
                <c:pt idx="3084">
                  <c:v>1.2486345483276651E-2</c:v>
                </c:pt>
                <c:pt idx="3085">
                  <c:v>1.2493570453566695E-2</c:v>
                </c:pt>
                <c:pt idx="3086">
                  <c:v>1.2499502983869357E-2</c:v>
                </c:pt>
                <c:pt idx="3087">
                  <c:v>1.2505422072837018E-2</c:v>
                </c:pt>
                <c:pt idx="3088">
                  <c:v>1.2511327720407119E-2</c:v>
                </c:pt>
                <c:pt idx="3089">
                  <c:v>1.2517219926519708E-2</c:v>
                </c:pt>
                <c:pt idx="3090">
                  <c:v>1.252246375050258E-2</c:v>
                </c:pt>
                <c:pt idx="3091">
                  <c:v>1.2528329829859349E-2</c:v>
                </c:pt>
                <c:pt idx="3092">
                  <c:v>1.2534182467951314E-2</c:v>
                </c:pt>
                <c:pt idx="3093">
                  <c:v>1.2540021664723134E-2</c:v>
                </c:pt>
                <c:pt idx="3094">
                  <c:v>1.2546479333105135E-2</c:v>
                </c:pt>
                <c:pt idx="3095">
                  <c:v>1.2552290889206707E-2</c:v>
                </c:pt>
                <c:pt idx="3096">
                  <c:v>1.2558089003429364E-2</c:v>
                </c:pt>
                <c:pt idx="3097">
                  <c:v>1.2563873675714023E-2</c:v>
                </c:pt>
                <c:pt idx="3098">
                  <c:v>1.2569644905999863E-2</c:v>
                </c:pt>
                <c:pt idx="3099">
                  <c:v>1.257540269423041E-2</c:v>
                </c:pt>
                <c:pt idx="3100">
                  <c:v>1.258114704034397E-2</c:v>
                </c:pt>
                <c:pt idx="3101">
                  <c:v>1.2586877944283202E-2</c:v>
                </c:pt>
                <c:pt idx="3102">
                  <c:v>1.259259540598902E-2</c:v>
                </c:pt>
                <c:pt idx="3103">
                  <c:v>1.2598299425400604E-2</c:v>
                </c:pt>
                <c:pt idx="3104">
                  <c:v>1.2603990002462345E-2</c:v>
                </c:pt>
                <c:pt idx="3105">
                  <c:v>1.2609667137113425E-2</c:v>
                </c:pt>
                <c:pt idx="3106">
                  <c:v>1.2615330829297363E-2</c:v>
                </c:pt>
                <c:pt idx="3107">
                  <c:v>1.2620981078954211E-2</c:v>
                </c:pt>
                <c:pt idx="3108">
                  <c:v>1.2626617886026622E-2</c:v>
                </c:pt>
                <c:pt idx="3109">
                  <c:v>1.2632241250456382E-2</c:v>
                </c:pt>
                <c:pt idx="3110">
                  <c:v>1.2637851172187013E-2</c:v>
                </c:pt>
                <c:pt idx="3111">
                  <c:v>1.2643447651159436E-2</c:v>
                </c:pt>
                <c:pt idx="3112">
                  <c:v>1.2648412474077934E-2</c:v>
                </c:pt>
                <c:pt idx="3113">
                  <c:v>1.2653982832126164E-2</c:v>
                </c:pt>
                <c:pt idx="3114">
                  <c:v>1.2659539747635005E-2</c:v>
                </c:pt>
                <c:pt idx="3115">
                  <c:v>1.2665083220548238E-2</c:v>
                </c:pt>
                <c:pt idx="3116">
                  <c:v>1.2671228402647368E-2</c:v>
                </c:pt>
                <c:pt idx="3117">
                  <c:v>1.2676744223871484E-2</c:v>
                </c:pt>
                <c:pt idx="3118">
                  <c:v>1.2682246601935969E-2</c:v>
                </c:pt>
                <c:pt idx="3119">
                  <c:v>1.2687735536786955E-2</c:v>
                </c:pt>
                <c:pt idx="3120">
                  <c:v>1.2693211028368836E-2</c:v>
                </c:pt>
                <c:pt idx="3121">
                  <c:v>1.2698673076622527E-2</c:v>
                </c:pt>
                <c:pt idx="3122">
                  <c:v>1.2704121681494157E-2</c:v>
                </c:pt>
                <c:pt idx="3123">
                  <c:v>1.2709556842926384E-2</c:v>
                </c:pt>
                <c:pt idx="3124">
                  <c:v>1.2714978560865333E-2</c:v>
                </c:pt>
                <c:pt idx="3125">
                  <c:v>1.2719778594553114E-2</c:v>
                </c:pt>
                <c:pt idx="3126">
                  <c:v>1.2725174195216517E-2</c:v>
                </c:pt>
                <c:pt idx="3127">
                  <c:v>1.2730556352618471E-2</c:v>
                </c:pt>
                <c:pt idx="3128">
                  <c:v>1.2735925066701881E-2</c:v>
                </c:pt>
                <c:pt idx="3129">
                  <c:v>1.2741280337412279E-2</c:v>
                </c:pt>
                <c:pt idx="3130">
                  <c:v>1.274662216469521E-2</c:v>
                </c:pt>
                <c:pt idx="3131">
                  <c:v>1.2751950548497084E-2</c:v>
                </c:pt>
                <c:pt idx="3132">
                  <c:v>1.2757265488762567E-2</c:v>
                </c:pt>
                <c:pt idx="3133">
                  <c:v>1.2761964855474872E-2</c:v>
                </c:pt>
                <c:pt idx="3134">
                  <c:v>1.276725368153997E-2</c:v>
                </c:pt>
                <c:pt idx="3135">
                  <c:v>1.2772529064311477E-2</c:v>
                </c:pt>
                <c:pt idx="3136">
                  <c:v>1.2777791003734329E-2</c:v>
                </c:pt>
                <c:pt idx="3137">
                  <c:v>1.278303949975701E-2</c:v>
                </c:pt>
                <c:pt idx="3138">
                  <c:v>1.278947101410338E-2</c:v>
                </c:pt>
                <c:pt idx="3139">
                  <c:v>1.2794691073012857E-2</c:v>
                </c:pt>
                <c:pt idx="3140">
                  <c:v>1.2799897687551498E-2</c:v>
                </c:pt>
                <c:pt idx="3141">
                  <c:v>1.2805090857668041E-2</c:v>
                </c:pt>
                <c:pt idx="3142">
                  <c:v>1.2809675485144913E-2</c:v>
                </c:pt>
                <c:pt idx="3143">
                  <c:v>1.2814842542983212E-2</c:v>
                </c:pt>
                <c:pt idx="3144">
                  <c:v>1.2819996156646507E-2</c:v>
                </c:pt>
                <c:pt idx="3145">
                  <c:v>1.2825136326082971E-2</c:v>
                </c:pt>
                <c:pt idx="3146">
                  <c:v>1.2831586220680317E-2</c:v>
                </c:pt>
                <c:pt idx="3147">
                  <c:v>1.2836696802460692E-2</c:v>
                </c:pt>
                <c:pt idx="3148">
                  <c:v>1.2841793939438403E-2</c:v>
                </c:pt>
                <c:pt idx="3149">
                  <c:v>1.2846877631563057E-2</c:v>
                </c:pt>
                <c:pt idx="3150">
                  <c:v>1.2851947878781654E-2</c:v>
                </c:pt>
                <c:pt idx="3151">
                  <c:v>1.2857004681042929E-2</c:v>
                </c:pt>
                <c:pt idx="3152">
                  <c:v>1.2862048038293012E-2</c:v>
                </c:pt>
                <c:pt idx="3153">
                  <c:v>1.2867077950481511E-2</c:v>
                </c:pt>
                <c:pt idx="3154">
                  <c:v>1.287209441755629E-2</c:v>
                </c:pt>
                <c:pt idx="3155">
                  <c:v>1.2877097439466089E-2</c:v>
                </c:pt>
                <c:pt idx="3156">
                  <c:v>1.2882087016159643E-2</c:v>
                </c:pt>
                <c:pt idx="3157">
                  <c:v>1.2887063147585689E-2</c:v>
                </c:pt>
                <c:pt idx="3158">
                  <c:v>1.2892025833692094E-2</c:v>
                </c:pt>
                <c:pt idx="3159">
                  <c:v>1.2896975074429334E-2</c:v>
                </c:pt>
                <c:pt idx="3160">
                  <c:v>1.2901910869744408E-2</c:v>
                </c:pt>
                <c:pt idx="3161">
                  <c:v>1.2906833219587788E-2</c:v>
                </c:pt>
                <c:pt idx="3162">
                  <c:v>1.2911742123910819E-2</c:v>
                </c:pt>
                <c:pt idx="3163">
                  <c:v>1.2916637582659631E-2</c:v>
                </c:pt>
                <c:pt idx="3164">
                  <c:v>1.2920941792961471E-2</c:v>
                </c:pt>
                <c:pt idx="3165">
                  <c:v>1.2925811146304866E-2</c:v>
                </c:pt>
                <c:pt idx="3166">
                  <c:v>1.2930667054344492E-2</c:v>
                </c:pt>
                <c:pt idx="3167">
                  <c:v>1.2936084960927387E-2</c:v>
                </c:pt>
                <c:pt idx="3168">
                  <c:v>1.2940913191061349E-2</c:v>
                </c:pt>
                <c:pt idx="3169">
                  <c:v>1.294572797532394E-2</c:v>
                </c:pt>
                <c:pt idx="3170">
                  <c:v>1.2950529313664763E-2</c:v>
                </c:pt>
                <c:pt idx="3171">
                  <c:v>1.2955317206033424E-2</c:v>
                </c:pt>
                <c:pt idx="3172">
                  <c:v>1.2960091652381265E-2</c:v>
                </c:pt>
                <c:pt idx="3173">
                  <c:v>1.2964852652660501E-2</c:v>
                </c:pt>
                <c:pt idx="3174">
                  <c:v>1.2969600206821606E-2</c:v>
                </c:pt>
                <c:pt idx="3175">
                  <c:v>1.2974334314814184E-2</c:v>
                </c:pt>
                <c:pt idx="3176">
                  <c:v>1.2979054976593053E-2</c:v>
                </c:pt>
                <c:pt idx="3177">
                  <c:v>1.2982627023595761E-2</c:v>
                </c:pt>
                <c:pt idx="3178">
                  <c:v>1.2987322375524357E-2</c:v>
                </c:pt>
                <c:pt idx="3179">
                  <c:v>1.2992004281946912E-2</c:v>
                </c:pt>
                <c:pt idx="3180">
                  <c:v>1.2997338568196959E-2</c:v>
                </c:pt>
                <c:pt idx="3181">
                  <c:v>1.3001991662659584E-2</c:v>
                </c:pt>
                <c:pt idx="3182">
                  <c:v>1.3006631311466066E-2</c:v>
                </c:pt>
                <c:pt idx="3183">
                  <c:v>1.3011257514572883E-2</c:v>
                </c:pt>
                <c:pt idx="3184">
                  <c:v>1.3015870271931185E-2</c:v>
                </c:pt>
                <c:pt idx="3185">
                  <c:v>1.3019908362243083E-2</c:v>
                </c:pt>
                <c:pt idx="3186">
                  <c:v>1.3024495022738088E-2</c:v>
                </c:pt>
                <c:pt idx="3187">
                  <c:v>1.3029068237777108E-2</c:v>
                </c:pt>
                <c:pt idx="3188">
                  <c:v>1.3033628007316134E-2</c:v>
                </c:pt>
                <c:pt idx="3189">
                  <c:v>1.3039848262547938E-2</c:v>
                </c:pt>
                <c:pt idx="3190">
                  <c:v>1.3044378751284277E-2</c:v>
                </c:pt>
                <c:pt idx="3191">
                  <c:v>1.3048895793084877E-2</c:v>
                </c:pt>
                <c:pt idx="3192">
                  <c:v>1.3053399387903689E-2</c:v>
                </c:pt>
                <c:pt idx="3193">
                  <c:v>1.3057889535692922E-2</c:v>
                </c:pt>
                <c:pt idx="3194">
                  <c:v>1.306181230921391E-2</c:v>
                </c:pt>
                <c:pt idx="3195">
                  <c:v>1.3066276361589135E-2</c:v>
                </c:pt>
                <c:pt idx="3196">
                  <c:v>1.3070726967232282E-2</c:v>
                </c:pt>
                <c:pt idx="3197">
                  <c:v>1.3075164126100304E-2</c:v>
                </c:pt>
                <c:pt idx="3198">
                  <c:v>1.3080138567604541E-2</c:v>
                </c:pt>
                <c:pt idx="3199">
                  <c:v>1.3084548032259689E-2</c:v>
                </c:pt>
                <c:pt idx="3200">
                  <c:v>1.3088944049564646E-2</c:v>
                </c:pt>
                <c:pt idx="3201">
                  <c:v>1.3093326619477709E-2</c:v>
                </c:pt>
                <c:pt idx="3202">
                  <c:v>1.3097695741950218E-2</c:v>
                </c:pt>
                <c:pt idx="3203">
                  <c:v>1.3102051416941339E-2</c:v>
                </c:pt>
                <c:pt idx="3204">
                  <c:v>1.3106393644401543E-2</c:v>
                </c:pt>
                <c:pt idx="3205">
                  <c:v>1.3110722424289128E-2</c:v>
                </c:pt>
                <c:pt idx="3206">
                  <c:v>1.3115037756558912E-2</c:v>
                </c:pt>
                <c:pt idx="3207">
                  <c:v>1.3119339641166581E-2</c:v>
                </c:pt>
                <c:pt idx="3208">
                  <c:v>1.312362807806869E-2</c:v>
                </c:pt>
                <c:pt idx="3209">
                  <c:v>1.3127903067220932E-2</c:v>
                </c:pt>
                <c:pt idx="3210">
                  <c:v>1.313216460857812E-2</c:v>
                </c:pt>
                <c:pt idx="3211">
                  <c:v>1.3136412702097684E-2</c:v>
                </c:pt>
                <c:pt idx="3212">
                  <c:v>1.3140647347734439E-2</c:v>
                </c:pt>
                <c:pt idx="3213">
                  <c:v>1.314486854544755E-2</c:v>
                </c:pt>
                <c:pt idx="3214">
                  <c:v>1.3149076295190968E-2</c:v>
                </c:pt>
                <c:pt idx="3215">
                  <c:v>1.3153270596922985E-2</c:v>
                </c:pt>
                <c:pt idx="3216">
                  <c:v>1.3156915197920943E-2</c:v>
                </c:pt>
                <c:pt idx="3217">
                  <c:v>1.3161083411971782E-2</c:v>
                </c:pt>
                <c:pt idx="3218">
                  <c:v>1.3165238178327794E-2</c:v>
                </c:pt>
                <c:pt idx="3219">
                  <c:v>1.3169913322872526E-2</c:v>
                </c:pt>
                <c:pt idx="3220">
                  <c:v>1.3174040383901103E-2</c:v>
                </c:pt>
                <c:pt idx="3221">
                  <c:v>1.3178153996662832E-2</c:v>
                </c:pt>
                <c:pt idx="3222">
                  <c:v>1.3182254161110794E-2</c:v>
                </c:pt>
                <c:pt idx="3223">
                  <c:v>1.3186340877208496E-2</c:v>
                </c:pt>
                <c:pt idx="3224">
                  <c:v>1.3190414144909891E-2</c:v>
                </c:pt>
                <c:pt idx="3225">
                  <c:v>1.3194473964175005E-2</c:v>
                </c:pt>
                <c:pt idx="3226">
                  <c:v>1.3198520334962138E-2</c:v>
                </c:pt>
                <c:pt idx="3227">
                  <c:v>1.3202553257228711E-2</c:v>
                </c:pt>
                <c:pt idx="3228">
                  <c:v>1.3206572730934759E-2</c:v>
                </c:pt>
                <c:pt idx="3229">
                  <c:v>1.3209527275985344E-2</c:v>
                </c:pt>
                <c:pt idx="3230">
                  <c:v>1.3213521480993862E-2</c:v>
                </c:pt>
                <c:pt idx="3231">
                  <c:v>1.3217502238220824E-2</c:v>
                </c:pt>
                <c:pt idx="3232">
                  <c:v>1.3222035208328542E-2</c:v>
                </c:pt>
                <c:pt idx="3233">
                  <c:v>1.3225987148745233E-2</c:v>
                </c:pt>
                <c:pt idx="3234">
                  <c:v>1.3229925641256024E-2</c:v>
                </c:pt>
                <c:pt idx="3235">
                  <c:v>1.3233850685820059E-2</c:v>
                </c:pt>
                <c:pt idx="3236">
                  <c:v>1.323776228239737E-2</c:v>
                </c:pt>
                <c:pt idx="3237">
                  <c:v>1.3241141236700803E-2</c:v>
                </c:pt>
                <c:pt idx="3238">
                  <c:v>1.3245026755064487E-2</c:v>
                </c:pt>
                <c:pt idx="3239">
                  <c:v>1.3248898825780682E-2</c:v>
                </c:pt>
                <c:pt idx="3240">
                  <c:v>1.325275744880897E-2</c:v>
                </c:pt>
                <c:pt idx="3241">
                  <c:v>1.3257634398626305E-2</c:v>
                </c:pt>
                <c:pt idx="3242">
                  <c:v>1.3263009197442336E-2</c:v>
                </c:pt>
                <c:pt idx="3243">
                  <c:v>1.3266823375801019E-2</c:v>
                </c:pt>
                <c:pt idx="3244">
                  <c:v>1.3270624104034434E-2</c:v>
                </c:pt>
                <c:pt idx="3245">
                  <c:v>1.3275033587010869E-2</c:v>
                </c:pt>
                <c:pt idx="3246">
                  <c:v>1.3278802194934179E-2</c:v>
                </c:pt>
                <c:pt idx="3247">
                  <c:v>1.3282557353966256E-2</c:v>
                </c:pt>
                <c:pt idx="3248">
                  <c:v>1.3286299064069331E-2</c:v>
                </c:pt>
                <c:pt idx="3249">
                  <c:v>1.3290027325204751E-2</c:v>
                </c:pt>
                <c:pt idx="3250">
                  <c:v>1.3294250060694688E-2</c:v>
                </c:pt>
                <c:pt idx="3251">
                  <c:v>1.3297950599571754E-2</c:v>
                </c:pt>
                <c:pt idx="3252">
                  <c:v>1.3301637688905603E-2</c:v>
                </c:pt>
                <c:pt idx="3253">
                  <c:v>1.3305311328659739E-2</c:v>
                </c:pt>
                <c:pt idx="3254">
                  <c:v>1.3308971518795934E-2</c:v>
                </c:pt>
                <c:pt idx="3255">
                  <c:v>1.3312618259277698E-2</c:v>
                </c:pt>
                <c:pt idx="3256">
                  <c:v>1.3316251550066797E-2</c:v>
                </c:pt>
                <c:pt idx="3257">
                  <c:v>1.331987139112587E-2</c:v>
                </c:pt>
                <c:pt idx="3258">
                  <c:v>1.3323477782415818E-2</c:v>
                </c:pt>
                <c:pt idx="3259">
                  <c:v>1.3327070723904494E-2</c:v>
                </c:pt>
                <c:pt idx="3260">
                  <c:v>1.3330650215549323E-2</c:v>
                </c:pt>
                <c:pt idx="3261">
                  <c:v>1.3334216257317287E-2</c:v>
                </c:pt>
                <c:pt idx="3262">
                  <c:v>1.3337768849170156E-2</c:v>
                </c:pt>
                <c:pt idx="3263">
                  <c:v>1.3341307991072308E-2</c:v>
                </c:pt>
                <c:pt idx="3264">
                  <c:v>1.334483368298638E-2</c:v>
                </c:pt>
                <c:pt idx="3265">
                  <c:v>1.3348345924875878E-2</c:v>
                </c:pt>
                <c:pt idx="3266">
                  <c:v>1.3351844716706919E-2</c:v>
                </c:pt>
                <c:pt idx="3267">
                  <c:v>1.3354836209585165E-2</c:v>
                </c:pt>
                <c:pt idx="3268">
                  <c:v>1.335830893328498E-2</c:v>
                </c:pt>
                <c:pt idx="3269">
                  <c:v>1.3361768207285416E-2</c:v>
                </c:pt>
                <c:pt idx="3270">
                  <c:v>1.336521403155134E-2</c:v>
                </c:pt>
                <c:pt idx="3271">
                  <c:v>1.3369136923704533E-2</c:v>
                </c:pt>
                <c:pt idx="3272">
                  <c:v>1.3372555014423694E-2</c:v>
                </c:pt>
                <c:pt idx="3273">
                  <c:v>1.3375959654835899E-2</c:v>
                </c:pt>
                <c:pt idx="3274">
                  <c:v>1.3379350844902918E-2</c:v>
                </c:pt>
                <c:pt idx="3275">
                  <c:v>1.3382728584592605E-2</c:v>
                </c:pt>
                <c:pt idx="3276">
                  <c:v>1.3386092873867597E-2</c:v>
                </c:pt>
                <c:pt idx="3277">
                  <c:v>1.3389443712694876E-2</c:v>
                </c:pt>
                <c:pt idx="3278">
                  <c:v>1.3392781101040557E-2</c:v>
                </c:pt>
                <c:pt idx="3279">
                  <c:v>1.3396105038869885E-2</c:v>
                </c:pt>
                <c:pt idx="3280">
                  <c:v>1.3398449468179585E-2</c:v>
                </c:pt>
                <c:pt idx="3281">
                  <c:v>1.3401748181219197E-2</c:v>
                </c:pt>
                <c:pt idx="3282">
                  <c:v>1.3405033444584546E-2</c:v>
                </c:pt>
                <c:pt idx="3283">
                  <c:v>1.3408305258240993E-2</c:v>
                </c:pt>
                <c:pt idx="3284">
                  <c:v>1.3411563622160116E-2</c:v>
                </c:pt>
                <c:pt idx="3285">
                  <c:v>1.3414808536303724E-2</c:v>
                </c:pt>
                <c:pt idx="3286">
                  <c:v>1.3418040000643394E-2</c:v>
                </c:pt>
                <c:pt idx="3287">
                  <c:v>1.342173520117816E-2</c:v>
                </c:pt>
                <c:pt idx="3288">
                  <c:v>1.3424462579775032E-2</c:v>
                </c:pt>
                <c:pt idx="3289">
                  <c:v>1.3427653694503938E-2</c:v>
                </c:pt>
                <c:pt idx="3290">
                  <c:v>1.3430831359297457E-2</c:v>
                </c:pt>
                <c:pt idx="3291">
                  <c:v>1.3433995574124502E-2</c:v>
                </c:pt>
                <c:pt idx="3292">
                  <c:v>1.3437146338953099E-2</c:v>
                </c:pt>
                <c:pt idx="3293">
                  <c:v>1.3441227845337697E-2</c:v>
                </c:pt>
                <c:pt idx="3294">
                  <c:v>1.344435002139365E-2</c:v>
                </c:pt>
                <c:pt idx="3295">
                  <c:v>1.3447458746402369E-2</c:v>
                </c:pt>
                <c:pt idx="3296">
                  <c:v>1.3450554020333447E-2</c:v>
                </c:pt>
                <c:pt idx="3297">
                  <c:v>1.3453167162094397E-2</c:v>
                </c:pt>
                <c:pt idx="3298">
                  <c:v>1.3456236380053742E-2</c:v>
                </c:pt>
                <c:pt idx="3299">
                  <c:v>1.3459292147318462E-2</c:v>
                </c:pt>
                <c:pt idx="3300">
                  <c:v>1.3462334463856057E-2</c:v>
                </c:pt>
                <c:pt idx="3301">
                  <c:v>1.3465363329634904E-2</c:v>
                </c:pt>
                <c:pt idx="3302">
                  <c:v>1.3468843189492583E-2</c:v>
                </c:pt>
                <c:pt idx="3303">
                  <c:v>1.3471844304990436E-2</c:v>
                </c:pt>
                <c:pt idx="3304">
                  <c:v>1.3474831969158673E-2</c:v>
                </c:pt>
                <c:pt idx="3305">
                  <c:v>1.3477806181965148E-2</c:v>
                </c:pt>
                <c:pt idx="3306">
                  <c:v>1.3480766943382922E-2</c:v>
                </c:pt>
                <c:pt idx="3307">
                  <c:v>1.3483714253378113E-2</c:v>
                </c:pt>
                <c:pt idx="3308">
                  <c:v>1.3486648111922047E-2</c:v>
                </c:pt>
                <c:pt idx="3309">
                  <c:v>1.3489568518986051E-2</c:v>
                </c:pt>
                <c:pt idx="3310">
                  <c:v>1.3492475474537108E-2</c:v>
                </c:pt>
                <c:pt idx="3311">
                  <c:v>1.3495368978548283E-2</c:v>
                </c:pt>
                <c:pt idx="3312">
                  <c:v>1.349824903098569E-2</c:v>
                </c:pt>
                <c:pt idx="3313">
                  <c:v>1.3501115631824131E-2</c:v>
                </c:pt>
                <c:pt idx="3314">
                  <c:v>1.3503968781033196E-2</c:v>
                </c:pt>
                <c:pt idx="3315">
                  <c:v>1.3506808478581609E-2</c:v>
                </c:pt>
                <c:pt idx="3316">
                  <c:v>1.350963472444156E-2</c:v>
                </c:pt>
                <c:pt idx="3317">
                  <c:v>1.3512447518584382E-2</c:v>
                </c:pt>
                <c:pt idx="3318">
                  <c:v>1.3515246860979661E-2</c:v>
                </c:pt>
                <c:pt idx="3319">
                  <c:v>1.3517582799699888E-2</c:v>
                </c:pt>
                <c:pt idx="3320">
                  <c:v>1.3520356095392322E-2</c:v>
                </c:pt>
                <c:pt idx="3321">
                  <c:v>1.3523115939738345E-2</c:v>
                </c:pt>
                <c:pt idx="3322">
                  <c:v>1.3525862332708093E-2</c:v>
                </c:pt>
                <c:pt idx="3323">
                  <c:v>1.3528595274273454E-2</c:v>
                </c:pt>
                <c:pt idx="3324">
                  <c:v>1.3531760427071609E-2</c:v>
                </c:pt>
                <c:pt idx="3325">
                  <c:v>1.3534465606442555E-2</c:v>
                </c:pt>
                <c:pt idx="3326">
                  <c:v>1.353715733384092E-2</c:v>
                </c:pt>
                <c:pt idx="3327">
                  <c:v>1.3539835609238033E-2</c:v>
                </c:pt>
                <c:pt idx="3328">
                  <c:v>1.354250043260696E-2</c:v>
                </c:pt>
                <c:pt idx="3329">
                  <c:v>1.3545151803921632E-2</c:v>
                </c:pt>
                <c:pt idx="3330">
                  <c:v>1.3547789723151642E-2</c:v>
                </c:pt>
                <c:pt idx="3331">
                  <c:v>1.3550414190272659E-2</c:v>
                </c:pt>
                <c:pt idx="3332">
                  <c:v>1.3552586430678252E-2</c:v>
                </c:pt>
                <c:pt idx="3333">
                  <c:v>1.3555184856705564E-2</c:v>
                </c:pt>
                <c:pt idx="3334">
                  <c:v>1.3557769831030705E-2</c:v>
                </c:pt>
                <c:pt idx="3335">
                  <c:v>1.3560341353628203E-2</c:v>
                </c:pt>
                <c:pt idx="3336">
                  <c:v>1.3562899424471706E-2</c:v>
                </c:pt>
                <c:pt idx="3337">
                  <c:v>1.3565444043535737E-2</c:v>
                </c:pt>
                <c:pt idx="3338">
                  <c:v>1.3567975210793067E-2</c:v>
                </c:pt>
                <c:pt idx="3339">
                  <c:v>1.3570492926219977E-2</c:v>
                </c:pt>
                <c:pt idx="3340">
                  <c:v>1.357299718978924E-2</c:v>
                </c:pt>
                <c:pt idx="3341">
                  <c:v>1.3575056941490971E-2</c:v>
                </c:pt>
                <c:pt idx="3342">
                  <c:v>1.3577535168820098E-2</c:v>
                </c:pt>
                <c:pt idx="3343">
                  <c:v>1.3579999944707488E-2</c:v>
                </c:pt>
                <c:pt idx="3344">
                  <c:v>1.3582451269127382E-2</c:v>
                </c:pt>
                <c:pt idx="3345">
                  <c:v>1.3585744243568626E-2</c:v>
                </c:pt>
                <c:pt idx="3346">
                  <c:v>1.3588166925880782E-2</c:v>
                </c:pt>
                <c:pt idx="3347">
                  <c:v>1.3590576155667757E-2</c:v>
                </c:pt>
                <c:pt idx="3348">
                  <c:v>1.3592971932906091E-2</c:v>
                </c:pt>
                <c:pt idx="3349">
                  <c:v>1.359535425756885E-2</c:v>
                </c:pt>
                <c:pt idx="3350">
                  <c:v>1.3597299967806068E-2</c:v>
                </c:pt>
                <c:pt idx="3351">
                  <c:v>1.3599656259296784E-2</c:v>
                </c:pt>
                <c:pt idx="3352">
                  <c:v>1.3601999098633822E-2</c:v>
                </c:pt>
                <c:pt idx="3353">
                  <c:v>1.3604328485793465E-2</c:v>
                </c:pt>
                <c:pt idx="3354">
                  <c:v>1.3607064091418378E-2</c:v>
                </c:pt>
                <c:pt idx="3355">
                  <c:v>1.3609365700126348E-2</c:v>
                </c:pt>
                <c:pt idx="3356">
                  <c:v>1.361165385609105E-2</c:v>
                </c:pt>
                <c:pt idx="3357">
                  <c:v>1.3613928559289895E-2</c:v>
                </c:pt>
                <c:pt idx="3358">
                  <c:v>1.3616189809699423E-2</c:v>
                </c:pt>
                <c:pt idx="3359">
                  <c:v>1.3618437607295305E-2</c:v>
                </c:pt>
                <c:pt idx="3360">
                  <c:v>1.362067195205495E-2</c:v>
                </c:pt>
                <c:pt idx="3361">
                  <c:v>1.3622892843955769E-2</c:v>
                </c:pt>
                <c:pt idx="3362">
                  <c:v>1.362510028297517E-2</c:v>
                </c:pt>
                <c:pt idx="3363">
                  <c:v>1.3627294269088824E-2</c:v>
                </c:pt>
                <c:pt idx="3364">
                  <c:v>1.362947480227588E-2</c:v>
                </c:pt>
                <c:pt idx="3365">
                  <c:v>1.3631641882513748E-2</c:v>
                </c:pt>
                <c:pt idx="3366">
                  <c:v>1.3633795509779835E-2</c:v>
                </c:pt>
                <c:pt idx="3367">
                  <c:v>1.3635935684050682E-2</c:v>
                </c:pt>
                <c:pt idx="3368">
                  <c:v>1.3638062405306305E-2</c:v>
                </c:pt>
                <c:pt idx="3369">
                  <c:v>1.3640175673526721E-2</c:v>
                </c:pt>
                <c:pt idx="3370">
                  <c:v>1.3642275488684127E-2</c:v>
                </c:pt>
                <c:pt idx="3371">
                  <c:v>1.3644361850762012E-2</c:v>
                </c:pt>
                <c:pt idx="3372">
                  <c:v>1.3646030897425524E-2</c:v>
                </c:pt>
                <c:pt idx="3373">
                  <c:v>1.3648091236243762E-2</c:v>
                </c:pt>
                <c:pt idx="3374">
                  <c:v>1.3650138122417286E-2</c:v>
                </c:pt>
                <c:pt idx="3375">
                  <c:v>1.3652171555923258E-2</c:v>
                </c:pt>
                <c:pt idx="3376">
                  <c:v>1.3654591864187078E-2</c:v>
                </c:pt>
                <c:pt idx="3377">
                  <c:v>1.3656597507330817E-2</c:v>
                </c:pt>
                <c:pt idx="3378">
                  <c:v>1.3658589697248199E-2</c:v>
                </c:pt>
                <c:pt idx="3379">
                  <c:v>1.366056843391663E-2</c:v>
                </c:pt>
                <c:pt idx="3380">
                  <c:v>1.3662533717316126E-2</c:v>
                </c:pt>
                <c:pt idx="3381">
                  <c:v>1.3664485547425836E-2</c:v>
                </c:pt>
                <c:pt idx="3382">
                  <c:v>1.3666423924224907E-2</c:v>
                </c:pt>
                <c:pt idx="3383">
                  <c:v>1.3668348847696831E-2</c:v>
                </c:pt>
                <c:pt idx="3384">
                  <c:v>1.3669867084100088E-2</c:v>
                </c:pt>
                <c:pt idx="3385">
                  <c:v>1.3671373570202761E-2</c:v>
                </c:pt>
                <c:pt idx="3386">
                  <c:v>1.3673259912439839E-2</c:v>
                </c:pt>
                <c:pt idx="3387">
                  <c:v>1.367513280227417E-2</c:v>
                </c:pt>
                <c:pt idx="3388">
                  <c:v>1.3677381989592702E-2</c:v>
                </c:pt>
                <c:pt idx="3389">
                  <c:v>1.3678838224652878E-2</c:v>
                </c:pt>
                <c:pt idx="3390">
                  <c:v>1.3680670757161728E-2</c:v>
                </c:pt>
                <c:pt idx="3391">
                  <c:v>1.3682489837190559E-2</c:v>
                </c:pt>
                <c:pt idx="3392">
                  <c:v>1.3684295464723384E-2</c:v>
                </c:pt>
                <c:pt idx="3393">
                  <c:v>1.3684931316252024E-2</c:v>
                </c:pt>
                <c:pt idx="3394">
                  <c:v>1.3687866362224632E-2</c:v>
                </c:pt>
                <c:pt idx="3395">
                  <c:v>1.368963163215664E-2</c:v>
                </c:pt>
                <c:pt idx="3396">
                  <c:v>1.3691383449519812E-2</c:v>
                </c:pt>
                <c:pt idx="3397">
                  <c:v>1.3693885165880337E-2</c:v>
                </c:pt>
                <c:pt idx="3398">
                  <c:v>1.3695608287114731E-2</c:v>
                </c:pt>
                <c:pt idx="3399">
                  <c:v>1.3697317954719609E-2</c:v>
                </c:pt>
                <c:pt idx="3400">
                  <c:v>1.3699014168676728E-2</c:v>
                </c:pt>
                <c:pt idx="3401">
                  <c:v>1.3700696928970446E-2</c:v>
                </c:pt>
                <c:pt idx="3402">
                  <c:v>1.3701989080205753E-2</c:v>
                </c:pt>
                <c:pt idx="3403">
                  <c:v>1.370364583114439E-2</c:v>
                </c:pt>
                <c:pt idx="3404">
                  <c:v>1.3705289128872613E-2</c:v>
                </c:pt>
                <c:pt idx="3405">
                  <c:v>1.3706918973373731E-2</c:v>
                </c:pt>
                <c:pt idx="3406">
                  <c:v>1.3708908924871992E-2</c:v>
                </c:pt>
                <c:pt idx="3407">
                  <c:v>1.3710510962821248E-2</c:v>
                </c:pt>
                <c:pt idx="3408">
                  <c:v>1.371209954698807E-2</c:v>
                </c:pt>
                <c:pt idx="3409">
                  <c:v>1.3713674677355944E-2</c:v>
                </c:pt>
                <c:pt idx="3410">
                  <c:v>1.3715236353908368E-2</c:v>
                </c:pt>
                <c:pt idx="3411">
                  <c:v>1.3716784576630567E-2</c:v>
                </c:pt>
                <c:pt idx="3412">
                  <c:v>1.3718319345504297E-2</c:v>
                </c:pt>
                <c:pt idx="3413">
                  <c:v>1.3719840660517391E-2</c:v>
                </c:pt>
                <c:pt idx="3414">
                  <c:v>1.3721348521650736E-2</c:v>
                </c:pt>
                <c:pt idx="3415">
                  <c:v>1.3722842928890431E-2</c:v>
                </c:pt>
                <c:pt idx="3416">
                  <c:v>1.3724323882220833E-2</c:v>
                </c:pt>
                <c:pt idx="3417">
                  <c:v>1.3725791381626306E-2</c:v>
                </c:pt>
                <c:pt idx="3418">
                  <c:v>1.3727245427092945E-2</c:v>
                </c:pt>
                <c:pt idx="3419">
                  <c:v>1.3728686018605113E-2</c:v>
                </c:pt>
                <c:pt idx="3420">
                  <c:v>1.3730113156148038E-2</c:v>
                </c:pt>
                <c:pt idx="3421">
                  <c:v>1.373152683970608E-2</c:v>
                </c:pt>
                <c:pt idx="3422">
                  <c:v>1.3732927069266206E-2</c:v>
                </c:pt>
                <c:pt idx="3423">
                  <c:v>1.3734313844813646E-2</c:v>
                </c:pt>
                <c:pt idx="3424">
                  <c:v>1.3735329884419922E-2</c:v>
                </c:pt>
                <c:pt idx="3425">
                  <c:v>1.3736690661070843E-2</c:v>
                </c:pt>
                <c:pt idx="3426">
                  <c:v>1.3738037984174915E-2</c:v>
                </c:pt>
                <c:pt idx="3427">
                  <c:v>1.3739726406589811E-2</c:v>
                </c:pt>
                <c:pt idx="3428">
                  <c:v>1.3741045911860945E-2</c:v>
                </c:pt>
                <c:pt idx="3429">
                  <c:v>1.3742351963035981E-2</c:v>
                </c:pt>
                <c:pt idx="3430">
                  <c:v>1.3743644560101886E-2</c:v>
                </c:pt>
                <c:pt idx="3431">
                  <c:v>1.3744923703043888E-2</c:v>
                </c:pt>
                <c:pt idx="3432">
                  <c:v>1.3746189391849824E-2</c:v>
                </c:pt>
                <c:pt idx="3433">
                  <c:v>1.3747441626507531E-2</c:v>
                </c:pt>
                <c:pt idx="3434">
                  <c:v>1.3748680407002237E-2</c:v>
                </c:pt>
                <c:pt idx="3435">
                  <c:v>1.3749905733321776E-2</c:v>
                </c:pt>
                <c:pt idx="3436">
                  <c:v>1.3751117605453986E-2</c:v>
                </c:pt>
                <c:pt idx="3437">
                  <c:v>1.3751625098904263E-2</c:v>
                </c:pt>
                <c:pt idx="3438">
                  <c:v>1.3752811894137018E-2</c:v>
                </c:pt>
                <c:pt idx="3439">
                  <c:v>1.3753985236164112E-2</c:v>
                </c:pt>
                <c:pt idx="3440">
                  <c:v>1.3755309725154596E-2</c:v>
                </c:pt>
                <c:pt idx="3441">
                  <c:v>1.3756454238849081E-2</c:v>
                </c:pt>
                <c:pt idx="3442">
                  <c:v>1.3757585299302377E-2</c:v>
                </c:pt>
                <c:pt idx="3443">
                  <c:v>1.3758702906502052E-2</c:v>
                </c:pt>
                <c:pt idx="3444">
                  <c:v>1.3759807060439222E-2</c:v>
                </c:pt>
                <c:pt idx="3445">
                  <c:v>1.3760559651941657E-2</c:v>
                </c:pt>
                <c:pt idx="3446">
                  <c:v>1.3761637819125054E-2</c:v>
                </c:pt>
                <c:pt idx="3447">
                  <c:v>1.3762702533522601E-2</c:v>
                </c:pt>
                <c:pt idx="3448">
                  <c:v>1.3763753795123517E-2</c:v>
                </c:pt>
                <c:pt idx="3449">
                  <c:v>1.3765794646413965E-2</c:v>
                </c:pt>
                <c:pt idx="3450">
                  <c:v>1.3766816236627259E-2</c:v>
                </c:pt>
                <c:pt idx="3451">
                  <c:v>1.3767824372478579E-2</c:v>
                </c:pt>
                <c:pt idx="3452">
                  <c:v>1.3768819053957502E-2</c:v>
                </c:pt>
                <c:pt idx="3453">
                  <c:v>1.3769800281056205E-2</c:v>
                </c:pt>
                <c:pt idx="3454">
                  <c:v>1.3770438400721568E-2</c:v>
                </c:pt>
                <c:pt idx="3455">
                  <c:v>1.3771393643576935E-2</c:v>
                </c:pt>
                <c:pt idx="3456">
                  <c:v>1.3772335432534083E-2</c:v>
                </c:pt>
                <c:pt idx="3457">
                  <c:v>1.3773263767580722E-2</c:v>
                </c:pt>
                <c:pt idx="3458">
                  <c:v>1.3774504600469353E-2</c:v>
                </c:pt>
                <c:pt idx="3459">
                  <c:v>1.3775405101069527E-2</c:v>
                </c:pt>
                <c:pt idx="3460">
                  <c:v>1.3776292147219973E-2</c:v>
                </c:pt>
                <c:pt idx="3461">
                  <c:v>1.3777165738911133E-2</c:v>
                </c:pt>
                <c:pt idx="3462">
                  <c:v>1.3778025876135188E-2</c:v>
                </c:pt>
                <c:pt idx="3463">
                  <c:v>1.3778872558883448E-2</c:v>
                </c:pt>
                <c:pt idx="3464">
                  <c:v>1.3779705787145487E-2</c:v>
                </c:pt>
                <c:pt idx="3465">
                  <c:v>1.3780525560914355E-2</c:v>
                </c:pt>
                <c:pt idx="3466">
                  <c:v>1.3781331880180494E-2</c:v>
                </c:pt>
                <c:pt idx="3467">
                  <c:v>1.378212474493695E-2</c:v>
                </c:pt>
                <c:pt idx="3468">
                  <c:v>1.378290415517504E-2</c:v>
                </c:pt>
                <c:pt idx="3469">
                  <c:v>1.3783670110884333E-2</c:v>
                </c:pt>
                <c:pt idx="3470">
                  <c:v>1.3784422612060487E-2</c:v>
                </c:pt>
                <c:pt idx="3471">
                  <c:v>1.378516165869568E-2</c:v>
                </c:pt>
                <c:pt idx="3472">
                  <c:v>1.3785887250779489E-2</c:v>
                </c:pt>
                <c:pt idx="3473">
                  <c:v>1.3786599388306698E-2</c:v>
                </c:pt>
                <c:pt idx="3474">
                  <c:v>1.3787298071268619E-2</c:v>
                </c:pt>
                <c:pt idx="3475">
                  <c:v>1.3787983299660038E-2</c:v>
                </c:pt>
                <c:pt idx="3476">
                  <c:v>1.3788345878972593E-2</c:v>
                </c:pt>
                <c:pt idx="3477">
                  <c:v>1.3789005134035441E-2</c:v>
                </c:pt>
                <c:pt idx="3478">
                  <c:v>1.3789650935017363E-2</c:v>
                </c:pt>
                <c:pt idx="3479">
                  <c:v>1.3790589667364309E-2</c:v>
                </c:pt>
                <c:pt idx="3480">
                  <c:v>1.3791207622792874E-2</c:v>
                </c:pt>
                <c:pt idx="3481">
                  <c:v>1.3791812123610104E-2</c:v>
                </c:pt>
                <c:pt idx="3482">
                  <c:v>1.3792403169809913E-2</c:v>
                </c:pt>
                <c:pt idx="3483">
                  <c:v>1.3792980761382743E-2</c:v>
                </c:pt>
                <c:pt idx="3484">
                  <c:v>1.379354489832599E-2</c:v>
                </c:pt>
                <c:pt idx="3485">
                  <c:v>1.3794095580635308E-2</c:v>
                </c:pt>
                <c:pt idx="3486">
                  <c:v>1.3794632808302008E-2</c:v>
                </c:pt>
                <c:pt idx="3487">
                  <c:v>1.3795156581320878E-2</c:v>
                </c:pt>
                <c:pt idx="3488">
                  <c:v>1.3795666899686703E-2</c:v>
                </c:pt>
                <c:pt idx="3489">
                  <c:v>1.3795569704027066E-2</c:v>
                </c:pt>
                <c:pt idx="3490">
                  <c:v>1.3796054998037377E-2</c:v>
                </c:pt>
                <c:pt idx="3491">
                  <c:v>1.379652683840682E-2</c:v>
                </c:pt>
                <c:pt idx="3492">
                  <c:v>1.3797049610694501E-2</c:v>
                </c:pt>
                <c:pt idx="3493">
                  <c:v>1.3797492621822727E-2</c:v>
                </c:pt>
                <c:pt idx="3494">
                  <c:v>1.3797922179296762E-2</c:v>
                </c:pt>
                <c:pt idx="3495">
                  <c:v>1.3798338283113054E-2</c:v>
                </c:pt>
                <c:pt idx="3496">
                  <c:v>1.3798740933268938E-2</c:v>
                </c:pt>
                <c:pt idx="3497">
                  <c:v>1.3798840665252837E-2</c:v>
                </c:pt>
                <c:pt idx="3498">
                  <c:v>1.3799217354633648E-2</c:v>
                </c:pt>
                <c:pt idx="3499">
                  <c:v>1.3799580590854975E-2</c:v>
                </c:pt>
                <c:pt idx="3500">
                  <c:v>1.3799930373915019E-2</c:v>
                </c:pt>
                <c:pt idx="3501">
                  <c:v>1.3801123479879608E-2</c:v>
                </c:pt>
                <c:pt idx="3502">
                  <c:v>1.3801443510520726E-2</c:v>
                </c:pt>
                <c:pt idx="3503">
                  <c:v>1.3801750086443635E-2</c:v>
                </c:pt>
                <c:pt idx="3504">
                  <c:v>1.3802043207646598E-2</c:v>
                </c:pt>
                <c:pt idx="3505">
                  <c:v>1.3802322874127006E-2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Eur3M!$AI$2</c:f>
              <c:strCache>
                <c:ptCount val="1"/>
                <c:pt idx="0">
                  <c:v>Fwd Rate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Eur3M!$AI$3:$AI$3508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-4.4968386425430553E-4</c:v>
                </c:pt>
                <c:pt idx="2">
                  <c:v>-4.5075015944412813E-4</c:v>
                </c:pt>
                <c:pt idx="3">
                  <c:v>-4.5174032425900523E-4</c:v>
                </c:pt>
                <c:pt idx="4">
                  <c:v>-4.5265717834245341E-4</c:v>
                </c:pt>
                <c:pt idx="5">
                  <c:v>-4.535035413379891E-4</c:v>
                </c:pt>
                <c:pt idx="6">
                  <c:v>-4.5564788023228636E-4</c:v>
                </c:pt>
                <c:pt idx="7">
                  <c:v>-4.5624047531133717E-4</c:v>
                </c:pt>
                <c:pt idx="8">
                  <c:v>-4.5677667752005801E-4</c:v>
                </c:pt>
                <c:pt idx="9">
                  <c:v>-4.5725930650196536E-4</c:v>
                </c:pt>
                <c:pt idx="10">
                  <c:v>-4.5769118190057574E-4</c:v>
                </c:pt>
                <c:pt idx="11">
                  <c:v>-4.5871048303179E-4</c:v>
                </c:pt>
                <c:pt idx="12">
                  <c:v>-4.5896754053237744E-4</c:v>
                </c:pt>
                <c:pt idx="13">
                  <c:v>-4.5918794266725047E-4</c:v>
                </c:pt>
                <c:pt idx="14">
                  <c:v>-4.5937450907992543E-4</c:v>
                </c:pt>
                <c:pt idx="15">
                  <c:v>-4.5953005941391897E-4</c:v>
                </c:pt>
                <c:pt idx="16">
                  <c:v>-4.5983881037897558E-4</c:v>
                </c:pt>
                <c:pt idx="17">
                  <c:v>-4.5989849283340812E-4</c:v>
                </c:pt>
                <c:pt idx="18">
                  <c:v>-4.5994125742674166E-4</c:v>
                </c:pt>
                <c:pt idx="19">
                  <c:v>-4.5996992380249274E-4</c:v>
                </c:pt>
                <c:pt idx="20">
                  <c:v>-4.5998731160417782E-4</c:v>
                </c:pt>
                <c:pt idx="21">
                  <c:v>-4.6000000000000207E-4</c:v>
                </c:pt>
                <c:pt idx="22">
                  <c:v>-4.600287301587307E-4</c:v>
                </c:pt>
                <c:pt idx="23">
                  <c:v>-4.6011555555555174E-4</c:v>
                </c:pt>
                <c:pt idx="24">
                  <c:v>-4.6026142857141783E-4</c:v>
                </c:pt>
                <c:pt idx="25">
                  <c:v>-4.6046730158728178E-4</c:v>
                </c:pt>
                <c:pt idx="26">
                  <c:v>-4.6145444444438714E-4</c:v>
                </c:pt>
                <c:pt idx="27">
                  <c:v>-4.6190984126976916E-4</c:v>
                </c:pt>
                <c:pt idx="28">
                  <c:v>-4.6242999999991245E-4</c:v>
                </c:pt>
                <c:pt idx="29">
                  <c:v>-4.6301587301576975E-4</c:v>
                </c:pt>
                <c:pt idx="30">
                  <c:v>-4.6366841269829365E-4</c:v>
                </c:pt>
                <c:pt idx="31">
                  <c:v>-4.6603555555539233E-4</c:v>
                </c:pt>
                <c:pt idx="32">
                  <c:v>-4.6696428571410987E-4</c:v>
                </c:pt>
                <c:pt idx="33">
                  <c:v>-4.6796444444425751E-4</c:v>
                </c:pt>
                <c:pt idx="34">
                  <c:v>-4.6903698412678802E-4</c:v>
                </c:pt>
                <c:pt idx="35">
                  <c:v>-4.7018285714265409E-4</c:v>
                </c:pt>
                <c:pt idx="36">
                  <c:v>-4.7406999999979242E-4</c:v>
                </c:pt>
                <c:pt idx="37">
                  <c:v>-4.7551873015852758E-4</c:v>
                </c:pt>
                <c:pt idx="38">
                  <c:v>-4.7704555555536175E-4</c:v>
                </c:pt>
                <c:pt idx="39">
                  <c:v>-4.7865142857124763E-4</c:v>
                </c:pt>
                <c:pt idx="40">
                  <c:v>-4.8033730158713792E-4</c:v>
                </c:pt>
                <c:pt idx="41">
                  <c:v>-4.8588444444436229E-4</c:v>
                </c:pt>
                <c:pt idx="42">
                  <c:v>-4.8789984126979718E-4</c:v>
                </c:pt>
                <c:pt idx="43">
                  <c:v>-4.8999999999999998E-4</c:v>
                </c:pt>
                <c:pt idx="44">
                  <c:v>-4.9199344023327998E-4</c:v>
                </c:pt>
                <c:pt idx="45">
                  <c:v>-4.9370262390678707E-4</c:v>
                </c:pt>
                <c:pt idx="46">
                  <c:v>-4.9734329446080299E-4</c:v>
                </c:pt>
                <c:pt idx="47">
                  <c:v>-4.9813411078735109E-4</c:v>
                </c:pt>
                <c:pt idx="48">
                  <c:v>-4.9875000000019262E-4</c:v>
                </c:pt>
                <c:pt idx="49">
                  <c:v>-4.9921282798854097E-4</c:v>
                </c:pt>
                <c:pt idx="50">
                  <c:v>-4.9954446064160948E-4</c:v>
                </c:pt>
                <c:pt idx="51">
                  <c:v>-4.9997084548126906E-4</c:v>
                </c:pt>
                <c:pt idx="52">
                  <c:v>-4.9999635568535124E-4</c:v>
                </c:pt>
                <c:pt idx="53">
                  <c:v>-5.000000000002201E-4</c:v>
                </c:pt>
                <c:pt idx="54">
                  <c:v>-5.0013739813305159E-4</c:v>
                </c:pt>
                <c:pt idx="55">
                  <c:v>-5.0053752683382234E-4</c:v>
                </c:pt>
                <c:pt idx="56">
                  <c:v>-5.0313331087791164E-4</c:v>
                </c:pt>
                <c:pt idx="57">
                  <c:v>-5.0440337638458122E-4</c:v>
                </c:pt>
                <c:pt idx="58">
                  <c:v>-5.0584567972626116E-4</c:v>
                </c:pt>
                <c:pt idx="59">
                  <c:v>-5.0744212235636558E-4</c:v>
                </c:pt>
                <c:pt idx="60">
                  <c:v>-5.1500731482931274E-4</c:v>
                </c:pt>
                <c:pt idx="61">
                  <c:v>-5.1710297570275315E-4</c:v>
                </c:pt>
                <c:pt idx="62">
                  <c:v>-5.1924418458510336E-4</c:v>
                </c:pt>
                <c:pt idx="63">
                  <c:v>-5.2141284292977759E-4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-5.3718684652917308E-4</c:v>
                </c:pt>
                <c:pt idx="69">
                  <c:v>-5.4126819467792864E-4</c:v>
                </c:pt>
                <c:pt idx="70">
                  <c:v>-5.42405592685227E-4</c:v>
                </c:pt>
                <c:pt idx="71">
                  <c:v>-5.4343966542293664E-4</c:v>
                </c:pt>
                <c:pt idx="72">
                  <c:v>-5.4437533314199039E-4</c:v>
                </c:pt>
                <c:pt idx="73">
                  <c:v>-5.4521751609332082E-4</c:v>
                </c:pt>
                <c:pt idx="74">
                  <c:v>-5.4723235885030151E-4</c:v>
                </c:pt>
                <c:pt idx="75">
                  <c:v>-5.4774980524006738E-4</c:v>
                </c:pt>
                <c:pt idx="76">
                  <c:v>-5.4819836811677411E-4</c:v>
                </c:pt>
                <c:pt idx="77">
                  <c:v>-5.485829677313544E-4</c:v>
                </c:pt>
                <c:pt idx="78">
                  <c:v>-5.4890852433474118E-4</c:v>
                </c:pt>
                <c:pt idx="79">
                  <c:v>-5.4958013858706807E-4</c:v>
                </c:pt>
                <c:pt idx="80">
                  <c:v>-5.4971872565500856E-4</c:v>
                </c:pt>
                <c:pt idx="81">
                  <c:v>-5.4982287096641948E-4</c:v>
                </c:pt>
                <c:pt idx="82">
                  <c:v>-5.4989749477223353E-4</c:v>
                </c:pt>
                <c:pt idx="83">
                  <c:v>-5.4994751732338363E-4</c:v>
                </c:pt>
                <c:pt idx="84">
                  <c:v>-5.4999917995817804E-4</c:v>
                </c:pt>
                <c:pt idx="85">
                  <c:v>-5.5000000000000014E-4</c:v>
                </c:pt>
                <c:pt idx="86">
                  <c:v>-5.500536774124111E-4</c:v>
                </c:pt>
                <c:pt idx="87">
                  <c:v>-5.5021043876399116E-4</c:v>
                </c:pt>
                <c:pt idx="88">
                  <c:v>-5.504638777262612E-4</c:v>
                </c:pt>
                <c:pt idx="89">
                  <c:v>-5.5174019699242096E-4</c:v>
                </c:pt>
                <c:pt idx="90">
                  <c:v>-5.5231628311266045E-4</c:v>
                </c:pt>
                <c:pt idx="91">
                  <c:v>-5.5295701520119444E-4</c:v>
                </c:pt>
                <c:pt idx="92">
                  <c:v>-5.5365598692954396E-4</c:v>
                </c:pt>
                <c:pt idx="93">
                  <c:v>-5.5440679196923001E-4</c:v>
                </c:pt>
                <c:pt idx="94">
                  <c:v>-5.5690614367151568E-4</c:v>
                </c:pt>
                <c:pt idx="95">
                  <c:v>-5.578002186717566E-4</c:v>
                </c:pt>
                <c:pt idx="96">
                  <c:v>-5.5871409534093846E-4</c:v>
                </c:pt>
                <c:pt idx="97">
                  <c:v>-5.5964136735058218E-4</c:v>
                </c:pt>
                <c:pt idx="98">
                  <c:v>-5.6057562837220876E-4</c:v>
                </c:pt>
                <c:pt idx="99">
                  <c:v>-5.6335628222419463E-4</c:v>
                </c:pt>
                <c:pt idx="100">
                  <c:v>-5.6425443600896161E-4</c:v>
                </c:pt>
                <c:pt idx="101">
                  <c:v>-5.6512754716331608E-4</c:v>
                </c:pt>
                <c:pt idx="102">
                  <c:v>-5.6596920935877873E-4</c:v>
                </c:pt>
                <c:pt idx="103">
                  <c:v>-5.6677301626687068E-4</c:v>
                </c:pt>
                <c:pt idx="104">
                  <c:v>-5.6889324198213073E-4</c:v>
                </c:pt>
                <c:pt idx="105">
                  <c:v>-5.6948156445594861E-4</c:v>
                </c:pt>
                <c:pt idx="106">
                  <c:v>-5.700000000000003E-4</c:v>
                </c:pt>
                <c:pt idx="107">
                  <c:v>-5.7043963296799644E-4</c:v>
                </c:pt>
                <c:pt idx="108">
                  <c:v>-5.7080592667793021E-4</c:v>
                </c:pt>
                <c:pt idx="109">
                  <c:v>-5.7161639343880437E-4</c:v>
                </c:pt>
                <c:pt idx="110">
                  <c:v>-5.718409512959358E-4</c:v>
                </c:pt>
                <c:pt idx="111">
                  <c:v>-5.7206798048472824E-4</c:v>
                </c:pt>
                <c:pt idx="112">
                  <c:v>-5.7231264312312654E-4</c:v>
                </c:pt>
                <c:pt idx="113">
                  <c:v>-5.7259010132907544E-4</c:v>
                </c:pt>
                <c:pt idx="114">
                  <c:v>-5.7377087053167195E-4</c:v>
                </c:pt>
                <c:pt idx="115">
                  <c:v>-5.7433113218726978E-4</c:v>
                </c:pt>
                <c:pt idx="116">
                  <c:v>-5.7500000000014159E-4</c:v>
                </c:pt>
                <c:pt idx="117">
                  <c:v>-5.7578847961131229E-4</c:v>
                </c:pt>
                <c:pt idx="118">
                  <c:v>-5.7669095075412716E-4</c:v>
                </c:pt>
                <c:pt idx="119">
                  <c:v>-5.7998454593669437E-4</c:v>
                </c:pt>
                <c:pt idx="120">
                  <c:v>-5.8124521577034287E-4</c:v>
                </c:pt>
                <c:pt idx="121">
                  <c:v>-5.8257099341776388E-4</c:v>
                </c:pt>
                <c:pt idx="122">
                  <c:v>-5.8395210213538305E-4</c:v>
                </c:pt>
                <c:pt idx="123">
                  <c:v>-5.9134542575134755E-4</c:v>
                </c:pt>
                <c:pt idx="124">
                  <c:v>-5.9285320927509363E-4</c:v>
                </c:pt>
                <c:pt idx="125">
                  <c:v>-5.9434788666401723E-4</c:v>
                </c:pt>
                <c:pt idx="126">
                  <c:v>-5.9581968117454411E-4</c:v>
                </c:pt>
                <c:pt idx="127">
                  <c:v>-5.9999999999999995E-4</c:v>
                </c:pt>
                <c:pt idx="128">
                  <c:v>-6.0128446560992149E-4</c:v>
                </c:pt>
                <c:pt idx="129">
                  <c:v>-6.0250898491592819E-4</c:v>
                </c:pt>
                <c:pt idx="130">
                  <c:v>-6.0367560146679989E-4</c:v>
                </c:pt>
                <c:pt idx="131">
                  <c:v>-6.0478635881131611E-4</c:v>
                </c:pt>
                <c:pt idx="132">
                  <c:v>-6.0780391109452759E-4</c:v>
                </c:pt>
                <c:pt idx="133">
                  <c:v>-6.0871166710141768E-4</c:v>
                </c:pt>
                <c:pt idx="134">
                  <c:v>-6.0957378164585023E-4</c:v>
                </c:pt>
                <c:pt idx="135">
                  <c:v>-6.1039229827660488E-4</c:v>
                </c:pt>
                <c:pt idx="136">
                  <c:v>-6.1116926054246125E-4</c:v>
                </c:pt>
                <c:pt idx="137">
                  <c:v>-6.1327125663843607E-4</c:v>
                </c:pt>
                <c:pt idx="138">
                  <c:v>-6.13902436932495E-4</c:v>
                </c:pt>
                <c:pt idx="139">
                  <c:v>-6.145022806055535E-4</c:v>
                </c:pt>
                <c:pt idx="140">
                  <c:v>-6.1507283120639119E-4</c:v>
                </c:pt>
                <c:pt idx="141">
                  <c:v>-6.156161322837878E-4</c:v>
                </c:pt>
                <c:pt idx="142">
                  <c:v>-6.1710297386312644E-4</c:v>
                </c:pt>
                <c:pt idx="143">
                  <c:v>-6.1755771233455432E-4</c:v>
                </c:pt>
                <c:pt idx="144">
                  <c:v>-6.1799541902643896E-4</c:v>
                </c:pt>
                <c:pt idx="145">
                  <c:v>-6.1841813748755999E-4</c:v>
                </c:pt>
                <c:pt idx="146">
                  <c:v>-6.1882791126669705E-4</c:v>
                </c:pt>
                <c:pt idx="147">
                  <c:v>-6.2E-4</c:v>
                </c:pt>
                <c:pt idx="148">
                  <c:v>-6.2037877799050035E-4</c:v>
                </c:pt>
                <c:pt idx="149">
                  <c:v>-6.2075691375193477E-4</c:v>
                </c:pt>
                <c:pt idx="150">
                  <c:v>-6.2113853554210331E-4</c:v>
                </c:pt>
                <c:pt idx="151">
                  <c:v>-6.215277716188055E-4</c:v>
                </c:pt>
                <c:pt idx="152">
                  <c:v>-6.2278244814611289E-4</c:v>
                </c:pt>
                <c:pt idx="153">
                  <c:v>-6.2324342394694818E-4</c:v>
                </c:pt>
                <c:pt idx="154">
                  <c:v>-6.2373265532331623E-4</c:v>
                </c:pt>
                <c:pt idx="155">
                  <c:v>-6.2425427053301697E-4</c:v>
                </c:pt>
                <c:pt idx="156">
                  <c:v>-6.2481239783384994E-4</c:v>
                </c:pt>
                <c:pt idx="157">
                  <c:v>-6.2674713486114133E-4</c:v>
                </c:pt>
                <c:pt idx="158">
                  <c:v>-6.2749259310450182E-4</c:v>
                </c:pt>
                <c:pt idx="159">
                  <c:v>-6.2829520472799363E-4</c:v>
                </c:pt>
                <c:pt idx="160">
                  <c:v>-6.2915909798941672E-4</c:v>
                </c:pt>
                <c:pt idx="161">
                  <c:v>-6.3008840114657072E-4</c:v>
                </c:pt>
                <c:pt idx="162">
                  <c:v>-6.3331005257041665E-4</c:v>
                </c:pt>
                <c:pt idx="163">
                  <c:v>-6.3454227788849247E-4</c:v>
                </c:pt>
                <c:pt idx="164">
                  <c:v>-6.358605543912983E-4</c:v>
                </c:pt>
                <c:pt idx="165">
                  <c:v>-6.3726901033663399E-4</c:v>
                </c:pt>
                <c:pt idx="166">
                  <c:v>-6.3877177398229915E-4</c:v>
                </c:pt>
                <c:pt idx="167">
                  <c:v>-6.4388719369927016E-4</c:v>
                </c:pt>
                <c:pt idx="168">
                  <c:v>-6.4580847072425156E-4</c:v>
                </c:pt>
                <c:pt idx="169">
                  <c:v>-6.4784469673856155E-4</c:v>
                </c:pt>
                <c:pt idx="170">
                  <c:v>-6.4999999999999997E-4</c:v>
                </c:pt>
                <c:pt idx="171">
                  <c:v>-6.5227134748772008E-4</c:v>
                </c:pt>
                <c:pt idx="172">
                  <c:v>-6.5943622883966196E-4</c:v>
                </c:pt>
                <c:pt idx="173">
                  <c:v>-6.618120042063073E-4</c:v>
                </c:pt>
                <c:pt idx="174">
                  <c:v>-6.6411678800748714E-4</c:v>
                </c:pt>
                <c:pt idx="175">
                  <c:v>-6.663117408291226E-4</c:v>
                </c:pt>
                <c:pt idx="176">
                  <c:v>-6.6835802325713512E-4</c:v>
                </c:pt>
                <c:pt idx="177">
                  <c:v>-6.7321645403864698E-4</c:v>
                </c:pt>
                <c:pt idx="178">
                  <c:v>-6.7427966075137989E-4</c:v>
                </c:pt>
                <c:pt idx="179">
                  <c:v>-6.750000000000961E-4</c:v>
                </c:pt>
                <c:pt idx="180">
                  <c:v>-6.7528056041461109E-4</c:v>
                </c:pt>
                <c:pt idx="181">
                  <c:v>-6.7508542094134034E-4</c:v>
                </c:pt>
                <c:pt idx="182">
                  <c:v>-6.7217226380302236E-4</c:v>
                </c:pt>
                <c:pt idx="183">
                  <c:v>-6.7060078538681779E-4</c:v>
                </c:pt>
                <c:pt idx="184">
                  <c:v>-6.6881683738693196E-4</c:v>
                </c:pt>
                <c:pt idx="185">
                  <c:v>-6.6687306586418597E-4</c:v>
                </c:pt>
                <c:pt idx="186">
                  <c:v>-6.6482211687940082E-4</c:v>
                </c:pt>
                <c:pt idx="187">
                  <c:v>-6.5855266576101952E-4</c:v>
                </c:pt>
                <c:pt idx="188">
                  <c:v>-6.5659946753628693E-4</c:v>
                </c:pt>
                <c:pt idx="189">
                  <c:v>-6.5480232215361987E-4</c:v>
                </c:pt>
                <c:pt idx="190">
                  <c:v>-6.5321387567383925E-4</c:v>
                </c:pt>
                <c:pt idx="191">
                  <c:v>-6.5188677415776595E-4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-6.4997845691459086E-4</c:v>
                </c:pt>
                <c:pt idx="215">
                  <c:v>-6.4991531262611633E-4</c:v>
                </c:pt>
                <c:pt idx="216">
                  <c:v>-6.4981279458620558E-4</c:v>
                </c:pt>
                <c:pt idx="217">
                  <c:v>-6.492912724741476E-4</c:v>
                </c:pt>
                <c:pt idx="218">
                  <c:v>-6.4905353394478348E-4</c:v>
                </c:pt>
                <c:pt idx="219">
                  <c:v>-6.4878755892212902E-4</c:v>
                </c:pt>
                <c:pt idx="220">
                  <c:v>-6.4849557485781328E-4</c:v>
                </c:pt>
                <c:pt idx="221">
                  <c:v>-6.4817980920346544E-4</c:v>
                </c:pt>
                <c:pt idx="222">
                  <c:v>-6.47112097216521E-4</c:v>
                </c:pt>
                <c:pt idx="223">
                  <c:v>-6.4672347971833643E-4</c:v>
                </c:pt>
                <c:pt idx="224">
                  <c:v>-6.4632221788826565E-4</c:v>
                </c:pt>
                <c:pt idx="225">
                  <c:v>-6.4591053917793773E-4</c:v>
                </c:pt>
                <c:pt idx="226">
                  <c:v>-6.4549067103898195E-4</c:v>
                </c:pt>
                <c:pt idx="227">
                  <c:v>-6.4420420456663848E-4</c:v>
                </c:pt>
                <c:pt idx="228">
                  <c:v>-6.4377385322946261E-4</c:v>
                </c:pt>
                <c:pt idx="229">
                  <c:v>-6.4334644972180465E-4</c:v>
                </c:pt>
                <c:pt idx="230">
                  <c:v>-6.4292422149529369E-4</c:v>
                </c:pt>
                <c:pt idx="231">
                  <c:v>-6.4250939600155889E-4</c:v>
                </c:pt>
                <c:pt idx="232">
                  <c:v>-6.4133161043330382E-4</c:v>
                </c:pt>
                <c:pt idx="233">
                  <c:v>-6.4096867038696556E-4</c:v>
                </c:pt>
                <c:pt idx="234">
                  <c:v>-6.4062427033154947E-4</c:v>
                </c:pt>
                <c:pt idx="235">
                  <c:v>-6.4030063771868461E-4</c:v>
                </c:pt>
                <c:pt idx="236">
                  <c:v>-6.4000000000000005E-4</c:v>
                </c:pt>
                <c:pt idx="237">
                  <c:v>-6.392407550836407E-4</c:v>
                </c:pt>
                <c:pt idx="238">
                  <c:v>-6.3899661717818071E-4</c:v>
                </c:pt>
                <c:pt idx="239">
                  <c:v>-6.3873311084860335E-4</c:v>
                </c:pt>
                <c:pt idx="240">
                  <c:v>-6.3843593192044047E-4</c:v>
                </c:pt>
                <c:pt idx="241">
                  <c:v>-6.3809077621922357E-4</c:v>
                </c:pt>
                <c:pt idx="242">
                  <c:v>-6.3662440673256616E-4</c:v>
                </c:pt>
                <c:pt idx="243">
                  <c:v>-6.3594430219445029E-4</c:v>
                </c:pt>
                <c:pt idx="244">
                  <c:v>-6.3514470001093889E-4</c:v>
                </c:pt>
                <c:pt idx="245">
                  <c:v>-6.342112960075636E-4</c:v>
                </c:pt>
                <c:pt idx="246">
                  <c:v>-6.3312978600985612E-4</c:v>
                </c:pt>
                <c:pt idx="247">
                  <c:v>-6.2885357830605752E-4</c:v>
                </c:pt>
                <c:pt idx="248">
                  <c:v>-6.2703660258633801E-4</c:v>
                </c:pt>
                <c:pt idx="249">
                  <c:v>-6.2499999999994483E-4</c:v>
                </c:pt>
                <c:pt idx="250">
                  <c:v>-6.2273628167689094E-4</c:v>
                </c:pt>
                <c:pt idx="251">
                  <c:v>-6.2026521996511475E-4</c:v>
                </c:pt>
                <c:pt idx="252">
                  <c:v>-6.1187385102165134E-4</c:v>
                </c:pt>
                <c:pt idx="253">
                  <c:v>-6.0883929227918492E-4</c:v>
                </c:pt>
                <c:pt idx="254">
                  <c:v>-6.0573032841009541E-4</c:v>
                </c:pt>
                <c:pt idx="255">
                  <c:v>-6.0257354706680301E-4</c:v>
                </c:pt>
                <c:pt idx="256">
                  <c:v>-5.9939553590172736E-4</c:v>
                </c:pt>
                <c:pt idx="257">
                  <c:v>-5.8999999999999992E-4</c:v>
                </c:pt>
                <c:pt idx="258">
                  <c:v>-5.8699823055980956E-4</c:v>
                </c:pt>
                <c:pt idx="259">
                  <c:v>-5.8407987648685178E-4</c:v>
                </c:pt>
                <c:pt idx="260">
                  <c:v>-5.8124323236046274E-4</c:v>
                </c:pt>
                <c:pt idx="261">
                  <c:v>-5.7848659275997849E-4</c:v>
                </c:pt>
                <c:pt idx="262">
                  <c:v>-5.7067964690731931E-4</c:v>
                </c:pt>
                <c:pt idx="263">
                  <c:v>-5.6822597120381811E-4</c:v>
                </c:pt>
                <c:pt idx="264">
                  <c:v>-5.658437729229031E-4</c:v>
                </c:pt>
                <c:pt idx="265">
                  <c:v>-5.6353134664391077E-4</c:v>
                </c:pt>
                <c:pt idx="266">
                  <c:v>-5.6128698694617716E-4</c:v>
                </c:pt>
                <c:pt idx="267">
                  <c:v>-5.5494525313389204E-4</c:v>
                </c:pt>
                <c:pt idx="268">
                  <c:v>-5.5295610555455637E-4</c:v>
                </c:pt>
                <c:pt idx="269">
                  <c:v>-5.5102649745316073E-4</c:v>
                </c:pt>
                <c:pt idx="270">
                  <c:v>-5.4915472340904149E-4</c:v>
                </c:pt>
                <c:pt idx="271">
                  <c:v>-5.473390780015349E-4</c:v>
                </c:pt>
                <c:pt idx="272">
                  <c:v>-5.422118593920532E-4</c:v>
                </c:pt>
                <c:pt idx="273">
                  <c:v>-5.4060367432435955E-4</c:v>
                </c:pt>
                <c:pt idx="274">
                  <c:v>-5.3904309078995987E-4</c:v>
                </c:pt>
                <c:pt idx="275">
                  <c:v>-5.3752840336819031E-4</c:v>
                </c:pt>
                <c:pt idx="276">
                  <c:v>-5.3605790663838703E-4</c:v>
                </c:pt>
                <c:pt idx="277">
                  <c:v>-5.3189450639413831E-4</c:v>
                </c:pt>
                <c:pt idx="278">
                  <c:v>-5.3058371822556328E-4</c:v>
                </c:pt>
                <c:pt idx="279">
                  <c:v>-5.2930859364563594E-4</c:v>
                </c:pt>
                <c:pt idx="280">
                  <c:v>-5.2806742723369245E-4</c:v>
                </c:pt>
                <c:pt idx="281">
                  <c:v>-5.2685851356906927E-4</c:v>
                </c:pt>
                <c:pt idx="282">
                  <c:v>-5.2340823485248311E-4</c:v>
                </c:pt>
                <c:pt idx="283">
                  <c:v>-5.2231127797050319E-4</c:v>
                </c:pt>
                <c:pt idx="284">
                  <c:v>-5.2123804673252468E-4</c:v>
                </c:pt>
                <c:pt idx="285">
                  <c:v>-5.2018683571788385E-4</c:v>
                </c:pt>
                <c:pt idx="286">
                  <c:v>-5.1915593950591706E-4</c:v>
                </c:pt>
                <c:pt idx="287">
                  <c:v>-5.1616808547942303E-4</c:v>
                </c:pt>
                <c:pt idx="288">
                  <c:v>-5.152013942715146E-4</c:v>
                </c:pt>
                <c:pt idx="289">
                  <c:v>-5.1424649076296151E-4</c:v>
                </c:pt>
                <c:pt idx="290">
                  <c:v>-5.1330166953309983E-4</c:v>
                </c:pt>
                <c:pt idx="291">
                  <c:v>-5.1236522516126602E-4</c:v>
                </c:pt>
                <c:pt idx="292">
                  <c:v>-5.0958909898729337E-4</c:v>
                </c:pt>
                <c:pt idx="293">
                  <c:v>-5.0866910784093313E-4</c:v>
                </c:pt>
                <c:pt idx="294">
                  <c:v>-5.0774896644928185E-4</c:v>
                </c:pt>
                <c:pt idx="295">
                  <c:v>-5.0682696939167581E-4</c:v>
                </c:pt>
                <c:pt idx="296">
                  <c:v>-5.0590141124745146E-4</c:v>
                </c:pt>
                <c:pt idx="297">
                  <c:v>-5.0308631608842998E-4</c:v>
                </c:pt>
                <c:pt idx="298">
                  <c:v>-5.0212945939109421E-4</c:v>
                </c:pt>
                <c:pt idx="299">
                  <c:v>-5.0116051450382133E-4</c:v>
                </c:pt>
                <c:pt idx="300">
                  <c:v>-5.0017777600594752E-4</c:v>
                </c:pt>
                <c:pt idx="301">
                  <c:v>-4.9917953847680913E-4</c:v>
                </c:pt>
                <c:pt idx="302">
                  <c:v>-4.9607477749516818E-4</c:v>
                </c:pt>
                <c:pt idx="303">
                  <c:v>-4.9499748963433357E-4</c:v>
                </c:pt>
                <c:pt idx="304">
                  <c:v>-4.9389617563891559E-4</c:v>
                </c:pt>
                <c:pt idx="305">
                  <c:v>-4.9276913008825039E-4</c:v>
                </c:pt>
                <c:pt idx="306">
                  <c:v>-4.9161464756167445E-4</c:v>
                </c:pt>
                <c:pt idx="307">
                  <c:v>-4.8796952391984359E-4</c:v>
                </c:pt>
                <c:pt idx="308">
                  <c:v>-4.8668823928298642E-4</c:v>
                </c:pt>
                <c:pt idx="309">
                  <c:v>-4.8537099056689982E-4</c:v>
                </c:pt>
                <c:pt idx="310">
                  <c:v>-4.8401607235091983E-4</c:v>
                </c:pt>
                <c:pt idx="311">
                  <c:v>-4.8262177921438277E-4</c:v>
                </c:pt>
                <c:pt idx="312">
                  <c:v>-4.7818559607479153E-4</c:v>
                </c:pt>
                <c:pt idx="313">
                  <c:v>-4.7661674904938861E-4</c:v>
                </c:pt>
                <c:pt idx="314">
                  <c:v>-4.7500000000010988E-4</c:v>
                </c:pt>
                <c:pt idx="315">
                  <c:v>-4.733340338358593E-4</c:v>
                </c:pt>
                <c:pt idx="316">
                  <c:v>-4.716190967838117E-4</c:v>
                </c:pt>
                <c:pt idx="317">
                  <c:v>-4.6428237083250218E-4</c:v>
                </c:pt>
                <c:pt idx="318">
                  <c:v>-4.6233212769260782E-4</c:v>
                </c:pt>
                <c:pt idx="319">
                  <c:v>-4.6033673300537172E-4</c:v>
                </c:pt>
                <c:pt idx="320">
                  <c:v>-4.5829682332753648E-4</c:v>
                </c:pt>
                <c:pt idx="321">
                  <c:v>-4.5191636991786144E-4</c:v>
                </c:pt>
                <c:pt idx="322">
                  <c:v>-4.4970476584505517E-4</c:v>
                </c:pt>
                <c:pt idx="323">
                  <c:v>-4.474518295653625E-4</c:v>
                </c:pt>
                <c:pt idx="324">
                  <c:v>-4.4515819763552581E-4</c:v>
                </c:pt>
                <c:pt idx="325">
                  <c:v>-4.4282450661228801E-4</c:v>
                </c:pt>
                <c:pt idx="326">
                  <c:v>-4.3558944454959251E-4</c:v>
                </c:pt>
                <c:pt idx="327">
                  <c:v>-4.3310188272017514E-4</c:v>
                </c:pt>
                <c:pt idx="328">
                  <c:v>-4.305774445810693E-4</c:v>
                </c:pt>
                <c:pt idx="329">
                  <c:v>-4.2801676668901742E-4</c:v>
                </c:pt>
                <c:pt idx="330">
                  <c:v>-4.2542048560076221E-4</c:v>
                </c:pt>
                <c:pt idx="331">
                  <c:v>-4.1742438872620152E-4</c:v>
                </c:pt>
                <c:pt idx="332">
                  <c:v>-4.1469206042055813E-4</c:v>
                </c:pt>
                <c:pt idx="333">
                  <c:v>-4.119273117024241E-4</c:v>
                </c:pt>
                <c:pt idx="334">
                  <c:v>-4.0913077912854202E-4</c:v>
                </c:pt>
                <c:pt idx="335">
                  <c:v>-4.0630309925565437E-4</c:v>
                </c:pt>
                <c:pt idx="336">
                  <c:v>-3.9763954141038373E-4</c:v>
                </c:pt>
                <c:pt idx="337">
                  <c:v>-3.9469363790889942E-4</c:v>
                </c:pt>
                <c:pt idx="338">
                  <c:v>-3.9171976989212239E-4</c:v>
                </c:pt>
                <c:pt idx="339">
                  <c:v>-3.8871857391679508E-4</c:v>
                </c:pt>
                <c:pt idx="340">
                  <c:v>-3.8569068653965992E-4</c:v>
                </c:pt>
                <c:pt idx="341">
                  <c:v>-3.764532415648345E-4</c:v>
                </c:pt>
                <c:pt idx="342">
                  <c:v>-3.7332495414789439E-4</c:v>
                </c:pt>
                <c:pt idx="343">
                  <c:v>-3.7017315811285929E-4</c:v>
                </c:pt>
                <c:pt idx="344">
                  <c:v>-3.6699849001647195E-4</c:v>
                </c:pt>
                <c:pt idx="345">
                  <c:v>-3.6380158641547474E-4</c:v>
                </c:pt>
                <c:pt idx="346">
                  <c:v>-3.5408382815224984E-4</c:v>
                </c:pt>
                <c:pt idx="347">
                  <c:v>-3.5080434810023898E-4</c:v>
                </c:pt>
                <c:pt idx="348">
                  <c:v>-3.4750581532733105E-4</c:v>
                </c:pt>
                <c:pt idx="349">
                  <c:v>-3.441888663902686E-4</c:v>
                </c:pt>
                <c:pt idx="350">
                  <c:v>-3.4085413784579427E-4</c:v>
                </c:pt>
                <c:pt idx="351">
                  <c:v>-3.3074964013532515E-4</c:v>
                </c:pt>
                <c:pt idx="352">
                  <c:v>-3.2735015872862856E-4</c:v>
                </c:pt>
                <c:pt idx="353">
                  <c:v>-3.2393608049823279E-4</c:v>
                </c:pt>
                <c:pt idx="354">
                  <c:v>-3.2050804200088048E-4</c:v>
                </c:pt>
                <c:pt idx="355">
                  <c:v>-3.1706667979331405E-4</c:v>
                </c:pt>
                <c:pt idx="356">
                  <c:v>-3.0666901647675559E-4</c:v>
                </c:pt>
                <c:pt idx="357">
                  <c:v>-3.0318072499575842E-4</c:v>
                </c:pt>
                <c:pt idx="358">
                  <c:v>-2.9968229258825994E-4</c:v>
                </c:pt>
                <c:pt idx="359">
                  <c:v>-2.9617435581100269E-4</c:v>
                </c:pt>
                <c:pt idx="360">
                  <c:v>-2.9265755122072926E-4</c:v>
                </c:pt>
                <c:pt idx="361">
                  <c:v>-2.8206029613923731E-4</c:v>
                </c:pt>
                <c:pt idx="362">
                  <c:v>-2.7851438586432465E-4</c:v>
                </c:pt>
                <c:pt idx="363">
                  <c:v>-2.7496279056010849E-4</c:v>
                </c:pt>
                <c:pt idx="364">
                  <c:v>-2.7140614678333144E-4</c:v>
                </c:pt>
                <c:pt idx="365">
                  <c:v>-2.6784509109073609E-4</c:v>
                </c:pt>
                <c:pt idx="366">
                  <c:v>-2.5714181808546559E-4</c:v>
                </c:pt>
                <c:pt idx="367">
                  <c:v>-2.5356948029702246E-4</c:v>
                </c:pt>
                <c:pt idx="368">
                  <c:v>-2.4999591337647377E-4</c:v>
                </c:pt>
                <c:pt idx="369">
                  <c:v>-2.4642175388056201E-4</c:v>
                </c:pt>
                <c:pt idx="370">
                  <c:v>-2.4284763836602982E-4</c:v>
                </c:pt>
                <c:pt idx="371">
                  <c:v>-2.3213192127813571E-4</c:v>
                </c:pt>
                <c:pt idx="372">
                  <c:v>-2.2856434725654714E-4</c:v>
                </c:pt>
                <c:pt idx="373">
                  <c:v>-2.2500000000005095E-4</c:v>
                </c:pt>
                <c:pt idx="374">
                  <c:v>-2.2143938933435957E-4</c:v>
                </c:pt>
                <c:pt idx="375">
                  <c:v>-2.1788251816106557E-4</c:v>
                </c:pt>
                <c:pt idx="376">
                  <c:v>-2.072331033011925E-4</c:v>
                </c:pt>
                <c:pt idx="377">
                  <c:v>-2.0368995180311279E-4</c:v>
                </c:pt>
                <c:pt idx="378">
                  <c:v>-2.0014992065024292E-4</c:v>
                </c:pt>
                <c:pt idx="379">
                  <c:v>-1.9661288601314535E-4</c:v>
                </c:pt>
                <c:pt idx="380">
                  <c:v>-1.9307872406238257E-4</c:v>
                </c:pt>
                <c:pt idx="381">
                  <c:v>-1.8249223603372799E-4</c:v>
                </c:pt>
                <c:pt idx="382">
                  <c:v>-1.7896832653392937E-4</c:v>
                </c:pt>
                <c:pt idx="383">
                  <c:v>-1.75446670573278E-4</c:v>
                </c:pt>
                <c:pt idx="384">
                  <c:v>-1.7192714432233641E-4</c:v>
                </c:pt>
                <c:pt idx="385">
                  <c:v>-1.6840962395166709E-4</c:v>
                </c:pt>
                <c:pt idx="386">
                  <c:v>-1.5786785982691758E-4</c:v>
                </c:pt>
                <c:pt idx="387">
                  <c:v>-1.5435712468296221E-4</c:v>
                </c:pt>
                <c:pt idx="388">
                  <c:v>-1.5084777627209127E-4</c:v>
                </c:pt>
                <c:pt idx="389">
                  <c:v>-1.4733969076486785E-4</c:v>
                </c:pt>
                <c:pt idx="390">
                  <c:v>-1.4383274433185417E-4</c:v>
                </c:pt>
                <c:pt idx="391">
                  <c:v>-1.3331750118369625E-4</c:v>
                </c:pt>
                <c:pt idx="392">
                  <c:v>-1.2981387275314634E-4</c:v>
                </c:pt>
                <c:pt idx="393">
                  <c:v>-1.2631076424961859E-4</c:v>
                </c:pt>
                <c:pt idx="394">
                  <c:v>-1.2280805184367553E-4</c:v>
                </c:pt>
                <c:pt idx="395">
                  <c:v>-1.0529609724741767E-4</c:v>
                </c:pt>
                <c:pt idx="396">
                  <c:v>-1.0179316100879503E-4</c:v>
                </c:pt>
                <c:pt idx="397">
                  <c:v>-9.8289754061694535E-5</c:v>
                </c:pt>
                <c:pt idx="398">
                  <c:v>-9.4785752576678637E-5</c:v>
                </c:pt>
                <c:pt idx="399">
                  <c:v>-8.4268942599763678E-5</c:v>
                </c:pt>
                <c:pt idx="400">
                  <c:v>-8.0761324668711235E-5</c:v>
                </c:pt>
                <c:pt idx="401">
                  <c:v>-7.7252493052555908E-5</c:v>
                </c:pt>
                <c:pt idx="402">
                  <c:v>-7.3742323921859834E-5</c:v>
                </c:pt>
                <c:pt idx="403">
                  <c:v>-7.0230693447186131E-5</c:v>
                </c:pt>
                <c:pt idx="404">
                  <c:v>-5.6167081519962065E-5</c:v>
                </c:pt>
                <c:pt idx="405">
                  <c:v>-5.2646286883836183E-5</c:v>
                </c:pt>
                <c:pt idx="406">
                  <c:v>-4.9123287927107351E-5</c:v>
                </c:pt>
                <c:pt idx="407">
                  <c:v>-4.5597960820338037E-5</c:v>
                </c:pt>
                <c:pt idx="408">
                  <c:v>-3.5006772305412273E-5</c:v>
                </c:pt>
                <c:pt idx="409">
                  <c:v>-3.1470894304106052E-5</c:v>
                </c:pt>
                <c:pt idx="410">
                  <c:v>-2.7932069005571835E-5</c:v>
                </c:pt>
                <c:pt idx="411">
                  <c:v>-2.4390172580372141E-5</c:v>
                </c:pt>
                <c:pt idx="412">
                  <c:v>-2.0845081199069381E-5</c:v>
                </c:pt>
                <c:pt idx="413">
                  <c:v>-1.0189399024168084E-5</c:v>
                </c:pt>
                <c:pt idx="414">
                  <c:v>-6.630289524078251E-6</c:v>
                </c:pt>
                <c:pt idx="415">
                  <c:v>-3.0673659206978659E-6</c:v>
                </c:pt>
                <c:pt idx="416">
                  <c:v>4.994956154105517E-7</c:v>
                </c:pt>
                <c:pt idx="417">
                  <c:v>4.0704189136845097E-6</c:v>
                </c:pt>
                <c:pt idx="418">
                  <c:v>1.4808797675875112E-5</c:v>
                </c:pt>
                <c:pt idx="419">
                  <c:v>1.8397206317186365E-5</c:v>
                </c:pt>
                <c:pt idx="420">
                  <c:v>2.1990295867850671E-5</c:v>
                </c:pt>
                <c:pt idx="421">
                  <c:v>2.5588190157305592E-5</c:v>
                </c:pt>
                <c:pt idx="422">
                  <c:v>2.9191013014988635E-5</c:v>
                </c:pt>
                <c:pt idx="423">
                  <c:v>4.0030291291781367E-5</c:v>
                </c:pt>
                <c:pt idx="424">
                  <c:v>4.3654066716751873E-5</c:v>
                </c:pt>
                <c:pt idx="425">
                  <c:v>4.7283389857137961E-5</c:v>
                </c:pt>
                <c:pt idx="426">
                  <c:v>5.0918384542377165E-5</c:v>
                </c:pt>
                <c:pt idx="427">
                  <c:v>5.4559174601907074E-5</c:v>
                </c:pt>
                <c:pt idx="428">
                  <c:v>6.5517555320615626E-5</c:v>
                </c:pt>
                <c:pt idx="429">
                  <c:v>6.9182765171683165E-5</c:v>
                </c:pt>
                <c:pt idx="430">
                  <c:v>7.2854389544228868E-5</c:v>
                </c:pt>
                <c:pt idx="431">
                  <c:v>7.6532552267690216E-5</c:v>
                </c:pt>
                <c:pt idx="432">
                  <c:v>8.0217377171504743E-5</c:v>
                </c:pt>
                <c:pt idx="433">
                  <c:v>9.1313063259442916E-5</c:v>
                </c:pt>
                <c:pt idx="434">
                  <c:v>9.5025775179045295E-5</c:v>
                </c:pt>
                <c:pt idx="435">
                  <c:v>9.8745768426188366E-5</c:v>
                </c:pt>
                <c:pt idx="436">
                  <c:v>1.0247316683030972E-4</c:v>
                </c:pt>
                <c:pt idx="437">
                  <c:v>1.0620809422084672E-4</c:v>
                </c:pt>
                <c:pt idx="438">
                  <c:v>1.1745928860532729E-4</c:v>
                </c:pt>
                <c:pt idx="439">
                  <c:v>1.2122557023590231E-4</c:v>
                </c:pt>
                <c:pt idx="440">
                  <c:v>1.250000000000805E-4</c:v>
                </c:pt>
                <c:pt idx="441">
                  <c:v>1.2878271015378281E-4</c:v>
                </c:pt>
                <c:pt idx="442">
                  <c:v>1.325738666588629E-4</c:v>
                </c:pt>
                <c:pt idx="443">
                  <c:v>1.4399975816573987E-4</c:v>
                </c:pt>
                <c:pt idx="444">
                  <c:v>1.478264439597011E-4</c:v>
                </c:pt>
                <c:pt idx="445">
                  <c:v>1.5166244804672515E-4</c:v>
                </c:pt>
                <c:pt idx="446">
                  <c:v>1.5550794481514904E-4</c:v>
                </c:pt>
                <c:pt idx="447">
                  <c:v>1.593631086533097E-4</c:v>
                </c:pt>
                <c:pt idx="448">
                  <c:v>1.7098834646958272E-4</c:v>
                </c:pt>
                <c:pt idx="449">
                  <c:v>1.7488392247006106E-4</c:v>
                </c:pt>
                <c:pt idx="450">
                  <c:v>1.7879003748196094E-4</c:v>
                </c:pt>
                <c:pt idx="451">
                  <c:v>1.8270686589361965E-4</c:v>
                </c:pt>
                <c:pt idx="452">
                  <c:v>1.8663458209337424E-4</c:v>
                </c:pt>
                <c:pt idx="453">
                  <c:v>1.984848013045832E-4</c:v>
                </c:pt>
                <c:pt idx="454">
                  <c:v>2.0245781254009127E-4</c:v>
                </c:pt>
                <c:pt idx="455">
                  <c:v>2.0644258350538026E-4</c:v>
                </c:pt>
                <c:pt idx="456">
                  <c:v>2.1043928858878713E-4</c:v>
                </c:pt>
                <c:pt idx="457">
                  <c:v>2.144481021786489E-4</c:v>
                </c:pt>
                <c:pt idx="458">
                  <c:v>2.2654893787033375E-4</c:v>
                </c:pt>
                <c:pt idx="459">
                  <c:v>2.3060792936938518E-4</c:v>
                </c:pt>
                <c:pt idx="460">
                  <c:v>2.3467990131657658E-4</c:v>
                </c:pt>
                <c:pt idx="461">
                  <c:v>2.3876502810024489E-4</c:v>
                </c:pt>
                <c:pt idx="462">
                  <c:v>2.4286348410872718E-4</c:v>
                </c:pt>
                <c:pt idx="463">
                  <c:v>2.5524057136642775E-4</c:v>
                </c:pt>
                <c:pt idx="464">
                  <c:v>2.5939408815753588E-4</c:v>
                </c:pt>
                <c:pt idx="465">
                  <c:v>2.6356180611514333E-4</c:v>
                </c:pt>
                <c:pt idx="466">
                  <c:v>2.6774389962758638E-4</c:v>
                </c:pt>
                <c:pt idx="467">
                  <c:v>2.7194054308320246E-4</c:v>
                </c:pt>
                <c:pt idx="468">
                  <c:v>2.8461951699245872E-4</c:v>
                </c:pt>
                <c:pt idx="469">
                  <c:v>2.888761041041368E-4</c:v>
                </c:pt>
                <c:pt idx="470">
                  <c:v>2.9314811310067294E-4</c:v>
                </c:pt>
                <c:pt idx="471">
                  <c:v>2.9743571837040404E-4</c:v>
                </c:pt>
                <c:pt idx="472">
                  <c:v>3.017390943016672E-4</c:v>
                </c:pt>
                <c:pt idx="473">
                  <c:v>3.1474558994801899E-4</c:v>
                </c:pt>
                <c:pt idx="474">
                  <c:v>3.1911379240878035E-4</c:v>
                </c:pt>
                <c:pt idx="475">
                  <c:v>3.234986374727588E-4</c:v>
                </c:pt>
                <c:pt idx="476">
                  <c:v>3.2790029952829128E-4</c:v>
                </c:pt>
                <c:pt idx="477">
                  <c:v>3.3231895296371484E-4</c:v>
                </c:pt>
                <c:pt idx="478">
                  <c:v>3.4567860543270205E-4</c:v>
                </c:pt>
                <c:pt idx="479">
                  <c:v>3.5016696827105996E-4</c:v>
                </c:pt>
                <c:pt idx="480">
                  <c:v>3.5467319443099399E-4</c:v>
                </c:pt>
                <c:pt idx="481">
                  <c:v>3.5919745830084119E-4</c:v>
                </c:pt>
                <c:pt idx="482">
                  <c:v>3.6373993426893876E-4</c:v>
                </c:pt>
                <c:pt idx="483">
                  <c:v>3.7747837864610134E-4</c:v>
                </c:pt>
                <c:pt idx="484">
                  <c:v>3.8209544689056914E-4</c:v>
                </c:pt>
                <c:pt idx="485">
                  <c:v>3.8673159917497214E-4</c:v>
                </c:pt>
                <c:pt idx="486">
                  <c:v>3.9138700988764722E-4</c:v>
                </c:pt>
                <c:pt idx="487">
                  <c:v>3.9606185341693143E-4</c:v>
                </c:pt>
                <c:pt idx="488">
                  <c:v>4.1020472478780926E-4</c:v>
                </c:pt>
                <c:pt idx="489">
                  <c:v>4.1495904346690023E-4</c:v>
                </c:pt>
                <c:pt idx="490">
                  <c:v>4.1973366690428542E-4</c:v>
                </c:pt>
                <c:pt idx="491">
                  <c:v>4.2452876948830172E-4</c:v>
                </c:pt>
                <c:pt idx="492">
                  <c:v>4.2934452560728628E-4</c:v>
                </c:pt>
                <c:pt idx="493">
                  <c:v>4.4391745905741925E-4</c:v>
                </c:pt>
                <c:pt idx="494">
                  <c:v>4.4881757319964667E-4</c:v>
                </c:pt>
                <c:pt idx="495">
                  <c:v>4.5373921281852733E-4</c:v>
                </c:pt>
                <c:pt idx="496">
                  <c:v>4.5868255230239823E-4</c:v>
                </c:pt>
                <c:pt idx="497">
                  <c:v>4.6364776603959637E-4</c:v>
                </c:pt>
                <c:pt idx="498">
                  <c:v>4.786763966545248E-4</c:v>
                </c:pt>
                <c:pt idx="499">
                  <c:v>4.8373085128840195E-4</c:v>
                </c:pt>
                <c:pt idx="500">
                  <c:v>4.8880805211729147E-4</c:v>
                </c:pt>
                <c:pt idx="501">
                  <c:v>4.939081735295302E-4</c:v>
                </c:pt>
                <c:pt idx="502">
                  <c:v>4.990313899134553E-4</c:v>
                </c:pt>
                <c:pt idx="503">
                  <c:v>5.1454135277871822E-4</c:v>
                </c:pt>
                <c:pt idx="504">
                  <c:v>5.1975869293275842E-4</c:v>
                </c:pt>
                <c:pt idx="505">
                  <c:v>5.2500000000017008E-4</c:v>
                </c:pt>
                <c:pt idx="506">
                  <c:v>5.3026540069361265E-4</c:v>
                </c:pt>
                <c:pt idx="507">
                  <c:v>5.3555483102303645E-4</c:v>
                </c:pt>
                <c:pt idx="508">
                  <c:v>5.5156618316992505E-4</c:v>
                </c:pt>
                <c:pt idx="509">
                  <c:v>5.5695061538600351E-4</c:v>
                </c:pt>
                <c:pt idx="510">
                  <c:v>5.623585189094278E-4</c:v>
                </c:pt>
                <c:pt idx="511">
                  <c:v>5.6778978207447112E-4</c:v>
                </c:pt>
                <c:pt idx="512">
                  <c:v>5.7324429321540637E-4</c:v>
                </c:pt>
                <c:pt idx="513">
                  <c:v>5.8974619783629275E-4</c:v>
                </c:pt>
                <c:pt idx="514">
                  <c:v>5.95292584223525E-4</c:v>
                </c:pt>
                <c:pt idx="515">
                  <c:v>6.008616602580138E-4</c:v>
                </c:pt>
                <c:pt idx="516">
                  <c:v>6.0645331427403222E-4</c:v>
                </c:pt>
                <c:pt idx="517">
                  <c:v>6.1206743460585314E-4</c:v>
                </c:pt>
                <c:pt idx="518">
                  <c:v>6.5198595384999812E-4</c:v>
                </c:pt>
                <c:pt idx="519">
                  <c:v>6.9296154960345972E-4</c:v>
                </c:pt>
                <c:pt idx="520">
                  <c:v>7.3495592052185907E-4</c:v>
                </c:pt>
                <c:pt idx="521">
                  <c:v>7.7793076526081655E-4</c:v>
                </c:pt>
                <c:pt idx="522">
                  <c:v>8.2184778247595242E-4</c:v>
                </c:pt>
                <c:pt idx="523">
                  <c:v>8.6666867082288717E-4</c:v>
                </c:pt>
                <c:pt idx="524">
                  <c:v>9.1235512895724083E-4</c:v>
                </c:pt>
                <c:pt idx="525">
                  <c:v>9.5886885553463498E-4</c:v>
                </c:pt>
                <c:pt idx="526">
                  <c:v>1.0061715492106875E-3</c:v>
                </c:pt>
                <c:pt idx="527">
                  <c:v>1.0542249086410204E-3</c:v>
                </c:pt>
                <c:pt idx="528">
                  <c:v>1.102990632481253E-3</c:v>
                </c:pt>
                <c:pt idx="529">
                  <c:v>1.1524304193870063E-3</c:v>
                </c:pt>
                <c:pt idx="530">
                  <c:v>1.2025059680139008E-3</c:v>
                </c:pt>
                <c:pt idx="531">
                  <c:v>1.2531789770175571E-3</c:v>
                </c:pt>
                <c:pt idx="532">
                  <c:v>1.304411145053594E-3</c:v>
                </c:pt>
                <c:pt idx="533">
                  <c:v>1.3561641707776325E-3</c:v>
                </c:pt>
                <c:pt idx="534">
                  <c:v>1.4083997528452931E-3</c:v>
                </c:pt>
                <c:pt idx="535">
                  <c:v>1.461079589912196E-3</c:v>
                </c:pt>
                <c:pt idx="536">
                  <c:v>1.5141653806339617E-3</c:v>
                </c:pt>
                <c:pt idx="537">
                  <c:v>1.5676188236662101E-3</c:v>
                </c:pt>
                <c:pt idx="538">
                  <c:v>1.6214016176645633E-3</c:v>
                </c:pt>
                <c:pt idx="539">
                  <c:v>1.6754754612846386E-3</c:v>
                </c:pt>
                <c:pt idx="540">
                  <c:v>1.7298020531820578E-3</c:v>
                </c:pt>
                <c:pt idx="541">
                  <c:v>1.7843430920124412E-3</c:v>
                </c:pt>
                <c:pt idx="542">
                  <c:v>1.8703915848550289E-3</c:v>
                </c:pt>
                <c:pt idx="543">
                  <c:v>1.9253081851357805E-3</c:v>
                </c:pt>
                <c:pt idx="544">
                  <c:v>1.9803024418338557E-3</c:v>
                </c:pt>
                <c:pt idx="545">
                  <c:v>2.0353360536048727E-3</c:v>
                </c:pt>
                <c:pt idx="546">
                  <c:v>2.0982306668799384E-3</c:v>
                </c:pt>
                <c:pt idx="547">
                  <c:v>2.1532196370353698E-3</c:v>
                </c:pt>
                <c:pt idx="548">
                  <c:v>2.20812758660998E-3</c:v>
                </c:pt>
                <c:pt idx="549">
                  <c:v>2.2629162142593878E-3</c:v>
                </c:pt>
                <c:pt idx="550">
                  <c:v>2.3175472186392153E-3</c:v>
                </c:pt>
                <c:pt idx="551">
                  <c:v>2.3719822984050805E-3</c:v>
                </c:pt>
                <c:pt idx="552">
                  <c:v>2.4261831522126047E-3</c:v>
                </c:pt>
                <c:pt idx="553">
                  <c:v>2.4801114787174087E-3</c:v>
                </c:pt>
                <c:pt idx="554">
                  <c:v>2.5337289765751123E-3</c:v>
                </c:pt>
                <c:pt idx="555">
                  <c:v>2.5869975448833751E-3</c:v>
                </c:pt>
                <c:pt idx="556">
                  <c:v>2.639896546252558E-3</c:v>
                </c:pt>
                <c:pt idx="557">
                  <c:v>2.6924361111460939E-3</c:v>
                </c:pt>
                <c:pt idx="558">
                  <c:v>2.7446295019342877E-3</c:v>
                </c:pt>
                <c:pt idx="559">
                  <c:v>2.7964899809874446E-3</c:v>
                </c:pt>
                <c:pt idx="560">
                  <c:v>2.8480308106758677E-3</c:v>
                </c:pt>
                <c:pt idx="561">
                  <c:v>2.8992652533698618E-3</c:v>
                </c:pt>
                <c:pt idx="562">
                  <c:v>2.9502065714397305E-3</c:v>
                </c:pt>
                <c:pt idx="563">
                  <c:v>3.0008680272557799E-3</c:v>
                </c:pt>
                <c:pt idx="564">
                  <c:v>3.0512628831883114E-3</c:v>
                </c:pt>
                <c:pt idx="565">
                  <c:v>3.1014044016076303E-3</c:v>
                </c:pt>
                <c:pt idx="566">
                  <c:v>3.1513058448840404E-3</c:v>
                </c:pt>
                <c:pt idx="567">
                  <c:v>3.2009804753878467E-3</c:v>
                </c:pt>
                <c:pt idx="568">
                  <c:v>3.250441555489353E-3</c:v>
                </c:pt>
                <c:pt idx="569">
                  <c:v>3.2997023475588643E-3</c:v>
                </c:pt>
                <c:pt idx="570">
                  <c:v>3.3487761139666824E-3</c:v>
                </c:pt>
                <c:pt idx="571">
                  <c:v>3.3976761170831133E-3</c:v>
                </c:pt>
                <c:pt idx="572">
                  <c:v>3.4464156192784605E-3</c:v>
                </c:pt>
                <c:pt idx="573">
                  <c:v>3.4950078829230286E-3</c:v>
                </c:pt>
                <c:pt idx="574">
                  <c:v>3.5434661703871214E-3</c:v>
                </c:pt>
                <c:pt idx="575">
                  <c:v>3.5918037440410434E-3</c:v>
                </c:pt>
                <c:pt idx="576">
                  <c:v>3.6400338662550998E-3</c:v>
                </c:pt>
                <c:pt idx="577">
                  <c:v>3.6881697993995924E-3</c:v>
                </c:pt>
                <c:pt idx="578">
                  <c:v>3.7362248058448264E-3</c:v>
                </c:pt>
                <c:pt idx="579">
                  <c:v>3.7842121479611055E-3</c:v>
                </c:pt>
                <c:pt idx="580">
                  <c:v>3.8389889833382327E-3</c:v>
                </c:pt>
                <c:pt idx="581">
                  <c:v>3.8868759894659407E-3</c:v>
                </c:pt>
                <c:pt idx="582">
                  <c:v>3.9347370129999368E-3</c:v>
                </c:pt>
                <c:pt idx="583">
                  <c:v>3.9825853163105241E-3</c:v>
                </c:pt>
                <c:pt idx="584">
                  <c:v>4.0304341617680064E-3</c:v>
                </c:pt>
                <c:pt idx="585">
                  <c:v>4.0782968117426882E-3</c:v>
                </c:pt>
                <c:pt idx="586">
                  <c:v>4.1261865286048739E-3</c:v>
                </c:pt>
                <c:pt idx="587">
                  <c:v>4.1741165747248687E-3</c:v>
                </c:pt>
                <c:pt idx="588">
                  <c:v>4.2221002124729762E-3</c:v>
                </c:pt>
                <c:pt idx="589">
                  <c:v>4.270150704219499E-3</c:v>
                </c:pt>
                <c:pt idx="590">
                  <c:v>4.3182813123347416E-3</c:v>
                </c:pt>
                <c:pt idx="591">
                  <c:v>4.3665052991890101E-3</c:v>
                </c:pt>
                <c:pt idx="592">
                  <c:v>4.4148359271526071E-3</c:v>
                </c:pt>
                <c:pt idx="593">
                  <c:v>4.4632864585958379E-3</c:v>
                </c:pt>
                <c:pt idx="594">
                  <c:v>4.5118701558890051E-3</c:v>
                </c:pt>
                <c:pt idx="595">
                  <c:v>4.560600281402415E-3</c:v>
                </c:pt>
                <c:pt idx="596">
                  <c:v>4.6094900975063692E-3</c:v>
                </c:pt>
                <c:pt idx="597">
                  <c:v>4.6585528665711732E-3</c:v>
                </c:pt>
                <c:pt idx="598">
                  <c:v>4.7078018509671311E-3</c:v>
                </c:pt>
                <c:pt idx="599">
                  <c:v>4.7572503130645476E-3</c:v>
                </c:pt>
                <c:pt idx="600">
                  <c:v>4.8069115152337251E-3</c:v>
                </c:pt>
                <c:pt idx="601">
                  <c:v>4.8567987198449708E-3</c:v>
                </c:pt>
                <c:pt idx="602">
                  <c:v>4.9069251892685855E-3</c:v>
                </c:pt>
                <c:pt idx="603">
                  <c:v>4.9573041858748754E-3</c:v>
                </c:pt>
                <c:pt idx="604">
                  <c:v>5.0079489720341441E-3</c:v>
                </c:pt>
                <c:pt idx="605">
                  <c:v>5.0588728101166949E-3</c:v>
                </c:pt>
                <c:pt idx="606">
                  <c:v>5.1100889624928342E-3</c:v>
                </c:pt>
                <c:pt idx="607">
                  <c:v>5.1616106237912501E-3</c:v>
                </c:pt>
                <c:pt idx="608">
                  <c:v>5.2134450866525503E-3</c:v>
                </c:pt>
                <c:pt idx="609">
                  <c:v>5.2655892453796508E-3</c:v>
                </c:pt>
                <c:pt idx="610">
                  <c:v>5.3180389358127569E-3</c:v>
                </c:pt>
                <c:pt idx="611">
                  <c:v>5.3707899937920746E-3</c:v>
                </c:pt>
                <c:pt idx="612">
                  <c:v>5.4238382551578083E-3</c:v>
                </c:pt>
                <c:pt idx="613">
                  <c:v>5.4771795557501625E-3</c:v>
                </c:pt>
                <c:pt idx="614">
                  <c:v>5.5308097314093448E-3</c:v>
                </c:pt>
                <c:pt idx="615">
                  <c:v>5.5847246179755571E-3</c:v>
                </c:pt>
                <c:pt idx="616">
                  <c:v>5.6389200512890064E-3</c:v>
                </c:pt>
                <c:pt idx="617">
                  <c:v>5.6933918671898962E-3</c:v>
                </c:pt>
                <c:pt idx="618">
                  <c:v>5.7481359015184351E-3</c:v>
                </c:pt>
                <c:pt idx="619">
                  <c:v>5.8031479901148224E-3</c:v>
                </c:pt>
                <c:pt idx="620">
                  <c:v>5.8584239688192694E-3</c:v>
                </c:pt>
                <c:pt idx="621">
                  <c:v>5.913959673471976E-3</c:v>
                </c:pt>
                <c:pt idx="622">
                  <c:v>5.9697509399131519E-3</c:v>
                </c:pt>
                <c:pt idx="623">
                  <c:v>6.0257936039829979E-3</c:v>
                </c:pt>
                <c:pt idx="624">
                  <c:v>6.0820835015217237E-3</c:v>
                </c:pt>
                <c:pt idx="625">
                  <c:v>6.1386164683695319E-3</c:v>
                </c:pt>
                <c:pt idx="626">
                  <c:v>6.1953883403666242E-3</c:v>
                </c:pt>
                <c:pt idx="627">
                  <c:v>6.252394953353212E-3</c:v>
                </c:pt>
                <c:pt idx="628">
                  <c:v>6.3096321431694953E-3</c:v>
                </c:pt>
                <c:pt idx="629">
                  <c:v>6.3670957456556836E-3</c:v>
                </c:pt>
                <c:pt idx="630">
                  <c:v>6.4247815966519805E-3</c:v>
                </c:pt>
                <c:pt idx="631">
                  <c:v>6.482685531998586E-3</c:v>
                </c:pt>
                <c:pt idx="632">
                  <c:v>6.5491231583912745E-3</c:v>
                </c:pt>
                <c:pt idx="633">
                  <c:v>6.6074803951749594E-3</c:v>
                </c:pt>
                <c:pt idx="634">
                  <c:v>6.6660426289495986E-3</c:v>
                </c:pt>
                <c:pt idx="635">
                  <c:v>6.7248056955554036E-3</c:v>
                </c:pt>
                <c:pt idx="636">
                  <c:v>6.783765430832576E-3</c:v>
                </c:pt>
                <c:pt idx="637">
                  <c:v>6.8429176706213193E-3</c:v>
                </c:pt>
                <c:pt idx="638">
                  <c:v>6.9022582507618424E-3</c:v>
                </c:pt>
                <c:pt idx="639">
                  <c:v>6.961783007094346E-3</c:v>
                </c:pt>
                <c:pt idx="640">
                  <c:v>7.0214877754590397E-3</c:v>
                </c:pt>
                <c:pt idx="641">
                  <c:v>7.0813683916961245E-3</c:v>
                </c:pt>
                <c:pt idx="642">
                  <c:v>7.1414206916458108E-3</c:v>
                </c:pt>
                <c:pt idx="643">
                  <c:v>7.2016405111483004E-3</c:v>
                </c:pt>
                <c:pt idx="644">
                  <c:v>7.262023686043795E-3</c:v>
                </c:pt>
                <c:pt idx="645">
                  <c:v>7.3225660521725067E-3</c:v>
                </c:pt>
                <c:pt idx="646">
                  <c:v>7.383263445374634E-3</c:v>
                </c:pt>
                <c:pt idx="647">
                  <c:v>7.4789482653921154E-3</c:v>
                </c:pt>
                <c:pt idx="648">
                  <c:v>7.5400251784982619E-3</c:v>
                </c:pt>
                <c:pt idx="649">
                  <c:v>7.6012422466785606E-3</c:v>
                </c:pt>
                <c:pt idx="650">
                  <c:v>7.662595305773217E-3</c:v>
                </c:pt>
                <c:pt idx="651">
                  <c:v>7.724080191622431E-3</c:v>
                </c:pt>
                <c:pt idx="652">
                  <c:v>7.7856927400664147E-3</c:v>
                </c:pt>
                <c:pt idx="653">
                  <c:v>7.8474287869453666E-3</c:v>
                </c:pt>
                <c:pt idx="654">
                  <c:v>7.9092841680994987E-3</c:v>
                </c:pt>
                <c:pt idx="655">
                  <c:v>7.9712547193690128E-3</c:v>
                </c:pt>
                <c:pt idx="656">
                  <c:v>8.0333362765941108E-3</c:v>
                </c:pt>
                <c:pt idx="657">
                  <c:v>8.0955246756150012E-3</c:v>
                </c:pt>
                <c:pt idx="658">
                  <c:v>8.1578157522718894E-3</c:v>
                </c:pt>
                <c:pt idx="659">
                  <c:v>8.2202051906006476E-3</c:v>
                </c:pt>
                <c:pt idx="660">
                  <c:v>8.282687183311389E-3</c:v>
                </c:pt>
                <c:pt idx="661">
                  <c:v>8.3452550766532786E-3</c:v>
                </c:pt>
                <c:pt idx="662">
                  <c:v>8.4079022071599958E-3</c:v>
                </c:pt>
                <c:pt idx="663">
                  <c:v>8.4706219113652188E-3</c:v>
                </c:pt>
                <c:pt idx="664">
                  <c:v>8.5334075258026356E-3</c:v>
                </c:pt>
                <c:pt idx="665">
                  <c:v>8.596252387005926E-3</c:v>
                </c:pt>
                <c:pt idx="666">
                  <c:v>8.659149831508773E-3</c:v>
                </c:pt>
                <c:pt idx="667">
                  <c:v>8.7220931958448579E-3</c:v>
                </c:pt>
                <c:pt idx="668">
                  <c:v>8.7850758165478656E-3</c:v>
                </c:pt>
                <c:pt idx="669">
                  <c:v>8.8480910301514792E-3</c:v>
                </c:pt>
                <c:pt idx="670">
                  <c:v>8.911132173189373E-3</c:v>
                </c:pt>
                <c:pt idx="671">
                  <c:v>8.9741925821952406E-3</c:v>
                </c:pt>
                <c:pt idx="672">
                  <c:v>9.0372655937027545E-3</c:v>
                </c:pt>
                <c:pt idx="673">
                  <c:v>9.1003445442456032E-3</c:v>
                </c:pt>
                <c:pt idx="674">
                  <c:v>9.1634227703574697E-3</c:v>
                </c:pt>
                <c:pt idx="675">
                  <c:v>9.2264936085720284E-3</c:v>
                </c:pt>
                <c:pt idx="676">
                  <c:v>9.2895503954229727E-3</c:v>
                </c:pt>
                <c:pt idx="677">
                  <c:v>9.3525864674439737E-3</c:v>
                </c:pt>
                <c:pt idx="678">
                  <c:v>9.4155951611687248E-3</c:v>
                </c:pt>
                <c:pt idx="679">
                  <c:v>9.4785698131308986E-3</c:v>
                </c:pt>
                <c:pt idx="680">
                  <c:v>9.5415037598641853E-3</c:v>
                </c:pt>
                <c:pt idx="681">
                  <c:v>9.6043903379022643E-3</c:v>
                </c:pt>
                <c:pt idx="682">
                  <c:v>9.6672228837788136E-3</c:v>
                </c:pt>
                <c:pt idx="683">
                  <c:v>9.7299947340275233E-3</c:v>
                </c:pt>
                <c:pt idx="684">
                  <c:v>9.7926992251820676E-3</c:v>
                </c:pt>
                <c:pt idx="685">
                  <c:v>9.8553296937761367E-3</c:v>
                </c:pt>
                <c:pt idx="686">
                  <c:v>9.9178794763434067E-3</c:v>
                </c:pt>
                <c:pt idx="687">
                  <c:v>9.9803419094175658E-3</c:v>
                </c:pt>
                <c:pt idx="688">
                  <c:v>1.0042710329532294E-2</c:v>
                </c:pt>
                <c:pt idx="689">
                  <c:v>1.0104978073221268E-2</c:v>
                </c:pt>
                <c:pt idx="690">
                  <c:v>1.0167138477018178E-2</c:v>
                </c:pt>
                <c:pt idx="691">
                  <c:v>1.0229184877456702E-2</c:v>
                </c:pt>
                <c:pt idx="692">
                  <c:v>1.0291110611070525E-2</c:v>
                </c:pt>
                <c:pt idx="693">
                  <c:v>1.0352909014393325E-2</c:v>
                </c:pt>
                <c:pt idx="694">
                  <c:v>1.0414573423958792E-2</c:v>
                </c:pt>
                <c:pt idx="695">
                  <c:v>1.0476097176300603E-2</c:v>
                </c:pt>
                <c:pt idx="696">
                  <c:v>1.0537473607952437E-2</c:v>
                </c:pt>
                <c:pt idx="697">
                  <c:v>1.0598696055447984E-2</c:v>
                </c:pt>
                <c:pt idx="698">
                  <c:v>1.0659757855320921E-2</c:v>
                </c:pt>
                <c:pt idx="699">
                  <c:v>1.0720652344104934E-2</c:v>
                </c:pt>
                <c:pt idx="700">
                  <c:v>1.0781372858333704E-2</c:v>
                </c:pt>
                <c:pt idx="701">
                  <c:v>1.0841912734540909E-2</c:v>
                </c:pt>
                <c:pt idx="702">
                  <c:v>1.090226530926024E-2</c:v>
                </c:pt>
                <c:pt idx="703">
                  <c:v>1.096242391902537E-2</c:v>
                </c:pt>
                <c:pt idx="704">
                  <c:v>1.102238190036999E-2</c:v>
                </c:pt>
                <c:pt idx="705">
                  <c:v>1.1082132589827775E-2</c:v>
                </c:pt>
                <c:pt idx="706">
                  <c:v>1.1141669323932412E-2</c:v>
                </c:pt>
                <c:pt idx="707">
                  <c:v>1.1200985439217584E-2</c:v>
                </c:pt>
                <c:pt idx="708">
                  <c:v>1.1260074272216968E-2</c:v>
                </c:pt>
                <c:pt idx="709">
                  <c:v>1.1318929159464253E-2</c:v>
                </c:pt>
                <c:pt idx="710">
                  <c:v>1.1377543437493113E-2</c:v>
                </c:pt>
                <c:pt idx="711">
                  <c:v>1.1435910446626358E-2</c:v>
                </c:pt>
                <c:pt idx="712">
                  <c:v>1.1494025452059353E-2</c:v>
                </c:pt>
                <c:pt idx="713">
                  <c:v>1.1551888769883409E-2</c:v>
                </c:pt>
                <c:pt idx="714">
                  <c:v>1.160950153463958E-2</c:v>
                </c:pt>
                <c:pt idx="715">
                  <c:v>1.1666864880868925E-2</c:v>
                </c:pt>
                <c:pt idx="716">
                  <c:v>1.1723979943112505E-2</c:v>
                </c:pt>
                <c:pt idx="717">
                  <c:v>1.1780847855911375E-2</c:v>
                </c:pt>
                <c:pt idx="718">
                  <c:v>1.18374697538066E-2</c:v>
                </c:pt>
                <c:pt idx="719">
                  <c:v>1.1893846771339235E-2</c:v>
                </c:pt>
                <c:pt idx="720">
                  <c:v>1.1949980043050337E-2</c:v>
                </c:pt>
                <c:pt idx="721">
                  <c:v>1.2005870703480968E-2</c:v>
                </c:pt>
                <c:pt idx="722">
                  <c:v>1.2061519887172183E-2</c:v>
                </c:pt>
                <c:pt idx="723">
                  <c:v>1.2116928728665047E-2</c:v>
                </c:pt>
                <c:pt idx="724">
                  <c:v>1.2172098362500614E-2</c:v>
                </c:pt>
                <c:pt idx="725">
                  <c:v>1.2227029923219945E-2</c:v>
                </c:pt>
                <c:pt idx="726">
                  <c:v>1.2281724545364098E-2</c:v>
                </c:pt>
                <c:pt idx="727">
                  <c:v>1.233618336347413E-2</c:v>
                </c:pt>
                <c:pt idx="728">
                  <c:v>1.2390407512091105E-2</c:v>
                </c:pt>
                <c:pt idx="729">
                  <c:v>1.2444398125756075E-2</c:v>
                </c:pt>
                <c:pt idx="730">
                  <c:v>1.2498156339010105E-2</c:v>
                </c:pt>
                <c:pt idx="731">
                  <c:v>1.2551683286394248E-2</c:v>
                </c:pt>
                <c:pt idx="732">
                  <c:v>1.2604980102449568E-2</c:v>
                </c:pt>
                <c:pt idx="733">
                  <c:v>1.2658047921717123E-2</c:v>
                </c:pt>
                <c:pt idx="734">
                  <c:v>1.2710887878737968E-2</c:v>
                </c:pt>
                <c:pt idx="735">
                  <c:v>1.2763501108053167E-2</c:v>
                </c:pt>
                <c:pt idx="736">
                  <c:v>1.2815888744203772E-2</c:v>
                </c:pt>
                <c:pt idx="737">
                  <c:v>1.2868051921730852E-2</c:v>
                </c:pt>
                <c:pt idx="738">
                  <c:v>1.2919991775175454E-2</c:v>
                </c:pt>
                <c:pt idx="739">
                  <c:v>1.2971709439078646E-2</c:v>
                </c:pt>
                <c:pt idx="740">
                  <c:v>1.3023206047981484E-2</c:v>
                </c:pt>
                <c:pt idx="741">
                  <c:v>1.3074482736425024E-2</c:v>
                </c:pt>
                <c:pt idx="742">
                  <c:v>1.312554063895033E-2</c:v>
                </c:pt>
                <c:pt idx="743">
                  <c:v>1.3176380890098455E-2</c:v>
                </c:pt>
                <c:pt idx="744">
                  <c:v>1.3227004624410463E-2</c:v>
                </c:pt>
                <c:pt idx="745">
                  <c:v>1.327741297642741E-2</c:v>
                </c:pt>
                <c:pt idx="746">
                  <c:v>1.3327607080690354E-2</c:v>
                </c:pt>
                <c:pt idx="747">
                  <c:v>1.3377588071740358E-2</c:v>
                </c:pt>
                <c:pt idx="748">
                  <c:v>1.3427357084118475E-2</c:v>
                </c:pt>
                <c:pt idx="749">
                  <c:v>1.347691525236577E-2</c:v>
                </c:pt>
                <c:pt idx="750">
                  <c:v>1.3526263711023296E-2</c:v>
                </c:pt>
                <c:pt idx="751">
                  <c:v>1.3575403594632116E-2</c:v>
                </c:pt>
                <c:pt idx="752">
                  <c:v>1.3624336037733288E-2</c:v>
                </c:pt>
                <c:pt idx="753">
                  <c:v>1.3673062174867868E-2</c:v>
                </c:pt>
                <c:pt idx="754">
                  <c:v>1.3721583140576919E-2</c:v>
                </c:pt>
                <c:pt idx="755">
                  <c:v>1.3769900069401497E-2</c:v>
                </c:pt>
                <c:pt idx="756">
                  <c:v>1.3818014095882661E-2</c:v>
                </c:pt>
                <c:pt idx="757">
                  <c:v>1.3865926354561471E-2</c:v>
                </c:pt>
                <c:pt idx="758">
                  <c:v>1.3913637979978986E-2</c:v>
                </c:pt>
                <c:pt idx="759">
                  <c:v>1.3961150106676264E-2</c:v>
                </c:pt>
                <c:pt idx="760">
                  <c:v>1.4008463869194363E-2</c:v>
                </c:pt>
                <c:pt idx="761">
                  <c:v>1.4055580402074344E-2</c:v>
                </c:pt>
                <c:pt idx="762">
                  <c:v>1.4102500839857262E-2</c:v>
                </c:pt>
                <c:pt idx="763">
                  <c:v>1.4149226316672767E-2</c:v>
                </c:pt>
                <c:pt idx="764">
                  <c:v>1.4195757757651872E-2</c:v>
                </c:pt>
                <c:pt idx="765">
                  <c:v>1.4242095539509905E-2</c:v>
                </c:pt>
                <c:pt idx="766">
                  <c:v>1.4288239950096643E-2</c:v>
                </c:pt>
                <c:pt idx="767">
                  <c:v>1.4334191277261854E-2</c:v>
                </c:pt>
                <c:pt idx="768">
                  <c:v>1.4379949808855309E-2</c:v>
                </c:pt>
                <c:pt idx="769">
                  <c:v>1.442551583272678E-2</c:v>
                </c:pt>
                <c:pt idx="770">
                  <c:v>1.4470889636726041E-2</c:v>
                </c:pt>
                <c:pt idx="771">
                  <c:v>1.451607150870286E-2</c:v>
                </c:pt>
                <c:pt idx="772">
                  <c:v>1.4561061736507007E-2</c:v>
                </c:pt>
                <c:pt idx="773">
                  <c:v>1.4605860607988259E-2</c:v>
                </c:pt>
                <c:pt idx="774">
                  <c:v>1.4650468410996383E-2</c:v>
                </c:pt>
                <c:pt idx="775">
                  <c:v>1.4694885433381153E-2</c:v>
                </c:pt>
                <c:pt idx="776">
                  <c:v>1.4739111962992338E-2</c:v>
                </c:pt>
                <c:pt idx="777">
                  <c:v>1.4783148287679713E-2</c:v>
                </c:pt>
                <c:pt idx="778">
                  <c:v>1.4826994695293047E-2</c:v>
                </c:pt>
                <c:pt idx="779">
                  <c:v>1.487065147368211E-2</c:v>
                </c:pt>
                <c:pt idx="780">
                  <c:v>1.4914118910696677E-2</c:v>
                </c:pt>
                <c:pt idx="781">
                  <c:v>1.4957397294186516E-2</c:v>
                </c:pt>
                <c:pt idx="782">
                  <c:v>1.5000486912001402E-2</c:v>
                </c:pt>
                <c:pt idx="783">
                  <c:v>1.5043388051991102E-2</c:v>
                </c:pt>
                <c:pt idx="784">
                  <c:v>1.5086101002005393E-2</c:v>
                </c:pt>
                <c:pt idx="785">
                  <c:v>1.5128626049894043E-2</c:v>
                </c:pt>
                <c:pt idx="786">
                  <c:v>1.5170963483506822E-2</c:v>
                </c:pt>
                <c:pt idx="787">
                  <c:v>1.5213113590693507E-2</c:v>
                </c:pt>
                <c:pt idx="788">
                  <c:v>1.5255076659303861E-2</c:v>
                </c:pt>
                <c:pt idx="789">
                  <c:v>1.5296852977187664E-2</c:v>
                </c:pt>
                <c:pt idx="790">
                  <c:v>1.5338442832194682E-2</c:v>
                </c:pt>
                <c:pt idx="791">
                  <c:v>1.5379846512174689E-2</c:v>
                </c:pt>
                <c:pt idx="792">
                  <c:v>1.5421064304977456E-2</c:v>
                </c:pt>
                <c:pt idx="793">
                  <c:v>1.5462096498452753E-2</c:v>
                </c:pt>
                <c:pt idx="794">
                  <c:v>1.5502943380450353E-2</c:v>
                </c:pt>
                <c:pt idx="795">
                  <c:v>1.5543605238820025E-2</c:v>
                </c:pt>
                <c:pt idx="796">
                  <c:v>1.5584082361411546E-2</c:v>
                </c:pt>
                <c:pt idx="797">
                  <c:v>1.5624375036074683E-2</c:v>
                </c:pt>
                <c:pt idx="798">
                  <c:v>1.5664483550659206E-2</c:v>
                </c:pt>
                <c:pt idx="799">
                  <c:v>1.5704408193014892E-2</c:v>
                </c:pt>
                <c:pt idx="800">
                  <c:v>1.5744149250991508E-2</c:v>
                </c:pt>
                <c:pt idx="801">
                  <c:v>1.5783707012438825E-2</c:v>
                </c:pt>
                <c:pt idx="802">
                  <c:v>1.5823081765206616E-2</c:v>
                </c:pt>
                <c:pt idx="803">
                  <c:v>1.5862273797144655E-2</c:v>
                </c:pt>
                <c:pt idx="804">
                  <c:v>1.5901283396102712E-2</c:v>
                </c:pt>
                <c:pt idx="805">
                  <c:v>1.5940110849930557E-2</c:v>
                </c:pt>
                <c:pt idx="806">
                  <c:v>1.5978756446477959E-2</c:v>
                </c:pt>
                <c:pt idx="807">
                  <c:v>1.6017220473594693E-2</c:v>
                </c:pt>
                <c:pt idx="808">
                  <c:v>1.6055503219130532E-2</c:v>
                </c:pt>
                <c:pt idx="809">
                  <c:v>1.6093604970935246E-2</c:v>
                </c:pt>
                <c:pt idx="810">
                  <c:v>1.6131526016858602E-2</c:v>
                </c:pt>
                <c:pt idx="811">
                  <c:v>1.616926664475038E-2</c:v>
                </c:pt>
                <c:pt idx="812">
                  <c:v>1.6206827142460342E-2</c:v>
                </c:pt>
                <c:pt idx="813">
                  <c:v>1.6244207797838268E-2</c:v>
                </c:pt>
                <c:pt idx="814">
                  <c:v>1.6281408898733921E-2</c:v>
                </c:pt>
                <c:pt idx="815">
                  <c:v>1.6318430734525463E-2</c:v>
                </c:pt>
                <c:pt idx="816">
                  <c:v>1.6355274371008727E-2</c:v>
                </c:pt>
                <c:pt idx="817">
                  <c:v>1.6391942911311796E-2</c:v>
                </c:pt>
                <c:pt idx="818">
                  <c:v>1.6428439788693107E-2</c:v>
                </c:pt>
                <c:pt idx="819">
                  <c:v>1.6464768436411089E-2</c:v>
                </c:pt>
                <c:pt idx="820">
                  <c:v>1.6500932287724184E-2</c:v>
                </c:pt>
                <c:pt idx="821">
                  <c:v>1.6536934775890823E-2</c:v>
                </c:pt>
                <c:pt idx="822">
                  <c:v>1.6572779334169445E-2</c:v>
                </c:pt>
                <c:pt idx="823">
                  <c:v>1.6608469395818479E-2</c:v>
                </c:pt>
                <c:pt idx="824">
                  <c:v>1.6644008394096365E-2</c:v>
                </c:pt>
                <c:pt idx="825">
                  <c:v>1.6679399762261536E-2</c:v>
                </c:pt>
                <c:pt idx="826">
                  <c:v>1.6714646933572431E-2</c:v>
                </c:pt>
                <c:pt idx="827">
                  <c:v>1.674975334128748E-2</c:v>
                </c:pt>
                <c:pt idx="828">
                  <c:v>1.6784722418665122E-2</c:v>
                </c:pt>
                <c:pt idx="829">
                  <c:v>1.6819557598963794E-2</c:v>
                </c:pt>
                <c:pt idx="830">
                  <c:v>1.6854262315441924E-2</c:v>
                </c:pt>
                <c:pt idx="831">
                  <c:v>1.6888840001357954E-2</c:v>
                </c:pt>
                <c:pt idx="832">
                  <c:v>1.6923294089970314E-2</c:v>
                </c:pt>
                <c:pt idx="833">
                  <c:v>1.6957628014537447E-2</c:v>
                </c:pt>
                <c:pt idx="834">
                  <c:v>1.6991845208317778E-2</c:v>
                </c:pt>
                <c:pt idx="835">
                  <c:v>1.7025949104569747E-2</c:v>
                </c:pt>
                <c:pt idx="836">
                  <c:v>1.7059943136551792E-2</c:v>
                </c:pt>
                <c:pt idx="837">
                  <c:v>1.7093830737522343E-2</c:v>
                </c:pt>
                <c:pt idx="838">
                  <c:v>1.7127615340739838E-2</c:v>
                </c:pt>
                <c:pt idx="839">
                  <c:v>1.7161300379462712E-2</c:v>
                </c:pt>
                <c:pt idx="840">
                  <c:v>1.7199680055046788E-2</c:v>
                </c:pt>
                <c:pt idx="841">
                  <c:v>1.7233163302253475E-2</c:v>
                </c:pt>
                <c:pt idx="842">
                  <c:v>1.7266557775206332E-2</c:v>
                </c:pt>
                <c:pt idx="843">
                  <c:v>1.7299866907163803E-2</c:v>
                </c:pt>
                <c:pt idx="844">
                  <c:v>1.733309413138432E-2</c:v>
                </c:pt>
                <c:pt idx="845">
                  <c:v>1.7366242881126315E-2</c:v>
                </c:pt>
                <c:pt idx="846">
                  <c:v>1.7399316589648228E-2</c:v>
                </c:pt>
                <c:pt idx="847">
                  <c:v>1.743231869020849E-2</c:v>
                </c:pt>
                <c:pt idx="848">
                  <c:v>1.7465252616065543E-2</c:v>
                </c:pt>
                <c:pt idx="849">
                  <c:v>1.7498121800477814E-2</c:v>
                </c:pt>
                <c:pt idx="850">
                  <c:v>1.7530929676703742E-2</c:v>
                </c:pt>
                <c:pt idx="851">
                  <c:v>1.7563679678001768E-2</c:v>
                </c:pt>
                <c:pt idx="852">
                  <c:v>1.7596375237630316E-2</c:v>
                </c:pt>
                <c:pt idx="853">
                  <c:v>1.7629019788847827E-2</c:v>
                </c:pt>
                <c:pt idx="854">
                  <c:v>1.7661616764912739E-2</c:v>
                </c:pt>
                <c:pt idx="855">
                  <c:v>1.769416959908348E-2</c:v>
                </c:pt>
                <c:pt idx="856">
                  <c:v>1.7726681724618491E-2</c:v>
                </c:pt>
                <c:pt idx="857">
                  <c:v>1.7759156574776204E-2</c:v>
                </c:pt>
                <c:pt idx="858">
                  <c:v>1.7796229450102941E-2</c:v>
                </c:pt>
                <c:pt idx="859">
                  <c:v>1.7828635985424449E-2</c:v>
                </c:pt>
                <c:pt idx="860">
                  <c:v>1.786101603560945E-2</c:v>
                </c:pt>
                <c:pt idx="861">
                  <c:v>1.7893373033916388E-2</c:v>
                </c:pt>
                <c:pt idx="862">
                  <c:v>1.7925710413603701E-2</c:v>
                </c:pt>
                <c:pt idx="863">
                  <c:v>1.7958031607929813E-2</c:v>
                </c:pt>
                <c:pt idx="864">
                  <c:v>1.7990340050153167E-2</c:v>
                </c:pt>
                <c:pt idx="865">
                  <c:v>1.8022639173532199E-2</c:v>
                </c:pt>
                <c:pt idx="866">
                  <c:v>1.8054932411325341E-2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252576"/>
        <c:axId val="764256888"/>
      </c:lineChart>
      <c:dateAx>
        <c:axId val="764252576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56888"/>
        <c:crosses val="autoZero"/>
        <c:auto val="1"/>
        <c:lblOffset val="100"/>
        <c:baseTimeUnit val="days"/>
        <c:majorUnit val="6"/>
        <c:majorTimeUnit val="months"/>
      </c:dateAx>
      <c:valAx>
        <c:axId val="764256888"/>
        <c:scaling>
          <c:orientation val="minMax"/>
          <c:max val="0.0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52576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Eur3M!$AF$3:$AF$3508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258456"/>
        <c:axId val="764247480"/>
      </c:lineChart>
      <c:dateAx>
        <c:axId val="764258456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47480"/>
        <c:crosses val="autoZero"/>
        <c:auto val="1"/>
        <c:lblOffset val="100"/>
        <c:baseTimeUnit val="days"/>
        <c:majorUnit val="6"/>
        <c:majorTimeUnit val="months"/>
      </c:dateAx>
      <c:valAx>
        <c:axId val="764247480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58456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2.2885794527406338E-4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2.1680020151917489E-4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2.1555729738659331E-4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2.0623538391468605E-4</c:v>
                </c:pt>
                <c:pt idx="93">
                  <c:v>2.0585888879696659E-4</c:v>
                </c:pt>
                <c:pt idx="94">
                  <c:v>2.0478194047743285E-4</c:v>
                </c:pt>
                <c:pt idx="95">
                  <c:v>2.0444077548008112E-4</c:v>
                </c:pt>
                <c:pt idx="96">
                  <c:v>2.0410867208782207E-4</c:v>
                </c:pt>
                <c:pt idx="97">
                  <c:v>2.0378572192933833E-4</c:v>
                </c:pt>
                <c:pt idx="98">
                  <c:v>2.034720166346302E-4</c:v>
                </c:pt>
                <c:pt idx="99">
                  <c:v>2.0258728623228403E-4</c:v>
                </c:pt>
                <c:pt idx="100">
                  <c:v>2.0231147669224204E-4</c:v>
                </c:pt>
                <c:pt idx="101">
                  <c:v>2.0204537016597714E-4</c:v>
                </c:pt>
                <c:pt idx="102">
                  <c:v>2.017890582834896E-4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1.9925267799617095E-4</c:v>
                </c:pt>
                <c:pt idx="108">
                  <c:v>1.9930658579568795E-4</c:v>
                </c:pt>
                <c:pt idx="109">
                  <c:v>1.9901045901780874E-4</c:v>
                </c:pt>
                <c:pt idx="110">
                  <c:v>1.9884123506252533E-4</c:v>
                </c:pt>
                <c:pt idx="111">
                  <c:v>1.9868325538318705E-4</c:v>
                </c:pt>
                <c:pt idx="112">
                  <c:v>1.9802819380771781E-4</c:v>
                </c:pt>
                <c:pt idx="113">
                  <c:v>1.9815459906006276E-4</c:v>
                </c:pt>
                <c:pt idx="114">
                  <c:v>1.9808726406341263E-4</c:v>
                </c:pt>
                <c:pt idx="115">
                  <c:v>1.9801189580134651E-4</c:v>
                </c:pt>
                <c:pt idx="116">
                  <c:v>1.9795282040416373E-4</c:v>
                </c:pt>
                <c:pt idx="117">
                  <c:v>1.9772485721144644E-4</c:v>
                </c:pt>
                <c:pt idx="118">
                  <c:v>1.9780996947249254E-4</c:v>
                </c:pt>
                <c:pt idx="119">
                  <c:v>1.9792707936008486E-4</c:v>
                </c:pt>
                <c:pt idx="120">
                  <c:v>1.9798090694291066E-4</c:v>
                </c:pt>
                <c:pt idx="121">
                  <c:v>1.9805607599302549E-4</c:v>
                </c:pt>
                <c:pt idx="122">
                  <c:v>1.985873896796909E-4</c:v>
                </c:pt>
                <c:pt idx="123">
                  <c:v>1.9899565015410822E-4</c:v>
                </c:pt>
                <c:pt idx="124">
                  <c:v>1.9924040401954397E-4</c:v>
                </c:pt>
                <c:pt idx="125">
                  <c:v>1.9894173617545014E-4</c:v>
                </c:pt>
                <c:pt idx="126">
                  <c:v>2.0052696019484524E-4</c:v>
                </c:pt>
                <c:pt idx="127">
                  <c:v>1.9999999946752959E-4</c:v>
                </c:pt>
                <c:pt idx="128">
                  <c:v>2.003217872019117E-4</c:v>
                </c:pt>
                <c:pt idx="129">
                  <c:v>2.0065945637802931E-4</c:v>
                </c:pt>
                <c:pt idx="130">
                  <c:v>2.0101147014567244E-4</c:v>
                </c:pt>
                <c:pt idx="131">
                  <c:v>2.0358342318155105E-4</c:v>
                </c:pt>
                <c:pt idx="132">
                  <c:v>2.0253223412031266E-4</c:v>
                </c:pt>
                <c:pt idx="133">
                  <c:v>2.0293291807714611E-4</c:v>
                </c:pt>
                <c:pt idx="134">
                  <c:v>2.0333872551026762E-4</c:v>
                </c:pt>
                <c:pt idx="135">
                  <c:v>2.0374811956378871E-4</c:v>
                </c:pt>
                <c:pt idx="136">
                  <c:v>2.0653209998179416E-4</c:v>
                </c:pt>
                <c:pt idx="137">
                  <c:v>2.0539082480382017E-4</c:v>
                </c:pt>
                <c:pt idx="138">
                  <c:v>2.0579509906597444E-4</c:v>
                </c:pt>
                <c:pt idx="139">
                  <c:v>2.0619373878174731E-4</c:v>
                </c:pt>
                <c:pt idx="140">
                  <c:v>2.0658520708738781E-4</c:v>
                </c:pt>
                <c:pt idx="141">
                  <c:v>2.0881580161046155E-4</c:v>
                </c:pt>
                <c:pt idx="142">
                  <c:v>2.0804862885454297E-4</c:v>
                </c:pt>
                <c:pt idx="143">
                  <c:v>2.0838118708773487E-4</c:v>
                </c:pt>
                <c:pt idx="144">
                  <c:v>2.08697352696838E-4</c:v>
                </c:pt>
                <c:pt idx="145">
                  <c:v>2.0899558880980201E-4</c:v>
                </c:pt>
                <c:pt idx="146">
                  <c:v>2.099130793934753E-4</c:v>
                </c:pt>
                <c:pt idx="147">
                  <c:v>2.0999999999981179E-4</c:v>
                </c:pt>
                <c:pt idx="148">
                  <c:v>2.1005419630681923E-4</c:v>
                </c:pt>
                <c:pt idx="149">
                  <c:v>2.1007861000353563E-4</c:v>
                </c:pt>
                <c:pt idx="150">
                  <c:v>2.0910314123266256E-4</c:v>
                </c:pt>
                <c:pt idx="151">
                  <c:v>2.0951355197432712E-4</c:v>
                </c:pt>
                <c:pt idx="152">
                  <c:v>2.0985087103976143E-4</c:v>
                </c:pt>
                <c:pt idx="153">
                  <c:v>2.0975474810580117E-4</c:v>
                </c:pt>
                <c:pt idx="154">
                  <c:v>2.0964822890885996E-4</c:v>
                </c:pt>
                <c:pt idx="155">
                  <c:v>2.077167267389157E-4</c:v>
                </c:pt>
                <c:pt idx="156">
                  <c:v>2.0848776444330191E-4</c:v>
                </c:pt>
                <c:pt idx="157">
                  <c:v>2.0905662068601441E-4</c:v>
                </c:pt>
                <c:pt idx="158">
                  <c:v>2.0894588292835509E-4</c:v>
                </c:pt>
                <c:pt idx="159">
                  <c:v>2.0884413524112296E-4</c:v>
                </c:pt>
                <c:pt idx="160">
                  <c:v>2.069951770595553E-4</c:v>
                </c:pt>
                <c:pt idx="161">
                  <c:v>2.0781281612725379E-4</c:v>
                </c:pt>
                <c:pt idx="162">
                  <c:v>2.0856717944586889E-4</c:v>
                </c:pt>
                <c:pt idx="163">
                  <c:v>2.0857753113103013E-4</c:v>
                </c:pt>
                <c:pt idx="164">
                  <c:v>2.0861625920569037E-4</c:v>
                </c:pt>
                <c:pt idx="165">
                  <c:v>2.0787820762736156E-4</c:v>
                </c:pt>
                <c:pt idx="166">
                  <c:v>2.0843350210943248E-4</c:v>
                </c:pt>
                <c:pt idx="167">
                  <c:v>2.0933247718279014E-4</c:v>
                </c:pt>
                <c:pt idx="168">
                  <c:v>2.096033178681361E-4</c:v>
                </c:pt>
                <c:pt idx="169">
                  <c:v>2.0978092349713764E-4</c:v>
                </c:pt>
                <c:pt idx="170">
                  <c:v>2.1000000000052398E-4</c:v>
                </c:pt>
                <c:pt idx="171">
                  <c:v>2.1122423001333508E-4</c:v>
                </c:pt>
                <c:pt idx="172">
                  <c:v>2.1130782641031571E-4</c:v>
                </c:pt>
                <c:pt idx="173">
                  <c:v>2.1173896837616026E-4</c:v>
                </c:pt>
                <c:pt idx="174">
                  <c:v>2.122100635953881E-4</c:v>
                </c:pt>
                <c:pt idx="175">
                  <c:v>2.1272025162404268E-4</c:v>
                </c:pt>
                <c:pt idx="176">
                  <c:v>2.1572339640370218E-4</c:v>
                </c:pt>
                <c:pt idx="177">
                  <c:v>2.1513472301975636E-4</c:v>
                </c:pt>
                <c:pt idx="178">
                  <c:v>2.1582746849472932E-4</c:v>
                </c:pt>
                <c:pt idx="179">
                  <c:v>2.1655414414552973E-4</c:v>
                </c:pt>
                <c:pt idx="180">
                  <c:v>2.1731388953562681E-4</c:v>
                </c:pt>
                <c:pt idx="181">
                  <c:v>2.2136086311941907E-4</c:v>
                </c:pt>
                <c:pt idx="182">
                  <c:v>2.2066635977321811E-4</c:v>
                </c:pt>
                <c:pt idx="183">
                  <c:v>2.2157854732363091E-4</c:v>
                </c:pt>
                <c:pt idx="184">
                  <c:v>2.225186419980871E-4</c:v>
                </c:pt>
                <c:pt idx="185">
                  <c:v>2.2348578336049265E-4</c:v>
                </c:pt>
                <c:pt idx="186">
                  <c:v>2.2947676165694086E-4</c:v>
                </c:pt>
                <c:pt idx="187">
                  <c:v>2.2760760693409533E-4</c:v>
                </c:pt>
                <c:pt idx="188">
                  <c:v>2.2869707516295139E-4</c:v>
                </c:pt>
                <c:pt idx="189">
                  <c:v>2.2980842744441032E-4</c:v>
                </c:pt>
                <c:pt idx="190">
                  <c:v>2.3094080333582598E-4</c:v>
                </c:pt>
                <c:pt idx="191">
                  <c:v>2.4792241842966882E-4</c:v>
                </c:pt>
                <c:pt idx="192">
                  <c:v>2.5000000087615565E-4</c:v>
                </c:pt>
                <c:pt idx="193">
                  <c:v>2.5116700830424038E-4</c:v>
                </c:pt>
                <c:pt idx="194">
                  <c:v>2.5236198843821582E-4</c:v>
                </c:pt>
                <c:pt idx="195">
                  <c:v>2.5532001721828926E-4</c:v>
                </c:pt>
                <c:pt idx="196">
                  <c:v>2.5567203222229951E-4</c:v>
                </c:pt>
                <c:pt idx="197">
                  <c:v>2.587066706030826E-4</c:v>
                </c:pt>
                <c:pt idx="198">
                  <c:v>2.6003960147919191E-4</c:v>
                </c:pt>
                <c:pt idx="199">
                  <c:v>2.613905432042005E-4</c:v>
                </c:pt>
                <c:pt idx="200">
                  <c:v>2.638599097494879E-4</c:v>
                </c:pt>
                <c:pt idx="201">
                  <c:v>2.6467304106780887E-4</c:v>
                </c:pt>
                <c:pt idx="202">
                  <c:v>2.6836560470605808E-4</c:v>
                </c:pt>
                <c:pt idx="203">
                  <c:v>2.6979472556075835E-4</c:v>
                </c:pt>
                <c:pt idx="204">
                  <c:v>2.7123189524141223E-4</c:v>
                </c:pt>
                <c:pt idx="205">
                  <c:v>2.7341888317347716E-4</c:v>
                </c:pt>
                <c:pt idx="206">
                  <c:v>2.7448651097520535E-4</c:v>
                </c:pt>
                <c:pt idx="207">
                  <c:v>2.784886652337178E-4</c:v>
                </c:pt>
                <c:pt idx="208">
                  <c:v>2.799442413303283E-4</c:v>
                </c:pt>
                <c:pt idx="209">
                  <c:v>2.8139790403358195E-4</c:v>
                </c:pt>
                <c:pt idx="210">
                  <c:v>2.8351404748055791E-4</c:v>
                </c:pt>
                <c:pt idx="211">
                  <c:v>2.8497182722779643E-4</c:v>
                </c:pt>
                <c:pt idx="212">
                  <c:v>2.8858770481527578E-4</c:v>
                </c:pt>
                <c:pt idx="213">
                  <c:v>2.8999999999998835E-4</c:v>
                </c:pt>
                <c:pt idx="214">
                  <c:v>2.9140076983663371E-4</c:v>
                </c:pt>
                <c:pt idx="215">
                  <c:v>2.9362877985050767E-4</c:v>
                </c:pt>
                <c:pt idx="216">
                  <c:v>2.9459397928310275E-4</c:v>
                </c:pt>
                <c:pt idx="217">
                  <c:v>2.9825026798312594E-4</c:v>
                </c:pt>
                <c:pt idx="218">
                  <c:v>2.9959405467808783E-4</c:v>
                </c:pt>
                <c:pt idx="219">
                  <c:v>3.00930722829469E-4</c:v>
                </c:pt>
                <c:pt idx="220">
                  <c:v>3.0324174263586566E-4</c:v>
                </c:pt>
                <c:pt idx="221">
                  <c:v>3.0407829537148747E-4</c:v>
                </c:pt>
                <c:pt idx="222">
                  <c:v>3.0753107213874766E-4</c:v>
                </c:pt>
                <c:pt idx="223">
                  <c:v>3.0883930108044599E-4</c:v>
                </c:pt>
                <c:pt idx="224">
                  <c:v>3.1014516884697585E-4</c:v>
                </c:pt>
                <c:pt idx="225">
                  <c:v>3.1247632851292352E-4</c:v>
                </c:pt>
                <c:pt idx="226">
                  <c:v>3.1326518178546907E-4</c:v>
                </c:pt>
                <c:pt idx="227">
                  <c:v>3.1666287721955204E-4</c:v>
                </c:pt>
                <c:pt idx="228">
                  <c:v>3.1796885026056667E-4</c:v>
                </c:pt>
                <c:pt idx="229">
                  <c:v>3.1927721958605656E-4</c:v>
                </c:pt>
                <c:pt idx="230">
                  <c:v>3.2156314227629608E-4</c:v>
                </c:pt>
                <c:pt idx="231">
                  <c:v>3.2238649095635551E-4</c:v>
                </c:pt>
                <c:pt idx="232">
                  <c:v>3.2541626267176328E-4</c:v>
                </c:pt>
                <c:pt idx="233">
                  <c:v>3.2630374073431488E-4</c:v>
                </c:pt>
                <c:pt idx="234">
                  <c:v>3.2721274067696237E-4</c:v>
                </c:pt>
                <c:pt idx="235">
                  <c:v>3.286004827816182E-4</c:v>
                </c:pt>
                <c:pt idx="236">
                  <c:v>3.2999999999975497E-4</c:v>
                </c:pt>
                <c:pt idx="237">
                  <c:v>3.3470800199661757E-4</c:v>
                </c:pt>
                <c:pt idx="238">
                  <c:v>3.3573960072064271E-4</c:v>
                </c:pt>
                <c:pt idx="239">
                  <c:v>3.3721785261766663E-4</c:v>
                </c:pt>
                <c:pt idx="240">
                  <c:v>3.3871669498413049E-4</c:v>
                </c:pt>
                <c:pt idx="241">
                  <c:v>3.4023775272135287E-4</c:v>
                </c:pt>
                <c:pt idx="242">
                  <c:v>3.4552425249802677E-4</c:v>
                </c:pt>
                <c:pt idx="243">
                  <c:v>3.4657663559012466E-4</c:v>
                </c:pt>
                <c:pt idx="244">
                  <c:v>3.4823314389611923E-4</c:v>
                </c:pt>
                <c:pt idx="245">
                  <c:v>3.4992161710355776E-4</c:v>
                </c:pt>
                <c:pt idx="246">
                  <c:v>3.5164368015792234E-4</c:v>
                </c:pt>
                <c:pt idx="247">
                  <c:v>3.5797546300901146E-4</c:v>
                </c:pt>
                <c:pt idx="248">
                  <c:v>3.5890032999762281E-4</c:v>
                </c:pt>
                <c:pt idx="249">
                  <c:v>3.6081471672367178E-4</c:v>
                </c:pt>
                <c:pt idx="250">
                  <c:v>3.6277244312896953E-4</c:v>
                </c:pt>
                <c:pt idx="251">
                  <c:v>3.6477513421552738E-4</c:v>
                </c:pt>
                <c:pt idx="252">
                  <c:v>3.726159367078741E-4</c:v>
                </c:pt>
                <c:pt idx="253">
                  <c:v>3.7326804576568861E-4</c:v>
                </c:pt>
                <c:pt idx="254">
                  <c:v>3.7551993564202674E-4</c:v>
                </c:pt>
                <c:pt idx="255">
                  <c:v>3.7782654042632836E-4</c:v>
                </c:pt>
                <c:pt idx="256">
                  <c:v>3.8217818158554678E-4</c:v>
                </c:pt>
                <c:pt idx="257">
                  <c:v>3.8999999937505692E-4</c:v>
                </c:pt>
                <c:pt idx="258">
                  <c:v>3.9273870994766777E-4</c:v>
                </c:pt>
                <c:pt idx="259">
                  <c:v>3.9554024034522489E-4</c:v>
                </c:pt>
                <c:pt idx="260">
                  <c:v>3.9840010545347037E-4</c:v>
                </c:pt>
                <c:pt idx="261">
                  <c:v>4.013138201375033E-4</c:v>
                </c:pt>
                <c:pt idx="262">
                  <c:v>4.1033320997074308E-4</c:v>
                </c:pt>
                <c:pt idx="263">
                  <c:v>4.1341747116312031E-4</c:v>
                </c:pt>
                <c:pt idx="264">
                  <c:v>4.1653315591200164E-4</c:v>
                </c:pt>
                <c:pt idx="265">
                  <c:v>4.1967577893622964E-4</c:v>
                </c:pt>
                <c:pt idx="266">
                  <c:v>4.3536462330508933E-4</c:v>
                </c:pt>
                <c:pt idx="267">
                  <c:v>4.3554728013801635E-4</c:v>
                </c:pt>
                <c:pt idx="268">
                  <c:v>4.3563598143122765E-4</c:v>
                </c:pt>
                <c:pt idx="269">
                  <c:v>4.3884604165545573E-4</c:v>
                </c:pt>
                <c:pt idx="270">
                  <c:v>4.4205164240381829E-4</c:v>
                </c:pt>
                <c:pt idx="271">
                  <c:v>4.4524829816720835E-4</c:v>
                </c:pt>
                <c:pt idx="272">
                  <c:v>4.5473974003087979E-4</c:v>
                </c:pt>
                <c:pt idx="273">
                  <c:v>4.5785576019541244E-4</c:v>
                </c:pt>
                <c:pt idx="274">
                  <c:v>4.6094040740428312E-4</c:v>
                </c:pt>
                <c:pt idx="275">
                  <c:v>4.6398919598324227E-4</c:v>
                </c:pt>
                <c:pt idx="276">
                  <c:v>4.6699764022817405E-4</c:v>
                </c:pt>
                <c:pt idx="277">
                  <c:v>4.7016418488443439E-4</c:v>
                </c:pt>
                <c:pt idx="278">
                  <c:v>4.7853825898331432E-4</c:v>
                </c:pt>
                <c:pt idx="279">
                  <c:v>4.7999999999996483E-4</c:v>
                </c:pt>
                <c:pt idx="280">
                  <c:v>4.8288916657931346E-4</c:v>
                </c:pt>
                <c:pt idx="281">
                  <c:v>4.8572605610879075E-4</c:v>
                </c:pt>
                <c:pt idx="282">
                  <c:v>4.944192831129097E-4</c:v>
                </c:pt>
                <c:pt idx="283">
                  <c:v>4.966237821713384E-4</c:v>
                </c:pt>
                <c:pt idx="284">
                  <c:v>4.9925399048811878E-4</c:v>
                </c:pt>
                <c:pt idx="285">
                  <c:v>5.0185380352788563E-4</c:v>
                </c:pt>
                <c:pt idx="286">
                  <c:v>5.0442686832955299E-4</c:v>
                </c:pt>
                <c:pt idx="287">
                  <c:v>5.1188576664319403E-4</c:v>
                </c:pt>
                <c:pt idx="288">
                  <c:v>5.1452458660567499E-4</c:v>
                </c:pt>
                <c:pt idx="289">
                  <c:v>5.1701861647316489E-4</c:v>
                </c:pt>
                <c:pt idx="290">
                  <c:v>5.1950778073836903E-4</c:v>
                </c:pt>
                <c:pt idx="291">
                  <c:v>5.2199572657269223E-4</c:v>
                </c:pt>
                <c:pt idx="292">
                  <c:v>5.293975386708264E-4</c:v>
                </c:pt>
                <c:pt idx="293">
                  <c:v>5.3200826965992334E-4</c:v>
                </c:pt>
                <c:pt idx="294">
                  <c:v>5.3454483154642489E-4</c:v>
                </c:pt>
                <c:pt idx="295">
                  <c:v>5.371020584155798E-4</c:v>
                </c:pt>
                <c:pt idx="296">
                  <c:v>5.3968359756863347E-4</c:v>
                </c:pt>
                <c:pt idx="297">
                  <c:v>5.4819873072986525E-4</c:v>
                </c:pt>
                <c:pt idx="298">
                  <c:v>5.5032582374959778E-4</c:v>
                </c:pt>
                <c:pt idx="299">
                  <c:v>5.5398144347939128E-4</c:v>
                </c:pt>
                <c:pt idx="300">
                  <c:v>5.5695942752600331E-4</c:v>
                </c:pt>
                <c:pt idx="301">
                  <c:v>5.599999999998036E-4</c:v>
                </c:pt>
                <c:pt idx="302">
                  <c:v>5.6950467015578284E-4</c:v>
                </c:pt>
                <c:pt idx="303">
                  <c:v>5.7279233218718892E-4</c:v>
                </c:pt>
                <c:pt idx="304">
                  <c:v>5.7613507306293751E-4</c:v>
                </c:pt>
                <c:pt idx="305">
                  <c:v>5.7953010847529925E-4</c:v>
                </c:pt>
                <c:pt idx="306">
                  <c:v>5.8297465410248994E-4</c:v>
                </c:pt>
                <c:pt idx="307">
                  <c:v>5.9357750880396746E-4</c:v>
                </c:pt>
                <c:pt idx="308">
                  <c:v>5.9719225174103012E-4</c:v>
                </c:pt>
                <c:pt idx="309">
                  <c:v>6.0084258303321283E-4</c:v>
                </c:pt>
                <c:pt idx="310">
                  <c:v>6.0452571825595641E-4</c:v>
                </c:pt>
                <c:pt idx="311">
                  <c:v>6.0823887296449831E-4</c:v>
                </c:pt>
                <c:pt idx="312">
                  <c:v>6.1953060927136174E-4</c:v>
                </c:pt>
                <c:pt idx="313">
                  <c:v>6.2333599708808748E-4</c:v>
                </c:pt>
                <c:pt idx="314">
                  <c:v>6.2715748187121051E-4</c:v>
                </c:pt>
                <c:pt idx="315">
                  <c:v>6.3099227905430715E-4</c:v>
                </c:pt>
                <c:pt idx="316">
                  <c:v>6.3483760405031082E-4</c:v>
                </c:pt>
                <c:pt idx="317">
                  <c:v>6.5026848966179794E-4</c:v>
                </c:pt>
                <c:pt idx="318">
                  <c:v>6.541246841565094E-4</c:v>
                </c:pt>
                <c:pt idx="319">
                  <c:v>6.5797469848714798E-4</c:v>
                </c:pt>
                <c:pt idx="320">
                  <c:v>6.6181574791336346E-4</c:v>
                </c:pt>
                <c:pt idx="321">
                  <c:v>6.600000009847264E-4</c:v>
                </c:pt>
                <c:pt idx="322">
                  <c:v>6.6103423373904365E-4</c:v>
                </c:pt>
                <c:pt idx="323">
                  <c:v>6.6489767057181575E-4</c:v>
                </c:pt>
                <c:pt idx="324">
                  <c:v>6.6873861512075142E-4</c:v>
                </c:pt>
                <c:pt idx="325">
                  <c:v>6.7255776853018638E-4</c:v>
                </c:pt>
                <c:pt idx="326">
                  <c:v>6.8606214717138812E-4</c:v>
                </c:pt>
                <c:pt idx="327">
                  <c:v>6.8763049387427465E-4</c:v>
                </c:pt>
                <c:pt idx="328">
                  <c:v>6.9135120896411455E-4</c:v>
                </c:pt>
                <c:pt idx="329">
                  <c:v>6.9505433990721909E-4</c:v>
                </c:pt>
                <c:pt idx="330">
                  <c:v>6.9874058788943786E-4</c:v>
                </c:pt>
                <c:pt idx="331">
                  <c:v>7.1137838348044947E-4</c:v>
                </c:pt>
                <c:pt idx="332">
                  <c:v>7.1333077411723752E-4</c:v>
                </c:pt>
                <c:pt idx="333">
                  <c:v>7.1694312527532695E-4</c:v>
                </c:pt>
                <c:pt idx="334">
                  <c:v>7.2054280070333752E-4</c:v>
                </c:pt>
                <c:pt idx="335">
                  <c:v>7.2413050162598285E-4</c:v>
                </c:pt>
                <c:pt idx="336">
                  <c:v>7.3618790500553255E-4</c:v>
                </c:pt>
                <c:pt idx="337">
                  <c:v>7.383755849214742E-4</c:v>
                </c:pt>
                <c:pt idx="338">
                  <c:v>7.4191393185935321E-4</c:v>
                </c:pt>
                <c:pt idx="339">
                  <c:v>7.454445117452582E-4</c:v>
                </c:pt>
                <c:pt idx="340">
                  <c:v>7.4896802584011697E-4</c:v>
                </c:pt>
                <c:pt idx="341">
                  <c:v>7.6072991937792267E-4</c:v>
                </c:pt>
                <c:pt idx="342">
                  <c:v>7.6300544968751821E-4</c:v>
                </c:pt>
                <c:pt idx="343">
                  <c:v>7.6650415390579294E-4</c:v>
                </c:pt>
                <c:pt idx="344">
                  <c:v>7.6999999999972273E-4</c:v>
                </c:pt>
                <c:pt idx="345">
                  <c:v>7.7349382061199165E-4</c:v>
                </c:pt>
                <c:pt idx="346">
                  <c:v>7.8521933501878873E-4</c:v>
                </c:pt>
                <c:pt idx="347">
                  <c:v>7.8747732261693216E-4</c:v>
                </c:pt>
                <c:pt idx="348">
                  <c:v>7.9098270005850679E-4</c:v>
                </c:pt>
                <c:pt idx="349">
                  <c:v>7.9449485713328988E-4</c:v>
                </c:pt>
                <c:pt idx="350">
                  <c:v>7.9801528328896261E-4</c:v>
                </c:pt>
                <c:pt idx="351">
                  <c:v>8.099295489755493E-4</c:v>
                </c:pt>
                <c:pt idx="352">
                  <c:v>8.1220946803587366E-4</c:v>
                </c:pt>
                <c:pt idx="353">
                  <c:v>8.1579358167732869E-4</c:v>
                </c:pt>
                <c:pt idx="354">
                  <c:v>8.193949013079034E-4</c:v>
                </c:pt>
                <c:pt idx="355">
                  <c:v>8.2301491645212356E-4</c:v>
                </c:pt>
                <c:pt idx="356">
                  <c:v>8.3535493767459429E-4</c:v>
                </c:pt>
                <c:pt idx="357">
                  <c:v>8.377117230273912E-4</c:v>
                </c:pt>
                <c:pt idx="358">
                  <c:v>8.4144755898974105E-4</c:v>
                </c:pt>
                <c:pt idx="359">
                  <c:v>8.4521102784960794E-4</c:v>
                </c:pt>
                <c:pt idx="360">
                  <c:v>8.490036192123372E-4</c:v>
                </c:pt>
                <c:pt idx="361">
                  <c:v>8.6200360726516683E-4</c:v>
                </c:pt>
                <c:pt idx="362">
                  <c:v>8.6888576875530389E-4</c:v>
                </c:pt>
                <c:pt idx="363">
                  <c:v>8.7288535532376282E-4</c:v>
                </c:pt>
                <c:pt idx="364">
                  <c:v>8.799999999996623E-4</c:v>
                </c:pt>
                <c:pt idx="365">
                  <c:v>8.8254379660096982E-4</c:v>
                </c:pt>
                <c:pt idx="366">
                  <c:v>8.9343187619801527E-4</c:v>
                </c:pt>
                <c:pt idx="367">
                  <c:v>8.9762599904703692E-4</c:v>
                </c:pt>
                <c:pt idx="368">
                  <c:v>9.0183758103932012E-4</c:v>
                </c:pt>
                <c:pt idx="369">
                  <c:v>9.0933485635144129E-4</c:v>
                </c:pt>
                <c:pt idx="370">
                  <c:v>9.1193511726342315E-4</c:v>
                </c:pt>
                <c:pt idx="371">
                  <c:v>9.2299241982526817E-4</c:v>
                </c:pt>
                <c:pt idx="372">
                  <c:v>9.2720978111068234E-4</c:v>
                </c:pt>
                <c:pt idx="373">
                  <c:v>9.3141160930389276E-4</c:v>
                </c:pt>
                <c:pt idx="374">
                  <c:v>9.3906347611735319E-4</c:v>
                </c:pt>
                <c:pt idx="375">
                  <c:v>9.4149042830866318E-4</c:v>
                </c:pt>
                <c:pt idx="376">
                  <c:v>9.5202278565607336E-4</c:v>
                </c:pt>
                <c:pt idx="377">
                  <c:v>9.5603243381522332E-4</c:v>
                </c:pt>
                <c:pt idx="378">
                  <c:v>9.5999355469956614E-4</c:v>
                </c:pt>
                <c:pt idx="379">
                  <c:v>9.6758658443517993E-4</c:v>
                </c:pt>
                <c:pt idx="380">
                  <c:v>9.6960180203435359E-4</c:v>
                </c:pt>
                <c:pt idx="381">
                  <c:v>9.7890627282073137E-4</c:v>
                </c:pt>
                <c:pt idx="382">
                  <c:v>9.8247724330786761E-4</c:v>
                </c:pt>
                <c:pt idx="383">
                  <c:v>9.8596669065806699E-4</c:v>
                </c:pt>
                <c:pt idx="384">
                  <c:v>9.8742742673467833E-4</c:v>
                </c:pt>
                <c:pt idx="385">
                  <c:v>9.88773943902942E-4</c:v>
                </c:pt>
                <c:pt idx="386">
                  <c:v>9.9999999915433685E-4</c:v>
                </c:pt>
                <c:pt idx="387">
                  <c:v>1.0028815482773653E-3</c:v>
                </c:pt>
                <c:pt idx="388">
                  <c:v>1.0056641967308821E-3</c:v>
                </c:pt>
                <c:pt idx="389">
                  <c:v>1.0083595329137612E-3</c:v>
                </c:pt>
                <c:pt idx="390">
                  <c:v>1.0152311409284576E-3</c:v>
                </c:pt>
                <c:pt idx="391">
                  <c:v>1.018499525490942E-3</c:v>
                </c:pt>
                <c:pt idx="392">
                  <c:v>1.0209321288188954E-3</c:v>
                </c:pt>
                <c:pt idx="393">
                  <c:v>1.0233469517262157E-3</c:v>
                </c:pt>
                <c:pt idx="394">
                  <c:v>1.0257555830686796E-3</c:v>
                </c:pt>
                <c:pt idx="395">
                  <c:v>1.0381114802409763E-3</c:v>
                </c:pt>
                <c:pt idx="396">
                  <c:v>1.0407263313792156E-3</c:v>
                </c:pt>
                <c:pt idx="397">
                  <c:v>1.0434161145810689E-3</c:v>
                </c:pt>
                <c:pt idx="398">
                  <c:v>1.0511249443373241E-3</c:v>
                </c:pt>
                <c:pt idx="399">
                  <c:v>1.0551563561560435E-3</c:v>
                </c:pt>
                <c:pt idx="400">
                  <c:v>1.0583946415008369E-3</c:v>
                </c:pt>
                <c:pt idx="401">
                  <c:v>1.0617773962560541E-3</c:v>
                </c:pt>
                <c:pt idx="402">
                  <c:v>1.065316210319698E-3</c:v>
                </c:pt>
                <c:pt idx="403">
                  <c:v>1.0768635716950832E-3</c:v>
                </c:pt>
                <c:pt idx="404">
                  <c:v>1.0884226086589925E-3</c:v>
                </c:pt>
                <c:pt idx="405">
                  <c:v>1.0931497170906391E-3</c:v>
                </c:pt>
                <c:pt idx="406">
                  <c:v>1.1034950020180174E-3</c:v>
                </c:pt>
                <c:pt idx="407">
                  <c:v>1.1059348075959279E-3</c:v>
                </c:pt>
                <c:pt idx="408">
                  <c:v>1.119700549985515E-3</c:v>
                </c:pt>
                <c:pt idx="409">
                  <c:v>1.1255036792739257E-3</c:v>
                </c:pt>
                <c:pt idx="410">
                  <c:v>1.1314410971838636E-3</c:v>
                </c:pt>
                <c:pt idx="411">
                  <c:v>1.1430133730421805E-3</c:v>
                </c:pt>
                <c:pt idx="412">
                  <c:v>1.1464246574347196E-3</c:v>
                </c:pt>
                <c:pt idx="413">
                  <c:v>1.162692018650993E-3</c:v>
                </c:pt>
                <c:pt idx="414">
                  <c:v>1.1691648677981043E-3</c:v>
                </c:pt>
                <c:pt idx="415">
                  <c:v>1.1756819039883707E-3</c:v>
                </c:pt>
                <c:pt idx="416">
                  <c:v>1.1877940868055431E-3</c:v>
                </c:pt>
                <c:pt idx="417">
                  <c:v>1.1915775928456743E-3</c:v>
                </c:pt>
                <c:pt idx="418">
                  <c:v>1.2084793544481945E-3</c:v>
                </c:pt>
                <c:pt idx="419">
                  <c:v>1.2149911888081899E-3</c:v>
                </c:pt>
                <c:pt idx="420">
                  <c:v>1.2214571005789759E-3</c:v>
                </c:pt>
                <c:pt idx="421">
                  <c:v>1.2334694892107878E-3</c:v>
                </c:pt>
                <c:pt idx="422">
                  <c:v>1.2370023152508366E-3</c:v>
                </c:pt>
                <c:pt idx="423">
                  <c:v>1.2526472429191563E-3</c:v>
                </c:pt>
                <c:pt idx="424">
                  <c:v>1.2585672703669805E-3</c:v>
                </c:pt>
                <c:pt idx="425">
                  <c:v>1.2615280477304015E-3</c:v>
                </c:pt>
                <c:pt idx="426">
                  <c:v>1.267155218603058E-3</c:v>
                </c:pt>
                <c:pt idx="427">
                  <c:v>1.2783071275171167E-3</c:v>
                </c:pt>
                <c:pt idx="428">
                  <c:v>1.2880096581732588E-3</c:v>
                </c:pt>
                <c:pt idx="429">
                  <c:v>1.2928337699993318E-3</c:v>
                </c:pt>
                <c:pt idx="430">
                  <c:v>1.297521153653014E-3</c:v>
                </c:pt>
                <c:pt idx="431">
                  <c:v>1.3020815337934162E-3</c:v>
                </c:pt>
                <c:pt idx="432">
                  <c:v>1.3123819199996657E-3</c:v>
                </c:pt>
                <c:pt idx="433">
                  <c:v>1.3192475163191248E-3</c:v>
                </c:pt>
                <c:pt idx="434">
                  <c:v>1.3233187526228353E-3</c:v>
                </c:pt>
                <c:pt idx="435">
                  <c:v>1.3273213356035192E-3</c:v>
                </c:pt>
                <c:pt idx="436">
                  <c:v>1.3312649906218029E-3</c:v>
                </c:pt>
                <c:pt idx="437">
                  <c:v>1.3412442693032957E-3</c:v>
                </c:pt>
                <c:pt idx="438">
                  <c:v>1.3466448411554748E-3</c:v>
                </c:pt>
                <c:pt idx="439">
                  <c:v>1.3504397396165223E-3</c:v>
                </c:pt>
                <c:pt idx="440">
                  <c:v>1.3542340639610775E-3</c:v>
                </c:pt>
                <c:pt idx="441">
                  <c:v>1.3580375400970887E-3</c:v>
                </c:pt>
                <c:pt idx="442">
                  <c:v>1.3745447377645807E-3</c:v>
                </c:pt>
                <c:pt idx="443">
                  <c:v>1.3767548739186735E-3</c:v>
                </c:pt>
                <c:pt idx="444">
                  <c:v>1.377532609750549E-3</c:v>
                </c:pt>
                <c:pt idx="445">
                  <c:v>1.3815952449942859E-3</c:v>
                </c:pt>
                <c:pt idx="446">
                  <c:v>1.3857351155647909E-3</c:v>
                </c:pt>
                <c:pt idx="447">
                  <c:v>1.3866821524648417E-3</c:v>
                </c:pt>
                <c:pt idx="448">
                  <c:v>1.4065882404919003E-3</c:v>
                </c:pt>
                <c:pt idx="449">
                  <c:v>1.4112713171448891E-3</c:v>
                </c:pt>
                <c:pt idx="450">
                  <c:v>1.4160759743374271E-3</c:v>
                </c:pt>
                <c:pt idx="451">
                  <c:v>1.4277349468562862E-3</c:v>
                </c:pt>
                <c:pt idx="452">
                  <c:v>1.4294139939290589E-3</c:v>
                </c:pt>
                <c:pt idx="453">
                  <c:v>1.4417965151007326E-3</c:v>
                </c:pt>
                <c:pt idx="454">
                  <c:v>1.4472547833024995E-3</c:v>
                </c:pt>
                <c:pt idx="455">
                  <c:v>1.4528093411162023E-3</c:v>
                </c:pt>
                <c:pt idx="456">
                  <c:v>1.4653274698316736E-3</c:v>
                </c:pt>
                <c:pt idx="457">
                  <c:v>1.467635175336789E-3</c:v>
                </c:pt>
                <c:pt idx="458">
                  <c:v>1.4819000155333933E-3</c:v>
                </c:pt>
                <c:pt idx="459">
                  <c:v>1.4879564352886655E-3</c:v>
                </c:pt>
                <c:pt idx="460">
                  <c:v>1.4940838524458084E-3</c:v>
                </c:pt>
                <c:pt idx="461">
                  <c:v>1.5072379743333755E-3</c:v>
                </c:pt>
                <c:pt idx="462">
                  <c:v>1.510021185856591E-3</c:v>
                </c:pt>
                <c:pt idx="463">
                  <c:v>1.5256594320129067E-3</c:v>
                </c:pt>
                <c:pt idx="464">
                  <c:v>1.5321369526697191E-3</c:v>
                </c:pt>
                <c:pt idx="465">
                  <c:v>1.5386601767054388E-3</c:v>
                </c:pt>
                <c:pt idx="466">
                  <c:v>1.5522404320064238E-3</c:v>
                </c:pt>
                <c:pt idx="467">
                  <c:v>1.55533936344338E-3</c:v>
                </c:pt>
                <c:pt idx="468">
                  <c:v>1.5718353698437038E-3</c:v>
                </c:pt>
                <c:pt idx="469">
                  <c:v>1.5785569268651103E-3</c:v>
                </c:pt>
                <c:pt idx="470">
                  <c:v>1.5852988910615973E-3</c:v>
                </c:pt>
                <c:pt idx="471">
                  <c:v>1.5991092443348102E-3</c:v>
                </c:pt>
                <c:pt idx="472">
                  <c:v>1.6023611661137682E-3</c:v>
                </c:pt>
                <c:pt idx="473">
                  <c:v>1.6192545805165696E-3</c:v>
                </c:pt>
                <c:pt idx="474">
                  <c:v>1.6260913240157236E-3</c:v>
                </c:pt>
                <c:pt idx="475">
                  <c:v>1.6329422566590849E-3</c:v>
                </c:pt>
                <c:pt idx="476">
                  <c:v>1.6468850551481164E-3</c:v>
                </c:pt>
                <c:pt idx="477">
                  <c:v>1.6502253630937076E-3</c:v>
                </c:pt>
                <c:pt idx="478">
                  <c:v>1.6673945655630996E-3</c:v>
                </c:pt>
                <c:pt idx="479">
                  <c:v>1.6743215181042291E-3</c:v>
                </c:pt>
                <c:pt idx="480">
                  <c:v>1.6812596214117557E-3</c:v>
                </c:pt>
                <c:pt idx="481">
                  <c:v>1.6953073466888682E-3</c:v>
                </c:pt>
                <c:pt idx="482">
                  <c:v>1.698717995548549E-3</c:v>
                </c:pt>
                <c:pt idx="483">
                  <c:v>1.7161022065271187E-3</c:v>
                </c:pt>
                <c:pt idx="484">
                  <c:v>1.7230980985962474E-3</c:v>
                </c:pt>
                <c:pt idx="485">
                  <c:v>1.7301021027628916E-3</c:v>
                </c:pt>
                <c:pt idx="486">
                  <c:v>1.7442288339195658E-3</c:v>
                </c:pt>
                <c:pt idx="487">
                  <c:v>1.7476909809590723E-3</c:v>
                </c:pt>
                <c:pt idx="488">
                  <c:v>1.7652286106444219E-3</c:v>
                </c:pt>
                <c:pt idx="489">
                  <c:v>1.7687106424111711E-3</c:v>
                </c:pt>
                <c:pt idx="490">
                  <c:v>1.7721964840330311E-3</c:v>
                </c:pt>
                <c:pt idx="491">
                  <c:v>1.7756857498886771E-3</c:v>
                </c:pt>
                <c:pt idx="492">
                  <c:v>1.782740646754713E-3</c:v>
                </c:pt>
                <c:pt idx="493">
                  <c:v>1.8074920600329582E-3</c:v>
                </c:pt>
                <c:pt idx="494">
                  <c:v>1.8109939788506968E-3</c:v>
                </c:pt>
                <c:pt idx="495">
                  <c:v>1.8180639780149292E-3</c:v>
                </c:pt>
                <c:pt idx="496">
                  <c:v>1.8251363859339044E-3</c:v>
                </c:pt>
                <c:pt idx="497">
                  <c:v>1.8322111644918132E-3</c:v>
                </c:pt>
                <c:pt idx="498">
                  <c:v>1.857020632039281E-3</c:v>
                </c:pt>
                <c:pt idx="499">
                  <c:v>1.8605332227484711E-3</c:v>
                </c:pt>
                <c:pt idx="500">
                  <c:v>1.8676192827268186E-3</c:v>
                </c:pt>
                <c:pt idx="501">
                  <c:v>1.8747074846311397E-3</c:v>
                </c:pt>
                <c:pt idx="502">
                  <c:v>1.881797790341651E-3</c:v>
                </c:pt>
                <c:pt idx="503">
                  <c:v>1.9066576862481655E-3</c:v>
                </c:pt>
                <c:pt idx="504">
                  <c:v>1.9101792888145937E-3</c:v>
                </c:pt>
                <c:pt idx="505">
                  <c:v>1.917279541728387E-3</c:v>
                </c:pt>
                <c:pt idx="506">
                  <c:v>1.9243816697142116E-3</c:v>
                </c:pt>
                <c:pt idx="507">
                  <c:v>1.9314856346478676E-3</c:v>
                </c:pt>
                <c:pt idx="508">
                  <c:v>1.9563902189709361E-3</c:v>
                </c:pt>
                <c:pt idx="509">
                  <c:v>1.9599191013520757E-3</c:v>
                </c:pt>
                <c:pt idx="510">
                  <c:v>1.9670316791398079E-3</c:v>
                </c:pt>
                <c:pt idx="511">
                  <c:v>1.9741458651186894E-3</c:v>
                </c:pt>
                <c:pt idx="512">
                  <c:v>1.9812616211601045E-3</c:v>
                </c:pt>
                <c:pt idx="513">
                  <c:v>2.0097930325112551E-3</c:v>
                </c:pt>
                <c:pt idx="514">
                  <c:v>2.0133276351786953E-3</c:v>
                </c:pt>
                <c:pt idx="515">
                  <c:v>2.0204514628484375E-3</c:v>
                </c:pt>
                <c:pt idx="516">
                  <c:v>2.0275767082500451E-3</c:v>
                </c:pt>
                <c:pt idx="517">
                  <c:v>2.0347033713980127E-3</c:v>
                </c:pt>
                <c:pt idx="518">
                  <c:v>2.084629711610401E-3</c:v>
                </c:pt>
                <c:pt idx="519">
                  <c:v>2.1346255273404354E-3</c:v>
                </c:pt>
                <c:pt idx="520">
                  <c:v>2.1846908237865958E-3</c:v>
                </c:pt>
                <c:pt idx="521">
                  <c:v>2.2312142763250722E-3</c:v>
                </c:pt>
                <c:pt idx="522">
                  <c:v>2.2814132710240196E-3</c:v>
                </c:pt>
                <c:pt idx="523">
                  <c:v>2.3316817542647383E-3</c:v>
                </c:pt>
                <c:pt idx="524">
                  <c:v>2.3820197312457224E-3</c:v>
                </c:pt>
                <c:pt idx="525">
                  <c:v>2.4360596992396861E-3</c:v>
                </c:pt>
                <c:pt idx="526">
                  <c:v>2.4865419895723001E-3</c:v>
                </c:pt>
                <c:pt idx="527">
                  <c:v>2.5370937972185774E-3</c:v>
                </c:pt>
                <c:pt idx="528">
                  <c:v>2.5877151274362915E-3</c:v>
                </c:pt>
                <c:pt idx="529">
                  <c:v>2.6384059854906799E-3</c:v>
                </c:pt>
                <c:pt idx="530">
                  <c:v>2.6855072537268917E-3</c:v>
                </c:pt>
                <c:pt idx="531">
                  <c:v>2.7363318330676078E-3</c:v>
                </c:pt>
                <c:pt idx="532">
                  <c:v>2.7872259479993105E-3</c:v>
                </c:pt>
                <c:pt idx="533">
                  <c:v>2.8381896037889473E-3</c:v>
                </c:pt>
                <c:pt idx="534">
                  <c:v>2.8892228057065565E-3</c:v>
                </c:pt>
                <c:pt idx="535">
                  <c:v>2.9403255590305681E-3</c:v>
                </c:pt>
                <c:pt idx="536">
                  <c:v>2.991497869048244E-3</c:v>
                </c:pt>
                <c:pt idx="537">
                  <c:v>3.0427397410521463E-3</c:v>
                </c:pt>
                <c:pt idx="538">
                  <c:v>3.1088629992030935E-3</c:v>
                </c:pt>
                <c:pt idx="539">
                  <c:v>3.1602656809487707E-3</c:v>
                </c:pt>
                <c:pt idx="540">
                  <c:v>3.2117379739193402E-3</c:v>
                </c:pt>
                <c:pt idx="541">
                  <c:v>3.2632798835573675E-3</c:v>
                </c:pt>
                <c:pt idx="542">
                  <c:v>3.3369583234909945E-3</c:v>
                </c:pt>
                <c:pt idx="543">
                  <c:v>3.388668683024123E-3</c:v>
                </c:pt>
                <c:pt idx="544">
                  <c:v>3.4404501554987973E-3</c:v>
                </c:pt>
                <c:pt idx="545">
                  <c:v>3.4923040534698916E-3</c:v>
                </c:pt>
                <c:pt idx="546">
                  <c:v>3.5554084081467837E-3</c:v>
                </c:pt>
                <c:pt idx="547">
                  <c:v>3.6074282364065412E-3</c:v>
                </c:pt>
                <c:pt idx="548">
                  <c:v>3.659524773181491E-3</c:v>
                </c:pt>
                <c:pt idx="549">
                  <c:v>3.7116993245890208E-3</c:v>
                </c:pt>
                <c:pt idx="550">
                  <c:v>3.7639531968955303E-3</c:v>
                </c:pt>
                <c:pt idx="551">
                  <c:v>3.8125022477432996E-3</c:v>
                </c:pt>
                <c:pt idx="552">
                  <c:v>3.8649116548883549E-3</c:v>
                </c:pt>
                <c:pt idx="553">
                  <c:v>3.9174041809357726E-3</c:v>
                </c:pt>
                <c:pt idx="554">
                  <c:v>3.969981139788855E-3</c:v>
                </c:pt>
                <c:pt idx="555">
                  <c:v>4.0264581016019362E-3</c:v>
                </c:pt>
                <c:pt idx="556">
                  <c:v>4.0792153392104945E-3</c:v>
                </c:pt>
                <c:pt idx="557">
                  <c:v>4.1320610457551421E-3</c:v>
                </c:pt>
                <c:pt idx="558">
                  <c:v>4.1849965287021895E-3</c:v>
                </c:pt>
                <c:pt idx="559">
                  <c:v>4.238023095669563E-3</c:v>
                </c:pt>
                <c:pt idx="560">
                  <c:v>4.2911420544302836E-3</c:v>
                </c:pt>
                <c:pt idx="561">
                  <c:v>4.3443547129094224E-3</c:v>
                </c:pt>
                <c:pt idx="562">
                  <c:v>4.3976623791880153E-3</c:v>
                </c:pt>
                <c:pt idx="563">
                  <c:v>4.4471901146290582E-3</c:v>
                </c:pt>
                <c:pt idx="564">
                  <c:v>4.4929175635903913E-3</c:v>
                </c:pt>
                <c:pt idx="565">
                  <c:v>4.5464939318599854E-3</c:v>
                </c:pt>
                <c:pt idx="566">
                  <c:v>4.6001704507245781E-3</c:v>
                </c:pt>
                <c:pt idx="567">
                  <c:v>4.6539484504040836E-3</c:v>
                </c:pt>
                <c:pt idx="568">
                  <c:v>4.7117443043861859E-3</c:v>
                </c:pt>
                <c:pt idx="569">
                  <c:v>4.7657370649054282E-3</c:v>
                </c:pt>
                <c:pt idx="570">
                  <c:v>4.8198337966830866E-3</c:v>
                </c:pt>
                <c:pt idx="571">
                  <c:v>4.8740345081489016E-3</c:v>
                </c:pt>
                <c:pt idx="572">
                  <c:v>4.9243915584358776E-3</c:v>
                </c:pt>
                <c:pt idx="573">
                  <c:v>4.9787920778315998E-3</c:v>
                </c:pt>
                <c:pt idx="574">
                  <c:v>5.0332965920422915E-3</c:v>
                </c:pt>
                <c:pt idx="575">
                  <c:v>5.0879051095151185E-3</c:v>
                </c:pt>
                <c:pt idx="576">
                  <c:v>5.1426176387131452E-3</c:v>
                </c:pt>
                <c:pt idx="577">
                  <c:v>5.2014228245147185E-3</c:v>
                </c:pt>
                <c:pt idx="578">
                  <c:v>5.2563516312020102E-3</c:v>
                </c:pt>
                <c:pt idx="579">
                  <c:v>5.3113844856034825E-3</c:v>
                </c:pt>
                <c:pt idx="580">
                  <c:v>5.3744065927166552E-3</c:v>
                </c:pt>
                <c:pt idx="581">
                  <c:v>5.4256396405671864E-3</c:v>
                </c:pt>
                <c:pt idx="582">
                  <c:v>5.4809912855765365E-3</c:v>
                </c:pt>
                <c:pt idx="583">
                  <c:v>5.5364470032360528E-3</c:v>
                </c:pt>
                <c:pt idx="584">
                  <c:v>5.5920068021412909E-3</c:v>
                </c:pt>
                <c:pt idx="585">
                  <c:v>5.647670690905029E-3</c:v>
                </c:pt>
                <c:pt idx="586">
                  <c:v>5.7034386781550624E-3</c:v>
                </c:pt>
                <c:pt idx="587">
                  <c:v>5.7593107725359676E-3</c:v>
                </c:pt>
                <c:pt idx="588">
                  <c:v>5.8152869827095451E-3</c:v>
                </c:pt>
                <c:pt idx="589">
                  <c:v>5.8795467086683552E-3</c:v>
                </c:pt>
                <c:pt idx="590">
                  <c:v>5.9480483641114893E-3</c:v>
                </c:pt>
                <c:pt idx="591">
                  <c:v>6.0043788421480018E-3</c:v>
                </c:pt>
                <c:pt idx="592">
                  <c:v>6.0608135266013424E-3</c:v>
                </c:pt>
                <c:pt idx="593">
                  <c:v>6.1173524264638889E-3</c:v>
                </c:pt>
                <c:pt idx="594">
                  <c:v>6.1615943515169018E-3</c:v>
                </c:pt>
                <c:pt idx="595">
                  <c:v>6.2183139838402597E-3</c:v>
                </c:pt>
                <c:pt idx="596">
                  <c:v>6.2751287789064398E-3</c:v>
                </c:pt>
                <c:pt idx="597">
                  <c:v>6.3320317092596667E-3</c:v>
                </c:pt>
                <c:pt idx="598">
                  <c:v>6.4014895876465892E-3</c:v>
                </c:pt>
                <c:pt idx="599">
                  <c:v>6.45855956486714E-3</c:v>
                </c:pt>
                <c:pt idx="600">
                  <c:v>6.5156942546369884E-3</c:v>
                </c:pt>
                <c:pt idx="601">
                  <c:v>6.5728867392424208E-3</c:v>
                </c:pt>
                <c:pt idx="602">
                  <c:v>6.617622373278652E-3</c:v>
                </c:pt>
                <c:pt idx="603">
                  <c:v>6.6749064938360896E-3</c:v>
                </c:pt>
                <c:pt idx="604">
                  <c:v>6.7322295349643369E-3</c:v>
                </c:pt>
                <c:pt idx="605">
                  <c:v>6.7895844627463382E-3</c:v>
                </c:pt>
                <c:pt idx="606">
                  <c:v>6.846964242446023E-3</c:v>
                </c:pt>
                <c:pt idx="607">
                  <c:v>6.9168678441537809E-3</c:v>
                </c:pt>
                <c:pt idx="608">
                  <c:v>6.9742711283653711E-3</c:v>
                </c:pt>
                <c:pt idx="609">
                  <c:v>7.0316768364101388E-3</c:v>
                </c:pt>
                <c:pt idx="610">
                  <c:v>7.0890780432361538E-3</c:v>
                </c:pt>
                <c:pt idx="611">
                  <c:v>7.1464678229719268E-3</c:v>
                </c:pt>
                <c:pt idx="612">
                  <c:v>7.2038392489276988E-3</c:v>
                </c:pt>
                <c:pt idx="613">
                  <c:v>7.2611853935967297E-3</c:v>
                </c:pt>
                <c:pt idx="614">
                  <c:v>7.3184993286557268E-3</c:v>
                </c:pt>
                <c:pt idx="615">
                  <c:v>7.3633394600834071E-3</c:v>
                </c:pt>
                <c:pt idx="616">
                  <c:v>7.4164391947146788E-3</c:v>
                </c:pt>
                <c:pt idx="617">
                  <c:v>7.4736321152746189E-3</c:v>
                </c:pt>
                <c:pt idx="618">
                  <c:v>7.5307655103234459E-3</c:v>
                </c:pt>
                <c:pt idx="619">
                  <c:v>7.5878322960348859E-3</c:v>
                </c:pt>
                <c:pt idx="620">
                  <c:v>7.6489492155988629E-3</c:v>
                </c:pt>
                <c:pt idx="621">
                  <c:v>7.7223324282923089E-3</c:v>
                </c:pt>
                <c:pt idx="622">
                  <c:v>7.7626886125628288E-3</c:v>
                </c:pt>
                <c:pt idx="623">
                  <c:v>7.8194386516422069E-3</c:v>
                </c:pt>
                <c:pt idx="624">
                  <c:v>7.8720029934578155E-3</c:v>
                </c:pt>
                <c:pt idx="625">
                  <c:v>7.9285979217620425E-3</c:v>
                </c:pt>
                <c:pt idx="626">
                  <c:v>7.9851130473207587E-3</c:v>
                </c:pt>
                <c:pt idx="627">
                  <c:v>8.0415483632291593E-3</c:v>
                </c:pt>
                <c:pt idx="628">
                  <c:v>8.0979038625916579E-3</c:v>
                </c:pt>
                <c:pt idx="629">
                  <c:v>8.1582632159265828E-3</c:v>
                </c:pt>
                <c:pt idx="630">
                  <c:v>8.2144546335303249E-3</c:v>
                </c:pt>
                <c:pt idx="631">
                  <c:v>8.270566220376108E-3</c:v>
                </c:pt>
                <c:pt idx="632">
                  <c:v>8.3427344694491212E-3</c:v>
                </c:pt>
                <c:pt idx="633">
                  <c:v>8.3864711108136147E-3</c:v>
                </c:pt>
                <c:pt idx="634">
                  <c:v>8.4423361578450599E-3</c:v>
                </c:pt>
                <c:pt idx="635">
                  <c:v>8.498121339360544E-3</c:v>
                </c:pt>
                <c:pt idx="636">
                  <c:v>8.5538266485435457E-3</c:v>
                </c:pt>
                <c:pt idx="637">
                  <c:v>8.6094520785867604E-3</c:v>
                </c:pt>
                <c:pt idx="638">
                  <c:v>8.664997622693427E-3</c:v>
                </c:pt>
                <c:pt idx="639">
                  <c:v>8.720463274074693E-3</c:v>
                </c:pt>
                <c:pt idx="640">
                  <c:v>8.7758490259531204E-3</c:v>
                </c:pt>
                <c:pt idx="641">
                  <c:v>8.8432448166484677E-3</c:v>
                </c:pt>
                <c:pt idx="642">
                  <c:v>8.8984576941253946E-3</c:v>
                </c:pt>
                <c:pt idx="643">
                  <c:v>8.9535906697195879E-3</c:v>
                </c:pt>
                <c:pt idx="644">
                  <c:v>9.0086437365820421E-3</c:v>
                </c:pt>
                <c:pt idx="645">
                  <c:v>9.06361688787455E-3</c:v>
                </c:pt>
                <c:pt idx="646">
                  <c:v>9.1185101985563968E-3</c:v>
                </c:pt>
                <c:pt idx="647">
                  <c:v>9.1966120649068679E-3</c:v>
                </c:pt>
                <c:pt idx="648">
                  <c:v>9.2513240863277852E-3</c:v>
                </c:pt>
                <c:pt idx="649">
                  <c:v>9.305973257271968E-3</c:v>
                </c:pt>
                <c:pt idx="650">
                  <c:v>9.3645641064656129E-3</c:v>
                </c:pt>
                <c:pt idx="651">
                  <c:v>9.4191064423898574E-3</c:v>
                </c:pt>
                <c:pt idx="652">
                  <c:v>9.4736055288144692E-3</c:v>
                </c:pt>
                <c:pt idx="653">
                  <c:v>9.5280676311845659E-3</c:v>
                </c:pt>
                <c:pt idx="654">
                  <c:v>9.5784967879287142E-3</c:v>
                </c:pt>
                <c:pt idx="655">
                  <c:v>9.6329011256499116E-3</c:v>
                </c:pt>
                <c:pt idx="656">
                  <c:v>9.6872867092864853E-3</c:v>
                </c:pt>
                <c:pt idx="657">
                  <c:v>9.7416598411077422E-3</c:v>
                </c:pt>
                <c:pt idx="658">
                  <c:v>9.800042721592692E-3</c:v>
                </c:pt>
                <c:pt idx="659">
                  <c:v>9.8544145329837463E-3</c:v>
                </c:pt>
                <c:pt idx="660">
                  <c:v>9.9087932379161928E-3</c:v>
                </c:pt>
                <c:pt idx="661">
                  <c:v>9.9631851073920061E-3</c:v>
                </c:pt>
                <c:pt idx="662">
                  <c:v>1.0017596413110437E-2</c:v>
                </c:pt>
                <c:pt idx="663">
                  <c:v>1.0072033427461914E-2</c:v>
                </c:pt>
                <c:pt idx="664">
                  <c:v>1.0126502423533707E-2</c:v>
                </c:pt>
                <c:pt idx="665">
                  <c:v>1.0181009675109048E-2</c:v>
                </c:pt>
                <c:pt idx="666">
                  <c:v>1.0235561456668438E-2</c:v>
                </c:pt>
                <c:pt idx="667">
                  <c:v>1.0277954214509505E-2</c:v>
                </c:pt>
                <c:pt idx="668">
                  <c:v>1.0332591822997454E-2</c:v>
                </c:pt>
                <c:pt idx="669">
                  <c:v>1.0387292401179834E-2</c:v>
                </c:pt>
                <c:pt idx="670">
                  <c:v>1.0442062329589873E-2</c:v>
                </c:pt>
                <c:pt idx="671">
                  <c:v>1.0496907989465652E-2</c:v>
                </c:pt>
                <c:pt idx="672">
                  <c:v>1.0555942413811073E-2</c:v>
                </c:pt>
                <c:pt idx="673">
                  <c:v>1.0610962432863935E-2</c:v>
                </c:pt>
                <c:pt idx="674">
                  <c:v>1.0666067322845986E-2</c:v>
                </c:pt>
                <c:pt idx="675">
                  <c:v>1.072125709072703E-2</c:v>
                </c:pt>
                <c:pt idx="676">
                  <c:v>1.0772394125615861E-2</c:v>
                </c:pt>
                <c:pt idx="677">
                  <c:v>1.0827745949500469E-2</c:v>
                </c:pt>
                <c:pt idx="678">
                  <c:v>1.0883182660736589E-2</c:v>
                </c:pt>
                <c:pt idx="679">
                  <c:v>1.0938704266298973E-2</c:v>
                </c:pt>
                <c:pt idx="680">
                  <c:v>1.0998479343366013E-2</c:v>
                </c:pt>
                <c:pt idx="681">
                  <c:v>1.1054178525640803E-2</c:v>
                </c:pt>
                <c:pt idx="682">
                  <c:v>1.110996263491597E-2</c:v>
                </c:pt>
                <c:pt idx="683">
                  <c:v>1.1165831678248287E-2</c:v>
                </c:pt>
                <c:pt idx="684">
                  <c:v>1.1221785662706823E-2</c:v>
                </c:pt>
                <c:pt idx="685">
                  <c:v>1.1273617072458844E-2</c:v>
                </c:pt>
                <c:pt idx="686">
                  <c:v>1.1329733134500409E-2</c:v>
                </c:pt>
                <c:pt idx="687">
                  <c:v>1.1385934147054013E-2</c:v>
                </c:pt>
                <c:pt idx="688">
                  <c:v>1.1442220117191126E-2</c:v>
                </c:pt>
                <c:pt idx="689">
                  <c:v>1.1498591051995143E-2</c:v>
                </c:pt>
                <c:pt idx="690">
                  <c:v>1.1555046958559618E-2</c:v>
                </c:pt>
                <c:pt idx="691">
                  <c:v>1.1611587843988701E-2</c:v>
                </c:pt>
                <c:pt idx="692">
                  <c:v>1.1668213715397583E-2</c:v>
                </c:pt>
                <c:pt idx="693">
                  <c:v>1.1737738510803499E-2</c:v>
                </c:pt>
                <c:pt idx="694">
                  <c:v>1.1794558147311941E-2</c:v>
                </c:pt>
                <c:pt idx="695">
                  <c:v>1.1851462827860886E-2</c:v>
                </c:pt>
                <c:pt idx="696">
                  <c:v>1.1908452559731469E-2</c:v>
                </c:pt>
                <c:pt idx="697">
                  <c:v>1.1965527350215249E-2</c:v>
                </c:pt>
                <c:pt idx="698">
                  <c:v>1.2018375242225723E-2</c:v>
                </c:pt>
                <c:pt idx="699">
                  <c:v>1.2075606961868077E-2</c:v>
                </c:pt>
                <c:pt idx="700">
                  <c:v>1.2132904581731233E-2</c:v>
                </c:pt>
                <c:pt idx="701">
                  <c:v>1.2190253198873355E-2</c:v>
                </c:pt>
                <c:pt idx="702">
                  <c:v>1.2251962784720724E-2</c:v>
                </c:pt>
                <c:pt idx="703">
                  <c:v>1.2309367352946141E-2</c:v>
                </c:pt>
                <c:pt idx="704">
                  <c:v>1.2366776518249058E-2</c:v>
                </c:pt>
                <c:pt idx="705">
                  <c:v>1.2424175451128372E-2</c:v>
                </c:pt>
                <c:pt idx="706">
                  <c:v>1.2477239520056822E-2</c:v>
                </c:pt>
                <c:pt idx="707">
                  <c:v>1.2534581062448542E-2</c:v>
                </c:pt>
                <c:pt idx="708">
                  <c:v>1.2591869233180819E-2</c:v>
                </c:pt>
                <c:pt idx="709">
                  <c:v>1.2649089115499921E-2</c:v>
                </c:pt>
                <c:pt idx="710">
                  <c:v>1.270622579093327E-2</c:v>
                </c:pt>
                <c:pt idx="711">
                  <c:v>1.2767523497879397E-2</c:v>
                </c:pt>
                <c:pt idx="712">
                  <c:v>1.2824435432843237E-2</c:v>
                </c:pt>
                <c:pt idx="713">
                  <c:v>1.2881218437383348E-2</c:v>
                </c:pt>
                <c:pt idx="714">
                  <c:v>1.2937857666577918E-2</c:v>
                </c:pt>
                <c:pt idx="715">
                  <c:v>1.2994338273829951E-2</c:v>
                </c:pt>
                <c:pt idx="716">
                  <c:v>1.3050645410875089E-2</c:v>
                </c:pt>
                <c:pt idx="717">
                  <c:v>1.3106764227796384E-2</c:v>
                </c:pt>
                <c:pt idx="718">
                  <c:v>1.3162679873038633E-2</c:v>
                </c:pt>
                <c:pt idx="719">
                  <c:v>1.3205987216813295E-2</c:v>
                </c:pt>
                <c:pt idx="720">
                  <c:v>1.3261508863235372E-2</c:v>
                </c:pt>
                <c:pt idx="721">
                  <c:v>1.3316783728928116E-2</c:v>
                </c:pt>
                <c:pt idx="722">
                  <c:v>1.3371796712179822E-2</c:v>
                </c:pt>
                <c:pt idx="723">
                  <c:v>1.3426532709719816E-2</c:v>
                </c:pt>
                <c:pt idx="724">
                  <c:v>1.3485011291036937E-2</c:v>
                </c:pt>
                <c:pt idx="725">
                  <c:v>1.3539131978326895E-2</c:v>
                </c:pt>
                <c:pt idx="726">
                  <c:v>1.3592947593513009E-2</c:v>
                </c:pt>
                <c:pt idx="727">
                  <c:v>1.3646458111784799E-2</c:v>
                </c:pt>
                <c:pt idx="728">
                  <c:v>1.3695707944267619E-2</c:v>
                </c:pt>
                <c:pt idx="729">
                  <c:v>1.3748627984045988E-2</c:v>
                </c:pt>
                <c:pt idx="730">
                  <c:v>1.3801242858976713E-2</c:v>
                </c:pt>
                <c:pt idx="731">
                  <c:v>1.3853552544935442E-2</c:v>
                </c:pt>
                <c:pt idx="732">
                  <c:v>1.390943339089539E-2</c:v>
                </c:pt>
                <c:pt idx="733">
                  <c:v>1.3961112814524234E-2</c:v>
                </c:pt>
                <c:pt idx="734">
                  <c:v>1.4012486971494972E-2</c:v>
                </c:pt>
                <c:pt idx="735">
                  <c:v>1.4063555838120618E-2</c:v>
                </c:pt>
                <c:pt idx="736">
                  <c:v>1.4114319390853416E-2</c:v>
                </c:pt>
                <c:pt idx="737">
                  <c:v>1.416100035884312E-2</c:v>
                </c:pt>
                <c:pt idx="738">
                  <c:v>1.4211173058213723E-2</c:v>
                </c:pt>
                <c:pt idx="739">
                  <c:v>1.426104038063496E-2</c:v>
                </c:pt>
                <c:pt idx="740">
                  <c:v>1.4310602303238058E-2</c:v>
                </c:pt>
                <c:pt idx="741">
                  <c:v>1.4359858803294673E-2</c:v>
                </c:pt>
                <c:pt idx="742">
                  <c:v>1.4408809858214262E-2</c:v>
                </c:pt>
                <c:pt idx="743">
                  <c:v>1.4457455445547154E-2</c:v>
                </c:pt>
                <c:pt idx="744">
                  <c:v>1.4505795542983684E-2</c:v>
                </c:pt>
                <c:pt idx="745">
                  <c:v>1.4564679601189144E-2</c:v>
                </c:pt>
                <c:pt idx="746">
                  <c:v>1.4612348944583067E-2</c:v>
                </c:pt>
                <c:pt idx="747">
                  <c:v>1.4659712708964028E-2</c:v>
                </c:pt>
                <c:pt idx="748">
                  <c:v>1.470677087224795E-2</c:v>
                </c:pt>
                <c:pt idx="749">
                  <c:v>1.4753523412494996E-2</c:v>
                </c:pt>
                <c:pt idx="750">
                  <c:v>1.4796455233497364E-2</c:v>
                </c:pt>
                <c:pt idx="751">
                  <c:v>1.4842617805062894E-2</c:v>
                </c:pt>
                <c:pt idx="752">
                  <c:v>1.4888479833173819E-2</c:v>
                </c:pt>
                <c:pt idx="753">
                  <c:v>1.4934045291873093E-2</c:v>
                </c:pt>
                <c:pt idx="754">
                  <c:v>1.4982758529459248E-2</c:v>
                </c:pt>
                <c:pt idx="755">
                  <c:v>1.5027725306490731E-2</c:v>
                </c:pt>
                <c:pt idx="756">
                  <c:v>1.507240788449573E-2</c:v>
                </c:pt>
                <c:pt idx="757">
                  <c:v>1.5116810217878871E-2</c:v>
                </c:pt>
                <c:pt idx="758">
                  <c:v>1.5157563170456677E-2</c:v>
                </c:pt>
                <c:pt idx="759">
                  <c:v>1.5201432695254223E-2</c:v>
                </c:pt>
                <c:pt idx="760">
                  <c:v>1.524503348265659E-2</c:v>
                </c:pt>
                <c:pt idx="761">
                  <c:v>1.5288369510557204E-2</c:v>
                </c:pt>
                <c:pt idx="762">
                  <c:v>1.5331444757306826E-2</c:v>
                </c:pt>
                <c:pt idx="763">
                  <c:v>1.5377560587418123E-2</c:v>
                </c:pt>
                <c:pt idx="764">
                  <c:v>1.5420111971302809E-2</c:v>
                </c:pt>
                <c:pt idx="765">
                  <c:v>1.5462414762576652E-2</c:v>
                </c:pt>
                <c:pt idx="766">
                  <c:v>1.5504472919758814E-2</c:v>
                </c:pt>
                <c:pt idx="767">
                  <c:v>1.5546290401796815E-2</c:v>
                </c:pt>
                <c:pt idx="768">
                  <c:v>1.5587871168066526E-2</c:v>
                </c:pt>
                <c:pt idx="769">
                  <c:v>1.5629219178365215E-2</c:v>
                </c:pt>
                <c:pt idx="770">
                  <c:v>1.5670338392905048E-2</c:v>
                </c:pt>
                <c:pt idx="771">
                  <c:v>1.5704853054704114E-2</c:v>
                </c:pt>
                <c:pt idx="772">
                  <c:v>1.574237353433941E-2</c:v>
                </c:pt>
                <c:pt idx="773">
                  <c:v>1.5782868403272421E-2</c:v>
                </c:pt>
                <c:pt idx="774">
                  <c:v>1.5823150150264562E-2</c:v>
                </c:pt>
                <c:pt idx="775">
                  <c:v>1.5863222803072972E-2</c:v>
                </c:pt>
                <c:pt idx="776">
                  <c:v>1.5906218307212516E-2</c:v>
                </c:pt>
                <c:pt idx="777">
                  <c:v>1.5945871197544211E-2</c:v>
                </c:pt>
                <c:pt idx="778">
                  <c:v>1.5985322455667389E-2</c:v>
                </c:pt>
                <c:pt idx="779">
                  <c:v>1.6024572069582868E-2</c:v>
                </c:pt>
                <c:pt idx="780">
                  <c:v>1.6063620027352496E-2</c:v>
                </c:pt>
                <c:pt idx="781">
                  <c:v>1.6099401730761794E-2</c:v>
                </c:pt>
                <c:pt idx="782">
                  <c:v>1.6138059024061051E-2</c:v>
                </c:pt>
                <c:pt idx="783">
                  <c:v>1.6176514631506874E-2</c:v>
                </c:pt>
                <c:pt idx="784">
                  <c:v>1.6214768541467466E-2</c:v>
                </c:pt>
                <c:pt idx="785">
                  <c:v>1.6255834560465046E-2</c:v>
                </c:pt>
                <c:pt idx="786">
                  <c:v>1.6293672334087496E-2</c:v>
                </c:pt>
                <c:pt idx="787">
                  <c:v>1.6331308369711771E-2</c:v>
                </c:pt>
                <c:pt idx="788">
                  <c:v>1.6368742655889008E-2</c:v>
                </c:pt>
                <c:pt idx="789">
                  <c:v>1.6403012226088132E-2</c:v>
                </c:pt>
                <c:pt idx="790">
                  <c:v>1.6440055710249792E-2</c:v>
                </c:pt>
                <c:pt idx="791">
                  <c:v>1.6476897417200823E-2</c:v>
                </c:pt>
                <c:pt idx="792">
                  <c:v>1.6513537335793454E-2</c:v>
                </c:pt>
                <c:pt idx="793">
                  <c:v>1.6549975454943518E-2</c:v>
                </c:pt>
                <c:pt idx="794">
                  <c:v>1.6586211763626898E-2</c:v>
                </c:pt>
                <c:pt idx="795">
                  <c:v>1.6622246250881316E-2</c:v>
                </c:pt>
                <c:pt idx="796">
                  <c:v>1.665807890580279E-2</c:v>
                </c:pt>
                <c:pt idx="797">
                  <c:v>1.6702289105872611E-2</c:v>
                </c:pt>
                <c:pt idx="798">
                  <c:v>1.6737679714322076E-2</c:v>
                </c:pt>
                <c:pt idx="799">
                  <c:v>1.6772868438080839E-2</c:v>
                </c:pt>
                <c:pt idx="800">
                  <c:v>1.6807855266325382E-2</c:v>
                </c:pt>
                <c:pt idx="801">
                  <c:v>1.6842640188293879E-2</c:v>
                </c:pt>
                <c:pt idx="802">
                  <c:v>1.6874428516082528E-2</c:v>
                </c:pt>
                <c:pt idx="803">
                  <c:v>1.6908822204372051E-2</c:v>
                </c:pt>
                <c:pt idx="804">
                  <c:v>1.694301320175096E-2</c:v>
                </c:pt>
                <c:pt idx="805">
                  <c:v>1.6977000906857238E-2</c:v>
                </c:pt>
                <c:pt idx="806">
                  <c:v>1.7013527324469861E-2</c:v>
                </c:pt>
                <c:pt idx="807">
                  <c:v>1.7047093423778168E-2</c:v>
                </c:pt>
                <c:pt idx="808">
                  <c:v>1.7080454352549394E-2</c:v>
                </c:pt>
                <c:pt idx="809">
                  <c:v>1.7113609512639398E-2</c:v>
                </c:pt>
                <c:pt idx="810">
                  <c:v>1.7146558305928792E-2</c:v>
                </c:pt>
                <c:pt idx="811">
                  <c:v>1.7176624326302081E-2</c:v>
                </c:pt>
                <c:pt idx="812">
                  <c:v>1.7209172149266535E-2</c:v>
                </c:pt>
                <c:pt idx="813">
                  <c:v>1.7241511869898678E-2</c:v>
                </c:pt>
                <c:pt idx="814">
                  <c:v>1.727364288705403E-2</c:v>
                </c:pt>
                <c:pt idx="815">
                  <c:v>1.7308185837999999E-2</c:v>
                </c:pt>
                <c:pt idx="816">
                  <c:v>1.7339883871443269E-2</c:v>
                </c:pt>
                <c:pt idx="817">
                  <c:v>1.7371371351996196E-2</c:v>
                </c:pt>
                <c:pt idx="818">
                  <c:v>1.7402647681758358E-2</c:v>
                </c:pt>
                <c:pt idx="819">
                  <c:v>1.7433712262862781E-2</c:v>
                </c:pt>
                <c:pt idx="820">
                  <c:v>1.7464564497471167E-2</c:v>
                </c:pt>
                <c:pt idx="821">
                  <c:v>1.7495203787777358E-2</c:v>
                </c:pt>
                <c:pt idx="822">
                  <c:v>1.7525629536007791E-2</c:v>
                </c:pt>
                <c:pt idx="823">
                  <c:v>1.7555841144423212E-2</c:v>
                </c:pt>
                <c:pt idx="824">
                  <c:v>1.7580844991646246E-2</c:v>
                </c:pt>
                <c:pt idx="825">
                  <c:v>1.7610654678129015E-2</c:v>
                </c:pt>
                <c:pt idx="826">
                  <c:v>1.7640248467792677E-2</c:v>
                </c:pt>
                <c:pt idx="827">
                  <c:v>1.7669625756730423E-2</c:v>
                </c:pt>
                <c:pt idx="828">
                  <c:v>1.7701226691568855E-2</c:v>
                </c:pt>
                <c:pt idx="829">
                  <c:v>1.7730155186333103E-2</c:v>
                </c:pt>
                <c:pt idx="830">
                  <c:v>1.7758866039035599E-2</c:v>
                </c:pt>
                <c:pt idx="831">
                  <c:v>1.7787359240221616E-2</c:v>
                </c:pt>
                <c:pt idx="832">
                  <c:v>1.7813250599633138E-2</c:v>
                </c:pt>
                <c:pt idx="833">
                  <c:v>1.7841322634897825E-2</c:v>
                </c:pt>
                <c:pt idx="834">
                  <c:v>1.7869176999943084E-2</c:v>
                </c:pt>
                <c:pt idx="835">
                  <c:v>1.7896813685644778E-2</c:v>
                </c:pt>
                <c:pt idx="836">
                  <c:v>1.7924232682948616E-2</c:v>
                </c:pt>
                <c:pt idx="837">
                  <c:v>1.7953747244943617E-2</c:v>
                </c:pt>
                <c:pt idx="838">
                  <c:v>1.7980716626747262E-2</c:v>
                </c:pt>
                <c:pt idx="839">
                  <c:v>1.8007468283961513E-2</c:v>
                </c:pt>
                <c:pt idx="840">
                  <c:v>1.8037774993652861E-2</c:v>
                </c:pt>
                <c:pt idx="841">
                  <c:v>1.8061805745902514E-2</c:v>
                </c:pt>
                <c:pt idx="842">
                  <c:v>1.8087887320107049E-2</c:v>
                </c:pt>
                <c:pt idx="843">
                  <c:v>1.8113751143319843E-2</c:v>
                </c:pt>
                <c:pt idx="844">
                  <c:v>1.8139397207069429E-2</c:v>
                </c:pt>
                <c:pt idx="845">
                  <c:v>1.8164825502952418E-2</c:v>
                </c:pt>
                <c:pt idx="846">
                  <c:v>1.8190036022638773E-2</c:v>
                </c:pt>
                <c:pt idx="847">
                  <c:v>1.8215028757869161E-2</c:v>
                </c:pt>
                <c:pt idx="848">
                  <c:v>1.8239803700455848E-2</c:v>
                </c:pt>
                <c:pt idx="849">
                  <c:v>1.8264360842281814E-2</c:v>
                </c:pt>
                <c:pt idx="850">
                  <c:v>1.8292950297626384E-2</c:v>
                </c:pt>
                <c:pt idx="851">
                  <c:v>1.8317043133491865E-2</c:v>
                </c:pt>
                <c:pt idx="852">
                  <c:v>1.8340918124668103E-2</c:v>
                </c:pt>
                <c:pt idx="853">
                  <c:v>1.8364575263247078E-2</c:v>
                </c:pt>
                <c:pt idx="854">
                  <c:v>1.8385947557842317E-2</c:v>
                </c:pt>
                <c:pt idx="855">
                  <c:v>1.8409185719689133E-2</c:v>
                </c:pt>
                <c:pt idx="856">
                  <c:v>1.8432216928107131E-2</c:v>
                </c:pt>
                <c:pt idx="857">
                  <c:v>1.8455050724216986E-2</c:v>
                </c:pt>
                <c:pt idx="858">
                  <c:v>1.8486973901774131E-2</c:v>
                </c:pt>
                <c:pt idx="859">
                  <c:v>1.850939190919831E-2</c:v>
                </c:pt>
                <c:pt idx="860">
                  <c:v>1.8531645684016915E-2</c:v>
                </c:pt>
                <c:pt idx="861">
                  <c:v>1.8553744616839517E-2</c:v>
                </c:pt>
                <c:pt idx="862">
                  <c:v>1.8569722239766547E-2</c:v>
                </c:pt>
                <c:pt idx="863">
                  <c:v>1.8591552709851737E-2</c:v>
                </c:pt>
                <c:pt idx="864">
                  <c:v>1.8613253932510176E-2</c:v>
                </c:pt>
                <c:pt idx="865">
                  <c:v>1.8634835452692053E-2</c:v>
                </c:pt>
                <c:pt idx="866">
                  <c:v>1.8656306815784358E-2</c:v>
                </c:pt>
                <c:pt idx="867">
                  <c:v>1.8683612463609774E-2</c:v>
                </c:pt>
                <c:pt idx="868">
                  <c:v>1.8704890477647815E-2</c:v>
                </c:pt>
                <c:pt idx="869">
                  <c:v>1.8726088790712293E-2</c:v>
                </c:pt>
                <c:pt idx="870">
                  <c:v>1.8747216797362746E-2</c:v>
                </c:pt>
                <c:pt idx="871">
                  <c:v>1.8768283892573866E-2</c:v>
                </c:pt>
                <c:pt idx="872">
                  <c:v>1.8789299471731628E-2</c:v>
                </c:pt>
                <c:pt idx="873">
                  <c:v>1.8810272930631141E-2</c:v>
                </c:pt>
                <c:pt idx="874">
                  <c:v>1.8831213665473641E-2</c:v>
                </c:pt>
                <c:pt idx="875">
                  <c:v>1.8846167213967386E-2</c:v>
                </c:pt>
                <c:pt idx="876">
                  <c:v>1.886308237561966E-2</c:v>
                </c:pt>
                <c:pt idx="877">
                  <c:v>1.8883966016842613E-2</c:v>
                </c:pt>
                <c:pt idx="878">
                  <c:v>1.8904853773798296E-2</c:v>
                </c:pt>
                <c:pt idx="879">
                  <c:v>1.8925755301729495E-2</c:v>
                </c:pt>
                <c:pt idx="880">
                  <c:v>1.8948682840811758E-2</c:v>
                </c:pt>
                <c:pt idx="881">
                  <c:v>1.8969641843782286E-2</c:v>
                </c:pt>
                <c:pt idx="882">
                  <c:v>1.8990632553996238E-2</c:v>
                </c:pt>
                <c:pt idx="883">
                  <c:v>1.9011654972447986E-2</c:v>
                </c:pt>
                <c:pt idx="884">
                  <c:v>1.9030693040548417E-2</c:v>
                </c:pt>
                <c:pt idx="885">
                  <c:v>1.9051775503490236E-2</c:v>
                </c:pt>
                <c:pt idx="886">
                  <c:v>1.9072889674698126E-2</c:v>
                </c:pt>
                <c:pt idx="887">
                  <c:v>1.9094035555168413E-2</c:v>
                </c:pt>
                <c:pt idx="888">
                  <c:v>1.9115213145897429E-2</c:v>
                </c:pt>
                <c:pt idx="889">
                  <c:v>1.913845541208278E-2</c:v>
                </c:pt>
                <c:pt idx="890">
                  <c:v>1.9159699816194711E-2</c:v>
                </c:pt>
                <c:pt idx="891">
                  <c:v>1.918097593656088E-2</c:v>
                </c:pt>
                <c:pt idx="892">
                  <c:v>1.9205330340217295E-2</c:v>
                </c:pt>
                <c:pt idx="893">
                  <c:v>1.9224627399923488E-2</c:v>
                </c:pt>
                <c:pt idx="894">
                  <c:v>1.9245999804207405E-2</c:v>
                </c:pt>
                <c:pt idx="895">
                  <c:v>1.9267403925916471E-2</c:v>
                </c:pt>
                <c:pt idx="896">
                  <c:v>1.9288839766059385E-2</c:v>
                </c:pt>
                <c:pt idx="897">
                  <c:v>1.931030732564705E-2</c:v>
                </c:pt>
                <c:pt idx="898">
                  <c:v>1.9331806605692135E-2</c:v>
                </c:pt>
                <c:pt idx="899">
                  <c:v>1.9353337607207755E-2</c:v>
                </c:pt>
                <c:pt idx="900">
                  <c:v>1.9374900331210108E-2</c:v>
                </c:pt>
                <c:pt idx="901">
                  <c:v>1.9398569109526361E-2</c:v>
                </c:pt>
                <c:pt idx="902">
                  <c:v>1.9426434387959067E-2</c:v>
                </c:pt>
                <c:pt idx="903">
                  <c:v>1.9448106007269414E-2</c:v>
                </c:pt>
                <c:pt idx="904">
                  <c:v>1.9469809365431742E-2</c:v>
                </c:pt>
                <c:pt idx="905">
                  <c:v>1.949154446349256E-2</c:v>
                </c:pt>
                <c:pt idx="906">
                  <c:v>1.9513311089728477E-2</c:v>
                </c:pt>
                <c:pt idx="907">
                  <c:v>1.9535105458477545E-2</c:v>
                </c:pt>
                <c:pt idx="908">
                  <c:v>1.9565199319675194E-2</c:v>
                </c:pt>
                <c:pt idx="909">
                  <c:v>1.9587033362565388E-2</c:v>
                </c:pt>
                <c:pt idx="910">
                  <c:v>1.9610969307115495E-2</c:v>
                </c:pt>
                <c:pt idx="911">
                  <c:v>1.9632805214635025E-2</c:v>
                </c:pt>
                <c:pt idx="912">
                  <c:v>1.9654631589200132E-2</c:v>
                </c:pt>
                <c:pt idx="913">
                  <c:v>1.9676441551184812E-2</c:v>
                </c:pt>
                <c:pt idx="914">
                  <c:v>1.9696141171700463E-2</c:v>
                </c:pt>
                <c:pt idx="915">
                  <c:v>1.9717901834790497E-2</c:v>
                </c:pt>
                <c:pt idx="916">
                  <c:v>1.9739626057663565E-2</c:v>
                </c:pt>
                <c:pt idx="917">
                  <c:v>1.976130692229985E-2</c:v>
                </c:pt>
                <c:pt idx="918">
                  <c:v>1.9787070548782745E-2</c:v>
                </c:pt>
                <c:pt idx="919">
                  <c:v>1.9806571361652474E-2</c:v>
                </c:pt>
                <c:pt idx="920">
                  <c:v>1.9828073780641303E-2</c:v>
                </c:pt>
                <c:pt idx="921">
                  <c:v>1.9849504739197776E-2</c:v>
                </c:pt>
                <c:pt idx="922">
                  <c:v>1.9870857355009788E-2</c:v>
                </c:pt>
                <c:pt idx="923">
                  <c:v>1.9892124745475016E-2</c:v>
                </c:pt>
                <c:pt idx="924">
                  <c:v>1.9913300027707463E-2</c:v>
                </c:pt>
                <c:pt idx="925">
                  <c:v>1.9934376318537447E-2</c:v>
                </c:pt>
                <c:pt idx="926">
                  <c:v>1.995534673451637E-2</c:v>
                </c:pt>
                <c:pt idx="927">
                  <c:v>1.9970214796761233E-2</c:v>
                </c:pt>
                <c:pt idx="928">
                  <c:v>1.999098050710189E-2</c:v>
                </c:pt>
                <c:pt idx="929">
                  <c:v>2.001162008361386E-2</c:v>
                </c:pt>
                <c:pt idx="930">
                  <c:v>2.0032126528975087E-2</c:v>
                </c:pt>
                <c:pt idx="931">
                  <c:v>2.0054452653240649E-2</c:v>
                </c:pt>
                <c:pt idx="932">
                  <c:v>2.0074662736525792E-2</c:v>
                </c:pt>
                <c:pt idx="933">
                  <c:v>2.0094723710179917E-2</c:v>
                </c:pt>
                <c:pt idx="934">
                  <c:v>2.0114635542669131E-2</c:v>
                </c:pt>
                <c:pt idx="935">
                  <c:v>2.0134398229530188E-2</c:v>
                </c:pt>
                <c:pt idx="936">
                  <c:v>2.0152099692024736E-2</c:v>
                </c:pt>
                <c:pt idx="937">
                  <c:v>2.0171573643679521E-2</c:v>
                </c:pt>
                <c:pt idx="938">
                  <c:v>2.0190898444106802E-2</c:v>
                </c:pt>
                <c:pt idx="939">
                  <c:v>2.0210074088998425E-2</c:v>
                </c:pt>
                <c:pt idx="940">
                  <c:v>2.0230974325563023E-2</c:v>
                </c:pt>
                <c:pt idx="941">
                  <c:v>2.0249842046810813E-2</c:v>
                </c:pt>
                <c:pt idx="942">
                  <c:v>2.0268560592127213E-2</c:v>
                </c:pt>
                <c:pt idx="943">
                  <c:v>2.0287129957317344E-2</c:v>
                </c:pt>
                <c:pt idx="944">
                  <c:v>2.0305550138217495E-2</c:v>
                </c:pt>
                <c:pt idx="945">
                  <c:v>2.0321995455069526E-2</c:v>
                </c:pt>
                <c:pt idx="946">
                  <c:v>2.0340126893394633E-2</c:v>
                </c:pt>
                <c:pt idx="947">
                  <c:v>2.0358109142920081E-2</c:v>
                </c:pt>
                <c:pt idx="948">
                  <c:v>2.0375942199638029E-2</c:v>
                </c:pt>
                <c:pt idx="949">
                  <c:v>2.0393626059573317E-2</c:v>
                </c:pt>
                <c:pt idx="950">
                  <c:v>2.0411160718783902E-2</c:v>
                </c:pt>
                <c:pt idx="951">
                  <c:v>2.0428546173360422E-2</c:v>
                </c:pt>
                <c:pt idx="952">
                  <c:v>2.0445782419428411E-2</c:v>
                </c:pt>
                <c:pt idx="953">
                  <c:v>2.0468111918640258E-2</c:v>
                </c:pt>
                <c:pt idx="954">
                  <c:v>2.0485020629675062E-2</c:v>
                </c:pt>
                <c:pt idx="955">
                  <c:v>2.050178009697293E-2</c:v>
                </c:pt>
                <c:pt idx="956">
                  <c:v>2.0518390316737335E-2</c:v>
                </c:pt>
                <c:pt idx="957">
                  <c:v>2.0533143518871901E-2</c:v>
                </c:pt>
                <c:pt idx="958">
                  <c:v>2.0549464967404268E-2</c:v>
                </c:pt>
                <c:pt idx="959">
                  <c:v>2.056563716522037E-2</c:v>
                </c:pt>
                <c:pt idx="960">
                  <c:v>2.0581660108675036E-2</c:v>
                </c:pt>
                <c:pt idx="961">
                  <c:v>2.0597533794157595E-2</c:v>
                </c:pt>
                <c:pt idx="962">
                  <c:v>2.061491722867563E-2</c:v>
                </c:pt>
                <c:pt idx="963">
                  <c:v>2.0630482612196424E-2</c:v>
                </c:pt>
                <c:pt idx="964">
                  <c:v>2.0645898719016655E-2</c:v>
                </c:pt>
                <c:pt idx="965">
                  <c:v>2.0661165545642155E-2</c:v>
                </c:pt>
                <c:pt idx="966">
                  <c:v>2.0674663227937286E-2</c:v>
                </c:pt>
                <c:pt idx="967">
                  <c:v>2.0689641291628036E-2</c:v>
                </c:pt>
                <c:pt idx="968">
                  <c:v>2.070447007300812E-2</c:v>
                </c:pt>
                <c:pt idx="969">
                  <c:v>2.0719149568735076E-2</c:v>
                </c:pt>
                <c:pt idx="970">
                  <c:v>2.0735260355939453E-2</c:v>
                </c:pt>
                <c:pt idx="971">
                  <c:v>2.0749631429923327E-2</c:v>
                </c:pt>
                <c:pt idx="972">
                  <c:v>2.076385320020389E-2</c:v>
                </c:pt>
                <c:pt idx="973">
                  <c:v>2.0777925663558065E-2</c:v>
                </c:pt>
                <c:pt idx="974">
                  <c:v>2.0791848816795792E-2</c:v>
                </c:pt>
                <c:pt idx="975">
                  <c:v>2.080562265676221E-2</c:v>
                </c:pt>
                <c:pt idx="976">
                  <c:v>2.0819247180335464E-2</c:v>
                </c:pt>
                <c:pt idx="977">
                  <c:v>2.0832722384427158E-2</c:v>
                </c:pt>
                <c:pt idx="978">
                  <c:v>2.0846048265984077E-2</c:v>
                </c:pt>
                <c:pt idx="979">
                  <c:v>2.0854746996910489E-2</c:v>
                </c:pt>
                <c:pt idx="980">
                  <c:v>2.0867803966262838E-2</c:v>
                </c:pt>
                <c:pt idx="981">
                  <c:v>2.0880711629181453E-2</c:v>
                </c:pt>
                <c:pt idx="982">
                  <c:v>2.0893469982788192E-2</c:v>
                </c:pt>
                <c:pt idx="983">
                  <c:v>2.0907532821255001E-2</c:v>
                </c:pt>
                <c:pt idx="984">
                  <c:v>2.0919982601427942E-2</c:v>
                </c:pt>
                <c:pt idx="985">
                  <c:v>2.0932283055451192E-2</c:v>
                </c:pt>
                <c:pt idx="986">
                  <c:v>2.0944434180566962E-2</c:v>
                </c:pt>
                <c:pt idx="987">
                  <c:v>2.095643597405128E-2</c:v>
                </c:pt>
                <c:pt idx="988">
                  <c:v>2.0966884451921037E-2</c:v>
                </c:pt>
                <c:pt idx="989">
                  <c:v>2.0978597562563327E-2</c:v>
                </c:pt>
                <c:pt idx="990">
                  <c:v>2.0990161342070761E-2</c:v>
                </c:pt>
                <c:pt idx="991">
                  <c:v>2.1001575787863738E-2</c:v>
                </c:pt>
                <c:pt idx="992">
                  <c:v>2.1014204873999798E-2</c:v>
                </c:pt>
                <c:pt idx="993">
                  <c:v>2.1025310622363375E-2</c:v>
                </c:pt>
                <c:pt idx="994">
                  <c:v>2.1036267020964061E-2</c:v>
                </c:pt>
                <c:pt idx="995">
                  <c:v>2.1047074067344927E-2</c:v>
                </c:pt>
                <c:pt idx="996">
                  <c:v>2.1057731759082855E-2</c:v>
                </c:pt>
                <c:pt idx="997">
                  <c:v>2.1066926314441552E-2</c:v>
                </c:pt>
                <c:pt idx="998">
                  <c:v>2.1077295354842221E-2</c:v>
                </c:pt>
                <c:pt idx="999">
                  <c:v>2.108751504210132E-2</c:v>
                </c:pt>
                <c:pt idx="1000">
                  <c:v>2.1097585373940457E-2</c:v>
                </c:pt>
                <c:pt idx="1001">
                  <c:v>2.1107506348113911E-2</c:v>
                </c:pt>
                <c:pt idx="1002">
                  <c:v>2.1117277962409971E-2</c:v>
                </c:pt>
                <c:pt idx="1003">
                  <c:v>2.1126900214650048E-2</c:v>
                </c:pt>
                <c:pt idx="1004">
                  <c:v>2.1136373102688233E-2</c:v>
                </c:pt>
                <c:pt idx="1005">
                  <c:v>2.1149392917577382E-2</c:v>
                </c:pt>
                <c:pt idx="1006">
                  <c:v>2.1158536665591785E-2</c:v>
                </c:pt>
                <c:pt idx="1007">
                  <c:v>2.1167531017223965E-2</c:v>
                </c:pt>
                <c:pt idx="1008">
                  <c:v>2.1176375970436423E-2</c:v>
                </c:pt>
                <c:pt idx="1009">
                  <c:v>2.118507152322207E-2</c:v>
                </c:pt>
                <c:pt idx="1010">
                  <c:v>2.1192437274766603E-2</c:v>
                </c:pt>
                <c:pt idx="1011">
                  <c:v>2.1200845123061786E-2</c:v>
                </c:pt>
                <c:pt idx="1012">
                  <c:v>2.1209106959693011E-2</c:v>
                </c:pt>
                <c:pt idx="1013">
                  <c:v>2.12172254163073E-2</c:v>
                </c:pt>
                <c:pt idx="1014">
                  <c:v>2.1226346129475746E-2</c:v>
                </c:pt>
                <c:pt idx="1015">
                  <c:v>2.123417716163109E-2</c:v>
                </c:pt>
                <c:pt idx="1016">
                  <c:v>2.1241872999797389E-2</c:v>
                </c:pt>
                <c:pt idx="1017">
                  <c:v>2.124943626174803E-2</c:v>
                </c:pt>
                <c:pt idx="1018">
                  <c:v>2.1255759111895117E-2</c:v>
                </c:pt>
                <c:pt idx="1019">
                  <c:v>2.1263072557043398E-2</c:v>
                </c:pt>
                <c:pt idx="1020">
                  <c:v>2.1270261045687956E-2</c:v>
                </c:pt>
                <c:pt idx="1021">
                  <c:v>2.1277327210020958E-2</c:v>
                </c:pt>
                <c:pt idx="1022">
                  <c:v>2.1284273682294418E-2</c:v>
                </c:pt>
                <c:pt idx="1023">
                  <c:v>2.1292178336413708E-2</c:v>
                </c:pt>
                <c:pt idx="1024">
                  <c:v>2.1298886867902288E-2</c:v>
                </c:pt>
                <c:pt idx="1025">
                  <c:v>2.1305483767627035E-2</c:v>
                </c:pt>
                <c:pt idx="1026">
                  <c:v>2.1311971653905686E-2</c:v>
                </c:pt>
                <c:pt idx="1027">
                  <c:v>2.1318353145106373E-2</c:v>
                </c:pt>
                <c:pt idx="1028">
                  <c:v>2.132463085965066E-2</c:v>
                </c:pt>
                <c:pt idx="1029">
                  <c:v>2.1330807416007902E-2</c:v>
                </c:pt>
                <c:pt idx="1030">
                  <c:v>2.133688543269785E-2</c:v>
                </c:pt>
                <c:pt idx="1031">
                  <c:v>2.1340812271360112E-2</c:v>
                </c:pt>
                <c:pt idx="1032">
                  <c:v>2.1346712154559244E-2</c:v>
                </c:pt>
                <c:pt idx="1033">
                  <c:v>2.1352521253521543E-2</c:v>
                </c:pt>
                <c:pt idx="1034">
                  <c:v>2.1358242215424875E-2</c:v>
                </c:pt>
                <c:pt idx="1035">
                  <c:v>2.1363877687490582E-2</c:v>
                </c:pt>
                <c:pt idx="1036">
                  <c:v>2.1370430818436384E-2</c:v>
                </c:pt>
                <c:pt idx="1037">
                  <c:v>2.1375897162584423E-2</c:v>
                </c:pt>
                <c:pt idx="1038">
                  <c:v>2.1381282927786106E-2</c:v>
                </c:pt>
                <c:pt idx="1039">
                  <c:v>2.1386588113386222E-2</c:v>
                </c:pt>
                <c:pt idx="1040">
                  <c:v>2.1390833974637195E-2</c:v>
                </c:pt>
                <c:pt idx="1041">
                  <c:v>2.1395983450593171E-2</c:v>
                </c:pt>
                <c:pt idx="1042">
                  <c:v>2.1401052349778397E-2</c:v>
                </c:pt>
                <c:pt idx="1043">
                  <c:v>2.1406040671578856E-2</c:v>
                </c:pt>
                <c:pt idx="1044">
                  <c:v>2.1411905325140573E-2</c:v>
                </c:pt>
                <c:pt idx="1045">
                  <c:v>2.1416727019932639E-2</c:v>
                </c:pt>
                <c:pt idx="1046">
                  <c:v>2.1421468130814889E-2</c:v>
                </c:pt>
                <c:pt idx="1047">
                  <c:v>2.1426128657209859E-2</c:v>
                </c:pt>
                <c:pt idx="1048">
                  <c:v>2.1430708598551881E-2</c:v>
                </c:pt>
                <c:pt idx="1049">
                  <c:v>2.1434278444209795E-2</c:v>
                </c:pt>
                <c:pt idx="1050">
                  <c:v>2.1438702707975248E-2</c:v>
                </c:pt>
                <c:pt idx="1051">
                  <c:v>2.1443046389803537E-2</c:v>
                </c:pt>
                <c:pt idx="1052">
                  <c:v>2.1447309489169807E-2</c:v>
                </c:pt>
                <c:pt idx="1053">
                  <c:v>2.1451492005558417E-2</c:v>
                </c:pt>
                <c:pt idx="1054">
                  <c:v>2.1455593938462972E-2</c:v>
                </c:pt>
                <c:pt idx="1055">
                  <c:v>2.1459615287388913E-2</c:v>
                </c:pt>
                <c:pt idx="1056">
                  <c:v>2.1463556051848721E-2</c:v>
                </c:pt>
                <c:pt idx="1057">
                  <c:v>2.1469186584142534E-2</c:v>
                </c:pt>
                <c:pt idx="1058">
                  <c:v>2.1472955112967186E-2</c:v>
                </c:pt>
                <c:pt idx="1059">
                  <c:v>2.1476643046377579E-2</c:v>
                </c:pt>
                <c:pt idx="1060">
                  <c:v>2.1480250383923646E-2</c:v>
                </c:pt>
                <c:pt idx="1061">
                  <c:v>2.148377712516443E-2</c:v>
                </c:pt>
                <c:pt idx="1062">
                  <c:v>2.148636605275055E-2</c:v>
                </c:pt>
                <c:pt idx="1063">
                  <c:v>2.1489737156960322E-2</c:v>
                </c:pt>
                <c:pt idx="1064">
                  <c:v>2.149302766838344E-2</c:v>
                </c:pt>
                <c:pt idx="1065">
                  <c:v>2.1496237586618915E-2</c:v>
                </c:pt>
                <c:pt idx="1066">
                  <c:v>2.1500201872040485E-2</c:v>
                </c:pt>
                <c:pt idx="1067">
                  <c:v>2.1503245026739153E-2</c:v>
                </c:pt>
                <c:pt idx="1068">
                  <c:v>2.1506207582321312E-2</c:v>
                </c:pt>
                <c:pt idx="1069">
                  <c:v>2.1509089538425074E-2</c:v>
                </c:pt>
                <c:pt idx="1070">
                  <c:v>2.1511890894697676E-2</c:v>
                </c:pt>
                <c:pt idx="1071">
                  <c:v>2.1513804617940981E-2</c:v>
                </c:pt>
                <c:pt idx="1072">
                  <c:v>2.1516450373490054E-2</c:v>
                </c:pt>
                <c:pt idx="1073">
                  <c:v>2.1519015533004362E-2</c:v>
                </c:pt>
                <c:pt idx="1074">
                  <c:v>2.152150009617159E-2</c:v>
                </c:pt>
                <c:pt idx="1075">
                  <c:v>2.1524688666955262E-2</c:v>
                </c:pt>
                <c:pt idx="1076">
                  <c:v>2.1527006417395966E-2</c:v>
                </c:pt>
                <c:pt idx="1077">
                  <c:v>2.1529243565814656E-2</c:v>
                </c:pt>
                <c:pt idx="1078">
                  <c:v>2.153140011193894E-2</c:v>
                </c:pt>
                <c:pt idx="1079">
                  <c:v>2.153347605550425E-2</c:v>
                </c:pt>
                <c:pt idx="1080">
                  <c:v>2.1535471396259047E-2</c:v>
                </c:pt>
                <c:pt idx="1081">
                  <c:v>2.153738613395614E-2</c:v>
                </c:pt>
                <c:pt idx="1082">
                  <c:v>2.15392202683631E-2</c:v>
                </c:pt>
                <c:pt idx="1083">
                  <c:v>2.1540234282475281E-2</c:v>
                </c:pt>
                <c:pt idx="1084">
                  <c:v>2.1540443613232964E-2</c:v>
                </c:pt>
                <c:pt idx="1085">
                  <c:v>2.154205292145291E-2</c:v>
                </c:pt>
                <c:pt idx="1086">
                  <c:v>2.1543581639953648E-2</c:v>
                </c:pt>
                <c:pt idx="1087">
                  <c:v>2.1545029768551015E-2</c:v>
                </c:pt>
                <c:pt idx="1088">
                  <c:v>2.1547109517174135E-2</c:v>
                </c:pt>
                <c:pt idx="1089">
                  <c:v>2.1548390785256975E-2</c:v>
                </c:pt>
                <c:pt idx="1090">
                  <c:v>2.1549591458139412E-2</c:v>
                </c:pt>
                <c:pt idx="1091">
                  <c:v>2.1550711535676507E-2</c:v>
                </c:pt>
                <c:pt idx="1092">
                  <c:v>2.1551061557228385E-2</c:v>
                </c:pt>
                <c:pt idx="1093">
                  <c:v>2.1552026143087086E-2</c:v>
                </c:pt>
                <c:pt idx="1094">
                  <c:v>2.1552910138026213E-2</c:v>
                </c:pt>
                <c:pt idx="1095">
                  <c:v>2.1553713541939776E-2</c:v>
                </c:pt>
                <c:pt idx="1096">
                  <c:v>2.1554436354732379E-2</c:v>
                </c:pt>
                <c:pt idx="1097">
                  <c:v>2.1555739491743386E-2</c:v>
                </c:pt>
                <c:pt idx="1098">
                  <c:v>2.1556295398616008E-2</c:v>
                </c:pt>
                <c:pt idx="1099">
                  <c:v>2.1556770709332509E-2</c:v>
                </c:pt>
                <c:pt idx="1100">
                  <c:v>2.1557215232336408E-2</c:v>
                </c:pt>
                <c:pt idx="1101">
                  <c:v>2.1556880663988594E-2</c:v>
                </c:pt>
                <c:pt idx="1102">
                  <c:v>2.1557108415489787E-2</c:v>
                </c:pt>
                <c:pt idx="1103">
                  <c:v>2.1557255575460628E-2</c:v>
                </c:pt>
                <c:pt idx="1104">
                  <c:v>2.1557322143883447E-2</c:v>
                </c:pt>
                <c:pt idx="1105">
                  <c:v>2.1557308120750292E-2</c:v>
                </c:pt>
                <c:pt idx="1106">
                  <c:v>2.1557213506063381E-2</c:v>
                </c:pt>
                <c:pt idx="1107">
                  <c:v>2.1557038299832861E-2</c:v>
                </c:pt>
                <c:pt idx="1108">
                  <c:v>2.1556782502081262E-2</c:v>
                </c:pt>
                <c:pt idx="1109">
                  <c:v>2.1558217801656978E-2</c:v>
                </c:pt>
                <c:pt idx="1110">
                  <c:v>2.1557783473796343E-2</c:v>
                </c:pt>
                <c:pt idx="1111">
                  <c:v>2.155726854015149E-2</c:v>
                </c:pt>
                <c:pt idx="1112">
                  <c:v>2.1556673000786709E-2</c:v>
                </c:pt>
                <c:pt idx="1113">
                  <c:v>2.1555996855773689E-2</c:v>
                </c:pt>
                <c:pt idx="1114">
                  <c:v>2.155467903457748E-2</c:v>
                </c:pt>
                <c:pt idx="1115">
                  <c:v>2.1553847485563788E-2</c:v>
                </c:pt>
                <c:pt idx="1116">
                  <c:v>2.1552935335969026E-2</c:v>
                </c:pt>
                <c:pt idx="1117">
                  <c:v>2.1551942585904139E-2</c:v>
                </c:pt>
                <c:pt idx="1118">
                  <c:v>2.1551407049227554E-2</c:v>
                </c:pt>
                <c:pt idx="1119">
                  <c:v>2.155024727240732E-2</c:v>
                </c:pt>
                <c:pt idx="1120">
                  <c:v>2.1549006890725173E-2</c:v>
                </c:pt>
                <c:pt idx="1121">
                  <c:v>2.1547685904332294E-2</c:v>
                </c:pt>
                <c:pt idx="1122">
                  <c:v>2.1546284313389421E-2</c:v>
                </c:pt>
                <c:pt idx="1123">
                  <c:v>2.1544293483073226E-2</c:v>
                </c:pt>
                <c:pt idx="1124">
                  <c:v>2.1542736533641769E-2</c:v>
                </c:pt>
                <c:pt idx="1125">
                  <c:v>2.1541098984979853E-2</c:v>
                </c:pt>
                <c:pt idx="1126">
                  <c:v>2.1539380837286227E-2</c:v>
                </c:pt>
                <c:pt idx="1127">
                  <c:v>2.1538067296780546E-2</c:v>
                </c:pt>
                <c:pt idx="1128">
                  <c:v>2.1536182082485873E-2</c:v>
                </c:pt>
                <c:pt idx="1129">
                  <c:v>2.1534216265047475E-2</c:v>
                </c:pt>
                <c:pt idx="1130">
                  <c:v>2.1532169844707336E-2</c:v>
                </c:pt>
                <c:pt idx="1131">
                  <c:v>2.153004282171438E-2</c:v>
                </c:pt>
                <c:pt idx="1132">
                  <c:v>2.1527835196328837E-2</c:v>
                </c:pt>
                <c:pt idx="1133">
                  <c:v>2.1525546968820929E-2</c:v>
                </c:pt>
                <c:pt idx="1134">
                  <c:v>2.1523178139469995E-2</c:v>
                </c:pt>
                <c:pt idx="1135">
                  <c:v>2.1520290589325874E-2</c:v>
                </c:pt>
                <c:pt idx="1136">
                  <c:v>2.1516900397696746E-2</c:v>
                </c:pt>
                <c:pt idx="1137">
                  <c:v>2.151430749854346E-2</c:v>
                </c:pt>
                <c:pt idx="1138">
                  <c:v>2.1511634013006639E-2</c:v>
                </c:pt>
                <c:pt idx="1139">
                  <c:v>2.1508879941408238E-2</c:v>
                </c:pt>
                <c:pt idx="1140">
                  <c:v>2.1506454920217102E-2</c:v>
                </c:pt>
                <c:pt idx="1141">
                  <c:v>2.1503533747896365E-2</c:v>
                </c:pt>
                <c:pt idx="1142">
                  <c:v>2.1500531985799893E-2</c:v>
                </c:pt>
                <c:pt idx="1143">
                  <c:v>2.1497449634290039E-2</c:v>
                </c:pt>
                <c:pt idx="1144">
                  <c:v>2.1493900804422868E-2</c:v>
                </c:pt>
                <c:pt idx="1145">
                  <c:v>2.149066322374904E-2</c:v>
                </c:pt>
                <c:pt idx="1146">
                  <c:v>2.1487345059535368E-2</c:v>
                </c:pt>
                <c:pt idx="1147">
                  <c:v>2.1483946312180213E-2</c:v>
                </c:pt>
                <c:pt idx="1148">
                  <c:v>2.1480466982093407E-2</c:v>
                </c:pt>
                <c:pt idx="1149">
                  <c:v>2.1477263169105778E-2</c:v>
                </c:pt>
                <c:pt idx="1150">
                  <c:v>2.1473616702685095E-2</c:v>
                </c:pt>
                <c:pt idx="1151">
                  <c:v>2.1469889650105569E-2</c:v>
                </c:pt>
                <c:pt idx="1152">
                  <c:v>2.1465531485092518E-2</c:v>
                </c:pt>
                <c:pt idx="1153">
                  <c:v>2.146130042235872E-2</c:v>
                </c:pt>
                <c:pt idx="1154">
                  <c:v>2.1457326093604005E-2</c:v>
                </c:pt>
                <c:pt idx="1155">
                  <c:v>2.1453271185318173E-2</c:v>
                </c:pt>
                <c:pt idx="1156">
                  <c:v>2.1449135697989237E-2</c:v>
                </c:pt>
                <c:pt idx="1157">
                  <c:v>2.1444919632113594E-2</c:v>
                </c:pt>
                <c:pt idx="1158">
                  <c:v>2.1440622988199123E-2</c:v>
                </c:pt>
                <c:pt idx="1159">
                  <c:v>2.1436245766762098E-2</c:v>
                </c:pt>
                <c:pt idx="1160">
                  <c:v>2.143178796832939E-2</c:v>
                </c:pt>
                <c:pt idx="1161">
                  <c:v>2.1427815554013088E-2</c:v>
                </c:pt>
                <c:pt idx="1162">
                  <c:v>2.1424011154655614E-2</c:v>
                </c:pt>
                <c:pt idx="1163">
                  <c:v>2.1419281452750651E-2</c:v>
                </c:pt>
                <c:pt idx="1164">
                  <c:v>2.1414471152732126E-2</c:v>
                </c:pt>
                <c:pt idx="1165">
                  <c:v>2.1409580255193975E-2</c:v>
                </c:pt>
                <c:pt idx="1166">
                  <c:v>2.1403854669786403E-2</c:v>
                </c:pt>
                <c:pt idx="1167">
                  <c:v>2.1398821238494965E-2</c:v>
                </c:pt>
                <c:pt idx="1168">
                  <c:v>2.1393709045994823E-2</c:v>
                </c:pt>
                <c:pt idx="1169">
                  <c:v>2.1388519508854259E-2</c:v>
                </c:pt>
                <c:pt idx="1170">
                  <c:v>2.1383941157300603E-2</c:v>
                </c:pt>
                <c:pt idx="1171">
                  <c:v>2.137858568757571E-2</c:v>
                </c:pt>
                <c:pt idx="1172">
                  <c:v>2.1373157586709286E-2</c:v>
                </c:pt>
                <c:pt idx="1173">
                  <c:v>2.1367658248660257E-2</c:v>
                </c:pt>
                <c:pt idx="1174">
                  <c:v>2.1361461233021864E-2</c:v>
                </c:pt>
                <c:pt idx="1175">
                  <c:v>2.1355837375627223E-2</c:v>
                </c:pt>
                <c:pt idx="1176">
                  <c:v>2.1350146089386252E-2</c:v>
                </c:pt>
                <c:pt idx="1177">
                  <c:v>2.1344388790806516E-2</c:v>
                </c:pt>
                <c:pt idx="1178">
                  <c:v>2.1338566896388158E-2</c:v>
                </c:pt>
                <c:pt idx="1179">
                  <c:v>2.1333244300156456E-2</c:v>
                </c:pt>
                <c:pt idx="1180">
                  <c:v>2.132728533194855E-2</c:v>
                </c:pt>
                <c:pt idx="1181">
                  <c:v>2.1321266277904552E-2</c:v>
                </c:pt>
                <c:pt idx="1182">
                  <c:v>2.1315188531895714E-2</c:v>
                </c:pt>
                <c:pt idx="1183">
                  <c:v>2.1309053487780834E-2</c:v>
                </c:pt>
                <c:pt idx="1184">
                  <c:v>2.1302862539407098E-2</c:v>
                </c:pt>
                <c:pt idx="1185">
                  <c:v>2.1296617080609228E-2</c:v>
                </c:pt>
                <c:pt idx="1186">
                  <c:v>2.129031850520691E-2</c:v>
                </c:pt>
                <c:pt idx="1187">
                  <c:v>2.1283496750828371E-2</c:v>
                </c:pt>
                <c:pt idx="1188">
                  <c:v>2.1276797977959984E-2</c:v>
                </c:pt>
                <c:pt idx="1189">
                  <c:v>2.127036608187596E-2</c:v>
                </c:pt>
                <c:pt idx="1190">
                  <c:v>2.1263886547632001E-2</c:v>
                </c:pt>
                <c:pt idx="1191">
                  <c:v>2.125736080703438E-2</c:v>
                </c:pt>
                <c:pt idx="1192">
                  <c:v>2.1250930821604615E-2</c:v>
                </c:pt>
                <c:pt idx="1193">
                  <c:v>2.124431310930822E-2</c:v>
                </c:pt>
                <c:pt idx="1194">
                  <c:v>2.1237651847774642E-2</c:v>
                </c:pt>
                <c:pt idx="1195">
                  <c:v>2.1230947037439576E-2</c:v>
                </c:pt>
                <c:pt idx="1196">
                  <c:v>2.1224072158524405E-2</c:v>
                </c:pt>
                <c:pt idx="1197">
                  <c:v>2.1217283760453114E-2</c:v>
                </c:pt>
                <c:pt idx="1198">
                  <c:v>2.1210451817296937E-2</c:v>
                </c:pt>
                <c:pt idx="1199">
                  <c:v>2.1203576329500602E-2</c:v>
                </c:pt>
                <c:pt idx="1200">
                  <c:v>2.11966572975106E-2</c:v>
                </c:pt>
                <c:pt idx="1201">
                  <c:v>2.1189803675344291E-2</c:v>
                </c:pt>
                <c:pt idx="1202">
                  <c:v>2.1182794035830621E-2</c:v>
                </c:pt>
                <c:pt idx="1203">
                  <c:v>2.1175740851102045E-2</c:v>
                </c:pt>
                <c:pt idx="1204">
                  <c:v>2.1167626748474007E-2</c:v>
                </c:pt>
                <c:pt idx="1205">
                  <c:v>2.1160385900917626E-2</c:v>
                </c:pt>
                <c:pt idx="1206">
                  <c:v>2.1153199393142013E-2</c:v>
                </c:pt>
                <c:pt idx="1207">
                  <c:v>2.1145969344447027E-2</c:v>
                </c:pt>
                <c:pt idx="1208">
                  <c:v>2.1138695755303884E-2</c:v>
                </c:pt>
                <c:pt idx="1209">
                  <c:v>2.113137862618426E-2</c:v>
                </c:pt>
                <c:pt idx="1210">
                  <c:v>2.1124017957565112E-2</c:v>
                </c:pt>
                <c:pt idx="1211">
                  <c:v>2.1116613749924296E-2</c:v>
                </c:pt>
                <c:pt idx="1212">
                  <c:v>2.1109166003743192E-2</c:v>
                </c:pt>
                <c:pt idx="1213">
                  <c:v>2.1101740763930246E-2</c:v>
                </c:pt>
                <c:pt idx="1214">
                  <c:v>2.1094387857610884E-2</c:v>
                </c:pt>
                <c:pt idx="1215">
                  <c:v>2.1086795290392483E-2</c:v>
                </c:pt>
                <c:pt idx="1216">
                  <c:v>2.1079159177220648E-2</c:v>
                </c:pt>
                <c:pt idx="1217">
                  <c:v>2.107147951860221E-2</c:v>
                </c:pt>
                <c:pt idx="1218">
                  <c:v>2.10637563150479E-2</c:v>
                </c:pt>
                <c:pt idx="1219">
                  <c:v>2.105144821269685E-2</c:v>
                </c:pt>
                <c:pt idx="1220">
                  <c:v>2.1043620169718866E-2</c:v>
                </c:pt>
                <c:pt idx="1221">
                  <c:v>2.1035748588299832E-2</c:v>
                </c:pt>
                <c:pt idx="1222">
                  <c:v>2.1027864766785555E-2</c:v>
                </c:pt>
                <c:pt idx="1223">
                  <c:v>2.1019902537802029E-2</c:v>
                </c:pt>
                <c:pt idx="1224">
                  <c:v>2.1011896769623641E-2</c:v>
                </c:pt>
                <c:pt idx="1225">
                  <c:v>2.1003847462777798E-2</c:v>
                </c:pt>
                <c:pt idx="1226">
                  <c:v>2.0995737622802119E-2</c:v>
                </c:pt>
                <c:pt idx="1227">
                  <c:v>2.098760482170332E-2</c:v>
                </c:pt>
                <c:pt idx="1228">
                  <c:v>2.0979428485846208E-2</c:v>
                </c:pt>
                <c:pt idx="1229">
                  <c:v>2.0971208615766752E-2</c:v>
                </c:pt>
                <c:pt idx="1230">
                  <c:v>2.0962950179666311E-2</c:v>
                </c:pt>
                <c:pt idx="1231">
                  <c:v>2.0954637339696994E-2</c:v>
                </c:pt>
                <c:pt idx="1232">
                  <c:v>2.0946283277239974E-2</c:v>
                </c:pt>
                <c:pt idx="1233">
                  <c:v>2.0937885680452895E-2</c:v>
                </c:pt>
                <c:pt idx="1234">
                  <c:v>2.0929444549889233E-2</c:v>
                </c:pt>
                <c:pt idx="1235">
                  <c:v>2.092095988610811E-2</c:v>
                </c:pt>
                <c:pt idx="1236">
                  <c:v>2.0912431689670372E-2</c:v>
                </c:pt>
                <c:pt idx="1237">
                  <c:v>2.0903859961138187E-2</c:v>
                </c:pt>
                <c:pt idx="1238">
                  <c:v>2.0895244701078487E-2</c:v>
                </c:pt>
                <c:pt idx="1239">
                  <c:v>2.0886645050011365E-2</c:v>
                </c:pt>
                <c:pt idx="1240">
                  <c:v>2.0877949950593305E-2</c:v>
                </c:pt>
                <c:pt idx="1241">
                  <c:v>2.0869211325885498E-2</c:v>
                </c:pt>
                <c:pt idx="1242">
                  <c:v>2.0860429176459798E-2</c:v>
                </c:pt>
                <c:pt idx="1243">
                  <c:v>2.0851559649110171E-2</c:v>
                </c:pt>
                <c:pt idx="1244">
                  <c:v>2.0842686832133722E-2</c:v>
                </c:pt>
                <c:pt idx="1245">
                  <c:v>2.0833770489923586E-2</c:v>
                </c:pt>
                <c:pt idx="1246">
                  <c:v>2.082481062306421E-2</c:v>
                </c:pt>
                <c:pt idx="1247">
                  <c:v>2.081580723214441E-2</c:v>
                </c:pt>
                <c:pt idx="1248">
                  <c:v>2.0806822293170504E-2</c:v>
                </c:pt>
                <c:pt idx="1249">
                  <c:v>2.0797735486950068E-2</c:v>
                </c:pt>
                <c:pt idx="1250">
                  <c:v>2.07886051606836E-2</c:v>
                </c:pt>
                <c:pt idx="1251">
                  <c:v>2.0779431314967553E-2</c:v>
                </c:pt>
                <c:pt idx="1252">
                  <c:v>2.077013743745567E-2</c:v>
                </c:pt>
                <c:pt idx="1253">
                  <c:v>2.0760872914701467E-2</c:v>
                </c:pt>
                <c:pt idx="1254">
                  <c:v>2.075156487208938E-2</c:v>
                </c:pt>
                <c:pt idx="1255">
                  <c:v>2.0742213310230507E-2</c:v>
                </c:pt>
                <c:pt idx="1256">
                  <c:v>2.073281822974031E-2</c:v>
                </c:pt>
                <c:pt idx="1257">
                  <c:v>2.0723474366005207E-2</c:v>
                </c:pt>
                <c:pt idx="1258">
                  <c:v>2.0713995901089844E-2</c:v>
                </c:pt>
                <c:pt idx="1259">
                  <c:v>2.0704473921601876E-2</c:v>
                </c:pt>
                <c:pt idx="1260">
                  <c:v>2.0694908428162344E-2</c:v>
                </c:pt>
                <c:pt idx="1261">
                  <c:v>2.068529942139756E-2</c:v>
                </c:pt>
                <c:pt idx="1262">
                  <c:v>2.067564690193428E-2</c:v>
                </c:pt>
                <c:pt idx="1263">
                  <c:v>2.0665950870405399E-2</c:v>
                </c:pt>
                <c:pt idx="1264">
                  <c:v>2.0656211327442501E-2</c:v>
                </c:pt>
                <c:pt idx="1265">
                  <c:v>2.0646179910637944E-2</c:v>
                </c:pt>
                <c:pt idx="1266">
                  <c:v>2.0636346009452407E-2</c:v>
                </c:pt>
                <c:pt idx="1267">
                  <c:v>2.0626468594416088E-2</c:v>
                </c:pt>
                <c:pt idx="1268">
                  <c:v>2.0616547666181505E-2</c:v>
                </c:pt>
                <c:pt idx="1269">
                  <c:v>2.0606583225404658E-2</c:v>
                </c:pt>
                <c:pt idx="1270">
                  <c:v>2.0596717997492839E-2</c:v>
                </c:pt>
                <c:pt idx="1271">
                  <c:v>2.0586670213216106E-2</c:v>
                </c:pt>
                <c:pt idx="1272">
                  <c:v>2.0576578920529387E-2</c:v>
                </c:pt>
                <c:pt idx="1273">
                  <c:v>2.0566444120095749E-2</c:v>
                </c:pt>
                <c:pt idx="1274">
                  <c:v>2.0556108356527065E-2</c:v>
                </c:pt>
                <c:pt idx="1275">
                  <c:v>2.0545882854422447E-2</c:v>
                </c:pt>
                <c:pt idx="1276">
                  <c:v>2.0535613844443131E-2</c:v>
                </c:pt>
                <c:pt idx="1277">
                  <c:v>2.0525301327269884E-2</c:v>
                </c:pt>
                <c:pt idx="1278">
                  <c:v>2.0515117525132472E-2</c:v>
                </c:pt>
                <c:pt idx="1279">
                  <c:v>2.0504721692302701E-2</c:v>
                </c:pt>
                <c:pt idx="1280">
                  <c:v>2.0494282356448359E-2</c:v>
                </c:pt>
                <c:pt idx="1281">
                  <c:v>2.0483799518254801E-2</c:v>
                </c:pt>
                <c:pt idx="1282">
                  <c:v>2.047327317841131E-2</c:v>
                </c:pt>
                <c:pt idx="1283">
                  <c:v>2.0462512611492317E-2</c:v>
                </c:pt>
                <c:pt idx="1284">
                  <c:v>2.0451895563193535E-2</c:v>
                </c:pt>
                <c:pt idx="1285">
                  <c:v>2.0441235013230741E-2</c:v>
                </c:pt>
                <c:pt idx="1286">
                  <c:v>2.043053096230946E-2</c:v>
                </c:pt>
                <c:pt idx="1287">
                  <c:v>2.0419783411135217E-2</c:v>
                </c:pt>
                <c:pt idx="1288">
                  <c:v>2.0408992360419608E-2</c:v>
                </c:pt>
                <c:pt idx="1289">
                  <c:v>2.0398157810874683E-2</c:v>
                </c:pt>
                <c:pt idx="1290">
                  <c:v>2.0387279763217251E-2</c:v>
                </c:pt>
                <c:pt idx="1291">
                  <c:v>2.0377018453899873E-2</c:v>
                </c:pt>
                <c:pt idx="1292">
                  <c:v>2.0366064582862692E-2</c:v>
                </c:pt>
                <c:pt idx="1293">
                  <c:v>2.0355067222071387E-2</c:v>
                </c:pt>
                <c:pt idx="1294">
                  <c:v>2.034402637223965E-2</c:v>
                </c:pt>
                <c:pt idx="1295">
                  <c:v>2.0332942034085578E-2</c:v>
                </c:pt>
                <c:pt idx="1296">
                  <c:v>2.0321575856866315E-2</c:v>
                </c:pt>
                <c:pt idx="1297">
                  <c:v>2.0310400810718523E-2</c:v>
                </c:pt>
                <c:pt idx="1298">
                  <c:v>2.0299182276373076E-2</c:v>
                </c:pt>
                <c:pt idx="1299">
                  <c:v>2.0287920254565207E-2</c:v>
                </c:pt>
                <c:pt idx="1300">
                  <c:v>2.0276868043794295E-2</c:v>
                </c:pt>
                <c:pt idx="1301">
                  <c:v>2.0265522790932924E-2</c:v>
                </c:pt>
                <c:pt idx="1302">
                  <c:v>2.0254134054851877E-2</c:v>
                </c:pt>
                <c:pt idx="1303">
                  <c:v>2.0242701836290893E-2</c:v>
                </c:pt>
                <c:pt idx="1304">
                  <c:v>2.023095785942907E-2</c:v>
                </c:pt>
                <c:pt idx="1305">
                  <c:v>2.0219434928393353E-2</c:v>
                </c:pt>
                <c:pt idx="1306">
                  <c:v>2.0207868515106864E-2</c:v>
                </c:pt>
                <c:pt idx="1307">
                  <c:v>2.0196258620323735E-2</c:v>
                </c:pt>
                <c:pt idx="1308">
                  <c:v>2.0184605244802471E-2</c:v>
                </c:pt>
                <c:pt idx="1309">
                  <c:v>2.0173195434644027E-2</c:v>
                </c:pt>
                <c:pt idx="1310">
                  <c:v>2.0161458859683068E-2</c:v>
                </c:pt>
                <c:pt idx="1311">
                  <c:v>2.0149678808264761E-2</c:v>
                </c:pt>
                <c:pt idx="1312">
                  <c:v>2.0137855281154454E-2</c:v>
                </c:pt>
                <c:pt idx="1313">
                  <c:v>2.012598827912104E-2</c:v>
                </c:pt>
                <c:pt idx="1314">
                  <c:v>2.011407780293473E-2</c:v>
                </c:pt>
                <c:pt idx="1315">
                  <c:v>2.0102123853371477E-2</c:v>
                </c:pt>
                <c:pt idx="1316">
                  <c:v>2.0090126431205467E-2</c:v>
                </c:pt>
                <c:pt idx="1317">
                  <c:v>2.0077132884018849E-2</c:v>
                </c:pt>
                <c:pt idx="1318">
                  <c:v>2.0065037191476065E-2</c:v>
                </c:pt>
                <c:pt idx="1319">
                  <c:v>2.0052898022827954E-2</c:v>
                </c:pt>
                <c:pt idx="1320">
                  <c:v>2.0040715378877354E-2</c:v>
                </c:pt>
                <c:pt idx="1321">
                  <c:v>2.0028489260427104E-2</c:v>
                </c:pt>
                <c:pt idx="1322">
                  <c:v>2.0016556491962753E-2</c:v>
                </c:pt>
                <c:pt idx="1323">
                  <c:v>2.0004247212802639E-2</c:v>
                </c:pt>
                <c:pt idx="1324">
                  <c:v>1.9991894463502687E-2</c:v>
                </c:pt>
                <c:pt idx="1325">
                  <c:v>1.9979498244873179E-2</c:v>
                </c:pt>
                <c:pt idx="1326">
                  <c:v>1.9966706579067049E-2</c:v>
                </c:pt>
                <c:pt idx="1327">
                  <c:v>1.9954219630687404E-2</c:v>
                </c:pt>
                <c:pt idx="1328">
                  <c:v>1.9941689213522233E-2</c:v>
                </c:pt>
                <c:pt idx="1329">
                  <c:v>1.992911532840087E-2</c:v>
                </c:pt>
                <c:pt idx="1330">
                  <c:v>1.991686514040333E-2</c:v>
                </c:pt>
                <c:pt idx="1331">
                  <c:v>1.9904208123006323E-2</c:v>
                </c:pt>
                <c:pt idx="1332">
                  <c:v>1.9891507642040396E-2</c:v>
                </c:pt>
                <c:pt idx="1333">
                  <c:v>1.9878763698341601E-2</c:v>
                </c:pt>
                <c:pt idx="1334">
                  <c:v>1.9865976292747743E-2</c:v>
                </c:pt>
                <c:pt idx="1335">
                  <c:v>1.9852759237290102E-2</c:v>
                </c:pt>
                <c:pt idx="1336">
                  <c:v>1.983988109988841E-2</c:v>
                </c:pt>
                <c:pt idx="1337">
                  <c:v>1.9826959501254716E-2</c:v>
                </c:pt>
                <c:pt idx="1338">
                  <c:v>1.9813994442242248E-2</c:v>
                </c:pt>
                <c:pt idx="1339">
                  <c:v>1.9800985923708145E-2</c:v>
                </c:pt>
                <c:pt idx="1340">
                  <c:v>1.9787933946512157E-2</c:v>
                </c:pt>
                <c:pt idx="1341">
                  <c:v>1.97748385115162E-2</c:v>
                </c:pt>
                <c:pt idx="1342">
                  <c:v>1.9761699619584367E-2</c:v>
                </c:pt>
                <c:pt idx="1343">
                  <c:v>1.9749350341208661E-2</c:v>
                </c:pt>
                <c:pt idx="1344">
                  <c:v>1.9736551977188519E-2</c:v>
                </c:pt>
                <c:pt idx="1345">
                  <c:v>1.9723294200192507E-2</c:v>
                </c:pt>
                <c:pt idx="1346">
                  <c:v>1.9709992975212719E-2</c:v>
                </c:pt>
                <c:pt idx="1347">
                  <c:v>1.9696648303112557E-2</c:v>
                </c:pt>
                <c:pt idx="1348">
                  <c:v>1.9682825078857945E-2</c:v>
                </c:pt>
                <c:pt idx="1349">
                  <c:v>1.9669389681329363E-2</c:v>
                </c:pt>
                <c:pt idx="1350">
                  <c:v>1.965591083748874E-2</c:v>
                </c:pt>
                <c:pt idx="1351">
                  <c:v>1.9642388548217565E-2</c:v>
                </c:pt>
                <c:pt idx="1352">
                  <c:v>1.962882281439865E-2</c:v>
                </c:pt>
                <c:pt idx="1353">
                  <c:v>1.9615667929749961E-2</c:v>
                </c:pt>
                <c:pt idx="1354">
                  <c:v>1.9602019152247279E-2</c:v>
                </c:pt>
                <c:pt idx="1355">
                  <c:v>1.9588326934640927E-2</c:v>
                </c:pt>
                <c:pt idx="1356">
                  <c:v>1.9574591277819037E-2</c:v>
                </c:pt>
                <c:pt idx="1357">
                  <c:v>1.9560342508219131E-2</c:v>
                </c:pt>
                <c:pt idx="1358">
                  <c:v>1.954651612582892E-2</c:v>
                </c:pt>
                <c:pt idx="1359">
                  <c:v>1.9532646305155405E-2</c:v>
                </c:pt>
                <c:pt idx="1360">
                  <c:v>1.9518733047105122E-2</c:v>
                </c:pt>
                <c:pt idx="1361">
                  <c:v>1.9505261436829537E-2</c:v>
                </c:pt>
                <c:pt idx="1362">
                  <c:v>1.9491265163562099E-2</c:v>
                </c:pt>
                <c:pt idx="1363">
                  <c:v>1.9477225457385675E-2</c:v>
                </c:pt>
                <c:pt idx="1364">
                  <c:v>1.9463142319214012E-2</c:v>
                </c:pt>
                <c:pt idx="1365">
                  <c:v>1.9449015749961742E-2</c:v>
                </c:pt>
                <c:pt idx="1366">
                  <c:v>1.9434845750545698E-2</c:v>
                </c:pt>
                <c:pt idx="1367">
                  <c:v>1.9420632321888454E-2</c:v>
                </c:pt>
                <c:pt idx="1368">
                  <c:v>1.9406375464911262E-2</c:v>
                </c:pt>
                <c:pt idx="1369">
                  <c:v>1.9390526055262831E-2</c:v>
                </c:pt>
                <c:pt idx="1370">
                  <c:v>1.9376170731981002E-2</c:v>
                </c:pt>
                <c:pt idx="1371">
                  <c:v>1.9361771978096146E-2</c:v>
                </c:pt>
                <c:pt idx="1372">
                  <c:v>1.9347329794560109E-2</c:v>
                </c:pt>
                <c:pt idx="1373">
                  <c:v>1.9332844182325611E-2</c:v>
                </c:pt>
                <c:pt idx="1374">
                  <c:v>1.9318851277948905E-2</c:v>
                </c:pt>
                <c:pt idx="1375">
                  <c:v>1.9304282690687753E-2</c:v>
                </c:pt>
                <c:pt idx="1376">
                  <c:v>1.928967067927052E-2</c:v>
                </c:pt>
                <c:pt idx="1377">
                  <c:v>1.9275015244656451E-2</c:v>
                </c:pt>
                <c:pt idx="1378">
                  <c:v>1.9259764724267991E-2</c:v>
                </c:pt>
                <c:pt idx="1379">
                  <c:v>1.9245018560036558E-2</c:v>
                </c:pt>
                <c:pt idx="1380">
                  <c:v>1.9230228973863863E-2</c:v>
                </c:pt>
                <c:pt idx="1381">
                  <c:v>1.9215395966726955E-2</c:v>
                </c:pt>
                <c:pt idx="1382">
                  <c:v>1.9200519539606352E-2</c:v>
                </c:pt>
                <c:pt idx="1383">
                  <c:v>1.9186170803939771E-2</c:v>
                </c:pt>
                <c:pt idx="1384">
                  <c:v>1.9171211434060111E-2</c:v>
                </c:pt>
                <c:pt idx="1385">
                  <c:v>1.9156208648764488E-2</c:v>
                </c:pt>
                <c:pt idx="1386">
                  <c:v>1.914116244903747E-2</c:v>
                </c:pt>
                <c:pt idx="1387">
                  <c:v>1.9125486138718586E-2</c:v>
                </c:pt>
                <c:pt idx="1388">
                  <c:v>1.911034921242271E-2</c:v>
                </c:pt>
                <c:pt idx="1389">
                  <c:v>1.9095168873078893E-2</c:v>
                </c:pt>
                <c:pt idx="1390">
                  <c:v>1.9079945121691113E-2</c:v>
                </c:pt>
                <c:pt idx="1391">
                  <c:v>1.9064677959263792E-2</c:v>
                </c:pt>
                <c:pt idx="1392">
                  <c:v>1.9049367386805682E-2</c:v>
                </c:pt>
                <c:pt idx="1393">
                  <c:v>1.9034013405327715E-2</c:v>
                </c:pt>
                <c:pt idx="1394">
                  <c:v>1.9018616015843863E-2</c:v>
                </c:pt>
                <c:pt idx="1395">
                  <c:v>1.9003793166125663E-2</c:v>
                </c:pt>
                <c:pt idx="1396">
                  <c:v>1.8989555410020294E-2</c:v>
                </c:pt>
                <c:pt idx="1397">
                  <c:v>1.897403954616601E-2</c:v>
                </c:pt>
                <c:pt idx="1398">
                  <c:v>1.8958480283006802E-2</c:v>
                </c:pt>
                <c:pt idx="1399">
                  <c:v>1.8942244805450672E-2</c:v>
                </c:pt>
                <c:pt idx="1400">
                  <c:v>1.8926594827869563E-2</c:v>
                </c:pt>
                <c:pt idx="1401">
                  <c:v>1.8910901452501992E-2</c:v>
                </c:pt>
                <c:pt idx="1402">
                  <c:v>1.8895164680373507E-2</c:v>
                </c:pt>
                <c:pt idx="1403">
                  <c:v>1.8879384512510547E-2</c:v>
                </c:pt>
                <c:pt idx="1404">
                  <c:v>1.8864213375439868E-2</c:v>
                </c:pt>
                <c:pt idx="1405">
                  <c:v>1.884835034560255E-2</c:v>
                </c:pt>
                <c:pt idx="1406">
                  <c:v>1.8832443924624829E-2</c:v>
                </c:pt>
                <c:pt idx="1407">
                  <c:v>1.8816494113540128E-2</c:v>
                </c:pt>
                <c:pt idx="1408">
                  <c:v>1.8800500913384088E-2</c:v>
                </c:pt>
                <c:pt idx="1409">
                  <c:v>1.8783792252851841E-2</c:v>
                </c:pt>
                <c:pt idx="1410">
                  <c:v>1.8767708343873982E-2</c:v>
                </c:pt>
                <c:pt idx="1411">
                  <c:v>1.8751581047488173E-2</c:v>
                </c:pt>
                <c:pt idx="1412">
                  <c:v>1.8733096725530279E-2</c:v>
                </c:pt>
                <c:pt idx="1413">
                  <c:v>1.8717564838681835E-2</c:v>
                </c:pt>
                <c:pt idx="1414">
                  <c:v>1.870130512855811E-2</c:v>
                </c:pt>
                <c:pt idx="1415">
                  <c:v>1.868500203684656E-2</c:v>
                </c:pt>
                <c:pt idx="1416">
                  <c:v>1.86686555646049E-2</c:v>
                </c:pt>
                <c:pt idx="1417">
                  <c:v>1.8652265712894828E-2</c:v>
                </c:pt>
                <c:pt idx="1418">
                  <c:v>1.8635832482782447E-2</c:v>
                </c:pt>
                <c:pt idx="1419">
                  <c:v>1.8619355875332984E-2</c:v>
                </c:pt>
                <c:pt idx="1420">
                  <c:v>1.8602835891618735E-2</c:v>
                </c:pt>
                <c:pt idx="1421">
                  <c:v>1.8584111514135842E-2</c:v>
                </c:pt>
                <c:pt idx="1422">
                  <c:v>1.8567492926936865E-2</c:v>
                </c:pt>
                <c:pt idx="1423">
                  <c:v>1.855083096253736E-2</c:v>
                </c:pt>
                <c:pt idx="1424">
                  <c:v>1.8534125622038187E-2</c:v>
                </c:pt>
                <c:pt idx="1425">
                  <c:v>1.8517376906543245E-2</c:v>
                </c:pt>
                <c:pt idx="1426">
                  <c:v>1.8501325344736672E-2</c:v>
                </c:pt>
                <c:pt idx="1427">
                  <c:v>1.8484495101209097E-2</c:v>
                </c:pt>
                <c:pt idx="1428">
                  <c:v>1.8467626111872339E-2</c:v>
                </c:pt>
                <c:pt idx="1429">
                  <c:v>1.8450721974541336E-2</c:v>
                </c:pt>
                <c:pt idx="1430">
                  <c:v>1.8433034528684038E-2</c:v>
                </c:pt>
                <c:pt idx="1431">
                  <c:v>1.8416069184071408E-2</c:v>
                </c:pt>
                <c:pt idx="1432">
                  <c:v>1.8399079891490821E-2</c:v>
                </c:pt>
                <c:pt idx="1433">
                  <c:v>1.838207022889456E-2</c:v>
                </c:pt>
                <c:pt idx="1434">
                  <c:v>1.8365043774116307E-2</c:v>
                </c:pt>
                <c:pt idx="1435">
                  <c:v>1.8348760505035176E-2</c:v>
                </c:pt>
                <c:pt idx="1436">
                  <c:v>1.833171106036206E-2</c:v>
                </c:pt>
                <c:pt idx="1437">
                  <c:v>1.8314655245829547E-2</c:v>
                </c:pt>
                <c:pt idx="1438">
                  <c:v>1.8297596658152702E-2</c:v>
                </c:pt>
                <c:pt idx="1439">
                  <c:v>1.8279784832990514E-2</c:v>
                </c:pt>
                <c:pt idx="1440">
                  <c:v>1.8262732752690556E-2</c:v>
                </c:pt>
                <c:pt idx="1441">
                  <c:v>1.8245688921581057E-2</c:v>
                </c:pt>
                <c:pt idx="1442">
                  <c:v>1.8228656916506061E-2</c:v>
                </c:pt>
                <c:pt idx="1443">
                  <c:v>1.8211640314187091E-2</c:v>
                </c:pt>
                <c:pt idx="1444">
                  <c:v>1.8194642691224033E-2</c:v>
                </c:pt>
                <c:pt idx="1445">
                  <c:v>1.8177667624091658E-2</c:v>
                </c:pt>
                <c:pt idx="1446">
                  <c:v>1.8160718689144394E-2</c:v>
                </c:pt>
                <c:pt idx="1447">
                  <c:v>1.8143799462614161E-2</c:v>
                </c:pt>
                <c:pt idx="1448">
                  <c:v>1.812838561192031E-2</c:v>
                </c:pt>
                <c:pt idx="1449">
                  <c:v>1.8111531206194732E-2</c:v>
                </c:pt>
                <c:pt idx="1450">
                  <c:v>1.8094717119124377E-2</c:v>
                </c:pt>
                <c:pt idx="1451">
                  <c:v>1.8077946965418663E-2</c:v>
                </c:pt>
                <c:pt idx="1452">
                  <c:v>1.8060499115121326E-2</c:v>
                </c:pt>
                <c:pt idx="1453">
                  <c:v>1.8043829559367657E-2</c:v>
                </c:pt>
                <c:pt idx="1454">
                  <c:v>1.8027210651464055E-2</c:v>
                </c:pt>
                <c:pt idx="1455">
                  <c:v>1.8010642390140278E-2</c:v>
                </c:pt>
                <c:pt idx="1456">
                  <c:v>1.799483885645339E-2</c:v>
                </c:pt>
                <c:pt idx="1457">
                  <c:v>1.7978369086412871E-2</c:v>
                </c:pt>
                <c:pt idx="1458">
                  <c:v>1.7961949955994955E-2</c:v>
                </c:pt>
                <c:pt idx="1459">
                  <c:v>1.7945581463951414E-2</c:v>
                </c:pt>
                <c:pt idx="1460">
                  <c:v>1.7929263609038404E-2</c:v>
                </c:pt>
                <c:pt idx="1461">
                  <c:v>1.7912296329771652E-2</c:v>
                </c:pt>
                <c:pt idx="1462">
                  <c:v>1.7896082559284997E-2</c:v>
                </c:pt>
                <c:pt idx="1463">
                  <c:v>1.7879919425362139E-2</c:v>
                </c:pt>
                <c:pt idx="1464">
                  <c:v>1.7861509274677768E-2</c:v>
                </c:pt>
                <c:pt idx="1465">
                  <c:v>1.7846143025853231E-2</c:v>
                </c:pt>
                <c:pt idx="1466">
                  <c:v>1.7830136200547568E-2</c:v>
                </c:pt>
                <c:pt idx="1467">
                  <c:v>1.7814180003601868E-2</c:v>
                </c:pt>
                <c:pt idx="1468">
                  <c:v>1.7798274433803916E-2</c:v>
                </c:pt>
                <c:pt idx="1469">
                  <c:v>1.778241948994589E-2</c:v>
                </c:pt>
                <c:pt idx="1470">
                  <c:v>1.7766615170822158E-2</c:v>
                </c:pt>
                <c:pt idx="1471">
                  <c:v>1.7750861475232801E-2</c:v>
                </c:pt>
                <c:pt idx="1472">
                  <c:v>1.7735158401981414E-2</c:v>
                </c:pt>
                <c:pt idx="1473">
                  <c:v>1.7719505949874668E-2</c:v>
                </c:pt>
                <c:pt idx="1474">
                  <c:v>1.7701254306735813E-2</c:v>
                </c:pt>
                <c:pt idx="1475">
                  <c:v>1.7685714514293294E-2</c:v>
                </c:pt>
                <c:pt idx="1476">
                  <c:v>1.7670225351657787E-2</c:v>
                </c:pt>
                <c:pt idx="1477">
                  <c:v>1.7654786817624665E-2</c:v>
                </c:pt>
                <c:pt idx="1478">
                  <c:v>1.764135157264168E-2</c:v>
                </c:pt>
                <c:pt idx="1479">
                  <c:v>1.7626005689378971E-2</c:v>
                </c:pt>
                <c:pt idx="1480">
                  <c:v>1.7610710422048256E-2</c:v>
                </c:pt>
                <c:pt idx="1481">
                  <c:v>1.7595465769481067E-2</c:v>
                </c:pt>
                <c:pt idx="1482">
                  <c:v>1.7576827056077285E-2</c:v>
                </c:pt>
                <c:pt idx="1483">
                  <c:v>1.7561696619653525E-2</c:v>
                </c:pt>
                <c:pt idx="1484">
                  <c:v>1.7546616800355387E-2</c:v>
                </c:pt>
                <c:pt idx="1485">
                  <c:v>1.7531587597017541E-2</c:v>
                </c:pt>
                <c:pt idx="1486">
                  <c:v>1.7518492122728484E-2</c:v>
                </c:pt>
                <c:pt idx="1487">
                  <c:v>1.7501681033587287E-2</c:v>
                </c:pt>
                <c:pt idx="1488">
                  <c:v>1.7486803671185373E-2</c:v>
                </c:pt>
                <c:pt idx="1489">
                  <c:v>1.7471976920125171E-2</c:v>
                </c:pt>
                <c:pt idx="1490">
                  <c:v>1.7457200779262518E-2</c:v>
                </c:pt>
                <c:pt idx="1491">
                  <c:v>1.74424752474567E-2</c:v>
                </c:pt>
                <c:pt idx="1492">
                  <c:v>1.7427800323570466E-2</c:v>
                </c:pt>
                <c:pt idx="1493">
                  <c:v>1.7413176006469591E-2</c:v>
                </c:pt>
                <c:pt idx="1494">
                  <c:v>1.7398602295026756E-2</c:v>
                </c:pt>
                <c:pt idx="1495">
                  <c:v>1.7384079188115083E-2</c:v>
                </c:pt>
                <c:pt idx="1496">
                  <c:v>1.7369606684613736E-2</c:v>
                </c:pt>
                <c:pt idx="1497">
                  <c:v>1.7355184783406204E-2</c:v>
                </c:pt>
                <c:pt idx="1498">
                  <c:v>1.7340813483377269E-2</c:v>
                </c:pt>
                <c:pt idx="1499">
                  <c:v>1.7328262428775335E-2</c:v>
                </c:pt>
                <c:pt idx="1500">
                  <c:v>1.7314571012092429E-2</c:v>
                </c:pt>
                <c:pt idx="1501">
                  <c:v>1.7300339778155722E-2</c:v>
                </c:pt>
                <c:pt idx="1502">
                  <c:v>1.7286159129389547E-2</c:v>
                </c:pt>
                <c:pt idx="1503">
                  <c:v>1.7272029064721164E-2</c:v>
                </c:pt>
                <c:pt idx="1504">
                  <c:v>1.7255073568982336E-2</c:v>
                </c:pt>
                <c:pt idx="1505">
                  <c:v>1.724334789868617E-2</c:v>
                </c:pt>
                <c:pt idx="1506">
                  <c:v>1.7229372526488214E-2</c:v>
                </c:pt>
                <c:pt idx="1507">
                  <c:v>1.7215447737014201E-2</c:v>
                </c:pt>
                <c:pt idx="1508">
                  <c:v>1.7202137465636595E-2</c:v>
                </c:pt>
                <c:pt idx="1509">
                  <c:v>1.7188310883278875E-2</c:v>
                </c:pt>
                <c:pt idx="1510">
                  <c:v>1.7174534877628617E-2</c:v>
                </c:pt>
                <c:pt idx="1511">
                  <c:v>1.7160809447645333E-2</c:v>
                </c:pt>
                <c:pt idx="1512">
                  <c:v>1.7146582493609289E-2</c:v>
                </c:pt>
                <c:pt idx="1513">
                  <c:v>1.7132961178398579E-2</c:v>
                </c:pt>
                <c:pt idx="1514">
                  <c:v>1.711939043858756E-2</c:v>
                </c:pt>
                <c:pt idx="1515">
                  <c:v>1.7105870273147167E-2</c:v>
                </c:pt>
                <c:pt idx="1516">
                  <c:v>1.7086643480102904E-2</c:v>
                </c:pt>
                <c:pt idx="1517">
                  <c:v>1.7073246133863035E-2</c:v>
                </c:pt>
                <c:pt idx="1518">
                  <c:v>1.7059899358488027E-2</c:v>
                </c:pt>
                <c:pt idx="1519">
                  <c:v>1.7046603152964617E-2</c:v>
                </c:pt>
                <c:pt idx="1520">
                  <c:v>1.7033357516281315E-2</c:v>
                </c:pt>
                <c:pt idx="1521">
                  <c:v>1.7020162447433644E-2</c:v>
                </c:pt>
                <c:pt idx="1522">
                  <c:v>1.7007017945419332E-2</c:v>
                </c:pt>
                <c:pt idx="1523">
                  <c:v>1.6993924009239617E-2</c:v>
                </c:pt>
                <c:pt idx="1524">
                  <c:v>1.698088063789881E-2</c:v>
                </c:pt>
                <c:pt idx="1525">
                  <c:v>1.6966864587831278E-2</c:v>
                </c:pt>
                <c:pt idx="1526">
                  <c:v>1.6953928352585662E-2</c:v>
                </c:pt>
                <c:pt idx="1527">
                  <c:v>1.6941042684740313E-2</c:v>
                </c:pt>
                <c:pt idx="1528">
                  <c:v>1.6928207583306456E-2</c:v>
                </c:pt>
                <c:pt idx="1529">
                  <c:v>1.6915423047297921E-2</c:v>
                </c:pt>
                <c:pt idx="1530">
                  <c:v>1.6901370067452699E-2</c:v>
                </c:pt>
                <c:pt idx="1531">
                  <c:v>1.6888690863611097E-2</c:v>
                </c:pt>
                <c:pt idx="1532">
                  <c:v>1.6876062219388498E-2</c:v>
                </c:pt>
                <c:pt idx="1533">
                  <c:v>1.6863484133821306E-2</c:v>
                </c:pt>
                <c:pt idx="1534">
                  <c:v>1.6850472695535801E-2</c:v>
                </c:pt>
                <c:pt idx="1535">
                  <c:v>1.6837998754322368E-2</c:v>
                </c:pt>
                <c:pt idx="1536">
                  <c:v>1.6825575371608933E-2</c:v>
                </c:pt>
                <c:pt idx="1537">
                  <c:v>1.6813202546440167E-2</c:v>
                </c:pt>
                <c:pt idx="1538">
                  <c:v>1.6801352052329754E-2</c:v>
                </c:pt>
                <c:pt idx="1539">
                  <c:v>1.6789077298657244E-2</c:v>
                </c:pt>
                <c:pt idx="1540">
                  <c:v>1.6776853096998459E-2</c:v>
                </c:pt>
                <c:pt idx="1541">
                  <c:v>1.6764679446418188E-2</c:v>
                </c:pt>
                <c:pt idx="1542">
                  <c:v>1.6752096750659005E-2</c:v>
                </c:pt>
                <c:pt idx="1543">
                  <c:v>1.6740027250947167E-2</c:v>
                </c:pt>
                <c:pt idx="1544">
                  <c:v>1.6728008302210908E-2</c:v>
                </c:pt>
                <c:pt idx="1545">
                  <c:v>1.6716039903530096E-2</c:v>
                </c:pt>
                <c:pt idx="1546">
                  <c:v>1.6704122053983292E-2</c:v>
                </c:pt>
                <c:pt idx="1547">
                  <c:v>1.6692254752656881E-2</c:v>
                </c:pt>
                <c:pt idx="1548">
                  <c:v>1.6680437998638983E-2</c:v>
                </c:pt>
                <c:pt idx="1549">
                  <c:v>1.6668671791022931E-2</c:v>
                </c:pt>
                <c:pt idx="1550">
                  <c:v>1.6656956128904665E-2</c:v>
                </c:pt>
                <c:pt idx="1551">
                  <c:v>1.664658796030203E-2</c:v>
                </c:pt>
                <c:pt idx="1552">
                  <c:v>1.6634964161357225E-2</c:v>
                </c:pt>
                <c:pt idx="1553">
                  <c:v>1.6623390897325688E-2</c:v>
                </c:pt>
                <c:pt idx="1554">
                  <c:v>1.6611868167332539E-2</c:v>
                </c:pt>
                <c:pt idx="1555">
                  <c:v>1.6600395970505555E-2</c:v>
                </c:pt>
                <c:pt idx="1556">
                  <c:v>1.6588557109097748E-2</c:v>
                </c:pt>
                <c:pt idx="1557">
                  <c:v>1.6577189063821631E-2</c:v>
                </c:pt>
                <c:pt idx="1558">
                  <c:v>1.6565871551736774E-2</c:v>
                </c:pt>
                <c:pt idx="1559">
                  <c:v>1.6554604571983642E-2</c:v>
                </c:pt>
                <c:pt idx="1560">
                  <c:v>1.6543792953704159E-2</c:v>
                </c:pt>
                <c:pt idx="1561">
                  <c:v>1.6532623937824481E-2</c:v>
                </c:pt>
                <c:pt idx="1562">
                  <c:v>1.6521505449128567E-2</c:v>
                </c:pt>
                <c:pt idx="1563">
                  <c:v>1.6510437486775099E-2</c:v>
                </c:pt>
                <c:pt idx="1564">
                  <c:v>1.6499027628375511E-2</c:v>
                </c:pt>
                <c:pt idx="1565">
                  <c:v>1.648806382477733E-2</c:v>
                </c:pt>
                <c:pt idx="1566">
                  <c:v>1.6477150547601314E-2</c:v>
                </c:pt>
                <c:pt idx="1567">
                  <c:v>1.6466287796019555E-2</c:v>
                </c:pt>
                <c:pt idx="1568">
                  <c:v>1.645547556920722E-2</c:v>
                </c:pt>
                <c:pt idx="1569">
                  <c:v>1.6445090719328634E-2</c:v>
                </c:pt>
                <c:pt idx="1570">
                  <c:v>1.6434376418189511E-2</c:v>
                </c:pt>
                <c:pt idx="1571">
                  <c:v>1.6423712636813349E-2</c:v>
                </c:pt>
                <c:pt idx="1572">
                  <c:v>1.6413099374396369E-2</c:v>
                </c:pt>
                <c:pt idx="1573">
                  <c:v>1.6402536630135234E-2</c:v>
                </c:pt>
                <c:pt idx="1574">
                  <c:v>1.6392024403233237E-2</c:v>
                </c:pt>
                <c:pt idx="1575">
                  <c:v>1.6381562692896312E-2</c:v>
                </c:pt>
                <c:pt idx="1576">
                  <c:v>1.6371151498334378E-2</c:v>
                </c:pt>
                <c:pt idx="1577">
                  <c:v>1.6359736255486427E-2</c:v>
                </c:pt>
                <c:pt idx="1578">
                  <c:v>1.6349435516310452E-2</c:v>
                </c:pt>
                <c:pt idx="1579">
                  <c:v>1.6339185298123171E-2</c:v>
                </c:pt>
                <c:pt idx="1580">
                  <c:v>1.6328985600138696E-2</c:v>
                </c:pt>
                <c:pt idx="1581">
                  <c:v>1.6318836421573304E-2</c:v>
                </c:pt>
                <c:pt idx="1582">
                  <c:v>1.6309073256169107E-2</c:v>
                </c:pt>
                <c:pt idx="1583">
                  <c:v>1.6299021959143376E-2</c:v>
                </c:pt>
                <c:pt idx="1584">
                  <c:v>1.6289021176711684E-2</c:v>
                </c:pt>
                <c:pt idx="1585">
                  <c:v>1.6279070908109611E-2</c:v>
                </c:pt>
                <c:pt idx="1586">
                  <c:v>1.6268848292903419E-2</c:v>
                </c:pt>
                <c:pt idx="1587">
                  <c:v>1.6259002214628542E-2</c:v>
                </c:pt>
                <c:pt idx="1588">
                  <c:v>1.624920665039966E-2</c:v>
                </c:pt>
                <c:pt idx="1589">
                  <c:v>1.6239461599466494E-2</c:v>
                </c:pt>
                <c:pt idx="1590">
                  <c:v>1.6230077246094359E-2</c:v>
                </c:pt>
                <c:pt idx="1591">
                  <c:v>1.6220430044652727E-2</c:v>
                </c:pt>
                <c:pt idx="1592">
                  <c:v>1.6210833351805124E-2</c:v>
                </c:pt>
                <c:pt idx="1593">
                  <c:v>1.6201287166817707E-2</c:v>
                </c:pt>
                <c:pt idx="1594">
                  <c:v>1.6191791488961448E-2</c:v>
                </c:pt>
                <c:pt idx="1595">
                  <c:v>1.6182052031437466E-2</c:v>
                </c:pt>
                <c:pt idx="1596">
                  <c:v>1.6172660552838756E-2</c:v>
                </c:pt>
                <c:pt idx="1597">
                  <c:v>1.6163319581659161E-2</c:v>
                </c:pt>
                <c:pt idx="1598">
                  <c:v>1.6154029117180998E-2</c:v>
                </c:pt>
                <c:pt idx="1599">
                  <c:v>1.6144789158691792E-2</c:v>
                </c:pt>
                <c:pt idx="1600">
                  <c:v>1.6135599705481674E-2</c:v>
                </c:pt>
                <c:pt idx="1601">
                  <c:v>1.6126460756845557E-2</c:v>
                </c:pt>
                <c:pt idx="1602">
                  <c:v>1.6117372312081393E-2</c:v>
                </c:pt>
                <c:pt idx="1603">
                  <c:v>1.6109141425887787E-2</c:v>
                </c:pt>
                <c:pt idx="1604">
                  <c:v>1.6100144367763414E-2</c:v>
                </c:pt>
                <c:pt idx="1605">
                  <c:v>1.6091197804162519E-2</c:v>
                </c:pt>
                <c:pt idx="1606">
                  <c:v>1.608230173441029E-2</c:v>
                </c:pt>
                <c:pt idx="1607">
                  <c:v>1.6073456157834547E-2</c:v>
                </c:pt>
                <c:pt idx="1608">
                  <c:v>1.6064407811419486E-2</c:v>
                </c:pt>
                <c:pt idx="1609">
                  <c:v>1.6055666437283744E-2</c:v>
                </c:pt>
                <c:pt idx="1610">
                  <c:v>1.6046975556737529E-2</c:v>
                </c:pt>
                <c:pt idx="1611">
                  <c:v>1.6038335169121593E-2</c:v>
                </c:pt>
                <c:pt idx="1612">
                  <c:v>1.6029985649359917E-2</c:v>
                </c:pt>
                <c:pt idx="1613">
                  <c:v>1.6021443017950145E-2</c:v>
                </c:pt>
                <c:pt idx="1614">
                  <c:v>1.6012950875121643E-2</c:v>
                </c:pt>
                <c:pt idx="1615">
                  <c:v>1.6004509220233158E-2</c:v>
                </c:pt>
                <c:pt idx="1616">
                  <c:v>1.599589060216201E-2</c:v>
                </c:pt>
                <c:pt idx="1617">
                  <c:v>1.5987553158482382E-2</c:v>
                </c:pt>
                <c:pt idx="1618">
                  <c:v>1.5979266203221036E-2</c:v>
                </c:pt>
                <c:pt idx="1619">
                  <c:v>1.5971029735748148E-2</c:v>
                </c:pt>
                <c:pt idx="1620">
                  <c:v>1.5962843755439597E-2</c:v>
                </c:pt>
                <c:pt idx="1621">
                  <c:v>1.5954919502210615E-2</c:v>
                </c:pt>
                <c:pt idx="1622">
                  <c:v>1.5946831245267294E-2</c:v>
                </c:pt>
                <c:pt idx="1623">
                  <c:v>1.593879347127174E-2</c:v>
                </c:pt>
                <c:pt idx="1624">
                  <c:v>1.5930806179615377E-2</c:v>
                </c:pt>
                <c:pt idx="1625">
                  <c:v>1.5922869369697584E-2</c:v>
                </c:pt>
                <c:pt idx="1626">
                  <c:v>1.5914983040917291E-2</c:v>
                </c:pt>
                <c:pt idx="1627">
                  <c:v>1.5907147192679178E-2</c:v>
                </c:pt>
                <c:pt idx="1628">
                  <c:v>1.5899361824392329E-2</c:v>
                </c:pt>
                <c:pt idx="1629">
                  <c:v>1.5891072310053458E-2</c:v>
                </c:pt>
                <c:pt idx="1630">
                  <c:v>1.5883397704636631E-2</c:v>
                </c:pt>
                <c:pt idx="1631">
                  <c:v>1.5875773584433206E-2</c:v>
                </c:pt>
                <c:pt idx="1632">
                  <c:v>1.58681999488593E-2</c:v>
                </c:pt>
                <c:pt idx="1633">
                  <c:v>1.5860676797333641E-2</c:v>
                </c:pt>
                <c:pt idx="1634">
                  <c:v>1.5853372331635349E-2</c:v>
                </c:pt>
                <c:pt idx="1635">
                  <c:v>1.5845946866251796E-2</c:v>
                </c:pt>
                <c:pt idx="1636">
                  <c:v>1.5838571880871372E-2</c:v>
                </c:pt>
                <c:pt idx="1637">
                  <c:v>1.5831247374931901E-2</c:v>
                </c:pt>
                <c:pt idx="1638">
                  <c:v>1.5823818280353358E-2</c:v>
                </c:pt>
                <c:pt idx="1639">
                  <c:v>1.5816598021126334E-2</c:v>
                </c:pt>
                <c:pt idx="1640">
                  <c:v>1.5809428241986376E-2</c:v>
                </c:pt>
                <c:pt idx="1641">
                  <c:v>1.5802308942383492E-2</c:v>
                </c:pt>
                <c:pt idx="1642">
                  <c:v>1.5795382017407378E-2</c:v>
                </c:pt>
                <c:pt idx="1643">
                  <c:v>1.5788360376504128E-2</c:v>
                </c:pt>
                <c:pt idx="1644">
                  <c:v>1.5781389211208394E-2</c:v>
                </c:pt>
                <c:pt idx="1645">
                  <c:v>1.5774468520988148E-2</c:v>
                </c:pt>
                <c:pt idx="1646">
                  <c:v>1.5767598305315284E-2</c:v>
                </c:pt>
                <c:pt idx="1647">
                  <c:v>1.5760653184715038E-2</c:v>
                </c:pt>
                <c:pt idx="1648">
                  <c:v>1.5753887226788506E-2</c:v>
                </c:pt>
                <c:pt idx="1649">
                  <c:v>1.5747171744135497E-2</c:v>
                </c:pt>
                <c:pt idx="1650">
                  <c:v>1.5740506736242079E-2</c:v>
                </c:pt>
                <c:pt idx="1651">
                  <c:v>1.5733892202594749E-2</c:v>
                </c:pt>
                <c:pt idx="1652">
                  <c:v>1.5727328142686955E-2</c:v>
                </c:pt>
                <c:pt idx="1653">
                  <c:v>1.5720814556014751E-2</c:v>
                </c:pt>
                <c:pt idx="1654">
                  <c:v>1.5714351442078538E-2</c:v>
                </c:pt>
                <c:pt idx="1655">
                  <c:v>1.5708037633610471E-2</c:v>
                </c:pt>
                <c:pt idx="1656">
                  <c:v>1.5701767955163884E-2</c:v>
                </c:pt>
                <c:pt idx="1657">
                  <c:v>1.5695449595325039E-2</c:v>
                </c:pt>
                <c:pt idx="1658">
                  <c:v>1.5689181701727926E-2</c:v>
                </c:pt>
                <c:pt idx="1659">
                  <c:v>1.5682964273895129E-2</c:v>
                </c:pt>
                <c:pt idx="1660">
                  <c:v>1.5676714826651592E-2</c:v>
                </c:pt>
                <c:pt idx="1661">
                  <c:v>1.567060166840837E-2</c:v>
                </c:pt>
                <c:pt idx="1662">
                  <c:v>1.5664538976783139E-2</c:v>
                </c:pt>
                <c:pt idx="1663">
                  <c:v>1.565852675131375E-2</c:v>
                </c:pt>
                <c:pt idx="1664">
                  <c:v>1.5652564991540684E-2</c:v>
                </c:pt>
                <c:pt idx="1665">
                  <c:v>1.5646719461807228E-2</c:v>
                </c:pt>
                <c:pt idx="1666">
                  <c:v>1.5640855281330194E-2</c:v>
                </c:pt>
                <c:pt idx="1667">
                  <c:v>1.5635041562949637E-2</c:v>
                </c:pt>
                <c:pt idx="1668">
                  <c:v>1.5629278306223716E-2</c:v>
                </c:pt>
                <c:pt idx="1669">
                  <c:v>1.5623513162330826E-2</c:v>
                </c:pt>
                <c:pt idx="1670">
                  <c:v>1.5617854187315462E-2</c:v>
                </c:pt>
                <c:pt idx="1671">
                  <c:v>1.5612245674891145E-2</c:v>
                </c:pt>
                <c:pt idx="1672">
                  <c:v>1.560668762463111E-2</c:v>
                </c:pt>
                <c:pt idx="1673">
                  <c:v>1.5601218932243796E-2</c:v>
                </c:pt>
                <c:pt idx="1674">
                  <c:v>1.5595758436395343E-2</c:v>
                </c:pt>
                <c:pt idx="1675">
                  <c:v>1.5590348399219293E-2</c:v>
                </c:pt>
                <c:pt idx="1676">
                  <c:v>1.558498882030543E-2</c:v>
                </c:pt>
                <c:pt idx="1677">
                  <c:v>1.5579679699247921E-2</c:v>
                </c:pt>
                <c:pt idx="1678">
                  <c:v>1.5574421035641816E-2</c:v>
                </c:pt>
                <c:pt idx="1679">
                  <c:v>1.5569212829088751E-2</c:v>
                </c:pt>
                <c:pt idx="1680">
                  <c:v>1.5564055079193001E-2</c:v>
                </c:pt>
                <c:pt idx="1681">
                  <c:v>1.5558947785564107E-2</c:v>
                </c:pt>
                <c:pt idx="1682">
                  <c:v>1.5553874274683892E-2</c:v>
                </c:pt>
                <c:pt idx="1683">
                  <c:v>1.5548874670023185E-2</c:v>
                </c:pt>
                <c:pt idx="1684">
                  <c:v>1.5543925524901634E-2</c:v>
                </c:pt>
                <c:pt idx="1685">
                  <c:v>1.5539026838939979E-2</c:v>
                </c:pt>
                <c:pt idx="1686">
                  <c:v>1.5534173217198508E-2</c:v>
                </c:pt>
                <c:pt idx="1687">
                  <c:v>1.5529371839538023E-2</c:v>
                </c:pt>
                <c:pt idx="1688">
                  <c:v>1.5524619946069584E-2</c:v>
                </c:pt>
                <c:pt idx="1689">
                  <c:v>1.5519916686245578E-2</c:v>
                </c:pt>
                <c:pt idx="1690">
                  <c:v>1.5514618390920693E-2</c:v>
                </c:pt>
                <c:pt idx="1691">
                  <c:v>1.5510019354888254E-2</c:v>
                </c:pt>
                <c:pt idx="1692">
                  <c:v>1.550546618506621E-2</c:v>
                </c:pt>
                <c:pt idx="1693">
                  <c:v>1.5500958035539917E-2</c:v>
                </c:pt>
                <c:pt idx="1694">
                  <c:v>1.5496494060405595E-2</c:v>
                </c:pt>
                <c:pt idx="1695">
                  <c:v>1.5492041548871714E-2</c:v>
                </c:pt>
                <c:pt idx="1696">
                  <c:v>1.5487660937989587E-2</c:v>
                </c:pt>
                <c:pt idx="1697">
                  <c:v>1.5483322035299773E-2</c:v>
                </c:pt>
                <c:pt idx="1698">
                  <c:v>1.5479023990356871E-2</c:v>
                </c:pt>
                <c:pt idx="1699">
                  <c:v>1.5474807194711032E-2</c:v>
                </c:pt>
                <c:pt idx="1700">
                  <c:v>1.5470590502529521E-2</c:v>
                </c:pt>
                <c:pt idx="1701">
                  <c:v>1.5466412063700669E-2</c:v>
                </c:pt>
                <c:pt idx="1702">
                  <c:v>1.5462271032400195E-2</c:v>
                </c:pt>
                <c:pt idx="1703">
                  <c:v>1.5458166562814249E-2</c:v>
                </c:pt>
                <c:pt idx="1704">
                  <c:v>1.5454097809137228E-2</c:v>
                </c:pt>
                <c:pt idx="1705">
                  <c:v>1.5450063925572221E-2</c:v>
                </c:pt>
                <c:pt idx="1706">
                  <c:v>1.5446064066332746E-2</c:v>
                </c:pt>
                <c:pt idx="1707">
                  <c:v>1.5442039865669503E-2</c:v>
                </c:pt>
                <c:pt idx="1708">
                  <c:v>1.5437985338069872E-2</c:v>
                </c:pt>
                <c:pt idx="1709">
                  <c:v>1.5434076850200165E-2</c:v>
                </c:pt>
                <c:pt idx="1710">
                  <c:v>1.5430199039613493E-2</c:v>
                </c:pt>
                <c:pt idx="1711">
                  <c:v>1.542635104666115E-2</c:v>
                </c:pt>
                <c:pt idx="1712">
                  <c:v>1.5422598515522494E-2</c:v>
                </c:pt>
                <c:pt idx="1713">
                  <c:v>1.5418809646440721E-2</c:v>
                </c:pt>
                <c:pt idx="1714">
                  <c:v>1.5415048999571204E-2</c:v>
                </c:pt>
                <c:pt idx="1715">
                  <c:v>1.5411316574757151E-2</c:v>
                </c:pt>
                <c:pt idx="1716">
                  <c:v>1.5407538444612606E-2</c:v>
                </c:pt>
                <c:pt idx="1717">
                  <c:v>1.540386060440078E-2</c:v>
                </c:pt>
                <c:pt idx="1718">
                  <c:v>1.5400210984541857E-2</c:v>
                </c:pt>
                <c:pt idx="1719">
                  <c:v>1.5396589584883035E-2</c:v>
                </c:pt>
                <c:pt idx="1720">
                  <c:v>1.5392996405269739E-2</c:v>
                </c:pt>
                <c:pt idx="1721">
                  <c:v>1.538951468021953E-2</c:v>
                </c:pt>
                <c:pt idx="1722">
                  <c:v>1.5385979805415234E-2</c:v>
                </c:pt>
                <c:pt idx="1723">
                  <c:v>1.5382473151430027E-2</c:v>
                </c:pt>
                <c:pt idx="1724">
                  <c:v>1.5378500102790493E-2</c:v>
                </c:pt>
                <c:pt idx="1725">
                  <c:v>1.5374962951722051E-2</c:v>
                </c:pt>
                <c:pt idx="1726">
                  <c:v>1.5371543120539172E-2</c:v>
                </c:pt>
                <c:pt idx="1727">
                  <c:v>1.5368151508344544E-2</c:v>
                </c:pt>
                <c:pt idx="1728">
                  <c:v>1.5364788114995519E-2</c:v>
                </c:pt>
                <c:pt idx="1729">
                  <c:v>1.5361452940349889E-2</c:v>
                </c:pt>
                <c:pt idx="1730">
                  <c:v>1.5358145984267659E-2</c:v>
                </c:pt>
                <c:pt idx="1731">
                  <c:v>1.5354867246607501E-2</c:v>
                </c:pt>
                <c:pt idx="1732">
                  <c:v>1.5351616727232068E-2</c:v>
                </c:pt>
                <c:pt idx="1733">
                  <c:v>1.5348606540225752E-2</c:v>
                </c:pt>
                <c:pt idx="1734">
                  <c:v>1.5345741398933584E-2</c:v>
                </c:pt>
                <c:pt idx="1735">
                  <c:v>1.5342584941344087E-2</c:v>
                </c:pt>
                <c:pt idx="1736">
                  <c:v>1.5339456707576148E-2</c:v>
                </c:pt>
                <c:pt idx="1737">
                  <c:v>1.5336356697494394E-2</c:v>
                </c:pt>
                <c:pt idx="1738">
                  <c:v>1.5332937126698606E-2</c:v>
                </c:pt>
                <c:pt idx="1739">
                  <c:v>1.5329887903851929E-2</c:v>
                </c:pt>
                <c:pt idx="1740">
                  <c:v>1.5326866900651324E-2</c:v>
                </c:pt>
                <c:pt idx="1741">
                  <c:v>1.5323874116968372E-2</c:v>
                </c:pt>
                <c:pt idx="1742">
                  <c:v>1.5321279997706421E-2</c:v>
                </c:pt>
                <c:pt idx="1743">
                  <c:v>1.5318349326956901E-2</c:v>
                </c:pt>
                <c:pt idx="1744">
                  <c:v>1.5315446878977738E-2</c:v>
                </c:pt>
                <c:pt idx="1745">
                  <c:v>1.5312572653642583E-2</c:v>
                </c:pt>
                <c:pt idx="1746">
                  <c:v>1.5309333486882152E-2</c:v>
                </c:pt>
                <c:pt idx="1747">
                  <c:v>1.5306510017661104E-2</c:v>
                </c:pt>
                <c:pt idx="1748">
                  <c:v>1.5303714767088895E-2</c:v>
                </c:pt>
                <c:pt idx="1749">
                  <c:v>1.5300947735044965E-2</c:v>
                </c:pt>
                <c:pt idx="1750">
                  <c:v>1.5298208921412249E-2</c:v>
                </c:pt>
                <c:pt idx="1751">
                  <c:v>1.5295919970253353E-2</c:v>
                </c:pt>
                <c:pt idx="1752">
                  <c:v>1.5293243300001027E-2</c:v>
                </c:pt>
                <c:pt idx="1753">
                  <c:v>1.5290594851429178E-2</c:v>
                </c:pt>
                <c:pt idx="1754">
                  <c:v>1.5287974624423058E-2</c:v>
                </c:pt>
                <c:pt idx="1755">
                  <c:v>1.5285382618868351E-2</c:v>
                </c:pt>
                <c:pt idx="1756">
                  <c:v>1.5282818834652887E-2</c:v>
                </c:pt>
                <c:pt idx="1757">
                  <c:v>1.5280283271666219E-2</c:v>
                </c:pt>
                <c:pt idx="1758">
                  <c:v>1.5277775929796176E-2</c:v>
                </c:pt>
                <c:pt idx="1759">
                  <c:v>1.5274829408295509E-2</c:v>
                </c:pt>
                <c:pt idx="1760">
                  <c:v>1.5272058283543589E-2</c:v>
                </c:pt>
                <c:pt idx="1761">
                  <c:v>1.5269626039542246E-2</c:v>
                </c:pt>
                <c:pt idx="1762">
                  <c:v>1.5267222010225415E-2</c:v>
                </c:pt>
                <c:pt idx="1763">
                  <c:v>1.5264846195492402E-2</c:v>
                </c:pt>
                <c:pt idx="1764">
                  <c:v>1.5262663403957521E-2</c:v>
                </c:pt>
                <c:pt idx="1765">
                  <c:v>1.5260345935524102E-2</c:v>
                </c:pt>
                <c:pt idx="1766">
                  <c:v>1.5258056682575578E-2</c:v>
                </c:pt>
                <c:pt idx="1767">
                  <c:v>1.5255795645016199E-2</c:v>
                </c:pt>
                <c:pt idx="1768">
                  <c:v>1.52533903371032E-2</c:v>
                </c:pt>
                <c:pt idx="1769">
                  <c:v>1.5251183807803152E-2</c:v>
                </c:pt>
                <c:pt idx="1770">
                  <c:v>1.5249005492409894E-2</c:v>
                </c:pt>
                <c:pt idx="1771">
                  <c:v>1.5246855390829801E-2</c:v>
                </c:pt>
                <c:pt idx="1772">
                  <c:v>1.5244733502972778E-2</c:v>
                </c:pt>
                <c:pt idx="1773">
                  <c:v>1.5242821937504383E-2</c:v>
                </c:pt>
                <c:pt idx="1774">
                  <c:v>1.5240758405037285E-2</c:v>
                </c:pt>
                <c:pt idx="1775">
                  <c:v>1.5238723087223658E-2</c:v>
                </c:pt>
                <c:pt idx="1776">
                  <c:v>1.5236431558165722E-2</c:v>
                </c:pt>
                <c:pt idx="1777">
                  <c:v>1.5234266595195145E-2</c:v>
                </c:pt>
                <c:pt idx="1778">
                  <c:v>1.5232318018287359E-2</c:v>
                </c:pt>
                <c:pt idx="1779">
                  <c:v>1.5230397654489214E-2</c:v>
                </c:pt>
                <c:pt idx="1780">
                  <c:v>1.5228505503718563E-2</c:v>
                </c:pt>
                <c:pt idx="1781">
                  <c:v>1.5226641565896794E-2</c:v>
                </c:pt>
                <c:pt idx="1782">
                  <c:v>1.5224805840944414E-2</c:v>
                </c:pt>
                <c:pt idx="1783">
                  <c:v>1.5222998328783696E-2</c:v>
                </c:pt>
                <c:pt idx="1784">
                  <c:v>1.5221219029337794E-2</c:v>
                </c:pt>
                <c:pt idx="1785">
                  <c:v>1.521967354606597E-2</c:v>
                </c:pt>
                <c:pt idx="1786">
                  <c:v>1.5218576401767088E-2</c:v>
                </c:pt>
                <c:pt idx="1787">
                  <c:v>1.5216889516597592E-2</c:v>
                </c:pt>
                <c:pt idx="1788">
                  <c:v>1.5215230848612794E-2</c:v>
                </c:pt>
                <c:pt idx="1789">
                  <c:v>1.521360039774183E-2</c:v>
                </c:pt>
                <c:pt idx="1790">
                  <c:v>1.5210661424985675E-2</c:v>
                </c:pt>
                <c:pt idx="1791">
                  <c:v>1.5209099632582294E-2</c:v>
                </c:pt>
                <c:pt idx="1792">
                  <c:v>1.5207566054668891E-2</c:v>
                </c:pt>
                <c:pt idx="1793">
                  <c:v>1.5206060691178198E-2</c:v>
                </c:pt>
                <c:pt idx="1794">
                  <c:v>1.5204808174541218E-2</c:v>
                </c:pt>
                <c:pt idx="1795">
                  <c:v>1.5203361194131378E-2</c:v>
                </c:pt>
                <c:pt idx="1796">
                  <c:v>1.5201942429143278E-2</c:v>
                </c:pt>
                <c:pt idx="1797">
                  <c:v>1.5200551879517396E-2</c:v>
                </c:pt>
                <c:pt idx="1798">
                  <c:v>1.5198957087871745E-2</c:v>
                </c:pt>
                <c:pt idx="1799">
                  <c:v>1.5197621009615626E-2</c:v>
                </c:pt>
                <c:pt idx="1800">
                  <c:v>1.519631314535764E-2</c:v>
                </c:pt>
                <c:pt idx="1801">
                  <c:v>1.5195033495043185E-2</c:v>
                </c:pt>
                <c:pt idx="1802">
                  <c:v>1.5194262855148036E-2</c:v>
                </c:pt>
                <c:pt idx="1803">
                  <c:v>1.5192801101101357E-2</c:v>
                </c:pt>
                <c:pt idx="1804">
                  <c:v>1.5191608057404479E-2</c:v>
                </c:pt>
                <c:pt idx="1805">
                  <c:v>1.519044322862583E-2</c:v>
                </c:pt>
                <c:pt idx="1806">
                  <c:v>1.5189306614715013E-2</c:v>
                </c:pt>
                <c:pt idx="1807">
                  <c:v>1.5188198215624242E-2</c:v>
                </c:pt>
                <c:pt idx="1808">
                  <c:v>1.5187118031304861E-2</c:v>
                </c:pt>
                <c:pt idx="1809">
                  <c:v>1.5186066061710817E-2</c:v>
                </c:pt>
                <c:pt idx="1810">
                  <c:v>1.5185042306797365E-2</c:v>
                </c:pt>
                <c:pt idx="1811">
                  <c:v>1.5183273296111721E-2</c:v>
                </c:pt>
                <c:pt idx="1812">
                  <c:v>1.5182300047139037E-2</c:v>
                </c:pt>
                <c:pt idx="1813">
                  <c:v>1.5181355009163207E-2</c:v>
                </c:pt>
                <c:pt idx="1814">
                  <c:v>1.518043818214404E-2</c:v>
                </c:pt>
                <c:pt idx="1815">
                  <c:v>1.5179815097972695E-2</c:v>
                </c:pt>
                <c:pt idx="1816">
                  <c:v>1.5178956671754236E-2</c:v>
                </c:pt>
                <c:pt idx="1817">
                  <c:v>1.5178126457564532E-2</c:v>
                </c:pt>
                <c:pt idx="1818">
                  <c:v>1.5177324455368449E-2</c:v>
                </c:pt>
                <c:pt idx="1819">
                  <c:v>1.5176550665132169E-2</c:v>
                </c:pt>
                <c:pt idx="1820">
                  <c:v>1.5175529648043315E-2</c:v>
                </c:pt>
                <c:pt idx="1821">
                  <c:v>1.5174810296706365E-2</c:v>
                </c:pt>
                <c:pt idx="1822">
                  <c:v>1.5174119156050499E-2</c:v>
                </c:pt>
                <c:pt idx="1823">
                  <c:v>1.5173456226045686E-2</c:v>
                </c:pt>
                <c:pt idx="1824">
                  <c:v>1.5173104892237898E-2</c:v>
                </c:pt>
                <c:pt idx="1825">
                  <c:v>1.5172500373111712E-2</c:v>
                </c:pt>
                <c:pt idx="1826">
                  <c:v>1.5171924065740656E-2</c:v>
                </c:pt>
                <c:pt idx="1827">
                  <c:v>1.5171375970099255E-2</c:v>
                </c:pt>
                <c:pt idx="1828">
                  <c:v>1.5170856086165111E-2</c:v>
                </c:pt>
                <c:pt idx="1829">
                  <c:v>1.5170071068213848E-2</c:v>
                </c:pt>
                <c:pt idx="1830">
                  <c:v>1.5169605612052278E-2</c:v>
                </c:pt>
                <c:pt idx="1831">
                  <c:v>1.5169168366351857E-2</c:v>
                </c:pt>
                <c:pt idx="1832">
                  <c:v>1.5168759331093597E-2</c:v>
                </c:pt>
                <c:pt idx="1833">
                  <c:v>1.5168378506260714E-2</c:v>
                </c:pt>
                <c:pt idx="1834">
                  <c:v>1.5168025891836424E-2</c:v>
                </c:pt>
                <c:pt idx="1835">
                  <c:v>1.5167701487806598E-2</c:v>
                </c:pt>
                <c:pt idx="1836">
                  <c:v>1.5167405294157542E-2</c:v>
                </c:pt>
                <c:pt idx="1837">
                  <c:v>1.5168065941445631E-2</c:v>
                </c:pt>
                <c:pt idx="1838">
                  <c:v>1.5167832184161668E-2</c:v>
                </c:pt>
                <c:pt idx="1839">
                  <c:v>1.5167626640775443E-2</c:v>
                </c:pt>
                <c:pt idx="1840">
                  <c:v>1.5167449311277835E-2</c:v>
                </c:pt>
                <c:pt idx="1841">
                  <c:v>1.516698242342903E-2</c:v>
                </c:pt>
                <c:pt idx="1842">
                  <c:v>1.5166859511569541E-2</c:v>
                </c:pt>
                <c:pt idx="1843">
                  <c:v>1.5166764812396011E-2</c:v>
                </c:pt>
                <c:pt idx="1844">
                  <c:v>1.516669832590407E-2</c:v>
                </c:pt>
                <c:pt idx="1845">
                  <c:v>1.5166660052090226E-2</c:v>
                </c:pt>
                <c:pt idx="1846">
                  <c:v>1.5166977825613411E-2</c:v>
                </c:pt>
                <c:pt idx="1847">
                  <c:v>1.5166997993191888E-2</c:v>
                </c:pt>
                <c:pt idx="1848">
                  <c:v>1.5167046374631179E-2</c:v>
                </c:pt>
                <c:pt idx="1849">
                  <c:v>1.5167122969934756E-2</c:v>
                </c:pt>
                <c:pt idx="1850">
                  <c:v>1.5166891873188936E-2</c:v>
                </c:pt>
                <c:pt idx="1851">
                  <c:v>1.5167022875455457E-2</c:v>
                </c:pt>
                <c:pt idx="1852">
                  <c:v>1.5167182090413615E-2</c:v>
                </c:pt>
                <c:pt idx="1853">
                  <c:v>1.5167369518073019E-2</c:v>
                </c:pt>
                <c:pt idx="1854">
                  <c:v>1.5167929154565113E-2</c:v>
                </c:pt>
                <c:pt idx="1855">
                  <c:v>1.516817503316303E-2</c:v>
                </c:pt>
                <c:pt idx="1856">
                  <c:v>1.5168449125673023E-2</c:v>
                </c:pt>
                <c:pt idx="1857">
                  <c:v>1.5168751432105953E-2</c:v>
                </c:pt>
                <c:pt idx="1858">
                  <c:v>1.5169081952476592E-2</c:v>
                </c:pt>
                <c:pt idx="1859">
                  <c:v>1.5169440686798839E-2</c:v>
                </c:pt>
                <c:pt idx="1860">
                  <c:v>1.5169827635087034E-2</c:v>
                </c:pt>
                <c:pt idx="1861">
                  <c:v>1.5170242797358985E-2</c:v>
                </c:pt>
                <c:pt idx="1862">
                  <c:v>1.5170686173631204E-2</c:v>
                </c:pt>
                <c:pt idx="1863">
                  <c:v>1.5170433431525033E-2</c:v>
                </c:pt>
                <c:pt idx="1864">
                  <c:v>1.5170929163651592E-2</c:v>
                </c:pt>
                <c:pt idx="1865">
                  <c:v>1.517145310746564E-2</c:v>
                </c:pt>
                <c:pt idx="1866">
                  <c:v>1.517200526299046E-2</c:v>
                </c:pt>
                <c:pt idx="1867">
                  <c:v>1.5172585630249326E-2</c:v>
                </c:pt>
                <c:pt idx="1868">
                  <c:v>1.5173566465180175E-2</c:v>
                </c:pt>
                <c:pt idx="1869">
                  <c:v>1.5174205297935613E-2</c:v>
                </c:pt>
                <c:pt idx="1870">
                  <c:v>1.5174872343690639E-2</c:v>
                </c:pt>
                <c:pt idx="1871">
                  <c:v>1.5175567602473206E-2</c:v>
                </c:pt>
                <c:pt idx="1872">
                  <c:v>1.5175910643454754E-2</c:v>
                </c:pt>
                <c:pt idx="1873">
                  <c:v>1.5176660281675702E-2</c:v>
                </c:pt>
                <c:pt idx="1874">
                  <c:v>1.5177438131828343E-2</c:v>
                </c:pt>
                <c:pt idx="1875">
                  <c:v>1.5178244193945615E-2</c:v>
                </c:pt>
                <c:pt idx="1876">
                  <c:v>1.5179467092881597E-2</c:v>
                </c:pt>
                <c:pt idx="1877">
                  <c:v>1.5180331630495553E-2</c:v>
                </c:pt>
                <c:pt idx="1878">
                  <c:v>1.518122438137031E-2</c:v>
                </c:pt>
                <c:pt idx="1879">
                  <c:v>1.5182145345543867E-2</c:v>
                </c:pt>
                <c:pt idx="1880">
                  <c:v>1.5183094523055975E-2</c:v>
                </c:pt>
                <c:pt idx="1881">
                  <c:v>1.5183673019901426E-2</c:v>
                </c:pt>
                <c:pt idx="1882">
                  <c:v>1.5184676566795363E-2</c:v>
                </c:pt>
                <c:pt idx="1883">
                  <c:v>1.518570832596094E-2</c:v>
                </c:pt>
                <c:pt idx="1884">
                  <c:v>1.5186768297442078E-2</c:v>
                </c:pt>
                <c:pt idx="1885">
                  <c:v>1.5187856481284453E-2</c:v>
                </c:pt>
                <c:pt idx="1886">
                  <c:v>1.5188972877533744E-2</c:v>
                </c:pt>
                <c:pt idx="1887">
                  <c:v>1.5190117486236509E-2</c:v>
                </c:pt>
                <c:pt idx="1888">
                  <c:v>1.5191290307442814E-2</c:v>
                </c:pt>
                <c:pt idx="1889">
                  <c:v>1.5193322323678196E-2</c:v>
                </c:pt>
                <c:pt idx="1890">
                  <c:v>1.5194555704131618E-2</c:v>
                </c:pt>
                <c:pt idx="1891">
                  <c:v>1.5195817299629688E-2</c:v>
                </c:pt>
                <c:pt idx="1892">
                  <c:v>1.5197107110227145E-2</c:v>
                </c:pt>
                <c:pt idx="1893">
                  <c:v>1.5198425135978728E-2</c:v>
                </c:pt>
                <c:pt idx="1894">
                  <c:v>1.5199345433621182E-2</c:v>
                </c:pt>
                <c:pt idx="1895">
                  <c:v>1.5200717816744173E-2</c:v>
                </c:pt>
                <c:pt idx="1896">
                  <c:v>1.5202118413997649E-2</c:v>
                </c:pt>
                <c:pt idx="1897">
                  <c:v>1.5203547225442765E-2</c:v>
                </c:pt>
                <c:pt idx="1898">
                  <c:v>1.5205438494071266E-2</c:v>
                </c:pt>
                <c:pt idx="1899">
                  <c:v>1.5206925811978796E-2</c:v>
                </c:pt>
                <c:pt idx="1900">
                  <c:v>1.5208441345462289E-2</c:v>
                </c:pt>
                <c:pt idx="1901">
                  <c:v>1.5209985094586039E-2</c:v>
                </c:pt>
                <c:pt idx="1902">
                  <c:v>1.5211114497709058E-2</c:v>
                </c:pt>
                <c:pt idx="1903">
                  <c:v>1.5212712595622731E-2</c:v>
                </c:pt>
                <c:pt idx="1904">
                  <c:v>1.5214338908180143E-2</c:v>
                </c:pt>
                <c:pt idx="1905">
                  <c:v>1.5215993435449868E-2</c:v>
                </c:pt>
                <c:pt idx="1906">
                  <c:v>1.5217676177503546E-2</c:v>
                </c:pt>
                <c:pt idx="1907">
                  <c:v>1.5219840121583112E-2</c:v>
                </c:pt>
                <c:pt idx="1908">
                  <c:v>1.5221581382115828E-2</c:v>
                </c:pt>
                <c:pt idx="1909">
                  <c:v>1.5223350858854007E-2</c:v>
                </c:pt>
                <c:pt idx="1910">
                  <c:v>1.52251485518728E-2</c:v>
                </c:pt>
                <c:pt idx="1911">
                  <c:v>1.5226974461249539E-2</c:v>
                </c:pt>
                <c:pt idx="1912">
                  <c:v>1.5228828587062423E-2</c:v>
                </c:pt>
                <c:pt idx="1913">
                  <c:v>1.5230710929392256E-2</c:v>
                </c:pt>
                <c:pt idx="1914">
                  <c:v>1.5232621488318105E-2</c:v>
                </c:pt>
                <c:pt idx="1915">
                  <c:v>1.5233621016521032E-2</c:v>
                </c:pt>
                <c:pt idx="1916">
                  <c:v>1.5235112410903445E-2</c:v>
                </c:pt>
                <c:pt idx="1917">
                  <c:v>1.5237101322035146E-2</c:v>
                </c:pt>
                <c:pt idx="1918">
                  <c:v>1.5239118446478314E-2</c:v>
                </c:pt>
                <c:pt idx="1919">
                  <c:v>1.5241163784317741E-2</c:v>
                </c:pt>
                <c:pt idx="1920">
                  <c:v>1.5243717141124626E-2</c:v>
                </c:pt>
                <c:pt idx="1921">
                  <c:v>1.5245821010032726E-2</c:v>
                </c:pt>
                <c:pt idx="1922">
                  <c:v>1.5247953093809068E-2</c:v>
                </c:pt>
                <c:pt idx="1923">
                  <c:v>1.5250113392544132E-2</c:v>
                </c:pt>
                <c:pt idx="1924">
                  <c:v>1.5252301906330151E-2</c:v>
                </c:pt>
                <c:pt idx="1925">
                  <c:v>1.5254028297598681E-2</c:v>
                </c:pt>
                <c:pt idx="1926">
                  <c:v>1.5256271131697896E-2</c:v>
                </c:pt>
                <c:pt idx="1927">
                  <c:v>1.5258542179917213E-2</c:v>
                </c:pt>
                <c:pt idx="1928">
                  <c:v>1.526084144235379E-2</c:v>
                </c:pt>
                <c:pt idx="1929">
                  <c:v>1.5263667704309852E-2</c:v>
                </c:pt>
                <c:pt idx="1930">
                  <c:v>1.5266025510390779E-2</c:v>
                </c:pt>
                <c:pt idx="1931">
                  <c:v>1.5268411532199481E-2</c:v>
                </c:pt>
                <c:pt idx="1932">
                  <c:v>1.5270825769834783E-2</c:v>
                </c:pt>
                <c:pt idx="1933">
                  <c:v>1.527276097122489E-2</c:v>
                </c:pt>
                <c:pt idx="1934">
                  <c:v>1.5275229521042046E-2</c:v>
                </c:pt>
                <c:pt idx="1935">
                  <c:v>1.5277726285780429E-2</c:v>
                </c:pt>
                <c:pt idx="1936">
                  <c:v>1.528025126554515E-2</c:v>
                </c:pt>
                <c:pt idx="1937">
                  <c:v>1.5282804460443526E-2</c:v>
                </c:pt>
                <c:pt idx="1938">
                  <c:v>1.5285385870582873E-2</c:v>
                </c:pt>
                <c:pt idx="1939">
                  <c:v>1.528799549607272E-2</c:v>
                </c:pt>
                <c:pt idx="1940">
                  <c:v>1.5290633337023031E-2</c:v>
                </c:pt>
                <c:pt idx="1941">
                  <c:v>1.5294872781392372E-2</c:v>
                </c:pt>
                <c:pt idx="1942">
                  <c:v>1.529757344275561E-2</c:v>
                </c:pt>
                <c:pt idx="1943">
                  <c:v>1.5300302323586045E-2</c:v>
                </c:pt>
                <c:pt idx="1944">
                  <c:v>1.5303059424001411E-2</c:v>
                </c:pt>
                <c:pt idx="1945">
                  <c:v>1.5305844744119003E-2</c:v>
                </c:pt>
                <c:pt idx="1946">
                  <c:v>1.5308122934405531E-2</c:v>
                </c:pt>
                <c:pt idx="1947">
                  <c:v>1.531096190568567E-2</c:v>
                </c:pt>
                <c:pt idx="1948">
                  <c:v>1.5313826700888043E-2</c:v>
                </c:pt>
                <c:pt idx="1949">
                  <c:v>1.531671545741165E-2</c:v>
                </c:pt>
                <c:pt idx="1950">
                  <c:v>1.5320167825748006E-2</c:v>
                </c:pt>
                <c:pt idx="1951">
                  <c:v>1.5323099887913676E-2</c:v>
                </c:pt>
                <c:pt idx="1952">
                  <c:v>1.5326050113185581E-2</c:v>
                </c:pt>
                <c:pt idx="1953">
                  <c:v>1.5329016648964782E-2</c:v>
                </c:pt>
                <c:pt idx="1954">
                  <c:v>1.5331997642642337E-2</c:v>
                </c:pt>
                <c:pt idx="1955">
                  <c:v>1.5334446877305979E-2</c:v>
                </c:pt>
                <c:pt idx="1956">
                  <c:v>1.5337451209364739E-2</c:v>
                </c:pt>
                <c:pt idx="1957">
                  <c:v>1.5340464601555378E-2</c:v>
                </c:pt>
                <c:pt idx="1958">
                  <c:v>1.534348519118167E-2</c:v>
                </c:pt>
                <c:pt idx="1959">
                  <c:v>1.5347054637420289E-2</c:v>
                </c:pt>
                <c:pt idx="1960">
                  <c:v>1.5350083473079961E-2</c:v>
                </c:pt>
                <c:pt idx="1961">
                  <c:v>1.5353113798063948E-2</c:v>
                </c:pt>
                <c:pt idx="1962">
                  <c:v>1.5356143759672952E-2</c:v>
                </c:pt>
                <c:pt idx="1963">
                  <c:v>1.5359171505198553E-2</c:v>
                </c:pt>
                <c:pt idx="1964">
                  <c:v>1.5362195181917558E-2</c:v>
                </c:pt>
                <c:pt idx="1965">
                  <c:v>1.5365212937098086E-2</c:v>
                </c:pt>
                <c:pt idx="1966">
                  <c:v>1.5368222917996093E-2</c:v>
                </c:pt>
                <c:pt idx="1967">
                  <c:v>1.5370687031708625E-2</c:v>
                </c:pt>
                <c:pt idx="1968">
                  <c:v>1.5372606808822261E-2</c:v>
                </c:pt>
                <c:pt idx="1969">
                  <c:v>1.5375586184048792E-2</c:v>
                </c:pt>
                <c:pt idx="1970">
                  <c:v>1.5378550463513775E-2</c:v>
                </c:pt>
                <c:pt idx="1971">
                  <c:v>1.5382029075786077E-2</c:v>
                </c:pt>
                <c:pt idx="1972">
                  <c:v>1.5384956177901492E-2</c:v>
                </c:pt>
                <c:pt idx="1973">
                  <c:v>1.538786299917924E-2</c:v>
                </c:pt>
                <c:pt idx="1974">
                  <c:v>1.5390749342954218E-2</c:v>
                </c:pt>
                <c:pt idx="1975">
                  <c:v>1.5393615209138144E-2</c:v>
                </c:pt>
                <c:pt idx="1976">
                  <c:v>1.5395935983357424E-2</c:v>
                </c:pt>
                <c:pt idx="1977">
                  <c:v>1.5398762236386161E-2</c:v>
                </c:pt>
                <c:pt idx="1978">
                  <c:v>1.5401568012417563E-2</c:v>
                </c:pt>
                <c:pt idx="1979">
                  <c:v>1.5404353311365068E-2</c:v>
                </c:pt>
                <c:pt idx="1980">
                  <c:v>1.5407118133143442E-2</c:v>
                </c:pt>
                <c:pt idx="1981">
                  <c:v>1.5410380371918822E-2</c:v>
                </c:pt>
                <c:pt idx="1982">
                  <c:v>1.5413102892524703E-2</c:v>
                </c:pt>
                <c:pt idx="1983">
                  <c:v>1.5415804934849973E-2</c:v>
                </c:pt>
                <c:pt idx="1984">
                  <c:v>1.5418867907669529E-2</c:v>
                </c:pt>
                <c:pt idx="1985">
                  <c:v>1.5421013757720616E-2</c:v>
                </c:pt>
                <c:pt idx="1986">
                  <c:v>1.5423652789338381E-2</c:v>
                </c:pt>
                <c:pt idx="1987">
                  <c:v>1.5426271343195665E-2</c:v>
                </c:pt>
                <c:pt idx="1988">
                  <c:v>1.5428869419212088E-2</c:v>
                </c:pt>
                <c:pt idx="1989">
                  <c:v>1.5431447017308159E-2</c:v>
                </c:pt>
                <c:pt idx="1990">
                  <c:v>1.5434004137403938E-2</c:v>
                </c:pt>
                <c:pt idx="1991">
                  <c:v>1.5436540779421701E-2</c:v>
                </c:pt>
                <c:pt idx="1992">
                  <c:v>1.543905694328416E-2</c:v>
                </c:pt>
                <c:pt idx="1993">
                  <c:v>1.5443056737172264E-2</c:v>
                </c:pt>
                <c:pt idx="1994">
                  <c:v>1.544552787302169E-2</c:v>
                </c:pt>
                <c:pt idx="1995">
                  <c:v>1.54479785278942E-2</c:v>
                </c:pt>
                <c:pt idx="1996">
                  <c:v>1.5450408701713771E-2</c:v>
                </c:pt>
                <c:pt idx="1997">
                  <c:v>1.5452818394404374E-2</c:v>
                </c:pt>
                <c:pt idx="1998">
                  <c:v>1.5454713146785624E-2</c:v>
                </c:pt>
                <c:pt idx="1999">
                  <c:v>1.5457083238592809E-2</c:v>
                </c:pt>
                <c:pt idx="2000">
                  <c:v>1.545943284991318E-2</c:v>
                </c:pt>
                <c:pt idx="2001">
                  <c:v>1.5461761980673788E-2</c:v>
                </c:pt>
                <c:pt idx="2002">
                  <c:v>1.5464559638316713E-2</c:v>
                </c:pt>
                <c:pt idx="2003">
                  <c:v>1.5466846442678673E-2</c:v>
                </c:pt>
                <c:pt idx="2004">
                  <c:v>1.5469112765400335E-2</c:v>
                </c:pt>
                <c:pt idx="2005">
                  <c:v>1.5471358606409585E-2</c:v>
                </c:pt>
                <c:pt idx="2006">
                  <c:v>1.5473583965637347E-2</c:v>
                </c:pt>
                <c:pt idx="2007">
                  <c:v>1.5475306669495249E-2</c:v>
                </c:pt>
                <c:pt idx="2008">
                  <c:v>1.5477492434355722E-2</c:v>
                </c:pt>
                <c:pt idx="2009">
                  <c:v>1.5479657718096009E-2</c:v>
                </c:pt>
                <c:pt idx="2010">
                  <c:v>1.5481802520651022E-2</c:v>
                </c:pt>
                <c:pt idx="2011">
                  <c:v>1.5484403532643586E-2</c:v>
                </c:pt>
                <c:pt idx="2012">
                  <c:v>1.5486505999747045E-2</c:v>
                </c:pt>
                <c:pt idx="2013">
                  <c:v>1.548858798459635E-2</c:v>
                </c:pt>
                <c:pt idx="2014">
                  <c:v>1.5490649487126336E-2</c:v>
                </c:pt>
                <c:pt idx="2015">
                  <c:v>1.5492690507274446E-2</c:v>
                </c:pt>
                <c:pt idx="2016">
                  <c:v>1.5494711044975512E-2</c:v>
                </c:pt>
                <c:pt idx="2017">
                  <c:v>1.5496711100167411E-2</c:v>
                </c:pt>
                <c:pt idx="2018">
                  <c:v>1.549869067278715E-2</c:v>
                </c:pt>
                <c:pt idx="2019">
                  <c:v>1.5500184079508345E-2</c:v>
                </c:pt>
                <c:pt idx="2020">
                  <c:v>1.5501195104236315E-2</c:v>
                </c:pt>
                <c:pt idx="2021">
                  <c:v>1.5503117370577997E-2</c:v>
                </c:pt>
                <c:pt idx="2022">
                  <c:v>1.5505019156724019E-2</c:v>
                </c:pt>
                <c:pt idx="2023">
                  <c:v>1.5506900462614319E-2</c:v>
                </c:pt>
                <c:pt idx="2024">
                  <c:v>1.5509220301497336E-2</c:v>
                </c:pt>
                <c:pt idx="2025">
                  <c:v>1.5511059262732494E-2</c:v>
                </c:pt>
                <c:pt idx="2026">
                  <c:v>1.5512877742668798E-2</c:v>
                </c:pt>
                <c:pt idx="2027">
                  <c:v>1.551467574124827E-2</c:v>
                </c:pt>
                <c:pt idx="2028">
                  <c:v>1.5515999786246576E-2</c:v>
                </c:pt>
                <c:pt idx="2029">
                  <c:v>1.551775820941895E-2</c:v>
                </c:pt>
                <c:pt idx="2030">
                  <c:v>1.5519496151945197E-2</c:v>
                </c:pt>
                <c:pt idx="2031">
                  <c:v>1.55212136137732E-2</c:v>
                </c:pt>
                <c:pt idx="2032">
                  <c:v>1.5522910594850406E-2</c:v>
                </c:pt>
                <c:pt idx="2033">
                  <c:v>1.5525033621196298E-2</c:v>
                </c:pt>
                <c:pt idx="2034">
                  <c:v>1.5526688248769275E-2</c:v>
                </c:pt>
                <c:pt idx="2035">
                  <c:v>1.5528322394560708E-2</c:v>
                </c:pt>
                <c:pt idx="2036">
                  <c:v>1.5530164909953712E-2</c:v>
                </c:pt>
                <c:pt idx="2037">
                  <c:v>1.5531314411893326E-2</c:v>
                </c:pt>
                <c:pt idx="2038">
                  <c:v>1.5532885581523085E-2</c:v>
                </c:pt>
                <c:pt idx="2039">
                  <c:v>1.5534436270043438E-2</c:v>
                </c:pt>
                <c:pt idx="2040">
                  <c:v>1.5535966477407131E-2</c:v>
                </c:pt>
                <c:pt idx="2041">
                  <c:v>1.5537476203567793E-2</c:v>
                </c:pt>
                <c:pt idx="2042">
                  <c:v>1.5538965448478166E-2</c:v>
                </c:pt>
                <c:pt idx="2043">
                  <c:v>1.5540434212093206E-2</c:v>
                </c:pt>
                <c:pt idx="2044">
                  <c:v>1.5541882494366985E-2</c:v>
                </c:pt>
                <c:pt idx="2045">
                  <c:v>1.5544169305226209E-2</c:v>
                </c:pt>
                <c:pt idx="2046">
                  <c:v>1.5546857213906067E-2</c:v>
                </c:pt>
                <c:pt idx="2047">
                  <c:v>1.5548237033784638E-2</c:v>
                </c:pt>
                <c:pt idx="2048">
                  <c:v>1.5549596367754754E-2</c:v>
                </c:pt>
                <c:pt idx="2049">
                  <c:v>1.5550935215772582E-2</c:v>
                </c:pt>
                <c:pt idx="2050">
                  <c:v>1.5550987044222517E-2</c:v>
                </c:pt>
                <c:pt idx="2051">
                  <c:v>1.5552289141997256E-2</c:v>
                </c:pt>
                <c:pt idx="2052">
                  <c:v>1.5553570756334099E-2</c:v>
                </c:pt>
                <c:pt idx="2053">
                  <c:v>1.5554831887195041E-2</c:v>
                </c:pt>
                <c:pt idx="2054">
                  <c:v>1.5557322165133803E-2</c:v>
                </c:pt>
                <c:pt idx="2055">
                  <c:v>1.5558538096578796E-2</c:v>
                </c:pt>
                <c:pt idx="2056">
                  <c:v>1.5559733541790004E-2</c:v>
                </c:pt>
                <c:pt idx="2057">
                  <c:v>1.5560908500730039E-2</c:v>
                </c:pt>
                <c:pt idx="2058">
                  <c:v>1.5560830287997554E-2</c:v>
                </c:pt>
                <c:pt idx="2059">
                  <c:v>1.5561968517198502E-2</c:v>
                </c:pt>
                <c:pt idx="2060">
                  <c:v>1.5563086262661027E-2</c:v>
                </c:pt>
                <c:pt idx="2061">
                  <c:v>1.5564183524352806E-2</c:v>
                </c:pt>
                <c:pt idx="2062">
                  <c:v>1.5565260302238898E-2</c:v>
                </c:pt>
                <c:pt idx="2063">
                  <c:v>1.5567528040650544E-2</c:v>
                </c:pt>
                <c:pt idx="2064">
                  <c:v>1.556855959469316E-2</c:v>
                </c:pt>
                <c:pt idx="2065">
                  <c:v>1.5569570662186545E-2</c:v>
                </c:pt>
                <c:pt idx="2066">
                  <c:v>1.5570561243098465E-2</c:v>
                </c:pt>
                <c:pt idx="2067">
                  <c:v>1.557153133739927E-2</c:v>
                </c:pt>
                <c:pt idx="2068">
                  <c:v>1.5572480945056293E-2</c:v>
                </c:pt>
                <c:pt idx="2069">
                  <c:v>1.5573410066041174E-2</c:v>
                </c:pt>
                <c:pt idx="2070">
                  <c:v>1.5574318700324257E-2</c:v>
                </c:pt>
                <c:pt idx="2071">
                  <c:v>1.5574029526648688E-2</c:v>
                </c:pt>
                <c:pt idx="2072">
                  <c:v>1.5574510200212928E-2</c:v>
                </c:pt>
                <c:pt idx="2073">
                  <c:v>1.557536308057267E-2</c:v>
                </c:pt>
                <c:pt idx="2074">
                  <c:v>1.557619547765053E-2</c:v>
                </c:pt>
                <c:pt idx="2075">
                  <c:v>1.5577007391420591E-2</c:v>
                </c:pt>
                <c:pt idx="2076">
                  <c:v>1.5579725335523969E-2</c:v>
                </c:pt>
                <c:pt idx="2077">
                  <c:v>1.557895389263864E-2</c:v>
                </c:pt>
                <c:pt idx="2078">
                  <c:v>1.5579702925523754E-2</c:v>
                </c:pt>
                <c:pt idx="2079">
                  <c:v>1.5580431474121817E-2</c:v>
                </c:pt>
                <c:pt idx="2080">
                  <c:v>1.5580759709807147E-2</c:v>
                </c:pt>
                <c:pt idx="2081">
                  <c:v>1.558144872322885E-2</c:v>
                </c:pt>
                <c:pt idx="2082">
                  <c:v>1.5582117253181564E-2</c:v>
                </c:pt>
                <c:pt idx="2083">
                  <c:v>1.558276529964465E-2</c:v>
                </c:pt>
                <c:pt idx="2084">
                  <c:v>1.5583392862597023E-2</c:v>
                </c:pt>
                <c:pt idx="2085">
                  <c:v>1.5584372594467738E-2</c:v>
                </c:pt>
                <c:pt idx="2086">
                  <c:v>1.5584957752461928E-2</c:v>
                </c:pt>
                <c:pt idx="2087">
                  <c:v>1.5585522426005699E-2</c:v>
                </c:pt>
                <c:pt idx="2088">
                  <c:v>1.5586878564146261E-2</c:v>
                </c:pt>
                <c:pt idx="2089">
                  <c:v>1.5586296772656692E-2</c:v>
                </c:pt>
                <c:pt idx="2090">
                  <c:v>1.5586798507932435E-2</c:v>
                </c:pt>
                <c:pt idx="2091">
                  <c:v>1.5587279759574928E-2</c:v>
                </c:pt>
                <c:pt idx="2092">
                  <c:v>1.5587740527567919E-2</c:v>
                </c:pt>
                <c:pt idx="2093">
                  <c:v>1.5588180811897792E-2</c:v>
                </c:pt>
                <c:pt idx="2094">
                  <c:v>1.5588600612550494E-2</c:v>
                </c:pt>
                <c:pt idx="2095">
                  <c:v>1.5588999929513287E-2</c:v>
                </c:pt>
                <c:pt idx="2096">
                  <c:v>1.5589378762773873E-2</c:v>
                </c:pt>
                <c:pt idx="2097">
                  <c:v>1.5590802126083447E-2</c:v>
                </c:pt>
                <c:pt idx="2098">
                  <c:v>1.5591135645688462E-2</c:v>
                </c:pt>
                <c:pt idx="2099">
                  <c:v>1.559144867890597E-2</c:v>
                </c:pt>
                <c:pt idx="2100">
                  <c:v>1.5591741225726036E-2</c:v>
                </c:pt>
                <c:pt idx="2101">
                  <c:v>1.5592013286140018E-2</c:v>
                </c:pt>
                <c:pt idx="2102">
                  <c:v>1.5591705703941704E-2</c:v>
                </c:pt>
                <c:pt idx="2103">
                  <c:v>1.5591927992441881E-2</c:v>
                </c:pt>
                <c:pt idx="2104">
                  <c:v>1.5592129796276725E-2</c:v>
                </c:pt>
                <c:pt idx="2105">
                  <c:v>1.5592311115438814E-2</c:v>
                </c:pt>
                <c:pt idx="2106">
                  <c:v>1.5592813051752275E-2</c:v>
                </c:pt>
                <c:pt idx="2107">
                  <c:v>1.5592951944355346E-2</c:v>
                </c:pt>
                <c:pt idx="2108">
                  <c:v>1.5593070351386483E-2</c:v>
                </c:pt>
                <c:pt idx="2109">
                  <c:v>1.5593168272843077E-2</c:v>
                </c:pt>
                <c:pt idx="2110">
                  <c:v>1.5592910440998486E-2</c:v>
                </c:pt>
                <c:pt idx="2111">
                  <c:v>1.5592968852033621E-2</c:v>
                </c:pt>
                <c:pt idx="2112">
                  <c:v>1.5593006778371101E-2</c:v>
                </c:pt>
                <c:pt idx="2113">
                  <c:v>1.5593024220008743E-2</c:v>
                </c:pt>
                <c:pt idx="2114">
                  <c:v>1.5593350596423659E-2</c:v>
                </c:pt>
                <c:pt idx="2115">
                  <c:v>1.5593325604391736E-2</c:v>
                </c:pt>
                <c:pt idx="2116">
                  <c:v>1.5593280126776585E-2</c:v>
                </c:pt>
                <c:pt idx="2117">
                  <c:v>1.559321416358081E-2</c:v>
                </c:pt>
                <c:pt idx="2118">
                  <c:v>1.5593127714805715E-2</c:v>
                </c:pt>
                <c:pt idx="2119">
                  <c:v>1.5593020780454341E-2</c:v>
                </c:pt>
                <c:pt idx="2120">
                  <c:v>1.5592893360529729E-2</c:v>
                </c:pt>
                <c:pt idx="2121">
                  <c:v>1.559274545503579E-2</c:v>
                </c:pt>
                <c:pt idx="2122">
                  <c:v>1.559257706397817E-2</c:v>
                </c:pt>
                <c:pt idx="2123">
                  <c:v>1.5591439165398086E-2</c:v>
                </c:pt>
                <c:pt idx="2124">
                  <c:v>1.5591234219512851E-2</c:v>
                </c:pt>
                <c:pt idx="2125">
                  <c:v>1.5591008790730028E-2</c:v>
                </c:pt>
                <c:pt idx="2126">
                  <c:v>1.5590762879055357E-2</c:v>
                </c:pt>
                <c:pt idx="2127">
                  <c:v>1.5590496484498116E-2</c:v>
                </c:pt>
                <c:pt idx="2128">
                  <c:v>1.5590518710463961E-2</c:v>
                </c:pt>
                <c:pt idx="2129">
                  <c:v>1.5590209873782897E-2</c:v>
                </c:pt>
                <c:pt idx="2130">
                  <c:v>1.5589880553362294E-2</c:v>
                </c:pt>
                <c:pt idx="2131">
                  <c:v>1.5589530749211374E-2</c:v>
                </c:pt>
                <c:pt idx="2132">
                  <c:v>1.5588857268769215E-2</c:v>
                </c:pt>
                <c:pt idx="2133">
                  <c:v>1.558846797710556E-2</c:v>
                </c:pt>
                <c:pt idx="2134">
                  <c:v>1.5588058202628225E-2</c:v>
                </c:pt>
                <c:pt idx="2135">
                  <c:v>1.5587627945351347E-2</c:v>
                </c:pt>
                <c:pt idx="2136">
                  <c:v>1.5587474472921034E-2</c:v>
                </c:pt>
                <c:pt idx="2137">
                  <c:v>1.5587001766643396E-2</c:v>
                </c:pt>
                <c:pt idx="2138">
                  <c:v>1.5586508576725481E-2</c:v>
                </c:pt>
                <c:pt idx="2139">
                  <c:v>1.558599490318178E-2</c:v>
                </c:pt>
                <c:pt idx="2140">
                  <c:v>1.5585460746028986E-2</c:v>
                </c:pt>
                <c:pt idx="2141">
                  <c:v>1.5584616263662339E-2</c:v>
                </c:pt>
                <c:pt idx="2142">
                  <c:v>1.5584042627187001E-2</c:v>
                </c:pt>
                <c:pt idx="2143">
                  <c:v>1.5583448508034893E-2</c:v>
                </c:pt>
                <c:pt idx="2144">
                  <c:v>1.5582833906222799E-2</c:v>
                </c:pt>
                <c:pt idx="2145">
                  <c:v>1.5582198821770147E-2</c:v>
                </c:pt>
                <c:pt idx="2146">
                  <c:v>1.5581543254697697E-2</c:v>
                </c:pt>
                <c:pt idx="2147">
                  <c:v>1.5580867205024438E-2</c:v>
                </c:pt>
                <c:pt idx="2148">
                  <c:v>1.5580170672771126E-2</c:v>
                </c:pt>
                <c:pt idx="2149">
                  <c:v>1.5580286996384982E-2</c:v>
                </c:pt>
                <c:pt idx="2150">
                  <c:v>1.5579545013985981E-2</c:v>
                </c:pt>
                <c:pt idx="2151">
                  <c:v>1.5578782546433408E-2</c:v>
                </c:pt>
                <c:pt idx="2152">
                  <c:v>1.557799959375159E-2</c:v>
                </c:pt>
                <c:pt idx="2153">
                  <c:v>1.557719615596442E-2</c:v>
                </c:pt>
                <c:pt idx="2154">
                  <c:v>1.5576102072857659E-2</c:v>
                </c:pt>
                <c:pt idx="2155">
                  <c:v>1.5575259164477624E-2</c:v>
                </c:pt>
                <c:pt idx="2156">
                  <c:v>1.5574395771948132E-2</c:v>
                </c:pt>
                <c:pt idx="2157">
                  <c:v>1.5573511895297137E-2</c:v>
                </c:pt>
                <c:pt idx="2158">
                  <c:v>1.557287169135497E-2</c:v>
                </c:pt>
                <c:pt idx="2159">
                  <c:v>1.5571945343486557E-2</c:v>
                </c:pt>
                <c:pt idx="2160">
                  <c:v>1.5570998510701772E-2</c:v>
                </c:pt>
                <c:pt idx="2161">
                  <c:v>1.5570031193030591E-2</c:v>
                </c:pt>
                <c:pt idx="2162">
                  <c:v>1.5568785251184089E-2</c:v>
                </c:pt>
                <c:pt idx="2163">
                  <c:v>1.5567778470395952E-2</c:v>
                </c:pt>
                <c:pt idx="2164">
                  <c:v>1.5566751205690741E-2</c:v>
                </c:pt>
                <c:pt idx="2165">
                  <c:v>1.5565703457099902E-2</c:v>
                </c:pt>
                <c:pt idx="2166">
                  <c:v>1.5564635224655761E-2</c:v>
                </c:pt>
                <c:pt idx="2167">
                  <c:v>1.5563797106113032E-2</c:v>
                </c:pt>
                <c:pt idx="2168">
                  <c:v>1.556268639511464E-2</c:v>
                </c:pt>
                <c:pt idx="2169">
                  <c:v>1.5561555199487471E-2</c:v>
                </c:pt>
                <c:pt idx="2170">
                  <c:v>1.5560403519268453E-2</c:v>
                </c:pt>
                <c:pt idx="2171">
                  <c:v>1.5559231354492777E-2</c:v>
                </c:pt>
                <c:pt idx="2172">
                  <c:v>1.5558038705197367E-2</c:v>
                </c:pt>
                <c:pt idx="2173">
                  <c:v>1.5556825571418716E-2</c:v>
                </c:pt>
                <c:pt idx="2174">
                  <c:v>1.5555591953194623E-2</c:v>
                </c:pt>
                <c:pt idx="2175">
                  <c:v>1.55536219796364E-2</c:v>
                </c:pt>
                <c:pt idx="2176">
                  <c:v>1.5552351946107006E-2</c:v>
                </c:pt>
                <c:pt idx="2177">
                  <c:v>1.5551061430871999E-2</c:v>
                </c:pt>
                <c:pt idx="2178">
                  <c:v>1.5549750433970685E-2</c:v>
                </c:pt>
                <c:pt idx="2179">
                  <c:v>1.5548418955443694E-2</c:v>
                </c:pt>
                <c:pt idx="2180">
                  <c:v>1.5547298159782265E-2</c:v>
                </c:pt>
                <c:pt idx="2181">
                  <c:v>1.5545924196062325E-2</c:v>
                </c:pt>
                <c:pt idx="2182">
                  <c:v>1.5544529749968786E-2</c:v>
                </c:pt>
                <c:pt idx="2183">
                  <c:v>1.5543114821543372E-2</c:v>
                </c:pt>
                <c:pt idx="2184">
                  <c:v>1.554145433986596E-2</c:v>
                </c:pt>
                <c:pt idx="2185">
                  <c:v>1.553999997246111E-2</c:v>
                </c:pt>
                <c:pt idx="2186">
                  <c:v>1.5538525123729569E-2</c:v>
                </c:pt>
                <c:pt idx="2187">
                  <c:v>1.5537029793715504E-2</c:v>
                </c:pt>
                <c:pt idx="2188">
                  <c:v>1.553573294599518E-2</c:v>
                </c:pt>
                <c:pt idx="2189">
                  <c:v>1.5534195124519744E-2</c:v>
                </c:pt>
                <c:pt idx="2190">
                  <c:v>1.5532636821031299E-2</c:v>
                </c:pt>
                <c:pt idx="2191">
                  <c:v>1.553105803557772E-2</c:v>
                </c:pt>
                <c:pt idx="2192">
                  <c:v>1.5529458768208196E-2</c:v>
                </c:pt>
                <c:pt idx="2193">
                  <c:v>1.5527627709321814E-2</c:v>
                </c:pt>
                <c:pt idx="2194">
                  <c:v>1.552598901165232E-2</c:v>
                </c:pt>
                <c:pt idx="2195">
                  <c:v>1.5524329833085848E-2</c:v>
                </c:pt>
                <c:pt idx="2196">
                  <c:v>1.5522650173672303E-2</c:v>
                </c:pt>
                <c:pt idx="2197">
                  <c:v>1.5520950033463356E-2</c:v>
                </c:pt>
                <c:pt idx="2198">
                  <c:v>1.5519229412510679E-2</c:v>
                </c:pt>
                <c:pt idx="2199">
                  <c:v>1.5517488310867708E-2</c:v>
                </c:pt>
                <c:pt idx="2200">
                  <c:v>1.5515726728587441E-2</c:v>
                </c:pt>
                <c:pt idx="2201">
                  <c:v>1.5514541296538511E-2</c:v>
                </c:pt>
                <c:pt idx="2202">
                  <c:v>1.55127341317924E-2</c:v>
                </c:pt>
                <c:pt idx="2203">
                  <c:v>1.5510906483975401E-2</c:v>
                </c:pt>
                <c:pt idx="2204">
                  <c:v>1.550905835314355E-2</c:v>
                </c:pt>
                <c:pt idx="2205">
                  <c:v>1.55071897393555E-2</c:v>
                </c:pt>
                <c:pt idx="2206">
                  <c:v>1.5505109615512326E-2</c:v>
                </c:pt>
                <c:pt idx="2207">
                  <c:v>1.5503201300751905E-2</c:v>
                </c:pt>
                <c:pt idx="2208">
                  <c:v>1.5501271475990274E-2</c:v>
                </c:pt>
                <c:pt idx="2209">
                  <c:v>1.5499319341669414E-2</c:v>
                </c:pt>
                <c:pt idx="2210">
                  <c:v>1.5497527915471935E-2</c:v>
                </c:pt>
                <c:pt idx="2211">
                  <c:v>1.5495526712723204E-2</c:v>
                </c:pt>
                <c:pt idx="2212">
                  <c:v>1.5493500710077119E-2</c:v>
                </c:pt>
                <c:pt idx="2213">
                  <c:v>1.5491449112304148E-2</c:v>
                </c:pt>
                <c:pt idx="2214">
                  <c:v>1.5489196042403447E-2</c:v>
                </c:pt>
                <c:pt idx="2215">
                  <c:v>1.5487093260221189E-2</c:v>
                </c:pt>
                <c:pt idx="2216">
                  <c:v>1.5484962571685419E-2</c:v>
                </c:pt>
                <c:pt idx="2217">
                  <c:v>1.548280317726957E-2</c:v>
                </c:pt>
                <c:pt idx="2218">
                  <c:v>1.5480614277454506E-2</c:v>
                </c:pt>
                <c:pt idx="2219">
                  <c:v>1.5478557495669945E-2</c:v>
                </c:pt>
                <c:pt idx="2220">
                  <c:v>1.5476304465941509E-2</c:v>
                </c:pt>
                <c:pt idx="2221">
                  <c:v>1.5474019479410218E-2</c:v>
                </c:pt>
                <c:pt idx="2222">
                  <c:v>1.5471701740889111E-2</c:v>
                </c:pt>
                <c:pt idx="2223">
                  <c:v>1.5469350455196007E-2</c:v>
                </c:pt>
                <c:pt idx="2224">
                  <c:v>1.5466964827153505E-2</c:v>
                </c:pt>
                <c:pt idx="2225">
                  <c:v>1.5464544061591151E-2</c:v>
                </c:pt>
                <c:pt idx="2226">
                  <c:v>1.5462087363344144E-2</c:v>
                </c:pt>
                <c:pt idx="2227">
                  <c:v>1.5459314810867666E-2</c:v>
                </c:pt>
                <c:pt idx="2228">
                  <c:v>1.5456652933597149E-2</c:v>
                </c:pt>
                <c:pt idx="2229">
                  <c:v>1.5454092788317287E-2</c:v>
                </c:pt>
                <c:pt idx="2230">
                  <c:v>1.5451493572338486E-2</c:v>
                </c:pt>
                <c:pt idx="2231">
                  <c:v>1.5448854477444485E-2</c:v>
                </c:pt>
                <c:pt idx="2232">
                  <c:v>1.5446299440042614E-2</c:v>
                </c:pt>
                <c:pt idx="2233">
                  <c:v>1.5443575291317116E-2</c:v>
                </c:pt>
                <c:pt idx="2234">
                  <c:v>1.5440809761179912E-2</c:v>
                </c:pt>
                <c:pt idx="2235">
                  <c:v>1.543800284980186E-2</c:v>
                </c:pt>
                <c:pt idx="2236">
                  <c:v>1.543515455735776E-2</c:v>
                </c:pt>
                <c:pt idx="2237">
                  <c:v>1.5432155517621162E-2</c:v>
                </c:pt>
                <c:pt idx="2238">
                  <c:v>1.5429227544341199E-2</c:v>
                </c:pt>
                <c:pt idx="2239">
                  <c:v>1.542625819226427E-2</c:v>
                </c:pt>
                <c:pt idx="2240">
                  <c:v>1.5423247461575425E-2</c:v>
                </c:pt>
                <c:pt idx="2241">
                  <c:v>1.5420292385454048E-2</c:v>
                </c:pt>
                <c:pt idx="2242">
                  <c:v>1.5417195810432154E-2</c:v>
                </c:pt>
                <c:pt idx="2243">
                  <c:v>1.541405785564076E-2</c:v>
                </c:pt>
                <c:pt idx="2244">
                  <c:v>1.5410878521275312E-2</c:v>
                </c:pt>
                <c:pt idx="2245">
                  <c:v>1.5407573135561504E-2</c:v>
                </c:pt>
                <c:pt idx="2246">
                  <c:v>1.5404314137203693E-2</c:v>
                </c:pt>
                <c:pt idx="2247">
                  <c:v>1.5401013761592437E-2</c:v>
                </c:pt>
                <c:pt idx="2248">
                  <c:v>1.5397672008932653E-2</c:v>
                </c:pt>
                <c:pt idx="2249">
                  <c:v>1.5394288879430585E-2</c:v>
                </c:pt>
                <c:pt idx="2250">
                  <c:v>1.5390864373296009E-2</c:v>
                </c:pt>
                <c:pt idx="2251">
                  <c:v>1.5387398490741794E-2</c:v>
                </c:pt>
                <c:pt idx="2252">
                  <c:v>1.5383891231982135E-2</c:v>
                </c:pt>
                <c:pt idx="2253">
                  <c:v>1.5380521314503796E-2</c:v>
                </c:pt>
                <c:pt idx="2254">
                  <c:v>1.5376921978405062E-2</c:v>
                </c:pt>
                <c:pt idx="2255">
                  <c:v>1.5373281261635697E-2</c:v>
                </c:pt>
                <c:pt idx="2256">
                  <c:v>1.5369599164425086E-2</c:v>
                </c:pt>
                <c:pt idx="2257">
                  <c:v>1.5365875687003911E-2</c:v>
                </c:pt>
                <c:pt idx="2258">
                  <c:v>1.5362067113161371E-2</c:v>
                </c:pt>
                <c:pt idx="2259">
                  <c:v>1.5358263993331383E-2</c:v>
                </c:pt>
                <c:pt idx="2260">
                  <c:v>1.5354419495703594E-2</c:v>
                </c:pt>
                <c:pt idx="2261">
                  <c:v>1.5350533620519125E-2</c:v>
                </c:pt>
                <c:pt idx="2262">
                  <c:v>1.5346637605053823E-2</c:v>
                </c:pt>
                <c:pt idx="2263">
                  <c:v>1.5342665851390476E-2</c:v>
                </c:pt>
                <c:pt idx="2264">
                  <c:v>1.53386527192126E-2</c:v>
                </c:pt>
                <c:pt idx="2265">
                  <c:v>1.5334598208773906E-2</c:v>
                </c:pt>
                <c:pt idx="2266">
                  <c:v>1.5330502320329844E-2</c:v>
                </c:pt>
                <c:pt idx="2267">
                  <c:v>1.5326349454522102E-2</c:v>
                </c:pt>
                <c:pt idx="2268">
                  <c:v>1.5322173943396609E-2</c:v>
                </c:pt>
                <c:pt idx="2269">
                  <c:v>1.5317957056733365E-2</c:v>
                </c:pt>
                <c:pt idx="2270">
                  <c:v>1.5313698794796205E-2</c:v>
                </c:pt>
                <c:pt idx="2271">
                  <c:v>1.5309402217136042E-2</c:v>
                </c:pt>
                <c:pt idx="2272">
                  <c:v>1.5305058066164052E-2</c:v>
                </c:pt>
                <c:pt idx="2273">
                  <c:v>1.530067253904477E-2</c:v>
                </c:pt>
                <c:pt idx="2274">
                  <c:v>1.5296245636056671E-2</c:v>
                </c:pt>
                <c:pt idx="2275">
                  <c:v>1.5291777357477358E-2</c:v>
                </c:pt>
                <c:pt idx="2276">
                  <c:v>1.5287267703587041E-2</c:v>
                </c:pt>
                <c:pt idx="2277">
                  <c:v>1.5282716674672448E-2</c:v>
                </c:pt>
                <c:pt idx="2278">
                  <c:v>1.5278124271017698E-2</c:v>
                </c:pt>
                <c:pt idx="2279">
                  <c:v>1.5273490492912562E-2</c:v>
                </c:pt>
                <c:pt idx="2280">
                  <c:v>1.5268865548208006E-2</c:v>
                </c:pt>
                <c:pt idx="2281">
                  <c:v>1.5264155330528377E-2</c:v>
                </c:pt>
                <c:pt idx="2282">
                  <c:v>1.5259403742609645E-2</c:v>
                </c:pt>
                <c:pt idx="2283">
                  <c:v>1.5254610784748277E-2</c:v>
                </c:pt>
                <c:pt idx="2284">
                  <c:v>1.5249738877967137E-2</c:v>
                </c:pt>
                <c:pt idx="2285">
                  <c:v>1.5244860020371617E-2</c:v>
                </c:pt>
                <c:pt idx="2286">
                  <c:v>1.5239939792079065E-2</c:v>
                </c:pt>
                <c:pt idx="2287">
                  <c:v>1.5234978193398741E-2</c:v>
                </c:pt>
                <c:pt idx="2288">
                  <c:v>1.5230025456834122E-2</c:v>
                </c:pt>
                <c:pt idx="2289">
                  <c:v>1.5224984285674047E-2</c:v>
                </c:pt>
                <c:pt idx="2290">
                  <c:v>1.5219901746713799E-2</c:v>
                </c:pt>
                <c:pt idx="2291">
                  <c:v>1.5214777840271802E-2</c:v>
                </c:pt>
                <c:pt idx="2292">
                  <c:v>1.5209612566665167E-2</c:v>
                </c:pt>
                <c:pt idx="2293">
                  <c:v>1.5204339840736382E-2</c:v>
                </c:pt>
                <c:pt idx="2294">
                  <c:v>1.5199088658180053E-2</c:v>
                </c:pt>
                <c:pt idx="2295">
                  <c:v>1.5193796107793908E-2</c:v>
                </c:pt>
                <c:pt idx="2296">
                  <c:v>1.5187696824719241E-2</c:v>
                </c:pt>
                <c:pt idx="2297">
                  <c:v>1.518239488225911E-2</c:v>
                </c:pt>
                <c:pt idx="2298">
                  <c:v>1.5176975503228298E-2</c:v>
                </c:pt>
                <c:pt idx="2299">
                  <c:v>1.5171514759389207E-2</c:v>
                </c:pt>
                <c:pt idx="2300">
                  <c:v>1.5166012651079584E-2</c:v>
                </c:pt>
                <c:pt idx="2301">
                  <c:v>1.5160469178643773E-2</c:v>
                </c:pt>
                <c:pt idx="2302">
                  <c:v>1.5154884342424792E-2</c:v>
                </c:pt>
                <c:pt idx="2303">
                  <c:v>1.5149258142773132E-2</c:v>
                </c:pt>
                <c:pt idx="2304">
                  <c:v>1.5143590580037086E-2</c:v>
                </c:pt>
                <c:pt idx="2305">
                  <c:v>1.5137881654571536E-2</c:v>
                </c:pt>
                <c:pt idx="2306">
                  <c:v>1.5131915154528166E-2</c:v>
                </c:pt>
                <c:pt idx="2307">
                  <c:v>1.5126117110483285E-2</c:v>
                </c:pt>
                <c:pt idx="2308">
                  <c:v>1.5120277701558188E-2</c:v>
                </c:pt>
                <c:pt idx="2309">
                  <c:v>1.5114396928120406E-2</c:v>
                </c:pt>
                <c:pt idx="2310">
                  <c:v>1.5108595849242876E-2</c:v>
                </c:pt>
                <c:pt idx="2311">
                  <c:v>1.5102635551540492E-2</c:v>
                </c:pt>
                <c:pt idx="2312">
                  <c:v>1.509663389204805E-2</c:v>
                </c:pt>
                <c:pt idx="2313">
                  <c:v>1.5090590871141204E-2</c:v>
                </c:pt>
                <c:pt idx="2314">
                  <c:v>1.5083229960717672E-2</c:v>
                </c:pt>
                <c:pt idx="2315">
                  <c:v>1.5077088677944599E-2</c:v>
                </c:pt>
                <c:pt idx="2316">
                  <c:v>1.5070906030173647E-2</c:v>
                </c:pt>
                <c:pt idx="2317">
                  <c:v>1.506468201780063E-2</c:v>
                </c:pt>
                <c:pt idx="2318">
                  <c:v>1.5058859150692154E-2</c:v>
                </c:pt>
                <c:pt idx="2319">
                  <c:v>1.5052562060917943E-2</c:v>
                </c:pt>
                <c:pt idx="2320">
                  <c:v>1.5046223612487778E-2</c:v>
                </c:pt>
                <c:pt idx="2321">
                  <c:v>1.5039843805797846E-2</c:v>
                </c:pt>
                <c:pt idx="2322">
                  <c:v>1.5033422641250011E-2</c:v>
                </c:pt>
                <c:pt idx="2323">
                  <c:v>1.5026469309255247E-2</c:v>
                </c:pt>
                <c:pt idx="2324">
                  <c:v>1.5019955755896203E-2</c:v>
                </c:pt>
                <c:pt idx="2325">
                  <c:v>1.5013400841176801E-2</c:v>
                </c:pt>
                <c:pt idx="2326">
                  <c:v>1.5006804565513912E-2</c:v>
                </c:pt>
                <c:pt idx="2327">
                  <c:v>1.5000166929326555E-2</c:v>
                </c:pt>
                <c:pt idx="2328">
                  <c:v>1.4993487933038049E-2</c:v>
                </c:pt>
                <c:pt idx="2329">
                  <c:v>1.4986767577072999E-2</c:v>
                </c:pt>
                <c:pt idx="2330">
                  <c:v>1.4980005861859019E-2</c:v>
                </c:pt>
                <c:pt idx="2331">
                  <c:v>1.4973771123827799E-2</c:v>
                </c:pt>
                <c:pt idx="2332">
                  <c:v>1.496732019636046E-2</c:v>
                </c:pt>
                <c:pt idx="2333">
                  <c:v>1.4960450598935188E-2</c:v>
                </c:pt>
                <c:pt idx="2334">
                  <c:v>1.4953539651746083E-2</c:v>
                </c:pt>
                <c:pt idx="2335">
                  <c:v>1.4946587355220645E-2</c:v>
                </c:pt>
                <c:pt idx="2336">
                  <c:v>1.4939389008638603E-2</c:v>
                </c:pt>
                <c:pt idx="2337">
                  <c:v>1.4932350770431851E-2</c:v>
                </c:pt>
                <c:pt idx="2338">
                  <c:v>1.492527118264771E-2</c:v>
                </c:pt>
                <c:pt idx="2339">
                  <c:v>1.4918150245727586E-2</c:v>
                </c:pt>
                <c:pt idx="2340">
                  <c:v>1.4911205647709855E-2</c:v>
                </c:pt>
                <c:pt idx="2341">
                  <c:v>1.490400526429946E-2</c:v>
                </c:pt>
                <c:pt idx="2342">
                  <c:v>1.4896763534619453E-2</c:v>
                </c:pt>
                <c:pt idx="2343">
                  <c:v>1.488948045911986E-2</c:v>
                </c:pt>
                <c:pt idx="2344">
                  <c:v>1.4882156038251151E-2</c:v>
                </c:pt>
                <c:pt idx="2345">
                  <c:v>1.4874556317368981E-2</c:v>
                </c:pt>
                <c:pt idx="2346">
                  <c:v>1.4867145949058793E-2</c:v>
                </c:pt>
                <c:pt idx="2347">
                  <c:v>1.4859694235232583E-2</c:v>
                </c:pt>
                <c:pt idx="2348">
                  <c:v>1.4851127364290713E-2</c:v>
                </c:pt>
                <c:pt idx="2349">
                  <c:v>1.4843834517151332E-2</c:v>
                </c:pt>
                <c:pt idx="2350">
                  <c:v>1.4836256127634079E-2</c:v>
                </c:pt>
                <c:pt idx="2351">
                  <c:v>1.4828636396043196E-2</c:v>
                </c:pt>
                <c:pt idx="2352">
                  <c:v>1.4820975322850346E-2</c:v>
                </c:pt>
                <c:pt idx="2353">
                  <c:v>1.4813272908532056E-2</c:v>
                </c:pt>
                <c:pt idx="2354">
                  <c:v>1.4805529153563085E-2</c:v>
                </c:pt>
                <c:pt idx="2355">
                  <c:v>1.4797744058423049E-2</c:v>
                </c:pt>
                <c:pt idx="2356">
                  <c:v>1.4789917623595538E-2</c:v>
                </c:pt>
                <c:pt idx="2357">
                  <c:v>1.4781776230324608E-2</c:v>
                </c:pt>
                <c:pt idx="2358">
                  <c:v>1.4773031232170218E-2</c:v>
                </c:pt>
                <c:pt idx="2359">
                  <c:v>1.4765067668783978E-2</c:v>
                </c:pt>
                <c:pt idx="2360">
                  <c:v>1.4757062761752258E-2</c:v>
                </c:pt>
                <c:pt idx="2361">
                  <c:v>1.4749016511580167E-2</c:v>
                </c:pt>
                <c:pt idx="2362">
                  <c:v>1.4736874265954535E-2</c:v>
                </c:pt>
                <c:pt idx="2363">
                  <c:v>1.4728728277318115E-2</c:v>
                </c:pt>
                <c:pt idx="2364">
                  <c:v>1.4720540950299361E-2</c:v>
                </c:pt>
                <c:pt idx="2365">
                  <c:v>1.4712312285414145E-2</c:v>
                </c:pt>
                <c:pt idx="2366">
                  <c:v>1.4703736600077908E-2</c:v>
                </c:pt>
                <c:pt idx="2367">
                  <c:v>1.469542197021894E-2</c:v>
                </c:pt>
                <c:pt idx="2368">
                  <c:v>1.4687066002592852E-2</c:v>
                </c:pt>
                <c:pt idx="2369">
                  <c:v>1.467866869772661E-2</c:v>
                </c:pt>
                <c:pt idx="2370">
                  <c:v>1.4670548911086365E-2</c:v>
                </c:pt>
                <c:pt idx="2371">
                  <c:v>1.466207222990119E-2</c:v>
                </c:pt>
                <c:pt idx="2372">
                  <c:v>1.4653554214509141E-2</c:v>
                </c:pt>
                <c:pt idx="2373">
                  <c:v>1.4644994865442683E-2</c:v>
                </c:pt>
                <c:pt idx="2374">
                  <c:v>1.4635729759332972E-2</c:v>
                </c:pt>
                <c:pt idx="2375">
                  <c:v>1.4627416816253016E-2</c:v>
                </c:pt>
                <c:pt idx="2376">
                  <c:v>1.4618730165646797E-2</c:v>
                </c:pt>
                <c:pt idx="2377">
                  <c:v>1.4610002182102204E-2</c:v>
                </c:pt>
                <c:pt idx="2378">
                  <c:v>1.4601232866167055E-2</c:v>
                </c:pt>
                <c:pt idx="2379">
                  <c:v>1.4592422218393955E-2</c:v>
                </c:pt>
                <c:pt idx="2380">
                  <c:v>1.4583570239338544E-2</c:v>
                </c:pt>
                <c:pt idx="2381">
                  <c:v>1.4574676929555599E-2</c:v>
                </c:pt>
                <c:pt idx="2382">
                  <c:v>1.4565742289607277E-2</c:v>
                </c:pt>
                <c:pt idx="2383">
                  <c:v>1.4557850807183173E-2</c:v>
                </c:pt>
                <c:pt idx="2384">
                  <c:v>1.4548843453071976E-2</c:v>
                </c:pt>
                <c:pt idx="2385">
                  <c:v>1.4539794774685505E-2</c:v>
                </c:pt>
                <c:pt idx="2386">
                  <c:v>1.4530704772582432E-2</c:v>
                </c:pt>
                <c:pt idx="2387">
                  <c:v>1.4521199010883099E-2</c:v>
                </c:pt>
                <c:pt idx="2388">
                  <c:v>1.4512023042854174E-2</c:v>
                </c:pt>
                <c:pt idx="2389">
                  <c:v>1.4502805751420772E-2</c:v>
                </c:pt>
                <c:pt idx="2390">
                  <c:v>1.4493547137154741E-2</c:v>
                </c:pt>
                <c:pt idx="2391">
                  <c:v>1.448424720063496E-2</c:v>
                </c:pt>
                <c:pt idx="2392">
                  <c:v>1.4475296993633155E-2</c:v>
                </c:pt>
                <c:pt idx="2393">
                  <c:v>1.4465917741421575E-2</c:v>
                </c:pt>
                <c:pt idx="2394">
                  <c:v>1.4456497170070063E-2</c:v>
                </c:pt>
                <c:pt idx="2395">
                  <c:v>1.4447035280160253E-2</c:v>
                </c:pt>
                <c:pt idx="2396">
                  <c:v>1.4437127704567374E-2</c:v>
                </c:pt>
                <c:pt idx="2397">
                  <c:v>1.4427579846767166E-2</c:v>
                </c:pt>
                <c:pt idx="2398">
                  <c:v>1.4417990670819371E-2</c:v>
                </c:pt>
                <c:pt idx="2399">
                  <c:v>1.4408360177320879E-2</c:v>
                </c:pt>
                <c:pt idx="2400">
                  <c:v>1.4398688366871205E-2</c:v>
                </c:pt>
                <c:pt idx="2401">
                  <c:v>1.4389396283962446E-2</c:v>
                </c:pt>
                <c:pt idx="2402">
                  <c:v>1.437964518069175E-2</c:v>
                </c:pt>
                <c:pt idx="2403">
                  <c:v>1.4369852763621823E-2</c:v>
                </c:pt>
                <c:pt idx="2404">
                  <c:v>1.4360019033357261E-2</c:v>
                </c:pt>
                <c:pt idx="2405">
                  <c:v>1.4350143990507967E-2</c:v>
                </c:pt>
                <c:pt idx="2406">
                  <c:v>1.4340227635686487E-2</c:v>
                </c:pt>
                <c:pt idx="2407">
                  <c:v>1.4330269969505368E-2</c:v>
                </c:pt>
                <c:pt idx="2408">
                  <c:v>1.4320270992581137E-2</c:v>
                </c:pt>
                <c:pt idx="2409">
                  <c:v>1.430888632486884E-2</c:v>
                </c:pt>
                <c:pt idx="2410">
                  <c:v>1.4298794678094083E-2</c:v>
                </c:pt>
                <c:pt idx="2411">
                  <c:v>1.4288661718517452E-2</c:v>
                </c:pt>
                <c:pt idx="2412">
                  <c:v>1.4278487446777999E-2</c:v>
                </c:pt>
                <c:pt idx="2413">
                  <c:v>1.4268733730938971E-2</c:v>
                </c:pt>
                <c:pt idx="2414">
                  <c:v>1.4258480192282584E-2</c:v>
                </c:pt>
                <c:pt idx="2415">
                  <c:v>1.4248185344683483E-2</c:v>
                </c:pt>
                <c:pt idx="2416">
                  <c:v>1.4237849188787273E-2</c:v>
                </c:pt>
                <c:pt idx="2417">
                  <c:v>1.4227471725239116E-2</c:v>
                </c:pt>
                <c:pt idx="2418">
                  <c:v>1.4216574296937578E-2</c:v>
                </c:pt>
                <c:pt idx="2419">
                  <c:v>1.4206110858125665E-2</c:v>
                </c:pt>
                <c:pt idx="2420">
                  <c:v>1.4195606112345471E-2</c:v>
                </c:pt>
                <c:pt idx="2421">
                  <c:v>1.4185060060259075E-2</c:v>
                </c:pt>
                <c:pt idx="2422">
                  <c:v>1.4174964815562985E-2</c:v>
                </c:pt>
                <c:pt idx="2423">
                  <c:v>1.416433951984212E-2</c:v>
                </c:pt>
                <c:pt idx="2424">
                  <c:v>1.4153672921071099E-2</c:v>
                </c:pt>
                <c:pt idx="2425">
                  <c:v>1.414296501991867E-2</c:v>
                </c:pt>
                <c:pt idx="2426">
                  <c:v>1.4131710228539344E-2</c:v>
                </c:pt>
                <c:pt idx="2427">
                  <c:v>1.4120916352638868E-2</c:v>
                </c:pt>
                <c:pt idx="2428">
                  <c:v>1.411008117513278E-2</c:v>
                </c:pt>
                <c:pt idx="2429">
                  <c:v>1.4099204696701404E-2</c:v>
                </c:pt>
                <c:pt idx="2430">
                  <c:v>1.4088286918030711E-2</c:v>
                </c:pt>
                <c:pt idx="2431">
                  <c:v>1.4077327839806242E-2</c:v>
                </c:pt>
                <c:pt idx="2432">
                  <c:v>1.4066327462719182E-2</c:v>
                </c:pt>
                <c:pt idx="2433">
                  <c:v>1.4055285787461586E-2</c:v>
                </c:pt>
                <c:pt idx="2434">
                  <c:v>1.404420281472725E-2</c:v>
                </c:pt>
                <c:pt idx="2435">
                  <c:v>1.4034685477667366E-2</c:v>
                </c:pt>
                <c:pt idx="2436">
                  <c:v>1.4023530060628195E-2</c:v>
                </c:pt>
                <c:pt idx="2437">
                  <c:v>1.4012333351836244E-2</c:v>
                </c:pt>
                <c:pt idx="2438">
                  <c:v>1.4001095351985767E-2</c:v>
                </c:pt>
                <c:pt idx="2439">
                  <c:v>1.3989816061772336E-2</c:v>
                </c:pt>
                <c:pt idx="2440">
                  <c:v>1.3977943249155692E-2</c:v>
                </c:pt>
                <c:pt idx="2441">
                  <c:v>1.3966577991653104E-2</c:v>
                </c:pt>
                <c:pt idx="2442">
                  <c:v>1.3955171444701294E-2</c:v>
                </c:pt>
                <c:pt idx="2443">
                  <c:v>1.3943723609010902E-2</c:v>
                </c:pt>
                <c:pt idx="2444">
                  <c:v>1.3932800279783606E-2</c:v>
                </c:pt>
                <c:pt idx="2445">
                  <c:v>1.392127326214398E-2</c:v>
                </c:pt>
                <c:pt idx="2446">
                  <c:v>1.3909704959081096E-2</c:v>
                </c:pt>
                <c:pt idx="2447">
                  <c:v>1.3898095371313054E-2</c:v>
                </c:pt>
                <c:pt idx="2448">
                  <c:v>1.388586512450898E-2</c:v>
                </c:pt>
                <c:pt idx="2449">
                  <c:v>1.3874169571440987E-2</c:v>
                </c:pt>
                <c:pt idx="2450">
                  <c:v>1.3862432734675216E-2</c:v>
                </c:pt>
                <c:pt idx="2451">
                  <c:v>1.3850654614944707E-2</c:v>
                </c:pt>
                <c:pt idx="2452">
                  <c:v>1.3838835212979862E-2</c:v>
                </c:pt>
                <c:pt idx="2453">
                  <c:v>1.3827570906314998E-2</c:v>
                </c:pt>
                <c:pt idx="2454">
                  <c:v>1.3815672345874426E-2</c:v>
                </c:pt>
                <c:pt idx="2455">
                  <c:v>1.3803732506549454E-2</c:v>
                </c:pt>
                <c:pt idx="2456">
                  <c:v>1.3791751389078498E-2</c:v>
                </c:pt>
                <c:pt idx="2457">
                  <c:v>1.3779728994204389E-2</c:v>
                </c:pt>
                <c:pt idx="2458">
                  <c:v>1.3767665322670842E-2</c:v>
                </c:pt>
                <c:pt idx="2459">
                  <c:v>1.3755560375223777E-2</c:v>
                </c:pt>
                <c:pt idx="2460">
                  <c:v>1.3743414152613979E-2</c:v>
                </c:pt>
                <c:pt idx="2461">
                  <c:v>1.3729354715311382E-2</c:v>
                </c:pt>
                <c:pt idx="2462">
                  <c:v>1.3717115705919773E-2</c:v>
                </c:pt>
                <c:pt idx="2463">
                  <c:v>1.3704835420333527E-2</c:v>
                </c:pt>
                <c:pt idx="2464">
                  <c:v>1.3692513859325506E-2</c:v>
                </c:pt>
                <c:pt idx="2465">
                  <c:v>1.368015102367074E-2</c:v>
                </c:pt>
                <c:pt idx="2466">
                  <c:v>1.3668388324072585E-2</c:v>
                </c:pt>
                <c:pt idx="2467">
                  <c:v>1.3655947434267028E-2</c:v>
                </c:pt>
                <c:pt idx="2468">
                  <c:v>1.3643469215699752E-2</c:v>
                </c:pt>
                <c:pt idx="2469">
                  <c:v>1.3630956735431238E-2</c:v>
                </c:pt>
                <c:pt idx="2470">
                  <c:v>1.3617761900789773E-2</c:v>
                </c:pt>
                <c:pt idx="2471">
                  <c:v>1.3605188601110105E-2</c:v>
                </c:pt>
                <c:pt idx="2472">
                  <c:v>1.3592590587567305E-2</c:v>
                </c:pt>
                <c:pt idx="2473">
                  <c:v>1.3579970910359732E-2</c:v>
                </c:pt>
                <c:pt idx="2474">
                  <c:v>1.3567987750408291E-2</c:v>
                </c:pt>
                <c:pt idx="2475">
                  <c:v>1.3555334103958084E-2</c:v>
                </c:pt>
                <c:pt idx="2476">
                  <c:v>1.3542667663095352E-2</c:v>
                </c:pt>
                <c:pt idx="2477">
                  <c:v>1.3529991494263807E-2</c:v>
                </c:pt>
                <c:pt idx="2478">
                  <c:v>1.351730866383203E-2</c:v>
                </c:pt>
                <c:pt idx="2479">
                  <c:v>1.3503968711639575E-2</c:v>
                </c:pt>
                <c:pt idx="2480">
                  <c:v>1.3491282787877238E-2</c:v>
                </c:pt>
                <c:pt idx="2481">
                  <c:v>1.3478599599252669E-2</c:v>
                </c:pt>
                <c:pt idx="2482">
                  <c:v>1.3465922195263481E-2</c:v>
                </c:pt>
                <c:pt idx="2483">
                  <c:v>1.3453253625327346E-2</c:v>
                </c:pt>
                <c:pt idx="2484">
                  <c:v>1.3440596938786346E-2</c:v>
                </c:pt>
                <c:pt idx="2485">
                  <c:v>1.3427955184901766E-2</c:v>
                </c:pt>
                <c:pt idx="2486">
                  <c:v>1.3415331412858417E-2</c:v>
                </c:pt>
                <c:pt idx="2487">
                  <c:v>1.340401018840898E-2</c:v>
                </c:pt>
                <c:pt idx="2488">
                  <c:v>1.3391427224448527E-2</c:v>
                </c:pt>
                <c:pt idx="2489">
                  <c:v>1.3378871257381145E-2</c:v>
                </c:pt>
                <c:pt idx="2490">
                  <c:v>1.3366345369375202E-2</c:v>
                </c:pt>
                <c:pt idx="2491">
                  <c:v>1.3353852642521766E-2</c:v>
                </c:pt>
                <c:pt idx="2492">
                  <c:v>1.3340766546969626E-2</c:v>
                </c:pt>
                <c:pt idx="2493">
                  <c:v>1.3328350942039902E-2</c:v>
                </c:pt>
                <c:pt idx="2494">
                  <c:v>1.3315974222930207E-2</c:v>
                </c:pt>
                <c:pt idx="2495">
                  <c:v>1.3303636388911069E-2</c:v>
                </c:pt>
                <c:pt idx="2496">
                  <c:v>1.3291957762563289E-2</c:v>
                </c:pt>
                <c:pt idx="2497">
                  <c:v>1.3279695370288514E-2</c:v>
                </c:pt>
                <c:pt idx="2498">
                  <c:v>1.326747185914107E-2</c:v>
                </c:pt>
                <c:pt idx="2499">
                  <c:v>1.3255287228408996E-2</c:v>
                </c:pt>
                <c:pt idx="2500">
                  <c:v>1.3242530469866771E-2</c:v>
                </c:pt>
                <c:pt idx="2501">
                  <c:v>1.3230425931235888E-2</c:v>
                </c:pt>
                <c:pt idx="2502">
                  <c:v>1.3218360272663083E-2</c:v>
                </c:pt>
                <c:pt idx="2503">
                  <c:v>1.3206333493441165E-2</c:v>
                </c:pt>
                <c:pt idx="2504">
                  <c:v>1.319434559286032E-2</c:v>
                </c:pt>
                <c:pt idx="2505">
                  <c:v>1.3182995892950067E-2</c:v>
                </c:pt>
                <c:pt idx="2506">
                  <c:v>1.3171083405283879E-2</c:v>
                </c:pt>
                <c:pt idx="2507">
                  <c:v>1.3159209792393616E-2</c:v>
                </c:pt>
                <c:pt idx="2508">
                  <c:v>1.314737505358401E-2</c:v>
                </c:pt>
                <c:pt idx="2509">
                  <c:v>1.3135579188162869E-2</c:v>
                </c:pt>
                <c:pt idx="2510">
                  <c:v>1.3123822195440194E-2</c:v>
                </c:pt>
                <c:pt idx="2511">
                  <c:v>1.3112104074728185E-2</c:v>
                </c:pt>
                <c:pt idx="2512">
                  <c:v>1.3100424825341675E-2</c:v>
                </c:pt>
                <c:pt idx="2513">
                  <c:v>1.3087623586054807E-2</c:v>
                </c:pt>
                <c:pt idx="2514">
                  <c:v>1.3076026789943579E-2</c:v>
                </c:pt>
                <c:pt idx="2515">
                  <c:v>1.306446886657216E-2</c:v>
                </c:pt>
                <c:pt idx="2516">
                  <c:v>1.3052949815258055E-2</c:v>
                </c:pt>
                <c:pt idx="2517">
                  <c:v>1.3041469635318329E-2</c:v>
                </c:pt>
                <c:pt idx="2518">
                  <c:v>1.303059685143978E-2</c:v>
                </c:pt>
                <c:pt idx="2519">
                  <c:v>1.30191920471563E-2</c:v>
                </c:pt>
                <c:pt idx="2520">
                  <c:v>1.3007826110506304E-2</c:v>
                </c:pt>
                <c:pt idx="2521">
                  <c:v>1.2996499040822783E-2</c:v>
                </c:pt>
                <c:pt idx="2522">
                  <c:v>1.2984651782571723E-2</c:v>
                </c:pt>
                <c:pt idx="2523">
                  <c:v>1.2973404816707005E-2</c:v>
                </c:pt>
                <c:pt idx="2524">
                  <c:v>1.2962196717514342E-2</c:v>
                </c:pt>
                <c:pt idx="2525">
                  <c:v>1.2951027484329048E-2</c:v>
                </c:pt>
                <c:pt idx="2526">
                  <c:v>1.2939897116492953E-2</c:v>
                </c:pt>
                <c:pt idx="2527">
                  <c:v>1.2929352791859182E-2</c:v>
                </c:pt>
                <c:pt idx="2528">
                  <c:v>1.2918297772411989E-2</c:v>
                </c:pt>
                <c:pt idx="2529">
                  <c:v>1.2907281614665101E-2</c:v>
                </c:pt>
                <c:pt idx="2530">
                  <c:v>1.289630431796986E-2</c:v>
                </c:pt>
                <c:pt idx="2531">
                  <c:v>1.2884828234567561E-2</c:v>
                </c:pt>
                <c:pt idx="2532">
                  <c:v>1.287393104507549E-2</c:v>
                </c:pt>
                <c:pt idx="2533">
                  <c:v>1.2863072716371922E-2</c:v>
                </c:pt>
                <c:pt idx="2534">
                  <c:v>1.2852253247814758E-2</c:v>
                </c:pt>
                <c:pt idx="2535">
                  <c:v>1.2841472638763641E-2</c:v>
                </c:pt>
                <c:pt idx="2536">
                  <c:v>1.2830730888582558E-2</c:v>
                </c:pt>
                <c:pt idx="2537">
                  <c:v>1.282002799663463E-2</c:v>
                </c:pt>
                <c:pt idx="2538">
                  <c:v>1.2809363962288186E-2</c:v>
                </c:pt>
                <c:pt idx="2539">
                  <c:v>1.2799257289301364E-2</c:v>
                </c:pt>
                <c:pt idx="2540">
                  <c:v>1.2789701427070251E-2</c:v>
                </c:pt>
                <c:pt idx="2541">
                  <c:v>1.2779146756695869E-2</c:v>
                </c:pt>
                <c:pt idx="2542">
                  <c:v>1.2768630936502903E-2</c:v>
                </c:pt>
                <c:pt idx="2543">
                  <c:v>1.2758153965880568E-2</c:v>
                </c:pt>
                <c:pt idx="2544">
                  <c:v>1.2747208921881784E-2</c:v>
                </c:pt>
                <c:pt idx="2545">
                  <c:v>1.2736812056564977E-2</c:v>
                </c:pt>
                <c:pt idx="2546">
                  <c:v>1.2726454040621558E-2</c:v>
                </c:pt>
                <c:pt idx="2547">
                  <c:v>1.2716134873444541E-2</c:v>
                </c:pt>
                <c:pt idx="2548">
                  <c:v>1.2706351835065828E-2</c:v>
                </c:pt>
                <c:pt idx="2549">
                  <c:v>1.2696107949144206E-2</c:v>
                </c:pt>
                <c:pt idx="2550">
                  <c:v>1.2685902908573828E-2</c:v>
                </c:pt>
                <c:pt idx="2551">
                  <c:v>1.2675736712761579E-2</c:v>
                </c:pt>
                <c:pt idx="2552">
                  <c:v>1.2665609361114782E-2</c:v>
                </c:pt>
                <c:pt idx="2553">
                  <c:v>1.2655035660850586E-2</c:v>
                </c:pt>
                <c:pt idx="2554">
                  <c:v>1.2644988418269816E-2</c:v>
                </c:pt>
                <c:pt idx="2555">
                  <c:v>1.2634980019691785E-2</c:v>
                </c:pt>
                <c:pt idx="2556">
                  <c:v>1.2623589413221437E-2</c:v>
                </c:pt>
                <c:pt idx="2557">
                  <c:v>1.2614139395579193E-2</c:v>
                </c:pt>
                <c:pt idx="2558">
                  <c:v>1.2604250645260263E-2</c:v>
                </c:pt>
                <c:pt idx="2559">
                  <c:v>1.2594400734949229E-2</c:v>
                </c:pt>
                <c:pt idx="2560">
                  <c:v>1.2584589664073728E-2</c:v>
                </c:pt>
                <c:pt idx="2561">
                  <c:v>1.257481743206273E-2</c:v>
                </c:pt>
                <c:pt idx="2562">
                  <c:v>1.2565084038348728E-2</c:v>
                </c:pt>
                <c:pt idx="2563">
                  <c:v>1.2555389482363783E-2</c:v>
                </c:pt>
                <c:pt idx="2564">
                  <c:v>1.2545733763546131E-2</c:v>
                </c:pt>
                <c:pt idx="2565">
                  <c:v>1.2534750542000711E-2</c:v>
                </c:pt>
                <c:pt idx="2566">
                  <c:v>1.2525179821495466E-2</c:v>
                </c:pt>
                <c:pt idx="2567">
                  <c:v>1.2515647941156522E-2</c:v>
                </c:pt>
                <c:pt idx="2568">
                  <c:v>1.2506154900419982E-2</c:v>
                </c:pt>
                <c:pt idx="2569">
                  <c:v>1.2496700698724555E-2</c:v>
                </c:pt>
                <c:pt idx="2570">
                  <c:v>1.2487728333459779E-2</c:v>
                </c:pt>
                <c:pt idx="2571">
                  <c:v>1.2478349358305229E-2</c:v>
                </c:pt>
                <c:pt idx="2572">
                  <c:v>1.24690092189766E-2</c:v>
                </c:pt>
                <c:pt idx="2573">
                  <c:v>1.2459707914926572E-2</c:v>
                </c:pt>
                <c:pt idx="2574">
                  <c:v>1.2450012256377107E-2</c:v>
                </c:pt>
                <c:pt idx="2575">
                  <c:v>1.2440791077269428E-2</c:v>
                </c:pt>
                <c:pt idx="2576">
                  <c:v>1.2431608733337259E-2</c:v>
                </c:pt>
                <c:pt idx="2577">
                  <c:v>1.2422465224039295E-2</c:v>
                </c:pt>
                <c:pt idx="2578">
                  <c:v>1.2413360548833357E-2</c:v>
                </c:pt>
                <c:pt idx="2579">
                  <c:v>1.2404715600972864E-2</c:v>
                </c:pt>
                <c:pt idx="2580">
                  <c:v>1.239568612867557E-2</c:v>
                </c:pt>
                <c:pt idx="2581">
                  <c:v>1.2386695487343823E-2</c:v>
                </c:pt>
                <c:pt idx="2582">
                  <c:v>1.2377743676448647E-2</c:v>
                </c:pt>
                <c:pt idx="2583">
                  <c:v>1.2368419665433896E-2</c:v>
                </c:pt>
                <c:pt idx="2584">
                  <c:v>1.2359547983560848E-2</c:v>
                </c:pt>
                <c:pt idx="2585">
                  <c:v>1.2350715132059325E-2</c:v>
                </c:pt>
                <c:pt idx="2586">
                  <c:v>1.2341921110408879E-2</c:v>
                </c:pt>
                <c:pt idx="2587">
                  <c:v>1.2333165918088182E-2</c:v>
                </c:pt>
                <c:pt idx="2588">
                  <c:v>1.2324449554580695E-2</c:v>
                </c:pt>
                <c:pt idx="2589">
                  <c:v>1.2315772019369871E-2</c:v>
                </c:pt>
                <c:pt idx="2590">
                  <c:v>1.2307133311944383E-2</c:v>
                </c:pt>
                <c:pt idx="2591">
                  <c:v>1.2298924661942701E-2</c:v>
                </c:pt>
                <c:pt idx="2592">
                  <c:v>1.2291139307912305E-2</c:v>
                </c:pt>
                <c:pt idx="2593">
                  <c:v>1.2282609631787554E-2</c:v>
                </c:pt>
                <c:pt idx="2594">
                  <c:v>1.2274118776963012E-2</c:v>
                </c:pt>
                <c:pt idx="2595">
                  <c:v>1.226566674294581E-2</c:v>
                </c:pt>
                <c:pt idx="2596">
                  <c:v>1.2256874264761918E-2</c:v>
                </c:pt>
                <c:pt idx="2597">
                  <c:v>1.224850235960598E-2</c:v>
                </c:pt>
                <c:pt idx="2598">
                  <c:v>1.2240169275262981E-2</c:v>
                </c:pt>
                <c:pt idx="2599">
                  <c:v>1.2231875011247595E-2</c:v>
                </c:pt>
                <c:pt idx="2600">
                  <c:v>1.2223988867836686E-2</c:v>
                </c:pt>
                <c:pt idx="2601">
                  <c:v>1.2215769748416707E-2</c:v>
                </c:pt>
                <c:pt idx="2602">
                  <c:v>1.2207589446410544E-2</c:v>
                </c:pt>
                <c:pt idx="2603">
                  <c:v>1.2199447961341666E-2</c:v>
                </c:pt>
                <c:pt idx="2604">
                  <c:v>1.2191345292737089E-2</c:v>
                </c:pt>
                <c:pt idx="2605">
                  <c:v>1.2182924627005312E-2</c:v>
                </c:pt>
                <c:pt idx="2606">
                  <c:v>1.2174902091821009E-2</c:v>
                </c:pt>
                <c:pt idx="2607">
                  <c:v>1.2166918373146712E-2</c:v>
                </c:pt>
                <c:pt idx="2608">
                  <c:v>1.2157841653052932E-2</c:v>
                </c:pt>
                <c:pt idx="2609">
                  <c:v>1.2150287549690792E-2</c:v>
                </c:pt>
                <c:pt idx="2610">
                  <c:v>1.2142423314826588E-2</c:v>
                </c:pt>
                <c:pt idx="2611">
                  <c:v>1.213459789311044E-2</c:v>
                </c:pt>
                <c:pt idx="2612">
                  <c:v>1.2126811284086578E-2</c:v>
                </c:pt>
                <c:pt idx="2613">
                  <c:v>1.2119063487302328E-2</c:v>
                </c:pt>
                <c:pt idx="2614">
                  <c:v>1.2111354502307659E-2</c:v>
                </c:pt>
                <c:pt idx="2615">
                  <c:v>1.2103684328653873E-2</c:v>
                </c:pt>
                <c:pt idx="2616">
                  <c:v>1.2096052965894473E-2</c:v>
                </c:pt>
                <c:pt idx="2617">
                  <c:v>1.208780797638373E-2</c:v>
                </c:pt>
                <c:pt idx="2618">
                  <c:v>1.2079289925584795E-2</c:v>
                </c:pt>
                <c:pt idx="2619">
                  <c:v>1.2071787598839142E-2</c:v>
                </c:pt>
                <c:pt idx="2620">
                  <c:v>1.2064324088331026E-2</c:v>
                </c:pt>
                <c:pt idx="2621">
                  <c:v>1.205689939361693E-2</c:v>
                </c:pt>
                <c:pt idx="2622">
                  <c:v>1.2050452579444948E-2</c:v>
                </c:pt>
                <c:pt idx="2623">
                  <c:v>1.2043097933799228E-2</c:v>
                </c:pt>
                <c:pt idx="2624">
                  <c:v>1.2035782098385038E-2</c:v>
                </c:pt>
                <c:pt idx="2625">
                  <c:v>1.2028505072773872E-2</c:v>
                </c:pt>
                <c:pt idx="2626">
                  <c:v>1.2020358141486973E-2</c:v>
                </c:pt>
                <c:pt idx="2627">
                  <c:v>1.2013166332291488E-2</c:v>
                </c:pt>
                <c:pt idx="2628">
                  <c:v>1.2006013335832684E-2</c:v>
                </c:pt>
                <c:pt idx="2629">
                  <c:v>1.1998899151680798E-2</c:v>
                </c:pt>
                <c:pt idx="2630">
                  <c:v>1.199270207686118E-2</c:v>
                </c:pt>
                <c:pt idx="2631">
                  <c:v>1.1985657901160294E-2</c:v>
                </c:pt>
                <c:pt idx="2632">
                  <c:v>1.1978652532314405E-2</c:v>
                </c:pt>
                <c:pt idx="2633">
                  <c:v>1.1971685969911603E-2</c:v>
                </c:pt>
                <c:pt idx="2634">
                  <c:v>1.1964758213543472E-2</c:v>
                </c:pt>
                <c:pt idx="2635">
                  <c:v>1.1957029081592763E-2</c:v>
                </c:pt>
                <c:pt idx="2636">
                  <c:v>1.195018657182279E-2</c:v>
                </c:pt>
                <c:pt idx="2637">
                  <c:v>1.194338287102434E-2</c:v>
                </c:pt>
                <c:pt idx="2638">
                  <c:v>1.1936617978790422E-2</c:v>
                </c:pt>
                <c:pt idx="2639">
                  <c:v>1.1929891894718781E-2</c:v>
                </c:pt>
                <c:pt idx="2640">
                  <c:v>1.1923204618405436E-2</c:v>
                </c:pt>
                <c:pt idx="2641">
                  <c:v>1.1916556149451137E-2</c:v>
                </c:pt>
                <c:pt idx="2642">
                  <c:v>1.1909946487458354E-2</c:v>
                </c:pt>
                <c:pt idx="2643">
                  <c:v>1.190415461129804E-2</c:v>
                </c:pt>
                <c:pt idx="2644">
                  <c:v>1.1898130291912652E-2</c:v>
                </c:pt>
                <c:pt idx="2645">
                  <c:v>1.1891624261209743E-2</c:v>
                </c:pt>
                <c:pt idx="2646">
                  <c:v>1.1885157029070311E-2</c:v>
                </c:pt>
                <c:pt idx="2647">
                  <c:v>1.187872859511676E-2</c:v>
                </c:pt>
                <c:pt idx="2648">
                  <c:v>1.1872091376955551E-2</c:v>
                </c:pt>
                <c:pt idx="2649">
                  <c:v>1.1865743100780922E-2</c:v>
                </c:pt>
                <c:pt idx="2650">
                  <c:v>1.1859433623037133E-2</c:v>
                </c:pt>
                <c:pt idx="2651">
                  <c:v>1.1853162943355691E-2</c:v>
                </c:pt>
                <c:pt idx="2652">
                  <c:v>1.1847168385143391E-2</c:v>
                </c:pt>
                <c:pt idx="2653">
                  <c:v>1.1840972732537628E-2</c:v>
                </c:pt>
                <c:pt idx="2654">
                  <c:v>1.1834815875548308E-2</c:v>
                </c:pt>
                <c:pt idx="2655">
                  <c:v>1.182869781381859E-2</c:v>
                </c:pt>
                <c:pt idx="2656">
                  <c:v>1.1822618546992073E-2</c:v>
                </c:pt>
                <c:pt idx="2657">
                  <c:v>1.1816353604204013E-2</c:v>
                </c:pt>
                <c:pt idx="2658">
                  <c:v>1.1810354500819407E-2</c:v>
                </c:pt>
                <c:pt idx="2659">
                  <c:v>1.1804394192627791E-2</c:v>
                </c:pt>
                <c:pt idx="2660">
                  <c:v>1.1797629915707224E-2</c:v>
                </c:pt>
                <c:pt idx="2661">
                  <c:v>1.1791966534087634E-2</c:v>
                </c:pt>
                <c:pt idx="2662">
                  <c:v>1.1786125571138964E-2</c:v>
                </c:pt>
                <c:pt idx="2663">
                  <c:v>1.178032340061857E-2</c:v>
                </c:pt>
                <c:pt idx="2664">
                  <c:v>1.1774560022187274E-2</c:v>
                </c:pt>
                <c:pt idx="2665">
                  <c:v>1.1768835435511642E-2</c:v>
                </c:pt>
                <c:pt idx="2666">
                  <c:v>1.1763149640258239E-2</c:v>
                </c:pt>
                <c:pt idx="2667">
                  <c:v>1.1757502636096279E-2</c:v>
                </c:pt>
                <c:pt idx="2668">
                  <c:v>1.1751894422697629E-2</c:v>
                </c:pt>
                <c:pt idx="2669">
                  <c:v>1.1746131883828352E-2</c:v>
                </c:pt>
                <c:pt idx="2670">
                  <c:v>1.1740033726044444E-2</c:v>
                </c:pt>
                <c:pt idx="2671">
                  <c:v>1.1734552252925579E-2</c:v>
                </c:pt>
                <c:pt idx="2672">
                  <c:v>1.1729109574560932E-2</c:v>
                </c:pt>
                <c:pt idx="2673">
                  <c:v>1.1720996477547199E-2</c:v>
                </c:pt>
                <c:pt idx="2674">
                  <c:v>1.171564836088947E-2</c:v>
                </c:pt>
                <c:pt idx="2675">
                  <c:v>1.1710339035212222E-2</c:v>
                </c:pt>
                <c:pt idx="2676">
                  <c:v>1.1705068500203138E-2</c:v>
                </c:pt>
                <c:pt idx="2677">
                  <c:v>1.1699836755553396E-2</c:v>
                </c:pt>
                <c:pt idx="2678">
                  <c:v>1.169447602715626E-2</c:v>
                </c:pt>
                <c:pt idx="2679">
                  <c:v>1.1689324466146312E-2</c:v>
                </c:pt>
                <c:pt idx="2680">
                  <c:v>1.1684211695885672E-2</c:v>
                </c:pt>
                <c:pt idx="2681">
                  <c:v>1.1679137716071972E-2</c:v>
                </c:pt>
                <c:pt idx="2682">
                  <c:v>1.1674259876990334E-2</c:v>
                </c:pt>
                <c:pt idx="2683">
                  <c:v>1.1669260868111356E-2</c:v>
                </c:pt>
                <c:pt idx="2684">
                  <c:v>1.1664300647484986E-2</c:v>
                </c:pt>
                <c:pt idx="2685">
                  <c:v>1.1659379214820751E-2</c:v>
                </c:pt>
                <c:pt idx="2686">
                  <c:v>1.1654203003040689E-2</c:v>
                </c:pt>
                <c:pt idx="2687">
                  <c:v>1.1649508419954496E-2</c:v>
                </c:pt>
                <c:pt idx="2688">
                  <c:v>1.1644705965003391E-2</c:v>
                </c:pt>
                <c:pt idx="2689">
                  <c:v>1.1639942298165009E-2</c:v>
                </c:pt>
                <c:pt idx="2690">
                  <c:v>1.1635217419157831E-2</c:v>
                </c:pt>
                <c:pt idx="2691">
                  <c:v>1.1630531327700351E-2</c:v>
                </c:pt>
                <c:pt idx="2692">
                  <c:v>1.1625884023518E-2</c:v>
                </c:pt>
                <c:pt idx="2693">
                  <c:v>1.1621275506336216E-2</c:v>
                </c:pt>
                <c:pt idx="2694">
                  <c:v>1.1616705775880438E-2</c:v>
                </c:pt>
                <c:pt idx="2695">
                  <c:v>1.1612421743064053E-2</c:v>
                </c:pt>
                <c:pt idx="2696">
                  <c:v>1.1607924333691223E-2</c:v>
                </c:pt>
                <c:pt idx="2697">
                  <c:v>1.1603465707674262E-2</c:v>
                </c:pt>
                <c:pt idx="2698">
                  <c:v>1.1599045864753157E-2</c:v>
                </c:pt>
                <c:pt idx="2699">
                  <c:v>1.1594551735611278E-2</c:v>
                </c:pt>
                <c:pt idx="2700">
                  <c:v>1.1590212088927743E-2</c:v>
                </c:pt>
                <c:pt idx="2701">
                  <c:v>1.1585911225850481E-2</c:v>
                </c:pt>
                <c:pt idx="2702">
                  <c:v>1.1581649146127014E-2</c:v>
                </c:pt>
                <c:pt idx="2703">
                  <c:v>1.1577425849504868E-2</c:v>
                </c:pt>
                <c:pt idx="2704">
                  <c:v>1.1573341237924788E-2</c:v>
                </c:pt>
                <c:pt idx="2705">
                  <c:v>1.1569192869564756E-2</c:v>
                </c:pt>
                <c:pt idx="2706">
                  <c:v>1.1565083282297346E-2</c:v>
                </c:pt>
                <c:pt idx="2707">
                  <c:v>1.1561012475881432E-2</c:v>
                </c:pt>
                <c:pt idx="2708">
                  <c:v>1.1556891104327156E-2</c:v>
                </c:pt>
                <c:pt idx="2709">
                  <c:v>1.1552900501186543E-2</c:v>
                </c:pt>
                <c:pt idx="2710">
                  <c:v>1.1548948679458984E-2</c:v>
                </c:pt>
                <c:pt idx="2711">
                  <c:v>1.1545035638911658E-2</c:v>
                </c:pt>
                <c:pt idx="2712">
                  <c:v>1.1541161379313932E-2</c:v>
                </c:pt>
                <c:pt idx="2713">
                  <c:v>1.1537402022098589E-2</c:v>
                </c:pt>
                <c:pt idx="2714">
                  <c:v>1.1533602675106407E-2</c:v>
                </c:pt>
                <c:pt idx="2715">
                  <c:v>1.1529842107124998E-2</c:v>
                </c:pt>
                <c:pt idx="2716">
                  <c:v>1.1526120317935195E-2</c:v>
                </c:pt>
                <c:pt idx="2717">
                  <c:v>1.152243730731871E-2</c:v>
                </c:pt>
                <c:pt idx="2718">
                  <c:v>1.151879307506121E-2</c:v>
                </c:pt>
                <c:pt idx="2719">
                  <c:v>1.1515187620947486E-2</c:v>
                </c:pt>
                <c:pt idx="2720">
                  <c:v>1.1511620944769346E-2</c:v>
                </c:pt>
                <c:pt idx="2721">
                  <c:v>1.1507983503908142E-2</c:v>
                </c:pt>
                <c:pt idx="2722">
                  <c:v>1.1504499700524107E-2</c:v>
                </c:pt>
                <c:pt idx="2723">
                  <c:v>1.1501054676964641E-2</c:v>
                </c:pt>
                <c:pt idx="2724">
                  <c:v>1.1497648433025993E-2</c:v>
                </c:pt>
                <c:pt idx="2725">
                  <c:v>1.1494280968507022E-2</c:v>
                </c:pt>
                <c:pt idx="2726">
                  <c:v>1.1490993621316276E-2</c:v>
                </c:pt>
                <c:pt idx="2727">
                  <c:v>1.1487701049915613E-2</c:v>
                </c:pt>
                <c:pt idx="2728">
                  <c:v>1.1484447256095005E-2</c:v>
                </c:pt>
                <c:pt idx="2729">
                  <c:v>1.148123223966269E-2</c:v>
                </c:pt>
                <c:pt idx="2730">
                  <c:v>1.1478025330320192E-2</c:v>
                </c:pt>
                <c:pt idx="2731">
                  <c:v>1.1474890538219944E-2</c:v>
                </c:pt>
                <c:pt idx="2732">
                  <c:v>1.1471794524193491E-2</c:v>
                </c:pt>
                <c:pt idx="2733">
                  <c:v>1.146873728805837E-2</c:v>
                </c:pt>
                <c:pt idx="2734">
                  <c:v>1.146573881179001E-2</c:v>
                </c:pt>
                <c:pt idx="2735">
                  <c:v>1.1462756455798117E-2</c:v>
                </c:pt>
                <c:pt idx="2736">
                  <c:v>1.1459812875919476E-2</c:v>
                </c:pt>
                <c:pt idx="2737">
                  <c:v>1.1456908071980233E-2</c:v>
                </c:pt>
                <c:pt idx="2738">
                  <c:v>1.1454042043811343E-2</c:v>
                </c:pt>
                <c:pt idx="2739">
                  <c:v>1.1451208197010555E-2</c:v>
                </c:pt>
                <c:pt idx="2740">
                  <c:v>1.1448422401184793E-2</c:v>
                </c:pt>
                <c:pt idx="2741">
                  <c:v>1.1445675381869296E-2</c:v>
                </c:pt>
                <c:pt idx="2742">
                  <c:v>1.144296713890028E-2</c:v>
                </c:pt>
                <c:pt idx="2743">
                  <c:v>1.1440297672120047E-2</c:v>
                </c:pt>
                <c:pt idx="2744">
                  <c:v>1.1437666981368288E-2</c:v>
                </c:pt>
                <c:pt idx="2745">
                  <c:v>1.1435075066491648E-2</c:v>
                </c:pt>
                <c:pt idx="2746">
                  <c:v>1.143252192733547E-2</c:v>
                </c:pt>
                <c:pt idx="2747">
                  <c:v>1.1429963662216214E-2</c:v>
                </c:pt>
                <c:pt idx="2748">
                  <c:v>1.1427480000967835E-2</c:v>
                </c:pt>
                <c:pt idx="2749">
                  <c:v>1.1425035111292814E-2</c:v>
                </c:pt>
                <c:pt idx="2750">
                  <c:v>1.1422628993048941E-2</c:v>
                </c:pt>
                <c:pt idx="2751">
                  <c:v>1.1420261646096658E-2</c:v>
                </c:pt>
                <c:pt idx="2752">
                  <c:v>1.1417960913707543E-2</c:v>
                </c:pt>
                <c:pt idx="2753">
                  <c:v>1.1415673805945903E-2</c:v>
                </c:pt>
                <c:pt idx="2754">
                  <c:v>1.1413425470299452E-2</c:v>
                </c:pt>
                <c:pt idx="2755">
                  <c:v>1.1411215906638184E-2</c:v>
                </c:pt>
                <c:pt idx="2756">
                  <c:v>1.1409006475970812E-2</c:v>
                </c:pt>
                <c:pt idx="2757">
                  <c:v>1.1406871753955744E-2</c:v>
                </c:pt>
                <c:pt idx="2758">
                  <c:v>1.1404775802316755E-2</c:v>
                </c:pt>
                <c:pt idx="2759">
                  <c:v>1.1402718620931075E-2</c:v>
                </c:pt>
                <c:pt idx="2760">
                  <c:v>1.1400749663662155E-2</c:v>
                </c:pt>
                <c:pt idx="2761">
                  <c:v>1.139877272927629E-2</c:v>
                </c:pt>
                <c:pt idx="2762">
                  <c:v>1.1396834566018711E-2</c:v>
                </c:pt>
                <c:pt idx="2763">
                  <c:v>1.1394935173775662E-2</c:v>
                </c:pt>
                <c:pt idx="2764">
                  <c:v>1.1393074552436905E-2</c:v>
                </c:pt>
                <c:pt idx="2765">
                  <c:v>1.1391189701397998E-2</c:v>
                </c:pt>
                <c:pt idx="2766">
                  <c:v>1.1389403908563727E-2</c:v>
                </c:pt>
                <c:pt idx="2767">
                  <c:v>1.1387656885088008E-2</c:v>
                </c:pt>
                <c:pt idx="2768">
                  <c:v>1.1385948630871473E-2</c:v>
                </c:pt>
                <c:pt idx="2769">
                  <c:v>1.1384279145814313E-2</c:v>
                </c:pt>
                <c:pt idx="2770">
                  <c:v>1.1382648429818043E-2</c:v>
                </c:pt>
                <c:pt idx="2771">
                  <c:v>1.1381056482788594E-2</c:v>
                </c:pt>
                <c:pt idx="2772">
                  <c:v>1.1379503304633665E-2</c:v>
                </c:pt>
                <c:pt idx="2773">
                  <c:v>1.137824389571054E-2</c:v>
                </c:pt>
                <c:pt idx="2774">
                  <c:v>1.1376776423850425E-2</c:v>
                </c:pt>
                <c:pt idx="2775">
                  <c:v>1.13753477242657E-2</c:v>
                </c:pt>
                <c:pt idx="2776">
                  <c:v>1.1373957796871651E-2</c:v>
                </c:pt>
                <c:pt idx="2777">
                  <c:v>1.137260664158617E-2</c:v>
                </c:pt>
                <c:pt idx="2778">
                  <c:v>1.1371195368844511E-2</c:v>
                </c:pt>
                <c:pt idx="2779">
                  <c:v>1.1369919028321841E-2</c:v>
                </c:pt>
                <c:pt idx="2780">
                  <c:v>1.1368681458454927E-2</c:v>
                </c:pt>
                <c:pt idx="2781">
                  <c:v>1.1367482659171261E-2</c:v>
                </c:pt>
                <c:pt idx="2782">
                  <c:v>1.1366432444074219E-2</c:v>
                </c:pt>
                <c:pt idx="2783">
                  <c:v>1.136531391984359E-2</c:v>
                </c:pt>
                <c:pt idx="2784">
                  <c:v>1.1364234167210635E-2</c:v>
                </c:pt>
                <c:pt idx="2785">
                  <c:v>1.1363193186112357E-2</c:v>
                </c:pt>
                <c:pt idx="2786">
                  <c:v>1.1362070219107913E-2</c:v>
                </c:pt>
                <c:pt idx="2787">
                  <c:v>1.1361104041921569E-2</c:v>
                </c:pt>
                <c:pt idx="2788">
                  <c:v>1.1360176634872052E-2</c:v>
                </c:pt>
                <c:pt idx="2789">
                  <c:v>1.1359287997905636E-2</c:v>
                </c:pt>
                <c:pt idx="2790">
                  <c:v>1.1358438130969904E-2</c:v>
                </c:pt>
                <c:pt idx="2791">
                  <c:v>1.1357761498446623E-2</c:v>
                </c:pt>
                <c:pt idx="2792">
                  <c:v>1.1356991916490635E-2</c:v>
                </c:pt>
                <c:pt idx="2793">
                  <c:v>1.1356261105640539E-2</c:v>
                </c:pt>
                <c:pt idx="2794">
                  <c:v>1.1355569065853758E-2</c:v>
                </c:pt>
                <c:pt idx="2795">
                  <c:v>1.1354915797087719E-2</c:v>
                </c:pt>
                <c:pt idx="2796">
                  <c:v>1.1354301299305061E-2</c:v>
                </c:pt>
                <c:pt idx="2797">
                  <c:v>1.135372557247016E-2</c:v>
                </c:pt>
                <c:pt idx="2798">
                  <c:v>1.1353188616546522E-2</c:v>
                </c:pt>
                <c:pt idx="2799">
                  <c:v>1.1352377779454121E-2</c:v>
                </c:pt>
                <c:pt idx="2800">
                  <c:v>1.1351754174424553E-2</c:v>
                </c:pt>
                <c:pt idx="2801">
                  <c:v>1.1351325263494798E-2</c:v>
                </c:pt>
                <c:pt idx="2802">
                  <c:v>1.1350935119710998E-2</c:v>
                </c:pt>
                <c:pt idx="2803">
                  <c:v>1.1350750695139368E-2</c:v>
                </c:pt>
                <c:pt idx="2804">
                  <c:v>1.1350440844915648E-2</c:v>
                </c:pt>
                <c:pt idx="2805">
                  <c:v>1.135016976299478E-2</c:v>
                </c:pt>
                <c:pt idx="2806">
                  <c:v>1.1349937449360957E-2</c:v>
                </c:pt>
                <c:pt idx="2807">
                  <c:v>1.134974390400012E-2</c:v>
                </c:pt>
                <c:pt idx="2808">
                  <c:v>1.1349589126900411E-2</c:v>
                </c:pt>
                <c:pt idx="2809">
                  <c:v>1.1349289591682906E-2</c:v>
                </c:pt>
                <c:pt idx="2810">
                  <c:v>1.1349209584437877E-2</c:v>
                </c:pt>
                <c:pt idx="2811">
                  <c:v>1.1349168344215149E-2</c:v>
                </c:pt>
                <c:pt idx="2812">
                  <c:v>1.1349165871012512E-2</c:v>
                </c:pt>
                <c:pt idx="2813">
                  <c:v>1.134939676509261E-2</c:v>
                </c:pt>
                <c:pt idx="2814">
                  <c:v>1.1349474597453385E-2</c:v>
                </c:pt>
                <c:pt idx="2815">
                  <c:v>1.1349591198059918E-2</c:v>
                </c:pt>
                <c:pt idx="2816">
                  <c:v>1.1349746566918796E-2</c:v>
                </c:pt>
                <c:pt idx="2817">
                  <c:v>1.1349735010380191E-2</c:v>
                </c:pt>
                <c:pt idx="2818">
                  <c:v>1.134996513937583E-2</c:v>
                </c:pt>
                <c:pt idx="2819">
                  <c:v>1.1350234035437931E-2</c:v>
                </c:pt>
                <c:pt idx="2820">
                  <c:v>1.1350541698582396E-2</c:v>
                </c:pt>
                <c:pt idx="2821">
                  <c:v>1.1350888128826887E-2</c:v>
                </c:pt>
                <c:pt idx="2822">
                  <c:v>1.135127332619172E-2</c:v>
                </c:pt>
                <c:pt idx="2823">
                  <c:v>1.135169729069942E-2</c:v>
                </c:pt>
                <c:pt idx="2824">
                  <c:v>1.1352160022374276E-2</c:v>
                </c:pt>
                <c:pt idx="2825">
                  <c:v>1.1353346150127485E-2</c:v>
                </c:pt>
                <c:pt idx="2826">
                  <c:v>1.135389477525151E-2</c:v>
                </c:pt>
                <c:pt idx="2827">
                  <c:v>1.1354482171297663E-2</c:v>
                </c:pt>
                <c:pt idx="2828">
                  <c:v>1.1355108338301561E-2</c:v>
                </c:pt>
                <c:pt idx="2829">
                  <c:v>1.1355773276300137E-2</c:v>
                </c:pt>
                <c:pt idx="2830">
                  <c:v>1.135623456027743E-2</c:v>
                </c:pt>
                <c:pt idx="2831">
                  <c:v>1.1356974247749358E-2</c:v>
                </c:pt>
                <c:pt idx="2832">
                  <c:v>1.135775270511525E-2</c:v>
                </c:pt>
                <c:pt idx="2833">
                  <c:v>1.1358569932421842E-2</c:v>
                </c:pt>
                <c:pt idx="2834">
                  <c:v>1.1359679532665465E-2</c:v>
                </c:pt>
                <c:pt idx="2835">
                  <c:v>1.1360577097537457E-2</c:v>
                </c:pt>
                <c:pt idx="2836">
                  <c:v>1.1361513433726041E-2</c:v>
                </c:pt>
                <c:pt idx="2837">
                  <c:v>1.1362488541287694E-2</c:v>
                </c:pt>
                <c:pt idx="2838">
                  <c:v>1.1363502420280629E-2</c:v>
                </c:pt>
                <c:pt idx="2839">
                  <c:v>1.1364287467861474E-2</c:v>
                </c:pt>
                <c:pt idx="2840">
                  <c:v>1.1365376086223705E-2</c:v>
                </c:pt>
                <c:pt idx="2841">
                  <c:v>1.136650347497524E-2</c:v>
                </c:pt>
                <c:pt idx="2842">
                  <c:v>1.1367669634181598E-2</c:v>
                </c:pt>
                <c:pt idx="2843">
                  <c:v>1.1369153388882381E-2</c:v>
                </c:pt>
                <c:pt idx="2844">
                  <c:v>1.1370399897798467E-2</c:v>
                </c:pt>
                <c:pt idx="2845">
                  <c:v>1.1371685178612419E-2</c:v>
                </c:pt>
                <c:pt idx="2846">
                  <c:v>1.1373009231400699E-2</c:v>
                </c:pt>
                <c:pt idx="2847">
                  <c:v>1.1374372056241937E-2</c:v>
                </c:pt>
                <c:pt idx="2848">
                  <c:v>1.1375773653216072E-2</c:v>
                </c:pt>
                <c:pt idx="2849">
                  <c:v>1.1377214022406079E-2</c:v>
                </c:pt>
                <c:pt idx="2850">
                  <c:v>1.1378693163897542E-2</c:v>
                </c:pt>
                <c:pt idx="2851">
                  <c:v>1.1379909749566678E-2</c:v>
                </c:pt>
                <c:pt idx="2852">
                  <c:v>1.1380856150221707E-2</c:v>
                </c:pt>
                <c:pt idx="2853">
                  <c:v>1.1382443150604746E-2</c:v>
                </c:pt>
                <c:pt idx="2854">
                  <c:v>1.1384068919942245E-2</c:v>
                </c:pt>
                <c:pt idx="2855">
                  <c:v>1.1385733458330032E-2</c:v>
                </c:pt>
                <c:pt idx="2856">
                  <c:v>1.1387751646584112E-2</c:v>
                </c:pt>
                <c:pt idx="2857">
                  <c:v>1.1389496547649947E-2</c:v>
                </c:pt>
                <c:pt idx="2858">
                  <c:v>1.1391280219302082E-2</c:v>
                </c:pt>
                <c:pt idx="2859">
                  <c:v>1.1393102661643735E-2</c:v>
                </c:pt>
                <c:pt idx="2860">
                  <c:v>1.1394637689476034E-2</c:v>
                </c:pt>
                <c:pt idx="2861">
                  <c:v>1.1396534844271725E-2</c:v>
                </c:pt>
                <c:pt idx="2862">
                  <c:v>1.1398470768841549E-2</c:v>
                </c:pt>
                <c:pt idx="2863">
                  <c:v>1.1400445463299002E-2</c:v>
                </c:pt>
                <c:pt idx="2864">
                  <c:v>1.1402458927757148E-2</c:v>
                </c:pt>
                <c:pt idx="2865">
                  <c:v>1.1404851506313188E-2</c:v>
                </c:pt>
                <c:pt idx="2866">
                  <c:v>1.1406945346595884E-2</c:v>
                </c:pt>
                <c:pt idx="2867">
                  <c:v>1.1409077958484726E-2</c:v>
                </c:pt>
                <c:pt idx="2868">
                  <c:v>1.141156270481122E-2</c:v>
                </c:pt>
                <c:pt idx="2869">
                  <c:v>1.141342630010269E-2</c:v>
                </c:pt>
                <c:pt idx="2870">
                  <c:v>1.1415677925796099E-2</c:v>
                </c:pt>
                <c:pt idx="2871">
                  <c:v>1.141796832237656E-2</c:v>
                </c:pt>
                <c:pt idx="2872">
                  <c:v>1.1420297489978333E-2</c:v>
                </c:pt>
                <c:pt idx="2873">
                  <c:v>1.1422665428736115E-2</c:v>
                </c:pt>
                <c:pt idx="2874">
                  <c:v>1.1425072138787254E-2</c:v>
                </c:pt>
                <c:pt idx="2875">
                  <c:v>1.1427517620271751E-2</c:v>
                </c:pt>
                <c:pt idx="2876">
                  <c:v>1.1430001873331812E-2</c:v>
                </c:pt>
                <c:pt idx="2877">
                  <c:v>1.1433650315239888E-2</c:v>
                </c:pt>
                <c:pt idx="2878">
                  <c:v>1.1436220664417301E-2</c:v>
                </c:pt>
                <c:pt idx="2879">
                  <c:v>1.1438829789382512E-2</c:v>
                </c:pt>
                <c:pt idx="2880">
                  <c:v>1.1441477690291918E-2</c:v>
                </c:pt>
                <c:pt idx="2881">
                  <c:v>1.1444164367300612E-2</c:v>
                </c:pt>
                <c:pt idx="2882">
                  <c:v>1.1446500133933522E-2</c:v>
                </c:pt>
                <c:pt idx="2883">
                  <c:v>1.1449261506295768E-2</c:v>
                </c:pt>
                <c:pt idx="2884">
                  <c:v>1.1452061653977144E-2</c:v>
                </c:pt>
                <c:pt idx="2885">
                  <c:v>1.1454900577143202E-2</c:v>
                </c:pt>
                <c:pt idx="2886">
                  <c:v>1.1458179399473236E-2</c:v>
                </c:pt>
                <c:pt idx="2887">
                  <c:v>1.1461098736494056E-2</c:v>
                </c:pt>
                <c:pt idx="2888">
                  <c:v>1.1464056850774104E-2</c:v>
                </c:pt>
                <c:pt idx="2889">
                  <c:v>1.1467053742488026E-2</c:v>
                </c:pt>
                <c:pt idx="2890">
                  <c:v>1.1470089411813069E-2</c:v>
                </c:pt>
                <c:pt idx="2891">
                  <c:v>1.1472748410818877E-2</c:v>
                </c:pt>
                <c:pt idx="2892">
                  <c:v>1.1475858767176486E-2</c:v>
                </c:pt>
                <c:pt idx="2893">
                  <c:v>1.1479007900418312E-2</c:v>
                </c:pt>
                <c:pt idx="2894">
                  <c:v>1.1482195810727815E-2</c:v>
                </c:pt>
                <c:pt idx="2895">
                  <c:v>1.1485849428968291E-2</c:v>
                </c:pt>
                <c:pt idx="2896">
                  <c:v>1.1489117767809597E-2</c:v>
                </c:pt>
                <c:pt idx="2897">
                  <c:v>1.1492424885565766E-2</c:v>
                </c:pt>
                <c:pt idx="2898">
                  <c:v>1.1495770782433159E-2</c:v>
                </c:pt>
                <c:pt idx="2899">
                  <c:v>1.1499155458609448E-2</c:v>
                </c:pt>
                <c:pt idx="2900">
                  <c:v>1.1502578914293604E-2</c:v>
                </c:pt>
                <c:pt idx="2901">
                  <c:v>1.1506041149689374E-2</c:v>
                </c:pt>
                <c:pt idx="2902">
                  <c:v>1.1509542165001378E-2</c:v>
                </c:pt>
                <c:pt idx="2903">
                  <c:v>1.1513081960435106E-2</c:v>
                </c:pt>
                <c:pt idx="2904">
                  <c:v>1.1515755138557534E-2</c:v>
                </c:pt>
                <c:pt idx="2905">
                  <c:v>1.1519366724302286E-2</c:v>
                </c:pt>
                <c:pt idx="2906">
                  <c:v>1.1523017088225949E-2</c:v>
                </c:pt>
                <c:pt idx="2907">
                  <c:v>1.1526706230541538E-2</c:v>
                </c:pt>
                <c:pt idx="2908">
                  <c:v>1.1530898256353485E-2</c:v>
                </c:pt>
                <c:pt idx="2909">
                  <c:v>1.1534667846456282E-2</c:v>
                </c:pt>
                <c:pt idx="2910">
                  <c:v>1.1538476216899766E-2</c:v>
                </c:pt>
                <c:pt idx="2911">
                  <c:v>1.1542323367907585E-2</c:v>
                </c:pt>
                <c:pt idx="2912">
                  <c:v>1.154573362563051E-2</c:v>
                </c:pt>
                <c:pt idx="2913">
                  <c:v>1.1549655442908034E-2</c:v>
                </c:pt>
                <c:pt idx="2914">
                  <c:v>1.155361604013448E-2</c:v>
                </c:pt>
                <c:pt idx="2915">
                  <c:v>1.1557615417543068E-2</c:v>
                </c:pt>
                <c:pt idx="2916">
                  <c:v>1.1561653575366142E-2</c:v>
                </c:pt>
                <c:pt idx="2917">
                  <c:v>1.1566220678634578E-2</c:v>
                </c:pt>
                <c:pt idx="2918">
                  <c:v>1.157033930005401E-2</c:v>
                </c:pt>
                <c:pt idx="2919">
                  <c:v>1.1574496703911688E-2</c:v>
                </c:pt>
                <c:pt idx="2920">
                  <c:v>1.1579295511618305E-2</c:v>
                </c:pt>
                <c:pt idx="2921">
                  <c:v>1.1583033825407742E-2</c:v>
                </c:pt>
                <c:pt idx="2922">
                  <c:v>1.1587310211045433E-2</c:v>
                </c:pt>
                <c:pt idx="2923">
                  <c:v>1.1591625378833362E-2</c:v>
                </c:pt>
                <c:pt idx="2924">
                  <c:v>1.1595979329025391E-2</c:v>
                </c:pt>
                <c:pt idx="2925">
                  <c:v>1.1600372061875386E-2</c:v>
                </c:pt>
                <c:pt idx="2926">
                  <c:v>1.1604803577640281E-2</c:v>
                </c:pt>
                <c:pt idx="2927">
                  <c:v>1.1609273876579214E-2</c:v>
                </c:pt>
                <c:pt idx="2928">
                  <c:v>1.1613782958953069E-2</c:v>
                </c:pt>
                <c:pt idx="2929">
                  <c:v>1.1618330825026254E-2</c:v>
                </c:pt>
                <c:pt idx="2930">
                  <c:v>1.1625032857735867E-2</c:v>
                </c:pt>
                <c:pt idx="2931">
                  <c:v>1.1629669970630396E-2</c:v>
                </c:pt>
                <c:pt idx="2932">
                  <c:v>1.1634345873342734E-2</c:v>
                </c:pt>
                <c:pt idx="2933">
                  <c:v>1.1639060566153516E-2</c:v>
                </c:pt>
                <c:pt idx="2934">
                  <c:v>1.1642192016600049E-2</c:v>
                </c:pt>
                <c:pt idx="2935">
                  <c:v>1.1646975515218897E-2</c:v>
                </c:pt>
                <c:pt idx="2936">
                  <c:v>1.165179780078124E-2</c:v>
                </c:pt>
                <c:pt idx="2937">
                  <c:v>1.1656658873570128E-2</c:v>
                </c:pt>
                <c:pt idx="2938">
                  <c:v>1.1663367197732873E-2</c:v>
                </c:pt>
                <c:pt idx="2939">
                  <c:v>1.1668317248022969E-2</c:v>
                </c:pt>
                <c:pt idx="2940">
                  <c:v>1.1673306089131408E-2</c:v>
                </c:pt>
                <c:pt idx="2941">
                  <c:v>1.1678333721353735E-2</c:v>
                </c:pt>
                <c:pt idx="2942">
                  <c:v>1.1681707416593965E-2</c:v>
                </c:pt>
                <c:pt idx="2943">
                  <c:v>1.1688505360339959E-2</c:v>
                </c:pt>
                <c:pt idx="2944">
                  <c:v>1.1693649367708347E-2</c:v>
                </c:pt>
                <c:pt idx="2945">
                  <c:v>1.16988321673996E-2</c:v>
                </c:pt>
                <c:pt idx="2946">
                  <c:v>1.1704053759722666E-2</c:v>
                </c:pt>
                <c:pt idx="2947">
                  <c:v>1.1709314144987777E-2</c:v>
                </c:pt>
                <c:pt idx="2948">
                  <c:v>1.1714613323507336E-2</c:v>
                </c:pt>
                <c:pt idx="2949">
                  <c:v>1.1719951295596765E-2</c:v>
                </c:pt>
                <c:pt idx="2950">
                  <c:v>1.1725328061572783E-2</c:v>
                </c:pt>
                <c:pt idx="2951">
                  <c:v>1.1730743621754703E-2</c:v>
                </c:pt>
                <c:pt idx="2952">
                  <c:v>1.1736197976465726E-2</c:v>
                </c:pt>
                <c:pt idx="2953">
                  <c:v>1.174169112602862E-2</c:v>
                </c:pt>
                <c:pt idx="2954">
                  <c:v>1.1747223070770044E-2</c:v>
                </c:pt>
                <c:pt idx="2955">
                  <c:v>1.1750986268646868E-2</c:v>
                </c:pt>
                <c:pt idx="2956">
                  <c:v>1.175598206654932E-2</c:v>
                </c:pt>
                <c:pt idx="2957">
                  <c:v>1.1761618579707412E-2</c:v>
                </c:pt>
                <c:pt idx="2958">
                  <c:v>1.1767293883867738E-2</c:v>
                </c:pt>
                <c:pt idx="2959">
                  <c:v>1.177300797936064E-2</c:v>
                </c:pt>
                <c:pt idx="2960">
                  <c:v>1.1779377570356487E-2</c:v>
                </c:pt>
                <c:pt idx="2961">
                  <c:v>1.1785172209503024E-2</c:v>
                </c:pt>
                <c:pt idx="2962">
                  <c:v>1.1791005642369888E-2</c:v>
                </c:pt>
                <c:pt idx="2963">
                  <c:v>1.1796877869297461E-2</c:v>
                </c:pt>
                <c:pt idx="2964">
                  <c:v>1.1802160338523339E-2</c:v>
                </c:pt>
                <c:pt idx="2965">
                  <c:v>1.1808107189069042E-2</c:v>
                </c:pt>
                <c:pt idx="2966">
                  <c:v>1.1814092833320231E-2</c:v>
                </c:pt>
                <c:pt idx="2967">
                  <c:v>1.1820117271625356E-2</c:v>
                </c:pt>
                <c:pt idx="2968">
                  <c:v>1.1826820926949283E-2</c:v>
                </c:pt>
                <c:pt idx="2969">
                  <c:v>1.183292592553419E-2</c:v>
                </c:pt>
                <c:pt idx="2970">
                  <c:v>1.1839069720631475E-2</c:v>
                </c:pt>
                <c:pt idx="2971">
                  <c:v>1.184525231259953E-2</c:v>
                </c:pt>
                <c:pt idx="2972">
                  <c:v>1.1854151888253532E-2</c:v>
                </c:pt>
                <c:pt idx="2973">
                  <c:v>1.1860428702705029E-2</c:v>
                </c:pt>
                <c:pt idx="2974">
                  <c:v>1.1866744315277726E-2</c:v>
                </c:pt>
                <c:pt idx="2975">
                  <c:v>1.1873098726340117E-2</c:v>
                </c:pt>
                <c:pt idx="2976">
                  <c:v>1.1879491936263337E-2</c:v>
                </c:pt>
                <c:pt idx="2977">
                  <c:v>1.1885923945422908E-2</c:v>
                </c:pt>
                <c:pt idx="2978">
                  <c:v>1.1892394754192596E-2</c:v>
                </c:pt>
                <c:pt idx="2979">
                  <c:v>1.1898904362952319E-2</c:v>
                </c:pt>
                <c:pt idx="2980">
                  <c:v>1.1905452772082431E-2</c:v>
                </c:pt>
                <c:pt idx="2981">
                  <c:v>1.191340175865129E-2</c:v>
                </c:pt>
                <c:pt idx="2982">
                  <c:v>1.1920033750523485E-2</c:v>
                </c:pt>
                <c:pt idx="2983">
                  <c:v>1.1926704546782777E-2</c:v>
                </c:pt>
                <c:pt idx="2984">
                  <c:v>1.1933414147824499E-2</c:v>
                </c:pt>
                <c:pt idx="2985">
                  <c:v>1.1940436342756801E-2</c:v>
                </c:pt>
                <c:pt idx="2986">
                  <c:v>1.1947225979208555E-2</c:v>
                </c:pt>
                <c:pt idx="2987">
                  <c:v>1.1954052971116305E-2</c:v>
                </c:pt>
                <c:pt idx="2988">
                  <c:v>1.1960915308888868E-2</c:v>
                </c:pt>
                <c:pt idx="2989">
                  <c:v>1.1967810975065513E-2</c:v>
                </c:pt>
                <c:pt idx="2990">
                  <c:v>1.1975443292950427E-2</c:v>
                </c:pt>
                <c:pt idx="2991">
                  <c:v>1.198240120031765E-2</c:v>
                </c:pt>
                <c:pt idx="2992">
                  <c:v>1.1989386160566112E-2</c:v>
                </c:pt>
                <c:pt idx="2993">
                  <c:v>1.1996396167025768E-2</c:v>
                </c:pt>
                <c:pt idx="2994">
                  <c:v>1.2002718619029558E-2</c:v>
                </c:pt>
                <c:pt idx="2995">
                  <c:v>1.200977188746182E-2</c:v>
                </c:pt>
                <c:pt idx="2996">
                  <c:v>1.2016844361320401E-2</c:v>
                </c:pt>
                <c:pt idx="2997">
                  <c:v>1.2023934022924855E-2</c:v>
                </c:pt>
                <c:pt idx="2998">
                  <c:v>1.2031751657127004E-2</c:v>
                </c:pt>
                <c:pt idx="2999">
                  <c:v>1.2038869799241004E-2</c:v>
                </c:pt>
                <c:pt idx="3000">
                  <c:v>1.2045998940097353E-2</c:v>
                </c:pt>
                <c:pt idx="3001">
                  <c:v>1.2053137072801404E-2</c:v>
                </c:pt>
                <c:pt idx="3002">
                  <c:v>1.2060282190426793E-2</c:v>
                </c:pt>
                <c:pt idx="3003">
                  <c:v>1.2067432286021957E-2</c:v>
                </c:pt>
                <c:pt idx="3004">
                  <c:v>1.2074585352602753E-2</c:v>
                </c:pt>
                <c:pt idx="3005">
                  <c:v>1.20817393831581E-2</c:v>
                </c:pt>
                <c:pt idx="3006">
                  <c:v>1.2088892370647813E-2</c:v>
                </c:pt>
                <c:pt idx="3007">
                  <c:v>1.2093911385109058E-2</c:v>
                </c:pt>
                <c:pt idx="3008">
                  <c:v>1.2101058277174176E-2</c:v>
                </c:pt>
                <c:pt idx="3009">
                  <c:v>1.2108198219231875E-2</c:v>
                </c:pt>
                <c:pt idx="3010">
                  <c:v>1.2115329171069292E-2</c:v>
                </c:pt>
                <c:pt idx="3011">
                  <c:v>1.2122449092441329E-2</c:v>
                </c:pt>
                <c:pt idx="3012">
                  <c:v>1.2130262746126847E-2</c:v>
                </c:pt>
                <c:pt idx="3013">
                  <c:v>1.2137354983941901E-2</c:v>
                </c:pt>
                <c:pt idx="3014">
                  <c:v>1.2144433276036332E-2</c:v>
                </c:pt>
                <c:pt idx="3015">
                  <c:v>1.2151497622261689E-2</c:v>
                </c:pt>
                <c:pt idx="3016">
                  <c:v>1.2157844316106503E-2</c:v>
                </c:pt>
                <c:pt idx="3017">
                  <c:v>1.2164881529313361E-2</c:v>
                </c:pt>
                <c:pt idx="3018">
                  <c:v>1.2171904796550094E-2</c:v>
                </c:pt>
                <c:pt idx="3019">
                  <c:v>1.2178914117669196E-2</c:v>
                </c:pt>
                <c:pt idx="3020">
                  <c:v>1.218661016015299E-2</c:v>
                </c:pt>
                <c:pt idx="3021">
                  <c:v>1.2193590828049465E-2</c:v>
                </c:pt>
                <c:pt idx="3022">
                  <c:v>1.2200557549042527E-2</c:v>
                </c:pt>
                <c:pt idx="3023">
                  <c:v>1.2207510322984604E-2</c:v>
                </c:pt>
                <c:pt idx="3024">
                  <c:v>1.2214449149729438E-2</c:v>
                </c:pt>
                <c:pt idx="3025">
                  <c:v>1.2220677167716805E-2</c:v>
                </c:pt>
                <c:pt idx="3026">
                  <c:v>1.2227588861919854E-2</c:v>
                </c:pt>
                <c:pt idx="3027">
                  <c:v>1.2234486608840236E-2</c:v>
                </c:pt>
                <c:pt idx="3028">
                  <c:v>1.2241370408333096E-2</c:v>
                </c:pt>
                <c:pt idx="3029">
                  <c:v>1.224824026025402E-2</c:v>
                </c:pt>
                <c:pt idx="3030">
                  <c:v>1.2255096164459033E-2</c:v>
                </c:pt>
                <c:pt idx="3031">
                  <c:v>1.2261938120805487E-2</c:v>
                </c:pt>
                <c:pt idx="3032">
                  <c:v>1.2268766129149851E-2</c:v>
                </c:pt>
                <c:pt idx="3033">
                  <c:v>1.2277652276704831E-2</c:v>
                </c:pt>
                <c:pt idx="3034">
                  <c:v>1.2284450093126771E-2</c:v>
                </c:pt>
                <c:pt idx="3035">
                  <c:v>1.2291233960046723E-2</c:v>
                </c:pt>
                <c:pt idx="3036">
                  <c:v>1.2298003877320454E-2</c:v>
                </c:pt>
                <c:pt idx="3037">
                  <c:v>1.2304759844803731E-2</c:v>
                </c:pt>
                <c:pt idx="3038">
                  <c:v>1.2310815053614185E-2</c:v>
                </c:pt>
                <c:pt idx="3039">
                  <c:v>1.2317543888085657E-2</c:v>
                </c:pt>
                <c:pt idx="3040">
                  <c:v>1.2324258772696847E-2</c:v>
                </c:pt>
                <c:pt idx="3041">
                  <c:v>1.2330959707306664E-2</c:v>
                </c:pt>
                <c:pt idx="3042">
                  <c:v>1.233833043033908E-2</c:v>
                </c:pt>
                <c:pt idx="3043">
                  <c:v>1.2345002696069873E-2</c:v>
                </c:pt>
                <c:pt idx="3044">
                  <c:v>1.2351661011010576E-2</c:v>
                </c:pt>
                <c:pt idx="3045">
                  <c:v>1.2358305375017829E-2</c:v>
                </c:pt>
                <c:pt idx="3046">
                  <c:v>1.2364255125374752E-2</c:v>
                </c:pt>
                <c:pt idx="3047">
                  <c:v>1.2370872357005595E-2</c:v>
                </c:pt>
                <c:pt idx="3048">
                  <c:v>1.2377475637647439E-2</c:v>
                </c:pt>
                <c:pt idx="3049">
                  <c:v>1.2384064967161816E-2</c:v>
                </c:pt>
                <c:pt idx="3050">
                  <c:v>1.2390640345408512E-2</c:v>
                </c:pt>
                <c:pt idx="3051">
                  <c:v>1.2397878581586452E-2</c:v>
                </c:pt>
                <c:pt idx="3052">
                  <c:v>1.2404425285124426E-2</c:v>
                </c:pt>
                <c:pt idx="3053">
                  <c:v>1.2410958036607673E-2</c:v>
                </c:pt>
                <c:pt idx="3054">
                  <c:v>1.2417476835896737E-2</c:v>
                </c:pt>
                <c:pt idx="3055">
                  <c:v>1.2423981682852598E-2</c:v>
                </c:pt>
                <c:pt idx="3056">
                  <c:v>1.2430472577337108E-2</c:v>
                </c:pt>
                <c:pt idx="3057">
                  <c:v>1.2436949519211682E-2</c:v>
                </c:pt>
                <c:pt idx="3058">
                  <c:v>1.244341250833947E-2</c:v>
                </c:pt>
                <c:pt idx="3059">
                  <c:v>1.2447849494243959E-2</c:v>
                </c:pt>
                <c:pt idx="3060">
                  <c:v>1.2454286901560998E-2</c:v>
                </c:pt>
                <c:pt idx="3061">
                  <c:v>1.2460710356849114E-2</c:v>
                </c:pt>
                <c:pt idx="3062">
                  <c:v>1.246711985997449E-2</c:v>
                </c:pt>
                <c:pt idx="3063">
                  <c:v>1.2473515410801984E-2</c:v>
                </c:pt>
                <c:pt idx="3064">
                  <c:v>1.2480563874186355E-2</c:v>
                </c:pt>
                <c:pt idx="3065">
                  <c:v>1.2486930743473968E-2</c:v>
                </c:pt>
                <c:pt idx="3066">
                  <c:v>1.2493283659682887E-2</c:v>
                </c:pt>
                <c:pt idx="3067">
                  <c:v>1.2499622622680034E-2</c:v>
                </c:pt>
                <c:pt idx="3068">
                  <c:v>1.2505283875803162E-2</c:v>
                </c:pt>
                <c:pt idx="3069">
                  <c:v>1.2511595710044728E-2</c:v>
                </c:pt>
                <c:pt idx="3070">
                  <c:v>1.2517893591057889E-2</c:v>
                </c:pt>
                <c:pt idx="3071">
                  <c:v>1.2524177518711033E-2</c:v>
                </c:pt>
                <c:pt idx="3072">
                  <c:v>1.2531108134821266E-2</c:v>
                </c:pt>
                <c:pt idx="3073">
                  <c:v>1.2537363375753088E-2</c:v>
                </c:pt>
                <c:pt idx="3074">
                  <c:v>1.2543604662544651E-2</c:v>
                </c:pt>
                <c:pt idx="3075">
                  <c:v>1.2549831995065507E-2</c:v>
                </c:pt>
                <c:pt idx="3076">
                  <c:v>1.2556045373183016E-2</c:v>
                </c:pt>
                <c:pt idx="3077">
                  <c:v>1.25615880567146E-2</c:v>
                </c:pt>
                <c:pt idx="3078">
                  <c:v>1.2567774307178094E-2</c:v>
                </c:pt>
                <c:pt idx="3079">
                  <c:v>1.2573946603237546E-2</c:v>
                </c:pt>
                <c:pt idx="3080">
                  <c:v>1.2580104944762234E-2</c:v>
                </c:pt>
                <c:pt idx="3081">
                  <c:v>1.2586249331624964E-2</c:v>
                </c:pt>
                <c:pt idx="3082">
                  <c:v>1.2592379763695897E-2</c:v>
                </c:pt>
                <c:pt idx="3083">
                  <c:v>1.2598496240847402E-2</c:v>
                </c:pt>
                <c:pt idx="3084">
                  <c:v>1.2604598762950517E-2</c:v>
                </c:pt>
                <c:pt idx="3085">
                  <c:v>1.2612638580755434E-2</c:v>
                </c:pt>
                <c:pt idx="3086">
                  <c:v>1.2618710838200127E-2</c:v>
                </c:pt>
                <c:pt idx="3087">
                  <c:v>1.2624769139029393E-2</c:v>
                </c:pt>
                <c:pt idx="3088">
                  <c:v>1.2630813483114201E-2</c:v>
                </c:pt>
                <c:pt idx="3089">
                  <c:v>1.2636843870325527E-2</c:v>
                </c:pt>
                <c:pt idx="3090">
                  <c:v>1.2642213871220893E-2</c:v>
                </c:pt>
                <c:pt idx="3091">
                  <c:v>1.2648217131060294E-2</c:v>
                </c:pt>
                <c:pt idx="3092">
                  <c:v>1.2654206434040858E-2</c:v>
                </c:pt>
                <c:pt idx="3093">
                  <c:v>1.2660181780035909E-2</c:v>
                </c:pt>
                <c:pt idx="3094">
                  <c:v>1.2666786448806098E-2</c:v>
                </c:pt>
                <c:pt idx="3095">
                  <c:v>1.2672733092094757E-2</c:v>
                </c:pt>
                <c:pt idx="3096">
                  <c:v>1.2678665777617604E-2</c:v>
                </c:pt>
                <c:pt idx="3097">
                  <c:v>1.2684584505249086E-2</c:v>
                </c:pt>
                <c:pt idx="3098">
                  <c:v>1.2689849150815828E-2</c:v>
                </c:pt>
                <c:pt idx="3099">
                  <c:v>1.2695740752253798E-2</c:v>
                </c:pt>
                <c:pt idx="3100">
                  <c:v>1.2701618395826959E-2</c:v>
                </c:pt>
                <c:pt idx="3101">
                  <c:v>1.2707482081410383E-2</c:v>
                </c:pt>
                <c:pt idx="3102">
                  <c:v>1.2713331808881763E-2</c:v>
                </c:pt>
                <c:pt idx="3103">
                  <c:v>1.2719803748285389E-2</c:v>
                </c:pt>
                <c:pt idx="3104">
                  <c:v>1.2725624767166216E-2</c:v>
                </c:pt>
                <c:pt idx="3105">
                  <c:v>1.2731431827156478E-2</c:v>
                </c:pt>
                <c:pt idx="3106">
                  <c:v>1.2737224928131926E-2</c:v>
                </c:pt>
                <c:pt idx="3107">
                  <c:v>1.2743004069969616E-2</c:v>
                </c:pt>
                <c:pt idx="3108">
                  <c:v>1.2748769252546602E-2</c:v>
                </c:pt>
                <c:pt idx="3109">
                  <c:v>1.2754520475740373E-2</c:v>
                </c:pt>
                <c:pt idx="3110">
                  <c:v>1.2760257739428418E-2</c:v>
                </c:pt>
                <c:pt idx="3111">
                  <c:v>1.2765351220703351E-2</c:v>
                </c:pt>
                <c:pt idx="3112">
                  <c:v>1.2770432271609003E-2</c:v>
                </c:pt>
                <c:pt idx="3113">
                  <c:v>1.2776129247360369E-2</c:v>
                </c:pt>
                <c:pt idx="3114">
                  <c:v>1.2781812263945603E-2</c:v>
                </c:pt>
                <c:pt idx="3115">
                  <c:v>1.2787481321244364E-2</c:v>
                </c:pt>
                <c:pt idx="3116">
                  <c:v>1.2793762322808173E-2</c:v>
                </c:pt>
                <c:pt idx="3117">
                  <c:v>1.2799402663891107E-2</c:v>
                </c:pt>
                <c:pt idx="3118">
                  <c:v>1.280502904491514E-2</c:v>
                </c:pt>
                <c:pt idx="3119">
                  <c:v>1.2810641465761023E-2</c:v>
                </c:pt>
                <c:pt idx="3120">
                  <c:v>1.2816239926310379E-2</c:v>
                </c:pt>
                <c:pt idx="3121">
                  <c:v>1.2821202513370033E-2</c:v>
                </c:pt>
                <c:pt idx="3122">
                  <c:v>1.2826773852342177E-2</c:v>
                </c:pt>
                <c:pt idx="3123">
                  <c:v>1.2832331231081351E-2</c:v>
                </c:pt>
                <c:pt idx="3124">
                  <c:v>1.2837874649471165E-2</c:v>
                </c:pt>
                <c:pt idx="3125">
                  <c:v>1.2844022820471394E-2</c:v>
                </c:pt>
                <c:pt idx="3126">
                  <c:v>1.2849537516763146E-2</c:v>
                </c:pt>
                <c:pt idx="3127">
                  <c:v>1.2855038251934549E-2</c:v>
                </c:pt>
                <c:pt idx="3128">
                  <c:v>1.2860525025869414E-2</c:v>
                </c:pt>
                <c:pt idx="3129">
                  <c:v>1.2865382332103095E-2</c:v>
                </c:pt>
                <c:pt idx="3130">
                  <c:v>1.2870841985955186E-2</c:v>
                </c:pt>
                <c:pt idx="3131">
                  <c:v>1.2876287678647137E-2</c:v>
                </c:pt>
                <c:pt idx="3132">
                  <c:v>1.2881719410063873E-2</c:v>
                </c:pt>
                <c:pt idx="3133">
                  <c:v>1.2887137180092082E-2</c:v>
                </c:pt>
                <c:pt idx="3134">
                  <c:v>1.2892540988615812E-2</c:v>
                </c:pt>
                <c:pt idx="3135">
                  <c:v>1.289793083552394E-2</c:v>
                </c:pt>
                <c:pt idx="3136">
                  <c:v>1.2903306720700518E-2</c:v>
                </c:pt>
                <c:pt idx="3137">
                  <c:v>1.2908668644033545E-2</c:v>
                </c:pt>
                <c:pt idx="3138">
                  <c:v>1.2915233075683692E-2</c:v>
                </c:pt>
                <c:pt idx="3139">
                  <c:v>1.2920565461789841E-2</c:v>
                </c:pt>
                <c:pt idx="3140">
                  <c:v>1.2925883884857006E-2</c:v>
                </c:pt>
                <c:pt idx="3141">
                  <c:v>1.2931188344770927E-2</c:v>
                </c:pt>
                <c:pt idx="3142">
                  <c:v>1.293587386663312E-2</c:v>
                </c:pt>
                <c:pt idx="3143">
                  <c:v>1.2941151208249504E-2</c:v>
                </c:pt>
                <c:pt idx="3144">
                  <c:v>1.2946414586807417E-2</c:v>
                </c:pt>
                <c:pt idx="3145">
                  <c:v>1.2951664002194165E-2</c:v>
                </c:pt>
                <c:pt idx="3146">
                  <c:v>1.2958247859265254E-2</c:v>
                </c:pt>
                <c:pt idx="3147">
                  <c:v>1.2963466543058187E-2</c:v>
                </c:pt>
                <c:pt idx="3148">
                  <c:v>1.2968671262898083E-2</c:v>
                </c:pt>
                <c:pt idx="3149">
                  <c:v>1.297386201867416E-2</c:v>
                </c:pt>
                <c:pt idx="3150">
                  <c:v>1.2979038810276507E-2</c:v>
                </c:pt>
                <c:pt idx="3151">
                  <c:v>1.2983604069537488E-2</c:v>
                </c:pt>
                <c:pt idx="3152">
                  <c:v>1.2988753744776729E-2</c:v>
                </c:pt>
                <c:pt idx="3153">
                  <c:v>1.2993889455949346E-2</c:v>
                </c:pt>
                <c:pt idx="3154">
                  <c:v>1.2999011202946135E-2</c:v>
                </c:pt>
                <c:pt idx="3155">
                  <c:v>1.3004713301825371E-2</c:v>
                </c:pt>
                <c:pt idx="3156">
                  <c:v>1.3009806306078486E-2</c:v>
                </c:pt>
                <c:pt idx="3157">
                  <c:v>1.301488534539196E-2</c:v>
                </c:pt>
                <c:pt idx="3158">
                  <c:v>1.3019950419657622E-2</c:v>
                </c:pt>
                <c:pt idx="3159">
                  <c:v>1.3025001528768163E-2</c:v>
                </c:pt>
                <c:pt idx="3160">
                  <c:v>1.3030038672616279E-2</c:v>
                </c:pt>
                <c:pt idx="3161">
                  <c:v>1.3035061851094668E-2</c:v>
                </c:pt>
                <c:pt idx="3162">
                  <c:v>1.304007106409515E-2</c:v>
                </c:pt>
                <c:pt idx="3163">
                  <c:v>1.3044478520216873E-2</c:v>
                </c:pt>
                <c:pt idx="3164">
                  <c:v>1.3048286480228991E-2</c:v>
                </c:pt>
                <c:pt idx="3165">
                  <c:v>1.3053256250115219E-2</c:v>
                </c:pt>
                <c:pt idx="3166">
                  <c:v>1.3058212055431836E-2</c:v>
                </c:pt>
                <c:pt idx="3167">
                  <c:v>1.3063153896076382E-2</c:v>
                </c:pt>
                <c:pt idx="3168">
                  <c:v>1.3068665599204799E-2</c:v>
                </c:pt>
                <c:pt idx="3169">
                  <c:v>1.3073578690485864E-2</c:v>
                </c:pt>
                <c:pt idx="3170">
                  <c:v>1.3078477816338113E-2</c:v>
                </c:pt>
                <c:pt idx="3171">
                  <c:v>1.3083362976659216E-2</c:v>
                </c:pt>
                <c:pt idx="3172">
                  <c:v>1.3087653625598409E-2</c:v>
                </c:pt>
                <c:pt idx="3173">
                  <c:v>1.3092511676043868E-2</c:v>
                </c:pt>
                <c:pt idx="3174">
                  <c:v>1.3097355761099156E-2</c:v>
                </c:pt>
                <c:pt idx="3175">
                  <c:v>1.3102185880662696E-2</c:v>
                </c:pt>
                <c:pt idx="3176">
                  <c:v>1.3107002034632031E-2</c:v>
                </c:pt>
                <c:pt idx="3177">
                  <c:v>1.3112380656678933E-2</c:v>
                </c:pt>
                <c:pt idx="3178">
                  <c:v>1.3117168055414834E-2</c:v>
                </c:pt>
                <c:pt idx="3179">
                  <c:v>1.3121941487803974E-2</c:v>
                </c:pt>
                <c:pt idx="3180">
                  <c:v>1.3127379737328524E-2</c:v>
                </c:pt>
                <c:pt idx="3181">
                  <c:v>1.3131550223322228E-2</c:v>
                </c:pt>
                <c:pt idx="3182">
                  <c:v>1.3136280586445313E-2</c:v>
                </c:pt>
                <c:pt idx="3183">
                  <c:v>1.3140996983261833E-2</c:v>
                </c:pt>
                <c:pt idx="3184">
                  <c:v>1.3145699413671981E-2</c:v>
                </c:pt>
                <c:pt idx="3185">
                  <c:v>1.3150387877577269E-2</c:v>
                </c:pt>
                <c:pt idx="3186">
                  <c:v>1.3155062374880096E-2</c:v>
                </c:pt>
                <c:pt idx="3187">
                  <c:v>1.3159722905482863E-2</c:v>
                </c:pt>
                <c:pt idx="3188">
                  <c:v>1.3164369469287084E-2</c:v>
                </c:pt>
                <c:pt idx="3189">
                  <c:v>1.3170134801782141E-2</c:v>
                </c:pt>
                <c:pt idx="3190">
                  <c:v>1.3176447897477218E-2</c:v>
                </c:pt>
                <c:pt idx="3191">
                  <c:v>1.3181048411124243E-2</c:v>
                </c:pt>
                <c:pt idx="3192">
                  <c:v>1.318563495529365E-2</c:v>
                </c:pt>
                <c:pt idx="3193">
                  <c:v>1.3190207529887883E-2</c:v>
                </c:pt>
                <c:pt idx="3194">
                  <c:v>1.319307997744763E-2</c:v>
                </c:pt>
                <c:pt idx="3195">
                  <c:v>1.3197627107790707E-2</c:v>
                </c:pt>
                <c:pt idx="3196">
                  <c:v>1.3202160269644032E-2</c:v>
                </c:pt>
                <c:pt idx="3197">
                  <c:v>1.3206679462913689E-2</c:v>
                </c:pt>
                <c:pt idx="3198">
                  <c:v>1.3212860855785588E-2</c:v>
                </c:pt>
                <c:pt idx="3199">
                  <c:v>1.3217349610868059E-2</c:v>
                </c:pt>
                <c:pt idx="3200">
                  <c:v>1.3221824395692892E-2</c:v>
                </c:pt>
                <c:pt idx="3201">
                  <c:v>1.3226285210162529E-2</c:v>
                </c:pt>
                <c:pt idx="3202">
                  <c:v>1.3229065897150099E-2</c:v>
                </c:pt>
                <c:pt idx="3203">
                  <c:v>1.3233501276911929E-2</c:v>
                </c:pt>
                <c:pt idx="3204">
                  <c:v>1.3237922687425269E-2</c:v>
                </c:pt>
                <c:pt idx="3205">
                  <c:v>1.3242330128597515E-2</c:v>
                </c:pt>
                <c:pt idx="3206">
                  <c:v>1.3246723600333878E-2</c:v>
                </c:pt>
                <c:pt idx="3207">
                  <c:v>1.3252756714180145E-2</c:v>
                </c:pt>
                <c:pt idx="3208">
                  <c:v>1.3257119733496732E-2</c:v>
                </c:pt>
                <c:pt idx="3209">
                  <c:v>1.3261468781700019E-2</c:v>
                </c:pt>
                <c:pt idx="3210">
                  <c:v>1.3265803858694601E-2</c:v>
                </c:pt>
                <c:pt idx="3211">
                  <c:v>1.3270124964388506E-2</c:v>
                </c:pt>
                <c:pt idx="3212">
                  <c:v>1.3274432098689337E-2</c:v>
                </c:pt>
                <c:pt idx="3213">
                  <c:v>1.3278725261502545E-2</c:v>
                </c:pt>
                <c:pt idx="3214">
                  <c:v>1.3283004452737023E-2</c:v>
                </c:pt>
                <c:pt idx="3215">
                  <c:v>1.3285636206131568E-2</c:v>
                </c:pt>
                <c:pt idx="3216">
                  <c:v>1.3288802348771552E-2</c:v>
                </c:pt>
                <c:pt idx="3217">
                  <c:v>1.3293043834294136E-2</c:v>
                </c:pt>
                <c:pt idx="3218">
                  <c:v>1.3297271350227478E-2</c:v>
                </c:pt>
                <c:pt idx="3219">
                  <c:v>1.3301484896481926E-2</c:v>
                </c:pt>
                <c:pt idx="3220">
                  <c:v>1.3306224951329076E-2</c:v>
                </c:pt>
                <c:pt idx="3221">
                  <c:v>1.3310409714283261E-2</c:v>
                </c:pt>
                <c:pt idx="3222">
                  <c:v>1.3314580506822731E-2</c:v>
                </c:pt>
                <c:pt idx="3223">
                  <c:v>1.3318737328859204E-2</c:v>
                </c:pt>
                <c:pt idx="3224">
                  <c:v>1.3322343079504469E-2</c:v>
                </c:pt>
                <c:pt idx="3225">
                  <c:v>1.3326472805847022E-2</c:v>
                </c:pt>
                <c:pt idx="3226">
                  <c:v>1.3330588561899455E-2</c:v>
                </c:pt>
                <c:pt idx="3227">
                  <c:v>1.3334690347576535E-2</c:v>
                </c:pt>
                <c:pt idx="3228">
                  <c:v>1.3338778162791699E-2</c:v>
                </c:pt>
                <c:pt idx="3229">
                  <c:v>1.3343384875639023E-2</c:v>
                </c:pt>
                <c:pt idx="3230">
                  <c:v>1.3347443901722182E-2</c:v>
                </c:pt>
                <c:pt idx="3231">
                  <c:v>1.3351488956610152E-2</c:v>
                </c:pt>
                <c:pt idx="3232">
                  <c:v>1.3356094768787515E-2</c:v>
                </c:pt>
                <c:pt idx="3233">
                  <c:v>1.335958053298541E-2</c:v>
                </c:pt>
                <c:pt idx="3234">
                  <c:v>1.3363582527781959E-2</c:v>
                </c:pt>
                <c:pt idx="3235">
                  <c:v>1.3367570551512435E-2</c:v>
                </c:pt>
                <c:pt idx="3236">
                  <c:v>1.3371544604091606E-2</c:v>
                </c:pt>
                <c:pt idx="3237">
                  <c:v>1.3375504685436881E-2</c:v>
                </c:pt>
                <c:pt idx="3238">
                  <c:v>1.337945079546656E-2</c:v>
                </c:pt>
                <c:pt idx="3239">
                  <c:v>1.3383382934096291E-2</c:v>
                </c:pt>
                <c:pt idx="3240">
                  <c:v>1.3387301101245253E-2</c:v>
                </c:pt>
                <c:pt idx="3241">
                  <c:v>1.3391727836079937E-2</c:v>
                </c:pt>
                <c:pt idx="3242">
                  <c:v>1.3397181850650301E-2</c:v>
                </c:pt>
                <c:pt idx="3243">
                  <c:v>1.3401054685458609E-2</c:v>
                </c:pt>
                <c:pt idx="3244">
                  <c:v>1.3404913546527132E-2</c:v>
                </c:pt>
                <c:pt idx="3245">
                  <c:v>1.3409912318013377E-2</c:v>
                </c:pt>
                <c:pt idx="3246">
                  <c:v>1.3413736958513202E-2</c:v>
                </c:pt>
                <c:pt idx="3247">
                  <c:v>1.3417547625949445E-2</c:v>
                </c:pt>
                <c:pt idx="3248">
                  <c:v>1.3421344320239989E-2</c:v>
                </c:pt>
                <c:pt idx="3249">
                  <c:v>1.3425127041306207E-2</c:v>
                </c:pt>
                <c:pt idx="3250">
                  <c:v>1.3429409998221578E-2</c:v>
                </c:pt>
                <c:pt idx="3251">
                  <c:v>1.3433163914061493E-2</c:v>
                </c:pt>
                <c:pt idx="3252">
                  <c:v>1.3436903855949847E-2</c:v>
                </c:pt>
                <c:pt idx="3253">
                  <c:v>1.3440629823808009E-2</c:v>
                </c:pt>
                <c:pt idx="3254">
                  <c:v>1.34438310454659E-2</c:v>
                </c:pt>
                <c:pt idx="3255">
                  <c:v>1.3447529925509688E-2</c:v>
                </c:pt>
                <c:pt idx="3256">
                  <c:v>1.3451214831773526E-2</c:v>
                </c:pt>
                <c:pt idx="3257">
                  <c:v>1.3454885764180103E-2</c:v>
                </c:pt>
                <c:pt idx="3258">
                  <c:v>1.3459557307349714E-2</c:v>
                </c:pt>
                <c:pt idx="3259">
                  <c:v>1.3462692171889929E-2</c:v>
                </c:pt>
                <c:pt idx="3260">
                  <c:v>1.3466320319328933E-2</c:v>
                </c:pt>
                <c:pt idx="3261">
                  <c:v>1.3469934492110855E-2</c:v>
                </c:pt>
                <c:pt idx="3262">
                  <c:v>1.3473534690158799E-2</c:v>
                </c:pt>
                <c:pt idx="3263">
                  <c:v>1.3477120913396735E-2</c:v>
                </c:pt>
                <c:pt idx="3264">
                  <c:v>1.348069316174734E-2</c:v>
                </c:pt>
                <c:pt idx="3265">
                  <c:v>1.3484251435135016E-2</c:v>
                </c:pt>
                <c:pt idx="3266">
                  <c:v>1.3487795733484177E-2</c:v>
                </c:pt>
                <c:pt idx="3267">
                  <c:v>1.3489827202992915E-2</c:v>
                </c:pt>
                <c:pt idx="3268">
                  <c:v>1.3493346151430309E-2</c:v>
                </c:pt>
                <c:pt idx="3269">
                  <c:v>1.3496851126083804E-2</c:v>
                </c:pt>
                <c:pt idx="3270">
                  <c:v>1.3500342126879648E-2</c:v>
                </c:pt>
                <c:pt idx="3271">
                  <c:v>1.3504315372076544E-2</c:v>
                </c:pt>
                <c:pt idx="3272">
                  <c:v>1.3507777556230857E-2</c:v>
                </c:pt>
                <c:pt idx="3273">
                  <c:v>1.3511225765814219E-2</c:v>
                </c:pt>
                <c:pt idx="3274">
                  <c:v>1.3514660000754601E-2</c:v>
                </c:pt>
                <c:pt idx="3275">
                  <c:v>1.3518080260979091E-2</c:v>
                </c:pt>
                <c:pt idx="3276">
                  <c:v>1.3520994676570836E-2</c:v>
                </c:pt>
                <c:pt idx="3277">
                  <c:v>1.3524387858333365E-2</c:v>
                </c:pt>
                <c:pt idx="3278">
                  <c:v>1.3527767065661025E-2</c:v>
                </c:pt>
                <c:pt idx="3279">
                  <c:v>1.3531132298483154E-2</c:v>
                </c:pt>
                <c:pt idx="3280">
                  <c:v>1.3534971938854872E-2</c:v>
                </c:pt>
                <c:pt idx="3281">
                  <c:v>1.3538308349282806E-2</c:v>
                </c:pt>
                <c:pt idx="3282">
                  <c:v>1.3541630784496788E-2</c:v>
                </c:pt>
                <c:pt idx="3283">
                  <c:v>1.3544939244427422E-2</c:v>
                </c:pt>
                <c:pt idx="3284">
                  <c:v>1.3548233729004872E-2</c:v>
                </c:pt>
                <c:pt idx="3285">
                  <c:v>1.3551030226887778E-2</c:v>
                </c:pt>
                <c:pt idx="3286">
                  <c:v>1.3554297636218722E-2</c:v>
                </c:pt>
                <c:pt idx="3287">
                  <c:v>1.3557551070488115E-2</c:v>
                </c:pt>
                <c:pt idx="3288">
                  <c:v>1.3560790529629713E-2</c:v>
                </c:pt>
                <c:pt idx="3289">
                  <c:v>1.3564016013573738E-2</c:v>
                </c:pt>
                <c:pt idx="3290">
                  <c:v>1.3567227522254383E-2</c:v>
                </c:pt>
                <c:pt idx="3291">
                  <c:v>1.3570425055603642E-2</c:v>
                </c:pt>
                <c:pt idx="3292">
                  <c:v>1.3573608613554382E-2</c:v>
                </c:pt>
                <c:pt idx="3293">
                  <c:v>1.3578208955674969E-2</c:v>
                </c:pt>
                <c:pt idx="3294">
                  <c:v>1.3581361923395792E-2</c:v>
                </c:pt>
                <c:pt idx="3295">
                  <c:v>1.3584500914011491E-2</c:v>
                </c:pt>
                <c:pt idx="3296">
                  <c:v>1.3587625927453856E-2</c:v>
                </c:pt>
                <c:pt idx="3297">
                  <c:v>1.3590263638078264E-2</c:v>
                </c:pt>
                <c:pt idx="3298">
                  <c:v>1.3593361578800577E-2</c:v>
                </c:pt>
                <c:pt idx="3299">
                  <c:v>1.3596445542656013E-2</c:v>
                </c:pt>
                <c:pt idx="3300">
                  <c:v>1.3599515529579049E-2</c:v>
                </c:pt>
                <c:pt idx="3301">
                  <c:v>1.3602571539503731E-2</c:v>
                </c:pt>
                <c:pt idx="3302">
                  <c:v>1.3606082483773211E-2</c:v>
                </c:pt>
                <c:pt idx="3303">
                  <c:v>1.3609109655160248E-2</c:v>
                </c:pt>
                <c:pt idx="3304">
                  <c:v>1.3612122848850461E-2</c:v>
                </c:pt>
                <c:pt idx="3305">
                  <c:v>1.3615122064778683E-2</c:v>
                </c:pt>
                <c:pt idx="3306">
                  <c:v>1.361764193191314E-2</c:v>
                </c:pt>
                <c:pt idx="3307">
                  <c:v>1.3620614078504492E-2</c:v>
                </c:pt>
                <c:pt idx="3308">
                  <c:v>1.3623572247651945E-2</c:v>
                </c:pt>
                <c:pt idx="3309">
                  <c:v>1.3626516439292595E-2</c:v>
                </c:pt>
                <c:pt idx="3310">
                  <c:v>1.3629908475786896E-2</c:v>
                </c:pt>
                <c:pt idx="3311">
                  <c:v>1.3632823823820315E-2</c:v>
                </c:pt>
                <c:pt idx="3312">
                  <c:v>1.3635725193651659E-2</c:v>
                </c:pt>
                <c:pt idx="3313">
                  <c:v>1.3638612585220975E-2</c:v>
                </c:pt>
                <c:pt idx="3314">
                  <c:v>1.3641485998464405E-2</c:v>
                </c:pt>
                <c:pt idx="3315">
                  <c:v>1.3644345433322429E-2</c:v>
                </c:pt>
                <c:pt idx="3316">
                  <c:v>1.3647190889733792E-2</c:v>
                </c:pt>
                <c:pt idx="3317">
                  <c:v>1.3650022367636804E-2</c:v>
                </c:pt>
                <c:pt idx="3318">
                  <c:v>1.3652839866973252E-2</c:v>
                </c:pt>
                <c:pt idx="3319">
                  <c:v>1.3654735697013922E-2</c:v>
                </c:pt>
                <c:pt idx="3320">
                  <c:v>1.3657527024955016E-2</c:v>
                </c:pt>
                <c:pt idx="3321">
                  <c:v>1.3660304375172079E-2</c:v>
                </c:pt>
                <c:pt idx="3322">
                  <c:v>1.3663067747606254E-2</c:v>
                </c:pt>
                <c:pt idx="3323">
                  <c:v>1.3665817142199565E-2</c:v>
                </c:pt>
                <c:pt idx="3324">
                  <c:v>1.366900197138653E-2</c:v>
                </c:pt>
                <c:pt idx="3325">
                  <c:v>1.3671722514639502E-2</c:v>
                </c:pt>
                <c:pt idx="3326">
                  <c:v>1.3674429079366595E-2</c:v>
                </c:pt>
                <c:pt idx="3327">
                  <c:v>1.3677121665510153E-2</c:v>
                </c:pt>
                <c:pt idx="3328">
                  <c:v>1.3679354445538092E-2</c:v>
                </c:pt>
                <c:pt idx="3329">
                  <c:v>1.3682019971881038E-2</c:v>
                </c:pt>
                <c:pt idx="3330">
                  <c:v>1.368467151998388E-2</c:v>
                </c:pt>
                <c:pt idx="3331">
                  <c:v>1.3687309089790836E-2</c:v>
                </c:pt>
                <c:pt idx="3332">
                  <c:v>1.3690374915485224E-2</c:v>
                </c:pt>
                <c:pt idx="3333">
                  <c:v>1.3692983628939004E-2</c:v>
                </c:pt>
                <c:pt idx="3334">
                  <c:v>1.3695578363416557E-2</c:v>
                </c:pt>
                <c:pt idx="3335">
                  <c:v>1.3698159118862406E-2</c:v>
                </c:pt>
                <c:pt idx="3336">
                  <c:v>1.370072589522239E-2</c:v>
                </c:pt>
                <c:pt idx="3337">
                  <c:v>1.3702840961332272E-2</c:v>
                </c:pt>
                <c:pt idx="3338">
                  <c:v>1.3705380681530375E-2</c:v>
                </c:pt>
                <c:pt idx="3339">
                  <c:v>1.370790642299646E-2</c:v>
                </c:pt>
                <c:pt idx="3340">
                  <c:v>1.3710418185676943E-2</c:v>
                </c:pt>
                <c:pt idx="3341">
                  <c:v>1.3712915969520437E-2</c:v>
                </c:pt>
                <c:pt idx="3342">
                  <c:v>1.3715399774472919E-2</c:v>
                </c:pt>
                <c:pt idx="3343">
                  <c:v>1.3717869600482125E-2</c:v>
                </c:pt>
                <c:pt idx="3344">
                  <c:v>1.3720325447497104E-2</c:v>
                </c:pt>
                <c:pt idx="3345">
                  <c:v>1.3723628238343983E-2</c:v>
                </c:pt>
                <c:pt idx="3346">
                  <c:v>1.3726054314518722E-2</c:v>
                </c:pt>
                <c:pt idx="3347">
                  <c:v>1.3728466410506885E-2</c:v>
                </c:pt>
                <c:pt idx="3348">
                  <c:v>1.3730864526257212E-2</c:v>
                </c:pt>
                <c:pt idx="3349">
                  <c:v>1.3733248661718439E-2</c:v>
                </c:pt>
                <c:pt idx="3350">
                  <c:v>1.3735192930312895E-2</c:v>
                </c:pt>
                <c:pt idx="3351">
                  <c:v>1.373755001402362E-2</c:v>
                </c:pt>
                <c:pt idx="3352">
                  <c:v>1.3739893117814176E-2</c:v>
                </c:pt>
                <c:pt idx="3353">
                  <c:v>1.3742222241635198E-2</c:v>
                </c:pt>
                <c:pt idx="3354">
                  <c:v>1.3744959632929477E-2</c:v>
                </c:pt>
                <c:pt idx="3355">
                  <c:v>1.3747259885602596E-2</c:v>
                </c:pt>
                <c:pt idx="3356">
                  <c:v>1.3749546157638199E-2</c:v>
                </c:pt>
                <c:pt idx="3357">
                  <c:v>1.3751818448987194E-2</c:v>
                </c:pt>
                <c:pt idx="3358">
                  <c:v>1.3753658159474999E-2</c:v>
                </c:pt>
                <c:pt idx="3359">
                  <c:v>1.375590340245102E-2</c:v>
                </c:pt>
                <c:pt idx="3360">
                  <c:v>1.3758134665118982E-2</c:v>
                </c:pt>
                <c:pt idx="3361">
                  <c:v>1.37603519474304E-2</c:v>
                </c:pt>
                <c:pt idx="3362">
                  <c:v>1.3762555249338098E-2</c:v>
                </c:pt>
                <c:pt idx="3363">
                  <c:v>1.3765158599975404E-2</c:v>
                </c:pt>
                <c:pt idx="3364">
                  <c:v>1.3767333025180947E-2</c:v>
                </c:pt>
                <c:pt idx="3365">
                  <c:v>1.376949346932149E-2</c:v>
                </c:pt>
                <c:pt idx="3366">
                  <c:v>1.3771639932350548E-2</c:v>
                </c:pt>
                <c:pt idx="3367">
                  <c:v>1.3773772414222068E-2</c:v>
                </c:pt>
                <c:pt idx="3368">
                  <c:v>1.3775890914891741E-2</c:v>
                </c:pt>
                <c:pt idx="3369">
                  <c:v>1.3777995434314384E-2</c:v>
                </c:pt>
                <c:pt idx="3370">
                  <c:v>1.3780085972444381E-2</c:v>
                </c:pt>
                <c:pt idx="3371">
                  <c:v>1.378134907484794E-2</c:v>
                </c:pt>
                <c:pt idx="3372">
                  <c:v>1.3783007566509966E-2</c:v>
                </c:pt>
                <c:pt idx="3373">
                  <c:v>1.3785058921700431E-2</c:v>
                </c:pt>
                <c:pt idx="3374">
                  <c:v>1.3787096296998293E-2</c:v>
                </c:pt>
                <c:pt idx="3375">
                  <c:v>1.3789522853370975E-2</c:v>
                </c:pt>
                <c:pt idx="3376">
                  <c:v>1.3791531346849762E-2</c:v>
                </c:pt>
                <c:pt idx="3377">
                  <c:v>1.3793525859782156E-2</c:v>
                </c:pt>
                <c:pt idx="3378">
                  <c:v>1.3795506392125559E-2</c:v>
                </c:pt>
                <c:pt idx="3379">
                  <c:v>1.3797472943839997E-2</c:v>
                </c:pt>
                <c:pt idx="3380">
                  <c:v>1.379942551488287E-2</c:v>
                </c:pt>
                <c:pt idx="3381">
                  <c:v>1.3800966483519386E-2</c:v>
                </c:pt>
                <c:pt idx="3382">
                  <c:v>1.3802892018158966E-2</c:v>
                </c:pt>
                <c:pt idx="3383">
                  <c:v>1.3804803572530996E-2</c:v>
                </c:pt>
                <c:pt idx="3384">
                  <c:v>1.3806701146596167E-2</c:v>
                </c:pt>
                <c:pt idx="3385">
                  <c:v>1.3808978658599839E-2</c:v>
                </c:pt>
                <c:pt idx="3386">
                  <c:v>1.381084734476257E-2</c:v>
                </c:pt>
                <c:pt idx="3387">
                  <c:v>1.3812702049971766E-2</c:v>
                </c:pt>
                <c:pt idx="3388">
                  <c:v>1.3814542774189212E-2</c:v>
                </c:pt>
                <c:pt idx="3389">
                  <c:v>1.3815979310940829E-2</c:v>
                </c:pt>
                <c:pt idx="3390">
                  <c:v>1.3817793002340768E-2</c:v>
                </c:pt>
                <c:pt idx="3391">
                  <c:v>1.3819592713161803E-2</c:v>
                </c:pt>
                <c:pt idx="3392">
                  <c:v>1.3821378443365952E-2</c:v>
                </c:pt>
                <c:pt idx="3393">
                  <c:v>1.3823150192917442E-2</c:v>
                </c:pt>
                <c:pt idx="3394">
                  <c:v>1.3824907961776529E-2</c:v>
                </c:pt>
                <c:pt idx="3395">
                  <c:v>1.3826651749907437E-2</c:v>
                </c:pt>
                <c:pt idx="3396">
                  <c:v>1.382838155727528E-2</c:v>
                </c:pt>
                <c:pt idx="3397">
                  <c:v>1.3831245417930418E-2</c:v>
                </c:pt>
                <c:pt idx="3398">
                  <c:v>1.3832944462895572E-2</c:v>
                </c:pt>
                <c:pt idx="3399">
                  <c:v>1.3834629525398148E-2</c:v>
                </c:pt>
                <c:pt idx="3400">
                  <c:v>1.3836300605402954E-2</c:v>
                </c:pt>
                <c:pt idx="3401">
                  <c:v>1.3837957702874371E-2</c:v>
                </c:pt>
                <c:pt idx="3402">
                  <c:v>1.383922289269855E-2</c:v>
                </c:pt>
                <c:pt idx="3403">
                  <c:v>1.3840852961310664E-2</c:v>
                </c:pt>
                <c:pt idx="3404">
                  <c:v>1.384246904781419E-2</c:v>
                </c:pt>
                <c:pt idx="3405">
                  <c:v>1.3844071152176807E-2</c:v>
                </c:pt>
                <c:pt idx="3406">
                  <c:v>1.3846033451002854E-2</c:v>
                </c:pt>
                <c:pt idx="3407">
                  <c:v>1.3847606652542328E-2</c:v>
                </c:pt>
                <c:pt idx="3408">
                  <c:v>1.3849165871307299E-2</c:v>
                </c:pt>
                <c:pt idx="3409">
                  <c:v>1.3850711107264749E-2</c:v>
                </c:pt>
                <c:pt idx="3410">
                  <c:v>1.3852242360382098E-2</c:v>
                </c:pt>
                <c:pt idx="3411">
                  <c:v>1.3853390151491543E-2</c:v>
                </c:pt>
                <c:pt idx="3412">
                  <c:v>1.3854894379926907E-2</c:v>
                </c:pt>
                <c:pt idx="3413">
                  <c:v>1.3856384625957528E-2</c:v>
                </c:pt>
                <c:pt idx="3414">
                  <c:v>1.3857860889551958E-2</c:v>
                </c:pt>
                <c:pt idx="3415">
                  <c:v>1.3859688882231673E-2</c:v>
                </c:pt>
                <c:pt idx="3416">
                  <c:v>1.3861136237631987E-2</c:v>
                </c:pt>
                <c:pt idx="3417">
                  <c:v>1.3862569609970199E-2</c:v>
                </c:pt>
                <c:pt idx="3418">
                  <c:v>1.3863988999215903E-2</c:v>
                </c:pt>
                <c:pt idx="3419">
                  <c:v>1.3865394405338686E-2</c:v>
                </c:pt>
                <c:pt idx="3420">
                  <c:v>1.386678582830727E-2</c:v>
                </c:pt>
                <c:pt idx="3421">
                  <c:v>1.3868163268094284E-2</c:v>
                </c:pt>
                <c:pt idx="3422">
                  <c:v>1.3869526724669318E-2</c:v>
                </c:pt>
                <c:pt idx="3423">
                  <c:v>1.3870518047194812E-2</c:v>
                </c:pt>
                <c:pt idx="3424">
                  <c:v>1.3871139834131256E-2</c:v>
                </c:pt>
                <c:pt idx="3425">
                  <c:v>1.3872464184759093E-2</c:v>
                </c:pt>
                <c:pt idx="3426">
                  <c:v>1.3873774553663306E-2</c:v>
                </c:pt>
                <c:pt idx="3427">
                  <c:v>1.3875070940816071E-2</c:v>
                </c:pt>
                <c:pt idx="3428">
                  <c:v>1.3876706917439353E-2</c:v>
                </c:pt>
                <c:pt idx="3429">
                  <c:v>1.38779743909914E-2</c:v>
                </c:pt>
                <c:pt idx="3430">
                  <c:v>1.3879227882176536E-2</c:v>
                </c:pt>
                <c:pt idx="3431">
                  <c:v>1.3880467390968404E-2</c:v>
                </c:pt>
                <c:pt idx="3432">
                  <c:v>1.3881343149368388E-2</c:v>
                </c:pt>
                <c:pt idx="3433">
                  <c:v>1.3882555645453359E-2</c:v>
                </c:pt>
                <c:pt idx="3434">
                  <c:v>1.3883754159601837E-2</c:v>
                </c:pt>
                <c:pt idx="3435">
                  <c:v>1.3884938691790858E-2</c:v>
                </c:pt>
                <c:pt idx="3436">
                  <c:v>1.3886109241995249E-2</c:v>
                </c:pt>
                <c:pt idx="3437">
                  <c:v>1.388761081203055E-2</c:v>
                </c:pt>
                <c:pt idx="3438">
                  <c:v>1.3888752443358044E-2</c:v>
                </c:pt>
                <c:pt idx="3439">
                  <c:v>1.3889880092091994E-2</c:v>
                </c:pt>
                <c:pt idx="3440">
                  <c:v>1.3891151711928677E-2</c:v>
                </c:pt>
                <c:pt idx="3441">
                  <c:v>1.3891908355263955E-2</c:v>
                </c:pt>
                <c:pt idx="3442">
                  <c:v>1.3892993015602959E-2</c:v>
                </c:pt>
                <c:pt idx="3443">
                  <c:v>1.3894063693788627E-2</c:v>
                </c:pt>
                <c:pt idx="3444">
                  <c:v>1.3895120389797554E-2</c:v>
                </c:pt>
                <c:pt idx="3445">
                  <c:v>1.389616310360854E-2</c:v>
                </c:pt>
                <c:pt idx="3446">
                  <c:v>1.3897191835199501E-2</c:v>
                </c:pt>
                <c:pt idx="3447">
                  <c:v>1.3898206584547476E-2</c:v>
                </c:pt>
                <c:pt idx="3448">
                  <c:v>1.3899207351633473E-2</c:v>
                </c:pt>
                <c:pt idx="3449">
                  <c:v>1.3901194000357981E-2</c:v>
                </c:pt>
                <c:pt idx="3450">
                  <c:v>1.3902163918596749E-2</c:v>
                </c:pt>
                <c:pt idx="3451">
                  <c:v>1.3903119852898899E-2</c:v>
                </c:pt>
                <c:pt idx="3452">
                  <c:v>1.3904061803245318E-2</c:v>
                </c:pt>
                <c:pt idx="3453">
                  <c:v>1.3904989769615586E-2</c:v>
                </c:pt>
                <c:pt idx="3454">
                  <c:v>1.3905575360069127E-2</c:v>
                </c:pt>
                <c:pt idx="3455">
                  <c:v>1.3906476322607801E-2</c:v>
                </c:pt>
                <c:pt idx="3456">
                  <c:v>1.3907363301649709E-2</c:v>
                </c:pt>
                <c:pt idx="3457">
                  <c:v>1.3908236297175197E-2</c:v>
                </c:pt>
                <c:pt idx="3458">
                  <c:v>1.3909419841139987E-2</c:v>
                </c:pt>
                <c:pt idx="3459">
                  <c:v>1.3910263903248021E-2</c:v>
                </c:pt>
                <c:pt idx="3460">
                  <c:v>1.391109398124827E-2</c:v>
                </c:pt>
                <c:pt idx="3461">
                  <c:v>1.3911910075121185E-2</c:v>
                </c:pt>
                <c:pt idx="3462">
                  <c:v>1.3912712184851558E-2</c:v>
                </c:pt>
                <c:pt idx="3463">
                  <c:v>1.3913180615477298E-2</c:v>
                </c:pt>
                <c:pt idx="3464">
                  <c:v>1.3913955725889875E-2</c:v>
                </c:pt>
                <c:pt idx="3465">
                  <c:v>1.3914716852646249E-2</c:v>
                </c:pt>
                <c:pt idx="3466">
                  <c:v>1.3915463995731573E-2</c:v>
                </c:pt>
                <c:pt idx="3467">
                  <c:v>1.3916512970764081E-2</c:v>
                </c:pt>
                <c:pt idx="3468">
                  <c:v>1.3917231175286022E-2</c:v>
                </c:pt>
                <c:pt idx="3469">
                  <c:v>1.3917935395551168E-2</c:v>
                </c:pt>
                <c:pt idx="3470">
                  <c:v>1.3918625631543877E-2</c:v>
                </c:pt>
                <c:pt idx="3471">
                  <c:v>1.3919301883251552E-2</c:v>
                </c:pt>
                <c:pt idx="3472">
                  <c:v>1.3919964150657686E-2</c:v>
                </c:pt>
                <c:pt idx="3473">
                  <c:v>1.3920612433748807E-2</c:v>
                </c:pt>
                <c:pt idx="3474">
                  <c:v>1.3921246732511453E-2</c:v>
                </c:pt>
                <c:pt idx="3475">
                  <c:v>1.3921559015754252E-2</c:v>
                </c:pt>
                <c:pt idx="3476">
                  <c:v>1.392155195415091E-2</c:v>
                </c:pt>
                <c:pt idx="3477">
                  <c:v>1.3922147227679501E-2</c:v>
                </c:pt>
                <c:pt idx="3478">
                  <c:v>1.392272851844265E-2</c:v>
                </c:pt>
                <c:pt idx="3479">
                  <c:v>1.3923295826429314E-2</c:v>
                </c:pt>
                <c:pt idx="3480">
                  <c:v>1.3924152471121254E-2</c:v>
                </c:pt>
                <c:pt idx="3481">
                  <c:v>1.3924690835495872E-2</c:v>
                </c:pt>
                <c:pt idx="3482">
                  <c:v>1.3925215216521068E-2</c:v>
                </c:pt>
                <c:pt idx="3483">
                  <c:v>1.3925725614184103E-2</c:v>
                </c:pt>
                <c:pt idx="3484">
                  <c:v>1.3925922624307755E-2</c:v>
                </c:pt>
                <c:pt idx="3485">
                  <c:v>1.3926406035395709E-2</c:v>
                </c:pt>
                <c:pt idx="3486">
                  <c:v>1.3926875463629453E-2</c:v>
                </c:pt>
                <c:pt idx="3487">
                  <c:v>1.3927330908999268E-2</c:v>
                </c:pt>
                <c:pt idx="3488">
                  <c:v>1.3927772371496765E-2</c:v>
                </c:pt>
                <c:pt idx="3489">
                  <c:v>1.3928494348992997E-2</c:v>
                </c:pt>
                <c:pt idx="3490">
                  <c:v>1.3928906862841572E-2</c:v>
                </c:pt>
                <c:pt idx="3491">
                  <c:v>1.3929305393251126E-2</c:v>
                </c:pt>
                <c:pt idx="3492">
                  <c:v>1.3929743733987142E-2</c:v>
                </c:pt>
                <c:pt idx="3493">
                  <c:v>1.3929821877397006E-2</c:v>
                </c:pt>
                <c:pt idx="3494">
                  <c:v>1.3930177444911002E-2</c:v>
                </c:pt>
                <c:pt idx="3495">
                  <c:v>1.3930519029491734E-2</c:v>
                </c:pt>
                <c:pt idx="3496">
                  <c:v>1.393084663113346E-2</c:v>
                </c:pt>
                <c:pt idx="3497">
                  <c:v>1.3931160249828231E-2</c:v>
                </c:pt>
                <c:pt idx="3498">
                  <c:v>1.3931459885569862E-2</c:v>
                </c:pt>
                <c:pt idx="3499">
                  <c:v>1.3931745538351734E-2</c:v>
                </c:pt>
                <c:pt idx="3500">
                  <c:v>1.39320172081681E-2</c:v>
                </c:pt>
                <c:pt idx="3501">
                  <c:v>1.3932839860816702E-2</c:v>
                </c:pt>
                <c:pt idx="3502">
                  <c:v>1.3933925411658795E-2</c:v>
                </c:pt>
                <c:pt idx="3503">
                  <c:v>1.3934150181958802E-2</c:v>
                </c:pt>
                <c:pt idx="3504">
                  <c:v>1.393436096657566E-2</c:v>
                </c:pt>
                <c:pt idx="3505">
                  <c:v>1.393455776550378E-2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Eur6M!$AG$2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2.2885794527406338E-4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2.1680020151917489E-4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2.1555729738659331E-4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2.0623538391468605E-4</c:v>
                </c:pt>
                <c:pt idx="93">
                  <c:v>2.0585888879696659E-4</c:v>
                </c:pt>
                <c:pt idx="94">
                  <c:v>2.0478194047743285E-4</c:v>
                </c:pt>
                <c:pt idx="95">
                  <c:v>2.0444077548008112E-4</c:v>
                </c:pt>
                <c:pt idx="96">
                  <c:v>2.0410867208782207E-4</c:v>
                </c:pt>
                <c:pt idx="97">
                  <c:v>2.0378572192933833E-4</c:v>
                </c:pt>
                <c:pt idx="98">
                  <c:v>2.034720166346302E-4</c:v>
                </c:pt>
                <c:pt idx="99">
                  <c:v>2.0258728623228403E-4</c:v>
                </c:pt>
                <c:pt idx="100">
                  <c:v>2.0231147669224204E-4</c:v>
                </c:pt>
                <c:pt idx="101">
                  <c:v>2.0204537016597714E-4</c:v>
                </c:pt>
                <c:pt idx="102">
                  <c:v>2.017890582834896E-4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1.9925267799617095E-4</c:v>
                </c:pt>
                <c:pt idx="108">
                  <c:v>1.9930658579568795E-4</c:v>
                </c:pt>
                <c:pt idx="109">
                  <c:v>1.9901045901780874E-4</c:v>
                </c:pt>
                <c:pt idx="110">
                  <c:v>1.9884123506252533E-4</c:v>
                </c:pt>
                <c:pt idx="111">
                  <c:v>1.9868325538318705E-4</c:v>
                </c:pt>
                <c:pt idx="112">
                  <c:v>1.9802819380771781E-4</c:v>
                </c:pt>
                <c:pt idx="113">
                  <c:v>1.9815459906006276E-4</c:v>
                </c:pt>
                <c:pt idx="114">
                  <c:v>1.9808726406341263E-4</c:v>
                </c:pt>
                <c:pt idx="115">
                  <c:v>1.9801189580134651E-4</c:v>
                </c:pt>
                <c:pt idx="116">
                  <c:v>1.9795282040416373E-4</c:v>
                </c:pt>
                <c:pt idx="117">
                  <c:v>1.9772485721144644E-4</c:v>
                </c:pt>
                <c:pt idx="118">
                  <c:v>1.9780996947249254E-4</c:v>
                </c:pt>
                <c:pt idx="119">
                  <c:v>1.9792707936008486E-4</c:v>
                </c:pt>
                <c:pt idx="120">
                  <c:v>1.9798090694291066E-4</c:v>
                </c:pt>
                <c:pt idx="121">
                  <c:v>1.9805607599302549E-4</c:v>
                </c:pt>
                <c:pt idx="122">
                  <c:v>1.985873896796909E-4</c:v>
                </c:pt>
                <c:pt idx="123">
                  <c:v>1.9899565015410822E-4</c:v>
                </c:pt>
                <c:pt idx="124">
                  <c:v>1.9924040401954397E-4</c:v>
                </c:pt>
                <c:pt idx="125">
                  <c:v>1.9894173617545014E-4</c:v>
                </c:pt>
                <c:pt idx="126">
                  <c:v>2.0052696019484524E-4</c:v>
                </c:pt>
                <c:pt idx="127">
                  <c:v>1.9999999946752959E-4</c:v>
                </c:pt>
                <c:pt idx="128">
                  <c:v>2.003217872019117E-4</c:v>
                </c:pt>
                <c:pt idx="129">
                  <c:v>2.0065945637802931E-4</c:v>
                </c:pt>
                <c:pt idx="130">
                  <c:v>2.0101147014567244E-4</c:v>
                </c:pt>
                <c:pt idx="131">
                  <c:v>2.0358342318155105E-4</c:v>
                </c:pt>
                <c:pt idx="132">
                  <c:v>2.0253223412031266E-4</c:v>
                </c:pt>
                <c:pt idx="133">
                  <c:v>2.0293291807714611E-4</c:v>
                </c:pt>
                <c:pt idx="134">
                  <c:v>2.0333872551026762E-4</c:v>
                </c:pt>
                <c:pt idx="135">
                  <c:v>2.0374811956378871E-4</c:v>
                </c:pt>
                <c:pt idx="136">
                  <c:v>2.0653209998179416E-4</c:v>
                </c:pt>
                <c:pt idx="137">
                  <c:v>2.0539082480382017E-4</c:v>
                </c:pt>
                <c:pt idx="138">
                  <c:v>2.0579509906597444E-4</c:v>
                </c:pt>
                <c:pt idx="139">
                  <c:v>2.0619373878174731E-4</c:v>
                </c:pt>
                <c:pt idx="140">
                  <c:v>2.0658520708738781E-4</c:v>
                </c:pt>
                <c:pt idx="141">
                  <c:v>2.0881580161046155E-4</c:v>
                </c:pt>
                <c:pt idx="142">
                  <c:v>2.0804862885454297E-4</c:v>
                </c:pt>
                <c:pt idx="143">
                  <c:v>2.0838118708773487E-4</c:v>
                </c:pt>
                <c:pt idx="144">
                  <c:v>2.08697352696838E-4</c:v>
                </c:pt>
                <c:pt idx="145">
                  <c:v>2.0899558880980201E-4</c:v>
                </c:pt>
                <c:pt idx="146">
                  <c:v>2.099130793934753E-4</c:v>
                </c:pt>
                <c:pt idx="147">
                  <c:v>2.0999999999981179E-4</c:v>
                </c:pt>
                <c:pt idx="148">
                  <c:v>2.1005419630681923E-4</c:v>
                </c:pt>
                <c:pt idx="149">
                  <c:v>2.1007861000353563E-4</c:v>
                </c:pt>
                <c:pt idx="150">
                  <c:v>2.0910314123266256E-4</c:v>
                </c:pt>
                <c:pt idx="151">
                  <c:v>2.0951355197432712E-4</c:v>
                </c:pt>
                <c:pt idx="152">
                  <c:v>2.0985087103976143E-4</c:v>
                </c:pt>
                <c:pt idx="153">
                  <c:v>2.0975474810580117E-4</c:v>
                </c:pt>
                <c:pt idx="154">
                  <c:v>2.0964822890885996E-4</c:v>
                </c:pt>
                <c:pt idx="155">
                  <c:v>2.077167267389157E-4</c:v>
                </c:pt>
                <c:pt idx="156">
                  <c:v>2.0848776444330191E-4</c:v>
                </c:pt>
                <c:pt idx="157">
                  <c:v>2.0905662068601441E-4</c:v>
                </c:pt>
                <c:pt idx="158">
                  <c:v>2.0894588292835509E-4</c:v>
                </c:pt>
                <c:pt idx="159">
                  <c:v>2.0884413524112296E-4</c:v>
                </c:pt>
                <c:pt idx="160">
                  <c:v>2.069951770595553E-4</c:v>
                </c:pt>
                <c:pt idx="161">
                  <c:v>2.0781281612725379E-4</c:v>
                </c:pt>
                <c:pt idx="162">
                  <c:v>2.0856717944586889E-4</c:v>
                </c:pt>
                <c:pt idx="163">
                  <c:v>2.0857753113103013E-4</c:v>
                </c:pt>
                <c:pt idx="164">
                  <c:v>2.0861625920569037E-4</c:v>
                </c:pt>
                <c:pt idx="165">
                  <c:v>2.0787820762736156E-4</c:v>
                </c:pt>
                <c:pt idx="166">
                  <c:v>2.0843350210943248E-4</c:v>
                </c:pt>
                <c:pt idx="167">
                  <c:v>2.0933247718279014E-4</c:v>
                </c:pt>
                <c:pt idx="168">
                  <c:v>2.096033178681361E-4</c:v>
                </c:pt>
                <c:pt idx="169">
                  <c:v>2.0978092349713764E-4</c:v>
                </c:pt>
                <c:pt idx="170">
                  <c:v>2.1000000000052398E-4</c:v>
                </c:pt>
                <c:pt idx="171">
                  <c:v>2.1122423001333508E-4</c:v>
                </c:pt>
                <c:pt idx="172">
                  <c:v>2.1130782641031571E-4</c:v>
                </c:pt>
                <c:pt idx="173">
                  <c:v>2.1173896837616026E-4</c:v>
                </c:pt>
                <c:pt idx="174">
                  <c:v>2.122100635953881E-4</c:v>
                </c:pt>
                <c:pt idx="175">
                  <c:v>2.1272025162404268E-4</c:v>
                </c:pt>
                <c:pt idx="176">
                  <c:v>2.1572339640370218E-4</c:v>
                </c:pt>
                <c:pt idx="177">
                  <c:v>2.1513472301975636E-4</c:v>
                </c:pt>
                <c:pt idx="178">
                  <c:v>2.1582746849472932E-4</c:v>
                </c:pt>
                <c:pt idx="179">
                  <c:v>2.1655414414552973E-4</c:v>
                </c:pt>
                <c:pt idx="180">
                  <c:v>2.1731388953562681E-4</c:v>
                </c:pt>
                <c:pt idx="181">
                  <c:v>2.2136086311941907E-4</c:v>
                </c:pt>
                <c:pt idx="182">
                  <c:v>2.2066635977321811E-4</c:v>
                </c:pt>
                <c:pt idx="183">
                  <c:v>2.2157854732363091E-4</c:v>
                </c:pt>
                <c:pt idx="184">
                  <c:v>2.225186419980871E-4</c:v>
                </c:pt>
                <c:pt idx="185">
                  <c:v>2.2348578336049265E-4</c:v>
                </c:pt>
                <c:pt idx="186">
                  <c:v>2.2947676165694086E-4</c:v>
                </c:pt>
                <c:pt idx="187">
                  <c:v>2.2760760693409533E-4</c:v>
                </c:pt>
                <c:pt idx="188">
                  <c:v>2.2869707516295139E-4</c:v>
                </c:pt>
                <c:pt idx="189">
                  <c:v>2.2980842744441032E-4</c:v>
                </c:pt>
                <c:pt idx="190">
                  <c:v>2.3094080333582598E-4</c:v>
                </c:pt>
                <c:pt idx="191">
                  <c:v>2.4792241842966882E-4</c:v>
                </c:pt>
                <c:pt idx="192">
                  <c:v>2.5000000087615565E-4</c:v>
                </c:pt>
                <c:pt idx="193">
                  <c:v>2.5116700830424038E-4</c:v>
                </c:pt>
                <c:pt idx="194">
                  <c:v>2.5236198843821582E-4</c:v>
                </c:pt>
                <c:pt idx="195">
                  <c:v>2.5532001721828926E-4</c:v>
                </c:pt>
                <c:pt idx="196">
                  <c:v>2.5567203222229951E-4</c:v>
                </c:pt>
                <c:pt idx="197">
                  <c:v>2.587066706030826E-4</c:v>
                </c:pt>
                <c:pt idx="198">
                  <c:v>2.6003960147919191E-4</c:v>
                </c:pt>
                <c:pt idx="199">
                  <c:v>2.613905432042005E-4</c:v>
                </c:pt>
                <c:pt idx="200">
                  <c:v>2.638599097494879E-4</c:v>
                </c:pt>
                <c:pt idx="201">
                  <c:v>2.6467304106780887E-4</c:v>
                </c:pt>
                <c:pt idx="202">
                  <c:v>2.6836560470605808E-4</c:v>
                </c:pt>
                <c:pt idx="203">
                  <c:v>2.6979472556075835E-4</c:v>
                </c:pt>
                <c:pt idx="204">
                  <c:v>2.7123189524141223E-4</c:v>
                </c:pt>
                <c:pt idx="205">
                  <c:v>2.7341888317347716E-4</c:v>
                </c:pt>
                <c:pt idx="206">
                  <c:v>2.7448651097520535E-4</c:v>
                </c:pt>
                <c:pt idx="207">
                  <c:v>2.784886652337178E-4</c:v>
                </c:pt>
                <c:pt idx="208">
                  <c:v>2.799442413303283E-4</c:v>
                </c:pt>
                <c:pt idx="209">
                  <c:v>2.8139790403358195E-4</c:v>
                </c:pt>
                <c:pt idx="210">
                  <c:v>2.8351404748055791E-4</c:v>
                </c:pt>
                <c:pt idx="211">
                  <c:v>2.8497182722779643E-4</c:v>
                </c:pt>
                <c:pt idx="212">
                  <c:v>2.8858770481527578E-4</c:v>
                </c:pt>
                <c:pt idx="213">
                  <c:v>2.8999999999998835E-4</c:v>
                </c:pt>
                <c:pt idx="214">
                  <c:v>2.9140076983663371E-4</c:v>
                </c:pt>
                <c:pt idx="215">
                  <c:v>2.9362877985050767E-4</c:v>
                </c:pt>
                <c:pt idx="216">
                  <c:v>2.9459397928310275E-4</c:v>
                </c:pt>
                <c:pt idx="217">
                  <c:v>2.9825026798312594E-4</c:v>
                </c:pt>
                <c:pt idx="218">
                  <c:v>2.9959405467808783E-4</c:v>
                </c:pt>
                <c:pt idx="219">
                  <c:v>3.00930722829469E-4</c:v>
                </c:pt>
                <c:pt idx="220">
                  <c:v>3.0324174263586566E-4</c:v>
                </c:pt>
                <c:pt idx="221">
                  <c:v>3.0407829537148747E-4</c:v>
                </c:pt>
                <c:pt idx="222">
                  <c:v>3.0753107213874766E-4</c:v>
                </c:pt>
                <c:pt idx="223">
                  <c:v>3.0883930108044599E-4</c:v>
                </c:pt>
                <c:pt idx="224">
                  <c:v>3.1014516884697585E-4</c:v>
                </c:pt>
                <c:pt idx="225">
                  <c:v>3.1247632851292352E-4</c:v>
                </c:pt>
                <c:pt idx="226">
                  <c:v>3.1326518178546907E-4</c:v>
                </c:pt>
                <c:pt idx="227">
                  <c:v>3.1666287721955204E-4</c:v>
                </c:pt>
                <c:pt idx="228">
                  <c:v>3.1796885026056667E-4</c:v>
                </c:pt>
                <c:pt idx="229">
                  <c:v>3.1927721958605656E-4</c:v>
                </c:pt>
                <c:pt idx="230">
                  <c:v>3.2156314227629608E-4</c:v>
                </c:pt>
                <c:pt idx="231">
                  <c:v>3.2238649095635551E-4</c:v>
                </c:pt>
                <c:pt idx="232">
                  <c:v>3.2541626267176328E-4</c:v>
                </c:pt>
                <c:pt idx="233">
                  <c:v>3.2630374073431488E-4</c:v>
                </c:pt>
                <c:pt idx="234">
                  <c:v>3.2721274067696237E-4</c:v>
                </c:pt>
                <c:pt idx="235">
                  <c:v>3.286004827816182E-4</c:v>
                </c:pt>
                <c:pt idx="236">
                  <c:v>3.2999999999975497E-4</c:v>
                </c:pt>
                <c:pt idx="237">
                  <c:v>3.3470800199661757E-4</c:v>
                </c:pt>
                <c:pt idx="238">
                  <c:v>3.3573960072064271E-4</c:v>
                </c:pt>
                <c:pt idx="239">
                  <c:v>3.3721785261766663E-4</c:v>
                </c:pt>
                <c:pt idx="240">
                  <c:v>3.3871669498413049E-4</c:v>
                </c:pt>
                <c:pt idx="241">
                  <c:v>3.4023775272135287E-4</c:v>
                </c:pt>
                <c:pt idx="242">
                  <c:v>3.4552425249802677E-4</c:v>
                </c:pt>
                <c:pt idx="243">
                  <c:v>3.4657663559012466E-4</c:v>
                </c:pt>
                <c:pt idx="244">
                  <c:v>3.4823314389611923E-4</c:v>
                </c:pt>
                <c:pt idx="245">
                  <c:v>3.4992161710355776E-4</c:v>
                </c:pt>
                <c:pt idx="246">
                  <c:v>3.5164368015792234E-4</c:v>
                </c:pt>
                <c:pt idx="247">
                  <c:v>3.5797546300901146E-4</c:v>
                </c:pt>
                <c:pt idx="248">
                  <c:v>3.5890032999762281E-4</c:v>
                </c:pt>
                <c:pt idx="249">
                  <c:v>3.6081471672367178E-4</c:v>
                </c:pt>
                <c:pt idx="250">
                  <c:v>3.6277244312896953E-4</c:v>
                </c:pt>
                <c:pt idx="251">
                  <c:v>3.6477513421552738E-4</c:v>
                </c:pt>
                <c:pt idx="252">
                  <c:v>3.726159367078741E-4</c:v>
                </c:pt>
                <c:pt idx="253">
                  <c:v>3.7326804576568861E-4</c:v>
                </c:pt>
                <c:pt idx="254">
                  <c:v>3.7551993564202674E-4</c:v>
                </c:pt>
                <c:pt idx="255">
                  <c:v>3.7782654042632836E-4</c:v>
                </c:pt>
                <c:pt idx="256">
                  <c:v>3.8217818158554678E-4</c:v>
                </c:pt>
                <c:pt idx="257">
                  <c:v>3.8999999937505692E-4</c:v>
                </c:pt>
                <c:pt idx="258">
                  <c:v>3.9273870994766777E-4</c:v>
                </c:pt>
                <c:pt idx="259">
                  <c:v>3.9554024034522489E-4</c:v>
                </c:pt>
                <c:pt idx="260">
                  <c:v>3.9840010545347037E-4</c:v>
                </c:pt>
                <c:pt idx="261">
                  <c:v>4.013138201375033E-4</c:v>
                </c:pt>
                <c:pt idx="262">
                  <c:v>4.1033320997074308E-4</c:v>
                </c:pt>
                <c:pt idx="263">
                  <c:v>4.1341747116312031E-4</c:v>
                </c:pt>
                <c:pt idx="264">
                  <c:v>4.1653315591200164E-4</c:v>
                </c:pt>
                <c:pt idx="265">
                  <c:v>4.1967577893622964E-4</c:v>
                </c:pt>
                <c:pt idx="266">
                  <c:v>4.3536462330508933E-4</c:v>
                </c:pt>
                <c:pt idx="267">
                  <c:v>4.3554728013801635E-4</c:v>
                </c:pt>
                <c:pt idx="268">
                  <c:v>4.3563598143122765E-4</c:v>
                </c:pt>
                <c:pt idx="269">
                  <c:v>4.3884604165545573E-4</c:v>
                </c:pt>
                <c:pt idx="270">
                  <c:v>4.4205164240381829E-4</c:v>
                </c:pt>
                <c:pt idx="271">
                  <c:v>4.4524829816720835E-4</c:v>
                </c:pt>
                <c:pt idx="272">
                  <c:v>4.5473974003087979E-4</c:v>
                </c:pt>
                <c:pt idx="273">
                  <c:v>4.5785576019541244E-4</c:v>
                </c:pt>
                <c:pt idx="274">
                  <c:v>4.6094040740428312E-4</c:v>
                </c:pt>
                <c:pt idx="275">
                  <c:v>4.6398919598324227E-4</c:v>
                </c:pt>
                <c:pt idx="276">
                  <c:v>4.6699764022817405E-4</c:v>
                </c:pt>
                <c:pt idx="277">
                  <c:v>4.7016418488443439E-4</c:v>
                </c:pt>
                <c:pt idx="278">
                  <c:v>4.7853825898331432E-4</c:v>
                </c:pt>
                <c:pt idx="279">
                  <c:v>4.7999999999996483E-4</c:v>
                </c:pt>
                <c:pt idx="280">
                  <c:v>4.8288916657931346E-4</c:v>
                </c:pt>
                <c:pt idx="281">
                  <c:v>4.8572605610879075E-4</c:v>
                </c:pt>
                <c:pt idx="282">
                  <c:v>4.944192831129097E-4</c:v>
                </c:pt>
                <c:pt idx="283">
                  <c:v>4.966237821713384E-4</c:v>
                </c:pt>
                <c:pt idx="284">
                  <c:v>4.9925399048811878E-4</c:v>
                </c:pt>
                <c:pt idx="285">
                  <c:v>5.0185380352788563E-4</c:v>
                </c:pt>
                <c:pt idx="286">
                  <c:v>5.0442686832955299E-4</c:v>
                </c:pt>
                <c:pt idx="287">
                  <c:v>5.1188576664319403E-4</c:v>
                </c:pt>
                <c:pt idx="288">
                  <c:v>5.1452458660567499E-4</c:v>
                </c:pt>
                <c:pt idx="289">
                  <c:v>5.1701861647316489E-4</c:v>
                </c:pt>
                <c:pt idx="290">
                  <c:v>5.1950778073836903E-4</c:v>
                </c:pt>
                <c:pt idx="291">
                  <c:v>5.2199572657269223E-4</c:v>
                </c:pt>
                <c:pt idx="292">
                  <c:v>5.293975386708264E-4</c:v>
                </c:pt>
                <c:pt idx="293">
                  <c:v>5.3200826965992334E-4</c:v>
                </c:pt>
                <c:pt idx="294">
                  <c:v>5.3454483154642489E-4</c:v>
                </c:pt>
                <c:pt idx="295">
                  <c:v>5.371020584155798E-4</c:v>
                </c:pt>
                <c:pt idx="296">
                  <c:v>5.3968359756863347E-4</c:v>
                </c:pt>
                <c:pt idx="297">
                  <c:v>5.4819873072986525E-4</c:v>
                </c:pt>
                <c:pt idx="298">
                  <c:v>5.5032582374959778E-4</c:v>
                </c:pt>
                <c:pt idx="299">
                  <c:v>5.5398144347939128E-4</c:v>
                </c:pt>
                <c:pt idx="300">
                  <c:v>5.5695942752600331E-4</c:v>
                </c:pt>
                <c:pt idx="301">
                  <c:v>5.599999999998036E-4</c:v>
                </c:pt>
                <c:pt idx="302">
                  <c:v>5.6950467015578284E-4</c:v>
                </c:pt>
                <c:pt idx="303">
                  <c:v>5.7279233218718892E-4</c:v>
                </c:pt>
                <c:pt idx="304">
                  <c:v>5.7613507306293751E-4</c:v>
                </c:pt>
                <c:pt idx="305">
                  <c:v>5.7953010847529925E-4</c:v>
                </c:pt>
                <c:pt idx="306">
                  <c:v>5.8297465410248994E-4</c:v>
                </c:pt>
                <c:pt idx="307">
                  <c:v>5.9357750880396746E-4</c:v>
                </c:pt>
                <c:pt idx="308">
                  <c:v>5.9719225174103012E-4</c:v>
                </c:pt>
                <c:pt idx="309">
                  <c:v>6.0084258303321283E-4</c:v>
                </c:pt>
                <c:pt idx="310">
                  <c:v>6.0452571825595641E-4</c:v>
                </c:pt>
                <c:pt idx="311">
                  <c:v>6.0823887296449831E-4</c:v>
                </c:pt>
                <c:pt idx="312">
                  <c:v>6.1953060927136174E-4</c:v>
                </c:pt>
                <c:pt idx="313">
                  <c:v>6.2333599708808748E-4</c:v>
                </c:pt>
                <c:pt idx="314">
                  <c:v>6.2715748187121051E-4</c:v>
                </c:pt>
                <c:pt idx="315">
                  <c:v>6.3099227905430715E-4</c:v>
                </c:pt>
                <c:pt idx="316">
                  <c:v>6.3483760405031082E-4</c:v>
                </c:pt>
                <c:pt idx="317">
                  <c:v>6.5026848966179794E-4</c:v>
                </c:pt>
                <c:pt idx="318">
                  <c:v>6.541246841565094E-4</c:v>
                </c:pt>
                <c:pt idx="319">
                  <c:v>6.5797469848714798E-4</c:v>
                </c:pt>
                <c:pt idx="320">
                  <c:v>6.6181574791336346E-4</c:v>
                </c:pt>
                <c:pt idx="321">
                  <c:v>6.600000009847264E-4</c:v>
                </c:pt>
                <c:pt idx="322">
                  <c:v>6.6103423373904365E-4</c:v>
                </c:pt>
                <c:pt idx="323">
                  <c:v>6.6489767057181575E-4</c:v>
                </c:pt>
                <c:pt idx="324">
                  <c:v>6.6873861512075142E-4</c:v>
                </c:pt>
                <c:pt idx="325">
                  <c:v>6.7255776853018638E-4</c:v>
                </c:pt>
                <c:pt idx="326">
                  <c:v>6.8606214717138812E-4</c:v>
                </c:pt>
                <c:pt idx="327">
                  <c:v>6.8763049387427465E-4</c:v>
                </c:pt>
                <c:pt idx="328">
                  <c:v>6.9135120896411455E-4</c:v>
                </c:pt>
                <c:pt idx="329">
                  <c:v>6.9505433990721909E-4</c:v>
                </c:pt>
                <c:pt idx="330">
                  <c:v>6.9874058788943786E-4</c:v>
                </c:pt>
                <c:pt idx="331">
                  <c:v>7.1137838348044947E-4</c:v>
                </c:pt>
                <c:pt idx="332">
                  <c:v>7.1333077411723752E-4</c:v>
                </c:pt>
                <c:pt idx="333">
                  <c:v>7.1694312527532695E-4</c:v>
                </c:pt>
                <c:pt idx="334">
                  <c:v>7.2054280070333752E-4</c:v>
                </c:pt>
                <c:pt idx="335">
                  <c:v>7.2413050162598285E-4</c:v>
                </c:pt>
                <c:pt idx="336">
                  <c:v>7.3618790500553255E-4</c:v>
                </c:pt>
                <c:pt idx="337">
                  <c:v>7.383755849214742E-4</c:v>
                </c:pt>
                <c:pt idx="338">
                  <c:v>7.4191393185935321E-4</c:v>
                </c:pt>
                <c:pt idx="339">
                  <c:v>7.454445117452582E-4</c:v>
                </c:pt>
                <c:pt idx="340">
                  <c:v>7.4896802584011697E-4</c:v>
                </c:pt>
                <c:pt idx="341">
                  <c:v>7.6072991937792267E-4</c:v>
                </c:pt>
                <c:pt idx="342">
                  <c:v>7.6300544968751821E-4</c:v>
                </c:pt>
                <c:pt idx="343">
                  <c:v>7.6650415390579294E-4</c:v>
                </c:pt>
                <c:pt idx="344">
                  <c:v>7.6999999999972273E-4</c:v>
                </c:pt>
                <c:pt idx="345">
                  <c:v>7.7349382061199165E-4</c:v>
                </c:pt>
                <c:pt idx="346">
                  <c:v>7.8521933501878873E-4</c:v>
                </c:pt>
                <c:pt idx="347">
                  <c:v>7.8747732261693216E-4</c:v>
                </c:pt>
                <c:pt idx="348">
                  <c:v>7.9098270005850679E-4</c:v>
                </c:pt>
                <c:pt idx="349">
                  <c:v>7.9449485713328988E-4</c:v>
                </c:pt>
                <c:pt idx="350">
                  <c:v>7.9801528328896261E-4</c:v>
                </c:pt>
                <c:pt idx="351">
                  <c:v>8.099295489755493E-4</c:v>
                </c:pt>
                <c:pt idx="352">
                  <c:v>8.1220946803587366E-4</c:v>
                </c:pt>
                <c:pt idx="353">
                  <c:v>8.1579358167732869E-4</c:v>
                </c:pt>
                <c:pt idx="354">
                  <c:v>8.193949013079034E-4</c:v>
                </c:pt>
                <c:pt idx="355">
                  <c:v>8.2301491645212356E-4</c:v>
                </c:pt>
                <c:pt idx="356">
                  <c:v>8.3535493767459429E-4</c:v>
                </c:pt>
                <c:pt idx="357">
                  <c:v>8.377117230273912E-4</c:v>
                </c:pt>
                <c:pt idx="358">
                  <c:v>8.4144755898974105E-4</c:v>
                </c:pt>
                <c:pt idx="359">
                  <c:v>8.4521102784960794E-4</c:v>
                </c:pt>
                <c:pt idx="360">
                  <c:v>8.490036192123372E-4</c:v>
                </c:pt>
                <c:pt idx="361">
                  <c:v>8.6200360726516683E-4</c:v>
                </c:pt>
                <c:pt idx="362">
                  <c:v>8.6888576875530389E-4</c:v>
                </c:pt>
                <c:pt idx="363">
                  <c:v>8.7288535532376282E-4</c:v>
                </c:pt>
                <c:pt idx="364">
                  <c:v>8.799999999996623E-4</c:v>
                </c:pt>
                <c:pt idx="365">
                  <c:v>8.8254379660096982E-4</c:v>
                </c:pt>
                <c:pt idx="366">
                  <c:v>8.9343187619801527E-4</c:v>
                </c:pt>
                <c:pt idx="367">
                  <c:v>8.9762599904703692E-4</c:v>
                </c:pt>
                <c:pt idx="368">
                  <c:v>9.0183758103932012E-4</c:v>
                </c:pt>
                <c:pt idx="369">
                  <c:v>9.0933485635144129E-4</c:v>
                </c:pt>
                <c:pt idx="370">
                  <c:v>9.1193511726342315E-4</c:v>
                </c:pt>
                <c:pt idx="371">
                  <c:v>9.2299241982526817E-4</c:v>
                </c:pt>
                <c:pt idx="372">
                  <c:v>9.2720978111068234E-4</c:v>
                </c:pt>
                <c:pt idx="373">
                  <c:v>9.3141160930389276E-4</c:v>
                </c:pt>
                <c:pt idx="374">
                  <c:v>9.3906347611735319E-4</c:v>
                </c:pt>
                <c:pt idx="375">
                  <c:v>9.4149042830866318E-4</c:v>
                </c:pt>
                <c:pt idx="376">
                  <c:v>9.5202278565607336E-4</c:v>
                </c:pt>
                <c:pt idx="377">
                  <c:v>9.5603243381522332E-4</c:v>
                </c:pt>
                <c:pt idx="378">
                  <c:v>9.5999355469956614E-4</c:v>
                </c:pt>
                <c:pt idx="379">
                  <c:v>9.6758658443517993E-4</c:v>
                </c:pt>
                <c:pt idx="380">
                  <c:v>9.6960180203435359E-4</c:v>
                </c:pt>
                <c:pt idx="381">
                  <c:v>9.7890627282073137E-4</c:v>
                </c:pt>
                <c:pt idx="382">
                  <c:v>9.8247724330786761E-4</c:v>
                </c:pt>
                <c:pt idx="383">
                  <c:v>9.8596669065806699E-4</c:v>
                </c:pt>
                <c:pt idx="384">
                  <c:v>9.8742742673467833E-4</c:v>
                </c:pt>
                <c:pt idx="385">
                  <c:v>9.88773943902942E-4</c:v>
                </c:pt>
                <c:pt idx="386">
                  <c:v>9.9999999915433685E-4</c:v>
                </c:pt>
                <c:pt idx="387">
                  <c:v>1.0028815482773653E-3</c:v>
                </c:pt>
                <c:pt idx="388">
                  <c:v>1.0056641967308821E-3</c:v>
                </c:pt>
                <c:pt idx="389">
                  <c:v>1.0083595329137612E-3</c:v>
                </c:pt>
                <c:pt idx="390">
                  <c:v>1.0152311409284576E-3</c:v>
                </c:pt>
                <c:pt idx="391">
                  <c:v>1.018499525490942E-3</c:v>
                </c:pt>
                <c:pt idx="392">
                  <c:v>1.0209321288188954E-3</c:v>
                </c:pt>
                <c:pt idx="393">
                  <c:v>1.0233469517262157E-3</c:v>
                </c:pt>
                <c:pt idx="394">
                  <c:v>1.0257555830686796E-3</c:v>
                </c:pt>
                <c:pt idx="395">
                  <c:v>1.0381114802409763E-3</c:v>
                </c:pt>
                <c:pt idx="396">
                  <c:v>1.0407263313792156E-3</c:v>
                </c:pt>
                <c:pt idx="397">
                  <c:v>1.0434161145810689E-3</c:v>
                </c:pt>
                <c:pt idx="398">
                  <c:v>1.0511249443373241E-3</c:v>
                </c:pt>
                <c:pt idx="399">
                  <c:v>1.0551563561560435E-3</c:v>
                </c:pt>
                <c:pt idx="400">
                  <c:v>1.0583946415008369E-3</c:v>
                </c:pt>
                <c:pt idx="401">
                  <c:v>1.0617773962560541E-3</c:v>
                </c:pt>
                <c:pt idx="402">
                  <c:v>1.065316210319698E-3</c:v>
                </c:pt>
                <c:pt idx="403">
                  <c:v>1.0768635716950832E-3</c:v>
                </c:pt>
                <c:pt idx="404">
                  <c:v>1.0884226086589925E-3</c:v>
                </c:pt>
                <c:pt idx="405">
                  <c:v>1.0931497170906391E-3</c:v>
                </c:pt>
                <c:pt idx="406">
                  <c:v>1.1034950020180174E-3</c:v>
                </c:pt>
                <c:pt idx="407">
                  <c:v>1.1059348075959279E-3</c:v>
                </c:pt>
                <c:pt idx="408">
                  <c:v>1.119700549985515E-3</c:v>
                </c:pt>
                <c:pt idx="409">
                  <c:v>1.1255036792739257E-3</c:v>
                </c:pt>
                <c:pt idx="410">
                  <c:v>1.1314410971838636E-3</c:v>
                </c:pt>
                <c:pt idx="411">
                  <c:v>1.1430133730421805E-3</c:v>
                </c:pt>
                <c:pt idx="412">
                  <c:v>1.1464246574347196E-3</c:v>
                </c:pt>
                <c:pt idx="413">
                  <c:v>1.162692018650993E-3</c:v>
                </c:pt>
                <c:pt idx="414">
                  <c:v>1.1691648677981043E-3</c:v>
                </c:pt>
                <c:pt idx="415">
                  <c:v>1.1756819039883707E-3</c:v>
                </c:pt>
                <c:pt idx="416">
                  <c:v>1.1877940868055431E-3</c:v>
                </c:pt>
                <c:pt idx="417">
                  <c:v>1.1915775928456743E-3</c:v>
                </c:pt>
                <c:pt idx="418">
                  <c:v>1.2084793544481945E-3</c:v>
                </c:pt>
                <c:pt idx="419">
                  <c:v>1.2149911888081899E-3</c:v>
                </c:pt>
                <c:pt idx="420">
                  <c:v>1.2214571005789759E-3</c:v>
                </c:pt>
                <c:pt idx="421">
                  <c:v>1.2334694892107878E-3</c:v>
                </c:pt>
                <c:pt idx="422">
                  <c:v>1.2370023152508366E-3</c:v>
                </c:pt>
                <c:pt idx="423">
                  <c:v>1.2526472429191563E-3</c:v>
                </c:pt>
                <c:pt idx="424">
                  <c:v>1.2585672703669805E-3</c:v>
                </c:pt>
                <c:pt idx="425">
                  <c:v>1.2615280477304015E-3</c:v>
                </c:pt>
                <c:pt idx="426">
                  <c:v>1.267155218603058E-3</c:v>
                </c:pt>
                <c:pt idx="427">
                  <c:v>1.2783071275171167E-3</c:v>
                </c:pt>
                <c:pt idx="428">
                  <c:v>1.2880096581732588E-3</c:v>
                </c:pt>
                <c:pt idx="429">
                  <c:v>1.2928337699993318E-3</c:v>
                </c:pt>
                <c:pt idx="430">
                  <c:v>1.297521153653014E-3</c:v>
                </c:pt>
                <c:pt idx="431">
                  <c:v>1.3020815337934162E-3</c:v>
                </c:pt>
                <c:pt idx="432">
                  <c:v>1.3123819199996657E-3</c:v>
                </c:pt>
                <c:pt idx="433">
                  <c:v>1.3192475163191248E-3</c:v>
                </c:pt>
                <c:pt idx="434">
                  <c:v>1.3233187526228353E-3</c:v>
                </c:pt>
                <c:pt idx="435">
                  <c:v>1.3273213356035192E-3</c:v>
                </c:pt>
                <c:pt idx="436">
                  <c:v>1.3312649906218029E-3</c:v>
                </c:pt>
                <c:pt idx="437">
                  <c:v>1.3412442693032957E-3</c:v>
                </c:pt>
                <c:pt idx="438">
                  <c:v>1.3466448411554748E-3</c:v>
                </c:pt>
                <c:pt idx="439">
                  <c:v>1.3504397396165223E-3</c:v>
                </c:pt>
                <c:pt idx="440">
                  <c:v>1.3542340639610775E-3</c:v>
                </c:pt>
                <c:pt idx="441">
                  <c:v>1.3580375400970887E-3</c:v>
                </c:pt>
                <c:pt idx="442">
                  <c:v>1.3745447377645807E-3</c:v>
                </c:pt>
                <c:pt idx="443">
                  <c:v>1.3767548739186735E-3</c:v>
                </c:pt>
                <c:pt idx="444">
                  <c:v>1.377532609750549E-3</c:v>
                </c:pt>
                <c:pt idx="445">
                  <c:v>1.3815952449942859E-3</c:v>
                </c:pt>
                <c:pt idx="446">
                  <c:v>1.3857351155647909E-3</c:v>
                </c:pt>
                <c:pt idx="447">
                  <c:v>1.3866821524648417E-3</c:v>
                </c:pt>
                <c:pt idx="448">
                  <c:v>1.4065882404919003E-3</c:v>
                </c:pt>
                <c:pt idx="449">
                  <c:v>1.4112713171448891E-3</c:v>
                </c:pt>
                <c:pt idx="450">
                  <c:v>1.4160759743374271E-3</c:v>
                </c:pt>
                <c:pt idx="451">
                  <c:v>1.4277349468562862E-3</c:v>
                </c:pt>
                <c:pt idx="452">
                  <c:v>1.4294139939290589E-3</c:v>
                </c:pt>
                <c:pt idx="453">
                  <c:v>1.4417965151007326E-3</c:v>
                </c:pt>
                <c:pt idx="454">
                  <c:v>1.4472547833024995E-3</c:v>
                </c:pt>
                <c:pt idx="455">
                  <c:v>1.4528093411162023E-3</c:v>
                </c:pt>
                <c:pt idx="456">
                  <c:v>1.4653274698316736E-3</c:v>
                </c:pt>
                <c:pt idx="457">
                  <c:v>1.467635175336789E-3</c:v>
                </c:pt>
                <c:pt idx="458">
                  <c:v>1.4819000155333933E-3</c:v>
                </c:pt>
                <c:pt idx="459">
                  <c:v>1.4879564352886655E-3</c:v>
                </c:pt>
                <c:pt idx="460">
                  <c:v>1.4940838524458084E-3</c:v>
                </c:pt>
                <c:pt idx="461">
                  <c:v>1.5072379743333755E-3</c:v>
                </c:pt>
                <c:pt idx="462">
                  <c:v>1.510021185856591E-3</c:v>
                </c:pt>
                <c:pt idx="463">
                  <c:v>1.5256594320129067E-3</c:v>
                </c:pt>
                <c:pt idx="464">
                  <c:v>1.5321369526697191E-3</c:v>
                </c:pt>
                <c:pt idx="465">
                  <c:v>1.5386601767054388E-3</c:v>
                </c:pt>
                <c:pt idx="466">
                  <c:v>1.5522404320064238E-3</c:v>
                </c:pt>
                <c:pt idx="467">
                  <c:v>1.55533936344338E-3</c:v>
                </c:pt>
                <c:pt idx="468">
                  <c:v>1.5718353698437038E-3</c:v>
                </c:pt>
                <c:pt idx="469">
                  <c:v>1.5785569268651103E-3</c:v>
                </c:pt>
                <c:pt idx="470">
                  <c:v>1.5852988910615973E-3</c:v>
                </c:pt>
                <c:pt idx="471">
                  <c:v>1.5991092443348102E-3</c:v>
                </c:pt>
                <c:pt idx="472">
                  <c:v>1.6023611661137682E-3</c:v>
                </c:pt>
                <c:pt idx="473">
                  <c:v>1.6192545805165696E-3</c:v>
                </c:pt>
                <c:pt idx="474">
                  <c:v>1.6260913240157236E-3</c:v>
                </c:pt>
                <c:pt idx="475">
                  <c:v>1.6329422566590849E-3</c:v>
                </c:pt>
                <c:pt idx="476">
                  <c:v>1.6468850551481164E-3</c:v>
                </c:pt>
                <c:pt idx="477">
                  <c:v>1.6502253630937076E-3</c:v>
                </c:pt>
                <c:pt idx="478">
                  <c:v>1.6673945655630996E-3</c:v>
                </c:pt>
                <c:pt idx="479">
                  <c:v>1.6743215181042291E-3</c:v>
                </c:pt>
                <c:pt idx="480">
                  <c:v>1.6812596214117557E-3</c:v>
                </c:pt>
                <c:pt idx="481">
                  <c:v>1.6953073466888682E-3</c:v>
                </c:pt>
                <c:pt idx="482">
                  <c:v>1.698717995548549E-3</c:v>
                </c:pt>
                <c:pt idx="483">
                  <c:v>1.7161022065271187E-3</c:v>
                </c:pt>
                <c:pt idx="484">
                  <c:v>1.7230980985962474E-3</c:v>
                </c:pt>
                <c:pt idx="485">
                  <c:v>1.7301021027628916E-3</c:v>
                </c:pt>
                <c:pt idx="486">
                  <c:v>1.7442288339195658E-3</c:v>
                </c:pt>
                <c:pt idx="487">
                  <c:v>1.7476909809590723E-3</c:v>
                </c:pt>
                <c:pt idx="488">
                  <c:v>1.7652286106444219E-3</c:v>
                </c:pt>
                <c:pt idx="489">
                  <c:v>1.7687106424111711E-3</c:v>
                </c:pt>
                <c:pt idx="490">
                  <c:v>1.7721964840330311E-3</c:v>
                </c:pt>
                <c:pt idx="491">
                  <c:v>1.7756857498886771E-3</c:v>
                </c:pt>
                <c:pt idx="492">
                  <c:v>1.782740646754713E-3</c:v>
                </c:pt>
                <c:pt idx="493">
                  <c:v>1.8074920600329582E-3</c:v>
                </c:pt>
                <c:pt idx="494">
                  <c:v>1.8109939788506968E-3</c:v>
                </c:pt>
                <c:pt idx="495">
                  <c:v>1.8180639780149292E-3</c:v>
                </c:pt>
                <c:pt idx="496">
                  <c:v>1.8251363859339044E-3</c:v>
                </c:pt>
                <c:pt idx="497">
                  <c:v>1.8322111644918132E-3</c:v>
                </c:pt>
                <c:pt idx="498">
                  <c:v>1.857020632039281E-3</c:v>
                </c:pt>
                <c:pt idx="499">
                  <c:v>1.8605332227484711E-3</c:v>
                </c:pt>
                <c:pt idx="500">
                  <c:v>1.8676192827268186E-3</c:v>
                </c:pt>
                <c:pt idx="501">
                  <c:v>1.8747074846311397E-3</c:v>
                </c:pt>
                <c:pt idx="502">
                  <c:v>1.881797790341651E-3</c:v>
                </c:pt>
                <c:pt idx="503">
                  <c:v>1.9066576862481655E-3</c:v>
                </c:pt>
                <c:pt idx="504">
                  <c:v>1.9101792888145937E-3</c:v>
                </c:pt>
                <c:pt idx="505">
                  <c:v>1.917279541728387E-3</c:v>
                </c:pt>
                <c:pt idx="506">
                  <c:v>1.9243816697142116E-3</c:v>
                </c:pt>
                <c:pt idx="507">
                  <c:v>1.9314856346478676E-3</c:v>
                </c:pt>
                <c:pt idx="508">
                  <c:v>1.9563902189709361E-3</c:v>
                </c:pt>
                <c:pt idx="509">
                  <c:v>1.9599191013520757E-3</c:v>
                </c:pt>
                <c:pt idx="510">
                  <c:v>1.9670316791398079E-3</c:v>
                </c:pt>
                <c:pt idx="511">
                  <c:v>1.9741458651186894E-3</c:v>
                </c:pt>
                <c:pt idx="512">
                  <c:v>1.9812616211601045E-3</c:v>
                </c:pt>
                <c:pt idx="513">
                  <c:v>2.0097930325112551E-3</c:v>
                </c:pt>
                <c:pt idx="514">
                  <c:v>2.0133276351786953E-3</c:v>
                </c:pt>
                <c:pt idx="515">
                  <c:v>2.0204514628484375E-3</c:v>
                </c:pt>
                <c:pt idx="516">
                  <c:v>2.0275767082500451E-3</c:v>
                </c:pt>
                <c:pt idx="517">
                  <c:v>2.0347033713980127E-3</c:v>
                </c:pt>
                <c:pt idx="518">
                  <c:v>2.084629711610401E-3</c:v>
                </c:pt>
                <c:pt idx="519">
                  <c:v>2.1346255273404354E-3</c:v>
                </c:pt>
                <c:pt idx="520">
                  <c:v>2.1846908237865958E-3</c:v>
                </c:pt>
                <c:pt idx="521">
                  <c:v>2.2312142763250722E-3</c:v>
                </c:pt>
                <c:pt idx="522">
                  <c:v>2.2814132710240196E-3</c:v>
                </c:pt>
                <c:pt idx="523">
                  <c:v>2.3316817542647383E-3</c:v>
                </c:pt>
                <c:pt idx="524">
                  <c:v>2.3820197312457224E-3</c:v>
                </c:pt>
                <c:pt idx="525">
                  <c:v>2.4360596992396861E-3</c:v>
                </c:pt>
                <c:pt idx="526">
                  <c:v>2.4865419895723001E-3</c:v>
                </c:pt>
                <c:pt idx="527">
                  <c:v>2.5370937972185774E-3</c:v>
                </c:pt>
                <c:pt idx="528">
                  <c:v>2.5877151274362915E-3</c:v>
                </c:pt>
                <c:pt idx="529">
                  <c:v>2.6384059854906799E-3</c:v>
                </c:pt>
                <c:pt idx="530">
                  <c:v>2.6855072537268917E-3</c:v>
                </c:pt>
                <c:pt idx="531">
                  <c:v>2.7363318330676078E-3</c:v>
                </c:pt>
                <c:pt idx="532">
                  <c:v>2.7872259479993105E-3</c:v>
                </c:pt>
                <c:pt idx="533">
                  <c:v>2.8381896037889473E-3</c:v>
                </c:pt>
                <c:pt idx="534">
                  <c:v>2.8892228057065565E-3</c:v>
                </c:pt>
                <c:pt idx="535">
                  <c:v>2.9403255590305681E-3</c:v>
                </c:pt>
                <c:pt idx="536">
                  <c:v>2.991497869048244E-3</c:v>
                </c:pt>
                <c:pt idx="537">
                  <c:v>3.0427397410521463E-3</c:v>
                </c:pt>
                <c:pt idx="538">
                  <c:v>3.1088629992030935E-3</c:v>
                </c:pt>
                <c:pt idx="539">
                  <c:v>3.1602656809487707E-3</c:v>
                </c:pt>
                <c:pt idx="540">
                  <c:v>3.2117379739193402E-3</c:v>
                </c:pt>
                <c:pt idx="541">
                  <c:v>3.2632798835573675E-3</c:v>
                </c:pt>
                <c:pt idx="542">
                  <c:v>3.3369583234909945E-3</c:v>
                </c:pt>
                <c:pt idx="543">
                  <c:v>3.388668683024123E-3</c:v>
                </c:pt>
                <c:pt idx="544">
                  <c:v>3.4404501554987973E-3</c:v>
                </c:pt>
                <c:pt idx="545">
                  <c:v>3.4923040534698916E-3</c:v>
                </c:pt>
                <c:pt idx="546">
                  <c:v>3.5554084081467837E-3</c:v>
                </c:pt>
                <c:pt idx="547">
                  <c:v>3.6074282364065412E-3</c:v>
                </c:pt>
                <c:pt idx="548">
                  <c:v>3.659524773181491E-3</c:v>
                </c:pt>
                <c:pt idx="549">
                  <c:v>3.7116993245890208E-3</c:v>
                </c:pt>
                <c:pt idx="550">
                  <c:v>3.7639531968955303E-3</c:v>
                </c:pt>
                <c:pt idx="551">
                  <c:v>3.8125022477432996E-3</c:v>
                </c:pt>
                <c:pt idx="552">
                  <c:v>3.8649116548883549E-3</c:v>
                </c:pt>
                <c:pt idx="553">
                  <c:v>3.9174041809357726E-3</c:v>
                </c:pt>
                <c:pt idx="554">
                  <c:v>3.969981139788855E-3</c:v>
                </c:pt>
                <c:pt idx="555">
                  <c:v>4.0264581016019362E-3</c:v>
                </c:pt>
                <c:pt idx="556">
                  <c:v>4.0792153392104945E-3</c:v>
                </c:pt>
                <c:pt idx="557">
                  <c:v>4.1320610457551421E-3</c:v>
                </c:pt>
                <c:pt idx="558">
                  <c:v>4.1849965287021895E-3</c:v>
                </c:pt>
                <c:pt idx="559">
                  <c:v>4.238023095669563E-3</c:v>
                </c:pt>
                <c:pt idx="560">
                  <c:v>4.2911420544302836E-3</c:v>
                </c:pt>
                <c:pt idx="561">
                  <c:v>4.3443547129094224E-3</c:v>
                </c:pt>
                <c:pt idx="562">
                  <c:v>4.3976623791880153E-3</c:v>
                </c:pt>
                <c:pt idx="563">
                  <c:v>4.4471901146290582E-3</c:v>
                </c:pt>
                <c:pt idx="564">
                  <c:v>4.4929175635903913E-3</c:v>
                </c:pt>
                <c:pt idx="565">
                  <c:v>4.5464939318599854E-3</c:v>
                </c:pt>
                <c:pt idx="566">
                  <c:v>4.6001704507245781E-3</c:v>
                </c:pt>
                <c:pt idx="567">
                  <c:v>4.6539484504040836E-3</c:v>
                </c:pt>
                <c:pt idx="568">
                  <c:v>4.7117443043861859E-3</c:v>
                </c:pt>
                <c:pt idx="569">
                  <c:v>4.7657370649054282E-3</c:v>
                </c:pt>
                <c:pt idx="570">
                  <c:v>4.8198337966830866E-3</c:v>
                </c:pt>
                <c:pt idx="571">
                  <c:v>4.8740345081489016E-3</c:v>
                </c:pt>
                <c:pt idx="572">
                  <c:v>4.9243915584358776E-3</c:v>
                </c:pt>
                <c:pt idx="573">
                  <c:v>4.9787920778315998E-3</c:v>
                </c:pt>
                <c:pt idx="574">
                  <c:v>5.0332965920422915E-3</c:v>
                </c:pt>
                <c:pt idx="575">
                  <c:v>5.0879051095151185E-3</c:v>
                </c:pt>
                <c:pt idx="576">
                  <c:v>5.1426176387131452E-3</c:v>
                </c:pt>
                <c:pt idx="577">
                  <c:v>5.2014228245147185E-3</c:v>
                </c:pt>
                <c:pt idx="578">
                  <c:v>5.2563516312020102E-3</c:v>
                </c:pt>
                <c:pt idx="579">
                  <c:v>5.3113844856034825E-3</c:v>
                </c:pt>
                <c:pt idx="580">
                  <c:v>5.3744065927166552E-3</c:v>
                </c:pt>
                <c:pt idx="581">
                  <c:v>5.4256396405671864E-3</c:v>
                </c:pt>
                <c:pt idx="582">
                  <c:v>5.4809912855765365E-3</c:v>
                </c:pt>
                <c:pt idx="583">
                  <c:v>5.5364470032360528E-3</c:v>
                </c:pt>
                <c:pt idx="584">
                  <c:v>5.5920068021412909E-3</c:v>
                </c:pt>
                <c:pt idx="585">
                  <c:v>5.647670690905029E-3</c:v>
                </c:pt>
                <c:pt idx="586">
                  <c:v>5.7034386781550624E-3</c:v>
                </c:pt>
                <c:pt idx="587">
                  <c:v>5.7593107725359676E-3</c:v>
                </c:pt>
                <c:pt idx="588">
                  <c:v>5.8152869827095451E-3</c:v>
                </c:pt>
                <c:pt idx="589">
                  <c:v>5.8795467086683552E-3</c:v>
                </c:pt>
                <c:pt idx="590">
                  <c:v>5.9480483641114893E-3</c:v>
                </c:pt>
                <c:pt idx="591">
                  <c:v>6.0043788421480018E-3</c:v>
                </c:pt>
                <c:pt idx="592">
                  <c:v>6.0608135266013424E-3</c:v>
                </c:pt>
                <c:pt idx="593">
                  <c:v>6.1173524264638889E-3</c:v>
                </c:pt>
                <c:pt idx="594">
                  <c:v>6.1615943515169018E-3</c:v>
                </c:pt>
                <c:pt idx="595">
                  <c:v>6.2183139838402597E-3</c:v>
                </c:pt>
                <c:pt idx="596">
                  <c:v>6.2751287789064398E-3</c:v>
                </c:pt>
                <c:pt idx="597">
                  <c:v>6.3320317092596667E-3</c:v>
                </c:pt>
                <c:pt idx="598">
                  <c:v>6.4014895876465892E-3</c:v>
                </c:pt>
                <c:pt idx="599">
                  <c:v>6.45855956486714E-3</c:v>
                </c:pt>
                <c:pt idx="600">
                  <c:v>6.5156942546369884E-3</c:v>
                </c:pt>
                <c:pt idx="601">
                  <c:v>6.5728867392424208E-3</c:v>
                </c:pt>
                <c:pt idx="602">
                  <c:v>6.617622373278652E-3</c:v>
                </c:pt>
                <c:pt idx="603">
                  <c:v>6.6749064938360896E-3</c:v>
                </c:pt>
                <c:pt idx="604">
                  <c:v>6.7322295349643369E-3</c:v>
                </c:pt>
                <c:pt idx="605">
                  <c:v>6.7895844627463382E-3</c:v>
                </c:pt>
                <c:pt idx="606">
                  <c:v>6.846964242446023E-3</c:v>
                </c:pt>
                <c:pt idx="607">
                  <c:v>6.9168678441537809E-3</c:v>
                </c:pt>
                <c:pt idx="608">
                  <c:v>6.9742711283653711E-3</c:v>
                </c:pt>
                <c:pt idx="609">
                  <c:v>7.0316768364101388E-3</c:v>
                </c:pt>
                <c:pt idx="610">
                  <c:v>7.0890780432361538E-3</c:v>
                </c:pt>
                <c:pt idx="611">
                  <c:v>7.1464678229719268E-3</c:v>
                </c:pt>
                <c:pt idx="612">
                  <c:v>7.2038392489276988E-3</c:v>
                </c:pt>
                <c:pt idx="613">
                  <c:v>7.2611853935967297E-3</c:v>
                </c:pt>
                <c:pt idx="614">
                  <c:v>7.3184993286557268E-3</c:v>
                </c:pt>
                <c:pt idx="615">
                  <c:v>7.3633394600834071E-3</c:v>
                </c:pt>
                <c:pt idx="616">
                  <c:v>7.4164391947146788E-3</c:v>
                </c:pt>
                <c:pt idx="617">
                  <c:v>7.4736321152746189E-3</c:v>
                </c:pt>
                <c:pt idx="618">
                  <c:v>7.5307655103234459E-3</c:v>
                </c:pt>
                <c:pt idx="619">
                  <c:v>7.5878322960348859E-3</c:v>
                </c:pt>
                <c:pt idx="620">
                  <c:v>7.6489492155988629E-3</c:v>
                </c:pt>
                <c:pt idx="621">
                  <c:v>7.7223324282923089E-3</c:v>
                </c:pt>
                <c:pt idx="622">
                  <c:v>7.7626886125628288E-3</c:v>
                </c:pt>
                <c:pt idx="623">
                  <c:v>7.8194386516422069E-3</c:v>
                </c:pt>
                <c:pt idx="624">
                  <c:v>7.8720029934578155E-3</c:v>
                </c:pt>
                <c:pt idx="625">
                  <c:v>7.9285979217620425E-3</c:v>
                </c:pt>
                <c:pt idx="626">
                  <c:v>7.9851130473207587E-3</c:v>
                </c:pt>
                <c:pt idx="627">
                  <c:v>8.0415483632291593E-3</c:v>
                </c:pt>
                <c:pt idx="628">
                  <c:v>8.0979038625916579E-3</c:v>
                </c:pt>
                <c:pt idx="629">
                  <c:v>8.1582632159265828E-3</c:v>
                </c:pt>
                <c:pt idx="630">
                  <c:v>8.2144546335303249E-3</c:v>
                </c:pt>
                <c:pt idx="631">
                  <c:v>8.270566220376108E-3</c:v>
                </c:pt>
                <c:pt idx="632">
                  <c:v>8.3427344694491212E-3</c:v>
                </c:pt>
                <c:pt idx="633">
                  <c:v>8.3864711108136147E-3</c:v>
                </c:pt>
                <c:pt idx="634">
                  <c:v>8.4423361578450599E-3</c:v>
                </c:pt>
                <c:pt idx="635">
                  <c:v>8.498121339360544E-3</c:v>
                </c:pt>
                <c:pt idx="636">
                  <c:v>8.5538266485435457E-3</c:v>
                </c:pt>
                <c:pt idx="637">
                  <c:v>8.6094520785867604E-3</c:v>
                </c:pt>
                <c:pt idx="638">
                  <c:v>8.664997622693427E-3</c:v>
                </c:pt>
                <c:pt idx="639">
                  <c:v>8.720463274074693E-3</c:v>
                </c:pt>
                <c:pt idx="640">
                  <c:v>8.7758490259531204E-3</c:v>
                </c:pt>
                <c:pt idx="641">
                  <c:v>8.8432448166484677E-3</c:v>
                </c:pt>
                <c:pt idx="642">
                  <c:v>8.8984576941253946E-3</c:v>
                </c:pt>
                <c:pt idx="643">
                  <c:v>8.9535906697195879E-3</c:v>
                </c:pt>
                <c:pt idx="644">
                  <c:v>9.0086437365820421E-3</c:v>
                </c:pt>
                <c:pt idx="645">
                  <c:v>9.06361688787455E-3</c:v>
                </c:pt>
                <c:pt idx="646">
                  <c:v>9.1185101985563968E-3</c:v>
                </c:pt>
                <c:pt idx="647">
                  <c:v>9.1966120649068679E-3</c:v>
                </c:pt>
                <c:pt idx="648">
                  <c:v>9.2513240863277852E-3</c:v>
                </c:pt>
                <c:pt idx="649">
                  <c:v>9.305973257271968E-3</c:v>
                </c:pt>
                <c:pt idx="650">
                  <c:v>9.3645641064656129E-3</c:v>
                </c:pt>
                <c:pt idx="651">
                  <c:v>9.4191064423898574E-3</c:v>
                </c:pt>
                <c:pt idx="652">
                  <c:v>9.4736055288144692E-3</c:v>
                </c:pt>
                <c:pt idx="653">
                  <c:v>9.5280676311845659E-3</c:v>
                </c:pt>
                <c:pt idx="654">
                  <c:v>9.5784967879287142E-3</c:v>
                </c:pt>
                <c:pt idx="655">
                  <c:v>9.6329011256499116E-3</c:v>
                </c:pt>
                <c:pt idx="656">
                  <c:v>9.6872867092864853E-3</c:v>
                </c:pt>
                <c:pt idx="657">
                  <c:v>9.7416598411077422E-3</c:v>
                </c:pt>
                <c:pt idx="658">
                  <c:v>9.800042721592692E-3</c:v>
                </c:pt>
                <c:pt idx="659">
                  <c:v>9.8544145329837463E-3</c:v>
                </c:pt>
                <c:pt idx="660">
                  <c:v>9.9087932379161928E-3</c:v>
                </c:pt>
                <c:pt idx="661">
                  <c:v>9.9631851073920061E-3</c:v>
                </c:pt>
                <c:pt idx="662">
                  <c:v>1.0017596413110437E-2</c:v>
                </c:pt>
                <c:pt idx="663">
                  <c:v>1.0072033427461914E-2</c:v>
                </c:pt>
                <c:pt idx="664">
                  <c:v>1.0126502423533707E-2</c:v>
                </c:pt>
                <c:pt idx="665">
                  <c:v>1.0181009675109048E-2</c:v>
                </c:pt>
                <c:pt idx="666">
                  <c:v>1.0235561456668438E-2</c:v>
                </c:pt>
                <c:pt idx="667">
                  <c:v>1.0277954214509505E-2</c:v>
                </c:pt>
                <c:pt idx="668">
                  <c:v>1.0332591822997454E-2</c:v>
                </c:pt>
                <c:pt idx="669">
                  <c:v>1.0387292401179834E-2</c:v>
                </c:pt>
                <c:pt idx="670">
                  <c:v>1.0442062329589873E-2</c:v>
                </c:pt>
                <c:pt idx="671">
                  <c:v>1.0496907989465652E-2</c:v>
                </c:pt>
                <c:pt idx="672">
                  <c:v>1.0555942413811073E-2</c:v>
                </c:pt>
                <c:pt idx="673">
                  <c:v>1.0610962432863935E-2</c:v>
                </c:pt>
                <c:pt idx="674">
                  <c:v>1.0666067322845986E-2</c:v>
                </c:pt>
                <c:pt idx="675">
                  <c:v>1.072125709072703E-2</c:v>
                </c:pt>
                <c:pt idx="676">
                  <c:v>1.0772394125615861E-2</c:v>
                </c:pt>
                <c:pt idx="677">
                  <c:v>1.0827745949500469E-2</c:v>
                </c:pt>
                <c:pt idx="678">
                  <c:v>1.0883182660736589E-2</c:v>
                </c:pt>
                <c:pt idx="679">
                  <c:v>1.0938704266298973E-2</c:v>
                </c:pt>
                <c:pt idx="680">
                  <c:v>1.0998479343366013E-2</c:v>
                </c:pt>
                <c:pt idx="681">
                  <c:v>1.1054178525640803E-2</c:v>
                </c:pt>
                <c:pt idx="682">
                  <c:v>1.110996263491597E-2</c:v>
                </c:pt>
                <c:pt idx="683">
                  <c:v>1.1165831678248287E-2</c:v>
                </c:pt>
                <c:pt idx="684">
                  <c:v>1.1221785662706823E-2</c:v>
                </c:pt>
                <c:pt idx="685">
                  <c:v>1.1273617072458844E-2</c:v>
                </c:pt>
                <c:pt idx="686">
                  <c:v>1.1329733134500409E-2</c:v>
                </c:pt>
                <c:pt idx="687">
                  <c:v>1.1385934147054013E-2</c:v>
                </c:pt>
                <c:pt idx="688">
                  <c:v>1.1442220117191126E-2</c:v>
                </c:pt>
                <c:pt idx="689">
                  <c:v>1.1498591051995143E-2</c:v>
                </c:pt>
                <c:pt idx="690">
                  <c:v>1.1555046958559618E-2</c:v>
                </c:pt>
                <c:pt idx="691">
                  <c:v>1.1611587843988701E-2</c:v>
                </c:pt>
                <c:pt idx="692">
                  <c:v>1.1668213715397583E-2</c:v>
                </c:pt>
                <c:pt idx="693">
                  <c:v>1.1737738510803499E-2</c:v>
                </c:pt>
                <c:pt idx="694">
                  <c:v>1.1794558147311941E-2</c:v>
                </c:pt>
                <c:pt idx="695">
                  <c:v>1.1851462827860886E-2</c:v>
                </c:pt>
                <c:pt idx="696">
                  <c:v>1.1908452559731469E-2</c:v>
                </c:pt>
                <c:pt idx="697">
                  <c:v>1.1965527350215249E-2</c:v>
                </c:pt>
                <c:pt idx="698">
                  <c:v>1.2018375242225723E-2</c:v>
                </c:pt>
                <c:pt idx="699">
                  <c:v>1.2075606961868077E-2</c:v>
                </c:pt>
                <c:pt idx="700">
                  <c:v>1.2132904581731233E-2</c:v>
                </c:pt>
                <c:pt idx="701">
                  <c:v>1.2190253198873355E-2</c:v>
                </c:pt>
                <c:pt idx="702">
                  <c:v>1.2251962784720724E-2</c:v>
                </c:pt>
                <c:pt idx="703">
                  <c:v>1.2309367352946141E-2</c:v>
                </c:pt>
                <c:pt idx="704">
                  <c:v>1.2366776518249058E-2</c:v>
                </c:pt>
                <c:pt idx="705">
                  <c:v>1.2424175451128372E-2</c:v>
                </c:pt>
                <c:pt idx="706">
                  <c:v>1.2477239520056822E-2</c:v>
                </c:pt>
                <c:pt idx="707">
                  <c:v>1.2534581062448542E-2</c:v>
                </c:pt>
                <c:pt idx="708">
                  <c:v>1.2591869233180819E-2</c:v>
                </c:pt>
                <c:pt idx="709">
                  <c:v>1.2649089115499921E-2</c:v>
                </c:pt>
                <c:pt idx="710">
                  <c:v>1.270622579093327E-2</c:v>
                </c:pt>
                <c:pt idx="711">
                  <c:v>1.2767523497879397E-2</c:v>
                </c:pt>
                <c:pt idx="712">
                  <c:v>1.2824435432843237E-2</c:v>
                </c:pt>
                <c:pt idx="713">
                  <c:v>1.2881218437383348E-2</c:v>
                </c:pt>
                <c:pt idx="714">
                  <c:v>1.2937857666577918E-2</c:v>
                </c:pt>
                <c:pt idx="715">
                  <c:v>1.2994338273829951E-2</c:v>
                </c:pt>
                <c:pt idx="716">
                  <c:v>1.3050645410875089E-2</c:v>
                </c:pt>
                <c:pt idx="717">
                  <c:v>1.3106764227796384E-2</c:v>
                </c:pt>
                <c:pt idx="718">
                  <c:v>1.3162679873038633E-2</c:v>
                </c:pt>
                <c:pt idx="719">
                  <c:v>1.3205987216813295E-2</c:v>
                </c:pt>
                <c:pt idx="720">
                  <c:v>1.3261508863235372E-2</c:v>
                </c:pt>
                <c:pt idx="721">
                  <c:v>1.3316783728928116E-2</c:v>
                </c:pt>
                <c:pt idx="722">
                  <c:v>1.3371796712179822E-2</c:v>
                </c:pt>
                <c:pt idx="723">
                  <c:v>1.3426532709719816E-2</c:v>
                </c:pt>
                <c:pt idx="724">
                  <c:v>1.3485011291036937E-2</c:v>
                </c:pt>
                <c:pt idx="725">
                  <c:v>1.3539131978326895E-2</c:v>
                </c:pt>
                <c:pt idx="726">
                  <c:v>1.3592947593513009E-2</c:v>
                </c:pt>
                <c:pt idx="727">
                  <c:v>1.3646458111784799E-2</c:v>
                </c:pt>
                <c:pt idx="728">
                  <c:v>1.3695707944267619E-2</c:v>
                </c:pt>
                <c:pt idx="729">
                  <c:v>1.3748627984045988E-2</c:v>
                </c:pt>
                <c:pt idx="730">
                  <c:v>1.3801242858976713E-2</c:v>
                </c:pt>
                <c:pt idx="731">
                  <c:v>1.3853552544935442E-2</c:v>
                </c:pt>
                <c:pt idx="732">
                  <c:v>1.390943339089539E-2</c:v>
                </c:pt>
                <c:pt idx="733">
                  <c:v>1.3961112814524234E-2</c:v>
                </c:pt>
                <c:pt idx="734">
                  <c:v>1.4012486971494972E-2</c:v>
                </c:pt>
                <c:pt idx="735">
                  <c:v>1.4063555838120618E-2</c:v>
                </c:pt>
                <c:pt idx="736">
                  <c:v>1.4114319390853416E-2</c:v>
                </c:pt>
                <c:pt idx="737">
                  <c:v>1.416100035884312E-2</c:v>
                </c:pt>
                <c:pt idx="738">
                  <c:v>1.4211173058213723E-2</c:v>
                </c:pt>
                <c:pt idx="739">
                  <c:v>1.426104038063496E-2</c:v>
                </c:pt>
                <c:pt idx="740">
                  <c:v>1.4310602303238058E-2</c:v>
                </c:pt>
                <c:pt idx="741">
                  <c:v>1.4359858803294673E-2</c:v>
                </c:pt>
                <c:pt idx="742">
                  <c:v>1.4408809858214262E-2</c:v>
                </c:pt>
                <c:pt idx="743">
                  <c:v>1.4457455445547154E-2</c:v>
                </c:pt>
                <c:pt idx="744">
                  <c:v>1.4505795542983684E-2</c:v>
                </c:pt>
                <c:pt idx="745">
                  <c:v>1.4564679601189144E-2</c:v>
                </c:pt>
                <c:pt idx="746">
                  <c:v>1.4612348944583067E-2</c:v>
                </c:pt>
                <c:pt idx="747">
                  <c:v>1.4659712708964028E-2</c:v>
                </c:pt>
                <c:pt idx="748">
                  <c:v>1.470677087224795E-2</c:v>
                </c:pt>
                <c:pt idx="749">
                  <c:v>1.4753523412494996E-2</c:v>
                </c:pt>
                <c:pt idx="750">
                  <c:v>1.4796455233497364E-2</c:v>
                </c:pt>
                <c:pt idx="751">
                  <c:v>1.4842617805062894E-2</c:v>
                </c:pt>
                <c:pt idx="752">
                  <c:v>1.4888479833173819E-2</c:v>
                </c:pt>
                <c:pt idx="753">
                  <c:v>1.4934045291873093E-2</c:v>
                </c:pt>
                <c:pt idx="754">
                  <c:v>1.4982758529459248E-2</c:v>
                </c:pt>
                <c:pt idx="755">
                  <c:v>1.5027725306490731E-2</c:v>
                </c:pt>
                <c:pt idx="756">
                  <c:v>1.507240788449573E-2</c:v>
                </c:pt>
                <c:pt idx="757">
                  <c:v>1.5116810217878871E-2</c:v>
                </c:pt>
                <c:pt idx="758">
                  <c:v>1.5157563170456677E-2</c:v>
                </c:pt>
                <c:pt idx="759">
                  <c:v>1.5201432695254223E-2</c:v>
                </c:pt>
                <c:pt idx="760">
                  <c:v>1.524503348265659E-2</c:v>
                </c:pt>
                <c:pt idx="761">
                  <c:v>1.5288369510557204E-2</c:v>
                </c:pt>
                <c:pt idx="762">
                  <c:v>1.5331444757306826E-2</c:v>
                </c:pt>
                <c:pt idx="763">
                  <c:v>1.5377560587418123E-2</c:v>
                </c:pt>
                <c:pt idx="764">
                  <c:v>1.5420111971302809E-2</c:v>
                </c:pt>
                <c:pt idx="765">
                  <c:v>1.5462414762576652E-2</c:v>
                </c:pt>
                <c:pt idx="766">
                  <c:v>1.5504472919758814E-2</c:v>
                </c:pt>
                <c:pt idx="767">
                  <c:v>1.5546290401796815E-2</c:v>
                </c:pt>
                <c:pt idx="768">
                  <c:v>1.5587871168066526E-2</c:v>
                </c:pt>
                <c:pt idx="769">
                  <c:v>1.5629219178365215E-2</c:v>
                </c:pt>
                <c:pt idx="770">
                  <c:v>1.5670338392905048E-2</c:v>
                </c:pt>
                <c:pt idx="771">
                  <c:v>1.5704853054704114E-2</c:v>
                </c:pt>
                <c:pt idx="772">
                  <c:v>1.574237353433941E-2</c:v>
                </c:pt>
                <c:pt idx="773">
                  <c:v>1.5782868403272421E-2</c:v>
                </c:pt>
                <c:pt idx="774">
                  <c:v>1.5823150150264562E-2</c:v>
                </c:pt>
                <c:pt idx="775">
                  <c:v>1.5863222803072972E-2</c:v>
                </c:pt>
                <c:pt idx="776">
                  <c:v>1.5906218307212516E-2</c:v>
                </c:pt>
                <c:pt idx="777">
                  <c:v>1.5945871197544211E-2</c:v>
                </c:pt>
                <c:pt idx="778">
                  <c:v>1.5985322455667389E-2</c:v>
                </c:pt>
                <c:pt idx="779">
                  <c:v>1.6024572069582868E-2</c:v>
                </c:pt>
                <c:pt idx="780">
                  <c:v>1.6063620027352496E-2</c:v>
                </c:pt>
                <c:pt idx="781">
                  <c:v>1.6099401730761794E-2</c:v>
                </c:pt>
                <c:pt idx="782">
                  <c:v>1.6138059024061051E-2</c:v>
                </c:pt>
                <c:pt idx="783">
                  <c:v>1.6176514631506874E-2</c:v>
                </c:pt>
                <c:pt idx="784">
                  <c:v>1.6214768541467466E-2</c:v>
                </c:pt>
                <c:pt idx="785">
                  <c:v>1.6255834560465046E-2</c:v>
                </c:pt>
                <c:pt idx="786">
                  <c:v>1.6293672334087496E-2</c:v>
                </c:pt>
                <c:pt idx="787">
                  <c:v>1.6331308369711771E-2</c:v>
                </c:pt>
                <c:pt idx="788">
                  <c:v>1.6368742655889008E-2</c:v>
                </c:pt>
                <c:pt idx="789">
                  <c:v>1.6403012226088132E-2</c:v>
                </c:pt>
                <c:pt idx="790">
                  <c:v>1.6440055710249792E-2</c:v>
                </c:pt>
                <c:pt idx="791">
                  <c:v>1.6476897417200823E-2</c:v>
                </c:pt>
                <c:pt idx="792">
                  <c:v>1.6513537335793454E-2</c:v>
                </c:pt>
                <c:pt idx="793">
                  <c:v>1.6549975454943518E-2</c:v>
                </c:pt>
                <c:pt idx="794">
                  <c:v>1.6586211763626898E-2</c:v>
                </c:pt>
                <c:pt idx="795">
                  <c:v>1.6622246250881316E-2</c:v>
                </c:pt>
                <c:pt idx="796">
                  <c:v>1.665807890580279E-2</c:v>
                </c:pt>
                <c:pt idx="797">
                  <c:v>1.6702289105872611E-2</c:v>
                </c:pt>
                <c:pt idx="798">
                  <c:v>1.6737679714322076E-2</c:v>
                </c:pt>
                <c:pt idx="799">
                  <c:v>1.6772868438080839E-2</c:v>
                </c:pt>
                <c:pt idx="800">
                  <c:v>1.6807855266325382E-2</c:v>
                </c:pt>
                <c:pt idx="801">
                  <c:v>1.6842640188293879E-2</c:v>
                </c:pt>
                <c:pt idx="802">
                  <c:v>1.6874428516082528E-2</c:v>
                </c:pt>
                <c:pt idx="803">
                  <c:v>1.6908822204372051E-2</c:v>
                </c:pt>
                <c:pt idx="804">
                  <c:v>1.694301320175096E-2</c:v>
                </c:pt>
                <c:pt idx="805">
                  <c:v>1.6977000906857238E-2</c:v>
                </c:pt>
                <c:pt idx="806">
                  <c:v>1.7013527324469861E-2</c:v>
                </c:pt>
                <c:pt idx="807">
                  <c:v>1.7047093423778168E-2</c:v>
                </c:pt>
                <c:pt idx="808">
                  <c:v>1.7080454352549394E-2</c:v>
                </c:pt>
                <c:pt idx="809">
                  <c:v>1.7113609512639398E-2</c:v>
                </c:pt>
                <c:pt idx="810">
                  <c:v>1.7146558305928792E-2</c:v>
                </c:pt>
                <c:pt idx="811">
                  <c:v>1.7176624326302081E-2</c:v>
                </c:pt>
                <c:pt idx="812">
                  <c:v>1.7209172149266535E-2</c:v>
                </c:pt>
                <c:pt idx="813">
                  <c:v>1.7241511869898678E-2</c:v>
                </c:pt>
                <c:pt idx="814">
                  <c:v>1.727364288705403E-2</c:v>
                </c:pt>
                <c:pt idx="815">
                  <c:v>1.7308185837999999E-2</c:v>
                </c:pt>
                <c:pt idx="816">
                  <c:v>1.7339883871443269E-2</c:v>
                </c:pt>
                <c:pt idx="817">
                  <c:v>1.7371371351996196E-2</c:v>
                </c:pt>
                <c:pt idx="818">
                  <c:v>1.7402647681758358E-2</c:v>
                </c:pt>
                <c:pt idx="819">
                  <c:v>1.7433712262862781E-2</c:v>
                </c:pt>
                <c:pt idx="820">
                  <c:v>1.7464564497471167E-2</c:v>
                </c:pt>
                <c:pt idx="821">
                  <c:v>1.7495203787777358E-2</c:v>
                </c:pt>
                <c:pt idx="822">
                  <c:v>1.7525629536007791E-2</c:v>
                </c:pt>
                <c:pt idx="823">
                  <c:v>1.7555841144423212E-2</c:v>
                </c:pt>
                <c:pt idx="824">
                  <c:v>1.7580844991646246E-2</c:v>
                </c:pt>
                <c:pt idx="825">
                  <c:v>1.7610654678129015E-2</c:v>
                </c:pt>
                <c:pt idx="826">
                  <c:v>1.7640248467792677E-2</c:v>
                </c:pt>
                <c:pt idx="827">
                  <c:v>1.7669625756730423E-2</c:v>
                </c:pt>
                <c:pt idx="828">
                  <c:v>1.7701226691568855E-2</c:v>
                </c:pt>
                <c:pt idx="829">
                  <c:v>1.7730155186333103E-2</c:v>
                </c:pt>
                <c:pt idx="830">
                  <c:v>1.7758866039035599E-2</c:v>
                </c:pt>
                <c:pt idx="831">
                  <c:v>1.7787359240221616E-2</c:v>
                </c:pt>
                <c:pt idx="832">
                  <c:v>1.7813250599633138E-2</c:v>
                </c:pt>
                <c:pt idx="833">
                  <c:v>1.7841322634897825E-2</c:v>
                </c:pt>
                <c:pt idx="834">
                  <c:v>1.7869176999943084E-2</c:v>
                </c:pt>
                <c:pt idx="835">
                  <c:v>1.7896813685644778E-2</c:v>
                </c:pt>
                <c:pt idx="836">
                  <c:v>1.7924232682948616E-2</c:v>
                </c:pt>
                <c:pt idx="837">
                  <c:v>1.7953747244943617E-2</c:v>
                </c:pt>
                <c:pt idx="838">
                  <c:v>1.7980716626747262E-2</c:v>
                </c:pt>
                <c:pt idx="839">
                  <c:v>1.8007468283961513E-2</c:v>
                </c:pt>
                <c:pt idx="840">
                  <c:v>1.8037774993652861E-2</c:v>
                </c:pt>
                <c:pt idx="841">
                  <c:v>1.8061805745902514E-2</c:v>
                </c:pt>
                <c:pt idx="842">
                  <c:v>1.8087887320107049E-2</c:v>
                </c:pt>
                <c:pt idx="843">
                  <c:v>1.8113751143319843E-2</c:v>
                </c:pt>
                <c:pt idx="844">
                  <c:v>1.8139397207069429E-2</c:v>
                </c:pt>
                <c:pt idx="845">
                  <c:v>1.8164825502952418E-2</c:v>
                </c:pt>
                <c:pt idx="846">
                  <c:v>1.8190036022638773E-2</c:v>
                </c:pt>
                <c:pt idx="847">
                  <c:v>1.8215028757869161E-2</c:v>
                </c:pt>
                <c:pt idx="848">
                  <c:v>1.8239803700455848E-2</c:v>
                </c:pt>
                <c:pt idx="849">
                  <c:v>1.8264360842281814E-2</c:v>
                </c:pt>
                <c:pt idx="850">
                  <c:v>1.8292950297626384E-2</c:v>
                </c:pt>
                <c:pt idx="851">
                  <c:v>1.8317043133491865E-2</c:v>
                </c:pt>
                <c:pt idx="852">
                  <c:v>1.8340918124668103E-2</c:v>
                </c:pt>
                <c:pt idx="853">
                  <c:v>1.8364575263247078E-2</c:v>
                </c:pt>
                <c:pt idx="854">
                  <c:v>1.8385947557842317E-2</c:v>
                </c:pt>
                <c:pt idx="855">
                  <c:v>1.8409185719689133E-2</c:v>
                </c:pt>
                <c:pt idx="856">
                  <c:v>1.8432216928107131E-2</c:v>
                </c:pt>
                <c:pt idx="857">
                  <c:v>1.8455050724216986E-2</c:v>
                </c:pt>
                <c:pt idx="858">
                  <c:v>1.8486973901774131E-2</c:v>
                </c:pt>
                <c:pt idx="859">
                  <c:v>1.850939190919831E-2</c:v>
                </c:pt>
                <c:pt idx="860">
                  <c:v>1.8531645684016915E-2</c:v>
                </c:pt>
                <c:pt idx="861">
                  <c:v>1.8553744616839517E-2</c:v>
                </c:pt>
                <c:pt idx="862">
                  <c:v>1.8569722239766547E-2</c:v>
                </c:pt>
                <c:pt idx="863">
                  <c:v>1.8591552709851737E-2</c:v>
                </c:pt>
                <c:pt idx="864">
                  <c:v>1.8613253932510176E-2</c:v>
                </c:pt>
                <c:pt idx="865">
                  <c:v>1.8634835452692053E-2</c:v>
                </c:pt>
                <c:pt idx="866">
                  <c:v>1.8656306815784358E-2</c:v>
                </c:pt>
                <c:pt idx="867">
                  <c:v>1.8683612463609774E-2</c:v>
                </c:pt>
                <c:pt idx="868">
                  <c:v>1.8704890477647815E-2</c:v>
                </c:pt>
                <c:pt idx="869">
                  <c:v>1.8726088790712293E-2</c:v>
                </c:pt>
                <c:pt idx="870">
                  <c:v>1.8747216797362746E-2</c:v>
                </c:pt>
                <c:pt idx="871">
                  <c:v>1.8768283892573866E-2</c:v>
                </c:pt>
                <c:pt idx="872">
                  <c:v>1.8789299471731628E-2</c:v>
                </c:pt>
                <c:pt idx="873">
                  <c:v>1.8810272930631141E-2</c:v>
                </c:pt>
                <c:pt idx="874">
                  <c:v>1.8831213665473641E-2</c:v>
                </c:pt>
                <c:pt idx="875">
                  <c:v>1.8846167213967386E-2</c:v>
                </c:pt>
                <c:pt idx="876">
                  <c:v>1.886308237561966E-2</c:v>
                </c:pt>
                <c:pt idx="877">
                  <c:v>1.8883966016842613E-2</c:v>
                </c:pt>
                <c:pt idx="878">
                  <c:v>1.8904853773798296E-2</c:v>
                </c:pt>
                <c:pt idx="879">
                  <c:v>1.8925755301729495E-2</c:v>
                </c:pt>
                <c:pt idx="880">
                  <c:v>1.8948682840811758E-2</c:v>
                </c:pt>
                <c:pt idx="881">
                  <c:v>1.8969641843782286E-2</c:v>
                </c:pt>
                <c:pt idx="882">
                  <c:v>1.8990632553996238E-2</c:v>
                </c:pt>
                <c:pt idx="883">
                  <c:v>1.9011654972447986E-2</c:v>
                </c:pt>
                <c:pt idx="884">
                  <c:v>1.9030693040548417E-2</c:v>
                </c:pt>
                <c:pt idx="885">
                  <c:v>1.9051775503490236E-2</c:v>
                </c:pt>
                <c:pt idx="886">
                  <c:v>1.9072889674698126E-2</c:v>
                </c:pt>
                <c:pt idx="887">
                  <c:v>1.9094035555168413E-2</c:v>
                </c:pt>
                <c:pt idx="888">
                  <c:v>1.9115213145897429E-2</c:v>
                </c:pt>
                <c:pt idx="889">
                  <c:v>1.913845541208278E-2</c:v>
                </c:pt>
                <c:pt idx="890">
                  <c:v>1.9159699816194711E-2</c:v>
                </c:pt>
                <c:pt idx="891">
                  <c:v>1.918097593656088E-2</c:v>
                </c:pt>
                <c:pt idx="892">
                  <c:v>1.9205330340217295E-2</c:v>
                </c:pt>
                <c:pt idx="893">
                  <c:v>1.9224627399923488E-2</c:v>
                </c:pt>
                <c:pt idx="894">
                  <c:v>1.9245999804207405E-2</c:v>
                </c:pt>
                <c:pt idx="895">
                  <c:v>1.9267403925916471E-2</c:v>
                </c:pt>
                <c:pt idx="896">
                  <c:v>1.9288839766059385E-2</c:v>
                </c:pt>
                <c:pt idx="897">
                  <c:v>1.931030732564705E-2</c:v>
                </c:pt>
                <c:pt idx="898">
                  <c:v>1.9331806605692135E-2</c:v>
                </c:pt>
                <c:pt idx="899">
                  <c:v>1.9353337607207755E-2</c:v>
                </c:pt>
                <c:pt idx="900">
                  <c:v>1.9374900331210108E-2</c:v>
                </c:pt>
                <c:pt idx="901">
                  <c:v>1.9398569109526361E-2</c:v>
                </c:pt>
                <c:pt idx="902">
                  <c:v>1.9426434387959067E-2</c:v>
                </c:pt>
                <c:pt idx="903">
                  <c:v>1.9448106007269414E-2</c:v>
                </c:pt>
                <c:pt idx="904">
                  <c:v>1.9469809365431742E-2</c:v>
                </c:pt>
                <c:pt idx="905">
                  <c:v>1.949154446349256E-2</c:v>
                </c:pt>
                <c:pt idx="906">
                  <c:v>1.9513311089728477E-2</c:v>
                </c:pt>
                <c:pt idx="907">
                  <c:v>1.9535105458477545E-2</c:v>
                </c:pt>
                <c:pt idx="908">
                  <c:v>1.9565199319675194E-2</c:v>
                </c:pt>
                <c:pt idx="909">
                  <c:v>1.9587033362565388E-2</c:v>
                </c:pt>
                <c:pt idx="910">
                  <c:v>1.9610969307115495E-2</c:v>
                </c:pt>
                <c:pt idx="911">
                  <c:v>1.9632805214635025E-2</c:v>
                </c:pt>
                <c:pt idx="912">
                  <c:v>1.9654631589200132E-2</c:v>
                </c:pt>
                <c:pt idx="913">
                  <c:v>1.9676441551184812E-2</c:v>
                </c:pt>
                <c:pt idx="914">
                  <c:v>1.9696141171700463E-2</c:v>
                </c:pt>
                <c:pt idx="915">
                  <c:v>1.9717901834790497E-2</c:v>
                </c:pt>
                <c:pt idx="916">
                  <c:v>1.9739626057663565E-2</c:v>
                </c:pt>
                <c:pt idx="917">
                  <c:v>1.976130692229985E-2</c:v>
                </c:pt>
                <c:pt idx="918">
                  <c:v>1.9787070548782745E-2</c:v>
                </c:pt>
                <c:pt idx="919">
                  <c:v>1.9806571361652474E-2</c:v>
                </c:pt>
                <c:pt idx="920">
                  <c:v>1.9828073780641303E-2</c:v>
                </c:pt>
                <c:pt idx="921">
                  <c:v>1.9849504739197776E-2</c:v>
                </c:pt>
                <c:pt idx="922">
                  <c:v>1.9870857355009788E-2</c:v>
                </c:pt>
                <c:pt idx="923">
                  <c:v>1.9892124745475016E-2</c:v>
                </c:pt>
                <c:pt idx="924">
                  <c:v>1.9913300027707463E-2</c:v>
                </c:pt>
                <c:pt idx="925">
                  <c:v>1.9934376318537447E-2</c:v>
                </c:pt>
                <c:pt idx="926">
                  <c:v>1.995534673451637E-2</c:v>
                </c:pt>
                <c:pt idx="927">
                  <c:v>1.9970214796761233E-2</c:v>
                </c:pt>
                <c:pt idx="928">
                  <c:v>1.999098050710189E-2</c:v>
                </c:pt>
                <c:pt idx="929">
                  <c:v>2.001162008361386E-2</c:v>
                </c:pt>
                <c:pt idx="930">
                  <c:v>2.0032126528975087E-2</c:v>
                </c:pt>
                <c:pt idx="931">
                  <c:v>2.0054452653240649E-2</c:v>
                </c:pt>
                <c:pt idx="932">
                  <c:v>2.0074662736525792E-2</c:v>
                </c:pt>
                <c:pt idx="933">
                  <c:v>2.0094723710179917E-2</c:v>
                </c:pt>
                <c:pt idx="934">
                  <c:v>2.0114635542669131E-2</c:v>
                </c:pt>
                <c:pt idx="935">
                  <c:v>2.0134398229530188E-2</c:v>
                </c:pt>
                <c:pt idx="936">
                  <c:v>2.0152099692024736E-2</c:v>
                </c:pt>
                <c:pt idx="937">
                  <c:v>2.0171573643679521E-2</c:v>
                </c:pt>
                <c:pt idx="938">
                  <c:v>2.0190898444106802E-2</c:v>
                </c:pt>
                <c:pt idx="939">
                  <c:v>2.0210074088998425E-2</c:v>
                </c:pt>
                <c:pt idx="940">
                  <c:v>2.0230974325563023E-2</c:v>
                </c:pt>
                <c:pt idx="941">
                  <c:v>2.0249842046810813E-2</c:v>
                </c:pt>
                <c:pt idx="942">
                  <c:v>2.0268560592127213E-2</c:v>
                </c:pt>
                <c:pt idx="943">
                  <c:v>2.0287129957317344E-2</c:v>
                </c:pt>
                <c:pt idx="944">
                  <c:v>2.0305550138217495E-2</c:v>
                </c:pt>
                <c:pt idx="945">
                  <c:v>2.0321995455069526E-2</c:v>
                </c:pt>
                <c:pt idx="946">
                  <c:v>2.0340126893394633E-2</c:v>
                </c:pt>
                <c:pt idx="947">
                  <c:v>2.0358109142920081E-2</c:v>
                </c:pt>
                <c:pt idx="948">
                  <c:v>2.0375942199638029E-2</c:v>
                </c:pt>
                <c:pt idx="949">
                  <c:v>2.0393626059573317E-2</c:v>
                </c:pt>
                <c:pt idx="950">
                  <c:v>2.0411160718783902E-2</c:v>
                </c:pt>
                <c:pt idx="951">
                  <c:v>2.0428546173360422E-2</c:v>
                </c:pt>
                <c:pt idx="952">
                  <c:v>2.0445782419428411E-2</c:v>
                </c:pt>
                <c:pt idx="953">
                  <c:v>2.0468111918640258E-2</c:v>
                </c:pt>
                <c:pt idx="954">
                  <c:v>2.0485020629675062E-2</c:v>
                </c:pt>
                <c:pt idx="955">
                  <c:v>2.050178009697293E-2</c:v>
                </c:pt>
                <c:pt idx="956">
                  <c:v>2.0518390316737335E-2</c:v>
                </c:pt>
                <c:pt idx="957">
                  <c:v>2.0533143518871901E-2</c:v>
                </c:pt>
                <c:pt idx="958">
                  <c:v>2.0549464967404268E-2</c:v>
                </c:pt>
                <c:pt idx="959">
                  <c:v>2.056563716522037E-2</c:v>
                </c:pt>
                <c:pt idx="960">
                  <c:v>2.0581660108675036E-2</c:v>
                </c:pt>
                <c:pt idx="961">
                  <c:v>2.0597533794157595E-2</c:v>
                </c:pt>
                <c:pt idx="962">
                  <c:v>2.061491722867563E-2</c:v>
                </c:pt>
                <c:pt idx="963">
                  <c:v>2.0630482612196424E-2</c:v>
                </c:pt>
                <c:pt idx="964">
                  <c:v>2.0645898719016655E-2</c:v>
                </c:pt>
                <c:pt idx="965">
                  <c:v>2.0661165545642155E-2</c:v>
                </c:pt>
                <c:pt idx="966">
                  <c:v>2.0674663227937286E-2</c:v>
                </c:pt>
                <c:pt idx="967">
                  <c:v>2.0689641291628036E-2</c:v>
                </c:pt>
                <c:pt idx="968">
                  <c:v>2.070447007300812E-2</c:v>
                </c:pt>
                <c:pt idx="969">
                  <c:v>2.0719149568735076E-2</c:v>
                </c:pt>
                <c:pt idx="970">
                  <c:v>2.0735260355939453E-2</c:v>
                </c:pt>
                <c:pt idx="971">
                  <c:v>2.0749631429923327E-2</c:v>
                </c:pt>
                <c:pt idx="972">
                  <c:v>2.076385320020389E-2</c:v>
                </c:pt>
                <c:pt idx="973">
                  <c:v>2.0777925663558065E-2</c:v>
                </c:pt>
                <c:pt idx="974">
                  <c:v>2.0791848816795792E-2</c:v>
                </c:pt>
                <c:pt idx="975">
                  <c:v>2.080562265676221E-2</c:v>
                </c:pt>
                <c:pt idx="976">
                  <c:v>2.0819247180335464E-2</c:v>
                </c:pt>
                <c:pt idx="977">
                  <c:v>2.0832722384427158E-2</c:v>
                </c:pt>
                <c:pt idx="978">
                  <c:v>2.0846048265984077E-2</c:v>
                </c:pt>
                <c:pt idx="979">
                  <c:v>2.0854746996910489E-2</c:v>
                </c:pt>
                <c:pt idx="980">
                  <c:v>2.0867803966262838E-2</c:v>
                </c:pt>
                <c:pt idx="981">
                  <c:v>2.0880711629181453E-2</c:v>
                </c:pt>
                <c:pt idx="982">
                  <c:v>2.0893469982788192E-2</c:v>
                </c:pt>
                <c:pt idx="983">
                  <c:v>2.0907532821255001E-2</c:v>
                </c:pt>
                <c:pt idx="984">
                  <c:v>2.0919982601427942E-2</c:v>
                </c:pt>
                <c:pt idx="985">
                  <c:v>2.0932283055451192E-2</c:v>
                </c:pt>
                <c:pt idx="986">
                  <c:v>2.0944434180566962E-2</c:v>
                </c:pt>
                <c:pt idx="987">
                  <c:v>2.095643597405128E-2</c:v>
                </c:pt>
                <c:pt idx="988">
                  <c:v>2.0966884451921037E-2</c:v>
                </c:pt>
                <c:pt idx="989">
                  <c:v>2.0978597562563327E-2</c:v>
                </c:pt>
                <c:pt idx="990">
                  <c:v>2.0990161342070761E-2</c:v>
                </c:pt>
                <c:pt idx="991">
                  <c:v>2.1001575787863738E-2</c:v>
                </c:pt>
                <c:pt idx="992">
                  <c:v>2.1014204873999798E-2</c:v>
                </c:pt>
                <c:pt idx="993">
                  <c:v>2.1025310622363375E-2</c:v>
                </c:pt>
                <c:pt idx="994">
                  <c:v>2.1036267020964061E-2</c:v>
                </c:pt>
                <c:pt idx="995">
                  <c:v>2.1047074067344927E-2</c:v>
                </c:pt>
                <c:pt idx="996">
                  <c:v>2.1057731759082855E-2</c:v>
                </c:pt>
                <c:pt idx="997">
                  <c:v>2.1066926314441552E-2</c:v>
                </c:pt>
                <c:pt idx="998">
                  <c:v>2.1077295354842221E-2</c:v>
                </c:pt>
                <c:pt idx="999">
                  <c:v>2.108751504210132E-2</c:v>
                </c:pt>
                <c:pt idx="1000">
                  <c:v>2.1097585373940457E-2</c:v>
                </c:pt>
                <c:pt idx="1001">
                  <c:v>2.1107506348113911E-2</c:v>
                </c:pt>
                <c:pt idx="1002">
                  <c:v>2.1117277962409971E-2</c:v>
                </c:pt>
                <c:pt idx="1003">
                  <c:v>2.1126900214650048E-2</c:v>
                </c:pt>
                <c:pt idx="1004">
                  <c:v>2.1136373102688233E-2</c:v>
                </c:pt>
                <c:pt idx="1005">
                  <c:v>2.1149392917577382E-2</c:v>
                </c:pt>
                <c:pt idx="1006">
                  <c:v>2.1158536665591785E-2</c:v>
                </c:pt>
                <c:pt idx="1007">
                  <c:v>2.1167531017223965E-2</c:v>
                </c:pt>
                <c:pt idx="1008">
                  <c:v>2.1176375970436423E-2</c:v>
                </c:pt>
                <c:pt idx="1009">
                  <c:v>2.118507152322207E-2</c:v>
                </c:pt>
                <c:pt idx="1010">
                  <c:v>2.1192437274766603E-2</c:v>
                </c:pt>
                <c:pt idx="1011">
                  <c:v>2.1200845123061786E-2</c:v>
                </c:pt>
                <c:pt idx="1012">
                  <c:v>2.1209106959693011E-2</c:v>
                </c:pt>
                <c:pt idx="1013">
                  <c:v>2.12172254163073E-2</c:v>
                </c:pt>
                <c:pt idx="1014">
                  <c:v>2.1226346129475746E-2</c:v>
                </c:pt>
                <c:pt idx="1015">
                  <c:v>2.123417716163109E-2</c:v>
                </c:pt>
                <c:pt idx="1016">
                  <c:v>2.1241872999797389E-2</c:v>
                </c:pt>
                <c:pt idx="1017">
                  <c:v>2.124943626174803E-2</c:v>
                </c:pt>
                <c:pt idx="1018">
                  <c:v>2.1255759111895117E-2</c:v>
                </c:pt>
                <c:pt idx="1019">
                  <c:v>2.1263072557043398E-2</c:v>
                </c:pt>
                <c:pt idx="1020">
                  <c:v>2.1270261045687956E-2</c:v>
                </c:pt>
                <c:pt idx="1021">
                  <c:v>2.1277327210020958E-2</c:v>
                </c:pt>
                <c:pt idx="1022">
                  <c:v>2.1284273682294418E-2</c:v>
                </c:pt>
                <c:pt idx="1023">
                  <c:v>2.1292178336413708E-2</c:v>
                </c:pt>
                <c:pt idx="1024">
                  <c:v>2.1298886867902288E-2</c:v>
                </c:pt>
                <c:pt idx="1025">
                  <c:v>2.1305483767627035E-2</c:v>
                </c:pt>
                <c:pt idx="1026">
                  <c:v>2.1311971653905686E-2</c:v>
                </c:pt>
                <c:pt idx="1027">
                  <c:v>2.1318353145106373E-2</c:v>
                </c:pt>
                <c:pt idx="1028">
                  <c:v>2.132463085965066E-2</c:v>
                </c:pt>
                <c:pt idx="1029">
                  <c:v>2.1330807416007902E-2</c:v>
                </c:pt>
                <c:pt idx="1030">
                  <c:v>2.133688543269785E-2</c:v>
                </c:pt>
                <c:pt idx="1031">
                  <c:v>2.1340812271360112E-2</c:v>
                </c:pt>
                <c:pt idx="1032">
                  <c:v>2.1346712154559244E-2</c:v>
                </c:pt>
                <c:pt idx="1033">
                  <c:v>2.1352521253521543E-2</c:v>
                </c:pt>
                <c:pt idx="1034">
                  <c:v>2.1358242215424875E-2</c:v>
                </c:pt>
                <c:pt idx="1035">
                  <c:v>2.1363877687490582E-2</c:v>
                </c:pt>
                <c:pt idx="1036">
                  <c:v>2.1370430818436384E-2</c:v>
                </c:pt>
                <c:pt idx="1037">
                  <c:v>2.1375897162584423E-2</c:v>
                </c:pt>
                <c:pt idx="1038">
                  <c:v>2.1381282927786106E-2</c:v>
                </c:pt>
                <c:pt idx="1039">
                  <c:v>2.1386588113386222E-2</c:v>
                </c:pt>
                <c:pt idx="1040">
                  <c:v>2.1390833974637195E-2</c:v>
                </c:pt>
                <c:pt idx="1041">
                  <c:v>2.1395983450593171E-2</c:v>
                </c:pt>
                <c:pt idx="1042">
                  <c:v>2.1401052349778397E-2</c:v>
                </c:pt>
                <c:pt idx="1043">
                  <c:v>2.1406040671578856E-2</c:v>
                </c:pt>
                <c:pt idx="1044">
                  <c:v>2.1411905325140573E-2</c:v>
                </c:pt>
                <c:pt idx="1045">
                  <c:v>2.1416727019932639E-2</c:v>
                </c:pt>
                <c:pt idx="1046">
                  <c:v>2.1421468130814889E-2</c:v>
                </c:pt>
                <c:pt idx="1047">
                  <c:v>2.1426128657209859E-2</c:v>
                </c:pt>
                <c:pt idx="1048">
                  <c:v>2.1430708598551881E-2</c:v>
                </c:pt>
                <c:pt idx="1049">
                  <c:v>2.1434278444209795E-2</c:v>
                </c:pt>
                <c:pt idx="1050">
                  <c:v>2.1438702707975248E-2</c:v>
                </c:pt>
                <c:pt idx="1051">
                  <c:v>2.1443046389803537E-2</c:v>
                </c:pt>
                <c:pt idx="1052">
                  <c:v>2.1447309489169807E-2</c:v>
                </c:pt>
                <c:pt idx="1053">
                  <c:v>2.1451492005558417E-2</c:v>
                </c:pt>
                <c:pt idx="1054">
                  <c:v>2.1455593938462972E-2</c:v>
                </c:pt>
                <c:pt idx="1055">
                  <c:v>2.1459615287388913E-2</c:v>
                </c:pt>
                <c:pt idx="1056">
                  <c:v>2.1463556051848721E-2</c:v>
                </c:pt>
                <c:pt idx="1057">
                  <c:v>2.1469186584142534E-2</c:v>
                </c:pt>
                <c:pt idx="1058">
                  <c:v>2.1472955112967186E-2</c:v>
                </c:pt>
                <c:pt idx="1059">
                  <c:v>2.1476643046377579E-2</c:v>
                </c:pt>
                <c:pt idx="1060">
                  <c:v>2.1480250383923646E-2</c:v>
                </c:pt>
                <c:pt idx="1061">
                  <c:v>2.148377712516443E-2</c:v>
                </c:pt>
                <c:pt idx="1062">
                  <c:v>2.148636605275055E-2</c:v>
                </c:pt>
                <c:pt idx="1063">
                  <c:v>2.1489737156960322E-2</c:v>
                </c:pt>
                <c:pt idx="1064">
                  <c:v>2.149302766838344E-2</c:v>
                </c:pt>
                <c:pt idx="1065">
                  <c:v>2.1496237586618915E-2</c:v>
                </c:pt>
                <c:pt idx="1066">
                  <c:v>2.1500201872040485E-2</c:v>
                </c:pt>
                <c:pt idx="1067">
                  <c:v>2.1503245026739153E-2</c:v>
                </c:pt>
                <c:pt idx="1068">
                  <c:v>2.1506207582321312E-2</c:v>
                </c:pt>
                <c:pt idx="1069">
                  <c:v>2.1509089538425074E-2</c:v>
                </c:pt>
                <c:pt idx="1070">
                  <c:v>2.1511890894697676E-2</c:v>
                </c:pt>
                <c:pt idx="1071">
                  <c:v>2.1513804617940981E-2</c:v>
                </c:pt>
                <c:pt idx="1072">
                  <c:v>2.1516450373490054E-2</c:v>
                </c:pt>
                <c:pt idx="1073">
                  <c:v>2.1519015533004362E-2</c:v>
                </c:pt>
                <c:pt idx="1074">
                  <c:v>2.152150009617159E-2</c:v>
                </c:pt>
                <c:pt idx="1075">
                  <c:v>2.1524688666955262E-2</c:v>
                </c:pt>
                <c:pt idx="1076">
                  <c:v>2.1527006417395966E-2</c:v>
                </c:pt>
                <c:pt idx="1077">
                  <c:v>2.1529243565814656E-2</c:v>
                </c:pt>
                <c:pt idx="1078">
                  <c:v>2.153140011193894E-2</c:v>
                </c:pt>
                <c:pt idx="1079">
                  <c:v>2.153347605550425E-2</c:v>
                </c:pt>
                <c:pt idx="1080">
                  <c:v>2.1535471396259047E-2</c:v>
                </c:pt>
                <c:pt idx="1081">
                  <c:v>2.153738613395614E-2</c:v>
                </c:pt>
                <c:pt idx="1082">
                  <c:v>2.15392202683631E-2</c:v>
                </c:pt>
                <c:pt idx="1083">
                  <c:v>2.1540234282475281E-2</c:v>
                </c:pt>
                <c:pt idx="1084">
                  <c:v>2.1540443613232964E-2</c:v>
                </c:pt>
                <c:pt idx="1085">
                  <c:v>2.154205292145291E-2</c:v>
                </c:pt>
                <c:pt idx="1086">
                  <c:v>2.1543581639953648E-2</c:v>
                </c:pt>
                <c:pt idx="1087">
                  <c:v>2.1545029768551015E-2</c:v>
                </c:pt>
                <c:pt idx="1088">
                  <c:v>2.1547109517174135E-2</c:v>
                </c:pt>
                <c:pt idx="1089">
                  <c:v>2.1548390785256975E-2</c:v>
                </c:pt>
                <c:pt idx="1090">
                  <c:v>2.1549591458139412E-2</c:v>
                </c:pt>
                <c:pt idx="1091">
                  <c:v>2.1550711535676507E-2</c:v>
                </c:pt>
                <c:pt idx="1092">
                  <c:v>2.1551061557228385E-2</c:v>
                </c:pt>
                <c:pt idx="1093">
                  <c:v>2.1552026143087086E-2</c:v>
                </c:pt>
                <c:pt idx="1094">
                  <c:v>2.1552910138026213E-2</c:v>
                </c:pt>
                <c:pt idx="1095">
                  <c:v>2.1553713541939776E-2</c:v>
                </c:pt>
                <c:pt idx="1096">
                  <c:v>2.1554436354732379E-2</c:v>
                </c:pt>
                <c:pt idx="1097">
                  <c:v>2.1555739491743386E-2</c:v>
                </c:pt>
                <c:pt idx="1098">
                  <c:v>2.1556295398616008E-2</c:v>
                </c:pt>
                <c:pt idx="1099">
                  <c:v>2.1556770709332509E-2</c:v>
                </c:pt>
                <c:pt idx="1100">
                  <c:v>2.1557215232336408E-2</c:v>
                </c:pt>
                <c:pt idx="1101">
                  <c:v>2.1556880663988594E-2</c:v>
                </c:pt>
                <c:pt idx="1102">
                  <c:v>2.1557108415489787E-2</c:v>
                </c:pt>
                <c:pt idx="1103">
                  <c:v>2.1557255575460628E-2</c:v>
                </c:pt>
                <c:pt idx="1104">
                  <c:v>2.1557322143883447E-2</c:v>
                </c:pt>
                <c:pt idx="1105">
                  <c:v>2.1557308120750292E-2</c:v>
                </c:pt>
                <c:pt idx="1106">
                  <c:v>2.1557213506063381E-2</c:v>
                </c:pt>
                <c:pt idx="1107">
                  <c:v>2.1557038299832861E-2</c:v>
                </c:pt>
                <c:pt idx="1108">
                  <c:v>2.1556782502081262E-2</c:v>
                </c:pt>
                <c:pt idx="1109">
                  <c:v>2.1558217801656978E-2</c:v>
                </c:pt>
                <c:pt idx="1110">
                  <c:v>2.1557783473796343E-2</c:v>
                </c:pt>
                <c:pt idx="1111">
                  <c:v>2.155726854015149E-2</c:v>
                </c:pt>
                <c:pt idx="1112">
                  <c:v>2.1556673000786709E-2</c:v>
                </c:pt>
                <c:pt idx="1113">
                  <c:v>2.1555996855773689E-2</c:v>
                </c:pt>
                <c:pt idx="1114">
                  <c:v>2.155467903457748E-2</c:v>
                </c:pt>
                <c:pt idx="1115">
                  <c:v>2.1553847485563788E-2</c:v>
                </c:pt>
                <c:pt idx="1116">
                  <c:v>2.1552935335969026E-2</c:v>
                </c:pt>
                <c:pt idx="1117">
                  <c:v>2.1551942585904139E-2</c:v>
                </c:pt>
                <c:pt idx="1118">
                  <c:v>2.1551407049227554E-2</c:v>
                </c:pt>
                <c:pt idx="1119">
                  <c:v>2.155024727240732E-2</c:v>
                </c:pt>
                <c:pt idx="1120">
                  <c:v>2.1549006890725173E-2</c:v>
                </c:pt>
                <c:pt idx="1121">
                  <c:v>2.1547685904332294E-2</c:v>
                </c:pt>
                <c:pt idx="1122">
                  <c:v>2.1546284313389421E-2</c:v>
                </c:pt>
                <c:pt idx="1123">
                  <c:v>2.1544293483073226E-2</c:v>
                </c:pt>
                <c:pt idx="1124">
                  <c:v>2.1542736533641769E-2</c:v>
                </c:pt>
                <c:pt idx="1125">
                  <c:v>2.1541098984979853E-2</c:v>
                </c:pt>
                <c:pt idx="1126">
                  <c:v>2.1539380837286227E-2</c:v>
                </c:pt>
                <c:pt idx="1127">
                  <c:v>2.1538067296780546E-2</c:v>
                </c:pt>
                <c:pt idx="1128">
                  <c:v>2.1536182082485873E-2</c:v>
                </c:pt>
                <c:pt idx="1129">
                  <c:v>2.1534216265047475E-2</c:v>
                </c:pt>
                <c:pt idx="1130">
                  <c:v>2.1532169844707336E-2</c:v>
                </c:pt>
                <c:pt idx="1131">
                  <c:v>2.153004282171438E-2</c:v>
                </c:pt>
                <c:pt idx="1132">
                  <c:v>2.1527835196328837E-2</c:v>
                </c:pt>
                <c:pt idx="1133">
                  <c:v>2.1525546968820929E-2</c:v>
                </c:pt>
                <c:pt idx="1134">
                  <c:v>2.1523178139469995E-2</c:v>
                </c:pt>
                <c:pt idx="1135">
                  <c:v>2.1520290589325874E-2</c:v>
                </c:pt>
                <c:pt idx="1136">
                  <c:v>2.1516900397696746E-2</c:v>
                </c:pt>
                <c:pt idx="1137">
                  <c:v>2.151430749854346E-2</c:v>
                </c:pt>
                <c:pt idx="1138">
                  <c:v>2.1511634013006639E-2</c:v>
                </c:pt>
                <c:pt idx="1139">
                  <c:v>2.1508879941408238E-2</c:v>
                </c:pt>
                <c:pt idx="1140">
                  <c:v>2.1506454920217102E-2</c:v>
                </c:pt>
                <c:pt idx="1141">
                  <c:v>2.1503533747896365E-2</c:v>
                </c:pt>
                <c:pt idx="1142">
                  <c:v>2.1500531985799893E-2</c:v>
                </c:pt>
                <c:pt idx="1143">
                  <c:v>2.1497449634290039E-2</c:v>
                </c:pt>
                <c:pt idx="1144">
                  <c:v>2.1493900804422868E-2</c:v>
                </c:pt>
                <c:pt idx="1145">
                  <c:v>2.149066322374904E-2</c:v>
                </c:pt>
                <c:pt idx="1146">
                  <c:v>2.1487345059535368E-2</c:v>
                </c:pt>
                <c:pt idx="1147">
                  <c:v>2.1483946312180213E-2</c:v>
                </c:pt>
                <c:pt idx="1148">
                  <c:v>2.1480466982093407E-2</c:v>
                </c:pt>
                <c:pt idx="1149">
                  <c:v>2.1477263169105778E-2</c:v>
                </c:pt>
                <c:pt idx="1150">
                  <c:v>2.1473616702685095E-2</c:v>
                </c:pt>
                <c:pt idx="1151">
                  <c:v>2.1469889650105569E-2</c:v>
                </c:pt>
                <c:pt idx="1152">
                  <c:v>2.1465531485092518E-2</c:v>
                </c:pt>
                <c:pt idx="1153">
                  <c:v>2.146130042235872E-2</c:v>
                </c:pt>
                <c:pt idx="1154">
                  <c:v>2.1457326093604005E-2</c:v>
                </c:pt>
                <c:pt idx="1155">
                  <c:v>2.1453271185318173E-2</c:v>
                </c:pt>
                <c:pt idx="1156">
                  <c:v>2.1449135697989237E-2</c:v>
                </c:pt>
                <c:pt idx="1157">
                  <c:v>2.1444919632113594E-2</c:v>
                </c:pt>
                <c:pt idx="1158">
                  <c:v>2.1440622988199123E-2</c:v>
                </c:pt>
                <c:pt idx="1159">
                  <c:v>2.1436245766762098E-2</c:v>
                </c:pt>
                <c:pt idx="1160">
                  <c:v>2.143178796832939E-2</c:v>
                </c:pt>
                <c:pt idx="1161">
                  <c:v>2.1427815554013088E-2</c:v>
                </c:pt>
                <c:pt idx="1162">
                  <c:v>2.1424011154655614E-2</c:v>
                </c:pt>
                <c:pt idx="1163">
                  <c:v>2.1419281452750651E-2</c:v>
                </c:pt>
                <c:pt idx="1164">
                  <c:v>2.1414471152732126E-2</c:v>
                </c:pt>
                <c:pt idx="1165">
                  <c:v>2.1409580255193975E-2</c:v>
                </c:pt>
                <c:pt idx="1166">
                  <c:v>2.1403854669786403E-2</c:v>
                </c:pt>
                <c:pt idx="1167">
                  <c:v>2.1398821238494965E-2</c:v>
                </c:pt>
                <c:pt idx="1168">
                  <c:v>2.1393709045994823E-2</c:v>
                </c:pt>
                <c:pt idx="1169">
                  <c:v>2.1388519508854259E-2</c:v>
                </c:pt>
                <c:pt idx="1170">
                  <c:v>2.1383941157300603E-2</c:v>
                </c:pt>
                <c:pt idx="1171">
                  <c:v>2.137858568757571E-2</c:v>
                </c:pt>
                <c:pt idx="1172">
                  <c:v>2.1373157586709286E-2</c:v>
                </c:pt>
                <c:pt idx="1173">
                  <c:v>2.1367658248660257E-2</c:v>
                </c:pt>
                <c:pt idx="1174">
                  <c:v>2.1361461233021864E-2</c:v>
                </c:pt>
                <c:pt idx="1175">
                  <c:v>2.1355837375627223E-2</c:v>
                </c:pt>
                <c:pt idx="1176">
                  <c:v>2.1350146089386252E-2</c:v>
                </c:pt>
                <c:pt idx="1177">
                  <c:v>2.1344388790806516E-2</c:v>
                </c:pt>
                <c:pt idx="1178">
                  <c:v>2.1338566896388158E-2</c:v>
                </c:pt>
                <c:pt idx="1179">
                  <c:v>2.1333244300156456E-2</c:v>
                </c:pt>
                <c:pt idx="1180">
                  <c:v>2.132728533194855E-2</c:v>
                </c:pt>
                <c:pt idx="1181">
                  <c:v>2.1321266277904552E-2</c:v>
                </c:pt>
                <c:pt idx="1182">
                  <c:v>2.1315188531895714E-2</c:v>
                </c:pt>
                <c:pt idx="1183">
                  <c:v>2.1309053487780834E-2</c:v>
                </c:pt>
                <c:pt idx="1184">
                  <c:v>2.1302862539407098E-2</c:v>
                </c:pt>
                <c:pt idx="1185">
                  <c:v>2.1296617080609228E-2</c:v>
                </c:pt>
                <c:pt idx="1186">
                  <c:v>2.129031850520691E-2</c:v>
                </c:pt>
                <c:pt idx="1187">
                  <c:v>2.1283496750828371E-2</c:v>
                </c:pt>
                <c:pt idx="1188">
                  <c:v>2.1276797977959984E-2</c:v>
                </c:pt>
                <c:pt idx="1189">
                  <c:v>2.127036608187596E-2</c:v>
                </c:pt>
                <c:pt idx="1190">
                  <c:v>2.1263886547632001E-2</c:v>
                </c:pt>
                <c:pt idx="1191">
                  <c:v>2.125736080703438E-2</c:v>
                </c:pt>
                <c:pt idx="1192">
                  <c:v>2.1250930821604615E-2</c:v>
                </c:pt>
                <c:pt idx="1193">
                  <c:v>2.124431310930822E-2</c:v>
                </c:pt>
                <c:pt idx="1194">
                  <c:v>2.1237651847774642E-2</c:v>
                </c:pt>
                <c:pt idx="1195">
                  <c:v>2.1230947037439576E-2</c:v>
                </c:pt>
                <c:pt idx="1196">
                  <c:v>2.1224072158524405E-2</c:v>
                </c:pt>
                <c:pt idx="1197">
                  <c:v>2.1217283760453114E-2</c:v>
                </c:pt>
                <c:pt idx="1198">
                  <c:v>2.1210451817296937E-2</c:v>
                </c:pt>
                <c:pt idx="1199">
                  <c:v>2.1203576329500602E-2</c:v>
                </c:pt>
                <c:pt idx="1200">
                  <c:v>2.11966572975106E-2</c:v>
                </c:pt>
                <c:pt idx="1201">
                  <c:v>2.1189803675344291E-2</c:v>
                </c:pt>
                <c:pt idx="1202">
                  <c:v>2.1182794035830621E-2</c:v>
                </c:pt>
                <c:pt idx="1203">
                  <c:v>2.1175740851102045E-2</c:v>
                </c:pt>
                <c:pt idx="1204">
                  <c:v>2.1167626748474007E-2</c:v>
                </c:pt>
                <c:pt idx="1205">
                  <c:v>2.1160385900917626E-2</c:v>
                </c:pt>
                <c:pt idx="1206">
                  <c:v>2.1153199393142013E-2</c:v>
                </c:pt>
                <c:pt idx="1207">
                  <c:v>2.1145969344447027E-2</c:v>
                </c:pt>
                <c:pt idx="1208">
                  <c:v>2.1138695755303884E-2</c:v>
                </c:pt>
                <c:pt idx="1209">
                  <c:v>2.113137862618426E-2</c:v>
                </c:pt>
                <c:pt idx="1210">
                  <c:v>2.1124017957565112E-2</c:v>
                </c:pt>
                <c:pt idx="1211">
                  <c:v>2.1116613749924296E-2</c:v>
                </c:pt>
                <c:pt idx="1212">
                  <c:v>2.1109166003743192E-2</c:v>
                </c:pt>
                <c:pt idx="1213">
                  <c:v>2.1101740763930246E-2</c:v>
                </c:pt>
                <c:pt idx="1214">
                  <c:v>2.1094387857610884E-2</c:v>
                </c:pt>
                <c:pt idx="1215">
                  <c:v>2.1086795290392483E-2</c:v>
                </c:pt>
                <c:pt idx="1216">
                  <c:v>2.1079159177220648E-2</c:v>
                </c:pt>
                <c:pt idx="1217">
                  <c:v>2.107147951860221E-2</c:v>
                </c:pt>
                <c:pt idx="1218">
                  <c:v>2.10637563150479E-2</c:v>
                </c:pt>
                <c:pt idx="1219">
                  <c:v>2.105144821269685E-2</c:v>
                </c:pt>
                <c:pt idx="1220">
                  <c:v>2.1043620169718866E-2</c:v>
                </c:pt>
                <c:pt idx="1221">
                  <c:v>2.1035748588299832E-2</c:v>
                </c:pt>
                <c:pt idx="1222">
                  <c:v>2.1027864766785555E-2</c:v>
                </c:pt>
                <c:pt idx="1223">
                  <c:v>2.1019902537802029E-2</c:v>
                </c:pt>
                <c:pt idx="1224">
                  <c:v>2.1011896769623641E-2</c:v>
                </c:pt>
                <c:pt idx="1225">
                  <c:v>2.1003847462777798E-2</c:v>
                </c:pt>
                <c:pt idx="1226">
                  <c:v>2.0995737622802119E-2</c:v>
                </c:pt>
                <c:pt idx="1227">
                  <c:v>2.098760482170332E-2</c:v>
                </c:pt>
                <c:pt idx="1228">
                  <c:v>2.0979428485846208E-2</c:v>
                </c:pt>
                <c:pt idx="1229">
                  <c:v>2.0971208615766752E-2</c:v>
                </c:pt>
                <c:pt idx="1230">
                  <c:v>2.0962950179666311E-2</c:v>
                </c:pt>
                <c:pt idx="1231">
                  <c:v>2.0954637339696994E-2</c:v>
                </c:pt>
                <c:pt idx="1232">
                  <c:v>2.0946283277239974E-2</c:v>
                </c:pt>
                <c:pt idx="1233">
                  <c:v>2.0937885680452895E-2</c:v>
                </c:pt>
                <c:pt idx="1234">
                  <c:v>2.0929444549889233E-2</c:v>
                </c:pt>
                <c:pt idx="1235">
                  <c:v>2.092095988610811E-2</c:v>
                </c:pt>
                <c:pt idx="1236">
                  <c:v>2.0912431689670372E-2</c:v>
                </c:pt>
                <c:pt idx="1237">
                  <c:v>2.0903859961138187E-2</c:v>
                </c:pt>
                <c:pt idx="1238">
                  <c:v>2.0895244701078487E-2</c:v>
                </c:pt>
                <c:pt idx="1239">
                  <c:v>2.0886645050011365E-2</c:v>
                </c:pt>
                <c:pt idx="1240">
                  <c:v>2.0877949950593305E-2</c:v>
                </c:pt>
                <c:pt idx="1241">
                  <c:v>2.0869211325885498E-2</c:v>
                </c:pt>
                <c:pt idx="1242">
                  <c:v>2.0860429176459798E-2</c:v>
                </c:pt>
                <c:pt idx="1243">
                  <c:v>2.0851559649110171E-2</c:v>
                </c:pt>
                <c:pt idx="1244">
                  <c:v>2.0842686832133722E-2</c:v>
                </c:pt>
                <c:pt idx="1245">
                  <c:v>2.0833770489923586E-2</c:v>
                </c:pt>
                <c:pt idx="1246">
                  <c:v>2.082481062306421E-2</c:v>
                </c:pt>
                <c:pt idx="1247">
                  <c:v>2.081580723214441E-2</c:v>
                </c:pt>
                <c:pt idx="1248">
                  <c:v>2.0806822293170504E-2</c:v>
                </c:pt>
                <c:pt idx="1249">
                  <c:v>2.0797735486950068E-2</c:v>
                </c:pt>
                <c:pt idx="1250">
                  <c:v>2.07886051606836E-2</c:v>
                </c:pt>
                <c:pt idx="1251">
                  <c:v>2.0779431314967553E-2</c:v>
                </c:pt>
                <c:pt idx="1252">
                  <c:v>2.077013743745567E-2</c:v>
                </c:pt>
                <c:pt idx="1253">
                  <c:v>2.0760872914701467E-2</c:v>
                </c:pt>
                <c:pt idx="1254">
                  <c:v>2.075156487208938E-2</c:v>
                </c:pt>
                <c:pt idx="1255">
                  <c:v>2.0742213310230507E-2</c:v>
                </c:pt>
                <c:pt idx="1256">
                  <c:v>2.073281822974031E-2</c:v>
                </c:pt>
                <c:pt idx="1257">
                  <c:v>2.0723474366005207E-2</c:v>
                </c:pt>
                <c:pt idx="1258">
                  <c:v>2.0713995901089844E-2</c:v>
                </c:pt>
                <c:pt idx="1259">
                  <c:v>2.0704473921601876E-2</c:v>
                </c:pt>
                <c:pt idx="1260">
                  <c:v>2.0694908428162344E-2</c:v>
                </c:pt>
                <c:pt idx="1261">
                  <c:v>2.068529942139756E-2</c:v>
                </c:pt>
                <c:pt idx="1262">
                  <c:v>2.067564690193428E-2</c:v>
                </c:pt>
                <c:pt idx="1263">
                  <c:v>2.0665950870405399E-2</c:v>
                </c:pt>
                <c:pt idx="1264">
                  <c:v>2.0656211327442501E-2</c:v>
                </c:pt>
                <c:pt idx="1265">
                  <c:v>2.0646179910637944E-2</c:v>
                </c:pt>
                <c:pt idx="1266">
                  <c:v>2.0636346009452407E-2</c:v>
                </c:pt>
                <c:pt idx="1267">
                  <c:v>2.0626468594416088E-2</c:v>
                </c:pt>
                <c:pt idx="1268">
                  <c:v>2.0616547666181505E-2</c:v>
                </c:pt>
                <c:pt idx="1269">
                  <c:v>2.0606583225404658E-2</c:v>
                </c:pt>
                <c:pt idx="1270">
                  <c:v>2.0596717997492839E-2</c:v>
                </c:pt>
                <c:pt idx="1271">
                  <c:v>2.0586670213216106E-2</c:v>
                </c:pt>
                <c:pt idx="1272">
                  <c:v>2.0576578920529387E-2</c:v>
                </c:pt>
                <c:pt idx="1273">
                  <c:v>2.0566444120095749E-2</c:v>
                </c:pt>
                <c:pt idx="1274">
                  <c:v>2.0556108356527065E-2</c:v>
                </c:pt>
                <c:pt idx="1275">
                  <c:v>2.0545882854422447E-2</c:v>
                </c:pt>
                <c:pt idx="1276">
                  <c:v>2.0535613844443131E-2</c:v>
                </c:pt>
                <c:pt idx="1277">
                  <c:v>2.0525301327269884E-2</c:v>
                </c:pt>
                <c:pt idx="1278">
                  <c:v>2.0515117525132472E-2</c:v>
                </c:pt>
                <c:pt idx="1279">
                  <c:v>2.0504721692302701E-2</c:v>
                </c:pt>
                <c:pt idx="1280">
                  <c:v>2.0494282356448359E-2</c:v>
                </c:pt>
                <c:pt idx="1281">
                  <c:v>2.0483799518254801E-2</c:v>
                </c:pt>
                <c:pt idx="1282">
                  <c:v>2.047327317841131E-2</c:v>
                </c:pt>
                <c:pt idx="1283">
                  <c:v>2.0462512611492317E-2</c:v>
                </c:pt>
                <c:pt idx="1284">
                  <c:v>2.0451895563193535E-2</c:v>
                </c:pt>
                <c:pt idx="1285">
                  <c:v>2.0441235013230741E-2</c:v>
                </c:pt>
                <c:pt idx="1286">
                  <c:v>2.043053096230946E-2</c:v>
                </c:pt>
                <c:pt idx="1287">
                  <c:v>2.0419783411135217E-2</c:v>
                </c:pt>
                <c:pt idx="1288">
                  <c:v>2.0408992360419608E-2</c:v>
                </c:pt>
                <c:pt idx="1289">
                  <c:v>2.0398157810874683E-2</c:v>
                </c:pt>
                <c:pt idx="1290">
                  <c:v>2.0387279763217251E-2</c:v>
                </c:pt>
                <c:pt idx="1291">
                  <c:v>2.0377018453899873E-2</c:v>
                </c:pt>
                <c:pt idx="1292">
                  <c:v>2.0366064582862692E-2</c:v>
                </c:pt>
                <c:pt idx="1293">
                  <c:v>2.0355067222071387E-2</c:v>
                </c:pt>
                <c:pt idx="1294">
                  <c:v>2.034402637223965E-2</c:v>
                </c:pt>
                <c:pt idx="1295">
                  <c:v>2.0332942034085578E-2</c:v>
                </c:pt>
                <c:pt idx="1296">
                  <c:v>2.0321575856866315E-2</c:v>
                </c:pt>
                <c:pt idx="1297">
                  <c:v>2.0310400810718523E-2</c:v>
                </c:pt>
                <c:pt idx="1298">
                  <c:v>2.0299182276373076E-2</c:v>
                </c:pt>
                <c:pt idx="1299">
                  <c:v>2.0287920254565207E-2</c:v>
                </c:pt>
                <c:pt idx="1300">
                  <c:v>2.0276868043794295E-2</c:v>
                </c:pt>
                <c:pt idx="1301">
                  <c:v>2.0265522790932924E-2</c:v>
                </c:pt>
                <c:pt idx="1302">
                  <c:v>2.0254134054851877E-2</c:v>
                </c:pt>
                <c:pt idx="1303">
                  <c:v>2.0242701836290893E-2</c:v>
                </c:pt>
                <c:pt idx="1304">
                  <c:v>2.023095785942907E-2</c:v>
                </c:pt>
                <c:pt idx="1305">
                  <c:v>2.0219434928393353E-2</c:v>
                </c:pt>
                <c:pt idx="1306">
                  <c:v>2.0207868515106864E-2</c:v>
                </c:pt>
                <c:pt idx="1307">
                  <c:v>2.0196258620323735E-2</c:v>
                </c:pt>
                <c:pt idx="1308">
                  <c:v>2.0184605244802471E-2</c:v>
                </c:pt>
                <c:pt idx="1309">
                  <c:v>2.0173195434644027E-2</c:v>
                </c:pt>
                <c:pt idx="1310">
                  <c:v>2.0161458859683068E-2</c:v>
                </c:pt>
                <c:pt idx="1311">
                  <c:v>2.0149678808264761E-2</c:v>
                </c:pt>
                <c:pt idx="1312">
                  <c:v>2.0137855281154454E-2</c:v>
                </c:pt>
                <c:pt idx="1313">
                  <c:v>2.012598827912104E-2</c:v>
                </c:pt>
                <c:pt idx="1314">
                  <c:v>2.011407780293473E-2</c:v>
                </c:pt>
                <c:pt idx="1315">
                  <c:v>2.0102123853371477E-2</c:v>
                </c:pt>
                <c:pt idx="1316">
                  <c:v>2.0090126431205467E-2</c:v>
                </c:pt>
                <c:pt idx="1317">
                  <c:v>2.0077132884018849E-2</c:v>
                </c:pt>
                <c:pt idx="1318">
                  <c:v>2.0065037191476065E-2</c:v>
                </c:pt>
                <c:pt idx="1319">
                  <c:v>2.0052898022827954E-2</c:v>
                </c:pt>
                <c:pt idx="1320">
                  <c:v>2.0040715378877354E-2</c:v>
                </c:pt>
                <c:pt idx="1321">
                  <c:v>2.0028489260427104E-2</c:v>
                </c:pt>
                <c:pt idx="1322">
                  <c:v>2.0016556491962753E-2</c:v>
                </c:pt>
                <c:pt idx="1323">
                  <c:v>2.0004247212802639E-2</c:v>
                </c:pt>
                <c:pt idx="1324">
                  <c:v>1.9991894463502687E-2</c:v>
                </c:pt>
                <c:pt idx="1325">
                  <c:v>1.9979498244873179E-2</c:v>
                </c:pt>
                <c:pt idx="1326">
                  <c:v>1.9966706579067049E-2</c:v>
                </c:pt>
                <c:pt idx="1327">
                  <c:v>1.9954219630687404E-2</c:v>
                </c:pt>
                <c:pt idx="1328">
                  <c:v>1.9941689213522233E-2</c:v>
                </c:pt>
                <c:pt idx="1329">
                  <c:v>1.992911532840087E-2</c:v>
                </c:pt>
                <c:pt idx="1330">
                  <c:v>1.991686514040333E-2</c:v>
                </c:pt>
                <c:pt idx="1331">
                  <c:v>1.9904208123006323E-2</c:v>
                </c:pt>
                <c:pt idx="1332">
                  <c:v>1.9891507642040396E-2</c:v>
                </c:pt>
                <c:pt idx="1333">
                  <c:v>1.9878763698341601E-2</c:v>
                </c:pt>
                <c:pt idx="1334">
                  <c:v>1.9865976292747743E-2</c:v>
                </c:pt>
                <c:pt idx="1335">
                  <c:v>1.9852759237290102E-2</c:v>
                </c:pt>
                <c:pt idx="1336">
                  <c:v>1.983988109988841E-2</c:v>
                </c:pt>
                <c:pt idx="1337">
                  <c:v>1.9826959501254716E-2</c:v>
                </c:pt>
                <c:pt idx="1338">
                  <c:v>1.9813994442242248E-2</c:v>
                </c:pt>
                <c:pt idx="1339">
                  <c:v>1.9800985923708145E-2</c:v>
                </c:pt>
                <c:pt idx="1340">
                  <c:v>1.9787933946512157E-2</c:v>
                </c:pt>
                <c:pt idx="1341">
                  <c:v>1.97748385115162E-2</c:v>
                </c:pt>
                <c:pt idx="1342">
                  <c:v>1.9761699619584367E-2</c:v>
                </c:pt>
                <c:pt idx="1343">
                  <c:v>1.9749350341208661E-2</c:v>
                </c:pt>
                <c:pt idx="1344">
                  <c:v>1.9736551977188519E-2</c:v>
                </c:pt>
                <c:pt idx="1345">
                  <c:v>1.9723294200192507E-2</c:v>
                </c:pt>
                <c:pt idx="1346">
                  <c:v>1.9709992975212719E-2</c:v>
                </c:pt>
                <c:pt idx="1347">
                  <c:v>1.9696648303112557E-2</c:v>
                </c:pt>
                <c:pt idx="1348">
                  <c:v>1.9682825078857945E-2</c:v>
                </c:pt>
                <c:pt idx="1349">
                  <c:v>1.9669389681329363E-2</c:v>
                </c:pt>
                <c:pt idx="1350">
                  <c:v>1.965591083748874E-2</c:v>
                </c:pt>
                <c:pt idx="1351">
                  <c:v>1.9642388548217565E-2</c:v>
                </c:pt>
                <c:pt idx="1352">
                  <c:v>1.962882281439865E-2</c:v>
                </c:pt>
                <c:pt idx="1353">
                  <c:v>1.9615667929749961E-2</c:v>
                </c:pt>
                <c:pt idx="1354">
                  <c:v>1.9602019152247279E-2</c:v>
                </c:pt>
                <c:pt idx="1355">
                  <c:v>1.9588326934640927E-2</c:v>
                </c:pt>
                <c:pt idx="1356">
                  <c:v>1.9574591277819037E-2</c:v>
                </c:pt>
                <c:pt idx="1357">
                  <c:v>1.9560342508219131E-2</c:v>
                </c:pt>
                <c:pt idx="1358">
                  <c:v>1.954651612582892E-2</c:v>
                </c:pt>
                <c:pt idx="1359">
                  <c:v>1.9532646305155405E-2</c:v>
                </c:pt>
                <c:pt idx="1360">
                  <c:v>1.9518733047105122E-2</c:v>
                </c:pt>
                <c:pt idx="1361">
                  <c:v>1.9505261436829537E-2</c:v>
                </c:pt>
                <c:pt idx="1362">
                  <c:v>1.9491265163562099E-2</c:v>
                </c:pt>
                <c:pt idx="1363">
                  <c:v>1.9477225457385675E-2</c:v>
                </c:pt>
                <c:pt idx="1364">
                  <c:v>1.9463142319214012E-2</c:v>
                </c:pt>
                <c:pt idx="1365">
                  <c:v>1.9449015749961742E-2</c:v>
                </c:pt>
                <c:pt idx="1366">
                  <c:v>1.9434845750545698E-2</c:v>
                </c:pt>
                <c:pt idx="1367">
                  <c:v>1.9420632321888454E-2</c:v>
                </c:pt>
                <c:pt idx="1368">
                  <c:v>1.9406375464911262E-2</c:v>
                </c:pt>
                <c:pt idx="1369">
                  <c:v>1.9390526055262831E-2</c:v>
                </c:pt>
                <c:pt idx="1370">
                  <c:v>1.9376170731981002E-2</c:v>
                </c:pt>
                <c:pt idx="1371">
                  <c:v>1.9361771978096146E-2</c:v>
                </c:pt>
                <c:pt idx="1372">
                  <c:v>1.9347329794560109E-2</c:v>
                </c:pt>
                <c:pt idx="1373">
                  <c:v>1.9332844182325611E-2</c:v>
                </c:pt>
                <c:pt idx="1374">
                  <c:v>1.9318851277948905E-2</c:v>
                </c:pt>
                <c:pt idx="1375">
                  <c:v>1.9304282690687753E-2</c:v>
                </c:pt>
                <c:pt idx="1376">
                  <c:v>1.928967067927052E-2</c:v>
                </c:pt>
                <c:pt idx="1377">
                  <c:v>1.9275015244656451E-2</c:v>
                </c:pt>
                <c:pt idx="1378">
                  <c:v>1.9259764724267991E-2</c:v>
                </c:pt>
                <c:pt idx="1379">
                  <c:v>1.9245018560036558E-2</c:v>
                </c:pt>
                <c:pt idx="1380">
                  <c:v>1.9230228973863863E-2</c:v>
                </c:pt>
                <c:pt idx="1381">
                  <c:v>1.9215395966726955E-2</c:v>
                </c:pt>
                <c:pt idx="1382">
                  <c:v>1.9200519539606352E-2</c:v>
                </c:pt>
                <c:pt idx="1383">
                  <c:v>1.9186170803939771E-2</c:v>
                </c:pt>
                <c:pt idx="1384">
                  <c:v>1.9171211434060111E-2</c:v>
                </c:pt>
                <c:pt idx="1385">
                  <c:v>1.9156208648764488E-2</c:v>
                </c:pt>
                <c:pt idx="1386">
                  <c:v>1.914116244903747E-2</c:v>
                </c:pt>
                <c:pt idx="1387">
                  <c:v>1.9125486138718586E-2</c:v>
                </c:pt>
                <c:pt idx="1388">
                  <c:v>1.911034921242271E-2</c:v>
                </c:pt>
                <c:pt idx="1389">
                  <c:v>1.9095168873078893E-2</c:v>
                </c:pt>
                <c:pt idx="1390">
                  <c:v>1.9079945121691113E-2</c:v>
                </c:pt>
                <c:pt idx="1391">
                  <c:v>1.9064677959263792E-2</c:v>
                </c:pt>
                <c:pt idx="1392">
                  <c:v>1.9049367386805682E-2</c:v>
                </c:pt>
                <c:pt idx="1393">
                  <c:v>1.9034013405327715E-2</c:v>
                </c:pt>
                <c:pt idx="1394">
                  <c:v>1.9018616015843863E-2</c:v>
                </c:pt>
                <c:pt idx="1395">
                  <c:v>1.9003793166125663E-2</c:v>
                </c:pt>
                <c:pt idx="1396">
                  <c:v>1.8989555410020294E-2</c:v>
                </c:pt>
                <c:pt idx="1397">
                  <c:v>1.897403954616601E-2</c:v>
                </c:pt>
                <c:pt idx="1398">
                  <c:v>1.8958480283006802E-2</c:v>
                </c:pt>
                <c:pt idx="1399">
                  <c:v>1.8942244805450672E-2</c:v>
                </c:pt>
                <c:pt idx="1400">
                  <c:v>1.8926594827869563E-2</c:v>
                </c:pt>
                <c:pt idx="1401">
                  <c:v>1.8910901452501992E-2</c:v>
                </c:pt>
                <c:pt idx="1402">
                  <c:v>1.8895164680373507E-2</c:v>
                </c:pt>
                <c:pt idx="1403">
                  <c:v>1.8879384512510547E-2</c:v>
                </c:pt>
                <c:pt idx="1404">
                  <c:v>1.8864213375439868E-2</c:v>
                </c:pt>
                <c:pt idx="1405">
                  <c:v>1.884835034560255E-2</c:v>
                </c:pt>
                <c:pt idx="1406">
                  <c:v>1.8832443924624829E-2</c:v>
                </c:pt>
                <c:pt idx="1407">
                  <c:v>1.8816494113540128E-2</c:v>
                </c:pt>
                <c:pt idx="1408">
                  <c:v>1.8800500913384088E-2</c:v>
                </c:pt>
                <c:pt idx="1409">
                  <c:v>1.8783792252851841E-2</c:v>
                </c:pt>
                <c:pt idx="1410">
                  <c:v>1.8767708343873982E-2</c:v>
                </c:pt>
                <c:pt idx="1411">
                  <c:v>1.8751581047488173E-2</c:v>
                </c:pt>
                <c:pt idx="1412">
                  <c:v>1.8733096725530279E-2</c:v>
                </c:pt>
                <c:pt idx="1413">
                  <c:v>1.8717564838681835E-2</c:v>
                </c:pt>
                <c:pt idx="1414">
                  <c:v>1.870130512855811E-2</c:v>
                </c:pt>
                <c:pt idx="1415">
                  <c:v>1.868500203684656E-2</c:v>
                </c:pt>
                <c:pt idx="1416">
                  <c:v>1.86686555646049E-2</c:v>
                </c:pt>
                <c:pt idx="1417">
                  <c:v>1.8652265712894828E-2</c:v>
                </c:pt>
                <c:pt idx="1418">
                  <c:v>1.8635832482782447E-2</c:v>
                </c:pt>
                <c:pt idx="1419">
                  <c:v>1.8619355875332984E-2</c:v>
                </c:pt>
                <c:pt idx="1420">
                  <c:v>1.8602835891618735E-2</c:v>
                </c:pt>
                <c:pt idx="1421">
                  <c:v>1.8584111514135842E-2</c:v>
                </c:pt>
                <c:pt idx="1422">
                  <c:v>1.8567492926936865E-2</c:v>
                </c:pt>
                <c:pt idx="1423">
                  <c:v>1.855083096253736E-2</c:v>
                </c:pt>
                <c:pt idx="1424">
                  <c:v>1.8534125622038187E-2</c:v>
                </c:pt>
                <c:pt idx="1425">
                  <c:v>1.8517376906543245E-2</c:v>
                </c:pt>
                <c:pt idx="1426">
                  <c:v>1.8501325344736672E-2</c:v>
                </c:pt>
                <c:pt idx="1427">
                  <c:v>1.8484495101209097E-2</c:v>
                </c:pt>
                <c:pt idx="1428">
                  <c:v>1.8467626111872339E-2</c:v>
                </c:pt>
                <c:pt idx="1429">
                  <c:v>1.8450721974541336E-2</c:v>
                </c:pt>
                <c:pt idx="1430">
                  <c:v>1.8433034528684038E-2</c:v>
                </c:pt>
                <c:pt idx="1431">
                  <c:v>1.8416069184071408E-2</c:v>
                </c:pt>
                <c:pt idx="1432">
                  <c:v>1.8399079891490821E-2</c:v>
                </c:pt>
                <c:pt idx="1433">
                  <c:v>1.838207022889456E-2</c:v>
                </c:pt>
                <c:pt idx="1434">
                  <c:v>1.8365043774116307E-2</c:v>
                </c:pt>
                <c:pt idx="1435">
                  <c:v>1.8348760505035176E-2</c:v>
                </c:pt>
                <c:pt idx="1436">
                  <c:v>1.833171106036206E-2</c:v>
                </c:pt>
                <c:pt idx="1437">
                  <c:v>1.8314655245829547E-2</c:v>
                </c:pt>
                <c:pt idx="1438">
                  <c:v>1.8297596658152702E-2</c:v>
                </c:pt>
                <c:pt idx="1439">
                  <c:v>1.8279784832990514E-2</c:v>
                </c:pt>
                <c:pt idx="1440">
                  <c:v>1.8262732752690556E-2</c:v>
                </c:pt>
                <c:pt idx="1441">
                  <c:v>1.8245688921581057E-2</c:v>
                </c:pt>
                <c:pt idx="1442">
                  <c:v>1.8228656916506061E-2</c:v>
                </c:pt>
                <c:pt idx="1443">
                  <c:v>1.8211640314187091E-2</c:v>
                </c:pt>
                <c:pt idx="1444">
                  <c:v>1.8194642691224033E-2</c:v>
                </c:pt>
                <c:pt idx="1445">
                  <c:v>1.8177667624091658E-2</c:v>
                </c:pt>
                <c:pt idx="1446">
                  <c:v>1.8160718689144394E-2</c:v>
                </c:pt>
                <c:pt idx="1447">
                  <c:v>1.8143799462614161E-2</c:v>
                </c:pt>
                <c:pt idx="1448">
                  <c:v>1.812838561192031E-2</c:v>
                </c:pt>
                <c:pt idx="1449">
                  <c:v>1.8111531206194732E-2</c:v>
                </c:pt>
                <c:pt idx="1450">
                  <c:v>1.8094717119124377E-2</c:v>
                </c:pt>
                <c:pt idx="1451">
                  <c:v>1.8077946965418663E-2</c:v>
                </c:pt>
                <c:pt idx="1452">
                  <c:v>1.8060499115121326E-2</c:v>
                </c:pt>
                <c:pt idx="1453">
                  <c:v>1.8043829559367657E-2</c:v>
                </c:pt>
                <c:pt idx="1454">
                  <c:v>1.8027210651464055E-2</c:v>
                </c:pt>
                <c:pt idx="1455">
                  <c:v>1.8010642390140278E-2</c:v>
                </c:pt>
                <c:pt idx="1456">
                  <c:v>1.799483885645339E-2</c:v>
                </c:pt>
                <c:pt idx="1457">
                  <c:v>1.7978369086412871E-2</c:v>
                </c:pt>
                <c:pt idx="1458">
                  <c:v>1.7961949955994955E-2</c:v>
                </c:pt>
                <c:pt idx="1459">
                  <c:v>1.7945581463951414E-2</c:v>
                </c:pt>
                <c:pt idx="1460">
                  <c:v>1.7929263609038404E-2</c:v>
                </c:pt>
                <c:pt idx="1461">
                  <c:v>1.7912296329771652E-2</c:v>
                </c:pt>
                <c:pt idx="1462">
                  <c:v>1.7896082559284997E-2</c:v>
                </c:pt>
                <c:pt idx="1463">
                  <c:v>1.7879919425362139E-2</c:v>
                </c:pt>
                <c:pt idx="1464">
                  <c:v>1.7861509274677768E-2</c:v>
                </c:pt>
                <c:pt idx="1465">
                  <c:v>1.7846143025853231E-2</c:v>
                </c:pt>
                <c:pt idx="1466">
                  <c:v>1.7830136200547568E-2</c:v>
                </c:pt>
                <c:pt idx="1467">
                  <c:v>1.7814180003601868E-2</c:v>
                </c:pt>
                <c:pt idx="1468">
                  <c:v>1.7798274433803916E-2</c:v>
                </c:pt>
                <c:pt idx="1469">
                  <c:v>1.778241948994589E-2</c:v>
                </c:pt>
                <c:pt idx="1470">
                  <c:v>1.7766615170822158E-2</c:v>
                </c:pt>
                <c:pt idx="1471">
                  <c:v>1.7750861475232801E-2</c:v>
                </c:pt>
                <c:pt idx="1472">
                  <c:v>1.7735158401981414E-2</c:v>
                </c:pt>
                <c:pt idx="1473">
                  <c:v>1.7719505949874668E-2</c:v>
                </c:pt>
                <c:pt idx="1474">
                  <c:v>1.7701254306735813E-2</c:v>
                </c:pt>
                <c:pt idx="1475">
                  <c:v>1.7685714514293294E-2</c:v>
                </c:pt>
                <c:pt idx="1476">
                  <c:v>1.7670225351657787E-2</c:v>
                </c:pt>
                <c:pt idx="1477">
                  <c:v>1.7654786817624665E-2</c:v>
                </c:pt>
                <c:pt idx="1478">
                  <c:v>1.764135157264168E-2</c:v>
                </c:pt>
                <c:pt idx="1479">
                  <c:v>1.7626005689378971E-2</c:v>
                </c:pt>
                <c:pt idx="1480">
                  <c:v>1.7610710422048256E-2</c:v>
                </c:pt>
                <c:pt idx="1481">
                  <c:v>1.7595465769481067E-2</c:v>
                </c:pt>
                <c:pt idx="1482">
                  <c:v>1.7576827056077285E-2</c:v>
                </c:pt>
                <c:pt idx="1483">
                  <c:v>1.7561696619653525E-2</c:v>
                </c:pt>
                <c:pt idx="1484">
                  <c:v>1.7546616800355387E-2</c:v>
                </c:pt>
                <c:pt idx="1485">
                  <c:v>1.7531587597017541E-2</c:v>
                </c:pt>
                <c:pt idx="1486">
                  <c:v>1.7518492122728484E-2</c:v>
                </c:pt>
                <c:pt idx="1487">
                  <c:v>1.7501681033587287E-2</c:v>
                </c:pt>
                <c:pt idx="1488">
                  <c:v>1.7486803671185373E-2</c:v>
                </c:pt>
                <c:pt idx="1489">
                  <c:v>1.7471976920125171E-2</c:v>
                </c:pt>
                <c:pt idx="1490">
                  <c:v>1.7457200779262518E-2</c:v>
                </c:pt>
                <c:pt idx="1491">
                  <c:v>1.74424752474567E-2</c:v>
                </c:pt>
                <c:pt idx="1492">
                  <c:v>1.7427800323570466E-2</c:v>
                </c:pt>
                <c:pt idx="1493">
                  <c:v>1.7413176006469591E-2</c:v>
                </c:pt>
                <c:pt idx="1494">
                  <c:v>1.7398602295026756E-2</c:v>
                </c:pt>
                <c:pt idx="1495">
                  <c:v>1.7384079188115083E-2</c:v>
                </c:pt>
                <c:pt idx="1496">
                  <c:v>1.7369606684613736E-2</c:v>
                </c:pt>
                <c:pt idx="1497">
                  <c:v>1.7355184783406204E-2</c:v>
                </c:pt>
                <c:pt idx="1498">
                  <c:v>1.7340813483377269E-2</c:v>
                </c:pt>
                <c:pt idx="1499">
                  <c:v>1.7328262428775335E-2</c:v>
                </c:pt>
                <c:pt idx="1500">
                  <c:v>1.7314571012092429E-2</c:v>
                </c:pt>
                <c:pt idx="1501">
                  <c:v>1.7300339778155722E-2</c:v>
                </c:pt>
                <c:pt idx="1502">
                  <c:v>1.7286159129389547E-2</c:v>
                </c:pt>
                <c:pt idx="1503">
                  <c:v>1.7272029064721164E-2</c:v>
                </c:pt>
                <c:pt idx="1504">
                  <c:v>1.7255073568982336E-2</c:v>
                </c:pt>
                <c:pt idx="1505">
                  <c:v>1.724334789868617E-2</c:v>
                </c:pt>
                <c:pt idx="1506">
                  <c:v>1.7229372526488214E-2</c:v>
                </c:pt>
                <c:pt idx="1507">
                  <c:v>1.7215447737014201E-2</c:v>
                </c:pt>
                <c:pt idx="1508">
                  <c:v>1.7202137465636595E-2</c:v>
                </c:pt>
                <c:pt idx="1509">
                  <c:v>1.7188310883278875E-2</c:v>
                </c:pt>
                <c:pt idx="1510">
                  <c:v>1.7174534877628617E-2</c:v>
                </c:pt>
                <c:pt idx="1511">
                  <c:v>1.7160809447645333E-2</c:v>
                </c:pt>
                <c:pt idx="1512">
                  <c:v>1.7146582493609289E-2</c:v>
                </c:pt>
                <c:pt idx="1513">
                  <c:v>1.7132961178398579E-2</c:v>
                </c:pt>
                <c:pt idx="1514">
                  <c:v>1.711939043858756E-2</c:v>
                </c:pt>
                <c:pt idx="1515">
                  <c:v>1.7105870273147167E-2</c:v>
                </c:pt>
                <c:pt idx="1516">
                  <c:v>1.7086643480102904E-2</c:v>
                </c:pt>
                <c:pt idx="1517">
                  <c:v>1.7073246133863035E-2</c:v>
                </c:pt>
                <c:pt idx="1518">
                  <c:v>1.7059899358488027E-2</c:v>
                </c:pt>
                <c:pt idx="1519">
                  <c:v>1.7046603152964617E-2</c:v>
                </c:pt>
                <c:pt idx="1520">
                  <c:v>1.7033357516281315E-2</c:v>
                </c:pt>
                <c:pt idx="1521">
                  <c:v>1.7020162447433644E-2</c:v>
                </c:pt>
                <c:pt idx="1522">
                  <c:v>1.7007017945419332E-2</c:v>
                </c:pt>
                <c:pt idx="1523">
                  <c:v>1.6993924009239617E-2</c:v>
                </c:pt>
                <c:pt idx="1524">
                  <c:v>1.698088063789881E-2</c:v>
                </c:pt>
                <c:pt idx="1525">
                  <c:v>1.6966864587831278E-2</c:v>
                </c:pt>
                <c:pt idx="1526">
                  <c:v>1.6953928352585662E-2</c:v>
                </c:pt>
                <c:pt idx="1527">
                  <c:v>1.6941042684740313E-2</c:v>
                </c:pt>
                <c:pt idx="1528">
                  <c:v>1.6928207583306456E-2</c:v>
                </c:pt>
                <c:pt idx="1529">
                  <c:v>1.6915423047297921E-2</c:v>
                </c:pt>
                <c:pt idx="1530">
                  <c:v>1.6901370067452699E-2</c:v>
                </c:pt>
                <c:pt idx="1531">
                  <c:v>1.6888690863611097E-2</c:v>
                </c:pt>
                <c:pt idx="1532">
                  <c:v>1.6876062219388498E-2</c:v>
                </c:pt>
                <c:pt idx="1533">
                  <c:v>1.6863484133821306E-2</c:v>
                </c:pt>
                <c:pt idx="1534">
                  <c:v>1.6850472695535801E-2</c:v>
                </c:pt>
                <c:pt idx="1535">
                  <c:v>1.6837998754322368E-2</c:v>
                </c:pt>
                <c:pt idx="1536">
                  <c:v>1.6825575371608933E-2</c:v>
                </c:pt>
                <c:pt idx="1537">
                  <c:v>1.6813202546440167E-2</c:v>
                </c:pt>
                <c:pt idx="1538">
                  <c:v>1.6801352052329754E-2</c:v>
                </c:pt>
                <c:pt idx="1539">
                  <c:v>1.6789077298657244E-2</c:v>
                </c:pt>
                <c:pt idx="1540">
                  <c:v>1.6776853096998459E-2</c:v>
                </c:pt>
                <c:pt idx="1541">
                  <c:v>1.6764679446418188E-2</c:v>
                </c:pt>
                <c:pt idx="1542">
                  <c:v>1.6752096750659005E-2</c:v>
                </c:pt>
                <c:pt idx="1543">
                  <c:v>1.6740027250947167E-2</c:v>
                </c:pt>
                <c:pt idx="1544">
                  <c:v>1.6728008302210908E-2</c:v>
                </c:pt>
                <c:pt idx="1545">
                  <c:v>1.6716039903530096E-2</c:v>
                </c:pt>
                <c:pt idx="1546">
                  <c:v>1.6704122053983292E-2</c:v>
                </c:pt>
                <c:pt idx="1547">
                  <c:v>1.6692254752656881E-2</c:v>
                </c:pt>
                <c:pt idx="1548">
                  <c:v>1.6680437998638983E-2</c:v>
                </c:pt>
                <c:pt idx="1549">
                  <c:v>1.6668671791022931E-2</c:v>
                </c:pt>
                <c:pt idx="1550">
                  <c:v>1.6656956128904665E-2</c:v>
                </c:pt>
                <c:pt idx="1551">
                  <c:v>1.664658796030203E-2</c:v>
                </c:pt>
                <c:pt idx="1552">
                  <c:v>1.6634964161357225E-2</c:v>
                </c:pt>
                <c:pt idx="1553">
                  <c:v>1.6623390897325688E-2</c:v>
                </c:pt>
                <c:pt idx="1554">
                  <c:v>1.6611868167332539E-2</c:v>
                </c:pt>
                <c:pt idx="1555">
                  <c:v>1.6600395970505555E-2</c:v>
                </c:pt>
                <c:pt idx="1556">
                  <c:v>1.6588557109097748E-2</c:v>
                </c:pt>
                <c:pt idx="1557">
                  <c:v>1.6577189063821631E-2</c:v>
                </c:pt>
                <c:pt idx="1558">
                  <c:v>1.6565871551736774E-2</c:v>
                </c:pt>
                <c:pt idx="1559">
                  <c:v>1.6554604571983642E-2</c:v>
                </c:pt>
                <c:pt idx="1560">
                  <c:v>1.6543792953704159E-2</c:v>
                </c:pt>
                <c:pt idx="1561">
                  <c:v>1.6532623937824481E-2</c:v>
                </c:pt>
                <c:pt idx="1562">
                  <c:v>1.6521505449128567E-2</c:v>
                </c:pt>
                <c:pt idx="1563">
                  <c:v>1.6510437486775099E-2</c:v>
                </c:pt>
                <c:pt idx="1564">
                  <c:v>1.6499027628375511E-2</c:v>
                </c:pt>
                <c:pt idx="1565">
                  <c:v>1.648806382477733E-2</c:v>
                </c:pt>
                <c:pt idx="1566">
                  <c:v>1.6477150547601314E-2</c:v>
                </c:pt>
                <c:pt idx="1567">
                  <c:v>1.6466287796019555E-2</c:v>
                </c:pt>
                <c:pt idx="1568">
                  <c:v>1.645547556920722E-2</c:v>
                </c:pt>
                <c:pt idx="1569">
                  <c:v>1.6445090719328634E-2</c:v>
                </c:pt>
                <c:pt idx="1570">
                  <c:v>1.6434376418189511E-2</c:v>
                </c:pt>
                <c:pt idx="1571">
                  <c:v>1.6423712636813349E-2</c:v>
                </c:pt>
                <c:pt idx="1572">
                  <c:v>1.6413099374396369E-2</c:v>
                </c:pt>
                <c:pt idx="1573">
                  <c:v>1.6402536630135234E-2</c:v>
                </c:pt>
                <c:pt idx="1574">
                  <c:v>1.6392024403233237E-2</c:v>
                </c:pt>
                <c:pt idx="1575">
                  <c:v>1.6381562692896312E-2</c:v>
                </c:pt>
                <c:pt idx="1576">
                  <c:v>1.6371151498334378E-2</c:v>
                </c:pt>
                <c:pt idx="1577">
                  <c:v>1.6359736255486427E-2</c:v>
                </c:pt>
                <c:pt idx="1578">
                  <c:v>1.6349435516310452E-2</c:v>
                </c:pt>
                <c:pt idx="1579">
                  <c:v>1.6339185298123171E-2</c:v>
                </c:pt>
                <c:pt idx="1580">
                  <c:v>1.6328985600138696E-2</c:v>
                </c:pt>
                <c:pt idx="1581">
                  <c:v>1.6318836421573304E-2</c:v>
                </c:pt>
                <c:pt idx="1582">
                  <c:v>1.6309073256169107E-2</c:v>
                </c:pt>
                <c:pt idx="1583">
                  <c:v>1.6299021959143376E-2</c:v>
                </c:pt>
                <c:pt idx="1584">
                  <c:v>1.6289021176711684E-2</c:v>
                </c:pt>
                <c:pt idx="1585">
                  <c:v>1.6279070908109611E-2</c:v>
                </c:pt>
                <c:pt idx="1586">
                  <c:v>1.6268848292903419E-2</c:v>
                </c:pt>
                <c:pt idx="1587">
                  <c:v>1.6259002214628542E-2</c:v>
                </c:pt>
                <c:pt idx="1588">
                  <c:v>1.624920665039966E-2</c:v>
                </c:pt>
                <c:pt idx="1589">
                  <c:v>1.6239461599466494E-2</c:v>
                </c:pt>
                <c:pt idx="1590">
                  <c:v>1.6230077246094359E-2</c:v>
                </c:pt>
                <c:pt idx="1591">
                  <c:v>1.6220430044652727E-2</c:v>
                </c:pt>
                <c:pt idx="1592">
                  <c:v>1.6210833351805124E-2</c:v>
                </c:pt>
                <c:pt idx="1593">
                  <c:v>1.6201287166817707E-2</c:v>
                </c:pt>
                <c:pt idx="1594">
                  <c:v>1.6191791488961448E-2</c:v>
                </c:pt>
                <c:pt idx="1595">
                  <c:v>1.6182052031437466E-2</c:v>
                </c:pt>
                <c:pt idx="1596">
                  <c:v>1.6172660552838756E-2</c:v>
                </c:pt>
                <c:pt idx="1597">
                  <c:v>1.6163319581659161E-2</c:v>
                </c:pt>
                <c:pt idx="1598">
                  <c:v>1.6154029117180998E-2</c:v>
                </c:pt>
                <c:pt idx="1599">
                  <c:v>1.6144789158691792E-2</c:v>
                </c:pt>
                <c:pt idx="1600">
                  <c:v>1.6135599705481674E-2</c:v>
                </c:pt>
                <c:pt idx="1601">
                  <c:v>1.6126460756845557E-2</c:v>
                </c:pt>
                <c:pt idx="1602">
                  <c:v>1.6117372312081393E-2</c:v>
                </c:pt>
                <c:pt idx="1603">
                  <c:v>1.6109141425887787E-2</c:v>
                </c:pt>
                <c:pt idx="1604">
                  <c:v>1.6100144367763414E-2</c:v>
                </c:pt>
                <c:pt idx="1605">
                  <c:v>1.6091197804162519E-2</c:v>
                </c:pt>
                <c:pt idx="1606">
                  <c:v>1.608230173441029E-2</c:v>
                </c:pt>
                <c:pt idx="1607">
                  <c:v>1.6073456157834547E-2</c:v>
                </c:pt>
                <c:pt idx="1608">
                  <c:v>1.6064407811419486E-2</c:v>
                </c:pt>
                <c:pt idx="1609">
                  <c:v>1.6055666437283744E-2</c:v>
                </c:pt>
                <c:pt idx="1610">
                  <c:v>1.6046975556737529E-2</c:v>
                </c:pt>
                <c:pt idx="1611">
                  <c:v>1.6038335169121593E-2</c:v>
                </c:pt>
                <c:pt idx="1612">
                  <c:v>1.6029985649359917E-2</c:v>
                </c:pt>
                <c:pt idx="1613">
                  <c:v>1.6021443017950145E-2</c:v>
                </c:pt>
                <c:pt idx="1614">
                  <c:v>1.6012950875121643E-2</c:v>
                </c:pt>
                <c:pt idx="1615">
                  <c:v>1.6004509220233158E-2</c:v>
                </c:pt>
                <c:pt idx="1616">
                  <c:v>1.599589060216201E-2</c:v>
                </c:pt>
                <c:pt idx="1617">
                  <c:v>1.5987553158482382E-2</c:v>
                </c:pt>
                <c:pt idx="1618">
                  <c:v>1.5979266203221036E-2</c:v>
                </c:pt>
                <c:pt idx="1619">
                  <c:v>1.5971029735748148E-2</c:v>
                </c:pt>
                <c:pt idx="1620">
                  <c:v>1.5962843755439597E-2</c:v>
                </c:pt>
                <c:pt idx="1621">
                  <c:v>1.5954919502210615E-2</c:v>
                </c:pt>
                <c:pt idx="1622">
                  <c:v>1.5946831245267294E-2</c:v>
                </c:pt>
                <c:pt idx="1623">
                  <c:v>1.593879347127174E-2</c:v>
                </c:pt>
                <c:pt idx="1624">
                  <c:v>1.5930806179615377E-2</c:v>
                </c:pt>
                <c:pt idx="1625">
                  <c:v>1.5922869369697584E-2</c:v>
                </c:pt>
                <c:pt idx="1626">
                  <c:v>1.5914983040917291E-2</c:v>
                </c:pt>
                <c:pt idx="1627">
                  <c:v>1.5907147192679178E-2</c:v>
                </c:pt>
                <c:pt idx="1628">
                  <c:v>1.5899361824392329E-2</c:v>
                </c:pt>
                <c:pt idx="1629">
                  <c:v>1.5891072310053458E-2</c:v>
                </c:pt>
                <c:pt idx="1630">
                  <c:v>1.5883397704636631E-2</c:v>
                </c:pt>
                <c:pt idx="1631">
                  <c:v>1.5875773584433206E-2</c:v>
                </c:pt>
                <c:pt idx="1632">
                  <c:v>1.58681999488593E-2</c:v>
                </c:pt>
                <c:pt idx="1633">
                  <c:v>1.5860676797333641E-2</c:v>
                </c:pt>
                <c:pt idx="1634">
                  <c:v>1.5853372331635349E-2</c:v>
                </c:pt>
                <c:pt idx="1635">
                  <c:v>1.5845946866251796E-2</c:v>
                </c:pt>
                <c:pt idx="1636">
                  <c:v>1.5838571880871372E-2</c:v>
                </c:pt>
                <c:pt idx="1637">
                  <c:v>1.5831247374931901E-2</c:v>
                </c:pt>
                <c:pt idx="1638">
                  <c:v>1.5823818280353358E-2</c:v>
                </c:pt>
                <c:pt idx="1639">
                  <c:v>1.5816598021126334E-2</c:v>
                </c:pt>
                <c:pt idx="1640">
                  <c:v>1.5809428241986376E-2</c:v>
                </c:pt>
                <c:pt idx="1641">
                  <c:v>1.5802308942383492E-2</c:v>
                </c:pt>
                <c:pt idx="1642">
                  <c:v>1.5795382017407378E-2</c:v>
                </c:pt>
                <c:pt idx="1643">
                  <c:v>1.5788360376504128E-2</c:v>
                </c:pt>
                <c:pt idx="1644">
                  <c:v>1.5781389211208394E-2</c:v>
                </c:pt>
                <c:pt idx="1645">
                  <c:v>1.5774468520988148E-2</c:v>
                </c:pt>
                <c:pt idx="1646">
                  <c:v>1.5767598305315284E-2</c:v>
                </c:pt>
                <c:pt idx="1647">
                  <c:v>1.5760653184715038E-2</c:v>
                </c:pt>
                <c:pt idx="1648">
                  <c:v>1.5753887226788506E-2</c:v>
                </c:pt>
                <c:pt idx="1649">
                  <c:v>1.5747171744135497E-2</c:v>
                </c:pt>
                <c:pt idx="1650">
                  <c:v>1.5740506736242079E-2</c:v>
                </c:pt>
                <c:pt idx="1651">
                  <c:v>1.5733892202594749E-2</c:v>
                </c:pt>
                <c:pt idx="1652">
                  <c:v>1.5727328142686955E-2</c:v>
                </c:pt>
                <c:pt idx="1653">
                  <c:v>1.5720814556014751E-2</c:v>
                </c:pt>
                <c:pt idx="1654">
                  <c:v>1.5714351442078538E-2</c:v>
                </c:pt>
                <c:pt idx="1655">
                  <c:v>1.5708037633610471E-2</c:v>
                </c:pt>
                <c:pt idx="1656">
                  <c:v>1.5701767955163884E-2</c:v>
                </c:pt>
                <c:pt idx="1657">
                  <c:v>1.5695449595325039E-2</c:v>
                </c:pt>
                <c:pt idx="1658">
                  <c:v>1.5689181701727926E-2</c:v>
                </c:pt>
                <c:pt idx="1659">
                  <c:v>1.5682964273895129E-2</c:v>
                </c:pt>
                <c:pt idx="1660">
                  <c:v>1.5676714826651592E-2</c:v>
                </c:pt>
                <c:pt idx="1661">
                  <c:v>1.567060166840837E-2</c:v>
                </c:pt>
                <c:pt idx="1662">
                  <c:v>1.5664538976783139E-2</c:v>
                </c:pt>
                <c:pt idx="1663">
                  <c:v>1.565852675131375E-2</c:v>
                </c:pt>
                <c:pt idx="1664">
                  <c:v>1.5652564991540684E-2</c:v>
                </c:pt>
                <c:pt idx="1665">
                  <c:v>1.5646719461807228E-2</c:v>
                </c:pt>
                <c:pt idx="1666">
                  <c:v>1.5640855281330194E-2</c:v>
                </c:pt>
                <c:pt idx="1667">
                  <c:v>1.5635041562949637E-2</c:v>
                </c:pt>
                <c:pt idx="1668">
                  <c:v>1.5629278306223716E-2</c:v>
                </c:pt>
                <c:pt idx="1669">
                  <c:v>1.5623513162330826E-2</c:v>
                </c:pt>
                <c:pt idx="1670">
                  <c:v>1.5617854187315462E-2</c:v>
                </c:pt>
                <c:pt idx="1671">
                  <c:v>1.5612245674891145E-2</c:v>
                </c:pt>
                <c:pt idx="1672">
                  <c:v>1.560668762463111E-2</c:v>
                </c:pt>
                <c:pt idx="1673">
                  <c:v>1.5601218932243796E-2</c:v>
                </c:pt>
                <c:pt idx="1674">
                  <c:v>1.5595758436395343E-2</c:v>
                </c:pt>
                <c:pt idx="1675">
                  <c:v>1.5590348399219293E-2</c:v>
                </c:pt>
                <c:pt idx="1676">
                  <c:v>1.558498882030543E-2</c:v>
                </c:pt>
                <c:pt idx="1677">
                  <c:v>1.5579679699247921E-2</c:v>
                </c:pt>
                <c:pt idx="1678">
                  <c:v>1.5574421035641816E-2</c:v>
                </c:pt>
                <c:pt idx="1679">
                  <c:v>1.5569212829088751E-2</c:v>
                </c:pt>
                <c:pt idx="1680">
                  <c:v>1.5564055079193001E-2</c:v>
                </c:pt>
                <c:pt idx="1681">
                  <c:v>1.5558947785564107E-2</c:v>
                </c:pt>
                <c:pt idx="1682">
                  <c:v>1.5553874274683892E-2</c:v>
                </c:pt>
                <c:pt idx="1683">
                  <c:v>1.5548874670023185E-2</c:v>
                </c:pt>
                <c:pt idx="1684">
                  <c:v>1.5543925524901634E-2</c:v>
                </c:pt>
                <c:pt idx="1685">
                  <c:v>1.5539026838939979E-2</c:v>
                </c:pt>
                <c:pt idx="1686">
                  <c:v>1.5534173217198508E-2</c:v>
                </c:pt>
                <c:pt idx="1687">
                  <c:v>1.5529371839538023E-2</c:v>
                </c:pt>
                <c:pt idx="1688">
                  <c:v>1.5524619946069584E-2</c:v>
                </c:pt>
                <c:pt idx="1689">
                  <c:v>1.5519916686245578E-2</c:v>
                </c:pt>
                <c:pt idx="1690">
                  <c:v>1.5514618390920693E-2</c:v>
                </c:pt>
                <c:pt idx="1691">
                  <c:v>1.5510019354888254E-2</c:v>
                </c:pt>
                <c:pt idx="1692">
                  <c:v>1.550546618506621E-2</c:v>
                </c:pt>
                <c:pt idx="1693">
                  <c:v>1.5500958035539917E-2</c:v>
                </c:pt>
                <c:pt idx="1694">
                  <c:v>1.5496494060405595E-2</c:v>
                </c:pt>
                <c:pt idx="1695">
                  <c:v>1.5492041548871714E-2</c:v>
                </c:pt>
                <c:pt idx="1696">
                  <c:v>1.5487660937989587E-2</c:v>
                </c:pt>
                <c:pt idx="1697">
                  <c:v>1.5483322035299773E-2</c:v>
                </c:pt>
                <c:pt idx="1698">
                  <c:v>1.5479023990356871E-2</c:v>
                </c:pt>
                <c:pt idx="1699">
                  <c:v>1.5474807194711032E-2</c:v>
                </c:pt>
                <c:pt idx="1700">
                  <c:v>1.5470590502529521E-2</c:v>
                </c:pt>
                <c:pt idx="1701">
                  <c:v>1.5466412063700669E-2</c:v>
                </c:pt>
                <c:pt idx="1702">
                  <c:v>1.5462271032400195E-2</c:v>
                </c:pt>
                <c:pt idx="1703">
                  <c:v>1.5458166562814249E-2</c:v>
                </c:pt>
                <c:pt idx="1704">
                  <c:v>1.5454097809137228E-2</c:v>
                </c:pt>
                <c:pt idx="1705">
                  <c:v>1.5450063925572221E-2</c:v>
                </c:pt>
                <c:pt idx="1706">
                  <c:v>1.5446064066332746E-2</c:v>
                </c:pt>
                <c:pt idx="1707">
                  <c:v>1.5442039865669503E-2</c:v>
                </c:pt>
                <c:pt idx="1708">
                  <c:v>1.5437985338069872E-2</c:v>
                </c:pt>
                <c:pt idx="1709">
                  <c:v>1.5434076850200165E-2</c:v>
                </c:pt>
                <c:pt idx="1710">
                  <c:v>1.5430199039613493E-2</c:v>
                </c:pt>
                <c:pt idx="1711">
                  <c:v>1.542635104666115E-2</c:v>
                </c:pt>
                <c:pt idx="1712">
                  <c:v>1.5422598515522494E-2</c:v>
                </c:pt>
                <c:pt idx="1713">
                  <c:v>1.5418809646440721E-2</c:v>
                </c:pt>
                <c:pt idx="1714">
                  <c:v>1.5415048999571204E-2</c:v>
                </c:pt>
                <c:pt idx="1715">
                  <c:v>1.5411316574757151E-2</c:v>
                </c:pt>
                <c:pt idx="1716">
                  <c:v>1.5407538444612606E-2</c:v>
                </c:pt>
                <c:pt idx="1717">
                  <c:v>1.540386060440078E-2</c:v>
                </c:pt>
                <c:pt idx="1718">
                  <c:v>1.5400210984541857E-2</c:v>
                </c:pt>
                <c:pt idx="1719">
                  <c:v>1.5396589584883035E-2</c:v>
                </c:pt>
                <c:pt idx="1720">
                  <c:v>1.5392996405269739E-2</c:v>
                </c:pt>
                <c:pt idx="1721">
                  <c:v>1.538951468021953E-2</c:v>
                </c:pt>
                <c:pt idx="1722">
                  <c:v>1.5385979805415234E-2</c:v>
                </c:pt>
                <c:pt idx="1723">
                  <c:v>1.5382473151430027E-2</c:v>
                </c:pt>
                <c:pt idx="1724">
                  <c:v>1.5378500102790493E-2</c:v>
                </c:pt>
                <c:pt idx="1725">
                  <c:v>1.5374962951722051E-2</c:v>
                </c:pt>
                <c:pt idx="1726">
                  <c:v>1.5371543120539172E-2</c:v>
                </c:pt>
                <c:pt idx="1727">
                  <c:v>1.5368151508344544E-2</c:v>
                </c:pt>
                <c:pt idx="1728">
                  <c:v>1.5364788114995519E-2</c:v>
                </c:pt>
                <c:pt idx="1729">
                  <c:v>1.5361452940349889E-2</c:v>
                </c:pt>
                <c:pt idx="1730">
                  <c:v>1.5358145984267659E-2</c:v>
                </c:pt>
                <c:pt idx="1731">
                  <c:v>1.5354867246607501E-2</c:v>
                </c:pt>
                <c:pt idx="1732">
                  <c:v>1.5351616727232068E-2</c:v>
                </c:pt>
                <c:pt idx="1733">
                  <c:v>1.5348606540225752E-2</c:v>
                </c:pt>
                <c:pt idx="1734">
                  <c:v>1.5345741398933584E-2</c:v>
                </c:pt>
                <c:pt idx="1735">
                  <c:v>1.5342584941344087E-2</c:v>
                </c:pt>
                <c:pt idx="1736">
                  <c:v>1.5339456707576148E-2</c:v>
                </c:pt>
                <c:pt idx="1737">
                  <c:v>1.5336356697494394E-2</c:v>
                </c:pt>
                <c:pt idx="1738">
                  <c:v>1.5332937126698606E-2</c:v>
                </c:pt>
                <c:pt idx="1739">
                  <c:v>1.5329887903851929E-2</c:v>
                </c:pt>
                <c:pt idx="1740">
                  <c:v>1.5326866900651324E-2</c:v>
                </c:pt>
                <c:pt idx="1741">
                  <c:v>1.5323874116968372E-2</c:v>
                </c:pt>
                <c:pt idx="1742">
                  <c:v>1.5321279997706421E-2</c:v>
                </c:pt>
                <c:pt idx="1743">
                  <c:v>1.5318349326956901E-2</c:v>
                </c:pt>
                <c:pt idx="1744">
                  <c:v>1.5315446878977738E-2</c:v>
                </c:pt>
                <c:pt idx="1745">
                  <c:v>1.5312572653642583E-2</c:v>
                </c:pt>
                <c:pt idx="1746">
                  <c:v>1.5309333486882152E-2</c:v>
                </c:pt>
                <c:pt idx="1747">
                  <c:v>1.5306510017661104E-2</c:v>
                </c:pt>
                <c:pt idx="1748">
                  <c:v>1.5303714767088895E-2</c:v>
                </c:pt>
                <c:pt idx="1749">
                  <c:v>1.5300947735044965E-2</c:v>
                </c:pt>
                <c:pt idx="1750">
                  <c:v>1.5298208921412249E-2</c:v>
                </c:pt>
                <c:pt idx="1751">
                  <c:v>1.5295919970253353E-2</c:v>
                </c:pt>
                <c:pt idx="1752">
                  <c:v>1.5293243300001027E-2</c:v>
                </c:pt>
                <c:pt idx="1753">
                  <c:v>1.5290594851429178E-2</c:v>
                </c:pt>
                <c:pt idx="1754">
                  <c:v>1.5287974624423058E-2</c:v>
                </c:pt>
                <c:pt idx="1755">
                  <c:v>1.5285382618868351E-2</c:v>
                </c:pt>
                <c:pt idx="1756">
                  <c:v>1.5282818834652887E-2</c:v>
                </c:pt>
                <c:pt idx="1757">
                  <c:v>1.5280283271666219E-2</c:v>
                </c:pt>
                <c:pt idx="1758">
                  <c:v>1.5277775929796176E-2</c:v>
                </c:pt>
                <c:pt idx="1759">
                  <c:v>1.5274829408295509E-2</c:v>
                </c:pt>
                <c:pt idx="1760">
                  <c:v>1.5272058283543589E-2</c:v>
                </c:pt>
                <c:pt idx="1761">
                  <c:v>1.5269626039542246E-2</c:v>
                </c:pt>
                <c:pt idx="1762">
                  <c:v>1.5267222010225415E-2</c:v>
                </c:pt>
                <c:pt idx="1763">
                  <c:v>1.5264846195492402E-2</c:v>
                </c:pt>
                <c:pt idx="1764">
                  <c:v>1.5262663403957521E-2</c:v>
                </c:pt>
                <c:pt idx="1765">
                  <c:v>1.5260345935524102E-2</c:v>
                </c:pt>
                <c:pt idx="1766">
                  <c:v>1.5258056682575578E-2</c:v>
                </c:pt>
                <c:pt idx="1767">
                  <c:v>1.5255795645016199E-2</c:v>
                </c:pt>
                <c:pt idx="1768">
                  <c:v>1.52533903371032E-2</c:v>
                </c:pt>
                <c:pt idx="1769">
                  <c:v>1.5251183807803152E-2</c:v>
                </c:pt>
                <c:pt idx="1770">
                  <c:v>1.5249005492409894E-2</c:v>
                </c:pt>
                <c:pt idx="1771">
                  <c:v>1.5246855390829801E-2</c:v>
                </c:pt>
                <c:pt idx="1772">
                  <c:v>1.5244733502972778E-2</c:v>
                </c:pt>
                <c:pt idx="1773">
                  <c:v>1.5242821937504383E-2</c:v>
                </c:pt>
                <c:pt idx="1774">
                  <c:v>1.5240758405037285E-2</c:v>
                </c:pt>
                <c:pt idx="1775">
                  <c:v>1.5238723087223658E-2</c:v>
                </c:pt>
                <c:pt idx="1776">
                  <c:v>1.5236431558165722E-2</c:v>
                </c:pt>
                <c:pt idx="1777">
                  <c:v>1.5234266595195145E-2</c:v>
                </c:pt>
                <c:pt idx="1778">
                  <c:v>1.5232318018287359E-2</c:v>
                </c:pt>
                <c:pt idx="1779">
                  <c:v>1.5230397654489214E-2</c:v>
                </c:pt>
                <c:pt idx="1780">
                  <c:v>1.5228505503718563E-2</c:v>
                </c:pt>
                <c:pt idx="1781">
                  <c:v>1.5226641565896794E-2</c:v>
                </c:pt>
                <c:pt idx="1782">
                  <c:v>1.5224805840944414E-2</c:v>
                </c:pt>
                <c:pt idx="1783">
                  <c:v>1.5222998328783696E-2</c:v>
                </c:pt>
                <c:pt idx="1784">
                  <c:v>1.5221219029337794E-2</c:v>
                </c:pt>
                <c:pt idx="1785">
                  <c:v>1.521967354606597E-2</c:v>
                </c:pt>
                <c:pt idx="1786">
                  <c:v>1.5218576401767088E-2</c:v>
                </c:pt>
                <c:pt idx="1787">
                  <c:v>1.5216889516597592E-2</c:v>
                </c:pt>
                <c:pt idx="1788">
                  <c:v>1.5215230848612794E-2</c:v>
                </c:pt>
                <c:pt idx="1789">
                  <c:v>1.521360039774183E-2</c:v>
                </c:pt>
                <c:pt idx="1790">
                  <c:v>1.5210661424985675E-2</c:v>
                </c:pt>
                <c:pt idx="1791">
                  <c:v>1.5209099632582294E-2</c:v>
                </c:pt>
                <c:pt idx="1792">
                  <c:v>1.5207566054668891E-2</c:v>
                </c:pt>
                <c:pt idx="1793">
                  <c:v>1.5206060691178198E-2</c:v>
                </c:pt>
                <c:pt idx="1794">
                  <c:v>1.5204808174541218E-2</c:v>
                </c:pt>
                <c:pt idx="1795">
                  <c:v>1.5203361194131378E-2</c:v>
                </c:pt>
                <c:pt idx="1796">
                  <c:v>1.5201942429143278E-2</c:v>
                </c:pt>
                <c:pt idx="1797">
                  <c:v>1.5200551879517396E-2</c:v>
                </c:pt>
                <c:pt idx="1798">
                  <c:v>1.5198957087871745E-2</c:v>
                </c:pt>
                <c:pt idx="1799">
                  <c:v>1.5197621009615626E-2</c:v>
                </c:pt>
                <c:pt idx="1800">
                  <c:v>1.519631314535764E-2</c:v>
                </c:pt>
                <c:pt idx="1801">
                  <c:v>1.5195033495043185E-2</c:v>
                </c:pt>
                <c:pt idx="1802">
                  <c:v>1.5194262855148036E-2</c:v>
                </c:pt>
                <c:pt idx="1803">
                  <c:v>1.5192801101101357E-2</c:v>
                </c:pt>
                <c:pt idx="1804">
                  <c:v>1.5191608057404479E-2</c:v>
                </c:pt>
                <c:pt idx="1805">
                  <c:v>1.519044322862583E-2</c:v>
                </c:pt>
                <c:pt idx="1806">
                  <c:v>1.5189306614715013E-2</c:v>
                </c:pt>
                <c:pt idx="1807">
                  <c:v>1.5188198215624242E-2</c:v>
                </c:pt>
                <c:pt idx="1808">
                  <c:v>1.5187118031304861E-2</c:v>
                </c:pt>
                <c:pt idx="1809">
                  <c:v>1.5186066061710817E-2</c:v>
                </c:pt>
                <c:pt idx="1810">
                  <c:v>1.5185042306797365E-2</c:v>
                </c:pt>
                <c:pt idx="1811">
                  <c:v>1.5183273296111721E-2</c:v>
                </c:pt>
                <c:pt idx="1812">
                  <c:v>1.5182300047139037E-2</c:v>
                </c:pt>
                <c:pt idx="1813">
                  <c:v>1.5181355009163207E-2</c:v>
                </c:pt>
                <c:pt idx="1814">
                  <c:v>1.518043818214404E-2</c:v>
                </c:pt>
                <c:pt idx="1815">
                  <c:v>1.5179815097972695E-2</c:v>
                </c:pt>
                <c:pt idx="1816">
                  <c:v>1.5178956671754236E-2</c:v>
                </c:pt>
                <c:pt idx="1817">
                  <c:v>1.5178126457564532E-2</c:v>
                </c:pt>
                <c:pt idx="1818">
                  <c:v>1.5177324455368449E-2</c:v>
                </c:pt>
                <c:pt idx="1819">
                  <c:v>1.5176550665132169E-2</c:v>
                </c:pt>
                <c:pt idx="1820">
                  <c:v>1.5175529648043315E-2</c:v>
                </c:pt>
                <c:pt idx="1821">
                  <c:v>1.5174810296706365E-2</c:v>
                </c:pt>
                <c:pt idx="1822">
                  <c:v>1.5174119156050499E-2</c:v>
                </c:pt>
                <c:pt idx="1823">
                  <c:v>1.5173456226045686E-2</c:v>
                </c:pt>
                <c:pt idx="1824">
                  <c:v>1.5173104892237898E-2</c:v>
                </c:pt>
                <c:pt idx="1825">
                  <c:v>1.5172500373111712E-2</c:v>
                </c:pt>
                <c:pt idx="1826">
                  <c:v>1.5171924065740656E-2</c:v>
                </c:pt>
                <c:pt idx="1827">
                  <c:v>1.5171375970099255E-2</c:v>
                </c:pt>
                <c:pt idx="1828">
                  <c:v>1.5170856086165111E-2</c:v>
                </c:pt>
                <c:pt idx="1829">
                  <c:v>1.5170071068213848E-2</c:v>
                </c:pt>
                <c:pt idx="1830">
                  <c:v>1.5169605612052278E-2</c:v>
                </c:pt>
                <c:pt idx="1831">
                  <c:v>1.5169168366351857E-2</c:v>
                </c:pt>
                <c:pt idx="1832">
                  <c:v>1.5168759331093597E-2</c:v>
                </c:pt>
                <c:pt idx="1833">
                  <c:v>1.5168378506260714E-2</c:v>
                </c:pt>
                <c:pt idx="1834">
                  <c:v>1.5168025891836424E-2</c:v>
                </c:pt>
                <c:pt idx="1835">
                  <c:v>1.5167701487806598E-2</c:v>
                </c:pt>
                <c:pt idx="1836">
                  <c:v>1.5167405294157542E-2</c:v>
                </c:pt>
                <c:pt idx="1837">
                  <c:v>1.5168065941445631E-2</c:v>
                </c:pt>
                <c:pt idx="1838">
                  <c:v>1.5167832184161668E-2</c:v>
                </c:pt>
                <c:pt idx="1839">
                  <c:v>1.5167626640775443E-2</c:v>
                </c:pt>
                <c:pt idx="1840">
                  <c:v>1.5167449311277835E-2</c:v>
                </c:pt>
                <c:pt idx="1841">
                  <c:v>1.516698242342903E-2</c:v>
                </c:pt>
                <c:pt idx="1842">
                  <c:v>1.5166859511569541E-2</c:v>
                </c:pt>
                <c:pt idx="1843">
                  <c:v>1.5166764812396011E-2</c:v>
                </c:pt>
                <c:pt idx="1844">
                  <c:v>1.516669832590407E-2</c:v>
                </c:pt>
                <c:pt idx="1845">
                  <c:v>1.5166660052090226E-2</c:v>
                </c:pt>
                <c:pt idx="1846">
                  <c:v>1.5166977825613411E-2</c:v>
                </c:pt>
                <c:pt idx="1847">
                  <c:v>1.5166997993191888E-2</c:v>
                </c:pt>
                <c:pt idx="1848">
                  <c:v>1.5167046374631179E-2</c:v>
                </c:pt>
                <c:pt idx="1849">
                  <c:v>1.5167122969934756E-2</c:v>
                </c:pt>
                <c:pt idx="1850">
                  <c:v>1.5166891873188936E-2</c:v>
                </c:pt>
                <c:pt idx="1851">
                  <c:v>1.5167022875455457E-2</c:v>
                </c:pt>
                <c:pt idx="1852">
                  <c:v>1.5167182090413615E-2</c:v>
                </c:pt>
                <c:pt idx="1853">
                  <c:v>1.5167369518073019E-2</c:v>
                </c:pt>
                <c:pt idx="1854">
                  <c:v>1.5167929154565113E-2</c:v>
                </c:pt>
                <c:pt idx="1855">
                  <c:v>1.516817503316303E-2</c:v>
                </c:pt>
                <c:pt idx="1856">
                  <c:v>1.5168449125673023E-2</c:v>
                </c:pt>
                <c:pt idx="1857">
                  <c:v>1.5168751432105953E-2</c:v>
                </c:pt>
                <c:pt idx="1858">
                  <c:v>1.5169081952476592E-2</c:v>
                </c:pt>
                <c:pt idx="1859">
                  <c:v>1.5169440686798839E-2</c:v>
                </c:pt>
                <c:pt idx="1860">
                  <c:v>1.5169827635087034E-2</c:v>
                </c:pt>
                <c:pt idx="1861">
                  <c:v>1.5170242797358985E-2</c:v>
                </c:pt>
                <c:pt idx="1862">
                  <c:v>1.5170686173631204E-2</c:v>
                </c:pt>
                <c:pt idx="1863">
                  <c:v>1.5170433431525033E-2</c:v>
                </c:pt>
                <c:pt idx="1864">
                  <c:v>1.5170929163651592E-2</c:v>
                </c:pt>
                <c:pt idx="1865">
                  <c:v>1.517145310746564E-2</c:v>
                </c:pt>
                <c:pt idx="1866">
                  <c:v>1.517200526299046E-2</c:v>
                </c:pt>
                <c:pt idx="1867">
                  <c:v>1.5172585630249326E-2</c:v>
                </c:pt>
                <c:pt idx="1868">
                  <c:v>1.5173566465180175E-2</c:v>
                </c:pt>
                <c:pt idx="1869">
                  <c:v>1.5174205297935613E-2</c:v>
                </c:pt>
                <c:pt idx="1870">
                  <c:v>1.5174872343690639E-2</c:v>
                </c:pt>
                <c:pt idx="1871">
                  <c:v>1.5175567602473206E-2</c:v>
                </c:pt>
                <c:pt idx="1872">
                  <c:v>1.5175910643454754E-2</c:v>
                </c:pt>
                <c:pt idx="1873">
                  <c:v>1.5176660281675702E-2</c:v>
                </c:pt>
                <c:pt idx="1874">
                  <c:v>1.5177438131828343E-2</c:v>
                </c:pt>
                <c:pt idx="1875">
                  <c:v>1.5178244193945615E-2</c:v>
                </c:pt>
                <c:pt idx="1876">
                  <c:v>1.5179467092881597E-2</c:v>
                </c:pt>
                <c:pt idx="1877">
                  <c:v>1.5180331630495553E-2</c:v>
                </c:pt>
                <c:pt idx="1878">
                  <c:v>1.518122438137031E-2</c:v>
                </c:pt>
                <c:pt idx="1879">
                  <c:v>1.5182145345543867E-2</c:v>
                </c:pt>
                <c:pt idx="1880">
                  <c:v>1.5183094523055975E-2</c:v>
                </c:pt>
                <c:pt idx="1881">
                  <c:v>1.5183673019901426E-2</c:v>
                </c:pt>
                <c:pt idx="1882">
                  <c:v>1.5184676566795363E-2</c:v>
                </c:pt>
                <c:pt idx="1883">
                  <c:v>1.518570832596094E-2</c:v>
                </c:pt>
                <c:pt idx="1884">
                  <c:v>1.5186768297442078E-2</c:v>
                </c:pt>
                <c:pt idx="1885">
                  <c:v>1.5187856481284453E-2</c:v>
                </c:pt>
                <c:pt idx="1886">
                  <c:v>1.5188972877533744E-2</c:v>
                </c:pt>
                <c:pt idx="1887">
                  <c:v>1.5190117486236509E-2</c:v>
                </c:pt>
                <c:pt idx="1888">
                  <c:v>1.5191290307442814E-2</c:v>
                </c:pt>
                <c:pt idx="1889">
                  <c:v>1.5193322323678196E-2</c:v>
                </c:pt>
                <c:pt idx="1890">
                  <c:v>1.5194555704131618E-2</c:v>
                </c:pt>
                <c:pt idx="1891">
                  <c:v>1.5195817299629688E-2</c:v>
                </c:pt>
                <c:pt idx="1892">
                  <c:v>1.5197107110227145E-2</c:v>
                </c:pt>
                <c:pt idx="1893">
                  <c:v>1.5198425135978728E-2</c:v>
                </c:pt>
                <c:pt idx="1894">
                  <c:v>1.5199345433621182E-2</c:v>
                </c:pt>
                <c:pt idx="1895">
                  <c:v>1.5200717816744173E-2</c:v>
                </c:pt>
                <c:pt idx="1896">
                  <c:v>1.5202118413997649E-2</c:v>
                </c:pt>
                <c:pt idx="1897">
                  <c:v>1.5203547225442765E-2</c:v>
                </c:pt>
                <c:pt idx="1898">
                  <c:v>1.5205438494071266E-2</c:v>
                </c:pt>
                <c:pt idx="1899">
                  <c:v>1.5206925811978796E-2</c:v>
                </c:pt>
                <c:pt idx="1900">
                  <c:v>1.5208441345462289E-2</c:v>
                </c:pt>
                <c:pt idx="1901">
                  <c:v>1.5209985094586039E-2</c:v>
                </c:pt>
                <c:pt idx="1902">
                  <c:v>1.5211114497709058E-2</c:v>
                </c:pt>
                <c:pt idx="1903">
                  <c:v>1.5212712595622731E-2</c:v>
                </c:pt>
                <c:pt idx="1904">
                  <c:v>1.5214338908180143E-2</c:v>
                </c:pt>
                <c:pt idx="1905">
                  <c:v>1.5215993435449868E-2</c:v>
                </c:pt>
                <c:pt idx="1906">
                  <c:v>1.5217676177503546E-2</c:v>
                </c:pt>
                <c:pt idx="1907">
                  <c:v>1.5219840121583112E-2</c:v>
                </c:pt>
                <c:pt idx="1908">
                  <c:v>1.5221581382115828E-2</c:v>
                </c:pt>
                <c:pt idx="1909">
                  <c:v>1.5223350858854007E-2</c:v>
                </c:pt>
                <c:pt idx="1910">
                  <c:v>1.52251485518728E-2</c:v>
                </c:pt>
                <c:pt idx="1911">
                  <c:v>1.5226974461249539E-2</c:v>
                </c:pt>
                <c:pt idx="1912">
                  <c:v>1.5228828587062423E-2</c:v>
                </c:pt>
                <c:pt idx="1913">
                  <c:v>1.5230710929392256E-2</c:v>
                </c:pt>
                <c:pt idx="1914">
                  <c:v>1.5232621488318105E-2</c:v>
                </c:pt>
                <c:pt idx="1915">
                  <c:v>1.5233621016521032E-2</c:v>
                </c:pt>
                <c:pt idx="1916">
                  <c:v>1.5235112410903445E-2</c:v>
                </c:pt>
                <c:pt idx="1917">
                  <c:v>1.5237101322035146E-2</c:v>
                </c:pt>
                <c:pt idx="1918">
                  <c:v>1.5239118446478314E-2</c:v>
                </c:pt>
                <c:pt idx="1919">
                  <c:v>1.5241163784317741E-2</c:v>
                </c:pt>
                <c:pt idx="1920">
                  <c:v>1.5243717141124626E-2</c:v>
                </c:pt>
                <c:pt idx="1921">
                  <c:v>1.5245821010032726E-2</c:v>
                </c:pt>
                <c:pt idx="1922">
                  <c:v>1.5247953093809068E-2</c:v>
                </c:pt>
                <c:pt idx="1923">
                  <c:v>1.5250113392544132E-2</c:v>
                </c:pt>
                <c:pt idx="1924">
                  <c:v>1.5252301906330151E-2</c:v>
                </c:pt>
                <c:pt idx="1925">
                  <c:v>1.5254028297598681E-2</c:v>
                </c:pt>
                <c:pt idx="1926">
                  <c:v>1.5256271131697896E-2</c:v>
                </c:pt>
                <c:pt idx="1927">
                  <c:v>1.5258542179917213E-2</c:v>
                </c:pt>
                <c:pt idx="1928">
                  <c:v>1.526084144235379E-2</c:v>
                </c:pt>
                <c:pt idx="1929">
                  <c:v>1.5263667704309852E-2</c:v>
                </c:pt>
                <c:pt idx="1930">
                  <c:v>1.5266025510390779E-2</c:v>
                </c:pt>
                <c:pt idx="1931">
                  <c:v>1.5268411532199481E-2</c:v>
                </c:pt>
                <c:pt idx="1932">
                  <c:v>1.5270825769834783E-2</c:v>
                </c:pt>
                <c:pt idx="1933">
                  <c:v>1.527276097122489E-2</c:v>
                </c:pt>
                <c:pt idx="1934">
                  <c:v>1.5275229521042046E-2</c:v>
                </c:pt>
                <c:pt idx="1935">
                  <c:v>1.5277726285780429E-2</c:v>
                </c:pt>
                <c:pt idx="1936">
                  <c:v>1.528025126554515E-2</c:v>
                </c:pt>
                <c:pt idx="1937">
                  <c:v>1.5282804460443526E-2</c:v>
                </c:pt>
                <c:pt idx="1938">
                  <c:v>1.5285385870582873E-2</c:v>
                </c:pt>
                <c:pt idx="1939">
                  <c:v>1.528799549607272E-2</c:v>
                </c:pt>
                <c:pt idx="1940">
                  <c:v>1.5290633337023031E-2</c:v>
                </c:pt>
                <c:pt idx="1941">
                  <c:v>1.5294872781392372E-2</c:v>
                </c:pt>
                <c:pt idx="1942">
                  <c:v>1.529757344275561E-2</c:v>
                </c:pt>
                <c:pt idx="1943">
                  <c:v>1.5300302323586045E-2</c:v>
                </c:pt>
                <c:pt idx="1944">
                  <c:v>1.5303059424001411E-2</c:v>
                </c:pt>
                <c:pt idx="1945">
                  <c:v>1.5305844744119003E-2</c:v>
                </c:pt>
                <c:pt idx="1946">
                  <c:v>1.5308122934405531E-2</c:v>
                </c:pt>
                <c:pt idx="1947">
                  <c:v>1.531096190568567E-2</c:v>
                </c:pt>
                <c:pt idx="1948">
                  <c:v>1.5313826700888043E-2</c:v>
                </c:pt>
                <c:pt idx="1949">
                  <c:v>1.531671545741165E-2</c:v>
                </c:pt>
                <c:pt idx="1950">
                  <c:v>1.5320167825748006E-2</c:v>
                </c:pt>
                <c:pt idx="1951">
                  <c:v>1.5323099887913676E-2</c:v>
                </c:pt>
                <c:pt idx="1952">
                  <c:v>1.5326050113185581E-2</c:v>
                </c:pt>
                <c:pt idx="1953">
                  <c:v>1.5329016648964782E-2</c:v>
                </c:pt>
                <c:pt idx="1954">
                  <c:v>1.5331997642642337E-2</c:v>
                </c:pt>
                <c:pt idx="1955">
                  <c:v>1.5334446877305979E-2</c:v>
                </c:pt>
                <c:pt idx="1956">
                  <c:v>1.5337451209364739E-2</c:v>
                </c:pt>
                <c:pt idx="1957">
                  <c:v>1.5340464601555378E-2</c:v>
                </c:pt>
                <c:pt idx="1958">
                  <c:v>1.534348519118167E-2</c:v>
                </c:pt>
                <c:pt idx="1959">
                  <c:v>1.5347054637420289E-2</c:v>
                </c:pt>
                <c:pt idx="1960">
                  <c:v>1.5350083473079961E-2</c:v>
                </c:pt>
                <c:pt idx="1961">
                  <c:v>1.5353113798063948E-2</c:v>
                </c:pt>
                <c:pt idx="1962">
                  <c:v>1.5356143759672952E-2</c:v>
                </c:pt>
                <c:pt idx="1963">
                  <c:v>1.5359171505198553E-2</c:v>
                </c:pt>
                <c:pt idx="1964">
                  <c:v>1.5362195181917558E-2</c:v>
                </c:pt>
                <c:pt idx="1965">
                  <c:v>1.5365212937098086E-2</c:v>
                </c:pt>
                <c:pt idx="1966">
                  <c:v>1.5368222917996093E-2</c:v>
                </c:pt>
                <c:pt idx="1967">
                  <c:v>1.5370687031708625E-2</c:v>
                </c:pt>
                <c:pt idx="1968">
                  <c:v>1.5372606808822261E-2</c:v>
                </c:pt>
                <c:pt idx="1969">
                  <c:v>1.5375586184048792E-2</c:v>
                </c:pt>
                <c:pt idx="1970">
                  <c:v>1.5378550463513775E-2</c:v>
                </c:pt>
                <c:pt idx="1971">
                  <c:v>1.5382029075786077E-2</c:v>
                </c:pt>
                <c:pt idx="1972">
                  <c:v>1.5384956177901492E-2</c:v>
                </c:pt>
                <c:pt idx="1973">
                  <c:v>1.538786299917924E-2</c:v>
                </c:pt>
                <c:pt idx="1974">
                  <c:v>1.5390749342954218E-2</c:v>
                </c:pt>
                <c:pt idx="1975">
                  <c:v>1.5393615209138144E-2</c:v>
                </c:pt>
                <c:pt idx="1976">
                  <c:v>1.5395935983357424E-2</c:v>
                </c:pt>
                <c:pt idx="1977">
                  <c:v>1.5398762236386161E-2</c:v>
                </c:pt>
                <c:pt idx="1978">
                  <c:v>1.5401568012417563E-2</c:v>
                </c:pt>
                <c:pt idx="1979">
                  <c:v>1.5404353311365068E-2</c:v>
                </c:pt>
                <c:pt idx="1980">
                  <c:v>1.5407118133143442E-2</c:v>
                </c:pt>
                <c:pt idx="1981">
                  <c:v>1.5410380371918822E-2</c:v>
                </c:pt>
                <c:pt idx="1982">
                  <c:v>1.5413102892524703E-2</c:v>
                </c:pt>
                <c:pt idx="1983">
                  <c:v>1.5415804934849973E-2</c:v>
                </c:pt>
                <c:pt idx="1984">
                  <c:v>1.5418867907669529E-2</c:v>
                </c:pt>
                <c:pt idx="1985">
                  <c:v>1.5421013757720616E-2</c:v>
                </c:pt>
                <c:pt idx="1986">
                  <c:v>1.5423652789338381E-2</c:v>
                </c:pt>
                <c:pt idx="1987">
                  <c:v>1.5426271343195665E-2</c:v>
                </c:pt>
                <c:pt idx="1988">
                  <c:v>1.5428869419212088E-2</c:v>
                </c:pt>
                <c:pt idx="1989">
                  <c:v>1.5431447017308159E-2</c:v>
                </c:pt>
                <c:pt idx="1990">
                  <c:v>1.5434004137403938E-2</c:v>
                </c:pt>
                <c:pt idx="1991">
                  <c:v>1.5436540779421701E-2</c:v>
                </c:pt>
                <c:pt idx="1992">
                  <c:v>1.543905694328416E-2</c:v>
                </c:pt>
                <c:pt idx="1993">
                  <c:v>1.5443056737172264E-2</c:v>
                </c:pt>
                <c:pt idx="1994">
                  <c:v>1.544552787302169E-2</c:v>
                </c:pt>
                <c:pt idx="1995">
                  <c:v>1.54479785278942E-2</c:v>
                </c:pt>
                <c:pt idx="1996">
                  <c:v>1.5450408701713771E-2</c:v>
                </c:pt>
                <c:pt idx="1997">
                  <c:v>1.5452818394404374E-2</c:v>
                </c:pt>
                <c:pt idx="1998">
                  <c:v>1.5454713146785624E-2</c:v>
                </c:pt>
                <c:pt idx="1999">
                  <c:v>1.5457083238592809E-2</c:v>
                </c:pt>
                <c:pt idx="2000">
                  <c:v>1.545943284991318E-2</c:v>
                </c:pt>
                <c:pt idx="2001">
                  <c:v>1.5461761980673788E-2</c:v>
                </c:pt>
                <c:pt idx="2002">
                  <c:v>1.5464559638316713E-2</c:v>
                </c:pt>
                <c:pt idx="2003">
                  <c:v>1.5466846442678673E-2</c:v>
                </c:pt>
                <c:pt idx="2004">
                  <c:v>1.5469112765400335E-2</c:v>
                </c:pt>
                <c:pt idx="2005">
                  <c:v>1.5471358606409585E-2</c:v>
                </c:pt>
                <c:pt idx="2006">
                  <c:v>1.5473583965637347E-2</c:v>
                </c:pt>
                <c:pt idx="2007">
                  <c:v>1.5475306669495249E-2</c:v>
                </c:pt>
                <c:pt idx="2008">
                  <c:v>1.5477492434355722E-2</c:v>
                </c:pt>
                <c:pt idx="2009">
                  <c:v>1.5479657718096009E-2</c:v>
                </c:pt>
                <c:pt idx="2010">
                  <c:v>1.5481802520651022E-2</c:v>
                </c:pt>
                <c:pt idx="2011">
                  <c:v>1.5484403532643586E-2</c:v>
                </c:pt>
                <c:pt idx="2012">
                  <c:v>1.5486505999747045E-2</c:v>
                </c:pt>
                <c:pt idx="2013">
                  <c:v>1.548858798459635E-2</c:v>
                </c:pt>
                <c:pt idx="2014">
                  <c:v>1.5490649487126336E-2</c:v>
                </c:pt>
                <c:pt idx="2015">
                  <c:v>1.5492690507274446E-2</c:v>
                </c:pt>
                <c:pt idx="2016">
                  <c:v>1.5494711044975512E-2</c:v>
                </c:pt>
                <c:pt idx="2017">
                  <c:v>1.5496711100167411E-2</c:v>
                </c:pt>
                <c:pt idx="2018">
                  <c:v>1.549869067278715E-2</c:v>
                </c:pt>
                <c:pt idx="2019">
                  <c:v>1.5500184079508345E-2</c:v>
                </c:pt>
                <c:pt idx="2020">
                  <c:v>1.5501195104236315E-2</c:v>
                </c:pt>
                <c:pt idx="2021">
                  <c:v>1.5503117370577997E-2</c:v>
                </c:pt>
                <c:pt idx="2022">
                  <c:v>1.5505019156724019E-2</c:v>
                </c:pt>
                <c:pt idx="2023">
                  <c:v>1.5506900462614319E-2</c:v>
                </c:pt>
                <c:pt idx="2024">
                  <c:v>1.5509220301497336E-2</c:v>
                </c:pt>
                <c:pt idx="2025">
                  <c:v>1.5511059262732494E-2</c:v>
                </c:pt>
                <c:pt idx="2026">
                  <c:v>1.5512877742668798E-2</c:v>
                </c:pt>
                <c:pt idx="2027">
                  <c:v>1.551467574124827E-2</c:v>
                </c:pt>
                <c:pt idx="2028">
                  <c:v>1.5515999786246576E-2</c:v>
                </c:pt>
                <c:pt idx="2029">
                  <c:v>1.551775820941895E-2</c:v>
                </c:pt>
                <c:pt idx="2030">
                  <c:v>1.5519496151945197E-2</c:v>
                </c:pt>
                <c:pt idx="2031">
                  <c:v>1.55212136137732E-2</c:v>
                </c:pt>
                <c:pt idx="2032">
                  <c:v>1.5522910594850406E-2</c:v>
                </c:pt>
                <c:pt idx="2033">
                  <c:v>1.5525033621196298E-2</c:v>
                </c:pt>
                <c:pt idx="2034">
                  <c:v>1.5526688248769275E-2</c:v>
                </c:pt>
                <c:pt idx="2035">
                  <c:v>1.5528322394560708E-2</c:v>
                </c:pt>
                <c:pt idx="2036">
                  <c:v>1.5530164909953712E-2</c:v>
                </c:pt>
                <c:pt idx="2037">
                  <c:v>1.5531314411893326E-2</c:v>
                </c:pt>
                <c:pt idx="2038">
                  <c:v>1.5532885581523085E-2</c:v>
                </c:pt>
                <c:pt idx="2039">
                  <c:v>1.5534436270043438E-2</c:v>
                </c:pt>
                <c:pt idx="2040">
                  <c:v>1.5535966477407131E-2</c:v>
                </c:pt>
                <c:pt idx="2041">
                  <c:v>1.5537476203567793E-2</c:v>
                </c:pt>
                <c:pt idx="2042">
                  <c:v>1.5538965448478166E-2</c:v>
                </c:pt>
                <c:pt idx="2043">
                  <c:v>1.5540434212093206E-2</c:v>
                </c:pt>
                <c:pt idx="2044">
                  <c:v>1.5541882494366985E-2</c:v>
                </c:pt>
                <c:pt idx="2045">
                  <c:v>1.5544169305226209E-2</c:v>
                </c:pt>
                <c:pt idx="2046">
                  <c:v>1.5546857213906067E-2</c:v>
                </c:pt>
                <c:pt idx="2047">
                  <c:v>1.5548237033784638E-2</c:v>
                </c:pt>
                <c:pt idx="2048">
                  <c:v>1.5549596367754754E-2</c:v>
                </c:pt>
                <c:pt idx="2049">
                  <c:v>1.5550935215772582E-2</c:v>
                </c:pt>
                <c:pt idx="2050">
                  <c:v>1.5550987044222517E-2</c:v>
                </c:pt>
                <c:pt idx="2051">
                  <c:v>1.5552289141997256E-2</c:v>
                </c:pt>
                <c:pt idx="2052">
                  <c:v>1.5553570756334099E-2</c:v>
                </c:pt>
                <c:pt idx="2053">
                  <c:v>1.5554831887195041E-2</c:v>
                </c:pt>
                <c:pt idx="2054">
                  <c:v>1.5557322165133803E-2</c:v>
                </c:pt>
                <c:pt idx="2055">
                  <c:v>1.5558538096578796E-2</c:v>
                </c:pt>
                <c:pt idx="2056">
                  <c:v>1.5559733541790004E-2</c:v>
                </c:pt>
                <c:pt idx="2057">
                  <c:v>1.5560908500730039E-2</c:v>
                </c:pt>
                <c:pt idx="2058">
                  <c:v>1.5560830287997554E-2</c:v>
                </c:pt>
                <c:pt idx="2059">
                  <c:v>1.5561968517198502E-2</c:v>
                </c:pt>
                <c:pt idx="2060">
                  <c:v>1.5563086262661027E-2</c:v>
                </c:pt>
                <c:pt idx="2061">
                  <c:v>1.5564183524352806E-2</c:v>
                </c:pt>
                <c:pt idx="2062">
                  <c:v>1.5565260302238898E-2</c:v>
                </c:pt>
                <c:pt idx="2063">
                  <c:v>1.5567528040650544E-2</c:v>
                </c:pt>
                <c:pt idx="2064">
                  <c:v>1.556855959469316E-2</c:v>
                </c:pt>
                <c:pt idx="2065">
                  <c:v>1.5569570662186545E-2</c:v>
                </c:pt>
                <c:pt idx="2066">
                  <c:v>1.5570561243098465E-2</c:v>
                </c:pt>
                <c:pt idx="2067">
                  <c:v>1.557153133739927E-2</c:v>
                </c:pt>
                <c:pt idx="2068">
                  <c:v>1.5572480945056293E-2</c:v>
                </c:pt>
                <c:pt idx="2069">
                  <c:v>1.5573410066041174E-2</c:v>
                </c:pt>
                <c:pt idx="2070">
                  <c:v>1.5574318700324257E-2</c:v>
                </c:pt>
                <c:pt idx="2071">
                  <c:v>1.5574029526648688E-2</c:v>
                </c:pt>
                <c:pt idx="2072">
                  <c:v>1.5574510200212928E-2</c:v>
                </c:pt>
                <c:pt idx="2073">
                  <c:v>1.557536308057267E-2</c:v>
                </c:pt>
                <c:pt idx="2074">
                  <c:v>1.557619547765053E-2</c:v>
                </c:pt>
                <c:pt idx="2075">
                  <c:v>1.5577007391420591E-2</c:v>
                </c:pt>
                <c:pt idx="2076">
                  <c:v>1.5579725335523969E-2</c:v>
                </c:pt>
                <c:pt idx="2077">
                  <c:v>1.557895389263864E-2</c:v>
                </c:pt>
                <c:pt idx="2078">
                  <c:v>1.5579702925523754E-2</c:v>
                </c:pt>
                <c:pt idx="2079">
                  <c:v>1.5580431474121817E-2</c:v>
                </c:pt>
                <c:pt idx="2080">
                  <c:v>1.5580759709807147E-2</c:v>
                </c:pt>
                <c:pt idx="2081">
                  <c:v>1.558144872322885E-2</c:v>
                </c:pt>
                <c:pt idx="2082">
                  <c:v>1.5582117253181564E-2</c:v>
                </c:pt>
                <c:pt idx="2083">
                  <c:v>1.558276529964465E-2</c:v>
                </c:pt>
                <c:pt idx="2084">
                  <c:v>1.5583392862597023E-2</c:v>
                </c:pt>
                <c:pt idx="2085">
                  <c:v>1.5584372594467738E-2</c:v>
                </c:pt>
                <c:pt idx="2086">
                  <c:v>1.5584957752461928E-2</c:v>
                </c:pt>
                <c:pt idx="2087">
                  <c:v>1.5585522426005699E-2</c:v>
                </c:pt>
                <c:pt idx="2088">
                  <c:v>1.5586878564146261E-2</c:v>
                </c:pt>
                <c:pt idx="2089">
                  <c:v>1.5586296772656692E-2</c:v>
                </c:pt>
                <c:pt idx="2090">
                  <c:v>1.5586798507932435E-2</c:v>
                </c:pt>
                <c:pt idx="2091">
                  <c:v>1.5587279759574928E-2</c:v>
                </c:pt>
                <c:pt idx="2092">
                  <c:v>1.5587740527567919E-2</c:v>
                </c:pt>
                <c:pt idx="2093">
                  <c:v>1.5588180811897792E-2</c:v>
                </c:pt>
                <c:pt idx="2094">
                  <c:v>1.5588600612550494E-2</c:v>
                </c:pt>
                <c:pt idx="2095">
                  <c:v>1.5588999929513287E-2</c:v>
                </c:pt>
                <c:pt idx="2096">
                  <c:v>1.5589378762773873E-2</c:v>
                </c:pt>
                <c:pt idx="2097">
                  <c:v>1.5590802126083447E-2</c:v>
                </c:pt>
                <c:pt idx="2098">
                  <c:v>1.5591135645688462E-2</c:v>
                </c:pt>
                <c:pt idx="2099">
                  <c:v>1.559144867890597E-2</c:v>
                </c:pt>
                <c:pt idx="2100">
                  <c:v>1.5591741225726036E-2</c:v>
                </c:pt>
                <c:pt idx="2101">
                  <c:v>1.5592013286140018E-2</c:v>
                </c:pt>
                <c:pt idx="2102">
                  <c:v>1.5591705703941704E-2</c:v>
                </c:pt>
                <c:pt idx="2103">
                  <c:v>1.5591927992441881E-2</c:v>
                </c:pt>
                <c:pt idx="2104">
                  <c:v>1.5592129796276725E-2</c:v>
                </c:pt>
                <c:pt idx="2105">
                  <c:v>1.5592311115438814E-2</c:v>
                </c:pt>
                <c:pt idx="2106">
                  <c:v>1.5592813051752275E-2</c:v>
                </c:pt>
                <c:pt idx="2107">
                  <c:v>1.5592951944355346E-2</c:v>
                </c:pt>
                <c:pt idx="2108">
                  <c:v>1.5593070351386483E-2</c:v>
                </c:pt>
                <c:pt idx="2109">
                  <c:v>1.5593168272843077E-2</c:v>
                </c:pt>
                <c:pt idx="2110">
                  <c:v>1.5592910440998486E-2</c:v>
                </c:pt>
                <c:pt idx="2111">
                  <c:v>1.5592968852033621E-2</c:v>
                </c:pt>
                <c:pt idx="2112">
                  <c:v>1.5593006778371101E-2</c:v>
                </c:pt>
                <c:pt idx="2113">
                  <c:v>1.5593024220008743E-2</c:v>
                </c:pt>
                <c:pt idx="2114">
                  <c:v>1.5593350596423659E-2</c:v>
                </c:pt>
                <c:pt idx="2115">
                  <c:v>1.5593325604391736E-2</c:v>
                </c:pt>
                <c:pt idx="2116">
                  <c:v>1.5593280126776585E-2</c:v>
                </c:pt>
                <c:pt idx="2117">
                  <c:v>1.559321416358081E-2</c:v>
                </c:pt>
                <c:pt idx="2118">
                  <c:v>1.5593127714805715E-2</c:v>
                </c:pt>
                <c:pt idx="2119">
                  <c:v>1.5593020780454341E-2</c:v>
                </c:pt>
                <c:pt idx="2120">
                  <c:v>1.5592893360529729E-2</c:v>
                </c:pt>
                <c:pt idx="2121">
                  <c:v>1.559274545503579E-2</c:v>
                </c:pt>
                <c:pt idx="2122">
                  <c:v>1.559257706397817E-2</c:v>
                </c:pt>
                <c:pt idx="2123">
                  <c:v>1.5591439165398086E-2</c:v>
                </c:pt>
                <c:pt idx="2124">
                  <c:v>1.5591234219512851E-2</c:v>
                </c:pt>
                <c:pt idx="2125">
                  <c:v>1.5591008790730028E-2</c:v>
                </c:pt>
                <c:pt idx="2126">
                  <c:v>1.5590762879055357E-2</c:v>
                </c:pt>
                <c:pt idx="2127">
                  <c:v>1.5590496484498116E-2</c:v>
                </c:pt>
                <c:pt idx="2128">
                  <c:v>1.5590518710463961E-2</c:v>
                </c:pt>
                <c:pt idx="2129">
                  <c:v>1.5590209873782897E-2</c:v>
                </c:pt>
                <c:pt idx="2130">
                  <c:v>1.5589880553362294E-2</c:v>
                </c:pt>
                <c:pt idx="2131">
                  <c:v>1.5589530749211374E-2</c:v>
                </c:pt>
                <c:pt idx="2132">
                  <c:v>1.5588857268769215E-2</c:v>
                </c:pt>
                <c:pt idx="2133">
                  <c:v>1.558846797710556E-2</c:v>
                </c:pt>
                <c:pt idx="2134">
                  <c:v>1.5588058202628225E-2</c:v>
                </c:pt>
                <c:pt idx="2135">
                  <c:v>1.5587627945351347E-2</c:v>
                </c:pt>
                <c:pt idx="2136">
                  <c:v>1.5587474472921034E-2</c:v>
                </c:pt>
                <c:pt idx="2137">
                  <c:v>1.5587001766643396E-2</c:v>
                </c:pt>
                <c:pt idx="2138">
                  <c:v>1.5586508576725481E-2</c:v>
                </c:pt>
                <c:pt idx="2139">
                  <c:v>1.558599490318178E-2</c:v>
                </c:pt>
                <c:pt idx="2140">
                  <c:v>1.5585460746028986E-2</c:v>
                </c:pt>
                <c:pt idx="2141">
                  <c:v>1.5584616263662339E-2</c:v>
                </c:pt>
                <c:pt idx="2142">
                  <c:v>1.5584042627187001E-2</c:v>
                </c:pt>
                <c:pt idx="2143">
                  <c:v>1.5583448508034893E-2</c:v>
                </c:pt>
                <c:pt idx="2144">
                  <c:v>1.5582833906222799E-2</c:v>
                </c:pt>
                <c:pt idx="2145">
                  <c:v>1.5582198821770147E-2</c:v>
                </c:pt>
                <c:pt idx="2146">
                  <c:v>1.5581543254697697E-2</c:v>
                </c:pt>
                <c:pt idx="2147">
                  <c:v>1.5580867205024438E-2</c:v>
                </c:pt>
                <c:pt idx="2148">
                  <c:v>1.5580170672771126E-2</c:v>
                </c:pt>
                <c:pt idx="2149">
                  <c:v>1.5580286996384982E-2</c:v>
                </c:pt>
                <c:pt idx="2150">
                  <c:v>1.5579545013985981E-2</c:v>
                </c:pt>
                <c:pt idx="2151">
                  <c:v>1.5578782546433408E-2</c:v>
                </c:pt>
                <c:pt idx="2152">
                  <c:v>1.557799959375159E-2</c:v>
                </c:pt>
                <c:pt idx="2153">
                  <c:v>1.557719615596442E-2</c:v>
                </c:pt>
                <c:pt idx="2154">
                  <c:v>1.5576102072857659E-2</c:v>
                </c:pt>
                <c:pt idx="2155">
                  <c:v>1.5575259164477624E-2</c:v>
                </c:pt>
                <c:pt idx="2156">
                  <c:v>1.5574395771948132E-2</c:v>
                </c:pt>
                <c:pt idx="2157">
                  <c:v>1.5573511895297137E-2</c:v>
                </c:pt>
                <c:pt idx="2158">
                  <c:v>1.557287169135497E-2</c:v>
                </c:pt>
                <c:pt idx="2159">
                  <c:v>1.5571945343486557E-2</c:v>
                </c:pt>
                <c:pt idx="2160">
                  <c:v>1.5570998510701772E-2</c:v>
                </c:pt>
                <c:pt idx="2161">
                  <c:v>1.5570031193030591E-2</c:v>
                </c:pt>
                <c:pt idx="2162">
                  <c:v>1.5568785251184089E-2</c:v>
                </c:pt>
                <c:pt idx="2163">
                  <c:v>1.5567778470395952E-2</c:v>
                </c:pt>
                <c:pt idx="2164">
                  <c:v>1.5566751205690741E-2</c:v>
                </c:pt>
                <c:pt idx="2165">
                  <c:v>1.5565703457099902E-2</c:v>
                </c:pt>
                <c:pt idx="2166">
                  <c:v>1.5564635224655761E-2</c:v>
                </c:pt>
                <c:pt idx="2167">
                  <c:v>1.5563797106113032E-2</c:v>
                </c:pt>
                <c:pt idx="2168">
                  <c:v>1.556268639511464E-2</c:v>
                </c:pt>
                <c:pt idx="2169">
                  <c:v>1.5561555199487471E-2</c:v>
                </c:pt>
                <c:pt idx="2170">
                  <c:v>1.5560403519268453E-2</c:v>
                </c:pt>
                <c:pt idx="2171">
                  <c:v>1.5559231354492777E-2</c:v>
                </c:pt>
                <c:pt idx="2172">
                  <c:v>1.5558038705197367E-2</c:v>
                </c:pt>
                <c:pt idx="2173">
                  <c:v>1.5556825571418716E-2</c:v>
                </c:pt>
                <c:pt idx="2174">
                  <c:v>1.5555591953194623E-2</c:v>
                </c:pt>
                <c:pt idx="2175">
                  <c:v>1.55536219796364E-2</c:v>
                </c:pt>
                <c:pt idx="2176">
                  <c:v>1.5552351946107006E-2</c:v>
                </c:pt>
                <c:pt idx="2177">
                  <c:v>1.5551061430871999E-2</c:v>
                </c:pt>
                <c:pt idx="2178">
                  <c:v>1.5549750433970685E-2</c:v>
                </c:pt>
                <c:pt idx="2179">
                  <c:v>1.5548418955443694E-2</c:v>
                </c:pt>
                <c:pt idx="2180">
                  <c:v>1.5547298159782265E-2</c:v>
                </c:pt>
                <c:pt idx="2181">
                  <c:v>1.5545924196062325E-2</c:v>
                </c:pt>
                <c:pt idx="2182">
                  <c:v>1.5544529749968786E-2</c:v>
                </c:pt>
                <c:pt idx="2183">
                  <c:v>1.5543114821543372E-2</c:v>
                </c:pt>
                <c:pt idx="2184">
                  <c:v>1.554145433986596E-2</c:v>
                </c:pt>
                <c:pt idx="2185">
                  <c:v>1.553999997246111E-2</c:v>
                </c:pt>
                <c:pt idx="2186">
                  <c:v>1.5538525123729569E-2</c:v>
                </c:pt>
                <c:pt idx="2187">
                  <c:v>1.5537029793715504E-2</c:v>
                </c:pt>
                <c:pt idx="2188">
                  <c:v>1.553573294599518E-2</c:v>
                </c:pt>
                <c:pt idx="2189">
                  <c:v>1.5534195124519744E-2</c:v>
                </c:pt>
                <c:pt idx="2190">
                  <c:v>1.5532636821031299E-2</c:v>
                </c:pt>
                <c:pt idx="2191">
                  <c:v>1.553105803557772E-2</c:v>
                </c:pt>
                <c:pt idx="2192">
                  <c:v>1.5529458768208196E-2</c:v>
                </c:pt>
                <c:pt idx="2193">
                  <c:v>1.5527627709321814E-2</c:v>
                </c:pt>
                <c:pt idx="2194">
                  <c:v>1.552598901165232E-2</c:v>
                </c:pt>
                <c:pt idx="2195">
                  <c:v>1.5524329833085848E-2</c:v>
                </c:pt>
                <c:pt idx="2196">
                  <c:v>1.5522650173672303E-2</c:v>
                </c:pt>
                <c:pt idx="2197">
                  <c:v>1.5520950033463356E-2</c:v>
                </c:pt>
                <c:pt idx="2198">
                  <c:v>1.5519229412510679E-2</c:v>
                </c:pt>
                <c:pt idx="2199">
                  <c:v>1.5517488310867708E-2</c:v>
                </c:pt>
                <c:pt idx="2200">
                  <c:v>1.5515726728587441E-2</c:v>
                </c:pt>
                <c:pt idx="2201">
                  <c:v>1.5514541296538511E-2</c:v>
                </c:pt>
                <c:pt idx="2202">
                  <c:v>1.55127341317924E-2</c:v>
                </c:pt>
                <c:pt idx="2203">
                  <c:v>1.5510906483975401E-2</c:v>
                </c:pt>
                <c:pt idx="2204">
                  <c:v>1.550905835314355E-2</c:v>
                </c:pt>
                <c:pt idx="2205">
                  <c:v>1.55071897393555E-2</c:v>
                </c:pt>
                <c:pt idx="2206">
                  <c:v>1.5505109615512326E-2</c:v>
                </c:pt>
                <c:pt idx="2207">
                  <c:v>1.5503201300751905E-2</c:v>
                </c:pt>
                <c:pt idx="2208">
                  <c:v>1.5501271475990274E-2</c:v>
                </c:pt>
                <c:pt idx="2209">
                  <c:v>1.5499319341669414E-2</c:v>
                </c:pt>
                <c:pt idx="2210">
                  <c:v>1.5497527915471935E-2</c:v>
                </c:pt>
                <c:pt idx="2211">
                  <c:v>1.5495526712723204E-2</c:v>
                </c:pt>
                <c:pt idx="2212">
                  <c:v>1.5493500710077119E-2</c:v>
                </c:pt>
                <c:pt idx="2213">
                  <c:v>1.5491449112304148E-2</c:v>
                </c:pt>
                <c:pt idx="2214">
                  <c:v>1.5489196042403447E-2</c:v>
                </c:pt>
                <c:pt idx="2215">
                  <c:v>1.5487093260221189E-2</c:v>
                </c:pt>
                <c:pt idx="2216">
                  <c:v>1.5484962571685419E-2</c:v>
                </c:pt>
                <c:pt idx="2217">
                  <c:v>1.548280317726957E-2</c:v>
                </c:pt>
                <c:pt idx="2218">
                  <c:v>1.5480614277454506E-2</c:v>
                </c:pt>
                <c:pt idx="2219">
                  <c:v>1.5478557495669945E-2</c:v>
                </c:pt>
                <c:pt idx="2220">
                  <c:v>1.5476304465941509E-2</c:v>
                </c:pt>
                <c:pt idx="2221">
                  <c:v>1.5474019479410218E-2</c:v>
                </c:pt>
                <c:pt idx="2222">
                  <c:v>1.5471701740889111E-2</c:v>
                </c:pt>
                <c:pt idx="2223">
                  <c:v>1.5469350455196007E-2</c:v>
                </c:pt>
                <c:pt idx="2224">
                  <c:v>1.5466964827153505E-2</c:v>
                </c:pt>
                <c:pt idx="2225">
                  <c:v>1.5464544061591151E-2</c:v>
                </c:pt>
                <c:pt idx="2226">
                  <c:v>1.5462087363344144E-2</c:v>
                </c:pt>
                <c:pt idx="2227">
                  <c:v>1.5459314810867666E-2</c:v>
                </c:pt>
                <c:pt idx="2228">
                  <c:v>1.5456652933597149E-2</c:v>
                </c:pt>
                <c:pt idx="2229">
                  <c:v>1.5454092788317287E-2</c:v>
                </c:pt>
                <c:pt idx="2230">
                  <c:v>1.5451493572338486E-2</c:v>
                </c:pt>
                <c:pt idx="2231">
                  <c:v>1.5448854477444485E-2</c:v>
                </c:pt>
                <c:pt idx="2232">
                  <c:v>1.5446299440042614E-2</c:v>
                </c:pt>
                <c:pt idx="2233">
                  <c:v>1.5443575291317116E-2</c:v>
                </c:pt>
                <c:pt idx="2234">
                  <c:v>1.5440809761179912E-2</c:v>
                </c:pt>
                <c:pt idx="2235">
                  <c:v>1.543800284980186E-2</c:v>
                </c:pt>
                <c:pt idx="2236">
                  <c:v>1.543515455735776E-2</c:v>
                </c:pt>
                <c:pt idx="2237">
                  <c:v>1.5432155517621162E-2</c:v>
                </c:pt>
                <c:pt idx="2238">
                  <c:v>1.5429227544341199E-2</c:v>
                </c:pt>
                <c:pt idx="2239">
                  <c:v>1.542625819226427E-2</c:v>
                </c:pt>
                <c:pt idx="2240">
                  <c:v>1.5423247461575425E-2</c:v>
                </c:pt>
                <c:pt idx="2241">
                  <c:v>1.5420292385454048E-2</c:v>
                </c:pt>
                <c:pt idx="2242">
                  <c:v>1.5417195810432154E-2</c:v>
                </c:pt>
                <c:pt idx="2243">
                  <c:v>1.541405785564076E-2</c:v>
                </c:pt>
                <c:pt idx="2244">
                  <c:v>1.5410878521275312E-2</c:v>
                </c:pt>
                <c:pt idx="2245">
                  <c:v>1.5407573135561504E-2</c:v>
                </c:pt>
                <c:pt idx="2246">
                  <c:v>1.5404314137203693E-2</c:v>
                </c:pt>
                <c:pt idx="2247">
                  <c:v>1.5401013761592437E-2</c:v>
                </c:pt>
                <c:pt idx="2248">
                  <c:v>1.5397672008932653E-2</c:v>
                </c:pt>
                <c:pt idx="2249">
                  <c:v>1.5394288879430585E-2</c:v>
                </c:pt>
                <c:pt idx="2250">
                  <c:v>1.5390864373296009E-2</c:v>
                </c:pt>
                <c:pt idx="2251">
                  <c:v>1.5387398490741794E-2</c:v>
                </c:pt>
                <c:pt idx="2252">
                  <c:v>1.5383891231982135E-2</c:v>
                </c:pt>
                <c:pt idx="2253">
                  <c:v>1.5380521314503796E-2</c:v>
                </c:pt>
                <c:pt idx="2254">
                  <c:v>1.5376921978405062E-2</c:v>
                </c:pt>
                <c:pt idx="2255">
                  <c:v>1.5373281261635697E-2</c:v>
                </c:pt>
                <c:pt idx="2256">
                  <c:v>1.5369599164425086E-2</c:v>
                </c:pt>
                <c:pt idx="2257">
                  <c:v>1.5365875687003911E-2</c:v>
                </c:pt>
                <c:pt idx="2258">
                  <c:v>1.5362067113161371E-2</c:v>
                </c:pt>
                <c:pt idx="2259">
                  <c:v>1.5358263993331383E-2</c:v>
                </c:pt>
                <c:pt idx="2260">
                  <c:v>1.5354419495703594E-2</c:v>
                </c:pt>
                <c:pt idx="2261">
                  <c:v>1.5350533620519125E-2</c:v>
                </c:pt>
                <c:pt idx="2262">
                  <c:v>1.5346637605053823E-2</c:v>
                </c:pt>
                <c:pt idx="2263">
                  <c:v>1.5342665851390476E-2</c:v>
                </c:pt>
                <c:pt idx="2264">
                  <c:v>1.53386527192126E-2</c:v>
                </c:pt>
                <c:pt idx="2265">
                  <c:v>1.5334598208773906E-2</c:v>
                </c:pt>
                <c:pt idx="2266">
                  <c:v>1.5330502320329844E-2</c:v>
                </c:pt>
                <c:pt idx="2267">
                  <c:v>1.5326349454522102E-2</c:v>
                </c:pt>
                <c:pt idx="2268">
                  <c:v>1.5322173943396609E-2</c:v>
                </c:pt>
                <c:pt idx="2269">
                  <c:v>1.5317957056733365E-2</c:v>
                </c:pt>
                <c:pt idx="2270">
                  <c:v>1.5313698794796205E-2</c:v>
                </c:pt>
                <c:pt idx="2271">
                  <c:v>1.5309402217136042E-2</c:v>
                </c:pt>
                <c:pt idx="2272">
                  <c:v>1.5305058066164052E-2</c:v>
                </c:pt>
                <c:pt idx="2273">
                  <c:v>1.530067253904477E-2</c:v>
                </c:pt>
                <c:pt idx="2274">
                  <c:v>1.5296245636056671E-2</c:v>
                </c:pt>
                <c:pt idx="2275">
                  <c:v>1.5291777357477358E-2</c:v>
                </c:pt>
                <c:pt idx="2276">
                  <c:v>1.5287267703587041E-2</c:v>
                </c:pt>
                <c:pt idx="2277">
                  <c:v>1.5282716674672448E-2</c:v>
                </c:pt>
                <c:pt idx="2278">
                  <c:v>1.5278124271017698E-2</c:v>
                </c:pt>
                <c:pt idx="2279">
                  <c:v>1.5273490492912562E-2</c:v>
                </c:pt>
                <c:pt idx="2280">
                  <c:v>1.5268865548208006E-2</c:v>
                </c:pt>
                <c:pt idx="2281">
                  <c:v>1.5264155330528377E-2</c:v>
                </c:pt>
                <c:pt idx="2282">
                  <c:v>1.5259403742609645E-2</c:v>
                </c:pt>
                <c:pt idx="2283">
                  <c:v>1.5254610784748277E-2</c:v>
                </c:pt>
                <c:pt idx="2284">
                  <c:v>1.5249738877967137E-2</c:v>
                </c:pt>
                <c:pt idx="2285">
                  <c:v>1.5244860020371617E-2</c:v>
                </c:pt>
                <c:pt idx="2286">
                  <c:v>1.5239939792079065E-2</c:v>
                </c:pt>
                <c:pt idx="2287">
                  <c:v>1.5234978193398741E-2</c:v>
                </c:pt>
                <c:pt idx="2288">
                  <c:v>1.5230025456834122E-2</c:v>
                </c:pt>
                <c:pt idx="2289">
                  <c:v>1.5224984285674047E-2</c:v>
                </c:pt>
                <c:pt idx="2290">
                  <c:v>1.5219901746713799E-2</c:v>
                </c:pt>
                <c:pt idx="2291">
                  <c:v>1.5214777840271802E-2</c:v>
                </c:pt>
                <c:pt idx="2292">
                  <c:v>1.5209612566665167E-2</c:v>
                </c:pt>
                <c:pt idx="2293">
                  <c:v>1.5204339840736382E-2</c:v>
                </c:pt>
                <c:pt idx="2294">
                  <c:v>1.5199088658180053E-2</c:v>
                </c:pt>
                <c:pt idx="2295">
                  <c:v>1.5193796107793908E-2</c:v>
                </c:pt>
                <c:pt idx="2296">
                  <c:v>1.5187696824719241E-2</c:v>
                </c:pt>
                <c:pt idx="2297">
                  <c:v>1.518239488225911E-2</c:v>
                </c:pt>
                <c:pt idx="2298">
                  <c:v>1.5176975503228298E-2</c:v>
                </c:pt>
                <c:pt idx="2299">
                  <c:v>1.5171514759389207E-2</c:v>
                </c:pt>
                <c:pt idx="2300">
                  <c:v>1.5166012651079584E-2</c:v>
                </c:pt>
                <c:pt idx="2301">
                  <c:v>1.5160469178643773E-2</c:v>
                </c:pt>
                <c:pt idx="2302">
                  <c:v>1.5154884342424792E-2</c:v>
                </c:pt>
                <c:pt idx="2303">
                  <c:v>1.5149258142773132E-2</c:v>
                </c:pt>
                <c:pt idx="2304">
                  <c:v>1.5143590580037086E-2</c:v>
                </c:pt>
                <c:pt idx="2305">
                  <c:v>1.5137881654571536E-2</c:v>
                </c:pt>
                <c:pt idx="2306">
                  <c:v>1.5131915154528166E-2</c:v>
                </c:pt>
                <c:pt idx="2307">
                  <c:v>1.5126117110483285E-2</c:v>
                </c:pt>
                <c:pt idx="2308">
                  <c:v>1.5120277701558188E-2</c:v>
                </c:pt>
                <c:pt idx="2309">
                  <c:v>1.5114396928120406E-2</c:v>
                </c:pt>
                <c:pt idx="2310">
                  <c:v>1.5108595849242876E-2</c:v>
                </c:pt>
                <c:pt idx="2311">
                  <c:v>1.5102635551540492E-2</c:v>
                </c:pt>
                <c:pt idx="2312">
                  <c:v>1.509663389204805E-2</c:v>
                </c:pt>
                <c:pt idx="2313">
                  <c:v>1.5090590871141204E-2</c:v>
                </c:pt>
                <c:pt idx="2314">
                  <c:v>1.5083229960717672E-2</c:v>
                </c:pt>
                <c:pt idx="2315">
                  <c:v>1.5077088677944599E-2</c:v>
                </c:pt>
                <c:pt idx="2316">
                  <c:v>1.5070906030173647E-2</c:v>
                </c:pt>
                <c:pt idx="2317">
                  <c:v>1.506468201780063E-2</c:v>
                </c:pt>
                <c:pt idx="2318">
                  <c:v>1.5058859150692154E-2</c:v>
                </c:pt>
                <c:pt idx="2319">
                  <c:v>1.5052562060917943E-2</c:v>
                </c:pt>
                <c:pt idx="2320">
                  <c:v>1.5046223612487778E-2</c:v>
                </c:pt>
                <c:pt idx="2321">
                  <c:v>1.5039843805797846E-2</c:v>
                </c:pt>
                <c:pt idx="2322">
                  <c:v>1.5033422641250011E-2</c:v>
                </c:pt>
                <c:pt idx="2323">
                  <c:v>1.5026469309255247E-2</c:v>
                </c:pt>
                <c:pt idx="2324">
                  <c:v>1.5019955755896203E-2</c:v>
                </c:pt>
                <c:pt idx="2325">
                  <c:v>1.5013400841176801E-2</c:v>
                </c:pt>
                <c:pt idx="2326">
                  <c:v>1.5006804565513912E-2</c:v>
                </c:pt>
                <c:pt idx="2327">
                  <c:v>1.5000166929326555E-2</c:v>
                </c:pt>
                <c:pt idx="2328">
                  <c:v>1.4993487933038049E-2</c:v>
                </c:pt>
                <c:pt idx="2329">
                  <c:v>1.4986767577072999E-2</c:v>
                </c:pt>
                <c:pt idx="2330">
                  <c:v>1.4980005861859019E-2</c:v>
                </c:pt>
                <c:pt idx="2331">
                  <c:v>1.4973771123827799E-2</c:v>
                </c:pt>
                <c:pt idx="2332">
                  <c:v>1.496732019636046E-2</c:v>
                </c:pt>
                <c:pt idx="2333">
                  <c:v>1.4960450598935188E-2</c:v>
                </c:pt>
                <c:pt idx="2334">
                  <c:v>1.4953539651746083E-2</c:v>
                </c:pt>
                <c:pt idx="2335">
                  <c:v>1.4946587355220645E-2</c:v>
                </c:pt>
                <c:pt idx="2336">
                  <c:v>1.4939389008638603E-2</c:v>
                </c:pt>
                <c:pt idx="2337">
                  <c:v>1.4932350770431851E-2</c:v>
                </c:pt>
                <c:pt idx="2338">
                  <c:v>1.492527118264771E-2</c:v>
                </c:pt>
                <c:pt idx="2339">
                  <c:v>1.4918150245727586E-2</c:v>
                </c:pt>
                <c:pt idx="2340">
                  <c:v>1.4911205647709855E-2</c:v>
                </c:pt>
                <c:pt idx="2341">
                  <c:v>1.490400526429946E-2</c:v>
                </c:pt>
                <c:pt idx="2342">
                  <c:v>1.4896763534619453E-2</c:v>
                </c:pt>
                <c:pt idx="2343">
                  <c:v>1.488948045911986E-2</c:v>
                </c:pt>
                <c:pt idx="2344">
                  <c:v>1.4882156038251151E-2</c:v>
                </c:pt>
                <c:pt idx="2345">
                  <c:v>1.4874556317368981E-2</c:v>
                </c:pt>
                <c:pt idx="2346">
                  <c:v>1.4867145949058793E-2</c:v>
                </c:pt>
                <c:pt idx="2347">
                  <c:v>1.4859694235232583E-2</c:v>
                </c:pt>
                <c:pt idx="2348">
                  <c:v>1.4851127364290713E-2</c:v>
                </c:pt>
                <c:pt idx="2349">
                  <c:v>1.4843834517151332E-2</c:v>
                </c:pt>
                <c:pt idx="2350">
                  <c:v>1.4836256127634079E-2</c:v>
                </c:pt>
                <c:pt idx="2351">
                  <c:v>1.4828636396043196E-2</c:v>
                </c:pt>
                <c:pt idx="2352">
                  <c:v>1.4820975322850346E-2</c:v>
                </c:pt>
                <c:pt idx="2353">
                  <c:v>1.4813272908532056E-2</c:v>
                </c:pt>
                <c:pt idx="2354">
                  <c:v>1.4805529153563085E-2</c:v>
                </c:pt>
                <c:pt idx="2355">
                  <c:v>1.4797744058423049E-2</c:v>
                </c:pt>
                <c:pt idx="2356">
                  <c:v>1.4789917623595538E-2</c:v>
                </c:pt>
                <c:pt idx="2357">
                  <c:v>1.4781776230324608E-2</c:v>
                </c:pt>
                <c:pt idx="2358">
                  <c:v>1.4773031232170218E-2</c:v>
                </c:pt>
                <c:pt idx="2359">
                  <c:v>1.4765067668783978E-2</c:v>
                </c:pt>
                <c:pt idx="2360">
                  <c:v>1.4757062761752258E-2</c:v>
                </c:pt>
                <c:pt idx="2361">
                  <c:v>1.4749016511580167E-2</c:v>
                </c:pt>
                <c:pt idx="2362">
                  <c:v>1.4736874265954535E-2</c:v>
                </c:pt>
                <c:pt idx="2363">
                  <c:v>1.4728728277318115E-2</c:v>
                </c:pt>
                <c:pt idx="2364">
                  <c:v>1.4720540950299361E-2</c:v>
                </c:pt>
                <c:pt idx="2365">
                  <c:v>1.4712312285414145E-2</c:v>
                </c:pt>
                <c:pt idx="2366">
                  <c:v>1.4703736600077908E-2</c:v>
                </c:pt>
                <c:pt idx="2367">
                  <c:v>1.469542197021894E-2</c:v>
                </c:pt>
                <c:pt idx="2368">
                  <c:v>1.4687066002592852E-2</c:v>
                </c:pt>
                <c:pt idx="2369">
                  <c:v>1.467866869772661E-2</c:v>
                </c:pt>
                <c:pt idx="2370">
                  <c:v>1.4670548911086365E-2</c:v>
                </c:pt>
                <c:pt idx="2371">
                  <c:v>1.466207222990119E-2</c:v>
                </c:pt>
                <c:pt idx="2372">
                  <c:v>1.4653554214509141E-2</c:v>
                </c:pt>
                <c:pt idx="2373">
                  <c:v>1.4644994865442683E-2</c:v>
                </c:pt>
                <c:pt idx="2374">
                  <c:v>1.4635729759332972E-2</c:v>
                </c:pt>
                <c:pt idx="2375">
                  <c:v>1.4627416816253016E-2</c:v>
                </c:pt>
                <c:pt idx="2376">
                  <c:v>1.4618730165646797E-2</c:v>
                </c:pt>
                <c:pt idx="2377">
                  <c:v>1.4610002182102204E-2</c:v>
                </c:pt>
                <c:pt idx="2378">
                  <c:v>1.4601232866167055E-2</c:v>
                </c:pt>
                <c:pt idx="2379">
                  <c:v>1.4592422218393955E-2</c:v>
                </c:pt>
                <c:pt idx="2380">
                  <c:v>1.4583570239338544E-2</c:v>
                </c:pt>
                <c:pt idx="2381">
                  <c:v>1.4574676929555599E-2</c:v>
                </c:pt>
                <c:pt idx="2382">
                  <c:v>1.4565742289607277E-2</c:v>
                </c:pt>
                <c:pt idx="2383">
                  <c:v>1.4557850807183173E-2</c:v>
                </c:pt>
                <c:pt idx="2384">
                  <c:v>1.4548843453071976E-2</c:v>
                </c:pt>
                <c:pt idx="2385">
                  <c:v>1.4539794774685505E-2</c:v>
                </c:pt>
                <c:pt idx="2386">
                  <c:v>1.4530704772582432E-2</c:v>
                </c:pt>
                <c:pt idx="2387">
                  <c:v>1.4521199010883099E-2</c:v>
                </c:pt>
                <c:pt idx="2388">
                  <c:v>1.4512023042854174E-2</c:v>
                </c:pt>
                <c:pt idx="2389">
                  <c:v>1.4502805751420772E-2</c:v>
                </c:pt>
                <c:pt idx="2390">
                  <c:v>1.4493547137154741E-2</c:v>
                </c:pt>
                <c:pt idx="2391">
                  <c:v>1.448424720063496E-2</c:v>
                </c:pt>
                <c:pt idx="2392">
                  <c:v>1.4475296993633155E-2</c:v>
                </c:pt>
                <c:pt idx="2393">
                  <c:v>1.4465917741421575E-2</c:v>
                </c:pt>
                <c:pt idx="2394">
                  <c:v>1.4456497170070063E-2</c:v>
                </c:pt>
                <c:pt idx="2395">
                  <c:v>1.4447035280160253E-2</c:v>
                </c:pt>
                <c:pt idx="2396">
                  <c:v>1.4437127704567374E-2</c:v>
                </c:pt>
                <c:pt idx="2397">
                  <c:v>1.4427579846767166E-2</c:v>
                </c:pt>
                <c:pt idx="2398">
                  <c:v>1.4417990670819371E-2</c:v>
                </c:pt>
                <c:pt idx="2399">
                  <c:v>1.4408360177320879E-2</c:v>
                </c:pt>
                <c:pt idx="2400">
                  <c:v>1.4398688366871205E-2</c:v>
                </c:pt>
                <c:pt idx="2401">
                  <c:v>1.4389396283962446E-2</c:v>
                </c:pt>
                <c:pt idx="2402">
                  <c:v>1.437964518069175E-2</c:v>
                </c:pt>
                <c:pt idx="2403">
                  <c:v>1.4369852763621823E-2</c:v>
                </c:pt>
                <c:pt idx="2404">
                  <c:v>1.4360019033357261E-2</c:v>
                </c:pt>
                <c:pt idx="2405">
                  <c:v>1.4350143990507967E-2</c:v>
                </c:pt>
                <c:pt idx="2406">
                  <c:v>1.4340227635686487E-2</c:v>
                </c:pt>
                <c:pt idx="2407">
                  <c:v>1.4330269969505368E-2</c:v>
                </c:pt>
                <c:pt idx="2408">
                  <c:v>1.4320270992581137E-2</c:v>
                </c:pt>
                <c:pt idx="2409">
                  <c:v>1.430888632486884E-2</c:v>
                </c:pt>
                <c:pt idx="2410">
                  <c:v>1.4298794678094083E-2</c:v>
                </c:pt>
                <c:pt idx="2411">
                  <c:v>1.4288661718517452E-2</c:v>
                </c:pt>
                <c:pt idx="2412">
                  <c:v>1.4278487446777999E-2</c:v>
                </c:pt>
                <c:pt idx="2413">
                  <c:v>1.4268733730938971E-2</c:v>
                </c:pt>
                <c:pt idx="2414">
                  <c:v>1.4258480192282584E-2</c:v>
                </c:pt>
                <c:pt idx="2415">
                  <c:v>1.4248185344683483E-2</c:v>
                </c:pt>
                <c:pt idx="2416">
                  <c:v>1.4237849188787273E-2</c:v>
                </c:pt>
                <c:pt idx="2417">
                  <c:v>1.4227471725239116E-2</c:v>
                </c:pt>
                <c:pt idx="2418">
                  <c:v>1.4216574296937578E-2</c:v>
                </c:pt>
                <c:pt idx="2419">
                  <c:v>1.4206110858125665E-2</c:v>
                </c:pt>
                <c:pt idx="2420">
                  <c:v>1.4195606112345471E-2</c:v>
                </c:pt>
                <c:pt idx="2421">
                  <c:v>1.4185060060259075E-2</c:v>
                </c:pt>
                <c:pt idx="2422">
                  <c:v>1.4174964815562985E-2</c:v>
                </c:pt>
                <c:pt idx="2423">
                  <c:v>1.416433951984212E-2</c:v>
                </c:pt>
                <c:pt idx="2424">
                  <c:v>1.4153672921071099E-2</c:v>
                </c:pt>
                <c:pt idx="2425">
                  <c:v>1.414296501991867E-2</c:v>
                </c:pt>
                <c:pt idx="2426">
                  <c:v>1.4131710228539344E-2</c:v>
                </c:pt>
                <c:pt idx="2427">
                  <c:v>1.4120916352638868E-2</c:v>
                </c:pt>
                <c:pt idx="2428">
                  <c:v>1.411008117513278E-2</c:v>
                </c:pt>
                <c:pt idx="2429">
                  <c:v>1.4099204696701404E-2</c:v>
                </c:pt>
                <c:pt idx="2430">
                  <c:v>1.4088286918030711E-2</c:v>
                </c:pt>
                <c:pt idx="2431">
                  <c:v>1.4077327839806242E-2</c:v>
                </c:pt>
                <c:pt idx="2432">
                  <c:v>1.4066327462719182E-2</c:v>
                </c:pt>
                <c:pt idx="2433">
                  <c:v>1.4055285787461586E-2</c:v>
                </c:pt>
                <c:pt idx="2434">
                  <c:v>1.404420281472725E-2</c:v>
                </c:pt>
                <c:pt idx="2435">
                  <c:v>1.4034685477667366E-2</c:v>
                </c:pt>
                <c:pt idx="2436">
                  <c:v>1.4023530060628195E-2</c:v>
                </c:pt>
                <c:pt idx="2437">
                  <c:v>1.4012333351836244E-2</c:v>
                </c:pt>
                <c:pt idx="2438">
                  <c:v>1.4001095351985767E-2</c:v>
                </c:pt>
                <c:pt idx="2439">
                  <c:v>1.3989816061772336E-2</c:v>
                </c:pt>
                <c:pt idx="2440">
                  <c:v>1.3977943249155692E-2</c:v>
                </c:pt>
                <c:pt idx="2441">
                  <c:v>1.3966577991653104E-2</c:v>
                </c:pt>
                <c:pt idx="2442">
                  <c:v>1.3955171444701294E-2</c:v>
                </c:pt>
                <c:pt idx="2443">
                  <c:v>1.3943723609010902E-2</c:v>
                </c:pt>
                <c:pt idx="2444">
                  <c:v>1.3932800279783606E-2</c:v>
                </c:pt>
                <c:pt idx="2445">
                  <c:v>1.392127326214398E-2</c:v>
                </c:pt>
                <c:pt idx="2446">
                  <c:v>1.3909704959081096E-2</c:v>
                </c:pt>
                <c:pt idx="2447">
                  <c:v>1.3898095371313054E-2</c:v>
                </c:pt>
                <c:pt idx="2448">
                  <c:v>1.388586512450898E-2</c:v>
                </c:pt>
                <c:pt idx="2449">
                  <c:v>1.3874169571440987E-2</c:v>
                </c:pt>
                <c:pt idx="2450">
                  <c:v>1.3862432734675216E-2</c:v>
                </c:pt>
                <c:pt idx="2451">
                  <c:v>1.3850654614944707E-2</c:v>
                </c:pt>
                <c:pt idx="2452">
                  <c:v>1.3838835212979862E-2</c:v>
                </c:pt>
                <c:pt idx="2453">
                  <c:v>1.3827570906314998E-2</c:v>
                </c:pt>
                <c:pt idx="2454">
                  <c:v>1.3815672345874426E-2</c:v>
                </c:pt>
                <c:pt idx="2455">
                  <c:v>1.3803732506549454E-2</c:v>
                </c:pt>
                <c:pt idx="2456">
                  <c:v>1.3791751389078498E-2</c:v>
                </c:pt>
                <c:pt idx="2457">
                  <c:v>1.3779728994204389E-2</c:v>
                </c:pt>
                <c:pt idx="2458">
                  <c:v>1.3767665322670842E-2</c:v>
                </c:pt>
                <c:pt idx="2459">
                  <c:v>1.3755560375223777E-2</c:v>
                </c:pt>
                <c:pt idx="2460">
                  <c:v>1.3743414152613979E-2</c:v>
                </c:pt>
                <c:pt idx="2461">
                  <c:v>1.3729354715311382E-2</c:v>
                </c:pt>
                <c:pt idx="2462">
                  <c:v>1.3717115705919773E-2</c:v>
                </c:pt>
                <c:pt idx="2463">
                  <c:v>1.3704835420333527E-2</c:v>
                </c:pt>
                <c:pt idx="2464">
                  <c:v>1.3692513859325506E-2</c:v>
                </c:pt>
                <c:pt idx="2465">
                  <c:v>1.368015102367074E-2</c:v>
                </c:pt>
                <c:pt idx="2466">
                  <c:v>1.3668388324072585E-2</c:v>
                </c:pt>
                <c:pt idx="2467">
                  <c:v>1.3655947434267028E-2</c:v>
                </c:pt>
                <c:pt idx="2468">
                  <c:v>1.3643469215699752E-2</c:v>
                </c:pt>
                <c:pt idx="2469">
                  <c:v>1.3630956735431238E-2</c:v>
                </c:pt>
                <c:pt idx="2470">
                  <c:v>1.3617761900789773E-2</c:v>
                </c:pt>
                <c:pt idx="2471">
                  <c:v>1.3605188601110105E-2</c:v>
                </c:pt>
                <c:pt idx="2472">
                  <c:v>1.3592590587567305E-2</c:v>
                </c:pt>
                <c:pt idx="2473">
                  <c:v>1.3579970910359732E-2</c:v>
                </c:pt>
                <c:pt idx="2474">
                  <c:v>1.3567987750408291E-2</c:v>
                </c:pt>
                <c:pt idx="2475">
                  <c:v>1.3555334103958084E-2</c:v>
                </c:pt>
                <c:pt idx="2476">
                  <c:v>1.3542667663095352E-2</c:v>
                </c:pt>
                <c:pt idx="2477">
                  <c:v>1.3529991494263807E-2</c:v>
                </c:pt>
                <c:pt idx="2478">
                  <c:v>1.351730866383203E-2</c:v>
                </c:pt>
                <c:pt idx="2479">
                  <c:v>1.3503968711639575E-2</c:v>
                </c:pt>
                <c:pt idx="2480">
                  <c:v>1.3491282787877238E-2</c:v>
                </c:pt>
                <c:pt idx="2481">
                  <c:v>1.3478599599252669E-2</c:v>
                </c:pt>
                <c:pt idx="2482">
                  <c:v>1.3465922195263481E-2</c:v>
                </c:pt>
                <c:pt idx="2483">
                  <c:v>1.3453253625327346E-2</c:v>
                </c:pt>
                <c:pt idx="2484">
                  <c:v>1.3440596938786346E-2</c:v>
                </c:pt>
                <c:pt idx="2485">
                  <c:v>1.3427955184901766E-2</c:v>
                </c:pt>
                <c:pt idx="2486">
                  <c:v>1.3415331412858417E-2</c:v>
                </c:pt>
                <c:pt idx="2487">
                  <c:v>1.340401018840898E-2</c:v>
                </c:pt>
                <c:pt idx="2488">
                  <c:v>1.3391427224448527E-2</c:v>
                </c:pt>
                <c:pt idx="2489">
                  <c:v>1.3378871257381145E-2</c:v>
                </c:pt>
                <c:pt idx="2490">
                  <c:v>1.3366345369375202E-2</c:v>
                </c:pt>
                <c:pt idx="2491">
                  <c:v>1.3353852642521766E-2</c:v>
                </c:pt>
                <c:pt idx="2492">
                  <c:v>1.3340766546969626E-2</c:v>
                </c:pt>
                <c:pt idx="2493">
                  <c:v>1.3328350942039902E-2</c:v>
                </c:pt>
                <c:pt idx="2494">
                  <c:v>1.3315974222930207E-2</c:v>
                </c:pt>
                <c:pt idx="2495">
                  <c:v>1.3303636388911069E-2</c:v>
                </c:pt>
                <c:pt idx="2496">
                  <c:v>1.3291957762563289E-2</c:v>
                </c:pt>
                <c:pt idx="2497">
                  <c:v>1.3279695370288514E-2</c:v>
                </c:pt>
                <c:pt idx="2498">
                  <c:v>1.326747185914107E-2</c:v>
                </c:pt>
                <c:pt idx="2499">
                  <c:v>1.3255287228408996E-2</c:v>
                </c:pt>
                <c:pt idx="2500">
                  <c:v>1.3242530469866771E-2</c:v>
                </c:pt>
                <c:pt idx="2501">
                  <c:v>1.3230425931235888E-2</c:v>
                </c:pt>
                <c:pt idx="2502">
                  <c:v>1.3218360272663083E-2</c:v>
                </c:pt>
                <c:pt idx="2503">
                  <c:v>1.3206333493441165E-2</c:v>
                </c:pt>
                <c:pt idx="2504">
                  <c:v>1.319434559286032E-2</c:v>
                </c:pt>
                <c:pt idx="2505">
                  <c:v>1.3182995892950067E-2</c:v>
                </c:pt>
                <c:pt idx="2506">
                  <c:v>1.3171083405283879E-2</c:v>
                </c:pt>
                <c:pt idx="2507">
                  <c:v>1.3159209792393616E-2</c:v>
                </c:pt>
                <c:pt idx="2508">
                  <c:v>1.314737505358401E-2</c:v>
                </c:pt>
                <c:pt idx="2509">
                  <c:v>1.3135579188162869E-2</c:v>
                </c:pt>
                <c:pt idx="2510">
                  <c:v>1.3123822195440194E-2</c:v>
                </c:pt>
                <c:pt idx="2511">
                  <c:v>1.3112104074728185E-2</c:v>
                </c:pt>
                <c:pt idx="2512">
                  <c:v>1.3100424825341675E-2</c:v>
                </c:pt>
                <c:pt idx="2513">
                  <c:v>1.3087623586054807E-2</c:v>
                </c:pt>
                <c:pt idx="2514">
                  <c:v>1.3076026789943579E-2</c:v>
                </c:pt>
                <c:pt idx="2515">
                  <c:v>1.306446886657216E-2</c:v>
                </c:pt>
                <c:pt idx="2516">
                  <c:v>1.3052949815258055E-2</c:v>
                </c:pt>
                <c:pt idx="2517">
                  <c:v>1.3041469635318329E-2</c:v>
                </c:pt>
                <c:pt idx="2518">
                  <c:v>1.303059685143978E-2</c:v>
                </c:pt>
                <c:pt idx="2519">
                  <c:v>1.30191920471563E-2</c:v>
                </c:pt>
                <c:pt idx="2520">
                  <c:v>1.3007826110506304E-2</c:v>
                </c:pt>
                <c:pt idx="2521">
                  <c:v>1.2996499040822783E-2</c:v>
                </c:pt>
                <c:pt idx="2522">
                  <c:v>1.2984651782571723E-2</c:v>
                </c:pt>
                <c:pt idx="2523">
                  <c:v>1.2973404816707005E-2</c:v>
                </c:pt>
                <c:pt idx="2524">
                  <c:v>1.2962196717514342E-2</c:v>
                </c:pt>
                <c:pt idx="2525">
                  <c:v>1.2951027484329048E-2</c:v>
                </c:pt>
                <c:pt idx="2526">
                  <c:v>1.2939897116492953E-2</c:v>
                </c:pt>
                <c:pt idx="2527">
                  <c:v>1.2929352791859182E-2</c:v>
                </c:pt>
                <c:pt idx="2528">
                  <c:v>1.2918297772411989E-2</c:v>
                </c:pt>
                <c:pt idx="2529">
                  <c:v>1.2907281614665101E-2</c:v>
                </c:pt>
                <c:pt idx="2530">
                  <c:v>1.289630431796986E-2</c:v>
                </c:pt>
                <c:pt idx="2531">
                  <c:v>1.2884828234567561E-2</c:v>
                </c:pt>
                <c:pt idx="2532">
                  <c:v>1.287393104507549E-2</c:v>
                </c:pt>
                <c:pt idx="2533">
                  <c:v>1.2863072716371922E-2</c:v>
                </c:pt>
                <c:pt idx="2534">
                  <c:v>1.2852253247814758E-2</c:v>
                </c:pt>
                <c:pt idx="2535">
                  <c:v>1.2841472638763641E-2</c:v>
                </c:pt>
                <c:pt idx="2536">
                  <c:v>1.2830730888582558E-2</c:v>
                </c:pt>
                <c:pt idx="2537">
                  <c:v>1.282002799663463E-2</c:v>
                </c:pt>
                <c:pt idx="2538">
                  <c:v>1.2809363962288186E-2</c:v>
                </c:pt>
                <c:pt idx="2539">
                  <c:v>1.2799257289301364E-2</c:v>
                </c:pt>
                <c:pt idx="2540">
                  <c:v>1.2789701427070251E-2</c:v>
                </c:pt>
                <c:pt idx="2541">
                  <c:v>1.2779146756695869E-2</c:v>
                </c:pt>
                <c:pt idx="2542">
                  <c:v>1.2768630936502903E-2</c:v>
                </c:pt>
                <c:pt idx="2543">
                  <c:v>1.2758153965880568E-2</c:v>
                </c:pt>
                <c:pt idx="2544">
                  <c:v>1.2747208921881784E-2</c:v>
                </c:pt>
                <c:pt idx="2545">
                  <c:v>1.2736812056564977E-2</c:v>
                </c:pt>
                <c:pt idx="2546">
                  <c:v>1.2726454040621558E-2</c:v>
                </c:pt>
                <c:pt idx="2547">
                  <c:v>1.2716134873444541E-2</c:v>
                </c:pt>
                <c:pt idx="2548">
                  <c:v>1.2706351835065828E-2</c:v>
                </c:pt>
                <c:pt idx="2549">
                  <c:v>1.2696107949144206E-2</c:v>
                </c:pt>
                <c:pt idx="2550">
                  <c:v>1.2685902908573828E-2</c:v>
                </c:pt>
                <c:pt idx="2551">
                  <c:v>1.2675736712761579E-2</c:v>
                </c:pt>
                <c:pt idx="2552">
                  <c:v>1.2665609361114782E-2</c:v>
                </c:pt>
                <c:pt idx="2553">
                  <c:v>1.2655035660850586E-2</c:v>
                </c:pt>
                <c:pt idx="2554">
                  <c:v>1.2644988418269816E-2</c:v>
                </c:pt>
                <c:pt idx="2555">
                  <c:v>1.2634980019691785E-2</c:v>
                </c:pt>
                <c:pt idx="2556">
                  <c:v>1.2623589413221437E-2</c:v>
                </c:pt>
                <c:pt idx="2557">
                  <c:v>1.2614139395579193E-2</c:v>
                </c:pt>
                <c:pt idx="2558">
                  <c:v>1.2604250645260263E-2</c:v>
                </c:pt>
                <c:pt idx="2559">
                  <c:v>1.2594400734949229E-2</c:v>
                </c:pt>
                <c:pt idx="2560">
                  <c:v>1.2584589664073728E-2</c:v>
                </c:pt>
                <c:pt idx="2561">
                  <c:v>1.257481743206273E-2</c:v>
                </c:pt>
                <c:pt idx="2562">
                  <c:v>1.2565084038348728E-2</c:v>
                </c:pt>
                <c:pt idx="2563">
                  <c:v>1.2555389482363783E-2</c:v>
                </c:pt>
                <c:pt idx="2564">
                  <c:v>1.2545733763546131E-2</c:v>
                </c:pt>
                <c:pt idx="2565">
                  <c:v>1.2534750542000711E-2</c:v>
                </c:pt>
                <c:pt idx="2566">
                  <c:v>1.2525179821495466E-2</c:v>
                </c:pt>
                <c:pt idx="2567">
                  <c:v>1.2515647941156522E-2</c:v>
                </c:pt>
                <c:pt idx="2568">
                  <c:v>1.2506154900419982E-2</c:v>
                </c:pt>
                <c:pt idx="2569">
                  <c:v>1.2496700698724555E-2</c:v>
                </c:pt>
                <c:pt idx="2570">
                  <c:v>1.2487728333459779E-2</c:v>
                </c:pt>
                <c:pt idx="2571">
                  <c:v>1.2478349358305229E-2</c:v>
                </c:pt>
                <c:pt idx="2572">
                  <c:v>1.24690092189766E-2</c:v>
                </c:pt>
                <c:pt idx="2573">
                  <c:v>1.2459707914926572E-2</c:v>
                </c:pt>
                <c:pt idx="2574">
                  <c:v>1.2450012256377107E-2</c:v>
                </c:pt>
                <c:pt idx="2575">
                  <c:v>1.2440791077269428E-2</c:v>
                </c:pt>
                <c:pt idx="2576">
                  <c:v>1.2431608733337259E-2</c:v>
                </c:pt>
                <c:pt idx="2577">
                  <c:v>1.2422465224039295E-2</c:v>
                </c:pt>
                <c:pt idx="2578">
                  <c:v>1.2413360548833357E-2</c:v>
                </c:pt>
                <c:pt idx="2579">
                  <c:v>1.2404715600972864E-2</c:v>
                </c:pt>
                <c:pt idx="2580">
                  <c:v>1.239568612867557E-2</c:v>
                </c:pt>
                <c:pt idx="2581">
                  <c:v>1.2386695487343823E-2</c:v>
                </c:pt>
                <c:pt idx="2582">
                  <c:v>1.2377743676448647E-2</c:v>
                </c:pt>
                <c:pt idx="2583">
                  <c:v>1.2368419665433896E-2</c:v>
                </c:pt>
                <c:pt idx="2584">
                  <c:v>1.2359547983560848E-2</c:v>
                </c:pt>
                <c:pt idx="2585">
                  <c:v>1.2350715132059325E-2</c:v>
                </c:pt>
                <c:pt idx="2586">
                  <c:v>1.2341921110408879E-2</c:v>
                </c:pt>
                <c:pt idx="2587">
                  <c:v>1.2333165918088182E-2</c:v>
                </c:pt>
                <c:pt idx="2588">
                  <c:v>1.2324449554580695E-2</c:v>
                </c:pt>
                <c:pt idx="2589">
                  <c:v>1.2315772019369871E-2</c:v>
                </c:pt>
                <c:pt idx="2590">
                  <c:v>1.2307133311944383E-2</c:v>
                </c:pt>
                <c:pt idx="2591">
                  <c:v>1.2298924661942701E-2</c:v>
                </c:pt>
                <c:pt idx="2592">
                  <c:v>1.2291139307912305E-2</c:v>
                </c:pt>
                <c:pt idx="2593">
                  <c:v>1.2282609631787554E-2</c:v>
                </c:pt>
                <c:pt idx="2594">
                  <c:v>1.2274118776963012E-2</c:v>
                </c:pt>
                <c:pt idx="2595">
                  <c:v>1.226566674294581E-2</c:v>
                </c:pt>
                <c:pt idx="2596">
                  <c:v>1.2256874264761918E-2</c:v>
                </c:pt>
                <c:pt idx="2597">
                  <c:v>1.224850235960598E-2</c:v>
                </c:pt>
                <c:pt idx="2598">
                  <c:v>1.2240169275262981E-2</c:v>
                </c:pt>
                <c:pt idx="2599">
                  <c:v>1.2231875011247595E-2</c:v>
                </c:pt>
                <c:pt idx="2600">
                  <c:v>1.2223988867836686E-2</c:v>
                </c:pt>
                <c:pt idx="2601">
                  <c:v>1.2215769748416707E-2</c:v>
                </c:pt>
                <c:pt idx="2602">
                  <c:v>1.2207589446410544E-2</c:v>
                </c:pt>
                <c:pt idx="2603">
                  <c:v>1.2199447961341666E-2</c:v>
                </c:pt>
                <c:pt idx="2604">
                  <c:v>1.2191345292737089E-2</c:v>
                </c:pt>
                <c:pt idx="2605">
                  <c:v>1.2182924627005312E-2</c:v>
                </c:pt>
                <c:pt idx="2606">
                  <c:v>1.2174902091821009E-2</c:v>
                </c:pt>
                <c:pt idx="2607">
                  <c:v>1.2166918373146712E-2</c:v>
                </c:pt>
                <c:pt idx="2608">
                  <c:v>1.2157841653052932E-2</c:v>
                </c:pt>
                <c:pt idx="2609">
                  <c:v>1.2150287549690792E-2</c:v>
                </c:pt>
                <c:pt idx="2610">
                  <c:v>1.2142423314826588E-2</c:v>
                </c:pt>
                <c:pt idx="2611">
                  <c:v>1.213459789311044E-2</c:v>
                </c:pt>
                <c:pt idx="2612">
                  <c:v>1.2126811284086578E-2</c:v>
                </c:pt>
                <c:pt idx="2613">
                  <c:v>1.2119063487302328E-2</c:v>
                </c:pt>
                <c:pt idx="2614">
                  <c:v>1.2111354502307659E-2</c:v>
                </c:pt>
                <c:pt idx="2615">
                  <c:v>1.2103684328653873E-2</c:v>
                </c:pt>
                <c:pt idx="2616">
                  <c:v>1.2096052965894473E-2</c:v>
                </c:pt>
                <c:pt idx="2617">
                  <c:v>1.208780797638373E-2</c:v>
                </c:pt>
                <c:pt idx="2618">
                  <c:v>1.2079289925584795E-2</c:v>
                </c:pt>
                <c:pt idx="2619">
                  <c:v>1.2071787598839142E-2</c:v>
                </c:pt>
                <c:pt idx="2620">
                  <c:v>1.2064324088331026E-2</c:v>
                </c:pt>
                <c:pt idx="2621">
                  <c:v>1.205689939361693E-2</c:v>
                </c:pt>
                <c:pt idx="2622">
                  <c:v>1.2050452579444948E-2</c:v>
                </c:pt>
                <c:pt idx="2623">
                  <c:v>1.2043097933799228E-2</c:v>
                </c:pt>
                <c:pt idx="2624">
                  <c:v>1.2035782098385038E-2</c:v>
                </c:pt>
                <c:pt idx="2625">
                  <c:v>1.2028505072773872E-2</c:v>
                </c:pt>
                <c:pt idx="2626">
                  <c:v>1.2020358141486973E-2</c:v>
                </c:pt>
                <c:pt idx="2627">
                  <c:v>1.2013166332291488E-2</c:v>
                </c:pt>
                <c:pt idx="2628">
                  <c:v>1.2006013335832684E-2</c:v>
                </c:pt>
                <c:pt idx="2629">
                  <c:v>1.1998899151680798E-2</c:v>
                </c:pt>
                <c:pt idx="2630">
                  <c:v>1.199270207686118E-2</c:v>
                </c:pt>
                <c:pt idx="2631">
                  <c:v>1.1985657901160294E-2</c:v>
                </c:pt>
                <c:pt idx="2632">
                  <c:v>1.1978652532314405E-2</c:v>
                </c:pt>
                <c:pt idx="2633">
                  <c:v>1.1971685969911603E-2</c:v>
                </c:pt>
                <c:pt idx="2634">
                  <c:v>1.1964758213543472E-2</c:v>
                </c:pt>
                <c:pt idx="2635">
                  <c:v>1.1957029081592763E-2</c:v>
                </c:pt>
                <c:pt idx="2636">
                  <c:v>1.195018657182279E-2</c:v>
                </c:pt>
                <c:pt idx="2637">
                  <c:v>1.194338287102434E-2</c:v>
                </c:pt>
                <c:pt idx="2638">
                  <c:v>1.1936617978790422E-2</c:v>
                </c:pt>
                <c:pt idx="2639">
                  <c:v>1.1929891894718781E-2</c:v>
                </c:pt>
                <c:pt idx="2640">
                  <c:v>1.1923204618405436E-2</c:v>
                </c:pt>
                <c:pt idx="2641">
                  <c:v>1.1916556149451137E-2</c:v>
                </c:pt>
                <c:pt idx="2642">
                  <c:v>1.1909946487458354E-2</c:v>
                </c:pt>
                <c:pt idx="2643">
                  <c:v>1.190415461129804E-2</c:v>
                </c:pt>
                <c:pt idx="2644">
                  <c:v>1.1898130291912652E-2</c:v>
                </c:pt>
                <c:pt idx="2645">
                  <c:v>1.1891624261209743E-2</c:v>
                </c:pt>
                <c:pt idx="2646">
                  <c:v>1.1885157029070311E-2</c:v>
                </c:pt>
                <c:pt idx="2647">
                  <c:v>1.187872859511676E-2</c:v>
                </c:pt>
                <c:pt idx="2648">
                  <c:v>1.1872091376955551E-2</c:v>
                </c:pt>
                <c:pt idx="2649">
                  <c:v>1.1865743100780922E-2</c:v>
                </c:pt>
                <c:pt idx="2650">
                  <c:v>1.1859433623037133E-2</c:v>
                </c:pt>
                <c:pt idx="2651">
                  <c:v>1.1853162943355691E-2</c:v>
                </c:pt>
                <c:pt idx="2652">
                  <c:v>1.1847168385143391E-2</c:v>
                </c:pt>
                <c:pt idx="2653">
                  <c:v>1.1840972732537628E-2</c:v>
                </c:pt>
                <c:pt idx="2654">
                  <c:v>1.1834815875548308E-2</c:v>
                </c:pt>
                <c:pt idx="2655">
                  <c:v>1.182869781381859E-2</c:v>
                </c:pt>
                <c:pt idx="2656">
                  <c:v>1.1822618546992073E-2</c:v>
                </c:pt>
                <c:pt idx="2657">
                  <c:v>1.1816353604204013E-2</c:v>
                </c:pt>
                <c:pt idx="2658">
                  <c:v>1.1810354500819407E-2</c:v>
                </c:pt>
                <c:pt idx="2659">
                  <c:v>1.1804394192627791E-2</c:v>
                </c:pt>
                <c:pt idx="2660">
                  <c:v>1.1797629915707224E-2</c:v>
                </c:pt>
                <c:pt idx="2661">
                  <c:v>1.1791966534087634E-2</c:v>
                </c:pt>
                <c:pt idx="2662">
                  <c:v>1.1786125571138964E-2</c:v>
                </c:pt>
                <c:pt idx="2663">
                  <c:v>1.178032340061857E-2</c:v>
                </c:pt>
                <c:pt idx="2664">
                  <c:v>1.1774560022187274E-2</c:v>
                </c:pt>
                <c:pt idx="2665">
                  <c:v>1.1768835435511642E-2</c:v>
                </c:pt>
                <c:pt idx="2666">
                  <c:v>1.1763149640258239E-2</c:v>
                </c:pt>
                <c:pt idx="2667">
                  <c:v>1.1757502636096279E-2</c:v>
                </c:pt>
                <c:pt idx="2668">
                  <c:v>1.1751894422697629E-2</c:v>
                </c:pt>
                <c:pt idx="2669">
                  <c:v>1.1746131883828352E-2</c:v>
                </c:pt>
                <c:pt idx="2670">
                  <c:v>1.1740033726044444E-2</c:v>
                </c:pt>
                <c:pt idx="2671">
                  <c:v>1.1734552252925579E-2</c:v>
                </c:pt>
                <c:pt idx="2672">
                  <c:v>1.1729109574560932E-2</c:v>
                </c:pt>
                <c:pt idx="2673">
                  <c:v>1.1720996477547199E-2</c:v>
                </c:pt>
                <c:pt idx="2674">
                  <c:v>1.171564836088947E-2</c:v>
                </c:pt>
                <c:pt idx="2675">
                  <c:v>1.1710339035212222E-2</c:v>
                </c:pt>
                <c:pt idx="2676">
                  <c:v>1.1705068500203138E-2</c:v>
                </c:pt>
                <c:pt idx="2677">
                  <c:v>1.1699836755553396E-2</c:v>
                </c:pt>
                <c:pt idx="2678">
                  <c:v>1.169447602715626E-2</c:v>
                </c:pt>
                <c:pt idx="2679">
                  <c:v>1.1689324466146312E-2</c:v>
                </c:pt>
                <c:pt idx="2680">
                  <c:v>1.1684211695885672E-2</c:v>
                </c:pt>
                <c:pt idx="2681">
                  <c:v>1.1679137716071972E-2</c:v>
                </c:pt>
                <c:pt idx="2682">
                  <c:v>1.1674259876990334E-2</c:v>
                </c:pt>
                <c:pt idx="2683">
                  <c:v>1.1669260868111356E-2</c:v>
                </c:pt>
                <c:pt idx="2684">
                  <c:v>1.1664300647484986E-2</c:v>
                </c:pt>
                <c:pt idx="2685">
                  <c:v>1.1659379214820751E-2</c:v>
                </c:pt>
                <c:pt idx="2686">
                  <c:v>1.1654203003040689E-2</c:v>
                </c:pt>
                <c:pt idx="2687">
                  <c:v>1.1649508419954496E-2</c:v>
                </c:pt>
                <c:pt idx="2688">
                  <c:v>1.1644705965003391E-2</c:v>
                </c:pt>
                <c:pt idx="2689">
                  <c:v>1.1639942298165009E-2</c:v>
                </c:pt>
                <c:pt idx="2690">
                  <c:v>1.1635217419157831E-2</c:v>
                </c:pt>
                <c:pt idx="2691">
                  <c:v>1.1630531327700351E-2</c:v>
                </c:pt>
                <c:pt idx="2692">
                  <c:v>1.1625884023518E-2</c:v>
                </c:pt>
                <c:pt idx="2693">
                  <c:v>1.1621275506336216E-2</c:v>
                </c:pt>
                <c:pt idx="2694">
                  <c:v>1.1616705775880438E-2</c:v>
                </c:pt>
                <c:pt idx="2695">
                  <c:v>1.1612421743064053E-2</c:v>
                </c:pt>
                <c:pt idx="2696">
                  <c:v>1.1607924333691223E-2</c:v>
                </c:pt>
                <c:pt idx="2697">
                  <c:v>1.1603465707674262E-2</c:v>
                </c:pt>
                <c:pt idx="2698">
                  <c:v>1.1599045864753157E-2</c:v>
                </c:pt>
                <c:pt idx="2699">
                  <c:v>1.1594551735611278E-2</c:v>
                </c:pt>
                <c:pt idx="2700">
                  <c:v>1.1590212088927743E-2</c:v>
                </c:pt>
                <c:pt idx="2701">
                  <c:v>1.1585911225850481E-2</c:v>
                </c:pt>
                <c:pt idx="2702">
                  <c:v>1.1581649146127014E-2</c:v>
                </c:pt>
                <c:pt idx="2703">
                  <c:v>1.1577425849504868E-2</c:v>
                </c:pt>
                <c:pt idx="2704">
                  <c:v>1.1573341237924788E-2</c:v>
                </c:pt>
                <c:pt idx="2705">
                  <c:v>1.1569192869564756E-2</c:v>
                </c:pt>
                <c:pt idx="2706">
                  <c:v>1.1565083282297346E-2</c:v>
                </c:pt>
                <c:pt idx="2707">
                  <c:v>1.1561012475881432E-2</c:v>
                </c:pt>
                <c:pt idx="2708">
                  <c:v>1.1556891104327156E-2</c:v>
                </c:pt>
                <c:pt idx="2709">
                  <c:v>1.1552900501186543E-2</c:v>
                </c:pt>
                <c:pt idx="2710">
                  <c:v>1.1548948679458984E-2</c:v>
                </c:pt>
                <c:pt idx="2711">
                  <c:v>1.1545035638911658E-2</c:v>
                </c:pt>
                <c:pt idx="2712">
                  <c:v>1.1541161379313932E-2</c:v>
                </c:pt>
                <c:pt idx="2713">
                  <c:v>1.1537402022098589E-2</c:v>
                </c:pt>
                <c:pt idx="2714">
                  <c:v>1.1533602675106407E-2</c:v>
                </c:pt>
                <c:pt idx="2715">
                  <c:v>1.1529842107124998E-2</c:v>
                </c:pt>
                <c:pt idx="2716">
                  <c:v>1.1526120317935195E-2</c:v>
                </c:pt>
                <c:pt idx="2717">
                  <c:v>1.152243730731871E-2</c:v>
                </c:pt>
                <c:pt idx="2718">
                  <c:v>1.151879307506121E-2</c:v>
                </c:pt>
                <c:pt idx="2719">
                  <c:v>1.1515187620947486E-2</c:v>
                </c:pt>
                <c:pt idx="2720">
                  <c:v>1.1511620944769346E-2</c:v>
                </c:pt>
                <c:pt idx="2721">
                  <c:v>1.1507983503908142E-2</c:v>
                </c:pt>
                <c:pt idx="2722">
                  <c:v>1.1504499700524107E-2</c:v>
                </c:pt>
                <c:pt idx="2723">
                  <c:v>1.1501054676964641E-2</c:v>
                </c:pt>
                <c:pt idx="2724">
                  <c:v>1.1497648433025993E-2</c:v>
                </c:pt>
                <c:pt idx="2725">
                  <c:v>1.1494280968507022E-2</c:v>
                </c:pt>
                <c:pt idx="2726">
                  <c:v>1.1490993621316276E-2</c:v>
                </c:pt>
                <c:pt idx="2727">
                  <c:v>1.1487701049915613E-2</c:v>
                </c:pt>
                <c:pt idx="2728">
                  <c:v>1.1484447256095005E-2</c:v>
                </c:pt>
                <c:pt idx="2729">
                  <c:v>1.148123223966269E-2</c:v>
                </c:pt>
                <c:pt idx="2730">
                  <c:v>1.1478025330320192E-2</c:v>
                </c:pt>
                <c:pt idx="2731">
                  <c:v>1.1474890538219944E-2</c:v>
                </c:pt>
                <c:pt idx="2732">
                  <c:v>1.1471794524193491E-2</c:v>
                </c:pt>
                <c:pt idx="2733">
                  <c:v>1.146873728805837E-2</c:v>
                </c:pt>
                <c:pt idx="2734">
                  <c:v>1.146573881179001E-2</c:v>
                </c:pt>
                <c:pt idx="2735">
                  <c:v>1.1462756455798117E-2</c:v>
                </c:pt>
                <c:pt idx="2736">
                  <c:v>1.1459812875919476E-2</c:v>
                </c:pt>
                <c:pt idx="2737">
                  <c:v>1.1456908071980233E-2</c:v>
                </c:pt>
                <c:pt idx="2738">
                  <c:v>1.1454042043811343E-2</c:v>
                </c:pt>
                <c:pt idx="2739">
                  <c:v>1.1451208197010555E-2</c:v>
                </c:pt>
                <c:pt idx="2740">
                  <c:v>1.1448422401184793E-2</c:v>
                </c:pt>
                <c:pt idx="2741">
                  <c:v>1.1445675381869296E-2</c:v>
                </c:pt>
                <c:pt idx="2742">
                  <c:v>1.144296713890028E-2</c:v>
                </c:pt>
                <c:pt idx="2743">
                  <c:v>1.1440297672120047E-2</c:v>
                </c:pt>
                <c:pt idx="2744">
                  <c:v>1.1437666981368288E-2</c:v>
                </c:pt>
                <c:pt idx="2745">
                  <c:v>1.1435075066491648E-2</c:v>
                </c:pt>
                <c:pt idx="2746">
                  <c:v>1.143252192733547E-2</c:v>
                </c:pt>
                <c:pt idx="2747">
                  <c:v>1.1429963662216214E-2</c:v>
                </c:pt>
                <c:pt idx="2748">
                  <c:v>1.1427480000967835E-2</c:v>
                </c:pt>
                <c:pt idx="2749">
                  <c:v>1.1425035111292814E-2</c:v>
                </c:pt>
                <c:pt idx="2750">
                  <c:v>1.1422628993048941E-2</c:v>
                </c:pt>
                <c:pt idx="2751">
                  <c:v>1.1420261646096658E-2</c:v>
                </c:pt>
                <c:pt idx="2752">
                  <c:v>1.1417960913707543E-2</c:v>
                </c:pt>
                <c:pt idx="2753">
                  <c:v>1.1415673805945903E-2</c:v>
                </c:pt>
                <c:pt idx="2754">
                  <c:v>1.1413425470299452E-2</c:v>
                </c:pt>
                <c:pt idx="2755">
                  <c:v>1.1411215906638184E-2</c:v>
                </c:pt>
                <c:pt idx="2756">
                  <c:v>1.1409006475970812E-2</c:v>
                </c:pt>
                <c:pt idx="2757">
                  <c:v>1.1406871753955744E-2</c:v>
                </c:pt>
                <c:pt idx="2758">
                  <c:v>1.1404775802316755E-2</c:v>
                </c:pt>
                <c:pt idx="2759">
                  <c:v>1.1402718620931075E-2</c:v>
                </c:pt>
                <c:pt idx="2760">
                  <c:v>1.1400749663662155E-2</c:v>
                </c:pt>
                <c:pt idx="2761">
                  <c:v>1.139877272927629E-2</c:v>
                </c:pt>
                <c:pt idx="2762">
                  <c:v>1.1396834566018711E-2</c:v>
                </c:pt>
                <c:pt idx="2763">
                  <c:v>1.1394935173775662E-2</c:v>
                </c:pt>
                <c:pt idx="2764">
                  <c:v>1.1393074552436905E-2</c:v>
                </c:pt>
                <c:pt idx="2765">
                  <c:v>1.1391189701397998E-2</c:v>
                </c:pt>
                <c:pt idx="2766">
                  <c:v>1.1389403908563727E-2</c:v>
                </c:pt>
                <c:pt idx="2767">
                  <c:v>1.1387656885088008E-2</c:v>
                </c:pt>
                <c:pt idx="2768">
                  <c:v>1.1385948630871473E-2</c:v>
                </c:pt>
                <c:pt idx="2769">
                  <c:v>1.1384279145814313E-2</c:v>
                </c:pt>
                <c:pt idx="2770">
                  <c:v>1.1382648429818043E-2</c:v>
                </c:pt>
                <c:pt idx="2771">
                  <c:v>1.1381056482788594E-2</c:v>
                </c:pt>
                <c:pt idx="2772">
                  <c:v>1.1379503304633665E-2</c:v>
                </c:pt>
                <c:pt idx="2773">
                  <c:v>1.137824389571054E-2</c:v>
                </c:pt>
                <c:pt idx="2774">
                  <c:v>1.1376776423850425E-2</c:v>
                </c:pt>
                <c:pt idx="2775">
                  <c:v>1.13753477242657E-2</c:v>
                </c:pt>
                <c:pt idx="2776">
                  <c:v>1.1373957796871651E-2</c:v>
                </c:pt>
                <c:pt idx="2777">
                  <c:v>1.137260664158617E-2</c:v>
                </c:pt>
                <c:pt idx="2778">
                  <c:v>1.1371195368844511E-2</c:v>
                </c:pt>
                <c:pt idx="2779">
                  <c:v>1.1369919028321841E-2</c:v>
                </c:pt>
                <c:pt idx="2780">
                  <c:v>1.1368681458454927E-2</c:v>
                </c:pt>
                <c:pt idx="2781">
                  <c:v>1.1367482659171261E-2</c:v>
                </c:pt>
                <c:pt idx="2782">
                  <c:v>1.1366432444074219E-2</c:v>
                </c:pt>
                <c:pt idx="2783">
                  <c:v>1.136531391984359E-2</c:v>
                </c:pt>
                <c:pt idx="2784">
                  <c:v>1.1364234167210635E-2</c:v>
                </c:pt>
                <c:pt idx="2785">
                  <c:v>1.1363193186112357E-2</c:v>
                </c:pt>
                <c:pt idx="2786">
                  <c:v>1.1362070219107913E-2</c:v>
                </c:pt>
                <c:pt idx="2787">
                  <c:v>1.1361104041921569E-2</c:v>
                </c:pt>
                <c:pt idx="2788">
                  <c:v>1.1360176634872052E-2</c:v>
                </c:pt>
                <c:pt idx="2789">
                  <c:v>1.1359287997905636E-2</c:v>
                </c:pt>
                <c:pt idx="2790">
                  <c:v>1.1358438130969904E-2</c:v>
                </c:pt>
                <c:pt idx="2791">
                  <c:v>1.1357761498446623E-2</c:v>
                </c:pt>
                <c:pt idx="2792">
                  <c:v>1.1356991916490635E-2</c:v>
                </c:pt>
                <c:pt idx="2793">
                  <c:v>1.1356261105640539E-2</c:v>
                </c:pt>
                <c:pt idx="2794">
                  <c:v>1.1355569065853758E-2</c:v>
                </c:pt>
                <c:pt idx="2795">
                  <c:v>1.1354915797087719E-2</c:v>
                </c:pt>
                <c:pt idx="2796">
                  <c:v>1.1354301299305061E-2</c:v>
                </c:pt>
                <c:pt idx="2797">
                  <c:v>1.135372557247016E-2</c:v>
                </c:pt>
                <c:pt idx="2798">
                  <c:v>1.1353188616546522E-2</c:v>
                </c:pt>
                <c:pt idx="2799">
                  <c:v>1.1352377779454121E-2</c:v>
                </c:pt>
                <c:pt idx="2800">
                  <c:v>1.1351754174424553E-2</c:v>
                </c:pt>
                <c:pt idx="2801">
                  <c:v>1.1351325263494798E-2</c:v>
                </c:pt>
                <c:pt idx="2802">
                  <c:v>1.1350935119710998E-2</c:v>
                </c:pt>
                <c:pt idx="2803">
                  <c:v>1.1350750695139368E-2</c:v>
                </c:pt>
                <c:pt idx="2804">
                  <c:v>1.1350440844915648E-2</c:v>
                </c:pt>
                <c:pt idx="2805">
                  <c:v>1.135016976299478E-2</c:v>
                </c:pt>
                <c:pt idx="2806">
                  <c:v>1.1349937449360957E-2</c:v>
                </c:pt>
                <c:pt idx="2807">
                  <c:v>1.134974390400012E-2</c:v>
                </c:pt>
                <c:pt idx="2808">
                  <c:v>1.1349589126900411E-2</c:v>
                </c:pt>
                <c:pt idx="2809">
                  <c:v>1.1349289591682906E-2</c:v>
                </c:pt>
                <c:pt idx="2810">
                  <c:v>1.1349209584437877E-2</c:v>
                </c:pt>
                <c:pt idx="2811">
                  <c:v>1.1349168344215149E-2</c:v>
                </c:pt>
                <c:pt idx="2812">
                  <c:v>1.1349165871012512E-2</c:v>
                </c:pt>
                <c:pt idx="2813">
                  <c:v>1.134939676509261E-2</c:v>
                </c:pt>
                <c:pt idx="2814">
                  <c:v>1.1349474597453385E-2</c:v>
                </c:pt>
                <c:pt idx="2815">
                  <c:v>1.1349591198059918E-2</c:v>
                </c:pt>
                <c:pt idx="2816">
                  <c:v>1.1349746566918796E-2</c:v>
                </c:pt>
                <c:pt idx="2817">
                  <c:v>1.1349735010380191E-2</c:v>
                </c:pt>
                <c:pt idx="2818">
                  <c:v>1.134996513937583E-2</c:v>
                </c:pt>
                <c:pt idx="2819">
                  <c:v>1.1350234035437931E-2</c:v>
                </c:pt>
                <c:pt idx="2820">
                  <c:v>1.1350541698582396E-2</c:v>
                </c:pt>
                <c:pt idx="2821">
                  <c:v>1.1350888128826887E-2</c:v>
                </c:pt>
                <c:pt idx="2822">
                  <c:v>1.135127332619172E-2</c:v>
                </c:pt>
                <c:pt idx="2823">
                  <c:v>1.135169729069942E-2</c:v>
                </c:pt>
                <c:pt idx="2824">
                  <c:v>1.1352160022374276E-2</c:v>
                </c:pt>
                <c:pt idx="2825">
                  <c:v>1.1353346150127485E-2</c:v>
                </c:pt>
                <c:pt idx="2826">
                  <c:v>1.135389477525151E-2</c:v>
                </c:pt>
                <c:pt idx="2827">
                  <c:v>1.1354482171297663E-2</c:v>
                </c:pt>
                <c:pt idx="2828">
                  <c:v>1.1355108338301561E-2</c:v>
                </c:pt>
                <c:pt idx="2829">
                  <c:v>1.1355773276300137E-2</c:v>
                </c:pt>
                <c:pt idx="2830">
                  <c:v>1.135623456027743E-2</c:v>
                </c:pt>
                <c:pt idx="2831">
                  <c:v>1.1356974247749358E-2</c:v>
                </c:pt>
                <c:pt idx="2832">
                  <c:v>1.135775270511525E-2</c:v>
                </c:pt>
                <c:pt idx="2833">
                  <c:v>1.1358569932421842E-2</c:v>
                </c:pt>
                <c:pt idx="2834">
                  <c:v>1.1359679532665465E-2</c:v>
                </c:pt>
                <c:pt idx="2835">
                  <c:v>1.1360577097537457E-2</c:v>
                </c:pt>
                <c:pt idx="2836">
                  <c:v>1.1361513433726041E-2</c:v>
                </c:pt>
                <c:pt idx="2837">
                  <c:v>1.1362488541287694E-2</c:v>
                </c:pt>
                <c:pt idx="2838">
                  <c:v>1.1363502420280629E-2</c:v>
                </c:pt>
                <c:pt idx="2839">
                  <c:v>1.1364287467861474E-2</c:v>
                </c:pt>
                <c:pt idx="2840">
                  <c:v>1.1365376086223705E-2</c:v>
                </c:pt>
                <c:pt idx="2841">
                  <c:v>1.136650347497524E-2</c:v>
                </c:pt>
                <c:pt idx="2842">
                  <c:v>1.1367669634181598E-2</c:v>
                </c:pt>
                <c:pt idx="2843">
                  <c:v>1.1369153388882381E-2</c:v>
                </c:pt>
                <c:pt idx="2844">
                  <c:v>1.1370399897798467E-2</c:v>
                </c:pt>
                <c:pt idx="2845">
                  <c:v>1.1371685178612419E-2</c:v>
                </c:pt>
                <c:pt idx="2846">
                  <c:v>1.1373009231400699E-2</c:v>
                </c:pt>
                <c:pt idx="2847">
                  <c:v>1.1374372056241937E-2</c:v>
                </c:pt>
                <c:pt idx="2848">
                  <c:v>1.1375773653216072E-2</c:v>
                </c:pt>
                <c:pt idx="2849">
                  <c:v>1.1377214022406079E-2</c:v>
                </c:pt>
                <c:pt idx="2850">
                  <c:v>1.1378693163897542E-2</c:v>
                </c:pt>
                <c:pt idx="2851">
                  <c:v>1.1379909749566678E-2</c:v>
                </c:pt>
                <c:pt idx="2852">
                  <c:v>1.1380856150221707E-2</c:v>
                </c:pt>
                <c:pt idx="2853">
                  <c:v>1.1382443150604746E-2</c:v>
                </c:pt>
                <c:pt idx="2854">
                  <c:v>1.1384068919942245E-2</c:v>
                </c:pt>
                <c:pt idx="2855">
                  <c:v>1.1385733458330032E-2</c:v>
                </c:pt>
                <c:pt idx="2856">
                  <c:v>1.1387751646584112E-2</c:v>
                </c:pt>
                <c:pt idx="2857">
                  <c:v>1.1389496547649947E-2</c:v>
                </c:pt>
                <c:pt idx="2858">
                  <c:v>1.1391280219302082E-2</c:v>
                </c:pt>
                <c:pt idx="2859">
                  <c:v>1.1393102661643735E-2</c:v>
                </c:pt>
                <c:pt idx="2860">
                  <c:v>1.1394637689476034E-2</c:v>
                </c:pt>
                <c:pt idx="2861">
                  <c:v>1.1396534844271725E-2</c:v>
                </c:pt>
                <c:pt idx="2862">
                  <c:v>1.1398470768841549E-2</c:v>
                </c:pt>
                <c:pt idx="2863">
                  <c:v>1.1400445463299002E-2</c:v>
                </c:pt>
                <c:pt idx="2864">
                  <c:v>1.1402458927757148E-2</c:v>
                </c:pt>
                <c:pt idx="2865">
                  <c:v>1.1404851506313188E-2</c:v>
                </c:pt>
                <c:pt idx="2866">
                  <c:v>1.1406945346595884E-2</c:v>
                </c:pt>
                <c:pt idx="2867">
                  <c:v>1.1409077958484726E-2</c:v>
                </c:pt>
                <c:pt idx="2868">
                  <c:v>1.141156270481122E-2</c:v>
                </c:pt>
                <c:pt idx="2869">
                  <c:v>1.141342630010269E-2</c:v>
                </c:pt>
                <c:pt idx="2870">
                  <c:v>1.1415677925796099E-2</c:v>
                </c:pt>
                <c:pt idx="2871">
                  <c:v>1.141796832237656E-2</c:v>
                </c:pt>
                <c:pt idx="2872">
                  <c:v>1.1420297489978333E-2</c:v>
                </c:pt>
                <c:pt idx="2873">
                  <c:v>1.1422665428736115E-2</c:v>
                </c:pt>
                <c:pt idx="2874">
                  <c:v>1.1425072138787254E-2</c:v>
                </c:pt>
                <c:pt idx="2875">
                  <c:v>1.1427517620271751E-2</c:v>
                </c:pt>
                <c:pt idx="2876">
                  <c:v>1.1430001873331812E-2</c:v>
                </c:pt>
                <c:pt idx="2877">
                  <c:v>1.1433650315239888E-2</c:v>
                </c:pt>
                <c:pt idx="2878">
                  <c:v>1.1436220664417301E-2</c:v>
                </c:pt>
                <c:pt idx="2879">
                  <c:v>1.1438829789382512E-2</c:v>
                </c:pt>
                <c:pt idx="2880">
                  <c:v>1.1441477690291918E-2</c:v>
                </c:pt>
                <c:pt idx="2881">
                  <c:v>1.1444164367300612E-2</c:v>
                </c:pt>
                <c:pt idx="2882">
                  <c:v>1.1446500133933522E-2</c:v>
                </c:pt>
                <c:pt idx="2883">
                  <c:v>1.1449261506295768E-2</c:v>
                </c:pt>
                <c:pt idx="2884">
                  <c:v>1.1452061653977144E-2</c:v>
                </c:pt>
                <c:pt idx="2885">
                  <c:v>1.1454900577143202E-2</c:v>
                </c:pt>
                <c:pt idx="2886">
                  <c:v>1.1458179399473236E-2</c:v>
                </c:pt>
                <c:pt idx="2887">
                  <c:v>1.1461098736494056E-2</c:v>
                </c:pt>
                <c:pt idx="2888">
                  <c:v>1.1464056850774104E-2</c:v>
                </c:pt>
                <c:pt idx="2889">
                  <c:v>1.1467053742488026E-2</c:v>
                </c:pt>
                <c:pt idx="2890">
                  <c:v>1.1470089411813069E-2</c:v>
                </c:pt>
                <c:pt idx="2891">
                  <c:v>1.1472748410818877E-2</c:v>
                </c:pt>
                <c:pt idx="2892">
                  <c:v>1.1475858767176486E-2</c:v>
                </c:pt>
                <c:pt idx="2893">
                  <c:v>1.1479007900418312E-2</c:v>
                </c:pt>
                <c:pt idx="2894">
                  <c:v>1.1482195810727815E-2</c:v>
                </c:pt>
                <c:pt idx="2895">
                  <c:v>1.1485849428968291E-2</c:v>
                </c:pt>
                <c:pt idx="2896">
                  <c:v>1.1489117767809597E-2</c:v>
                </c:pt>
                <c:pt idx="2897">
                  <c:v>1.1492424885565766E-2</c:v>
                </c:pt>
                <c:pt idx="2898">
                  <c:v>1.1495770782433159E-2</c:v>
                </c:pt>
                <c:pt idx="2899">
                  <c:v>1.1499155458609448E-2</c:v>
                </c:pt>
                <c:pt idx="2900">
                  <c:v>1.1502578914293604E-2</c:v>
                </c:pt>
                <c:pt idx="2901">
                  <c:v>1.1506041149689374E-2</c:v>
                </c:pt>
                <c:pt idx="2902">
                  <c:v>1.1509542165001378E-2</c:v>
                </c:pt>
                <c:pt idx="2903">
                  <c:v>1.1513081960435106E-2</c:v>
                </c:pt>
                <c:pt idx="2904">
                  <c:v>1.1515755138557534E-2</c:v>
                </c:pt>
                <c:pt idx="2905">
                  <c:v>1.1519366724302286E-2</c:v>
                </c:pt>
                <c:pt idx="2906">
                  <c:v>1.1523017088225949E-2</c:v>
                </c:pt>
                <c:pt idx="2907">
                  <c:v>1.1526706230541538E-2</c:v>
                </c:pt>
                <c:pt idx="2908">
                  <c:v>1.1530898256353485E-2</c:v>
                </c:pt>
                <c:pt idx="2909">
                  <c:v>1.1534667846456282E-2</c:v>
                </c:pt>
                <c:pt idx="2910">
                  <c:v>1.1538476216899766E-2</c:v>
                </c:pt>
                <c:pt idx="2911">
                  <c:v>1.1542323367907585E-2</c:v>
                </c:pt>
                <c:pt idx="2912">
                  <c:v>1.154573362563051E-2</c:v>
                </c:pt>
                <c:pt idx="2913">
                  <c:v>1.1549655442908034E-2</c:v>
                </c:pt>
                <c:pt idx="2914">
                  <c:v>1.155361604013448E-2</c:v>
                </c:pt>
                <c:pt idx="2915">
                  <c:v>1.1557615417543068E-2</c:v>
                </c:pt>
                <c:pt idx="2916">
                  <c:v>1.1561653575366142E-2</c:v>
                </c:pt>
                <c:pt idx="2917">
                  <c:v>1.1566220678634578E-2</c:v>
                </c:pt>
                <c:pt idx="2918">
                  <c:v>1.157033930005401E-2</c:v>
                </c:pt>
                <c:pt idx="2919">
                  <c:v>1.1574496703911688E-2</c:v>
                </c:pt>
                <c:pt idx="2920">
                  <c:v>1.1579295511618305E-2</c:v>
                </c:pt>
                <c:pt idx="2921">
                  <c:v>1.1583033825407742E-2</c:v>
                </c:pt>
                <c:pt idx="2922">
                  <c:v>1.1587310211045433E-2</c:v>
                </c:pt>
                <c:pt idx="2923">
                  <c:v>1.1591625378833362E-2</c:v>
                </c:pt>
                <c:pt idx="2924">
                  <c:v>1.1595979329025391E-2</c:v>
                </c:pt>
                <c:pt idx="2925">
                  <c:v>1.1600372061875386E-2</c:v>
                </c:pt>
                <c:pt idx="2926">
                  <c:v>1.1604803577640281E-2</c:v>
                </c:pt>
                <c:pt idx="2927">
                  <c:v>1.1609273876579214E-2</c:v>
                </c:pt>
                <c:pt idx="2928">
                  <c:v>1.1613782958953069E-2</c:v>
                </c:pt>
                <c:pt idx="2929">
                  <c:v>1.1618330825026254E-2</c:v>
                </c:pt>
                <c:pt idx="2930">
                  <c:v>1.1625032857735867E-2</c:v>
                </c:pt>
                <c:pt idx="2931">
                  <c:v>1.1629669970630396E-2</c:v>
                </c:pt>
                <c:pt idx="2932">
                  <c:v>1.1634345873342734E-2</c:v>
                </c:pt>
                <c:pt idx="2933">
                  <c:v>1.1639060566153516E-2</c:v>
                </c:pt>
                <c:pt idx="2934">
                  <c:v>1.1642192016600049E-2</c:v>
                </c:pt>
                <c:pt idx="2935">
                  <c:v>1.1646975515218897E-2</c:v>
                </c:pt>
                <c:pt idx="2936">
                  <c:v>1.165179780078124E-2</c:v>
                </c:pt>
                <c:pt idx="2937">
                  <c:v>1.1656658873570128E-2</c:v>
                </c:pt>
                <c:pt idx="2938">
                  <c:v>1.1663367197732873E-2</c:v>
                </c:pt>
                <c:pt idx="2939">
                  <c:v>1.1668317248022969E-2</c:v>
                </c:pt>
                <c:pt idx="2940">
                  <c:v>1.1673306089131408E-2</c:v>
                </c:pt>
                <c:pt idx="2941">
                  <c:v>1.1678333721353735E-2</c:v>
                </c:pt>
                <c:pt idx="2942">
                  <c:v>1.1681707416593965E-2</c:v>
                </c:pt>
                <c:pt idx="2943">
                  <c:v>1.1688505360339959E-2</c:v>
                </c:pt>
                <c:pt idx="2944">
                  <c:v>1.1693649367708347E-2</c:v>
                </c:pt>
                <c:pt idx="2945">
                  <c:v>1.16988321673996E-2</c:v>
                </c:pt>
                <c:pt idx="2946">
                  <c:v>1.1704053759722666E-2</c:v>
                </c:pt>
                <c:pt idx="2947">
                  <c:v>1.1709314144987777E-2</c:v>
                </c:pt>
                <c:pt idx="2948">
                  <c:v>1.1714613323507336E-2</c:v>
                </c:pt>
                <c:pt idx="2949">
                  <c:v>1.1719951295596765E-2</c:v>
                </c:pt>
                <c:pt idx="2950">
                  <c:v>1.1725328061572783E-2</c:v>
                </c:pt>
                <c:pt idx="2951">
                  <c:v>1.1730743621754703E-2</c:v>
                </c:pt>
                <c:pt idx="2952">
                  <c:v>1.1736197976465726E-2</c:v>
                </c:pt>
                <c:pt idx="2953">
                  <c:v>1.174169112602862E-2</c:v>
                </c:pt>
                <c:pt idx="2954">
                  <c:v>1.1747223070770044E-2</c:v>
                </c:pt>
                <c:pt idx="2955">
                  <c:v>1.1750986268646868E-2</c:v>
                </c:pt>
                <c:pt idx="2956">
                  <c:v>1.175598206654932E-2</c:v>
                </c:pt>
                <c:pt idx="2957">
                  <c:v>1.1761618579707412E-2</c:v>
                </c:pt>
                <c:pt idx="2958">
                  <c:v>1.1767293883867738E-2</c:v>
                </c:pt>
                <c:pt idx="2959">
                  <c:v>1.177300797936064E-2</c:v>
                </c:pt>
                <c:pt idx="2960">
                  <c:v>1.1779377570356487E-2</c:v>
                </c:pt>
                <c:pt idx="2961">
                  <c:v>1.1785172209503024E-2</c:v>
                </c:pt>
                <c:pt idx="2962">
                  <c:v>1.1791005642369888E-2</c:v>
                </c:pt>
                <c:pt idx="2963">
                  <c:v>1.1796877869297461E-2</c:v>
                </c:pt>
                <c:pt idx="2964">
                  <c:v>1.1802160338523339E-2</c:v>
                </c:pt>
                <c:pt idx="2965">
                  <c:v>1.1808107189069042E-2</c:v>
                </c:pt>
                <c:pt idx="2966">
                  <c:v>1.1814092833320231E-2</c:v>
                </c:pt>
                <c:pt idx="2967">
                  <c:v>1.1820117271625356E-2</c:v>
                </c:pt>
                <c:pt idx="2968">
                  <c:v>1.1826820926949283E-2</c:v>
                </c:pt>
                <c:pt idx="2969">
                  <c:v>1.183292592553419E-2</c:v>
                </c:pt>
                <c:pt idx="2970">
                  <c:v>1.1839069720631475E-2</c:v>
                </c:pt>
                <c:pt idx="2971">
                  <c:v>1.184525231259953E-2</c:v>
                </c:pt>
                <c:pt idx="2972">
                  <c:v>1.1854151888253532E-2</c:v>
                </c:pt>
                <c:pt idx="2973">
                  <c:v>1.1860428702705029E-2</c:v>
                </c:pt>
                <c:pt idx="2974">
                  <c:v>1.1866744315277726E-2</c:v>
                </c:pt>
                <c:pt idx="2975">
                  <c:v>1.1873098726340117E-2</c:v>
                </c:pt>
                <c:pt idx="2976">
                  <c:v>1.1879491936263337E-2</c:v>
                </c:pt>
                <c:pt idx="2977">
                  <c:v>1.1885923945422908E-2</c:v>
                </c:pt>
                <c:pt idx="2978">
                  <c:v>1.1892394754192596E-2</c:v>
                </c:pt>
                <c:pt idx="2979">
                  <c:v>1.1898904362952319E-2</c:v>
                </c:pt>
                <c:pt idx="2980">
                  <c:v>1.1905452772082431E-2</c:v>
                </c:pt>
                <c:pt idx="2981">
                  <c:v>1.191340175865129E-2</c:v>
                </c:pt>
                <c:pt idx="2982">
                  <c:v>1.1920033750523485E-2</c:v>
                </c:pt>
                <c:pt idx="2983">
                  <c:v>1.1926704546782777E-2</c:v>
                </c:pt>
                <c:pt idx="2984">
                  <c:v>1.1933414147824499E-2</c:v>
                </c:pt>
                <c:pt idx="2985">
                  <c:v>1.1940436342756801E-2</c:v>
                </c:pt>
                <c:pt idx="2986">
                  <c:v>1.1947225979208555E-2</c:v>
                </c:pt>
                <c:pt idx="2987">
                  <c:v>1.1954052971116305E-2</c:v>
                </c:pt>
                <c:pt idx="2988">
                  <c:v>1.1960915308888868E-2</c:v>
                </c:pt>
                <c:pt idx="2989">
                  <c:v>1.1967810975065513E-2</c:v>
                </c:pt>
                <c:pt idx="2990">
                  <c:v>1.1975443292950427E-2</c:v>
                </c:pt>
                <c:pt idx="2991">
                  <c:v>1.198240120031765E-2</c:v>
                </c:pt>
                <c:pt idx="2992">
                  <c:v>1.1989386160566112E-2</c:v>
                </c:pt>
                <c:pt idx="2993">
                  <c:v>1.1996396167025768E-2</c:v>
                </c:pt>
                <c:pt idx="2994">
                  <c:v>1.2002718619029558E-2</c:v>
                </c:pt>
                <c:pt idx="2995">
                  <c:v>1.200977188746182E-2</c:v>
                </c:pt>
                <c:pt idx="2996">
                  <c:v>1.2016844361320401E-2</c:v>
                </c:pt>
                <c:pt idx="2997">
                  <c:v>1.2023934022924855E-2</c:v>
                </c:pt>
                <c:pt idx="2998">
                  <c:v>1.2031751657127004E-2</c:v>
                </c:pt>
                <c:pt idx="2999">
                  <c:v>1.2038869799241004E-2</c:v>
                </c:pt>
                <c:pt idx="3000">
                  <c:v>1.2045998940097353E-2</c:v>
                </c:pt>
                <c:pt idx="3001">
                  <c:v>1.2053137072801404E-2</c:v>
                </c:pt>
                <c:pt idx="3002">
                  <c:v>1.2060282190426793E-2</c:v>
                </c:pt>
                <c:pt idx="3003">
                  <c:v>1.2067432286021957E-2</c:v>
                </c:pt>
                <c:pt idx="3004">
                  <c:v>1.2074585352602753E-2</c:v>
                </c:pt>
                <c:pt idx="3005">
                  <c:v>1.20817393831581E-2</c:v>
                </c:pt>
                <c:pt idx="3006">
                  <c:v>1.2088892370647813E-2</c:v>
                </c:pt>
                <c:pt idx="3007">
                  <c:v>1.2093911385109058E-2</c:v>
                </c:pt>
                <c:pt idx="3008">
                  <c:v>1.2101058277174176E-2</c:v>
                </c:pt>
                <c:pt idx="3009">
                  <c:v>1.2108198219231875E-2</c:v>
                </c:pt>
                <c:pt idx="3010">
                  <c:v>1.2115329171069292E-2</c:v>
                </c:pt>
                <c:pt idx="3011">
                  <c:v>1.2122449092441329E-2</c:v>
                </c:pt>
                <c:pt idx="3012">
                  <c:v>1.2130262746126847E-2</c:v>
                </c:pt>
                <c:pt idx="3013">
                  <c:v>1.2137354983941901E-2</c:v>
                </c:pt>
                <c:pt idx="3014">
                  <c:v>1.2144433276036332E-2</c:v>
                </c:pt>
                <c:pt idx="3015">
                  <c:v>1.2151497622261689E-2</c:v>
                </c:pt>
                <c:pt idx="3016">
                  <c:v>1.2157844316106503E-2</c:v>
                </c:pt>
                <c:pt idx="3017">
                  <c:v>1.2164881529313361E-2</c:v>
                </c:pt>
                <c:pt idx="3018">
                  <c:v>1.2171904796550094E-2</c:v>
                </c:pt>
                <c:pt idx="3019">
                  <c:v>1.2178914117669196E-2</c:v>
                </c:pt>
                <c:pt idx="3020">
                  <c:v>1.218661016015299E-2</c:v>
                </c:pt>
                <c:pt idx="3021">
                  <c:v>1.2193590828049465E-2</c:v>
                </c:pt>
                <c:pt idx="3022">
                  <c:v>1.2200557549042527E-2</c:v>
                </c:pt>
                <c:pt idx="3023">
                  <c:v>1.2207510322984604E-2</c:v>
                </c:pt>
                <c:pt idx="3024">
                  <c:v>1.2214449149729438E-2</c:v>
                </c:pt>
                <c:pt idx="3025">
                  <c:v>1.2220677167716805E-2</c:v>
                </c:pt>
                <c:pt idx="3026">
                  <c:v>1.2227588861919854E-2</c:v>
                </c:pt>
                <c:pt idx="3027">
                  <c:v>1.2234486608840236E-2</c:v>
                </c:pt>
                <c:pt idx="3028">
                  <c:v>1.2241370408333096E-2</c:v>
                </c:pt>
                <c:pt idx="3029">
                  <c:v>1.224824026025402E-2</c:v>
                </c:pt>
                <c:pt idx="3030">
                  <c:v>1.2255096164459033E-2</c:v>
                </c:pt>
                <c:pt idx="3031">
                  <c:v>1.2261938120805487E-2</c:v>
                </c:pt>
                <c:pt idx="3032">
                  <c:v>1.2268766129149851E-2</c:v>
                </c:pt>
                <c:pt idx="3033">
                  <c:v>1.2277652276704831E-2</c:v>
                </c:pt>
                <c:pt idx="3034">
                  <c:v>1.2284450093126771E-2</c:v>
                </c:pt>
                <c:pt idx="3035">
                  <c:v>1.2291233960046723E-2</c:v>
                </c:pt>
                <c:pt idx="3036">
                  <c:v>1.2298003877320454E-2</c:v>
                </c:pt>
                <c:pt idx="3037">
                  <c:v>1.2304759844803731E-2</c:v>
                </c:pt>
                <c:pt idx="3038">
                  <c:v>1.2310815053614185E-2</c:v>
                </c:pt>
                <c:pt idx="3039">
                  <c:v>1.2317543888085657E-2</c:v>
                </c:pt>
                <c:pt idx="3040">
                  <c:v>1.2324258772696847E-2</c:v>
                </c:pt>
                <c:pt idx="3041">
                  <c:v>1.2330959707306664E-2</c:v>
                </c:pt>
                <c:pt idx="3042">
                  <c:v>1.233833043033908E-2</c:v>
                </c:pt>
                <c:pt idx="3043">
                  <c:v>1.2345002696069873E-2</c:v>
                </c:pt>
                <c:pt idx="3044">
                  <c:v>1.2351661011010576E-2</c:v>
                </c:pt>
                <c:pt idx="3045">
                  <c:v>1.2358305375017829E-2</c:v>
                </c:pt>
                <c:pt idx="3046">
                  <c:v>1.2364255125374752E-2</c:v>
                </c:pt>
                <c:pt idx="3047">
                  <c:v>1.2370872357005595E-2</c:v>
                </c:pt>
                <c:pt idx="3048">
                  <c:v>1.2377475637647439E-2</c:v>
                </c:pt>
                <c:pt idx="3049">
                  <c:v>1.2384064967161816E-2</c:v>
                </c:pt>
                <c:pt idx="3050">
                  <c:v>1.2390640345408512E-2</c:v>
                </c:pt>
                <c:pt idx="3051">
                  <c:v>1.2397878581586452E-2</c:v>
                </c:pt>
                <c:pt idx="3052">
                  <c:v>1.2404425285124426E-2</c:v>
                </c:pt>
                <c:pt idx="3053">
                  <c:v>1.2410958036607673E-2</c:v>
                </c:pt>
                <c:pt idx="3054">
                  <c:v>1.2417476835896737E-2</c:v>
                </c:pt>
                <c:pt idx="3055">
                  <c:v>1.2423981682852598E-2</c:v>
                </c:pt>
                <c:pt idx="3056">
                  <c:v>1.2430472577337108E-2</c:v>
                </c:pt>
                <c:pt idx="3057">
                  <c:v>1.2436949519211682E-2</c:v>
                </c:pt>
                <c:pt idx="3058">
                  <c:v>1.244341250833947E-2</c:v>
                </c:pt>
                <c:pt idx="3059">
                  <c:v>1.2447849494243959E-2</c:v>
                </c:pt>
                <c:pt idx="3060">
                  <c:v>1.2454286901560998E-2</c:v>
                </c:pt>
                <c:pt idx="3061">
                  <c:v>1.2460710356849114E-2</c:v>
                </c:pt>
                <c:pt idx="3062">
                  <c:v>1.246711985997449E-2</c:v>
                </c:pt>
                <c:pt idx="3063">
                  <c:v>1.2473515410801984E-2</c:v>
                </c:pt>
                <c:pt idx="3064">
                  <c:v>1.2480563874186355E-2</c:v>
                </c:pt>
                <c:pt idx="3065">
                  <c:v>1.2486930743473968E-2</c:v>
                </c:pt>
                <c:pt idx="3066">
                  <c:v>1.2493283659682887E-2</c:v>
                </c:pt>
                <c:pt idx="3067">
                  <c:v>1.2499622622680034E-2</c:v>
                </c:pt>
                <c:pt idx="3068">
                  <c:v>1.2505283875803162E-2</c:v>
                </c:pt>
                <c:pt idx="3069">
                  <c:v>1.2511595710044728E-2</c:v>
                </c:pt>
                <c:pt idx="3070">
                  <c:v>1.2517893591057889E-2</c:v>
                </c:pt>
                <c:pt idx="3071">
                  <c:v>1.2524177518711033E-2</c:v>
                </c:pt>
                <c:pt idx="3072">
                  <c:v>1.2531108134821266E-2</c:v>
                </c:pt>
                <c:pt idx="3073">
                  <c:v>1.2537363375753088E-2</c:v>
                </c:pt>
                <c:pt idx="3074">
                  <c:v>1.2543604662544651E-2</c:v>
                </c:pt>
                <c:pt idx="3075">
                  <c:v>1.2549831995065507E-2</c:v>
                </c:pt>
                <c:pt idx="3076">
                  <c:v>1.2556045373183016E-2</c:v>
                </c:pt>
                <c:pt idx="3077">
                  <c:v>1.25615880567146E-2</c:v>
                </c:pt>
                <c:pt idx="3078">
                  <c:v>1.2567774307178094E-2</c:v>
                </c:pt>
                <c:pt idx="3079">
                  <c:v>1.2573946603237546E-2</c:v>
                </c:pt>
                <c:pt idx="3080">
                  <c:v>1.2580104944762234E-2</c:v>
                </c:pt>
                <c:pt idx="3081">
                  <c:v>1.2586249331624964E-2</c:v>
                </c:pt>
                <c:pt idx="3082">
                  <c:v>1.2592379763695897E-2</c:v>
                </c:pt>
                <c:pt idx="3083">
                  <c:v>1.2598496240847402E-2</c:v>
                </c:pt>
                <c:pt idx="3084">
                  <c:v>1.2604598762950517E-2</c:v>
                </c:pt>
                <c:pt idx="3085">
                  <c:v>1.2612638580755434E-2</c:v>
                </c:pt>
                <c:pt idx="3086">
                  <c:v>1.2618710838200127E-2</c:v>
                </c:pt>
                <c:pt idx="3087">
                  <c:v>1.2624769139029393E-2</c:v>
                </c:pt>
                <c:pt idx="3088">
                  <c:v>1.2630813483114201E-2</c:v>
                </c:pt>
                <c:pt idx="3089">
                  <c:v>1.2636843870325527E-2</c:v>
                </c:pt>
                <c:pt idx="3090">
                  <c:v>1.2642213871220893E-2</c:v>
                </c:pt>
                <c:pt idx="3091">
                  <c:v>1.2648217131060294E-2</c:v>
                </c:pt>
                <c:pt idx="3092">
                  <c:v>1.2654206434040858E-2</c:v>
                </c:pt>
                <c:pt idx="3093">
                  <c:v>1.2660181780035909E-2</c:v>
                </c:pt>
                <c:pt idx="3094">
                  <c:v>1.2666786448806098E-2</c:v>
                </c:pt>
                <c:pt idx="3095">
                  <c:v>1.2672733092094757E-2</c:v>
                </c:pt>
                <c:pt idx="3096">
                  <c:v>1.2678665777617604E-2</c:v>
                </c:pt>
                <c:pt idx="3097">
                  <c:v>1.2684584505249086E-2</c:v>
                </c:pt>
                <c:pt idx="3098">
                  <c:v>1.2689849150815828E-2</c:v>
                </c:pt>
                <c:pt idx="3099">
                  <c:v>1.2695740752253798E-2</c:v>
                </c:pt>
                <c:pt idx="3100">
                  <c:v>1.2701618395826959E-2</c:v>
                </c:pt>
                <c:pt idx="3101">
                  <c:v>1.2707482081410383E-2</c:v>
                </c:pt>
                <c:pt idx="3102">
                  <c:v>1.2713331808881763E-2</c:v>
                </c:pt>
                <c:pt idx="3103">
                  <c:v>1.2719803748285389E-2</c:v>
                </c:pt>
                <c:pt idx="3104">
                  <c:v>1.2725624767166216E-2</c:v>
                </c:pt>
                <c:pt idx="3105">
                  <c:v>1.2731431827156478E-2</c:v>
                </c:pt>
                <c:pt idx="3106">
                  <c:v>1.2737224928131926E-2</c:v>
                </c:pt>
                <c:pt idx="3107">
                  <c:v>1.2743004069969616E-2</c:v>
                </c:pt>
                <c:pt idx="3108">
                  <c:v>1.2748769252546602E-2</c:v>
                </c:pt>
                <c:pt idx="3109">
                  <c:v>1.2754520475740373E-2</c:v>
                </c:pt>
                <c:pt idx="3110">
                  <c:v>1.2760257739428418E-2</c:v>
                </c:pt>
                <c:pt idx="3111">
                  <c:v>1.2765351220703351E-2</c:v>
                </c:pt>
                <c:pt idx="3112">
                  <c:v>1.2770432271609003E-2</c:v>
                </c:pt>
                <c:pt idx="3113">
                  <c:v>1.2776129247360369E-2</c:v>
                </c:pt>
                <c:pt idx="3114">
                  <c:v>1.2781812263945603E-2</c:v>
                </c:pt>
                <c:pt idx="3115">
                  <c:v>1.2787481321244364E-2</c:v>
                </c:pt>
                <c:pt idx="3116">
                  <c:v>1.2793762322808173E-2</c:v>
                </c:pt>
                <c:pt idx="3117">
                  <c:v>1.2799402663891107E-2</c:v>
                </c:pt>
                <c:pt idx="3118">
                  <c:v>1.280502904491514E-2</c:v>
                </c:pt>
                <c:pt idx="3119">
                  <c:v>1.2810641465761023E-2</c:v>
                </c:pt>
                <c:pt idx="3120">
                  <c:v>1.2816239926310379E-2</c:v>
                </c:pt>
                <c:pt idx="3121">
                  <c:v>1.2821202513370033E-2</c:v>
                </c:pt>
                <c:pt idx="3122">
                  <c:v>1.2826773852342177E-2</c:v>
                </c:pt>
                <c:pt idx="3123">
                  <c:v>1.2832331231081351E-2</c:v>
                </c:pt>
                <c:pt idx="3124">
                  <c:v>1.2837874649471165E-2</c:v>
                </c:pt>
                <c:pt idx="3125">
                  <c:v>1.2844022820471394E-2</c:v>
                </c:pt>
                <c:pt idx="3126">
                  <c:v>1.2849537516763146E-2</c:v>
                </c:pt>
                <c:pt idx="3127">
                  <c:v>1.2855038251934549E-2</c:v>
                </c:pt>
                <c:pt idx="3128">
                  <c:v>1.2860525025869414E-2</c:v>
                </c:pt>
                <c:pt idx="3129">
                  <c:v>1.2865382332103095E-2</c:v>
                </c:pt>
                <c:pt idx="3130">
                  <c:v>1.2870841985955186E-2</c:v>
                </c:pt>
                <c:pt idx="3131">
                  <c:v>1.2876287678647137E-2</c:v>
                </c:pt>
                <c:pt idx="3132">
                  <c:v>1.2881719410063873E-2</c:v>
                </c:pt>
                <c:pt idx="3133">
                  <c:v>1.2887137180092082E-2</c:v>
                </c:pt>
                <c:pt idx="3134">
                  <c:v>1.2892540988615812E-2</c:v>
                </c:pt>
                <c:pt idx="3135">
                  <c:v>1.289793083552394E-2</c:v>
                </c:pt>
                <c:pt idx="3136">
                  <c:v>1.2903306720700518E-2</c:v>
                </c:pt>
                <c:pt idx="3137">
                  <c:v>1.2908668644033545E-2</c:v>
                </c:pt>
                <c:pt idx="3138">
                  <c:v>1.2915233075683692E-2</c:v>
                </c:pt>
                <c:pt idx="3139">
                  <c:v>1.2920565461789841E-2</c:v>
                </c:pt>
                <c:pt idx="3140">
                  <c:v>1.2925883884857006E-2</c:v>
                </c:pt>
                <c:pt idx="3141">
                  <c:v>1.2931188344770927E-2</c:v>
                </c:pt>
                <c:pt idx="3142">
                  <c:v>1.293587386663312E-2</c:v>
                </c:pt>
                <c:pt idx="3143">
                  <c:v>1.2941151208249504E-2</c:v>
                </c:pt>
                <c:pt idx="3144">
                  <c:v>1.2946414586807417E-2</c:v>
                </c:pt>
                <c:pt idx="3145">
                  <c:v>1.2951664002194165E-2</c:v>
                </c:pt>
                <c:pt idx="3146">
                  <c:v>1.2958247859265254E-2</c:v>
                </c:pt>
                <c:pt idx="3147">
                  <c:v>1.2963466543058187E-2</c:v>
                </c:pt>
                <c:pt idx="3148">
                  <c:v>1.2968671262898083E-2</c:v>
                </c:pt>
                <c:pt idx="3149">
                  <c:v>1.297386201867416E-2</c:v>
                </c:pt>
                <c:pt idx="3150">
                  <c:v>1.2979038810276507E-2</c:v>
                </c:pt>
                <c:pt idx="3151">
                  <c:v>1.2983604069537488E-2</c:v>
                </c:pt>
                <c:pt idx="3152">
                  <c:v>1.2988753744776729E-2</c:v>
                </c:pt>
                <c:pt idx="3153">
                  <c:v>1.2993889455949346E-2</c:v>
                </c:pt>
                <c:pt idx="3154">
                  <c:v>1.2999011202946135E-2</c:v>
                </c:pt>
                <c:pt idx="3155">
                  <c:v>1.3004713301825371E-2</c:v>
                </c:pt>
                <c:pt idx="3156">
                  <c:v>1.3009806306078486E-2</c:v>
                </c:pt>
                <c:pt idx="3157">
                  <c:v>1.301488534539196E-2</c:v>
                </c:pt>
                <c:pt idx="3158">
                  <c:v>1.3019950419657622E-2</c:v>
                </c:pt>
                <c:pt idx="3159">
                  <c:v>1.3025001528768163E-2</c:v>
                </c:pt>
                <c:pt idx="3160">
                  <c:v>1.3030038672616279E-2</c:v>
                </c:pt>
                <c:pt idx="3161">
                  <c:v>1.3035061851094668E-2</c:v>
                </c:pt>
                <c:pt idx="3162">
                  <c:v>1.304007106409515E-2</c:v>
                </c:pt>
                <c:pt idx="3163">
                  <c:v>1.3044478520216873E-2</c:v>
                </c:pt>
                <c:pt idx="3164">
                  <c:v>1.3048286480228991E-2</c:v>
                </c:pt>
                <c:pt idx="3165">
                  <c:v>1.3053256250115219E-2</c:v>
                </c:pt>
                <c:pt idx="3166">
                  <c:v>1.3058212055431836E-2</c:v>
                </c:pt>
                <c:pt idx="3167">
                  <c:v>1.3063153896076382E-2</c:v>
                </c:pt>
                <c:pt idx="3168">
                  <c:v>1.3068665599204799E-2</c:v>
                </c:pt>
                <c:pt idx="3169">
                  <c:v>1.3073578690485864E-2</c:v>
                </c:pt>
                <c:pt idx="3170">
                  <c:v>1.3078477816338113E-2</c:v>
                </c:pt>
                <c:pt idx="3171">
                  <c:v>1.3083362976659216E-2</c:v>
                </c:pt>
                <c:pt idx="3172">
                  <c:v>1.3087653625598409E-2</c:v>
                </c:pt>
                <c:pt idx="3173">
                  <c:v>1.3092511676043868E-2</c:v>
                </c:pt>
                <c:pt idx="3174">
                  <c:v>1.3097355761099156E-2</c:v>
                </c:pt>
                <c:pt idx="3175">
                  <c:v>1.3102185880662696E-2</c:v>
                </c:pt>
                <c:pt idx="3176">
                  <c:v>1.3107002034632031E-2</c:v>
                </c:pt>
                <c:pt idx="3177">
                  <c:v>1.3112380656678933E-2</c:v>
                </c:pt>
                <c:pt idx="3178">
                  <c:v>1.3117168055414834E-2</c:v>
                </c:pt>
                <c:pt idx="3179">
                  <c:v>1.3121941487803974E-2</c:v>
                </c:pt>
                <c:pt idx="3180">
                  <c:v>1.3127379737328524E-2</c:v>
                </c:pt>
                <c:pt idx="3181">
                  <c:v>1.3131550223322228E-2</c:v>
                </c:pt>
                <c:pt idx="3182">
                  <c:v>1.3136280586445313E-2</c:v>
                </c:pt>
                <c:pt idx="3183">
                  <c:v>1.3140996983261833E-2</c:v>
                </c:pt>
                <c:pt idx="3184">
                  <c:v>1.3145699413671981E-2</c:v>
                </c:pt>
                <c:pt idx="3185">
                  <c:v>1.3150387877577269E-2</c:v>
                </c:pt>
                <c:pt idx="3186">
                  <c:v>1.3155062374880096E-2</c:v>
                </c:pt>
                <c:pt idx="3187">
                  <c:v>1.3159722905482863E-2</c:v>
                </c:pt>
                <c:pt idx="3188">
                  <c:v>1.3164369469287084E-2</c:v>
                </c:pt>
                <c:pt idx="3189">
                  <c:v>1.3170134801782141E-2</c:v>
                </c:pt>
                <c:pt idx="3190">
                  <c:v>1.3176447897477218E-2</c:v>
                </c:pt>
                <c:pt idx="3191">
                  <c:v>1.3181048411124243E-2</c:v>
                </c:pt>
                <c:pt idx="3192">
                  <c:v>1.318563495529365E-2</c:v>
                </c:pt>
                <c:pt idx="3193">
                  <c:v>1.3190207529887883E-2</c:v>
                </c:pt>
                <c:pt idx="3194">
                  <c:v>1.319307997744763E-2</c:v>
                </c:pt>
                <c:pt idx="3195">
                  <c:v>1.3197627107790707E-2</c:v>
                </c:pt>
                <c:pt idx="3196">
                  <c:v>1.3202160269644032E-2</c:v>
                </c:pt>
                <c:pt idx="3197">
                  <c:v>1.3206679462913689E-2</c:v>
                </c:pt>
                <c:pt idx="3198">
                  <c:v>1.3212860855785588E-2</c:v>
                </c:pt>
                <c:pt idx="3199">
                  <c:v>1.3217349610868059E-2</c:v>
                </c:pt>
                <c:pt idx="3200">
                  <c:v>1.3221824395692892E-2</c:v>
                </c:pt>
                <c:pt idx="3201">
                  <c:v>1.3226285210162529E-2</c:v>
                </c:pt>
                <c:pt idx="3202">
                  <c:v>1.3229065897150099E-2</c:v>
                </c:pt>
                <c:pt idx="3203">
                  <c:v>1.3233501276911929E-2</c:v>
                </c:pt>
                <c:pt idx="3204">
                  <c:v>1.3237922687425269E-2</c:v>
                </c:pt>
                <c:pt idx="3205">
                  <c:v>1.3242330128597515E-2</c:v>
                </c:pt>
                <c:pt idx="3206">
                  <c:v>1.3246723600333878E-2</c:v>
                </c:pt>
                <c:pt idx="3207">
                  <c:v>1.3252756714180145E-2</c:v>
                </c:pt>
                <c:pt idx="3208">
                  <c:v>1.3257119733496732E-2</c:v>
                </c:pt>
                <c:pt idx="3209">
                  <c:v>1.3261468781700019E-2</c:v>
                </c:pt>
                <c:pt idx="3210">
                  <c:v>1.3265803858694601E-2</c:v>
                </c:pt>
                <c:pt idx="3211">
                  <c:v>1.3270124964388506E-2</c:v>
                </c:pt>
                <c:pt idx="3212">
                  <c:v>1.3274432098689337E-2</c:v>
                </c:pt>
                <c:pt idx="3213">
                  <c:v>1.3278725261502545E-2</c:v>
                </c:pt>
                <c:pt idx="3214">
                  <c:v>1.3283004452737023E-2</c:v>
                </c:pt>
                <c:pt idx="3215">
                  <c:v>1.3285636206131568E-2</c:v>
                </c:pt>
                <c:pt idx="3216">
                  <c:v>1.3288802348771552E-2</c:v>
                </c:pt>
                <c:pt idx="3217">
                  <c:v>1.3293043834294136E-2</c:v>
                </c:pt>
                <c:pt idx="3218">
                  <c:v>1.3297271350227478E-2</c:v>
                </c:pt>
                <c:pt idx="3219">
                  <c:v>1.3301484896481926E-2</c:v>
                </c:pt>
                <c:pt idx="3220">
                  <c:v>1.3306224951329076E-2</c:v>
                </c:pt>
                <c:pt idx="3221">
                  <c:v>1.3310409714283261E-2</c:v>
                </c:pt>
                <c:pt idx="3222">
                  <c:v>1.3314580506822731E-2</c:v>
                </c:pt>
                <c:pt idx="3223">
                  <c:v>1.3318737328859204E-2</c:v>
                </c:pt>
                <c:pt idx="3224">
                  <c:v>1.3322343079504469E-2</c:v>
                </c:pt>
                <c:pt idx="3225">
                  <c:v>1.3326472805847022E-2</c:v>
                </c:pt>
                <c:pt idx="3226">
                  <c:v>1.3330588561899455E-2</c:v>
                </c:pt>
                <c:pt idx="3227">
                  <c:v>1.3334690347576535E-2</c:v>
                </c:pt>
                <c:pt idx="3228">
                  <c:v>1.3338778162791699E-2</c:v>
                </c:pt>
                <c:pt idx="3229">
                  <c:v>1.3343384875639023E-2</c:v>
                </c:pt>
                <c:pt idx="3230">
                  <c:v>1.3347443901722182E-2</c:v>
                </c:pt>
                <c:pt idx="3231">
                  <c:v>1.3351488956610152E-2</c:v>
                </c:pt>
                <c:pt idx="3232">
                  <c:v>1.3356094768787515E-2</c:v>
                </c:pt>
                <c:pt idx="3233">
                  <c:v>1.335958053298541E-2</c:v>
                </c:pt>
                <c:pt idx="3234">
                  <c:v>1.3363582527781959E-2</c:v>
                </c:pt>
                <c:pt idx="3235">
                  <c:v>1.3367570551512435E-2</c:v>
                </c:pt>
                <c:pt idx="3236">
                  <c:v>1.3371544604091606E-2</c:v>
                </c:pt>
                <c:pt idx="3237">
                  <c:v>1.3375504685436881E-2</c:v>
                </c:pt>
                <c:pt idx="3238">
                  <c:v>1.337945079546656E-2</c:v>
                </c:pt>
                <c:pt idx="3239">
                  <c:v>1.3383382934096291E-2</c:v>
                </c:pt>
                <c:pt idx="3240">
                  <c:v>1.3387301101245253E-2</c:v>
                </c:pt>
                <c:pt idx="3241">
                  <c:v>1.3391727836079937E-2</c:v>
                </c:pt>
                <c:pt idx="3242">
                  <c:v>1.3397181850650301E-2</c:v>
                </c:pt>
                <c:pt idx="3243">
                  <c:v>1.3401054685458609E-2</c:v>
                </c:pt>
                <c:pt idx="3244">
                  <c:v>1.3404913546527132E-2</c:v>
                </c:pt>
                <c:pt idx="3245">
                  <c:v>1.3409912318013377E-2</c:v>
                </c:pt>
                <c:pt idx="3246">
                  <c:v>1.3413736958513202E-2</c:v>
                </c:pt>
                <c:pt idx="3247">
                  <c:v>1.3417547625949445E-2</c:v>
                </c:pt>
                <c:pt idx="3248">
                  <c:v>1.3421344320239989E-2</c:v>
                </c:pt>
                <c:pt idx="3249">
                  <c:v>1.3425127041306207E-2</c:v>
                </c:pt>
                <c:pt idx="3250">
                  <c:v>1.3429409998221578E-2</c:v>
                </c:pt>
                <c:pt idx="3251">
                  <c:v>1.3433163914061493E-2</c:v>
                </c:pt>
                <c:pt idx="3252">
                  <c:v>1.3436903855949847E-2</c:v>
                </c:pt>
                <c:pt idx="3253">
                  <c:v>1.3440629823808009E-2</c:v>
                </c:pt>
                <c:pt idx="3254">
                  <c:v>1.34438310454659E-2</c:v>
                </c:pt>
                <c:pt idx="3255">
                  <c:v>1.3447529925509688E-2</c:v>
                </c:pt>
                <c:pt idx="3256">
                  <c:v>1.3451214831773526E-2</c:v>
                </c:pt>
                <c:pt idx="3257">
                  <c:v>1.3454885764180103E-2</c:v>
                </c:pt>
                <c:pt idx="3258">
                  <c:v>1.3459557307349714E-2</c:v>
                </c:pt>
                <c:pt idx="3259">
                  <c:v>1.3462692171889929E-2</c:v>
                </c:pt>
                <c:pt idx="3260">
                  <c:v>1.3466320319328933E-2</c:v>
                </c:pt>
                <c:pt idx="3261">
                  <c:v>1.3469934492110855E-2</c:v>
                </c:pt>
                <c:pt idx="3262">
                  <c:v>1.3473534690158799E-2</c:v>
                </c:pt>
                <c:pt idx="3263">
                  <c:v>1.3477120913396735E-2</c:v>
                </c:pt>
                <c:pt idx="3264">
                  <c:v>1.348069316174734E-2</c:v>
                </c:pt>
                <c:pt idx="3265">
                  <c:v>1.3484251435135016E-2</c:v>
                </c:pt>
                <c:pt idx="3266">
                  <c:v>1.3487795733484177E-2</c:v>
                </c:pt>
                <c:pt idx="3267">
                  <c:v>1.3489827202992915E-2</c:v>
                </c:pt>
                <c:pt idx="3268">
                  <c:v>1.3493346151430309E-2</c:v>
                </c:pt>
                <c:pt idx="3269">
                  <c:v>1.3496851126083804E-2</c:v>
                </c:pt>
                <c:pt idx="3270">
                  <c:v>1.3500342126879648E-2</c:v>
                </c:pt>
                <c:pt idx="3271">
                  <c:v>1.3504315372076544E-2</c:v>
                </c:pt>
                <c:pt idx="3272">
                  <c:v>1.3507777556230857E-2</c:v>
                </c:pt>
                <c:pt idx="3273">
                  <c:v>1.3511225765814219E-2</c:v>
                </c:pt>
                <c:pt idx="3274">
                  <c:v>1.3514660000754601E-2</c:v>
                </c:pt>
                <c:pt idx="3275">
                  <c:v>1.3518080260979091E-2</c:v>
                </c:pt>
                <c:pt idx="3276">
                  <c:v>1.3520994676570836E-2</c:v>
                </c:pt>
                <c:pt idx="3277">
                  <c:v>1.3524387858333365E-2</c:v>
                </c:pt>
                <c:pt idx="3278">
                  <c:v>1.3527767065661025E-2</c:v>
                </c:pt>
                <c:pt idx="3279">
                  <c:v>1.3531132298483154E-2</c:v>
                </c:pt>
                <c:pt idx="3280">
                  <c:v>1.3534971938854872E-2</c:v>
                </c:pt>
                <c:pt idx="3281">
                  <c:v>1.3538308349282806E-2</c:v>
                </c:pt>
                <c:pt idx="3282">
                  <c:v>1.3541630784496788E-2</c:v>
                </c:pt>
                <c:pt idx="3283">
                  <c:v>1.3544939244427422E-2</c:v>
                </c:pt>
                <c:pt idx="3284">
                  <c:v>1.3548233729004872E-2</c:v>
                </c:pt>
                <c:pt idx="3285">
                  <c:v>1.3551030226887778E-2</c:v>
                </c:pt>
                <c:pt idx="3286">
                  <c:v>1.3554297636218722E-2</c:v>
                </c:pt>
                <c:pt idx="3287">
                  <c:v>1.3557551070488115E-2</c:v>
                </c:pt>
                <c:pt idx="3288">
                  <c:v>1.3560790529629713E-2</c:v>
                </c:pt>
                <c:pt idx="3289">
                  <c:v>1.3564016013573738E-2</c:v>
                </c:pt>
                <c:pt idx="3290">
                  <c:v>1.3567227522254383E-2</c:v>
                </c:pt>
                <c:pt idx="3291">
                  <c:v>1.3570425055603642E-2</c:v>
                </c:pt>
                <c:pt idx="3292">
                  <c:v>1.3573608613554382E-2</c:v>
                </c:pt>
                <c:pt idx="3293">
                  <c:v>1.3578208955674969E-2</c:v>
                </c:pt>
                <c:pt idx="3294">
                  <c:v>1.3581361923395792E-2</c:v>
                </c:pt>
                <c:pt idx="3295">
                  <c:v>1.3584500914011491E-2</c:v>
                </c:pt>
                <c:pt idx="3296">
                  <c:v>1.3587625927453856E-2</c:v>
                </c:pt>
                <c:pt idx="3297">
                  <c:v>1.3590263638078264E-2</c:v>
                </c:pt>
                <c:pt idx="3298">
                  <c:v>1.3593361578800577E-2</c:v>
                </c:pt>
                <c:pt idx="3299">
                  <c:v>1.3596445542656013E-2</c:v>
                </c:pt>
                <c:pt idx="3300">
                  <c:v>1.3599515529579049E-2</c:v>
                </c:pt>
                <c:pt idx="3301">
                  <c:v>1.3602571539503731E-2</c:v>
                </c:pt>
                <c:pt idx="3302">
                  <c:v>1.3606082483773211E-2</c:v>
                </c:pt>
                <c:pt idx="3303">
                  <c:v>1.3609109655160248E-2</c:v>
                </c:pt>
                <c:pt idx="3304">
                  <c:v>1.3612122848850461E-2</c:v>
                </c:pt>
                <c:pt idx="3305">
                  <c:v>1.3615122064778683E-2</c:v>
                </c:pt>
                <c:pt idx="3306">
                  <c:v>1.361764193191314E-2</c:v>
                </c:pt>
                <c:pt idx="3307">
                  <c:v>1.3620614078504492E-2</c:v>
                </c:pt>
                <c:pt idx="3308">
                  <c:v>1.3623572247651945E-2</c:v>
                </c:pt>
                <c:pt idx="3309">
                  <c:v>1.3626516439292595E-2</c:v>
                </c:pt>
                <c:pt idx="3310">
                  <c:v>1.3629908475786896E-2</c:v>
                </c:pt>
                <c:pt idx="3311">
                  <c:v>1.3632823823820315E-2</c:v>
                </c:pt>
                <c:pt idx="3312">
                  <c:v>1.3635725193651659E-2</c:v>
                </c:pt>
                <c:pt idx="3313">
                  <c:v>1.3638612585220975E-2</c:v>
                </c:pt>
                <c:pt idx="3314">
                  <c:v>1.3641485998464405E-2</c:v>
                </c:pt>
                <c:pt idx="3315">
                  <c:v>1.3644345433322429E-2</c:v>
                </c:pt>
                <c:pt idx="3316">
                  <c:v>1.3647190889733792E-2</c:v>
                </c:pt>
                <c:pt idx="3317">
                  <c:v>1.3650022367636804E-2</c:v>
                </c:pt>
                <c:pt idx="3318">
                  <c:v>1.3652839866973252E-2</c:v>
                </c:pt>
                <c:pt idx="3319">
                  <c:v>1.3654735697013922E-2</c:v>
                </c:pt>
                <c:pt idx="3320">
                  <c:v>1.3657527024955016E-2</c:v>
                </c:pt>
                <c:pt idx="3321">
                  <c:v>1.3660304375172079E-2</c:v>
                </c:pt>
                <c:pt idx="3322">
                  <c:v>1.3663067747606254E-2</c:v>
                </c:pt>
                <c:pt idx="3323">
                  <c:v>1.3665817142199565E-2</c:v>
                </c:pt>
                <c:pt idx="3324">
                  <c:v>1.366900197138653E-2</c:v>
                </c:pt>
                <c:pt idx="3325">
                  <c:v>1.3671722514639502E-2</c:v>
                </c:pt>
                <c:pt idx="3326">
                  <c:v>1.3674429079366595E-2</c:v>
                </c:pt>
                <c:pt idx="3327">
                  <c:v>1.3677121665510153E-2</c:v>
                </c:pt>
                <c:pt idx="3328">
                  <c:v>1.3679354445538092E-2</c:v>
                </c:pt>
                <c:pt idx="3329">
                  <c:v>1.3682019971881038E-2</c:v>
                </c:pt>
                <c:pt idx="3330">
                  <c:v>1.368467151998388E-2</c:v>
                </c:pt>
                <c:pt idx="3331">
                  <c:v>1.3687309089790836E-2</c:v>
                </c:pt>
                <c:pt idx="3332">
                  <c:v>1.3690374915485224E-2</c:v>
                </c:pt>
                <c:pt idx="3333">
                  <c:v>1.3692983628939004E-2</c:v>
                </c:pt>
                <c:pt idx="3334">
                  <c:v>1.3695578363416557E-2</c:v>
                </c:pt>
                <c:pt idx="3335">
                  <c:v>1.3698159118862406E-2</c:v>
                </c:pt>
                <c:pt idx="3336">
                  <c:v>1.370072589522239E-2</c:v>
                </c:pt>
                <c:pt idx="3337">
                  <c:v>1.3702840961332272E-2</c:v>
                </c:pt>
                <c:pt idx="3338">
                  <c:v>1.3705380681530375E-2</c:v>
                </c:pt>
                <c:pt idx="3339">
                  <c:v>1.370790642299646E-2</c:v>
                </c:pt>
                <c:pt idx="3340">
                  <c:v>1.3710418185676943E-2</c:v>
                </c:pt>
                <c:pt idx="3341">
                  <c:v>1.3712915969520437E-2</c:v>
                </c:pt>
                <c:pt idx="3342">
                  <c:v>1.3715399774472919E-2</c:v>
                </c:pt>
                <c:pt idx="3343">
                  <c:v>1.3717869600482125E-2</c:v>
                </c:pt>
                <c:pt idx="3344">
                  <c:v>1.3720325447497104E-2</c:v>
                </c:pt>
                <c:pt idx="3345">
                  <c:v>1.3723628238343983E-2</c:v>
                </c:pt>
                <c:pt idx="3346">
                  <c:v>1.3726054314518722E-2</c:v>
                </c:pt>
                <c:pt idx="3347">
                  <c:v>1.3728466410506885E-2</c:v>
                </c:pt>
                <c:pt idx="3348">
                  <c:v>1.3730864526257212E-2</c:v>
                </c:pt>
                <c:pt idx="3349">
                  <c:v>1.3733248661718439E-2</c:v>
                </c:pt>
                <c:pt idx="3350">
                  <c:v>1.3735192930312895E-2</c:v>
                </c:pt>
                <c:pt idx="3351">
                  <c:v>1.373755001402362E-2</c:v>
                </c:pt>
                <c:pt idx="3352">
                  <c:v>1.3739893117814176E-2</c:v>
                </c:pt>
                <c:pt idx="3353">
                  <c:v>1.3742222241635198E-2</c:v>
                </c:pt>
                <c:pt idx="3354">
                  <c:v>1.3744959632929477E-2</c:v>
                </c:pt>
                <c:pt idx="3355">
                  <c:v>1.3747259885602596E-2</c:v>
                </c:pt>
                <c:pt idx="3356">
                  <c:v>1.3749546157638199E-2</c:v>
                </c:pt>
                <c:pt idx="3357">
                  <c:v>1.3751818448987194E-2</c:v>
                </c:pt>
                <c:pt idx="3358">
                  <c:v>1.3753658159474999E-2</c:v>
                </c:pt>
                <c:pt idx="3359">
                  <c:v>1.375590340245102E-2</c:v>
                </c:pt>
                <c:pt idx="3360">
                  <c:v>1.3758134665118982E-2</c:v>
                </c:pt>
                <c:pt idx="3361">
                  <c:v>1.37603519474304E-2</c:v>
                </c:pt>
                <c:pt idx="3362">
                  <c:v>1.3762555249338098E-2</c:v>
                </c:pt>
                <c:pt idx="3363">
                  <c:v>1.3765158599975404E-2</c:v>
                </c:pt>
                <c:pt idx="3364">
                  <c:v>1.3767333025180947E-2</c:v>
                </c:pt>
                <c:pt idx="3365">
                  <c:v>1.376949346932149E-2</c:v>
                </c:pt>
                <c:pt idx="3366">
                  <c:v>1.3771639932350548E-2</c:v>
                </c:pt>
                <c:pt idx="3367">
                  <c:v>1.3773772414222068E-2</c:v>
                </c:pt>
                <c:pt idx="3368">
                  <c:v>1.3775890914891741E-2</c:v>
                </c:pt>
                <c:pt idx="3369">
                  <c:v>1.3777995434314384E-2</c:v>
                </c:pt>
                <c:pt idx="3370">
                  <c:v>1.3780085972444381E-2</c:v>
                </c:pt>
                <c:pt idx="3371">
                  <c:v>1.378134907484794E-2</c:v>
                </c:pt>
                <c:pt idx="3372">
                  <c:v>1.3783007566509966E-2</c:v>
                </c:pt>
                <c:pt idx="3373">
                  <c:v>1.3785058921700431E-2</c:v>
                </c:pt>
                <c:pt idx="3374">
                  <c:v>1.3787096296998293E-2</c:v>
                </c:pt>
                <c:pt idx="3375">
                  <c:v>1.3789522853370975E-2</c:v>
                </c:pt>
                <c:pt idx="3376">
                  <c:v>1.3791531346849762E-2</c:v>
                </c:pt>
                <c:pt idx="3377">
                  <c:v>1.3793525859782156E-2</c:v>
                </c:pt>
                <c:pt idx="3378">
                  <c:v>1.3795506392125559E-2</c:v>
                </c:pt>
                <c:pt idx="3379">
                  <c:v>1.3797472943839997E-2</c:v>
                </c:pt>
                <c:pt idx="3380">
                  <c:v>1.379942551488287E-2</c:v>
                </c:pt>
                <c:pt idx="3381">
                  <c:v>1.3800966483519386E-2</c:v>
                </c:pt>
                <c:pt idx="3382">
                  <c:v>1.3802892018158966E-2</c:v>
                </c:pt>
                <c:pt idx="3383">
                  <c:v>1.3804803572530996E-2</c:v>
                </c:pt>
                <c:pt idx="3384">
                  <c:v>1.3806701146596167E-2</c:v>
                </c:pt>
                <c:pt idx="3385">
                  <c:v>1.3808978658599839E-2</c:v>
                </c:pt>
                <c:pt idx="3386">
                  <c:v>1.381084734476257E-2</c:v>
                </c:pt>
                <c:pt idx="3387">
                  <c:v>1.3812702049971766E-2</c:v>
                </c:pt>
                <c:pt idx="3388">
                  <c:v>1.3814542774189212E-2</c:v>
                </c:pt>
                <c:pt idx="3389">
                  <c:v>1.3815979310940829E-2</c:v>
                </c:pt>
                <c:pt idx="3390">
                  <c:v>1.3817793002340768E-2</c:v>
                </c:pt>
                <c:pt idx="3391">
                  <c:v>1.3819592713161803E-2</c:v>
                </c:pt>
                <c:pt idx="3392">
                  <c:v>1.3821378443365952E-2</c:v>
                </c:pt>
                <c:pt idx="3393">
                  <c:v>1.3823150192917442E-2</c:v>
                </c:pt>
                <c:pt idx="3394">
                  <c:v>1.3824907961776529E-2</c:v>
                </c:pt>
                <c:pt idx="3395">
                  <c:v>1.3826651749907437E-2</c:v>
                </c:pt>
                <c:pt idx="3396">
                  <c:v>1.382838155727528E-2</c:v>
                </c:pt>
                <c:pt idx="3397">
                  <c:v>1.3831245417930418E-2</c:v>
                </c:pt>
                <c:pt idx="3398">
                  <c:v>1.3832944462895572E-2</c:v>
                </c:pt>
                <c:pt idx="3399">
                  <c:v>1.3834629525398148E-2</c:v>
                </c:pt>
                <c:pt idx="3400">
                  <c:v>1.3836300605402954E-2</c:v>
                </c:pt>
                <c:pt idx="3401">
                  <c:v>1.3837957702874371E-2</c:v>
                </c:pt>
                <c:pt idx="3402">
                  <c:v>1.383922289269855E-2</c:v>
                </c:pt>
                <c:pt idx="3403">
                  <c:v>1.3840852961310664E-2</c:v>
                </c:pt>
                <c:pt idx="3404">
                  <c:v>1.384246904781419E-2</c:v>
                </c:pt>
                <c:pt idx="3405">
                  <c:v>1.3844071152176807E-2</c:v>
                </c:pt>
                <c:pt idx="3406">
                  <c:v>1.3846033451002854E-2</c:v>
                </c:pt>
                <c:pt idx="3407">
                  <c:v>1.3847606652542328E-2</c:v>
                </c:pt>
                <c:pt idx="3408">
                  <c:v>1.3849165871307299E-2</c:v>
                </c:pt>
                <c:pt idx="3409">
                  <c:v>1.3850711107264749E-2</c:v>
                </c:pt>
                <c:pt idx="3410">
                  <c:v>1.3852242360382098E-2</c:v>
                </c:pt>
                <c:pt idx="3411">
                  <c:v>1.3853390151491543E-2</c:v>
                </c:pt>
                <c:pt idx="3412">
                  <c:v>1.3854894379926907E-2</c:v>
                </c:pt>
                <c:pt idx="3413">
                  <c:v>1.3856384625957528E-2</c:v>
                </c:pt>
                <c:pt idx="3414">
                  <c:v>1.3857860889551958E-2</c:v>
                </c:pt>
                <c:pt idx="3415">
                  <c:v>1.3859688882231673E-2</c:v>
                </c:pt>
                <c:pt idx="3416">
                  <c:v>1.3861136237631987E-2</c:v>
                </c:pt>
                <c:pt idx="3417">
                  <c:v>1.3862569609970199E-2</c:v>
                </c:pt>
                <c:pt idx="3418">
                  <c:v>1.3863988999215903E-2</c:v>
                </c:pt>
                <c:pt idx="3419">
                  <c:v>1.3865394405338686E-2</c:v>
                </c:pt>
                <c:pt idx="3420">
                  <c:v>1.386678582830727E-2</c:v>
                </c:pt>
                <c:pt idx="3421">
                  <c:v>1.3868163268094284E-2</c:v>
                </c:pt>
                <c:pt idx="3422">
                  <c:v>1.3869526724669318E-2</c:v>
                </c:pt>
                <c:pt idx="3423">
                  <c:v>1.3870518047194812E-2</c:v>
                </c:pt>
                <c:pt idx="3424">
                  <c:v>1.3871139834131256E-2</c:v>
                </c:pt>
                <c:pt idx="3425">
                  <c:v>1.3872464184759093E-2</c:v>
                </c:pt>
                <c:pt idx="3426">
                  <c:v>1.3873774553663306E-2</c:v>
                </c:pt>
                <c:pt idx="3427">
                  <c:v>1.3875070940816071E-2</c:v>
                </c:pt>
                <c:pt idx="3428">
                  <c:v>1.3876706917439353E-2</c:v>
                </c:pt>
                <c:pt idx="3429">
                  <c:v>1.38779743909914E-2</c:v>
                </c:pt>
                <c:pt idx="3430">
                  <c:v>1.3879227882176536E-2</c:v>
                </c:pt>
                <c:pt idx="3431">
                  <c:v>1.3880467390968404E-2</c:v>
                </c:pt>
                <c:pt idx="3432">
                  <c:v>1.3881343149368388E-2</c:v>
                </c:pt>
                <c:pt idx="3433">
                  <c:v>1.3882555645453359E-2</c:v>
                </c:pt>
                <c:pt idx="3434">
                  <c:v>1.3883754159601837E-2</c:v>
                </c:pt>
                <c:pt idx="3435">
                  <c:v>1.3884938691790858E-2</c:v>
                </c:pt>
                <c:pt idx="3436">
                  <c:v>1.3886109241995249E-2</c:v>
                </c:pt>
                <c:pt idx="3437">
                  <c:v>1.388761081203055E-2</c:v>
                </c:pt>
                <c:pt idx="3438">
                  <c:v>1.3888752443358044E-2</c:v>
                </c:pt>
                <c:pt idx="3439">
                  <c:v>1.3889880092091994E-2</c:v>
                </c:pt>
                <c:pt idx="3440">
                  <c:v>1.3891151711928677E-2</c:v>
                </c:pt>
                <c:pt idx="3441">
                  <c:v>1.3891908355263955E-2</c:v>
                </c:pt>
                <c:pt idx="3442">
                  <c:v>1.3892993015602959E-2</c:v>
                </c:pt>
                <c:pt idx="3443">
                  <c:v>1.3894063693788627E-2</c:v>
                </c:pt>
                <c:pt idx="3444">
                  <c:v>1.3895120389797554E-2</c:v>
                </c:pt>
                <c:pt idx="3445">
                  <c:v>1.389616310360854E-2</c:v>
                </c:pt>
                <c:pt idx="3446">
                  <c:v>1.3897191835199501E-2</c:v>
                </c:pt>
                <c:pt idx="3447">
                  <c:v>1.3898206584547476E-2</c:v>
                </c:pt>
                <c:pt idx="3448">
                  <c:v>1.3899207351633473E-2</c:v>
                </c:pt>
                <c:pt idx="3449">
                  <c:v>1.3901194000357981E-2</c:v>
                </c:pt>
                <c:pt idx="3450">
                  <c:v>1.3902163918596749E-2</c:v>
                </c:pt>
                <c:pt idx="3451">
                  <c:v>1.3903119852898899E-2</c:v>
                </c:pt>
                <c:pt idx="3452">
                  <c:v>1.3904061803245318E-2</c:v>
                </c:pt>
                <c:pt idx="3453">
                  <c:v>1.3904989769615586E-2</c:v>
                </c:pt>
                <c:pt idx="3454">
                  <c:v>1.3905575360069127E-2</c:v>
                </c:pt>
                <c:pt idx="3455">
                  <c:v>1.3906476322607801E-2</c:v>
                </c:pt>
                <c:pt idx="3456">
                  <c:v>1.3907363301649709E-2</c:v>
                </c:pt>
                <c:pt idx="3457">
                  <c:v>1.3908236297175197E-2</c:v>
                </c:pt>
                <c:pt idx="3458">
                  <c:v>1.3909419841139987E-2</c:v>
                </c:pt>
                <c:pt idx="3459">
                  <c:v>1.3910263903248021E-2</c:v>
                </c:pt>
                <c:pt idx="3460">
                  <c:v>1.391109398124827E-2</c:v>
                </c:pt>
                <c:pt idx="3461">
                  <c:v>1.3911910075121185E-2</c:v>
                </c:pt>
                <c:pt idx="3462">
                  <c:v>1.3912712184851558E-2</c:v>
                </c:pt>
                <c:pt idx="3463">
                  <c:v>1.3913180615477298E-2</c:v>
                </c:pt>
                <c:pt idx="3464">
                  <c:v>1.3913955725889875E-2</c:v>
                </c:pt>
                <c:pt idx="3465">
                  <c:v>1.3914716852646249E-2</c:v>
                </c:pt>
                <c:pt idx="3466">
                  <c:v>1.3915463995731573E-2</c:v>
                </c:pt>
                <c:pt idx="3467">
                  <c:v>1.3916512970764081E-2</c:v>
                </c:pt>
                <c:pt idx="3468">
                  <c:v>1.3917231175286022E-2</c:v>
                </c:pt>
                <c:pt idx="3469">
                  <c:v>1.3917935395551168E-2</c:v>
                </c:pt>
                <c:pt idx="3470">
                  <c:v>1.3918625631543877E-2</c:v>
                </c:pt>
                <c:pt idx="3471">
                  <c:v>1.3919301883251552E-2</c:v>
                </c:pt>
                <c:pt idx="3472">
                  <c:v>1.3919964150657686E-2</c:v>
                </c:pt>
                <c:pt idx="3473">
                  <c:v>1.3920612433748807E-2</c:v>
                </c:pt>
                <c:pt idx="3474">
                  <c:v>1.3921246732511453E-2</c:v>
                </c:pt>
                <c:pt idx="3475">
                  <c:v>1.3921559015754252E-2</c:v>
                </c:pt>
                <c:pt idx="3476">
                  <c:v>1.392155195415091E-2</c:v>
                </c:pt>
                <c:pt idx="3477">
                  <c:v>1.3922147227679501E-2</c:v>
                </c:pt>
                <c:pt idx="3478">
                  <c:v>1.392272851844265E-2</c:v>
                </c:pt>
                <c:pt idx="3479">
                  <c:v>1.3923295826429314E-2</c:v>
                </c:pt>
                <c:pt idx="3480">
                  <c:v>1.3924152471121254E-2</c:v>
                </c:pt>
                <c:pt idx="3481">
                  <c:v>1.3924690835495872E-2</c:v>
                </c:pt>
                <c:pt idx="3482">
                  <c:v>1.3925215216521068E-2</c:v>
                </c:pt>
                <c:pt idx="3483">
                  <c:v>1.3925725614184103E-2</c:v>
                </c:pt>
                <c:pt idx="3484">
                  <c:v>1.3925922624307755E-2</c:v>
                </c:pt>
                <c:pt idx="3485">
                  <c:v>1.3926406035395709E-2</c:v>
                </c:pt>
                <c:pt idx="3486">
                  <c:v>1.3926875463629453E-2</c:v>
                </c:pt>
                <c:pt idx="3487">
                  <c:v>1.3927330908999268E-2</c:v>
                </c:pt>
                <c:pt idx="3488">
                  <c:v>1.3927772371496765E-2</c:v>
                </c:pt>
                <c:pt idx="3489">
                  <c:v>1.3928494348992997E-2</c:v>
                </c:pt>
                <c:pt idx="3490">
                  <c:v>1.3928906862841572E-2</c:v>
                </c:pt>
                <c:pt idx="3491">
                  <c:v>1.3929305393251126E-2</c:v>
                </c:pt>
                <c:pt idx="3492">
                  <c:v>1.3929743733987142E-2</c:v>
                </c:pt>
                <c:pt idx="3493">
                  <c:v>1.3929821877397006E-2</c:v>
                </c:pt>
                <c:pt idx="3494">
                  <c:v>1.3930177444911002E-2</c:v>
                </c:pt>
                <c:pt idx="3495">
                  <c:v>1.3930519029491734E-2</c:v>
                </c:pt>
                <c:pt idx="3496">
                  <c:v>1.393084663113346E-2</c:v>
                </c:pt>
                <c:pt idx="3497">
                  <c:v>1.3931160249828231E-2</c:v>
                </c:pt>
                <c:pt idx="3498">
                  <c:v>1.3931459885569862E-2</c:v>
                </c:pt>
                <c:pt idx="3499">
                  <c:v>1.3931745538351734E-2</c:v>
                </c:pt>
                <c:pt idx="3500">
                  <c:v>1.39320172081681E-2</c:v>
                </c:pt>
                <c:pt idx="3501">
                  <c:v>1.3932839860816702E-2</c:v>
                </c:pt>
                <c:pt idx="3502">
                  <c:v>1.3933925411658795E-2</c:v>
                </c:pt>
                <c:pt idx="3503">
                  <c:v>1.3934150181958802E-2</c:v>
                </c:pt>
                <c:pt idx="3504">
                  <c:v>1.393436096657566E-2</c:v>
                </c:pt>
                <c:pt idx="3505">
                  <c:v>1.393455776550378E-2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Eur6M!$AH$2</c:f>
              <c:strCache>
                <c:ptCount val="1"/>
                <c:pt idx="0">
                  <c:v>Fwd Rate (old Style)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251400"/>
        <c:axId val="764260024"/>
      </c:lineChart>
      <c:dateAx>
        <c:axId val="764251400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60024"/>
        <c:crosses val="autoZero"/>
        <c:auto val="1"/>
        <c:lblOffset val="100"/>
        <c:baseTimeUnit val="days"/>
        <c:majorUnit val="36"/>
        <c:majorTimeUnit val="months"/>
      </c:dateAx>
      <c:valAx>
        <c:axId val="764260024"/>
        <c:scaling>
          <c:orientation val="minMax"/>
          <c:max val="2.5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51400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Eur6M!$AF$2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Eur6M!$AC$3:$AC$3508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Eur6M!$AE$3:$AE$3508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269040"/>
        <c:axId val="764265904"/>
      </c:lineChart>
      <c:dateAx>
        <c:axId val="764269040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65904"/>
        <c:crosses val="autoZero"/>
        <c:auto val="1"/>
        <c:lblOffset val="100"/>
        <c:baseTimeUnit val="days"/>
        <c:majorUnit val="36"/>
        <c:majorTimeUnit val="months"/>
      </c:dateAx>
      <c:valAx>
        <c:axId val="764265904"/>
        <c:scaling>
          <c:orientation val="minMax"/>
          <c:max val="3.0000000000000001E-3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4269040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4098" name="Length1" descr="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323850</xdr:colOff>
      <xdr:row>2</xdr:row>
      <xdr:rowOff>133349</xdr:rowOff>
    </xdr:from>
    <xdr:to>
      <xdr:col>45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76200</xdr:colOff>
          <xdr:row>1</xdr:row>
          <xdr:rowOff>0</xdr:rowOff>
        </xdr:from>
        <xdr:to>
          <xdr:col>38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581025</xdr:colOff>
          <xdr:row>1</xdr:row>
          <xdr:rowOff>0</xdr:rowOff>
        </xdr:from>
        <xdr:to>
          <xdr:col>37</xdr:col>
          <xdr:colOff>1123950</xdr:colOff>
          <xdr:row>2</xdr:row>
          <xdr:rowOff>9525</xdr:rowOff>
        </xdr:to>
        <xdr:sp macro="" textlink="">
          <xdr:nvSpPr>
            <xdr:cNvPr id="2050" name="Length1" descr="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733425</xdr:colOff>
          <xdr:row>1</xdr:row>
          <xdr:rowOff>0</xdr:rowOff>
        </xdr:from>
        <xdr:to>
          <xdr:col>39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228600</xdr:colOff>
          <xdr:row>1</xdr:row>
          <xdr:rowOff>0</xdr:rowOff>
        </xdr:from>
        <xdr:to>
          <xdr:col>39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152400</xdr:colOff>
          <xdr:row>1</xdr:row>
          <xdr:rowOff>0</xdr:rowOff>
        </xdr:from>
        <xdr:to>
          <xdr:col>40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1</xdr:row>
          <xdr:rowOff>0</xdr:rowOff>
        </xdr:from>
        <xdr:to>
          <xdr:col>42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114300</xdr:colOff>
          <xdr:row>1</xdr:row>
          <xdr:rowOff>0</xdr:rowOff>
        </xdr:from>
        <xdr:to>
          <xdr:col>43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333375</xdr:colOff>
      <xdr:row>38</xdr:row>
      <xdr:rowOff>19049</xdr:rowOff>
    </xdr:from>
    <xdr:to>
      <xdr:col>45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6" t="s">
        <v>77</v>
      </c>
      <c r="C2" s="57"/>
      <c r="D2" s="57"/>
      <c r="E2" s="58"/>
    </row>
    <row r="3" spans="2:5" x14ac:dyDescent="0.2">
      <c r="B3" s="48"/>
      <c r="C3" s="49"/>
      <c r="D3" s="49"/>
      <c r="E3" s="50"/>
    </row>
    <row r="4" spans="2:5" x14ac:dyDescent="0.2">
      <c r="B4" s="51"/>
      <c r="C4" s="37" t="s">
        <v>78</v>
      </c>
      <c r="D4" s="60">
        <v>42336.551631944443</v>
      </c>
      <c r="E4" s="52"/>
    </row>
    <row r="5" spans="2:5" x14ac:dyDescent="0.2">
      <c r="B5" s="51"/>
      <c r="C5" s="37" t="s">
        <v>71</v>
      </c>
      <c r="D5" s="59" t="s">
        <v>74</v>
      </c>
      <c r="E5" s="52"/>
    </row>
    <row r="6" spans="2:5" x14ac:dyDescent="0.2">
      <c r="B6" s="51"/>
      <c r="C6" s="37" t="s">
        <v>72</v>
      </c>
      <c r="D6" s="59" t="s">
        <v>75</v>
      </c>
      <c r="E6" s="52"/>
    </row>
    <row r="7" spans="2:5" x14ac:dyDescent="0.2">
      <c r="B7" s="51"/>
      <c r="C7" s="37" t="s">
        <v>104</v>
      </c>
      <c r="D7" s="59" t="str">
        <f>currency&amp;"ON"</f>
        <v>EURON</v>
      </c>
      <c r="E7" s="52"/>
    </row>
    <row r="8" spans="2:5" x14ac:dyDescent="0.2">
      <c r="B8" s="51"/>
      <c r="C8" s="37" t="s">
        <v>73</v>
      </c>
      <c r="D8" s="59" t="s">
        <v>76</v>
      </c>
      <c r="E8" s="52"/>
    </row>
    <row r="9" spans="2:5" x14ac:dyDescent="0.2">
      <c r="B9" s="51"/>
      <c r="C9" s="37" t="s">
        <v>105</v>
      </c>
      <c r="D9" s="66">
        <f>_xll.qlSettingsEvaluationDate(trigger)</f>
        <v>42277</v>
      </c>
      <c r="E9" s="52"/>
    </row>
    <row r="10" spans="2:5" x14ac:dyDescent="0.2">
      <c r="B10" s="51"/>
      <c r="C10" s="37" t="s">
        <v>106</v>
      </c>
      <c r="D10" s="66">
        <f>_xll.qlCalendarAdvance(calendar,D9,"2D","mf",,trigger)</f>
        <v>42279</v>
      </c>
      <c r="E10" s="52"/>
    </row>
    <row r="11" spans="2:5" x14ac:dyDescent="0.2">
      <c r="B11" s="51"/>
      <c r="C11" s="37" t="s">
        <v>79</v>
      </c>
      <c r="D11" s="47" t="b">
        <v>1</v>
      </c>
      <c r="E11" s="52"/>
    </row>
    <row r="12" spans="2:5" x14ac:dyDescent="0.2">
      <c r="B12" s="51"/>
      <c r="C12" s="37" t="s">
        <v>80</v>
      </c>
      <c r="D12" s="47" t="b">
        <v>1</v>
      </c>
      <c r="E12" s="52"/>
    </row>
    <row r="13" spans="2:5" x14ac:dyDescent="0.2">
      <c r="B13" s="53"/>
      <c r="C13" s="54"/>
      <c r="D13" s="54"/>
      <c r="E13" s="55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3508"/>
  <sheetViews>
    <sheetView showGridLines="0" workbookViewId="0"/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6" width="20.28515625" style="1" customWidth="1" outlineLevel="1"/>
    <col min="7" max="7" width="15.140625" style="1" customWidth="1" outlineLevel="1"/>
    <col min="8" max="8" width="8" style="1" customWidth="1" outlineLevel="1"/>
    <col min="9" max="9" width="21.42578125" style="1" customWidth="1" outlineLevel="1"/>
    <col min="10" max="10" width="15.140625" style="1" customWidth="1" outlineLevel="1"/>
    <col min="11" max="11" width="10" style="1" customWidth="1" outlineLevel="1"/>
    <col min="12" max="12" width="9" style="1" customWidth="1" outlineLevel="1"/>
    <col min="13" max="13" width="4.85546875" style="1" customWidth="1" outlineLevel="1"/>
    <col min="14" max="14" width="2.7109375" style="1" customWidth="1"/>
    <col min="15" max="15" width="10" style="1" hidden="1" customWidth="1" outlineLevel="1"/>
    <col min="16" max="16" width="21.42578125" style="1" bestFit="1" customWidth="1" collapsed="1"/>
    <col min="17" max="17" width="12" style="1" bestFit="1" customWidth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9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_xll.qlForwardIborIndex(,familyname,A3,2,currency,calendar,"mf",TRUE,"actual/360",,permanent,trigger,objectoverwrite)</f>
        <v>obj_00594#0001</v>
      </c>
      <c r="AG1" s="120" t="s">
        <v>151</v>
      </c>
      <c r="BH1" s="1" t="s">
        <v>85</v>
      </c>
    </row>
    <row r="2" spans="1:65" ht="21" customHeight="1" x14ac:dyDescent="0.25">
      <c r="A2" s="3" t="s">
        <v>8</v>
      </c>
      <c r="B2" s="3" t="s">
        <v>102</v>
      </c>
      <c r="C2" s="3"/>
      <c r="D2" s="3" t="s">
        <v>101</v>
      </c>
      <c r="E2" s="3" t="s">
        <v>100</v>
      </c>
      <c r="F2" s="3" t="s">
        <v>99</v>
      </c>
      <c r="G2" s="3" t="s">
        <v>140</v>
      </c>
      <c r="H2" s="3" t="s">
        <v>103</v>
      </c>
      <c r="I2" s="3" t="s">
        <v>11</v>
      </c>
      <c r="J2" s="21" t="s">
        <v>141</v>
      </c>
      <c r="K2" s="121" t="s">
        <v>53</v>
      </c>
      <c r="L2" s="121" t="s">
        <v>54</v>
      </c>
      <c r="M2" s="121" t="s">
        <v>55</v>
      </c>
      <c r="O2" s="22" t="s">
        <v>61</v>
      </c>
      <c r="P2" s="22" t="s">
        <v>98</v>
      </c>
      <c r="Q2" s="22" t="s">
        <v>56</v>
      </c>
      <c r="R2" s="22" t="s">
        <v>96</v>
      </c>
      <c r="S2" s="22" t="s">
        <v>150</v>
      </c>
      <c r="T2" s="22" t="s">
        <v>97</v>
      </c>
      <c r="U2" s="22" t="s">
        <v>123</v>
      </c>
      <c r="V2" s="22" t="s">
        <v>121</v>
      </c>
      <c r="AB2" s="37"/>
      <c r="AC2" s="22" t="s">
        <v>124</v>
      </c>
      <c r="AD2" s="22" t="s">
        <v>63</v>
      </c>
      <c r="AE2" s="22" t="s">
        <v>62</v>
      </c>
      <c r="AF2" s="22" t="s">
        <v>125</v>
      </c>
      <c r="AG2" s="22" t="s">
        <v>126</v>
      </c>
      <c r="AH2" s="22" t="s">
        <v>118</v>
      </c>
      <c r="AI2" s="22" t="s">
        <v>144</v>
      </c>
      <c r="AJ2" s="22" t="s">
        <v>109</v>
      </c>
      <c r="AT2" s="22" t="s">
        <v>63</v>
      </c>
      <c r="AU2" s="113"/>
      <c r="AW2" s="110" t="s">
        <v>129</v>
      </c>
      <c r="AX2" s="111"/>
      <c r="AY2" s="111"/>
      <c r="AZ2" s="111"/>
      <c r="BA2" s="112"/>
      <c r="BB2" s="110" t="s">
        <v>130</v>
      </c>
      <c r="BC2" s="111"/>
      <c r="BD2" s="111"/>
      <c r="BE2" s="111"/>
      <c r="BF2" s="112"/>
      <c r="BH2" s="116"/>
      <c r="BI2" s="22" t="s">
        <v>63</v>
      </c>
      <c r="BJ2" s="22" t="s">
        <v>62</v>
      </c>
      <c r="BK2" s="22" t="s">
        <v>93</v>
      </c>
      <c r="BL2" s="22" t="s">
        <v>94</v>
      </c>
      <c r="BM2" s="22" t="s">
        <v>95</v>
      </c>
    </row>
    <row r="3" spans="1:65" x14ac:dyDescent="0.2">
      <c r="A3" s="122" t="s">
        <v>69</v>
      </c>
      <c r="B3" s="123"/>
      <c r="C3" s="123"/>
      <c r="D3" s="123"/>
      <c r="E3" s="123"/>
      <c r="F3" s="123"/>
      <c r="G3" s="122" t="str">
        <f>$G$1</f>
        <v>obj_00594#0001</v>
      </c>
      <c r="H3" s="123"/>
      <c r="I3" s="122" t="str">
        <f>currency&amp;A3&amp;"D_SYNTH"&amp;$Y$20&amp;"_Quote"</f>
        <v>EUR3MD_SYNTH3M_Quote</v>
      </c>
      <c r="J3" s="122" t="str">
        <f>_xll.qlDepositForwardHelper(,I3,G3,permanent,trigger,objectoverwrite)</f>
        <v>obj_00597#0001</v>
      </c>
      <c r="K3" s="124" t="b">
        <v>1</v>
      </c>
      <c r="L3" s="125">
        <v>10</v>
      </c>
      <c r="M3" s="125">
        <v>1</v>
      </c>
      <c r="O3" s="73"/>
      <c r="P3" s="73"/>
      <c r="Q3" s="74"/>
      <c r="R3" s="75"/>
      <c r="S3" s="75"/>
      <c r="T3" s="75">
        <f>SettlementDate</f>
        <v>42279</v>
      </c>
      <c r="U3" s="79">
        <f>_xll.qlYieldTSDiscount($Y$22,T3)</f>
        <v>1.0000063889195221</v>
      </c>
      <c r="V3" s="79" t="e">
        <f t="array" ref="V3:V72">_xll.qlDiscountCorrectedTermStructureData(Y43)</f>
        <v>#VALUE!</v>
      </c>
      <c r="X3" s="35" t="s">
        <v>142</v>
      </c>
      <c r="Y3" s="77" t="str">
        <f>_xll.qlFwdRateCurveMonotonicCubicNaturalSpline(,familyname,"3M",1,currency,calendar,"mf",TRUE,"actual/360",_xll.ohPack(O4:O72),,,trigger)</f>
        <v>obj_005ee#0001</v>
      </c>
      <c r="AB3" s="39"/>
      <c r="AC3" s="40">
        <f>_xll.qlInterestRateIndexFixingDate($Y$21,AD3)</f>
        <v>42277</v>
      </c>
      <c r="AD3" s="40">
        <f>_xll.qlCalendarAdvance(calendar,_xll.qlSettingsEvaluationDate(trigger),"2D",,,trigger)</f>
        <v>42279</v>
      </c>
      <c r="AE3" s="40">
        <f>_xll.qlInterestRateIndexMaturity($Y$21,AD3,)</f>
        <v>42373</v>
      </c>
      <c r="AF3" s="43" t="e">
        <f>_xll.qlTenorBasisValue(TenorBasis3M,AD3,_xll.ohTrigger(trigger,$Y$36))</f>
        <v>#NUM!</v>
      </c>
      <c r="AG3" s="82">
        <f>AI3</f>
        <v>-4.46E-4</v>
      </c>
      <c r="AH3" s="82">
        <f>_xll.qlIndexFixing($Y$21,$AC3,TRUE,_xll.ohTrigger(trigger))</f>
        <v>-4.4600000072561179E-4</v>
      </c>
      <c r="AI3" s="43">
        <f>_xll.qlIndexFixing($Y$6,$AC3,TRUE,trigger)</f>
        <v>-4.46E-4</v>
      </c>
      <c r="AJ3" s="45">
        <f>(AH3-AI3)*10000</f>
        <v>-7.2561179070493309E-9</v>
      </c>
      <c r="AW3" s="84" t="s">
        <v>131</v>
      </c>
      <c r="AX3" s="85" t="s">
        <v>132</v>
      </c>
      <c r="AY3" s="86" t="s">
        <v>133</v>
      </c>
      <c r="AZ3" s="85" t="s">
        <v>134</v>
      </c>
      <c r="BA3" s="87" t="s">
        <v>135</v>
      </c>
      <c r="BB3" s="85" t="s">
        <v>136</v>
      </c>
      <c r="BC3" s="85" t="s">
        <v>133</v>
      </c>
      <c r="BD3" s="85" t="s">
        <v>137</v>
      </c>
      <c r="BE3" s="85" t="s">
        <v>134</v>
      </c>
      <c r="BF3" s="85" t="s">
        <v>135</v>
      </c>
      <c r="BH3" s="24" t="s">
        <v>86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17">
        <f>_xll.qlQuoteValue(currency&amp;"SN"&amp;"D_SYNTH"&amp;$Y$20&amp;"_Quote",trigger)</f>
        <v>-4.5100000000000001E-4</v>
      </c>
      <c r="BL3" s="117" t="e">
        <f>_xll.qlTenorBasisForwardRate2($Y$29,BI3,BJ3,_xll.ohTrigger(Eur3M!$Y$36,trigger))</f>
        <v>#NUM!</v>
      </c>
      <c r="BM3" s="30" t="e">
        <f>BK3-BL3</f>
        <v>#NUM!</v>
      </c>
    </row>
    <row r="4" spans="1:65" ht="11.25" customHeight="1" x14ac:dyDescent="0.25">
      <c r="A4" s="2" t="str">
        <f t="shared" ref="A4:A15" si="0">B4&amp;"M"</f>
        <v>1M</v>
      </c>
      <c r="B4" s="2">
        <v>1</v>
      </c>
      <c r="C4" s="2" t="str">
        <f t="shared" ref="C4:C15" si="1">"x"&amp;B4+SUBSTITUTE($Y$20,"M","")&amp;"F"</f>
        <v>x4F</v>
      </c>
      <c r="D4" s="63"/>
      <c r="E4" s="63"/>
      <c r="F4" s="63"/>
      <c r="G4" s="2" t="str">
        <f t="shared" ref="G4:G67" si="2">$G$1</f>
        <v>obj_00594#0001</v>
      </c>
      <c r="H4" s="63"/>
      <c r="I4" s="2" t="str">
        <f t="shared" ref="I4:I15" si="3">"EUR"&amp;B4&amp;C4&amp;"_Quote"</f>
        <v>EUR1x4F_Quote</v>
      </c>
      <c r="J4" s="2" t="str">
        <f>_xll.qlFraForwardHelper(,I4,A4,G4,,,permanent,trigger,objectoverwrite)</f>
        <v>obj_005b4#0001</v>
      </c>
      <c r="K4" s="15" t="b">
        <v>1</v>
      </c>
      <c r="L4" s="18">
        <v>30</v>
      </c>
      <c r="M4" s="18">
        <v>21</v>
      </c>
      <c r="O4" s="24" t="str">
        <f t="array" ref="O4:O72">_xll.ohFilter($J$3:$J$68,$K$3:$K$68)</f>
        <v>obj_00597#0001</v>
      </c>
      <c r="P4" s="26" t="str">
        <f>_xll.qlForwardHelperQuoteName(O4,trigger)</f>
        <v>EUR3MD_SYNTH3M_Quote</v>
      </c>
      <c r="Q4" s="31">
        <f>_xll.qlForwardHelperQuoteValue(O4,trigger)</f>
        <v>-4.46E-4</v>
      </c>
      <c r="R4" s="61">
        <f>_xll.qlForwardHelperEarliestDate(O4,trigger)</f>
        <v>42279</v>
      </c>
      <c r="S4" s="61">
        <f>_xll.qlForwardHelperLatestRelevantDate(O4,trigger)</f>
        <v>42373</v>
      </c>
      <c r="T4" s="61">
        <f>_xll.qlForwardHelperPillarDate(O4,trigger)</f>
        <v>42279</v>
      </c>
      <c r="U4" s="80">
        <f>_xll.qlYieldTSDiscount($Y$22,T4)</f>
        <v>1.0000063889195221</v>
      </c>
      <c r="V4" s="80" t="e">
        <v>#VALUE!</v>
      </c>
      <c r="X4" s="35" t="s">
        <v>143</v>
      </c>
      <c r="Y4" s="77" t="str">
        <f>_xll.qlRelinkableHandleForwardRateCurve("FWD"&amp;currency&amp;Y20,,,trigger)</f>
        <v>FWDEUR3M#0001</v>
      </c>
      <c r="AB4" s="39" t="s">
        <v>86</v>
      </c>
      <c r="AC4" s="40">
        <f>_xll.qlInterestRateIndexFixingDate($Y$21,AD4)</f>
        <v>42278</v>
      </c>
      <c r="AD4" s="40">
        <f>_xll.qlCalendarAdvance(calendar,$AD$3,AB4,,,trigger)</f>
        <v>42282</v>
      </c>
      <c r="AE4" s="40">
        <f>_xll.qlInterestRateIndexMaturity($Y$21,AD4,)</f>
        <v>42374</v>
      </c>
      <c r="AF4" s="43" t="e">
        <f>_xll.qlTenorBasisValue(TenorBasis3M,AD4,_xll.ohTrigger(trigger,$Y$36))</f>
        <v>#NUM!</v>
      </c>
      <c r="AG4" s="82">
        <f t="shared" ref="AG4:AG67" si="4">AI4</f>
        <v>-4.4968386425430553E-4</v>
      </c>
      <c r="AH4" s="82">
        <f>_xll.qlIndexFixing($Y$21,$AC4,TRUE,_xll.ohTrigger(trigger))</f>
        <v>-4.4511627377430906E-4</v>
      </c>
      <c r="AI4" s="43">
        <f>_xll.qlIndexFixing($Y$6,$AC4,TRUE,trigger)</f>
        <v>-4.4968386425430553E-4</v>
      </c>
      <c r="AJ4" s="45">
        <f t="shared" ref="AJ4:AJ67" si="5">(AH4-AI4)*10000</f>
        <v>4.5675904799964674E-2</v>
      </c>
      <c r="AW4" s="88">
        <v>12</v>
      </c>
      <c r="AX4" s="89" t="str">
        <f>_xll.qlPeriodEquivalent(AW4&amp;"M")</f>
        <v>1Y</v>
      </c>
      <c r="AY4" s="90">
        <f>IF(ISBLANK($AU$2),_xll.qlDateEndOfMonth(EDATE(EvaluationDate,-1)),$AU$2)</f>
        <v>42247</v>
      </c>
      <c r="AZ4" s="91">
        <f t="shared" ref="AZ4:AZ17" si="6">EDATE(SettlementDate,$AW4)</f>
        <v>42645</v>
      </c>
      <c r="BA4" s="92">
        <f t="shared" ref="BA4:BA17" si="7">IF(AW4&lt;=12,1,IF(AW4&lt;=24,3,IF(AW4&lt;=120,6,IF(AW4&lt;=240,12,IF(AW4&lt;=360,36,60)))))</f>
        <v>1</v>
      </c>
      <c r="BB4" s="93">
        <f>MIN(_xll.ohPack($AG$3:INDEX($AG$3:$AG$3508,MATCH(AZ4+1,$AD$3:$AD$3508,1),1)))</f>
        <v>-6.7528056041461109E-4</v>
      </c>
      <c r="BC4" s="94">
        <f>IF(BB4&gt;=0,ROUNDDOWN(BB4*10,2)/10,ROUNDUP(BB4*10,2)/10)</f>
        <v>-1E-3</v>
      </c>
      <c r="BD4" s="93">
        <f>MAX(_xll.ohPack($AG$3:INDEX($AG$3:$AG$3508,MATCH(AZ4+1,$AD$3:$AD$3508,1),1)))</f>
        <v>-4.46E-4</v>
      </c>
      <c r="BE4" s="94">
        <f t="shared" ref="BE4:BE17" si="8">IF(BD4-BB4&gt;1%,(QUOTIENT(BD4*10000,50)+1)*0.5%,(QUOTIENT(BD4*10000,10)+1)*0.1%)</f>
        <v>1E-3</v>
      </c>
      <c r="BF4" s="93">
        <f t="shared" ref="BF4:BF17" si="9">IF(BE4-BC4&lt;0.5%,0.05%,IF(BE4-BC4&lt;1%,0.1%,IF(BE4-BC4&lt;2%,0.25%,0.5%)))</f>
        <v>5.0000000000000001E-4</v>
      </c>
      <c r="BH4" s="26" t="s">
        <v>87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8">
        <f>_xll.qlQuoteValue(currency&amp;"SW"&amp;"D_SYNTH"&amp;$Y$20&amp;"_Quote",trigger)</f>
        <v>-5.1699999999999999E-4</v>
      </c>
      <c r="BL4" s="118" t="e">
        <f>_xll.qlTenorBasisForwardRate2($Y$29,BI4,BJ4,_xll.ohTrigger(Eur3M!$Y$36,trigger))</f>
        <v>#NUM!</v>
      </c>
      <c r="BM4" s="31" t="e">
        <f t="shared" ref="BM4:BM9" si="10">BK4-BL4</f>
        <v>#NUM!</v>
      </c>
    </row>
    <row r="5" spans="1:65" ht="11.25" customHeight="1" x14ac:dyDescent="0.25">
      <c r="A5" s="7" t="str">
        <f t="shared" si="0"/>
        <v>2M</v>
      </c>
      <c r="B5" s="7">
        <v>2</v>
      </c>
      <c r="C5" s="7" t="str">
        <f t="shared" si="1"/>
        <v>x5F</v>
      </c>
      <c r="D5" s="64"/>
      <c r="E5" s="64"/>
      <c r="F5" s="64"/>
      <c r="G5" s="7" t="str">
        <f t="shared" si="2"/>
        <v>obj_00594#0001</v>
      </c>
      <c r="H5" s="64"/>
      <c r="I5" s="7" t="str">
        <f t="shared" si="3"/>
        <v>EUR2x5F_Quote</v>
      </c>
      <c r="J5" s="7" t="str">
        <f>_xll.qlFraForwardHelper(,I5,A5,G5,,,permanent,trigger,objectoverwrite)</f>
        <v>obj_005b6#0001</v>
      </c>
      <c r="K5" s="16" t="b">
        <v>1</v>
      </c>
      <c r="L5" s="19">
        <v>30</v>
      </c>
      <c r="M5" s="19">
        <v>21</v>
      </c>
      <c r="O5" s="26" t="str">
        <v>obj_005b4#0001</v>
      </c>
      <c r="P5" s="26" t="str">
        <f>_xll.qlForwardHelperQuoteName(O5,trigger)</f>
        <v>EUR1x4F_Quote</v>
      </c>
      <c r="Q5" s="31">
        <f>_xll.qlForwardHelperQuoteValue(O5,trigger)</f>
        <v>-4.6000000000000001E-4</v>
      </c>
      <c r="R5" s="61">
        <f>_xll.qlForwardHelperEarliestDate(O5,trigger)</f>
        <v>42310</v>
      </c>
      <c r="S5" s="61">
        <f>_xll.qlForwardHelperLatestRelevantDate(O5,trigger)</f>
        <v>42402</v>
      </c>
      <c r="T5" s="61">
        <f>_xll.qlForwardHelperPillarDate(O5,trigger)</f>
        <v>42310</v>
      </c>
      <c r="U5" s="80">
        <f>_xll.qlYieldTSDiscount($Y$22,T5)</f>
        <v>1.0001269597807849</v>
      </c>
      <c r="V5" s="80" t="e">
        <v>#VALUE!</v>
      </c>
      <c r="X5" s="35" t="s">
        <v>139</v>
      </c>
      <c r="Y5" s="76" t="b">
        <f>_xll.qlRelinkableHandleLinkTo(Y4,Y3)</f>
        <v>1</v>
      </c>
      <c r="AB5" s="39" t="s">
        <v>86</v>
      </c>
      <c r="AC5" s="40">
        <f>_xll.qlInterestRateIndexFixingDate($Y$21,AD5)</f>
        <v>42279</v>
      </c>
      <c r="AD5" s="40">
        <f>_xll.qlCalendarAdvance(calendar,$AD4,AB5,,,trigger)</f>
        <v>42283</v>
      </c>
      <c r="AE5" s="40">
        <f>_xll.qlInterestRateIndexMaturity($Y$21,AD5,)</f>
        <v>42375</v>
      </c>
      <c r="AF5" s="43" t="e">
        <f>_xll.qlTenorBasisValue(TenorBasis3M,AD5,_xll.ohTrigger(trigger,$Y$36))</f>
        <v>#NUM!</v>
      </c>
      <c r="AG5" s="82">
        <f t="shared" si="4"/>
        <v>-4.5075015944412813E-4</v>
      </c>
      <c r="AH5" s="82">
        <f>_xll.qlIndexFixing($Y$21,$AC5,TRUE,_xll.ohTrigger(trigger))</f>
        <v>-4.4490883156698426E-4</v>
      </c>
      <c r="AI5" s="43">
        <f>_xll.qlIndexFixing($Y$6,$AC5,TRUE,trigger)</f>
        <v>-4.5075015944412813E-4</v>
      </c>
      <c r="AJ5" s="45">
        <f t="shared" si="5"/>
        <v>5.8413278771438655E-2</v>
      </c>
      <c r="AW5" s="95">
        <v>24</v>
      </c>
      <c r="AX5" s="96" t="str">
        <f>_xll.qlPeriodEquivalent(AW5&amp;"M")</f>
        <v>2Y</v>
      </c>
      <c r="AY5" s="97">
        <f>IF(ISBLANK($AU$2),_xll.qlDateEndOfMonth(EDATE(_xll.qlIMMNextDate(EvaluationDate-1,TRUE),-3)),$AU$2)</f>
        <v>42277</v>
      </c>
      <c r="AZ5" s="98">
        <f t="shared" si="6"/>
        <v>43010</v>
      </c>
      <c r="BA5" s="99">
        <f t="shared" si="7"/>
        <v>3</v>
      </c>
      <c r="BB5" s="100">
        <f>MIN(_xll.ohPack($AG$3:INDEX($AG$3:$AG$3508,MATCH(AZ5+1,$AD$3:$AD$3508,1),1)))</f>
        <v>-6.7528056041461109E-4</v>
      </c>
      <c r="BC5" s="101">
        <f t="shared" ref="BC5:BC17" si="11">IF(BB5&gt;=0,ROUNDDOWN(BB5*10,2)/10,ROUNDUP(BB5*10,2)/10)</f>
        <v>-1E-3</v>
      </c>
      <c r="BD5" s="100">
        <f>MAX(_xll.ohPack($AG$3:INDEX($AG$3:$AG$3508,MATCH(AZ5+1,$AD$3:$AD$3508,1),1)))</f>
        <v>5.95292584223525E-4</v>
      </c>
      <c r="BE5" s="101">
        <f t="shared" si="8"/>
        <v>1E-3</v>
      </c>
      <c r="BF5" s="100">
        <f t="shared" si="9"/>
        <v>5.0000000000000001E-4</v>
      </c>
      <c r="BH5" s="26" t="s">
        <v>88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8">
        <f>_xll.qlQuoteValue(currency&amp;BH5&amp;"D_SYNTH"&amp;$Y$20&amp;"_Quote",trigger)</f>
        <v>-5.1000000000000004E-4</v>
      </c>
      <c r="BL5" s="118" t="e">
        <f>_xll.qlTenorBasisForwardRate2($Y$29,BI5,BJ5,_xll.ohTrigger(Eur3M!$Y$36,trigger))</f>
        <v>#NUM!</v>
      </c>
      <c r="BM5" s="31" t="e">
        <f t="shared" si="10"/>
        <v>#NUM!</v>
      </c>
    </row>
    <row r="6" spans="1:65" ht="11.25" customHeight="1" x14ac:dyDescent="0.25">
      <c r="A6" s="7" t="str">
        <f t="shared" si="0"/>
        <v>3M</v>
      </c>
      <c r="B6" s="7">
        <v>3</v>
      </c>
      <c r="C6" s="7" t="str">
        <f t="shared" si="1"/>
        <v>x6F</v>
      </c>
      <c r="D6" s="64"/>
      <c r="E6" s="64"/>
      <c r="F6" s="64"/>
      <c r="G6" s="7" t="str">
        <f t="shared" si="2"/>
        <v>obj_00594#0001</v>
      </c>
      <c r="H6" s="64"/>
      <c r="I6" s="7" t="str">
        <f t="shared" si="3"/>
        <v>EUR3x6F_Quote</v>
      </c>
      <c r="J6" s="7" t="str">
        <f>_xll.qlFraForwardHelper(,I6,A6,G6,,,permanent,trigger,objectoverwrite)</f>
        <v>obj_0059e#0001</v>
      </c>
      <c r="K6" s="16" t="b">
        <v>1</v>
      </c>
      <c r="L6" s="19">
        <v>30</v>
      </c>
      <c r="M6" s="19">
        <v>21</v>
      </c>
      <c r="O6" s="26" t="str">
        <v>obj_005b6#0001</v>
      </c>
      <c r="P6" s="26" t="str">
        <f>_xll.qlForwardHelperQuoteName(O6,trigger)</f>
        <v>EUR2x5F_Quote</v>
      </c>
      <c r="Q6" s="31">
        <f>_xll.qlForwardHelperQuoteValue(O6,trigger)</f>
        <v>-4.8999999999999998E-4</v>
      </c>
      <c r="R6" s="61">
        <f>_xll.qlForwardHelperEarliestDate(O6,trigger)</f>
        <v>42340</v>
      </c>
      <c r="S6" s="61">
        <f>_xll.qlForwardHelperLatestRelevantDate(O6,trigger)</f>
        <v>42431</v>
      </c>
      <c r="T6" s="61">
        <f>_xll.qlForwardHelperPillarDate(O6,trigger)</f>
        <v>42340</v>
      </c>
      <c r="U6" s="80">
        <f>_xll.qlYieldTSDiscount($Y$22,T6)</f>
        <v>1.0002521453146695</v>
      </c>
      <c r="V6" s="80" t="e">
        <v>#VALUE!</v>
      </c>
      <c r="X6" s="35" t="s">
        <v>140</v>
      </c>
      <c r="Y6" s="77" t="str">
        <f>_xll.qlForwardIborIndex("FWD"&amp;PROPER(currency)&amp;familyname&amp;Y20,familyname,Y20,2,currency,calendar,"mf",TRUE,"Actual/360",Eur3M!Y4,permanent,Y5,objectoverwrite)</f>
        <v>FWDEuribor3M#0001</v>
      </c>
      <c r="AB6" s="39" t="s">
        <v>86</v>
      </c>
      <c r="AC6" s="40">
        <f>_xll.qlInterestRateIndexFixingDate($Y$21,AD6)</f>
        <v>42282</v>
      </c>
      <c r="AD6" s="40">
        <f>_xll.qlCalendarAdvance(calendar,$AD5,AB6,,,trigger)</f>
        <v>42284</v>
      </c>
      <c r="AE6" s="40">
        <f>_xll.qlInterestRateIndexMaturity($Y$21,AD6,)</f>
        <v>42376</v>
      </c>
      <c r="AF6" s="43" t="e">
        <f>_xll.qlTenorBasisValue(TenorBasis3M,AD6,_xll.ohTrigger(trigger,$Y$36))</f>
        <v>#NUM!</v>
      </c>
      <c r="AG6" s="82">
        <f t="shared" si="4"/>
        <v>-4.5174032425900523E-4</v>
      </c>
      <c r="AH6" s="82">
        <f>_xll.qlIndexFixing($Y$21,$AC6,TRUE,_xll.ohTrigger(trigger))</f>
        <v>-4.4474700100194874E-4</v>
      </c>
      <c r="AI6" s="43">
        <f>_xll.qlIndexFixing($Y$6,$AC6,TRUE,trigger)</f>
        <v>-4.5174032425900523E-4</v>
      </c>
      <c r="AJ6" s="45">
        <f t="shared" si="5"/>
        <v>6.9933232570564913E-2</v>
      </c>
      <c r="AW6" s="95">
        <v>60</v>
      </c>
      <c r="AX6" s="96" t="str">
        <f>_xll.qlPeriodEquivalent(AW6&amp;"M")</f>
        <v>5Y</v>
      </c>
      <c r="AY6" s="97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8">
        <f t="shared" si="6"/>
        <v>44106</v>
      </c>
      <c r="BA6" s="99">
        <f t="shared" si="7"/>
        <v>6</v>
      </c>
      <c r="BB6" s="100">
        <f>MIN(_xll.ohPack($AG$3:INDEX($AG$3:$AG$3508,MATCH(AZ6+1,$AD$3:$AD$3508,1),1)))</f>
        <v>-6.7528056041461109E-4</v>
      </c>
      <c r="BC6" s="101">
        <f t="shared" si="11"/>
        <v>-1E-3</v>
      </c>
      <c r="BD6" s="100">
        <f>MAX(_xll.ohPack($AG$3:INDEX($AG$3:$AG$3508,MATCH(AZ6+1,$AD$3:$AD$3508,1),1)))</f>
        <v>8.9741925821952406E-3</v>
      </c>
      <c r="BE6" s="101">
        <f t="shared" si="8"/>
        <v>9.0000000000000011E-3</v>
      </c>
      <c r="BF6" s="100">
        <f t="shared" si="9"/>
        <v>2.5000000000000001E-3</v>
      </c>
      <c r="BH6" s="26" t="s">
        <v>89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8">
        <f>_xll.qlQuoteValue(currency&amp;BH6&amp;"D_SYNTH"&amp;$Y$20&amp;"_Quote",trigger)</f>
        <v>-5.04E-4</v>
      </c>
      <c r="BL6" s="118" t="e">
        <f>_xll.qlTenorBasisForwardRate2($Y$29,BI6,BJ6,_xll.ohTrigger(Eur3M!$Y$36,trigger))</f>
        <v>#NUM!</v>
      </c>
      <c r="BM6" s="31" t="e">
        <f t="shared" si="10"/>
        <v>#NUM!</v>
      </c>
    </row>
    <row r="7" spans="1:65" ht="11.25" customHeight="1" x14ac:dyDescent="0.25">
      <c r="A7" s="7" t="str">
        <f t="shared" si="0"/>
        <v>4M</v>
      </c>
      <c r="B7" s="7">
        <v>4</v>
      </c>
      <c r="C7" s="7" t="str">
        <f t="shared" si="1"/>
        <v>x7F</v>
      </c>
      <c r="D7" s="64"/>
      <c r="E7" s="64"/>
      <c r="F7" s="64"/>
      <c r="G7" s="7" t="str">
        <f t="shared" si="2"/>
        <v>obj_00594#0001</v>
      </c>
      <c r="H7" s="64"/>
      <c r="I7" s="7" t="str">
        <f t="shared" si="3"/>
        <v>EUR4x7F_Quote</v>
      </c>
      <c r="J7" s="7" t="str">
        <f>_xll.qlFraForwardHelper(,I7,A7,G7,,,permanent,trigger,objectoverwrite)</f>
        <v>obj_005ad#0001</v>
      </c>
      <c r="K7" s="16" t="b">
        <v>1</v>
      </c>
      <c r="L7" s="19">
        <v>30</v>
      </c>
      <c r="M7" s="19">
        <v>21</v>
      </c>
      <c r="O7" s="26" t="str">
        <v>obj_0059e#0001</v>
      </c>
      <c r="P7" s="26" t="str">
        <f>_xll.qlForwardHelperQuoteName(O7,trigger)</f>
        <v>EUR3x6F_Quote</v>
      </c>
      <c r="Q7" s="31">
        <f>_xll.qlForwardHelperQuoteValue(O7,trigger)</f>
        <v>-5.2999999999999998E-4</v>
      </c>
      <c r="R7" s="61">
        <f>_xll.qlForwardHelperEarliestDate(O7,trigger)</f>
        <v>42373</v>
      </c>
      <c r="S7" s="61">
        <f>_xll.qlForwardHelperLatestRelevantDate(O7,trigger)</f>
        <v>42464</v>
      </c>
      <c r="T7" s="61">
        <f>_xll.qlForwardHelperPillarDate(O7,trigger)</f>
        <v>42373</v>
      </c>
      <c r="U7" s="80">
        <f>_xll.qlYieldTSDiscount($Y$22,T7)</f>
        <v>1.0003813475787324</v>
      </c>
      <c r="V7" s="80" t="e">
        <v>#VALUE!</v>
      </c>
      <c r="AB7" s="39" t="s">
        <v>86</v>
      </c>
      <c r="AC7" s="40">
        <f>_xll.qlInterestRateIndexFixingDate($Y$21,AD7)</f>
        <v>42283</v>
      </c>
      <c r="AD7" s="40">
        <f>_xll.qlCalendarAdvance(calendar,$AD6,AB7,,,trigger)</f>
        <v>42285</v>
      </c>
      <c r="AE7" s="40">
        <f>_xll.qlInterestRateIndexMaturity($Y$21,AD7,)</f>
        <v>42377</v>
      </c>
      <c r="AF7" s="43" t="e">
        <f>_xll.qlTenorBasisValue(TenorBasis3M,AD7,_xll.ohTrigger(trigger,$Y$36))</f>
        <v>#NUM!</v>
      </c>
      <c r="AG7" s="82">
        <f t="shared" si="4"/>
        <v>-4.5265717834245341E-4</v>
      </c>
      <c r="AH7" s="82">
        <f>_xll.qlIndexFixing($Y$21,$AC7,TRUE,_xll.ohTrigger(trigger))</f>
        <v>-4.4462899626335933E-4</v>
      </c>
      <c r="AI7" s="43">
        <f>_xll.qlIndexFixing($Y$6,$AC7,TRUE,trigger)</f>
        <v>-4.5265717834245341E-4</v>
      </c>
      <c r="AJ7" s="45">
        <f t="shared" si="5"/>
        <v>8.028182079094083E-2</v>
      </c>
      <c r="AW7" s="95">
        <v>120</v>
      </c>
      <c r="AX7" s="96" t="str">
        <f>_xll.qlPeriodEquivalent(AW7&amp;"M")</f>
        <v>10Y</v>
      </c>
      <c r="AY7" s="97">
        <f>AY6</f>
        <v>42185</v>
      </c>
      <c r="AZ7" s="98">
        <f t="shared" si="6"/>
        <v>45932</v>
      </c>
      <c r="BA7" s="99">
        <f t="shared" si="7"/>
        <v>6</v>
      </c>
      <c r="BB7" s="100">
        <f>MIN(_xll.ohPack($AG$3:INDEX($AG$3:$AG$3508,MATCH(AZ7+1,$AD$3:$AD$3508,1),1)))</f>
        <v>-6.7528056041461109E-4</v>
      </c>
      <c r="BC7" s="101">
        <f t="shared" si="11"/>
        <v>-1E-3</v>
      </c>
      <c r="BD7" s="100">
        <f>MAX(_xll.ohPack($AG$3:INDEX($AG$3:$AG$3508,MATCH(AZ7+1,$AD$3:$AD$3508,1),1)))</f>
        <v>1.8054932411325341E-2</v>
      </c>
      <c r="BE7" s="101">
        <f t="shared" si="8"/>
        <v>0.02</v>
      </c>
      <c r="BF7" s="100">
        <f t="shared" si="9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8">
        <f>_xll.qlQuoteValue(currency&amp;BH7&amp;"D_SYNTH"&amp;$Y$20&amp;"_Quote",trigger)</f>
        <v>-4.6500000000000003E-4</v>
      </c>
      <c r="BL7" s="118" t="e">
        <f>_xll.qlTenorBasisForwardRate2($Y$29,BI7,BJ7,_xll.ohTrigger(Eur3M!$Y$36,trigger))</f>
        <v>#NUM!</v>
      </c>
      <c r="BM7" s="31" t="e">
        <f t="shared" si="10"/>
        <v>#NUM!</v>
      </c>
    </row>
    <row r="8" spans="1:65" ht="11.25" customHeight="1" x14ac:dyDescent="0.25">
      <c r="A8" s="7" t="str">
        <f t="shared" si="0"/>
        <v>5M</v>
      </c>
      <c r="B8" s="7">
        <v>5</v>
      </c>
      <c r="C8" s="7" t="str">
        <f t="shared" si="1"/>
        <v>x8F</v>
      </c>
      <c r="D8" s="64"/>
      <c r="E8" s="64"/>
      <c r="F8" s="64"/>
      <c r="G8" s="7" t="str">
        <f t="shared" si="2"/>
        <v>obj_00594#0001</v>
      </c>
      <c r="H8" s="64"/>
      <c r="I8" s="7" t="str">
        <f t="shared" si="3"/>
        <v>EUR5x8F_Quote</v>
      </c>
      <c r="J8" s="7" t="str">
        <f>_xll.qlFraForwardHelper(,I8,A8,G8,,,permanent,trigger,objectoverwrite)</f>
        <v>obj_0059f#0001</v>
      </c>
      <c r="K8" s="16" t="b">
        <v>1</v>
      </c>
      <c r="L8" s="19">
        <v>30</v>
      </c>
      <c r="M8" s="19">
        <v>21</v>
      </c>
      <c r="O8" s="26" t="str">
        <v>obj_005ad#0001</v>
      </c>
      <c r="P8" s="26" t="str">
        <f>_xll.qlForwardHelperQuoteName(O8,trigger)</f>
        <v>EUR4x7F_Quote</v>
      </c>
      <c r="Q8" s="31">
        <f>_xll.qlForwardHelperQuoteValue(O8,trigger)</f>
        <v>-5.5000000000000003E-4</v>
      </c>
      <c r="R8" s="61">
        <f>_xll.qlForwardHelperEarliestDate(O8,trigger)</f>
        <v>42402</v>
      </c>
      <c r="S8" s="61">
        <f>_xll.qlForwardHelperLatestRelevantDate(O8,trigger)</f>
        <v>42492</v>
      </c>
      <c r="T8" s="61">
        <f>_xll.qlForwardHelperPillarDate(O8,trigger)</f>
        <v>42402</v>
      </c>
      <c r="U8" s="80">
        <f>_xll.qlYieldTSDiscount($Y$22,T8)</f>
        <v>1.000514670267223</v>
      </c>
      <c r="V8" s="80" t="e">
        <v>#VALUE!</v>
      </c>
      <c r="X8" s="35" t="s">
        <v>145</v>
      </c>
      <c r="Y8" s="33" t="str">
        <f>_xll.qlTermStructureCalendar($Y$3)</f>
        <v>TARGET</v>
      </c>
      <c r="AB8" s="39" t="s">
        <v>86</v>
      </c>
      <c r="AC8" s="40">
        <f>_xll.qlInterestRateIndexFixingDate($Y$21,AD8)</f>
        <v>42284</v>
      </c>
      <c r="AD8" s="40">
        <f>_xll.qlCalendarAdvance(calendar,$AD7,AB8,,,trigger)</f>
        <v>42286</v>
      </c>
      <c r="AE8" s="40">
        <f>_xll.qlInterestRateIndexMaturity($Y$21,AD8,)</f>
        <v>42380</v>
      </c>
      <c r="AF8" s="43" t="e">
        <f>_xll.qlTenorBasisValue(TenorBasis3M,AD8,_xll.ohTrigger(trigger,$Y$36))</f>
        <v>#NUM!</v>
      </c>
      <c r="AG8" s="82">
        <f t="shared" si="4"/>
        <v>-4.535035413379891E-4</v>
      </c>
      <c r="AH8" s="82">
        <f>_xll.qlIndexFixing($Y$21,$AC8,TRUE,_xll.ohTrigger(trigger))</f>
        <v>-4.4522275178295783E-4</v>
      </c>
      <c r="AI8" s="43">
        <f>_xll.qlIndexFixing($Y$6,$AC8,TRUE,trigger)</f>
        <v>-4.535035413379891E-4</v>
      </c>
      <c r="AJ8" s="45">
        <f t="shared" si="5"/>
        <v>8.2807895550312677E-2</v>
      </c>
      <c r="AW8" s="95">
        <v>240</v>
      </c>
      <c r="AX8" s="96" t="str">
        <f>_xll.qlPeriodEquivalent(AW8&amp;"M")</f>
        <v>20Y</v>
      </c>
      <c r="AY8" s="97">
        <f>IF(ISBLANK($AU$2),IF(AND(MONTH(AY7)=12),AY7,_xll.qlDateEndOfMonth(EDATE(AY7,-6))),$AU$2)</f>
        <v>42004</v>
      </c>
      <c r="AZ8" s="98">
        <f t="shared" si="6"/>
        <v>49584</v>
      </c>
      <c r="BA8" s="99">
        <f t="shared" si="7"/>
        <v>12</v>
      </c>
      <c r="BB8" s="100">
        <f>MIN(_xll.ohPack($AG$3:INDEX($AG$3:$AG$3508,MATCH(AZ8+1,$AD$3:$AD$3508,1),1)))</f>
        <v>-6.7528056041461109E-4</v>
      </c>
      <c r="BC8" s="101">
        <f t="shared" si="11"/>
        <v>-1E-3</v>
      </c>
      <c r="BD8" s="100">
        <f>MAX(_xll.ohPack($AG$3:INDEX($AG$3:$AG$3508,MATCH(AZ8+1,$AD$3:$AD$3508,1),1)))</f>
        <v>1.8054932411325341E-2</v>
      </c>
      <c r="BE8" s="101">
        <f t="shared" si="8"/>
        <v>0.02</v>
      </c>
      <c r="BF8" s="100">
        <f t="shared" si="9"/>
        <v>5.0000000000000001E-3</v>
      </c>
      <c r="BH8" s="26" t="s">
        <v>90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8">
        <f>_xll.qlQuoteValue(currency&amp;BH8&amp;"D_SYNTH"&amp;$Y$20&amp;"_Quote",trigger)</f>
        <v>-4.8799999999999999E-4</v>
      </c>
      <c r="BL8" s="118" t="e">
        <f>_xll.qlTenorBasisForwardRate2($Y$29,BI8,BJ8,_xll.ohTrigger(Eur3M!$Y$36,trigger))</f>
        <v>#NUM!</v>
      </c>
      <c r="BM8" s="31" t="e">
        <f t="shared" si="10"/>
        <v>#NUM!</v>
      </c>
    </row>
    <row r="9" spans="1:65" ht="11.25" customHeight="1" x14ac:dyDescent="0.25">
      <c r="A9" s="7" t="str">
        <f t="shared" si="0"/>
        <v>6M</v>
      </c>
      <c r="B9" s="7">
        <v>6</v>
      </c>
      <c r="C9" s="7" t="str">
        <f t="shared" si="1"/>
        <v>x9F</v>
      </c>
      <c r="D9" s="64"/>
      <c r="E9" s="64"/>
      <c r="F9" s="64"/>
      <c r="G9" s="7" t="str">
        <f t="shared" si="2"/>
        <v>obj_00594#0001</v>
      </c>
      <c r="H9" s="64"/>
      <c r="I9" s="7" t="str">
        <f t="shared" si="3"/>
        <v>EUR6x9F_Quote</v>
      </c>
      <c r="J9" s="7" t="str">
        <f>_xll.qlFraForwardHelper(,I9,A9,G9,,,permanent,trigger,objectoverwrite)</f>
        <v>obj_005ae#0001</v>
      </c>
      <c r="K9" s="16" t="b">
        <v>1</v>
      </c>
      <c r="L9" s="19">
        <v>30</v>
      </c>
      <c r="M9" s="19">
        <v>21</v>
      </c>
      <c r="O9" s="26" t="str">
        <v>obj_0059f#0001</v>
      </c>
      <c r="P9" s="26" t="str">
        <f>_xll.qlForwardHelperQuoteName(O9,trigger)</f>
        <v>EUR5x8F_Quote</v>
      </c>
      <c r="Q9" s="31">
        <f>_xll.qlForwardHelperQuoteValue(O9,trigger)</f>
        <v>-5.6999999999999998E-4</v>
      </c>
      <c r="R9" s="61">
        <f>_xll.qlForwardHelperEarliestDate(O9,trigger)</f>
        <v>42431</v>
      </c>
      <c r="S9" s="61">
        <f>_xll.qlForwardHelperLatestRelevantDate(O9,trigger)</f>
        <v>42523</v>
      </c>
      <c r="T9" s="61">
        <f>_xll.qlForwardHelperPillarDate(O9,trigger)</f>
        <v>42431</v>
      </c>
      <c r="U9" s="80">
        <f>_xll.qlYieldTSDiscount($Y$22,T9)</f>
        <v>1.0006495266127844</v>
      </c>
      <c r="V9" s="80" t="e">
        <v>#VALUE!</v>
      </c>
      <c r="X9" s="35" t="s">
        <v>99</v>
      </c>
      <c r="Y9" s="33" t="str">
        <f>_xll.qlTermStructureDayCounter(Y3)</f>
        <v>Actual/360</v>
      </c>
      <c r="AB9" s="39" t="s">
        <v>86</v>
      </c>
      <c r="AC9" s="40">
        <f>_xll.qlInterestRateIndexFixingDate($Y$21,AD9)</f>
        <v>42285</v>
      </c>
      <c r="AD9" s="40">
        <f>_xll.qlCalendarAdvance(calendar,$AD8,AB9,,,trigger)</f>
        <v>42289</v>
      </c>
      <c r="AE9" s="40">
        <f>_xll.qlInterestRateIndexMaturity($Y$21,AD9,)</f>
        <v>42381</v>
      </c>
      <c r="AF9" s="43" t="e">
        <f>_xll.qlTenorBasisValue(TenorBasis3M,AD9,_xll.ohTrigger(trigger,$Y$36))</f>
        <v>#NUM!</v>
      </c>
      <c r="AG9" s="82">
        <f t="shared" si="4"/>
        <v>-4.5564788023228636E-4</v>
      </c>
      <c r="AH9" s="82">
        <f>_xll.qlIndexFixing($Y$21,$AC9,TRUE,_xll.ohTrigger(trigger))</f>
        <v>-4.4455951915277293E-4</v>
      </c>
      <c r="AI9" s="43">
        <f>_xll.qlIndexFixing($Y$6,$AC9,TRUE,trigger)</f>
        <v>-4.5564788023228636E-4</v>
      </c>
      <c r="AJ9" s="45">
        <f t="shared" si="5"/>
        <v>0.1108836107951343</v>
      </c>
      <c r="AW9" s="95">
        <v>360</v>
      </c>
      <c r="AX9" s="96" t="str">
        <f>_xll.qlPeriodEquivalent(AW9&amp;"M")</f>
        <v>30Y</v>
      </c>
      <c r="AY9" s="97">
        <f>AY8</f>
        <v>42004</v>
      </c>
      <c r="AZ9" s="98">
        <f t="shared" si="6"/>
        <v>53237</v>
      </c>
      <c r="BA9" s="99">
        <f t="shared" si="7"/>
        <v>36</v>
      </c>
      <c r="BB9" s="100">
        <f>MIN(_xll.ohPack($AG$3:INDEX($AG$3:$AG$3508,MATCH(AZ9+1,$AD$3:$AD$3508,1),1)))</f>
        <v>-6.7528056041461109E-4</v>
      </c>
      <c r="BC9" s="101">
        <f t="shared" si="11"/>
        <v>-1E-3</v>
      </c>
      <c r="BD9" s="100">
        <f>MAX(_xll.ohPack($AG$3:INDEX($AG$3:$AG$3508,MATCH(AZ9+1,$AD$3:$AD$3508,1),1)))</f>
        <v>1.8054932411325341E-2</v>
      </c>
      <c r="BE9" s="101">
        <f t="shared" si="8"/>
        <v>0.02</v>
      </c>
      <c r="BF9" s="100">
        <f t="shared" si="9"/>
        <v>5.0000000000000001E-3</v>
      </c>
      <c r="BH9" s="28" t="s">
        <v>69</v>
      </c>
      <c r="BI9" s="29">
        <f>_xll.qlCalendarAdvance(calendar,_xll.qlSettingsEvaluationDate(trigger),"2D")</f>
        <v>42279</v>
      </c>
      <c r="BJ9" s="29">
        <f>_xll.qlCalendarAdvance(calendar,BI9,BH9)</f>
        <v>42373</v>
      </c>
      <c r="BK9" s="119">
        <f>_xll.qlQuoteValue(currency&amp;BH9&amp;"D_SYNTH"&amp;$Y$20&amp;"_Quote",trigger)</f>
        <v>-4.46E-4</v>
      </c>
      <c r="BL9" s="119" t="e">
        <f>_xll.qlTenorBasisForwardRate2($Y$29,BI9,BJ9,_xll.ohTrigger(Eur3M!$Y$36,trigger))</f>
        <v>#NUM!</v>
      </c>
      <c r="BM9" s="32" t="e">
        <f t="shared" si="10"/>
        <v>#NUM!</v>
      </c>
    </row>
    <row r="10" spans="1:65" ht="11.25" customHeight="1" x14ac:dyDescent="0.25">
      <c r="A10" s="7" t="str">
        <f t="shared" si="0"/>
        <v>7M</v>
      </c>
      <c r="B10" s="7">
        <v>7</v>
      </c>
      <c r="C10" s="7" t="str">
        <f t="shared" si="1"/>
        <v>x10F</v>
      </c>
      <c r="D10" s="64"/>
      <c r="E10" s="64"/>
      <c r="F10" s="64"/>
      <c r="G10" s="7" t="str">
        <f t="shared" si="2"/>
        <v>obj_00594#0001</v>
      </c>
      <c r="H10" s="64"/>
      <c r="I10" s="7" t="str">
        <f t="shared" si="3"/>
        <v>EUR7x10F_Quote</v>
      </c>
      <c r="J10" s="7" t="str">
        <f>_xll.qlFraForwardHelper(,I10,A10,G10,,,permanent,trigger,objectoverwrite)</f>
        <v>obj_005bd#0001</v>
      </c>
      <c r="K10" s="16" t="b">
        <v>1</v>
      </c>
      <c r="L10" s="19">
        <v>30</v>
      </c>
      <c r="M10" s="19">
        <v>21</v>
      </c>
      <c r="O10" s="26" t="str">
        <v>obj_005ae#0001</v>
      </c>
      <c r="P10" s="26" t="str">
        <f>_xll.qlForwardHelperQuoteName(O10,trigger)</f>
        <v>EUR6x9F_Quote</v>
      </c>
      <c r="Q10" s="31">
        <f>_xll.qlForwardHelperQuoteValue(O10,trigger)</f>
        <v>-5.9999999999999995E-4</v>
      </c>
      <c r="R10" s="61">
        <f>_xll.qlForwardHelperEarliestDate(O10,trigger)</f>
        <v>42464</v>
      </c>
      <c r="S10" s="61">
        <f>_xll.qlForwardHelperLatestRelevantDate(O10,trigger)</f>
        <v>42555</v>
      </c>
      <c r="T10" s="61">
        <f>_xll.qlForwardHelperPillarDate(O10,trigger)</f>
        <v>42464</v>
      </c>
      <c r="U10" s="80">
        <f>_xll.qlYieldTSDiscount($Y$22,T10)</f>
        <v>1.0008074033279986</v>
      </c>
      <c r="V10" s="80" t="e">
        <v>#VALUE!</v>
      </c>
      <c r="X10" s="35" t="s">
        <v>146</v>
      </c>
      <c r="Y10" s="34">
        <f>_xll.qlTermStructureMaxDate(Y3)</f>
        <v>45567</v>
      </c>
      <c r="AB10" s="39" t="s">
        <v>86</v>
      </c>
      <c r="AC10" s="40">
        <f>_xll.qlInterestRateIndexFixingDate($Y$21,AD10)</f>
        <v>42286</v>
      </c>
      <c r="AD10" s="40">
        <f>_xll.qlCalendarAdvance(calendar,$AD9,AB10,,,trigger)</f>
        <v>42290</v>
      </c>
      <c r="AE10" s="40">
        <f>_xll.qlInterestRateIndexMaturity($Y$21,AD10,)</f>
        <v>42382</v>
      </c>
      <c r="AF10" s="43" t="e">
        <f>_xll.qlTenorBasisValue(TenorBasis3M,AD10,_xll.ohTrigger(trigger,$Y$36))</f>
        <v>#NUM!</v>
      </c>
      <c r="AG10" s="82">
        <f t="shared" si="4"/>
        <v>-4.5624047531133717E-4</v>
      </c>
      <c r="AH10" s="82">
        <f>_xll.qlIndexFixing($Y$21,$AC10,TRUE,_xll.ohTrigger(trigger))</f>
        <v>-4.4463385622405411E-4</v>
      </c>
      <c r="AI10" s="43">
        <f>_xll.qlIndexFixing($Y$6,$AC10,TRUE,trigger)</f>
        <v>-4.5624047531133717E-4</v>
      </c>
      <c r="AJ10" s="45">
        <f t="shared" si="5"/>
        <v>0.11606619087283063</v>
      </c>
      <c r="AW10" s="102">
        <f>60*12</f>
        <v>720</v>
      </c>
      <c r="AX10" s="96" t="str">
        <f>_xll.qlPeriodEquivalent(AW10&amp;"M")</f>
        <v>60Y</v>
      </c>
      <c r="AY10" s="97">
        <f>AY9</f>
        <v>42004</v>
      </c>
      <c r="AZ10" s="98">
        <f t="shared" si="6"/>
        <v>64194</v>
      </c>
      <c r="BA10" s="99">
        <f t="shared" si="7"/>
        <v>60</v>
      </c>
      <c r="BB10" s="103">
        <f>MIN(_xll.ohPack($AG$3:INDEX($AG$3:$AG$3508,MATCH(AZ10+1,$AD$3:$AD$3508,1),1)))</f>
        <v>-6.7528056041461109E-4</v>
      </c>
      <c r="BC10" s="104">
        <f t="shared" si="11"/>
        <v>-1E-3</v>
      </c>
      <c r="BD10" s="103">
        <f>MAX(_xll.ohPack($AG$3:INDEX($AG$3:$AG$3508,MATCH(AZ10+1,$AD$3:$AD$3508,1),1)))</f>
        <v>1.8054932411325341E-2</v>
      </c>
      <c r="BE10" s="104">
        <f t="shared" si="8"/>
        <v>0.02</v>
      </c>
      <c r="BF10" s="103">
        <f t="shared" si="9"/>
        <v>5.0000000000000001E-3</v>
      </c>
    </row>
    <row r="11" spans="1:65" ht="11.25" customHeight="1" x14ac:dyDescent="0.25">
      <c r="A11" s="7" t="str">
        <f t="shared" si="0"/>
        <v>8M</v>
      </c>
      <c r="B11" s="7">
        <v>8</v>
      </c>
      <c r="C11" s="7" t="str">
        <f t="shared" si="1"/>
        <v>x11F</v>
      </c>
      <c r="D11" s="64"/>
      <c r="E11" s="64"/>
      <c r="F11" s="64"/>
      <c r="G11" s="7" t="str">
        <f t="shared" si="2"/>
        <v>obj_00594#0001</v>
      </c>
      <c r="H11" s="64"/>
      <c r="I11" s="7" t="str">
        <f t="shared" si="3"/>
        <v>EUR8x11F_Quote</v>
      </c>
      <c r="J11" s="7" t="str">
        <f>_xll.qlFraForwardHelper(,I11,A11,G11,,,permanent,trigger,objectoverwrite)</f>
        <v>obj_005bc#0001</v>
      </c>
      <c r="K11" s="16" t="b">
        <v>1</v>
      </c>
      <c r="L11" s="19">
        <v>30</v>
      </c>
      <c r="M11" s="19">
        <v>21</v>
      </c>
      <c r="O11" s="26" t="str">
        <v>obj_005bd#0001</v>
      </c>
      <c r="P11" s="26" t="str">
        <f>_xll.qlForwardHelperQuoteName(O11,trigger)</f>
        <v>EUR7x10F_Quote</v>
      </c>
      <c r="Q11" s="31">
        <f>_xll.qlForwardHelperQuoteValue(O11,trigger)</f>
        <v>-6.2E-4</v>
      </c>
      <c r="R11" s="61">
        <f>_xll.qlForwardHelperEarliestDate(O11,trigger)</f>
        <v>42492</v>
      </c>
      <c r="S11" s="61">
        <f>_xll.qlForwardHelperLatestRelevantDate(O11,trigger)</f>
        <v>42584</v>
      </c>
      <c r="T11" s="61">
        <f>_xll.qlForwardHelperPillarDate(O11,trigger)</f>
        <v>42492</v>
      </c>
      <c r="U11" s="80">
        <f>_xll.qlYieldTSDiscount($Y$22,T11)</f>
        <v>1.000946307618269</v>
      </c>
      <c r="V11" s="80" t="e">
        <v>#VALUE!</v>
      </c>
      <c r="X11" s="35" t="s">
        <v>147</v>
      </c>
      <c r="Y11" s="34">
        <f>_xll.qlTermStructureReferenceDate(Y3)</f>
        <v>42278</v>
      </c>
      <c r="AB11" s="39" t="s">
        <v>86</v>
      </c>
      <c r="AC11" s="40">
        <f>_xll.qlInterestRateIndexFixingDate($Y$21,AD11)</f>
        <v>42289</v>
      </c>
      <c r="AD11" s="40">
        <f>_xll.qlCalendarAdvance(calendar,$AD10,AB11,,,trigger)</f>
        <v>42291</v>
      </c>
      <c r="AE11" s="40">
        <f>_xll.qlInterestRateIndexMaturity($Y$21,AD11,)</f>
        <v>42383</v>
      </c>
      <c r="AF11" s="43" t="e">
        <f>_xll.qlTenorBasisValue(TenorBasis3M,AD11,_xll.ohTrigger(trigger,$Y$36))</f>
        <v>#NUM!</v>
      </c>
      <c r="AG11" s="82">
        <f t="shared" si="4"/>
        <v>-4.5677667752005801E-4</v>
      </c>
      <c r="AH11" s="82">
        <f>_xll.qlIndexFixing($Y$21,$AC11,TRUE,_xll.ohTrigger(trigger))</f>
        <v>-4.4474130418588635E-4</v>
      </c>
      <c r="AI11" s="43">
        <f>_xll.qlIndexFixing($Y$6,$AC11,TRUE,trigger)</f>
        <v>-4.5677667752005801E-4</v>
      </c>
      <c r="AJ11" s="45">
        <f t="shared" si="5"/>
        <v>0.12035373334171658</v>
      </c>
      <c r="AW11" s="95">
        <v>12</v>
      </c>
      <c r="AX11" s="89" t="str">
        <f>_xll.qlPeriodEquivalent(AW11&amp;"M")</f>
        <v>1Y</v>
      </c>
      <c r="AY11" s="90">
        <f>AY4</f>
        <v>42247</v>
      </c>
      <c r="AZ11" s="91">
        <f t="shared" si="6"/>
        <v>42645</v>
      </c>
      <c r="BA11" s="105">
        <f t="shared" si="7"/>
        <v>1</v>
      </c>
      <c r="BB11" s="100" t="e">
        <f>MIN(_xll.ohPack($AF$3:INDEX($AF$3:$AF$3508,MATCH(AZ11+1,$AD$3:$AD$3508,1),1)))</f>
        <v>#NUM!</v>
      </c>
      <c r="BC11" s="101" t="e">
        <f t="shared" si="11"/>
        <v>#NUM!</v>
      </c>
      <c r="BD11" s="100" t="e">
        <f>MAX(_xll.ohPack($AF$3:INDEX($AF$3:$AF$3508,MATCH(AZ11+1,$AD$3:$AD$3508,1),1)))</f>
        <v>#NUM!</v>
      </c>
      <c r="BE11" s="101" t="e">
        <f t="shared" si="8"/>
        <v>#NUM!</v>
      </c>
      <c r="BF11" s="100" t="e">
        <f t="shared" si="9"/>
        <v>#NUM!</v>
      </c>
    </row>
    <row r="12" spans="1:65" ht="11.25" customHeight="1" x14ac:dyDescent="0.25">
      <c r="A12" s="7" t="str">
        <f t="shared" si="0"/>
        <v>9M</v>
      </c>
      <c r="B12" s="7">
        <v>9</v>
      </c>
      <c r="C12" s="7" t="str">
        <f t="shared" si="1"/>
        <v>x12F</v>
      </c>
      <c r="D12" s="64"/>
      <c r="E12" s="64"/>
      <c r="F12" s="64"/>
      <c r="G12" s="7" t="str">
        <f t="shared" si="2"/>
        <v>obj_00594#0001</v>
      </c>
      <c r="H12" s="64"/>
      <c r="I12" s="7" t="str">
        <f t="shared" si="3"/>
        <v>EUR9x12F_Quote</v>
      </c>
      <c r="J12" s="7" t="str">
        <f>_xll.qlFraForwardHelper(,I12,A12,G12,,,permanent,trigger,objectoverwrite)</f>
        <v>obj_005b3#0001</v>
      </c>
      <c r="K12" s="16" t="b">
        <v>1</v>
      </c>
      <c r="L12" s="19">
        <v>30</v>
      </c>
      <c r="M12" s="19">
        <v>21</v>
      </c>
      <c r="O12" s="26" t="str">
        <v>obj_005bc#0001</v>
      </c>
      <c r="P12" s="26" t="str">
        <f>_xll.qlForwardHelperQuoteName(O12,trigger)</f>
        <v>EUR8x11F_Quote</v>
      </c>
      <c r="Q12" s="31">
        <f>_xll.qlForwardHelperQuoteValue(O12,trigger)</f>
        <v>-6.4999999999999997E-4</v>
      </c>
      <c r="R12" s="61">
        <f>_xll.qlForwardHelperEarliestDate(O12,trigger)</f>
        <v>42523</v>
      </c>
      <c r="S12" s="61">
        <f>_xll.qlForwardHelperLatestRelevantDate(O12,trigger)</f>
        <v>42615</v>
      </c>
      <c r="T12" s="61">
        <f>_xll.qlForwardHelperPillarDate(O12,trigger)</f>
        <v>42523</v>
      </c>
      <c r="U12" s="80">
        <f>_xll.qlYieldTSDiscount($Y$22,T12)</f>
        <v>1.0011048200524264</v>
      </c>
      <c r="V12" s="80" t="e">
        <v>#VALUE!</v>
      </c>
      <c r="X12" s="35" t="s">
        <v>148</v>
      </c>
      <c r="Y12" s="33">
        <f>_xll.qlTermStructureSettlementDays(Y3)</f>
        <v>1</v>
      </c>
      <c r="AB12" s="39" t="s">
        <v>86</v>
      </c>
      <c r="AC12" s="40">
        <f>_xll.qlInterestRateIndexFixingDate($Y$21,AD12)</f>
        <v>42290</v>
      </c>
      <c r="AD12" s="40">
        <f>_xll.qlCalendarAdvance(calendar,$AD11,AB12,,,trigger)</f>
        <v>42292</v>
      </c>
      <c r="AE12" s="40">
        <f>_xll.qlInterestRateIndexMaturity($Y$21,AD12,)</f>
        <v>42384</v>
      </c>
      <c r="AF12" s="43" t="e">
        <f>_xll.qlTenorBasisValue(TenorBasis3M,AD12,_xll.ohTrigger(trigger,$Y$36))</f>
        <v>#NUM!</v>
      </c>
      <c r="AG12" s="82">
        <f t="shared" si="4"/>
        <v>-4.5725930650196536E-4</v>
      </c>
      <c r="AH12" s="82">
        <f>_xll.qlIndexFixing($Y$21,$AC12,TRUE,_xll.ohTrigger(trigger))</f>
        <v>-4.4488007721417243E-4</v>
      </c>
      <c r="AI12" s="43">
        <f>_xll.qlIndexFixing($Y$6,$AC12,TRUE,trigger)</f>
        <v>-4.5725930650196536E-4</v>
      </c>
      <c r="AJ12" s="45">
        <f t="shared" si="5"/>
        <v>0.12379229287792932</v>
      </c>
      <c r="AW12" s="95">
        <v>24</v>
      </c>
      <c r="AX12" s="96" t="str">
        <f>_xll.qlPeriodEquivalent(AW12&amp;"M")</f>
        <v>2Y</v>
      </c>
      <c r="AY12" s="97">
        <f t="shared" ref="AY12:AY17" si="12">AY5</f>
        <v>42277</v>
      </c>
      <c r="AZ12" s="98">
        <f t="shared" si="6"/>
        <v>43010</v>
      </c>
      <c r="BA12" s="99">
        <f t="shared" si="7"/>
        <v>3</v>
      </c>
      <c r="BB12" s="100" t="e">
        <f>MIN(_xll.ohPack($AF$3:INDEX($AF$3:$AF$3508,MATCH(AZ12+1,$AD$3:$AD$3508,1),1)))</f>
        <v>#NUM!</v>
      </c>
      <c r="BC12" s="101" t="e">
        <f t="shared" si="11"/>
        <v>#NUM!</v>
      </c>
      <c r="BD12" s="100" t="e">
        <f>MAX(_xll.ohPack($AF$3:INDEX($AF$3:$AF$3508,MATCH(AZ12+1,$AD$3:$AD$3508,1),1)))</f>
        <v>#NUM!</v>
      </c>
      <c r="BE12" s="101" t="e">
        <f t="shared" si="8"/>
        <v>#NUM!</v>
      </c>
      <c r="BF12" s="100" t="e">
        <f t="shared" si="9"/>
        <v>#NUM!</v>
      </c>
    </row>
    <row r="13" spans="1:65" ht="11.25" customHeight="1" x14ac:dyDescent="0.25">
      <c r="A13" s="7" t="str">
        <f t="shared" si="0"/>
        <v>10M</v>
      </c>
      <c r="B13" s="7">
        <v>10</v>
      </c>
      <c r="C13" s="7" t="str">
        <f t="shared" si="1"/>
        <v>x13F</v>
      </c>
      <c r="D13" s="64"/>
      <c r="E13" s="64"/>
      <c r="F13" s="64"/>
      <c r="G13" s="7" t="str">
        <f t="shared" si="2"/>
        <v>obj_00594#0001</v>
      </c>
      <c r="H13" s="64"/>
      <c r="I13" s="7" t="str">
        <f t="shared" si="3"/>
        <v>EUR10x13F_Quote</v>
      </c>
      <c r="J13" s="7" t="str">
        <f>_xll.qlFraForwardHelper(,I13,A13,G13,,,permanent,trigger,objectoverwrite)</f>
        <v>obj_005a5#0001</v>
      </c>
      <c r="K13" s="16" t="b">
        <v>1</v>
      </c>
      <c r="L13" s="19">
        <v>30</v>
      </c>
      <c r="M13" s="19">
        <v>21</v>
      </c>
      <c r="O13" s="26" t="str">
        <v>obj_005b3#0001</v>
      </c>
      <c r="P13" s="26" t="str">
        <f>_xll.qlForwardHelperQuoteName(O13,trigger)</f>
        <v>EUR9x12F_Quote</v>
      </c>
      <c r="Q13" s="31">
        <f>_xll.qlForwardHelperQuoteValue(O13,trigger)</f>
        <v>-6.4999999999999997E-4</v>
      </c>
      <c r="R13" s="61">
        <f>_xll.qlForwardHelperEarliestDate(O13,trigger)</f>
        <v>42555</v>
      </c>
      <c r="S13" s="61">
        <f>_xll.qlForwardHelperLatestRelevantDate(O13,trigger)</f>
        <v>42647</v>
      </c>
      <c r="T13" s="61">
        <f>_xll.qlForwardHelperPillarDate(O13,trigger)</f>
        <v>42555</v>
      </c>
      <c r="U13" s="80">
        <f>_xll.qlYieldTSDiscount($Y$22,T13)</f>
        <v>1.0012739427488606</v>
      </c>
      <c r="V13" s="80" t="e">
        <v>#VALUE!</v>
      </c>
      <c r="X13" s="35" t="s">
        <v>149</v>
      </c>
      <c r="Y13" s="33">
        <f>_xll.qlTermStructureTimeFromReference(Y3,AD3)</f>
        <v>2.7777777777777779E-3</v>
      </c>
      <c r="AB13" s="39" t="s">
        <v>86</v>
      </c>
      <c r="AC13" s="40">
        <f>_xll.qlInterestRateIndexFixingDate($Y$21,AD13)</f>
        <v>42291</v>
      </c>
      <c r="AD13" s="40">
        <f>_xll.qlCalendarAdvance(calendar,$AD12,AB13,,,trigger)</f>
        <v>42293</v>
      </c>
      <c r="AE13" s="40">
        <f>_xll.qlInterestRateIndexMaturity($Y$21,AD13,)</f>
        <v>42387</v>
      </c>
      <c r="AF13" s="43" t="e">
        <f>_xll.qlTenorBasisValue(TenorBasis3M,AD13,_xll.ohTrigger(trigger,$Y$36))</f>
        <v>#NUM!</v>
      </c>
      <c r="AG13" s="82">
        <f t="shared" si="4"/>
        <v>-4.5769118190057574E-4</v>
      </c>
      <c r="AH13" s="82">
        <f>_xll.qlIndexFixing($Y$21,$AC13,TRUE,_xll.ohTrigger(trigger))</f>
        <v>-4.462913066318174E-4</v>
      </c>
      <c r="AI13" s="43">
        <f>_xll.qlIndexFixing($Y$6,$AC13,TRUE,trigger)</f>
        <v>-4.5769118190057574E-4</v>
      </c>
      <c r="AJ13" s="45">
        <f t="shared" si="5"/>
        <v>0.1139987526875834</v>
      </c>
      <c r="AW13" s="95">
        <v>60</v>
      </c>
      <c r="AX13" s="96" t="str">
        <f>_xll.qlPeriodEquivalent(AW13&amp;"M")</f>
        <v>5Y</v>
      </c>
      <c r="AY13" s="97">
        <f t="shared" si="12"/>
        <v>42185</v>
      </c>
      <c r="AZ13" s="98">
        <f t="shared" si="6"/>
        <v>44106</v>
      </c>
      <c r="BA13" s="99">
        <f t="shared" si="7"/>
        <v>6</v>
      </c>
      <c r="BB13" s="100" t="e">
        <f>MIN(_xll.ohPack($AF$3:INDEX($AF$3:$AF$3508,MATCH(AZ13+1,$AD$3:$AD$3508,1),1)))</f>
        <v>#NUM!</v>
      </c>
      <c r="BC13" s="101" t="e">
        <f t="shared" si="11"/>
        <v>#NUM!</v>
      </c>
      <c r="BD13" s="100" t="e">
        <f>MAX(_xll.ohPack($AF$3:INDEX($AF$3:$AF$3508,MATCH(AZ13+1,$AD$3:$AD$3508,1),1)))</f>
        <v>#NUM!</v>
      </c>
      <c r="BE13" s="101" t="e">
        <f t="shared" si="8"/>
        <v>#NUM!</v>
      </c>
      <c r="BF13" s="100" t="e">
        <f t="shared" si="9"/>
        <v>#NUM!</v>
      </c>
    </row>
    <row r="14" spans="1:65" ht="11.25" customHeight="1" x14ac:dyDescent="0.25">
      <c r="A14" s="7" t="str">
        <f t="shared" si="0"/>
        <v>11M</v>
      </c>
      <c r="B14" s="7">
        <v>11</v>
      </c>
      <c r="C14" s="7" t="str">
        <f t="shared" si="1"/>
        <v>x14F</v>
      </c>
      <c r="D14" s="64"/>
      <c r="E14" s="64"/>
      <c r="F14" s="64"/>
      <c r="G14" s="7" t="str">
        <f t="shared" si="2"/>
        <v>obj_00594#0001</v>
      </c>
      <c r="H14" s="64"/>
      <c r="I14" s="7" t="str">
        <f t="shared" si="3"/>
        <v>EUR11x14F_Quote</v>
      </c>
      <c r="J14" s="7" t="str">
        <f>_xll.qlFraForwardHelper(,I14,A14,G14,,,permanent,trigger,objectoverwrite)</f>
        <v>obj_005be#0001</v>
      </c>
      <c r="K14" s="16" t="b">
        <v>1</v>
      </c>
      <c r="L14" s="19">
        <v>30</v>
      </c>
      <c r="M14" s="19">
        <v>21</v>
      </c>
      <c r="O14" s="26" t="str">
        <v>obj_005a5#0001</v>
      </c>
      <c r="P14" s="26" t="str">
        <f>_xll.qlForwardHelperQuoteName(O14,trigger)</f>
        <v>EUR10x13F_Quote</v>
      </c>
      <c r="Q14" s="31">
        <f>_xll.qlForwardHelperQuoteValue(O14,trigger)</f>
        <v>-6.4999999999999997E-4</v>
      </c>
      <c r="R14" s="61">
        <f>_xll.qlForwardHelperEarliestDate(O14,trigger)</f>
        <v>42584</v>
      </c>
      <c r="S14" s="61">
        <f>_xll.qlForwardHelperLatestRelevantDate(O14,trigger)</f>
        <v>42676</v>
      </c>
      <c r="T14" s="61">
        <f>_xll.qlForwardHelperPillarDate(O14,trigger)</f>
        <v>42584</v>
      </c>
      <c r="U14" s="80">
        <f>_xll.qlYieldTSDiscount($Y$22,T14)</f>
        <v>1.0014302815221856</v>
      </c>
      <c r="V14" s="80" t="e">
        <v>#VALUE!</v>
      </c>
      <c r="AB14" s="39" t="s">
        <v>86</v>
      </c>
      <c r="AC14" s="40">
        <f>_xll.qlInterestRateIndexFixingDate($Y$21,AD14)</f>
        <v>42292</v>
      </c>
      <c r="AD14" s="40">
        <f>_xll.qlCalendarAdvance(calendar,$AD13,AB14,,,trigger)</f>
        <v>42296</v>
      </c>
      <c r="AE14" s="40">
        <f>_xll.qlInterestRateIndexMaturity($Y$21,AD14,)</f>
        <v>42388</v>
      </c>
      <c r="AF14" s="43" t="e">
        <f>_xll.qlTenorBasisValue(TenorBasis3M,AD14,_xll.ohTrigger(trigger,$Y$36))</f>
        <v>#NUM!</v>
      </c>
      <c r="AG14" s="82">
        <f t="shared" si="4"/>
        <v>-4.5871048303179E-4</v>
      </c>
      <c r="AH14" s="82">
        <f>_xll.qlIndexFixing($Y$21,$AC14,TRUE,_xll.ohTrigger(trigger))</f>
        <v>-4.4571270344821907E-4</v>
      </c>
      <c r="AI14" s="43">
        <f>_xll.qlIndexFixing($Y$6,$AC14,TRUE,trigger)</f>
        <v>-4.5871048303179E-4</v>
      </c>
      <c r="AJ14" s="45">
        <f t="shared" si="5"/>
        <v>0.12997779583570926</v>
      </c>
      <c r="AW14" s="95">
        <v>120</v>
      </c>
      <c r="AX14" s="96" t="str">
        <f>_xll.qlPeriodEquivalent(AW14&amp;"M")</f>
        <v>10Y</v>
      </c>
      <c r="AY14" s="97">
        <f t="shared" si="12"/>
        <v>42185</v>
      </c>
      <c r="AZ14" s="98">
        <f t="shared" si="6"/>
        <v>45932</v>
      </c>
      <c r="BA14" s="99">
        <f t="shared" si="7"/>
        <v>6</v>
      </c>
      <c r="BB14" s="100" t="e">
        <f>MIN(_xll.ohPack($AF$3:INDEX($AF$3:$AF$3508,MATCH(AZ14+1,$AD$3:$AD$3508,1),1)))</f>
        <v>#NUM!</v>
      </c>
      <c r="BC14" s="101" t="e">
        <f t="shared" si="11"/>
        <v>#NUM!</v>
      </c>
      <c r="BD14" s="100" t="e">
        <f>MAX(_xll.ohPack($AF$3:INDEX($AF$3:$AF$3508,MATCH(AZ14+1,$AD$3:$AD$3508,1),1)))</f>
        <v>#NUM!</v>
      </c>
      <c r="BE14" s="101" t="e">
        <f t="shared" si="8"/>
        <v>#NUM!</v>
      </c>
      <c r="BF14" s="100" t="e">
        <f t="shared" si="9"/>
        <v>#NUM!</v>
      </c>
    </row>
    <row r="15" spans="1:65" ht="11.25" customHeight="1" x14ac:dyDescent="0.25">
      <c r="A15" s="7" t="str">
        <f t="shared" si="0"/>
        <v>12M</v>
      </c>
      <c r="B15" s="8">
        <v>12</v>
      </c>
      <c r="C15" s="7" t="str">
        <f t="shared" si="1"/>
        <v>x15F</v>
      </c>
      <c r="D15" s="64"/>
      <c r="E15" s="64"/>
      <c r="F15" s="64"/>
      <c r="G15" s="7" t="str">
        <f t="shared" si="2"/>
        <v>obj_00594#0001</v>
      </c>
      <c r="H15" s="64"/>
      <c r="I15" s="7" t="str">
        <f t="shared" si="3"/>
        <v>EUR12x15F_Quote</v>
      </c>
      <c r="J15" s="7" t="str">
        <f>_xll.qlFraForwardHelper(,I15,A15,G15,,,permanent,trigger,objectoverwrite)</f>
        <v>obj_005b2#0001</v>
      </c>
      <c r="K15" s="16" t="b">
        <v>1</v>
      </c>
      <c r="L15" s="19">
        <v>30</v>
      </c>
      <c r="M15" s="19">
        <v>21</v>
      </c>
      <c r="O15" s="26" t="str">
        <v>obj_005be#0001</v>
      </c>
      <c r="P15" s="26" t="str">
        <f>_xll.qlForwardHelperQuoteName(O15,trigger)</f>
        <v>EUR11x14F_Quote</v>
      </c>
      <c r="Q15" s="31">
        <f>_xll.qlForwardHelperQuoteValue(O15,trigger)</f>
        <v>-6.4000000000000005E-4</v>
      </c>
      <c r="R15" s="61">
        <f>_xll.qlForwardHelperEarliestDate(O15,trigger)</f>
        <v>42615</v>
      </c>
      <c r="S15" s="61">
        <f>_xll.qlForwardHelperLatestRelevantDate(O15,trigger)</f>
        <v>42706</v>
      </c>
      <c r="T15" s="61">
        <f>_xll.qlForwardHelperPillarDate(O15,trigger)</f>
        <v>42615</v>
      </c>
      <c r="U15" s="80">
        <f>_xll.qlYieldTSDiscount($Y$22,T15)</f>
        <v>1.0015990365223564</v>
      </c>
      <c r="V15" s="80" t="e">
        <v>#VALUE!</v>
      </c>
      <c r="X15" s="35" t="s">
        <v>81</v>
      </c>
      <c r="Y15" s="33">
        <v>8</v>
      </c>
      <c r="AB15" s="39" t="s">
        <v>86</v>
      </c>
      <c r="AC15" s="40">
        <f>_xll.qlInterestRateIndexFixingDate($Y$21,AD15)</f>
        <v>42293</v>
      </c>
      <c r="AD15" s="40">
        <f>_xll.qlCalendarAdvance(calendar,$AD14,AB15,,,trigger)</f>
        <v>42297</v>
      </c>
      <c r="AE15" s="40">
        <f>_xll.qlInterestRateIndexMaturity($Y$21,AD15,)</f>
        <v>42389</v>
      </c>
      <c r="AF15" s="43" t="e">
        <f>_xll.qlTenorBasisValue(TenorBasis3M,AD15,_xll.ohTrigger(trigger,$Y$36))</f>
        <v>#NUM!</v>
      </c>
      <c r="AG15" s="82">
        <f t="shared" si="4"/>
        <v>-4.5896754053237744E-4</v>
      </c>
      <c r="AH15" s="82">
        <f>_xll.qlIndexFixing($Y$21,$AC15,TRUE,_xll.ohTrigger(trigger))</f>
        <v>-4.4598131440256792E-4</v>
      </c>
      <c r="AI15" s="43">
        <f>_xll.qlIndexFixing($Y$6,$AC15,TRUE,trigger)</f>
        <v>-4.5896754053237744E-4</v>
      </c>
      <c r="AJ15" s="45">
        <f t="shared" si="5"/>
        <v>0.12986226129809525</v>
      </c>
      <c r="AW15" s="95">
        <v>240</v>
      </c>
      <c r="AX15" s="96" t="str">
        <f>_xll.qlPeriodEquivalent(AW15&amp;"M")</f>
        <v>20Y</v>
      </c>
      <c r="AY15" s="97">
        <f t="shared" si="12"/>
        <v>42004</v>
      </c>
      <c r="AZ15" s="98">
        <f t="shared" si="6"/>
        <v>49584</v>
      </c>
      <c r="BA15" s="99">
        <f t="shared" si="7"/>
        <v>12</v>
      </c>
      <c r="BB15" s="100" t="e">
        <f>MIN(_xll.ohPack($AF$3:INDEX($AF$3:$AF$3508,MATCH(AZ15+1,$AD$3:$AD$3508,1),1)))</f>
        <v>#NUM!</v>
      </c>
      <c r="BC15" s="101" t="e">
        <f t="shared" si="11"/>
        <v>#NUM!</v>
      </c>
      <c r="BD15" s="100" t="e">
        <f>MAX(_xll.ohPack($AF$3:INDEX($AF$3:$AF$3508,MATCH(AZ15+1,$AD$3:$AD$3508,1),1)))</f>
        <v>#NUM!</v>
      </c>
      <c r="BE15" s="101" t="e">
        <f t="shared" si="8"/>
        <v>#NUM!</v>
      </c>
      <c r="BF15" s="100" t="e">
        <f t="shared" si="9"/>
        <v>#NUM!</v>
      </c>
      <c r="BJ15" s="22" t="s">
        <v>110</v>
      </c>
      <c r="BK15" s="22" t="s">
        <v>111</v>
      </c>
    </row>
    <row r="16" spans="1:65" ht="11.25" customHeight="1" x14ac:dyDescent="0.25">
      <c r="A16" s="2" t="str">
        <f t="array" ref="A16:A31">_xll.qlIMMNextCodes(_xll.qlSettingsEvaluationDate(trigger)-1,B16:B31)</f>
        <v>V5</v>
      </c>
      <c r="B16" s="7" t="b">
        <v>0</v>
      </c>
      <c r="C16" s="2" t="s">
        <v>70</v>
      </c>
      <c r="D16" s="63"/>
      <c r="E16" s="63"/>
      <c r="F16" s="63"/>
      <c r="G16" s="2" t="str">
        <f t="shared" si="2"/>
        <v>obj_00594#0001</v>
      </c>
      <c r="H16" s="4">
        <v>0</v>
      </c>
      <c r="I16" s="2" t="str">
        <f t="shared" ref="I16:I31" si="13">"EURFUT3M"&amp;A16&amp;"_Quote"</f>
        <v>EURFUT3MV5_Quote</v>
      </c>
      <c r="J16" s="2" t="str">
        <f>_xll.qlFuturesForwardHelper(,I16,C16,A16,G16,0,permanent,trigger,objectoverwrite)</f>
        <v>obj_005e6#0001</v>
      </c>
      <c r="K16" s="15" t="b">
        <v>0</v>
      </c>
      <c r="L16" s="18">
        <v>20</v>
      </c>
      <c r="M16" s="18">
        <v>21</v>
      </c>
      <c r="O16" s="26" t="str">
        <v>obj_005b2#0001</v>
      </c>
      <c r="P16" s="26" t="str">
        <f>_xll.qlForwardHelperQuoteName(O16,trigger)</f>
        <v>EUR12x15F_Quote</v>
      </c>
      <c r="Q16" s="31">
        <f>_xll.qlForwardHelperQuoteValue(O16,trigger)</f>
        <v>-5.8999999999999992E-4</v>
      </c>
      <c r="R16" s="61">
        <f>_xll.qlForwardHelperEarliestDate(O16,trigger)</f>
        <v>42646</v>
      </c>
      <c r="S16" s="61">
        <f>_xll.qlForwardHelperLatestRelevantDate(O16,trigger)</f>
        <v>42738</v>
      </c>
      <c r="T16" s="61">
        <f>_xll.qlForwardHelperPillarDate(O16,trigger)</f>
        <v>42646</v>
      </c>
      <c r="U16" s="80">
        <f>_xll.qlYieldTSDiscount($Y$22,T16)</f>
        <v>1.0017703535801519</v>
      </c>
      <c r="V16" s="80" t="e">
        <v>#VALUE!</v>
      </c>
      <c r="X16" s="35" t="s">
        <v>83</v>
      </c>
      <c r="Y16" s="33">
        <v>0</v>
      </c>
      <c r="AB16" s="39" t="s">
        <v>86</v>
      </c>
      <c r="AC16" s="40">
        <f>_xll.qlInterestRateIndexFixingDate($Y$21,AD16)</f>
        <v>42296</v>
      </c>
      <c r="AD16" s="40">
        <f>_xll.qlCalendarAdvance(calendar,$AD15,AB16,,,trigger)</f>
        <v>42298</v>
      </c>
      <c r="AE16" s="40">
        <f>_xll.qlInterestRateIndexMaturity($Y$21,AD16,)</f>
        <v>42390</v>
      </c>
      <c r="AF16" s="43" t="e">
        <f>_xll.qlTenorBasisValue(TenorBasis3M,AD16,_xll.ohTrigger(trigger,$Y$36))</f>
        <v>#NUM!</v>
      </c>
      <c r="AG16" s="82">
        <f t="shared" si="4"/>
        <v>-4.5918794266725047E-4</v>
      </c>
      <c r="AH16" s="82">
        <f>_xll.qlIndexFixing($Y$21,$AC16,TRUE,_xll.ohTrigger(trigger))</f>
        <v>-4.4627053546271266E-4</v>
      </c>
      <c r="AI16" s="43">
        <f>_xll.qlIndexFixing($Y$6,$AC16,TRUE,trigger)</f>
        <v>-4.5918794266725047E-4</v>
      </c>
      <c r="AJ16" s="45">
        <f t="shared" si="5"/>
        <v>0.12917407204537815</v>
      </c>
      <c r="AW16" s="95">
        <v>360</v>
      </c>
      <c r="AX16" s="96" t="str">
        <f>_xll.qlPeriodEquivalent(AW16&amp;"M")</f>
        <v>30Y</v>
      </c>
      <c r="AY16" s="97">
        <f t="shared" si="12"/>
        <v>42004</v>
      </c>
      <c r="AZ16" s="98">
        <f t="shared" si="6"/>
        <v>53237</v>
      </c>
      <c r="BA16" s="99">
        <f t="shared" si="7"/>
        <v>36</v>
      </c>
      <c r="BB16" s="100" t="e">
        <f>MIN(_xll.ohPack($AF$3:INDEX($AF$3:$AF$3508,MATCH(AZ16+1,$AD$3:$AD$3508,1),1)))</f>
        <v>#NUM!</v>
      </c>
      <c r="BC16" s="101" t="e">
        <f t="shared" si="11"/>
        <v>#NUM!</v>
      </c>
      <c r="BD16" s="100" t="e">
        <f>MAX(_xll.ohPack($AF$3:INDEX($AF$3:$AF$3508,MATCH(AZ16+1,$AD$3:$AD$3508,1),1)))</f>
        <v>#NUM!</v>
      </c>
      <c r="BE16" s="101" t="e">
        <f t="shared" si="8"/>
        <v>#NUM!</v>
      </c>
      <c r="BF16" s="100" t="e">
        <f t="shared" si="9"/>
        <v>#NUM!</v>
      </c>
      <c r="BJ16" s="38">
        <v>42298</v>
      </c>
      <c r="BK16" s="42" t="e">
        <f>_xll.qlIndexFixing(TenorBasisIndex6M,_xll.qlInterestRateIndexFixingDate(TenorBasisIndex6M,BJ16,trigger),TRUE,_xll.ohTrigger(trigger,$Y$36))</f>
        <v>#NUM!</v>
      </c>
    </row>
    <row r="17" spans="1:63" ht="11.25" customHeight="1" x14ac:dyDescent="0.25">
      <c r="A17" s="7" t="str">
        <v>X5</v>
      </c>
      <c r="B17" s="7" t="b">
        <v>0</v>
      </c>
      <c r="C17" s="7" t="s">
        <v>70</v>
      </c>
      <c r="D17" s="64"/>
      <c r="E17" s="64"/>
      <c r="F17" s="64"/>
      <c r="G17" s="7" t="str">
        <f t="shared" si="2"/>
        <v>obj_00594#0001</v>
      </c>
      <c r="H17" s="9">
        <v>0</v>
      </c>
      <c r="I17" s="7" t="str">
        <f t="shared" si="13"/>
        <v>EURFUT3MX5_Quote</v>
      </c>
      <c r="J17" s="7" t="str">
        <f>_xll.qlFuturesForwardHelper(,I17,C17,A17,G17,0,permanent,trigger,objectoverwrite)</f>
        <v>obj_005ec#0001</v>
      </c>
      <c r="K17" s="16" t="b">
        <v>0</v>
      </c>
      <c r="L17" s="19">
        <v>20</v>
      </c>
      <c r="M17" s="19">
        <v>21</v>
      </c>
      <c r="O17" s="26" t="str">
        <v>obj_005e7#0001</v>
      </c>
      <c r="P17" s="26" t="str">
        <f>_xll.qlForwardHelperQuoteName(O17,trigger)</f>
        <v>EURFUT3MZ5_Quote</v>
      </c>
      <c r="Q17" s="31">
        <f>_xll.qlForwardHelperQuoteValue(O17,trigger)</f>
        <v>100.05000000000001</v>
      </c>
      <c r="R17" s="61">
        <f>_xll.qlForwardHelperEarliestDate(O17,trigger)</f>
        <v>42354</v>
      </c>
      <c r="S17" s="61">
        <f>_xll.qlForwardHelperLatestRelevantDate(O17,trigger)</f>
        <v>42445</v>
      </c>
      <c r="T17" s="61">
        <f>_xll.qlForwardHelperPillarDate(O17,trigger)</f>
        <v>42354</v>
      </c>
      <c r="U17" s="80">
        <f>_xll.qlYieldTSDiscount($Y$22,T17)</f>
        <v>1.0003058579234136</v>
      </c>
      <c r="V17" s="80" t="e">
        <v>#VALUE!</v>
      </c>
      <c r="X17" s="35" t="s">
        <v>82</v>
      </c>
      <c r="Y17" s="33" t="s">
        <v>84</v>
      </c>
      <c r="AB17" s="39" t="s">
        <v>86</v>
      </c>
      <c r="AC17" s="40">
        <f>_xll.qlInterestRateIndexFixingDate($Y$21,AD17)</f>
        <v>42297</v>
      </c>
      <c r="AD17" s="40">
        <f>_xll.qlCalendarAdvance(calendar,$AD16,AB17,,,trigger)</f>
        <v>42299</v>
      </c>
      <c r="AE17" s="40">
        <f>_xll.qlInterestRateIndexMaturity($Y$21,AD17,)</f>
        <v>42391</v>
      </c>
      <c r="AF17" s="43" t="e">
        <f>_xll.qlTenorBasisValue(TenorBasis3M,AD17,_xll.ohTrigger(trigger,$Y$36))</f>
        <v>#NUM!</v>
      </c>
      <c r="AG17" s="82">
        <f t="shared" si="4"/>
        <v>-4.5937450907992543E-4</v>
      </c>
      <c r="AH17" s="82">
        <f>_xll.qlIndexFixing($Y$21,$AC17,TRUE,_xll.ohTrigger(trigger))</f>
        <v>-4.465785807997773E-4</v>
      </c>
      <c r="AI17" s="43">
        <f>_xll.qlIndexFixing($Y$6,$AC17,TRUE,trigger)</f>
        <v>-4.5937450907992543E-4</v>
      </c>
      <c r="AJ17" s="45">
        <f t="shared" si="5"/>
        <v>0.12795928280148131</v>
      </c>
      <c r="AW17" s="102">
        <v>720</v>
      </c>
      <c r="AX17" s="106" t="str">
        <f>_xll.qlPeriodEquivalent(AW17&amp;"M")</f>
        <v>60Y</v>
      </c>
      <c r="AY17" s="107">
        <f t="shared" si="12"/>
        <v>42004</v>
      </c>
      <c r="AZ17" s="108">
        <f t="shared" si="6"/>
        <v>64194</v>
      </c>
      <c r="BA17" s="109">
        <f t="shared" si="7"/>
        <v>60</v>
      </c>
      <c r="BB17" s="103" t="e">
        <f>MIN(_xll.ohPack($AF$3:INDEX($AF$3:$AF$3508,MATCH(AZ17+1,$AD$3:$AD$3508,1),1)))</f>
        <v>#NUM!</v>
      </c>
      <c r="BC17" s="104" t="e">
        <f t="shared" si="11"/>
        <v>#NUM!</v>
      </c>
      <c r="BD17" s="103" t="e">
        <f>MAX(_xll.ohPack($AF$3:INDEX($AF$3:$AF$3508,MATCH(AZ17+1,$AD$3:$AD$3508,1),1)))</f>
        <v>#NUM!</v>
      </c>
      <c r="BE17" s="104" t="e">
        <f t="shared" si="8"/>
        <v>#NUM!</v>
      </c>
      <c r="BF17" s="103" t="e">
        <f t="shared" si="9"/>
        <v>#NUM!</v>
      </c>
      <c r="BJ17" s="40">
        <v>42326</v>
      </c>
      <c r="BK17" s="43" t="e">
        <f>_xll.qlIndexFixing(TenorBasisIndex6M,_xll.qlInterestRateIndexFixingDate(TenorBasisIndex6M,BJ17,trigger),TRUE,_xll.ohTrigger(trigger,$Y$36))</f>
        <v>#NUM!</v>
      </c>
    </row>
    <row r="18" spans="1:63" ht="11.25" customHeight="1" x14ac:dyDescent="0.2">
      <c r="A18" s="7" t="str">
        <v>Z5</v>
      </c>
      <c r="B18" s="7" t="b">
        <v>0</v>
      </c>
      <c r="C18" s="7" t="s">
        <v>70</v>
      </c>
      <c r="D18" s="64"/>
      <c r="E18" s="64"/>
      <c r="F18" s="64"/>
      <c r="G18" s="7" t="str">
        <f t="shared" si="2"/>
        <v>obj_00594#0001</v>
      </c>
      <c r="H18" s="9">
        <v>0</v>
      </c>
      <c r="I18" s="7" t="str">
        <f t="shared" si="13"/>
        <v>EURFUT3MZ5_Quote</v>
      </c>
      <c r="J18" s="7" t="str">
        <f>_xll.qlFuturesForwardHelper(,I18,C18,A18,G18,0,permanent,trigger,objectoverwrite)</f>
        <v>obj_005e7#0001</v>
      </c>
      <c r="K18" s="16" t="b">
        <v>1</v>
      </c>
      <c r="L18" s="19">
        <v>20</v>
      </c>
      <c r="M18" s="19">
        <v>21</v>
      </c>
      <c r="O18" s="26" t="str">
        <v>obj_005e4#0001</v>
      </c>
      <c r="P18" s="26" t="str">
        <f>_xll.qlForwardHelperQuoteName(O18,trigger)</f>
        <v>EURFUT3MH6_Quote</v>
      </c>
      <c r="Q18" s="31">
        <f>_xll.qlForwardHelperQuoteValue(O18,trigger)</f>
        <v>100.0575</v>
      </c>
      <c r="R18" s="61">
        <f>_xll.qlForwardHelperEarliestDate(O18,trigger)</f>
        <v>42445</v>
      </c>
      <c r="S18" s="61">
        <f>_xll.qlForwardHelperLatestRelevantDate(O18,trigger)</f>
        <v>42537</v>
      </c>
      <c r="T18" s="61">
        <f>_xll.qlForwardHelperPillarDate(O18,trigger)</f>
        <v>42445</v>
      </c>
      <c r="U18" s="80">
        <f>_xll.qlYieldTSDiscount($Y$22,T18)</f>
        <v>1.0007156870324918</v>
      </c>
      <c r="V18" s="80" t="e">
        <v>#VALUE!</v>
      </c>
      <c r="AB18" s="39" t="s">
        <v>86</v>
      </c>
      <c r="AC18" s="40">
        <f>_xll.qlInterestRateIndexFixingDate($Y$21,AD18)</f>
        <v>42298</v>
      </c>
      <c r="AD18" s="40">
        <f>_xll.qlCalendarAdvance(calendar,$AD17,AB18,,,trigger)</f>
        <v>42300</v>
      </c>
      <c r="AE18" s="40">
        <f>_xll.qlInterestRateIndexMaturity($Y$21,AD18,)</f>
        <v>42394</v>
      </c>
      <c r="AF18" s="43" t="e">
        <f>_xll.qlTenorBasisValue(TenorBasis3M,AD18,_xll.ohTrigger(trigger,$Y$36))</f>
        <v>#NUM!</v>
      </c>
      <c r="AG18" s="82">
        <f t="shared" si="4"/>
        <v>-4.5953005941391897E-4</v>
      </c>
      <c r="AH18" s="82">
        <f>_xll.qlIndexFixing($Y$21,$AC18,TRUE,_xll.ohTrigger(trigger))</f>
        <v>-4.4860616126575281E-4</v>
      </c>
      <c r="AI18" s="43">
        <f>_xll.qlIndexFixing($Y$6,$AC18,TRUE,trigger)</f>
        <v>-4.5953005941391897E-4</v>
      </c>
      <c r="AJ18" s="45">
        <f t="shared" si="5"/>
        <v>0.10923898148166168</v>
      </c>
      <c r="BJ18" s="40">
        <v>42354</v>
      </c>
      <c r="BK18" s="43" t="e">
        <f>_xll.qlIndexFixing(TenorBasisIndex6M,_xll.qlInterestRateIndexFixingDate(TenorBasisIndex6M,BJ18,trigger),TRUE,_xll.ohTrigger(trigger,$Y$36))</f>
        <v>#NUM!</v>
      </c>
    </row>
    <row r="19" spans="1:63" ht="11.25" customHeight="1" x14ac:dyDescent="0.2">
      <c r="A19" s="7" t="str">
        <v>F6</v>
      </c>
      <c r="B19" s="7" t="b">
        <v>0</v>
      </c>
      <c r="C19" s="7" t="s">
        <v>70</v>
      </c>
      <c r="D19" s="64"/>
      <c r="E19" s="64"/>
      <c r="F19" s="64"/>
      <c r="G19" s="7" t="str">
        <f t="shared" si="2"/>
        <v>obj_00594#0001</v>
      </c>
      <c r="H19" s="9">
        <v>0</v>
      </c>
      <c r="I19" s="7" t="str">
        <f t="shared" si="13"/>
        <v>EURFUT3MF6_Quote</v>
      </c>
      <c r="J19" s="7"/>
      <c r="K19" s="16" t="b">
        <v>0</v>
      </c>
      <c r="L19" s="19">
        <v>20</v>
      </c>
      <c r="M19" s="19">
        <v>21</v>
      </c>
      <c r="O19" s="26" t="str">
        <v>obj_005e8#0001</v>
      </c>
      <c r="P19" s="26" t="str">
        <f>_xll.qlForwardHelperQuoteName(O19,trigger)</f>
        <v>EURFUT3MM6_Quote</v>
      </c>
      <c r="Q19" s="31">
        <f>_xll.qlForwardHelperQuoteValue(O19,trigger)</f>
        <v>100.0675</v>
      </c>
      <c r="R19" s="61">
        <f>_xll.qlForwardHelperEarliestDate(O19,trigger)</f>
        <v>42536</v>
      </c>
      <c r="S19" s="61">
        <f>_xll.qlForwardHelperLatestRelevantDate(O19,trigger)</f>
        <v>42628</v>
      </c>
      <c r="T19" s="61">
        <f>_xll.qlForwardHelperPillarDate(O19,trigger)</f>
        <v>42536</v>
      </c>
      <c r="U19" s="80">
        <f>_xll.qlYieldTSDiscount($Y$22,T19)</f>
        <v>1.0011729019409239</v>
      </c>
      <c r="V19" s="80" t="e">
        <v>#VALUE!</v>
      </c>
      <c r="X19" s="69" t="s">
        <v>10</v>
      </c>
      <c r="Y19" s="70"/>
      <c r="AB19" s="39" t="s">
        <v>86</v>
      </c>
      <c r="AC19" s="40">
        <f>_xll.qlInterestRateIndexFixingDate($Y$21,AD19)</f>
        <v>42299</v>
      </c>
      <c r="AD19" s="40">
        <f>_xll.qlCalendarAdvance(calendar,$AD18,AB19,,,trigger)</f>
        <v>42303</v>
      </c>
      <c r="AE19" s="40">
        <f>_xll.qlInterestRateIndexMaturity($Y$21,AD19,)</f>
        <v>42395</v>
      </c>
      <c r="AF19" s="43" t="e">
        <f>_xll.qlTenorBasisValue(TenorBasis3M,AD19,_xll.ohTrigger(trigger,$Y$36))</f>
        <v>#NUM!</v>
      </c>
      <c r="AG19" s="82">
        <f t="shared" si="4"/>
        <v>-4.5983881037897558E-4</v>
      </c>
      <c r="AH19" s="82">
        <f>_xll.qlIndexFixing($Y$21,$AC19,TRUE,_xll.ohTrigger(trigger))</f>
        <v>-4.4796328840096788E-4</v>
      </c>
      <c r="AI19" s="43">
        <f>_xll.qlIndexFixing($Y$6,$AC19,TRUE,trigger)</f>
        <v>-4.5983881037897558E-4</v>
      </c>
      <c r="AJ19" s="45">
        <f t="shared" si="5"/>
        <v>0.11875521978007696</v>
      </c>
      <c r="BJ19" s="40">
        <v>42389</v>
      </c>
      <c r="BK19" s="43" t="e">
        <f>_xll.qlIndexFixing(TenorBasisIndex6M,_xll.qlInterestRateIndexFixingDate(TenorBasisIndex6M,BJ19,trigger),TRUE,_xll.ohTrigger(trigger,$Y$36))</f>
        <v>#NUM!</v>
      </c>
    </row>
    <row r="20" spans="1:63" ht="11.25" customHeight="1" x14ac:dyDescent="0.2">
      <c r="A20" s="7" t="str">
        <v>H6</v>
      </c>
      <c r="B20" s="7" t="b">
        <v>1</v>
      </c>
      <c r="C20" s="7" t="s">
        <v>70</v>
      </c>
      <c r="D20" s="64"/>
      <c r="E20" s="64"/>
      <c r="F20" s="64"/>
      <c r="G20" s="7" t="str">
        <f t="shared" si="2"/>
        <v>obj_00594#0001</v>
      </c>
      <c r="H20" s="9">
        <v>0</v>
      </c>
      <c r="I20" s="7" t="str">
        <f t="shared" si="13"/>
        <v>EURFUT3MH6_Quote</v>
      </c>
      <c r="J20" s="7" t="str">
        <f>_xll.qlFuturesForwardHelper(,I20,C20,A20,G20,0,permanent,trigger,objectoverwrite)</f>
        <v>obj_005e4#0001</v>
      </c>
      <c r="K20" s="16" t="b">
        <v>1</v>
      </c>
      <c r="L20" s="19">
        <v>20</v>
      </c>
      <c r="M20" s="19">
        <v>21</v>
      </c>
      <c r="O20" s="26" t="str">
        <v>obj_005e3#0001</v>
      </c>
      <c r="P20" s="26" t="str">
        <f>_xll.qlForwardHelperQuoteName(O20,trigger)</f>
        <v>EURFUT3MU6_Quote</v>
      </c>
      <c r="Q20" s="31">
        <f>_xll.qlForwardHelperQuoteValue(O20,trigger)</f>
        <v>100.0625</v>
      </c>
      <c r="R20" s="61">
        <f>_xll.qlForwardHelperEarliestDate(O20,trigger)</f>
        <v>42634</v>
      </c>
      <c r="S20" s="61">
        <f>_xll.qlForwardHelperLatestRelevantDate(O20,trigger)</f>
        <v>42725</v>
      </c>
      <c r="T20" s="61">
        <f>_xll.qlForwardHelperPillarDate(O20,trigger)</f>
        <v>42634</v>
      </c>
      <c r="U20" s="80">
        <f>_xll.qlYieldTSDiscount($Y$22,T20)</f>
        <v>1.0017037610473145</v>
      </c>
      <c r="V20" s="80" t="e">
        <v>#VALUE!</v>
      </c>
      <c r="X20" s="35" t="s">
        <v>8</v>
      </c>
      <c r="Y20" s="33" t="s">
        <v>69</v>
      </c>
      <c r="AB20" s="39" t="s">
        <v>86</v>
      </c>
      <c r="AC20" s="40">
        <f>_xll.qlInterestRateIndexFixingDate($Y$21,AD20)</f>
        <v>42300</v>
      </c>
      <c r="AD20" s="40">
        <f>_xll.qlCalendarAdvance(calendar,$AD19,AB20,,,trigger)</f>
        <v>42304</v>
      </c>
      <c r="AE20" s="40">
        <f>_xll.qlInterestRateIndexMaturity($Y$21,AD20,)</f>
        <v>42396</v>
      </c>
      <c r="AF20" s="43" t="e">
        <f>_xll.qlTenorBasisValue(TenorBasis3M,AD20,_xll.ohTrigger(trigger,$Y$36))</f>
        <v>#NUM!</v>
      </c>
      <c r="AG20" s="82">
        <f t="shared" si="4"/>
        <v>-4.5989849283340812E-4</v>
      </c>
      <c r="AH20" s="82">
        <f>_xll.qlIndexFixing($Y$21,$AC20,TRUE,_xll.ohTrigger(trigger))</f>
        <v>-4.4833866773814722E-4</v>
      </c>
      <c r="AI20" s="43">
        <f>_xll.qlIndexFixing($Y$6,$AC20,TRUE,trigger)</f>
        <v>-4.5989849283340812E-4</v>
      </c>
      <c r="AJ20" s="45">
        <f t="shared" si="5"/>
        <v>0.11559825095260902</v>
      </c>
      <c r="BJ20" s="40">
        <v>42417</v>
      </c>
      <c r="BK20" s="43" t="e">
        <f>_xll.qlIndexFixing(TenorBasisIndex6M,_xll.qlInterestRateIndexFixingDate(TenorBasisIndex6M,BJ20,trigger),TRUE,_xll.ohTrigger(trigger,$Y$36))</f>
        <v>#NUM!</v>
      </c>
    </row>
    <row r="21" spans="1:63" ht="11.25" customHeight="1" x14ac:dyDescent="0.2">
      <c r="A21" s="7" t="str">
        <v>M6</v>
      </c>
      <c r="B21" s="7" t="b">
        <v>1</v>
      </c>
      <c r="C21" s="7" t="s">
        <v>70</v>
      </c>
      <c r="D21" s="64"/>
      <c r="E21" s="64"/>
      <c r="F21" s="64"/>
      <c r="G21" s="7" t="str">
        <f t="shared" si="2"/>
        <v>obj_00594#0001</v>
      </c>
      <c r="H21" s="9">
        <v>0</v>
      </c>
      <c r="I21" s="7" t="str">
        <f t="shared" si="13"/>
        <v>EURFUT3MM6_Quote</v>
      </c>
      <c r="J21" s="7" t="str">
        <f>_xll.qlFuturesForwardHelper(,I21,C21,A21,G21,0,permanent,trigger,objectoverwrite)</f>
        <v>obj_005e8#0001</v>
      </c>
      <c r="K21" s="16" t="b">
        <v>1</v>
      </c>
      <c r="L21" s="19">
        <v>20</v>
      </c>
      <c r="M21" s="19">
        <v>21</v>
      </c>
      <c r="O21" s="26" t="str">
        <v>obj_005eb#0001</v>
      </c>
      <c r="P21" s="26" t="str">
        <f>_xll.qlForwardHelperQuoteName(O21,trigger)</f>
        <v>EURFUT3MZ6_Quote</v>
      </c>
      <c r="Q21" s="31">
        <f>_xll.qlForwardHelperQuoteValue(O21,trigger)</f>
        <v>100.0475</v>
      </c>
      <c r="R21" s="61">
        <f>_xll.qlForwardHelperEarliestDate(O21,trigger)</f>
        <v>42725</v>
      </c>
      <c r="S21" s="61">
        <f>_xll.qlForwardHelperLatestRelevantDate(O21,trigger)</f>
        <v>42815</v>
      </c>
      <c r="T21" s="61">
        <f>_xll.qlForwardHelperPillarDate(O21,trigger)</f>
        <v>42725</v>
      </c>
      <c r="U21" s="80">
        <f>_xll.qlYieldTSDiscount($Y$22,T21)</f>
        <v>1.0022034568350591</v>
      </c>
      <c r="V21" s="80" t="e">
        <v>#VALUE!</v>
      </c>
      <c r="X21" s="35" t="s">
        <v>0</v>
      </c>
      <c r="Y21" s="33" t="str">
        <f>PROPER(currency)&amp;familyname&amp;Y20</f>
        <v>Euribor3M</v>
      </c>
      <c r="AB21" s="39" t="s">
        <v>86</v>
      </c>
      <c r="AC21" s="40">
        <f>_xll.qlInterestRateIndexFixingDate($Y$21,AD21)</f>
        <v>42303</v>
      </c>
      <c r="AD21" s="40">
        <f>_xll.qlCalendarAdvance(calendar,$AD20,AB21,,,trigger)</f>
        <v>42305</v>
      </c>
      <c r="AE21" s="40">
        <f>_xll.qlInterestRateIndexMaturity($Y$21,AD21,)</f>
        <v>42397</v>
      </c>
      <c r="AF21" s="43" t="e">
        <f>_xll.qlTenorBasisValue(TenorBasis3M,AD21,_xll.ohTrigger(trigger,$Y$36))</f>
        <v>#NUM!</v>
      </c>
      <c r="AG21" s="82">
        <f t="shared" si="4"/>
        <v>-4.5994125742674166E-4</v>
      </c>
      <c r="AH21" s="82">
        <f>_xll.qlIndexFixing($Y$21,$AC21,TRUE,_xll.ohTrigger(trigger))</f>
        <v>-4.4872215640071169E-4</v>
      </c>
      <c r="AI21" s="43">
        <f>_xll.qlIndexFixing($Y$6,$AC21,TRUE,trigger)</f>
        <v>-4.5994125742674166E-4</v>
      </c>
      <c r="AJ21" s="45">
        <f t="shared" si="5"/>
        <v>0.11219101026029965</v>
      </c>
      <c r="BJ21" s="40">
        <v>42445</v>
      </c>
      <c r="BK21" s="43" t="e">
        <f>_xll.qlIndexFixing(TenorBasisIndex6M,_xll.qlInterestRateIndexFixingDate(TenorBasisIndex6M,BJ21,trigger),TRUE,_xll.ohTrigger(trigger,$Y$36))</f>
        <v>#NUM!</v>
      </c>
    </row>
    <row r="22" spans="1:63" ht="11.25" customHeight="1" x14ac:dyDescent="0.2">
      <c r="A22" s="7" t="str">
        <v>U6</v>
      </c>
      <c r="B22" s="7" t="b">
        <v>1</v>
      </c>
      <c r="C22" s="7" t="s">
        <v>70</v>
      </c>
      <c r="D22" s="64"/>
      <c r="E22" s="64"/>
      <c r="F22" s="64"/>
      <c r="G22" s="7" t="str">
        <f t="shared" si="2"/>
        <v>obj_00594#0001</v>
      </c>
      <c r="H22" s="9">
        <v>0</v>
      </c>
      <c r="I22" s="7" t="str">
        <f t="shared" si="13"/>
        <v>EURFUT3MU6_Quote</v>
      </c>
      <c r="J22" s="7" t="str">
        <f>_xll.qlFuturesForwardHelper(,I22,C22,A22,G22,0,permanent,trigger,objectoverwrite)</f>
        <v>obj_005e3#0001</v>
      </c>
      <c r="K22" s="16" t="b">
        <v>1</v>
      </c>
      <c r="L22" s="19">
        <v>20</v>
      </c>
      <c r="M22" s="19">
        <v>21</v>
      </c>
      <c r="O22" s="26" t="str">
        <v>obj_005e5#0001</v>
      </c>
      <c r="P22" s="26" t="str">
        <f>_xll.qlForwardHelperQuoteName(O22,trigger)</f>
        <v>EURFUT3MH7_Quote</v>
      </c>
      <c r="Q22" s="31">
        <f>_xll.qlForwardHelperQuoteValue(O22,trigger)</f>
        <v>100.02250000000001</v>
      </c>
      <c r="R22" s="61">
        <f>_xll.qlForwardHelperEarliestDate(O22,trigger)</f>
        <v>42809</v>
      </c>
      <c r="S22" s="61">
        <f>_xll.qlForwardHelperLatestRelevantDate(O22,trigger)</f>
        <v>42901</v>
      </c>
      <c r="T22" s="61">
        <f>_xll.qlForwardHelperPillarDate(O22,trigger)</f>
        <v>42809</v>
      </c>
      <c r="U22" s="80">
        <f>_xll.qlYieldTSDiscount($Y$22,T22)</f>
        <v>1.0026338933786159</v>
      </c>
      <c r="V22" s="80" t="e">
        <v>#VALUE!</v>
      </c>
      <c r="X22" s="35" t="s">
        <v>1</v>
      </c>
      <c r="Y22" s="33" t="str">
        <f>BaseCurve</f>
        <v>EURON</v>
      </c>
      <c r="AB22" s="39" t="s">
        <v>86</v>
      </c>
      <c r="AC22" s="40">
        <f>_xll.qlInterestRateIndexFixingDate($Y$21,AD22)</f>
        <v>42304</v>
      </c>
      <c r="AD22" s="40">
        <f>_xll.qlCalendarAdvance(calendar,$AD21,AB22,,,trigger)</f>
        <v>42306</v>
      </c>
      <c r="AE22" s="40">
        <f>_xll.qlInterestRateIndexMaturity($Y$21,AD22,)</f>
        <v>42398</v>
      </c>
      <c r="AF22" s="43" t="e">
        <f>_xll.qlTenorBasisValue(TenorBasis3M,AD22,_xll.ohTrigger(trigger,$Y$36))</f>
        <v>#NUM!</v>
      </c>
      <c r="AG22" s="82">
        <f t="shared" si="4"/>
        <v>-4.5996992380249274E-4</v>
      </c>
      <c r="AH22" s="82">
        <f>_xll.qlIndexFixing($Y$21,$AC22,TRUE,_xll.ohTrigger(trigger))</f>
        <v>-4.4911196856499842E-4</v>
      </c>
      <c r="AI22" s="43">
        <f>_xll.qlIndexFixing($Y$6,$AC22,TRUE,trigger)</f>
        <v>-4.5996992380249274E-4</v>
      </c>
      <c r="AJ22" s="45">
        <f t="shared" si="5"/>
        <v>0.10857955237494324</v>
      </c>
      <c r="BJ22" s="40">
        <v>42480</v>
      </c>
      <c r="BK22" s="43" t="e">
        <f>_xll.qlIndexFixing(TenorBasisIndex6M,_xll.qlInterestRateIndexFixingDate(TenorBasisIndex6M,BJ22,trigger),TRUE,_xll.ohTrigger(trigger,$Y$36))</f>
        <v>#NUM!</v>
      </c>
    </row>
    <row r="23" spans="1:63" ht="11.25" customHeight="1" x14ac:dyDescent="0.2">
      <c r="A23" s="7" t="str">
        <v>Z6</v>
      </c>
      <c r="B23" s="7" t="b">
        <v>1</v>
      </c>
      <c r="C23" s="7" t="s">
        <v>70</v>
      </c>
      <c r="D23" s="64"/>
      <c r="E23" s="64"/>
      <c r="F23" s="64"/>
      <c r="G23" s="7" t="str">
        <f t="shared" si="2"/>
        <v>obj_00594#0001</v>
      </c>
      <c r="H23" s="9">
        <v>0</v>
      </c>
      <c r="I23" s="7" t="str">
        <f t="shared" si="13"/>
        <v>EURFUT3MZ6_Quote</v>
      </c>
      <c r="J23" s="7" t="str">
        <f>_xll.qlFuturesForwardHelper(,I23,C23,A23,G23,0,permanent,trigger,objectoverwrite)</f>
        <v>obj_005eb#0001</v>
      </c>
      <c r="K23" s="16" t="b">
        <v>1</v>
      </c>
      <c r="L23" s="19">
        <v>20</v>
      </c>
      <c r="M23" s="19">
        <v>21</v>
      </c>
      <c r="O23" s="26" t="str">
        <v>obj_005ea#0001</v>
      </c>
      <c r="P23" s="26" t="str">
        <f>_xll.qlForwardHelperQuoteName(O23,trigger)</f>
        <v>EURFUT3MM7_Quote</v>
      </c>
      <c r="Q23" s="31">
        <f>_xll.qlForwardHelperQuoteValue(O23,trigger)</f>
        <v>99.987499999999997</v>
      </c>
      <c r="R23" s="61">
        <f>_xll.qlForwardHelperEarliestDate(O23,trigger)</f>
        <v>42907</v>
      </c>
      <c r="S23" s="61">
        <f>_xll.qlForwardHelperLatestRelevantDate(O23,trigger)</f>
        <v>42999</v>
      </c>
      <c r="T23" s="61">
        <f>_xll.qlForwardHelperPillarDate(O23,trigger)</f>
        <v>42907</v>
      </c>
      <c r="U23" s="80">
        <f>_xll.qlYieldTSDiscount($Y$22,T23)</f>
        <v>1.003090972788536</v>
      </c>
      <c r="V23" s="80" t="e">
        <v>#VALUE!</v>
      </c>
      <c r="X23" s="35" t="s">
        <v>2</v>
      </c>
      <c r="Y23" s="34">
        <f>SettlementDate</f>
        <v>42279</v>
      </c>
      <c r="AB23" s="39" t="s">
        <v>86</v>
      </c>
      <c r="AC23" s="40">
        <f>_xll.qlInterestRateIndexFixingDate($Y$21,AD23)</f>
        <v>42305</v>
      </c>
      <c r="AD23" s="40">
        <f>_xll.qlCalendarAdvance(calendar,$AD22,AB23,,,trigger)</f>
        <v>42307</v>
      </c>
      <c r="AE23" s="40">
        <f>_xll.qlInterestRateIndexMaturity($Y$21,AD23,)</f>
        <v>42398</v>
      </c>
      <c r="AF23" s="43" t="e">
        <f>_xll.qlTenorBasisValue(TenorBasis3M,AD23,_xll.ohTrigger(trigger,$Y$36))</f>
        <v>#NUM!</v>
      </c>
      <c r="AG23" s="82">
        <f t="shared" si="4"/>
        <v>-4.5998731160417782E-4</v>
      </c>
      <c r="AH23" s="82">
        <f>_xll.qlIndexFixing($Y$21,$AC23,TRUE,_xll.ohTrigger(trigger))</f>
        <v>-4.4848364586289383E-4</v>
      </c>
      <c r="AI23" s="43">
        <f>_xll.qlIndexFixing($Y$6,$AC23,TRUE,trigger)</f>
        <v>-4.5998731160417782E-4</v>
      </c>
      <c r="AJ23" s="45">
        <f t="shared" si="5"/>
        <v>0.11503665741283987</v>
      </c>
      <c r="BJ23" s="40">
        <v>42508</v>
      </c>
      <c r="BK23" s="43" t="e">
        <f>_xll.qlIndexFixing(TenorBasisIndex6M,_xll.qlInterestRateIndexFixingDate(TenorBasisIndex6M,BJ23,trigger),TRUE,_xll.ohTrigger(trigger,$Y$36))</f>
        <v>#NUM!</v>
      </c>
    </row>
    <row r="24" spans="1:63" ht="11.25" customHeight="1" x14ac:dyDescent="0.2">
      <c r="A24" s="7" t="str">
        <v>H7</v>
      </c>
      <c r="B24" s="7" t="b">
        <v>1</v>
      </c>
      <c r="C24" s="7" t="s">
        <v>70</v>
      </c>
      <c r="D24" s="64"/>
      <c r="E24" s="64"/>
      <c r="F24" s="64"/>
      <c r="G24" s="7" t="str">
        <f t="shared" si="2"/>
        <v>obj_00594#0001</v>
      </c>
      <c r="H24" s="9">
        <v>0</v>
      </c>
      <c r="I24" s="7" t="str">
        <f t="shared" si="13"/>
        <v>EURFUT3MH7_Quote</v>
      </c>
      <c r="J24" s="7" t="str">
        <f>_xll.qlFuturesForwardHelper(,I24,C24,A24,G24,0,permanent,trigger,objectoverwrite)</f>
        <v>obj_005e5#0001</v>
      </c>
      <c r="K24" s="16" t="b">
        <v>1</v>
      </c>
      <c r="L24" s="19">
        <v>20</v>
      </c>
      <c r="M24" s="19">
        <v>21</v>
      </c>
      <c r="O24" s="26" t="str">
        <v>obj_005ed#0001</v>
      </c>
      <c r="P24" s="26" t="str">
        <f>_xll.qlForwardHelperQuoteName(O24,trigger)</f>
        <v>EURFUT3MU7_Quote</v>
      </c>
      <c r="Q24" s="31">
        <f>_xll.qlForwardHelperQuoteValue(O24,trigger)</f>
        <v>99.947499999999991</v>
      </c>
      <c r="R24" s="61">
        <f>_xll.qlForwardHelperEarliestDate(O24,trigger)</f>
        <v>42998</v>
      </c>
      <c r="S24" s="61">
        <f>_xll.qlForwardHelperLatestRelevantDate(O24,trigger)</f>
        <v>43089</v>
      </c>
      <c r="T24" s="61">
        <f>_xll.qlForwardHelperPillarDate(O24,trigger)</f>
        <v>42998</v>
      </c>
      <c r="U24" s="80">
        <f>_xll.qlYieldTSDiscount($Y$22,T24)</f>
        <v>1.0034477377036939</v>
      </c>
      <c r="V24" s="80" t="e">
        <v>#VALUE!</v>
      </c>
      <c r="X24" s="35" t="s">
        <v>3</v>
      </c>
      <c r="Y24" s="71" t="b">
        <v>1</v>
      </c>
      <c r="AB24" s="39" t="s">
        <v>86</v>
      </c>
      <c r="AC24" s="40">
        <f>_xll.qlInterestRateIndexFixingDate($Y$21,AD24)</f>
        <v>42306</v>
      </c>
      <c r="AD24" s="40">
        <f>_xll.qlCalendarAdvance(calendar,$AD23,AB24,,,trigger)</f>
        <v>42310</v>
      </c>
      <c r="AE24" s="40">
        <f>_xll.qlInterestRateIndexMaturity($Y$21,AD24,)</f>
        <v>42402</v>
      </c>
      <c r="AF24" s="43" t="e">
        <f>_xll.qlTenorBasisValue(TenorBasis3M,AD24,_xll.ohTrigger(trigger,$Y$36))</f>
        <v>#NUM!</v>
      </c>
      <c r="AG24" s="82">
        <f t="shared" si="4"/>
        <v>-4.6000000000000207E-4</v>
      </c>
      <c r="AH24" s="82">
        <f>_xll.qlIndexFixing($Y$21,$AC24,TRUE,_xll.ohTrigger(trigger))</f>
        <v>-4.5852392135648445E-4</v>
      </c>
      <c r="AI24" s="43">
        <f>_xll.qlIndexFixing($Y$6,$AC24,TRUE,trigger)</f>
        <v>-4.6000000000000207E-4</v>
      </c>
      <c r="AJ24" s="45">
        <f t="shared" si="5"/>
        <v>1.4760786435176259E-2</v>
      </c>
      <c r="BJ24" s="40">
        <v>42536</v>
      </c>
      <c r="BK24" s="43" t="e">
        <f>_xll.qlIndexFixing(TenorBasisIndex6M,_xll.qlInterestRateIndexFixingDate(TenorBasisIndex6M,BJ24,trigger),TRUE,_xll.ohTrigger(trigger,$Y$36))</f>
        <v>#NUM!</v>
      </c>
    </row>
    <row r="25" spans="1:63" ht="11.25" customHeight="1" x14ac:dyDescent="0.2">
      <c r="A25" s="7" t="str">
        <v>M7</v>
      </c>
      <c r="B25" s="7" t="b">
        <v>1</v>
      </c>
      <c r="C25" s="7" t="s">
        <v>70</v>
      </c>
      <c r="D25" s="64"/>
      <c r="E25" s="64"/>
      <c r="F25" s="64"/>
      <c r="G25" s="7" t="str">
        <f t="shared" si="2"/>
        <v>obj_00594#0001</v>
      </c>
      <c r="H25" s="9">
        <v>0</v>
      </c>
      <c r="I25" s="7" t="str">
        <f t="shared" si="13"/>
        <v>EURFUT3MM7_Quote</v>
      </c>
      <c r="J25" s="7" t="str">
        <f>_xll.qlFuturesForwardHelper(,I25,C25,A25,G25,0,permanent,trigger,objectoverwrite)</f>
        <v>obj_005ea#0001</v>
      </c>
      <c r="K25" s="16" t="b">
        <v>1</v>
      </c>
      <c r="L25" s="19">
        <v>20</v>
      </c>
      <c r="M25" s="19">
        <v>21</v>
      </c>
      <c r="O25" s="26" t="str">
        <v>obj_00599#0001</v>
      </c>
      <c r="P25" s="26" t="str">
        <f>_xll.qlForwardHelperQuoteName(O25,trigger)</f>
        <v>EURAB3E3Y_Quote</v>
      </c>
      <c r="Q25" s="31">
        <f>_xll.qlForwardHelperQuoteValue(O25,trigger)</f>
        <v>2.5000000000000001E-4</v>
      </c>
      <c r="R25" s="61">
        <f>_xll.qlForwardHelperEarliestDate(O25,trigger)</f>
        <v>42279</v>
      </c>
      <c r="S25" s="61">
        <f>_xll.qlForwardHelperLatestRelevantDate(O25,trigger)</f>
        <v>43375</v>
      </c>
      <c r="T25" s="61">
        <f>_xll.qlForwardHelperPillarDate(O25,trigger)</f>
        <v>43283</v>
      </c>
      <c r="U25" s="80">
        <f>_xll.qlYieldTSDiscount($Y$22,T25)</f>
        <v>1.0038026713652308</v>
      </c>
      <c r="V25" s="80" t="e">
        <v>#VALUE!</v>
      </c>
      <c r="X25" s="35" t="s">
        <v>65</v>
      </c>
      <c r="Y25" s="68">
        <v>-1.1102656891986307E-3</v>
      </c>
      <c r="AB25" s="39" t="s">
        <v>86</v>
      </c>
      <c r="AC25" s="40">
        <f>_xll.qlInterestRateIndexFixingDate($Y$21,AD25)</f>
        <v>42307</v>
      </c>
      <c r="AD25" s="40">
        <f>_xll.qlCalendarAdvance(calendar,$AD24,AB25,,,trigger)</f>
        <v>42311</v>
      </c>
      <c r="AE25" s="40">
        <f>_xll.qlInterestRateIndexMaturity($Y$21,AD25,)</f>
        <v>42403</v>
      </c>
      <c r="AF25" s="43" t="e">
        <f>_xll.qlTenorBasisValue(TenorBasis3M,AD25,_xll.ohTrigger(trigger,$Y$36))</f>
        <v>#NUM!</v>
      </c>
      <c r="AG25" s="82">
        <f t="shared" si="4"/>
        <v>-4.600287301587307E-4</v>
      </c>
      <c r="AH25" s="82">
        <f>_xll.qlIndexFixing($Y$21,$AC25,TRUE,_xll.ohTrigger(trigger))</f>
        <v>-4.5891921678461409E-4</v>
      </c>
      <c r="AI25" s="43">
        <f>_xll.qlIndexFixing($Y$6,$AC25,TRUE,trigger)</f>
        <v>-4.600287301587307E-4</v>
      </c>
      <c r="AJ25" s="45">
        <f t="shared" si="5"/>
        <v>1.1095133741166066E-2</v>
      </c>
      <c r="BJ25" s="40">
        <v>42571</v>
      </c>
      <c r="BK25" s="43" t="e">
        <f>_xll.qlIndexFixing(TenorBasisIndex6M,_xll.qlInterestRateIndexFixingDate(TenorBasisIndex6M,BJ25,trigger),TRUE,_xll.ohTrigger(trigger,$Y$36))</f>
        <v>#NUM!</v>
      </c>
    </row>
    <row r="26" spans="1:63" ht="11.25" customHeight="1" x14ac:dyDescent="0.2">
      <c r="A26" s="7" t="str">
        <v>U7</v>
      </c>
      <c r="B26" s="7" t="b">
        <v>1</v>
      </c>
      <c r="C26" s="7" t="s">
        <v>70</v>
      </c>
      <c r="D26" s="64"/>
      <c r="E26" s="64"/>
      <c r="F26" s="64"/>
      <c r="G26" s="7" t="str">
        <f t="shared" si="2"/>
        <v>obj_00594#0001</v>
      </c>
      <c r="H26" s="9">
        <v>0</v>
      </c>
      <c r="I26" s="7" t="str">
        <f t="shared" si="13"/>
        <v>EURFUT3MU7_Quote</v>
      </c>
      <c r="J26" s="7" t="str">
        <f>_xll.qlFuturesForwardHelper(,I26,C26,A26,G26,0,permanent,trigger,objectoverwrite)</f>
        <v>obj_005ed#0001</v>
      </c>
      <c r="K26" s="16" t="b">
        <v>1</v>
      </c>
      <c r="L26" s="19">
        <v>20</v>
      </c>
      <c r="M26" s="19">
        <v>21</v>
      </c>
      <c r="O26" s="26" t="str">
        <v>obj_005a6#0001</v>
      </c>
      <c r="P26" s="26" t="str">
        <f>_xll.qlForwardHelperQuoteName(O26,trigger)</f>
        <v>EURAB3E4Y_Quote</v>
      </c>
      <c r="Q26" s="31">
        <f>_xll.qlForwardHelperQuoteValue(O26,trigger)</f>
        <v>1.25E-3</v>
      </c>
      <c r="R26" s="61">
        <f>_xll.qlForwardHelperEarliestDate(O26,trigger)</f>
        <v>42279</v>
      </c>
      <c r="S26" s="61">
        <f>_xll.qlForwardHelperLatestRelevantDate(O26,trigger)</f>
        <v>43740</v>
      </c>
      <c r="T26" s="61">
        <f>_xll.qlForwardHelperPillarDate(O26,trigger)</f>
        <v>43648</v>
      </c>
      <c r="U26" s="80">
        <f>_xll.qlYieldTSDiscount($Y$22,T26)</f>
        <v>1.0020177823281302</v>
      </c>
      <c r="V26" s="80" t="e">
        <v>#VALUE!</v>
      </c>
      <c r="X26" s="35" t="s">
        <v>66</v>
      </c>
      <c r="Y26" s="68">
        <v>-5.5445394710421252E-6</v>
      </c>
      <c r="AB26" s="39" t="s">
        <v>86</v>
      </c>
      <c r="AC26" s="40">
        <f>_xll.qlInterestRateIndexFixingDate($Y$21,AD26)</f>
        <v>42310</v>
      </c>
      <c r="AD26" s="40">
        <f>_xll.qlCalendarAdvance(calendar,$AD25,AB26,,,trigger)</f>
        <v>42312</v>
      </c>
      <c r="AE26" s="40">
        <f>_xll.qlInterestRateIndexMaturity($Y$21,AD26,)</f>
        <v>42404</v>
      </c>
      <c r="AF26" s="43" t="e">
        <f>_xll.qlTenorBasisValue(TenorBasis3M,AD26,_xll.ohTrigger(trigger,$Y$36))</f>
        <v>#NUM!</v>
      </c>
      <c r="AG26" s="82">
        <f t="shared" si="4"/>
        <v>-4.6011555555555174E-4</v>
      </c>
      <c r="AH26" s="82">
        <f>_xll.qlIndexFixing($Y$21,$AC26,TRUE,_xll.ohTrigger(trigger))</f>
        <v>-4.5931404401508921E-4</v>
      </c>
      <c r="AI26" s="43">
        <f>_xll.qlIndexFixing($Y$6,$AC26,TRUE,trigger)</f>
        <v>-4.6011555555555174E-4</v>
      </c>
      <c r="AJ26" s="45">
        <f t="shared" si="5"/>
        <v>8.0151154046253052E-3</v>
      </c>
      <c r="BJ26" s="40">
        <v>42599</v>
      </c>
      <c r="BK26" s="43" t="e">
        <f>_xll.qlIndexFixing(TenorBasisIndex6M,_xll.qlInterestRateIndexFixingDate(TenorBasisIndex6M,BJ26,trigger),TRUE,_xll.ohTrigger(trigger,$Y$36))</f>
        <v>#NUM!</v>
      </c>
    </row>
    <row r="27" spans="1:63" ht="11.25" customHeight="1" x14ac:dyDescent="0.2">
      <c r="A27" s="7" t="str">
        <v>Z7</v>
      </c>
      <c r="B27" s="7" t="b">
        <v>1</v>
      </c>
      <c r="C27" s="7" t="s">
        <v>70</v>
      </c>
      <c r="D27" s="64"/>
      <c r="E27" s="64"/>
      <c r="F27" s="64"/>
      <c r="G27" s="7" t="str">
        <f t="shared" si="2"/>
        <v>obj_00594#0001</v>
      </c>
      <c r="H27" s="9">
        <v>0</v>
      </c>
      <c r="I27" s="7" t="str">
        <f t="shared" si="13"/>
        <v>EURFUT3MZ7_Quote</v>
      </c>
      <c r="J27" s="7"/>
      <c r="K27" s="16" t="b">
        <v>0</v>
      </c>
      <c r="L27" s="19">
        <v>20</v>
      </c>
      <c r="M27" s="19">
        <v>21</v>
      </c>
      <c r="O27" s="26" t="str">
        <v>obj_0059d#0001</v>
      </c>
      <c r="P27" s="26" t="str">
        <f>_xll.qlForwardHelperQuoteName(O27,trigger)</f>
        <v>EURAB3E5Y_Quote</v>
      </c>
      <c r="Q27" s="31">
        <f>_xll.qlForwardHelperQuoteValue(O27,trigger)</f>
        <v>2.4199999999999998E-3</v>
      </c>
      <c r="R27" s="61">
        <f>_xll.qlForwardHelperEarliestDate(O27,trigger)</f>
        <v>42279</v>
      </c>
      <c r="S27" s="61">
        <f>_xll.qlForwardHelperLatestRelevantDate(O27,trigger)</f>
        <v>44106</v>
      </c>
      <c r="T27" s="61">
        <f>_xll.qlForwardHelperPillarDate(O27,trigger)</f>
        <v>44014</v>
      </c>
      <c r="U27" s="80">
        <f>_xll.qlYieldTSDiscount($Y$22,T27)</f>
        <v>0.99748679347620828</v>
      </c>
      <c r="V27" s="80" t="e">
        <v>#VALUE!</v>
      </c>
      <c r="X27" s="35" t="s">
        <v>67</v>
      </c>
      <c r="Y27" s="68">
        <v>0.197801272953334</v>
      </c>
      <c r="AB27" s="39" t="s">
        <v>86</v>
      </c>
      <c r="AC27" s="40">
        <f>_xll.qlInterestRateIndexFixingDate($Y$21,AD27)</f>
        <v>42311</v>
      </c>
      <c r="AD27" s="40">
        <f>_xll.qlCalendarAdvance(calendar,$AD26,AB27,,,trigger)</f>
        <v>42313</v>
      </c>
      <c r="AE27" s="40">
        <f>_xll.qlInterestRateIndexMaturity($Y$21,AD27,)</f>
        <v>42405</v>
      </c>
      <c r="AF27" s="43" t="e">
        <f>_xll.qlTenorBasisValue(TenorBasis3M,AD27,_xll.ohTrigger(trigger,$Y$36))</f>
        <v>#NUM!</v>
      </c>
      <c r="AG27" s="82">
        <f t="shared" si="4"/>
        <v>-4.6026142857141783E-4</v>
      </c>
      <c r="AH27" s="82">
        <f>_xll.qlIndexFixing($Y$21,$AC27,TRUE,_xll.ohTrigger(trigger))</f>
        <v>-4.5971054045077317E-4</v>
      </c>
      <c r="AI27" s="43">
        <f>_xll.qlIndexFixing($Y$6,$AC27,TRUE,trigger)</f>
        <v>-4.6026142857141783E-4</v>
      </c>
      <c r="AJ27" s="45">
        <f t="shared" si="5"/>
        <v>5.5088812064466681E-3</v>
      </c>
      <c r="BJ27" s="40">
        <v>42634</v>
      </c>
      <c r="BK27" s="43" t="e">
        <f>_xll.qlIndexFixing(TenorBasisIndex6M,_xll.qlInterestRateIndexFixingDate(TenorBasisIndex6M,BJ27,trigger),TRUE,_xll.ohTrigger(trigger,$Y$36))</f>
        <v>#NUM!</v>
      </c>
    </row>
    <row r="28" spans="1:63" ht="11.25" customHeight="1" x14ac:dyDescent="0.2">
      <c r="A28" s="7" t="str">
        <v>H8</v>
      </c>
      <c r="B28" s="7" t="b">
        <v>1</v>
      </c>
      <c r="C28" s="7" t="s">
        <v>70</v>
      </c>
      <c r="D28" s="64"/>
      <c r="E28" s="64"/>
      <c r="F28" s="64"/>
      <c r="G28" s="7" t="str">
        <f t="shared" si="2"/>
        <v>obj_00594#0001</v>
      </c>
      <c r="H28" s="9">
        <v>0</v>
      </c>
      <c r="I28" s="7" t="str">
        <f t="shared" si="13"/>
        <v>EURFUT3MH8_Quote</v>
      </c>
      <c r="J28" s="7"/>
      <c r="K28" s="16" t="b">
        <v>0</v>
      </c>
      <c r="L28" s="19">
        <v>20</v>
      </c>
      <c r="M28" s="19">
        <v>21</v>
      </c>
      <c r="O28" s="26" t="str">
        <v>obj_005a1#0001</v>
      </c>
      <c r="P28" s="26" t="str">
        <f>_xll.qlForwardHelperQuoteName(O28,trigger)</f>
        <v>EURAB3E6Y_Quote</v>
      </c>
      <c r="Q28" s="31">
        <f>_xll.qlForwardHelperQuoteValue(O28,trigger)</f>
        <v>3.7399999999999998E-3</v>
      </c>
      <c r="R28" s="61">
        <f>_xll.qlForwardHelperEarliestDate(O28,trigger)</f>
        <v>42279</v>
      </c>
      <c r="S28" s="61">
        <f>_xll.qlForwardHelperLatestRelevantDate(O28,trigger)</f>
        <v>44473</v>
      </c>
      <c r="T28" s="61">
        <f>_xll.qlForwardHelperPillarDate(O28,trigger)</f>
        <v>44382</v>
      </c>
      <c r="U28" s="80">
        <f>_xll.qlYieldTSDiscount($Y$22,T28)</f>
        <v>0.98952616992432618</v>
      </c>
      <c r="V28" s="80" t="e">
        <v>#VALUE!</v>
      </c>
      <c r="X28" s="35" t="s">
        <v>68</v>
      </c>
      <c r="Y28" s="68">
        <v>1.7423919639732814E-3</v>
      </c>
      <c r="AB28" s="39" t="s">
        <v>86</v>
      </c>
      <c r="AC28" s="40">
        <f>_xll.qlInterestRateIndexFixingDate($Y$21,AD28)</f>
        <v>42312</v>
      </c>
      <c r="AD28" s="40">
        <f>_xll.qlCalendarAdvance(calendar,$AD27,AB28,,,trigger)</f>
        <v>42314</v>
      </c>
      <c r="AE28" s="40">
        <f>_xll.qlInterestRateIndexMaturity($Y$21,AD28,)</f>
        <v>42408</v>
      </c>
      <c r="AF28" s="43" t="e">
        <f>_xll.qlTenorBasisValue(TenorBasis3M,AD28,_xll.ohTrigger(trigger,$Y$36))</f>
        <v>#NUM!</v>
      </c>
      <c r="AG28" s="82">
        <f t="shared" si="4"/>
        <v>-4.6046730158728178E-4</v>
      </c>
      <c r="AH28" s="82">
        <f>_xll.qlIndexFixing($Y$21,$AC28,TRUE,_xll.ohTrigger(trigger))</f>
        <v>-4.6227637655784303E-4</v>
      </c>
      <c r="AI28" s="43">
        <f>_xll.qlIndexFixing($Y$6,$AC28,TRUE,trigger)</f>
        <v>-4.6046730158728178E-4</v>
      </c>
      <c r="AJ28" s="45">
        <f t="shared" si="5"/>
        <v>-1.8090749705612488E-2</v>
      </c>
      <c r="BJ28" s="40">
        <v>42662</v>
      </c>
      <c r="BK28" s="43" t="e">
        <f>_xll.qlIndexFixing(TenorBasisIndex6M,_xll.qlInterestRateIndexFixingDate(TenorBasisIndex6M,BJ28,trigger),TRUE,_xll.ohTrigger(trigger,$Y$36))</f>
        <v>#NUM!</v>
      </c>
    </row>
    <row r="29" spans="1:63" ht="11.25" customHeight="1" x14ac:dyDescent="0.2">
      <c r="A29" s="7" t="str">
        <v>M8</v>
      </c>
      <c r="B29" s="7" t="b">
        <v>1</v>
      </c>
      <c r="C29" s="7" t="s">
        <v>70</v>
      </c>
      <c r="D29" s="64"/>
      <c r="E29" s="64"/>
      <c r="F29" s="64"/>
      <c r="G29" s="7" t="str">
        <f t="shared" si="2"/>
        <v>obj_00594#0001</v>
      </c>
      <c r="H29" s="9">
        <v>0</v>
      </c>
      <c r="I29" s="7" t="str">
        <f t="shared" si="13"/>
        <v>EURFUT3MM8_Quote</v>
      </c>
      <c r="J29" s="7"/>
      <c r="K29" s="16" t="b">
        <v>0</v>
      </c>
      <c r="L29" s="19">
        <v>20</v>
      </c>
      <c r="M29" s="19">
        <v>21</v>
      </c>
      <c r="O29" s="26" t="str">
        <v>obj_005a9#0001</v>
      </c>
      <c r="P29" s="26" t="str">
        <f>_xll.qlForwardHelperQuoteName(O29,trigger)</f>
        <v>EURAB3E7Y_Quote</v>
      </c>
      <c r="Q29" s="31">
        <f>_xll.qlForwardHelperQuoteValue(O29,trigger)</f>
        <v>5.0899999999999999E-3</v>
      </c>
      <c r="R29" s="61">
        <f>_xll.qlForwardHelperEarliestDate(O29,trigger)</f>
        <v>42279</v>
      </c>
      <c r="S29" s="61">
        <f>_xll.qlForwardHelperLatestRelevantDate(O29,trigger)</f>
        <v>44837</v>
      </c>
      <c r="T29" s="61">
        <f>_xll.qlForwardHelperPillarDate(O29,trigger)</f>
        <v>44746</v>
      </c>
      <c r="U29" s="80">
        <f>_xll.qlYieldTSDiscount($Y$22,T29)</f>
        <v>0.97858104775023669</v>
      </c>
      <c r="V29" s="80" t="e">
        <v>#VALUE!</v>
      </c>
      <c r="X29" s="35" t="s">
        <v>122</v>
      </c>
      <c r="Y29" s="36" t="str">
        <f>_xll.qlAbcdTenorBasis(,Y21,Y22,Y23,Y24,Y25:Y28,,trigger)</f>
        <v>obj_005e9#0001</v>
      </c>
      <c r="AB29" s="39" t="s">
        <v>86</v>
      </c>
      <c r="AC29" s="40">
        <f>_xll.qlInterestRateIndexFixingDate($Y$21,AD29)</f>
        <v>42313</v>
      </c>
      <c r="AD29" s="40">
        <f>_xll.qlCalendarAdvance(calendar,$AD28,AB29,,,trigger)</f>
        <v>42317</v>
      </c>
      <c r="AE29" s="40">
        <f>_xll.qlInterestRateIndexMaturity($Y$21,AD29,)</f>
        <v>42409</v>
      </c>
      <c r="AF29" s="43" t="e">
        <f>_xll.qlTenorBasisValue(TenorBasis3M,AD29,_xll.ohTrigger(trigger,$Y$36))</f>
        <v>#NUM!</v>
      </c>
      <c r="AG29" s="82">
        <f t="shared" si="4"/>
        <v>-4.6145444444438714E-4</v>
      </c>
      <c r="AH29" s="82">
        <f>_xll.qlIndexFixing($Y$21,$AC29,TRUE,_xll.ohTrigger(trigger))</f>
        <v>-4.6135596624421657E-4</v>
      </c>
      <c r="AI29" s="43">
        <f>_xll.qlIndexFixing($Y$6,$AC29,TRUE,trigger)</f>
        <v>-4.6145444444438714E-4</v>
      </c>
      <c r="AJ29" s="45">
        <f t="shared" si="5"/>
        <v>9.8478200170567555E-4</v>
      </c>
      <c r="BJ29" s="40">
        <v>42690</v>
      </c>
      <c r="BK29" s="43" t="e">
        <f>_xll.qlIndexFixing(TenorBasisIndex6M,_xll.qlInterestRateIndexFixingDate(TenorBasisIndex6M,BJ29,trigger),TRUE,_xll.ohTrigger(trigger,$Y$36))</f>
        <v>#NUM!</v>
      </c>
    </row>
    <row r="30" spans="1:63" ht="11.25" customHeight="1" x14ac:dyDescent="0.2">
      <c r="A30" s="7" t="str">
        <v>U8</v>
      </c>
      <c r="B30" s="7" t="b">
        <v>1</v>
      </c>
      <c r="C30" s="7" t="s">
        <v>70</v>
      </c>
      <c r="D30" s="64"/>
      <c r="E30" s="64"/>
      <c r="F30" s="64"/>
      <c r="G30" s="7" t="str">
        <f t="shared" si="2"/>
        <v>obj_00594#0001</v>
      </c>
      <c r="H30" s="9">
        <v>0</v>
      </c>
      <c r="I30" s="7" t="str">
        <f t="shared" si="13"/>
        <v>EURFUT3MU8_Quote</v>
      </c>
      <c r="J30" s="7"/>
      <c r="K30" s="16" t="b">
        <v>0</v>
      </c>
      <c r="L30" s="19">
        <v>20</v>
      </c>
      <c r="M30" s="19">
        <v>21</v>
      </c>
      <c r="O30" s="26" t="str">
        <v>obj_005b1#0001</v>
      </c>
      <c r="P30" s="26" t="str">
        <f>_xll.qlForwardHelperQuoteName(O30,trigger)</f>
        <v>EURAB3E8Y_Quote</v>
      </c>
      <c r="Q30" s="31">
        <f>_xll.qlForwardHelperQuoteValue(O30,trigger)</f>
        <v>6.3899999999999998E-3</v>
      </c>
      <c r="R30" s="61">
        <f>_xll.qlForwardHelperEarliestDate(O30,trigger)</f>
        <v>42279</v>
      </c>
      <c r="S30" s="61">
        <f>_xll.qlForwardHelperLatestRelevantDate(O30,trigger)</f>
        <v>45201</v>
      </c>
      <c r="T30" s="61">
        <f>_xll.qlForwardHelperPillarDate(O30,trigger)</f>
        <v>45110</v>
      </c>
      <c r="U30" s="80">
        <f>_xll.qlYieldTSDiscount($Y$22,T30)</f>
        <v>0.96532584939981614</v>
      </c>
      <c r="V30" s="80" t="e">
        <v>#VALUE!</v>
      </c>
      <c r="Y30" s="1" t="str">
        <f ca="1">_xll.ohRangeRetrieveError(Y36)</f>
        <v>qlTenorBasisCalibrate - Error retrieving object with id 'obj_00597' - unable to convert reference to type 'class QuantLibAddin::RateHelper'</v>
      </c>
      <c r="AB30" s="39" t="s">
        <v>86</v>
      </c>
      <c r="AC30" s="40">
        <f>_xll.qlInterestRateIndexFixingDate($Y$21,AD30)</f>
        <v>42314</v>
      </c>
      <c r="AD30" s="40">
        <f>_xll.qlCalendarAdvance(calendar,$AD29,AB30,,,trigger)</f>
        <v>42318</v>
      </c>
      <c r="AE30" s="40">
        <f>_xll.qlInterestRateIndexMaturity($Y$21,AD30,)</f>
        <v>42410</v>
      </c>
      <c r="AF30" s="43" t="e">
        <f>_xll.qlTenorBasisValue(TenorBasis3M,AD30,_xll.ohTrigger(trigger,$Y$36))</f>
        <v>#NUM!</v>
      </c>
      <c r="AG30" s="82">
        <f t="shared" si="4"/>
        <v>-4.6190984126976916E-4</v>
      </c>
      <c r="AH30" s="82">
        <f>_xll.qlIndexFixing($Y$21,$AC30,TRUE,_xll.ohTrigger(trigger))</f>
        <v>-4.6179286969763231E-4</v>
      </c>
      <c r="AI30" s="43">
        <f>_xll.qlIndexFixing($Y$6,$AC30,TRUE,trigger)</f>
        <v>-4.6190984126976916E-4</v>
      </c>
      <c r="AJ30" s="45">
        <f t="shared" si="5"/>
        <v>1.1697157213685395E-3</v>
      </c>
      <c r="BJ30" s="40">
        <v>42725</v>
      </c>
      <c r="BK30" s="43" t="e">
        <f>_xll.qlIndexFixing(TenorBasisIndex6M,_xll.qlInterestRateIndexFixingDate(TenorBasisIndex6M,BJ30,trigger),TRUE,_xll.ohTrigger(trigger,$Y$36))</f>
        <v>#NUM!</v>
      </c>
    </row>
    <row r="31" spans="1:63" ht="11.25" customHeight="1" x14ac:dyDescent="0.2">
      <c r="A31" s="8" t="str">
        <v>Z8</v>
      </c>
      <c r="B31" s="8" t="b">
        <v>1</v>
      </c>
      <c r="C31" s="8" t="s">
        <v>70</v>
      </c>
      <c r="D31" s="65"/>
      <c r="E31" s="65"/>
      <c r="F31" s="65"/>
      <c r="G31" s="7" t="str">
        <f t="shared" si="2"/>
        <v>obj_00594#0001</v>
      </c>
      <c r="H31" s="9">
        <v>0</v>
      </c>
      <c r="I31" s="8" t="str">
        <f t="shared" si="13"/>
        <v>EURFUT3MZ8_Quote</v>
      </c>
      <c r="J31" s="8"/>
      <c r="K31" s="17" t="b">
        <v>0</v>
      </c>
      <c r="L31" s="20">
        <v>20</v>
      </c>
      <c r="M31" s="20">
        <v>21</v>
      </c>
      <c r="O31" s="26" t="str">
        <v>obj_005aa#0001</v>
      </c>
      <c r="P31" s="26" t="str">
        <f>_xll.qlForwardHelperQuoteName(O31,trigger)</f>
        <v>EURAB3E9Y_Quote</v>
      </c>
      <c r="Q31" s="31">
        <f>_xll.qlForwardHelperQuoteValue(O31,trigger)</f>
        <v>7.6100000000000004E-3</v>
      </c>
      <c r="R31" s="61">
        <f>_xll.qlForwardHelperEarliestDate(O31,trigger)</f>
        <v>42279</v>
      </c>
      <c r="S31" s="61">
        <f>_xll.qlForwardHelperLatestRelevantDate(O31,trigger)</f>
        <v>45567</v>
      </c>
      <c r="T31" s="61">
        <f>_xll.qlForwardHelperPillarDate(O31,trigger)</f>
        <v>45475</v>
      </c>
      <c r="U31" s="80">
        <f>_xll.qlYieldTSDiscount($Y$22,T31)</f>
        <v>0.95022655596216443</v>
      </c>
      <c r="V31" s="80" t="e">
        <v>#VALUE!</v>
      </c>
      <c r="X31" s="69" t="s">
        <v>107</v>
      </c>
      <c r="Y31" s="70"/>
      <c r="AB31" s="39" t="s">
        <v>86</v>
      </c>
      <c r="AC31" s="40">
        <f>_xll.qlInterestRateIndexFixingDate($Y$21,AD31)</f>
        <v>42317</v>
      </c>
      <c r="AD31" s="40">
        <f>_xll.qlCalendarAdvance(calendar,$AD30,AB31,,,trigger)</f>
        <v>42319</v>
      </c>
      <c r="AE31" s="40">
        <f>_xll.qlInterestRateIndexMaturity($Y$21,AD31,)</f>
        <v>42411</v>
      </c>
      <c r="AF31" s="43" t="e">
        <f>_xll.qlTenorBasisValue(TenorBasis3M,AD31,_xll.ohTrigger(trigger,$Y$36))</f>
        <v>#NUM!</v>
      </c>
      <c r="AG31" s="82">
        <f t="shared" si="4"/>
        <v>-4.6242999999991245E-4</v>
      </c>
      <c r="AH31" s="82">
        <f>_xll.qlIndexFixing($Y$21,$AC31,TRUE,_xll.ohTrigger(trigger))</f>
        <v>-4.622442667456334E-4</v>
      </c>
      <c r="AI31" s="43">
        <f>_xll.qlIndexFixing($Y$6,$AC31,TRUE,trigger)</f>
        <v>-4.6242999999991245E-4</v>
      </c>
      <c r="AJ31" s="45">
        <f t="shared" si="5"/>
        <v>1.8573325427905787E-3</v>
      </c>
      <c r="BJ31" s="40">
        <v>42753</v>
      </c>
      <c r="BK31" s="43" t="e">
        <f>_xll.qlIndexFixing(TenorBasisIndex6M,_xll.qlInterestRateIndexFixingDate(TenorBasisIndex6M,BJ31,trigger),TRUE,_xll.ohTrigger(trigger,$Y$36))</f>
        <v>#NUM!</v>
      </c>
    </row>
    <row r="32" spans="1:63" ht="11.25" customHeight="1" x14ac:dyDescent="0.2">
      <c r="A32" s="2" t="s">
        <v>13</v>
      </c>
      <c r="B32" s="2" t="s">
        <v>12</v>
      </c>
      <c r="C32" s="63"/>
      <c r="D32" s="2" t="s">
        <v>15</v>
      </c>
      <c r="E32" s="2" t="s">
        <v>14</v>
      </c>
      <c r="F32" s="2" t="s">
        <v>16</v>
      </c>
      <c r="G32" s="2" t="str">
        <f t="shared" si="2"/>
        <v>obj_00594#0001</v>
      </c>
      <c r="H32" s="4">
        <v>0</v>
      </c>
      <c r="I32" s="5" t="str">
        <f t="shared" ref="I32:I68" si="14">"EURAB3E"&amp;A32&amp;"_Quote"</f>
        <v>EURAB3E1Y_Quote</v>
      </c>
      <c r="J32" s="6"/>
      <c r="K32" s="15" t="b">
        <v>0</v>
      </c>
      <c r="L32" s="18">
        <v>50</v>
      </c>
      <c r="M32" s="18">
        <v>1</v>
      </c>
      <c r="O32" s="26" t="e">
        <v>#N/A</v>
      </c>
      <c r="P32" s="26" t="e">
        <f>_xll.qlForwardHelperQuoteName(O32,trigger)</f>
        <v>#VALUE!</v>
      </c>
      <c r="Q32" s="31" t="e">
        <f>_xll.qlForwardHelperQuoteValue(O32,trigger)</f>
        <v>#VALUE!</v>
      </c>
      <c r="R32" s="61" t="e">
        <f>_xll.qlForwardHelperEarliestDate(O32,trigger)</f>
        <v>#VALUE!</v>
      </c>
      <c r="S32" s="61" t="e">
        <f>_xll.qlForwardHelperLatestRelevantDate(O32,trigger)</f>
        <v>#VALUE!</v>
      </c>
      <c r="T32" s="61" t="e">
        <f>_xll.qlForwardHelperPillarDate(O32,trigger)</f>
        <v>#VALUE!</v>
      </c>
      <c r="U32" s="80" t="e">
        <f>_xll.qlYieldTSDiscount($Y$22,T32)</f>
        <v>#NUM!</v>
      </c>
      <c r="V32" s="80" t="e">
        <v>#VALUE!</v>
      </c>
      <c r="X32" s="35" t="s">
        <v>59</v>
      </c>
      <c r="Y32" s="33" t="str">
        <f>_xll.qlLevenbergMarquardt(,0.00000001,0.00000001,0.00000001,,trigger)</f>
        <v>obj_005a8#0001</v>
      </c>
      <c r="AB32" s="39" t="s">
        <v>86</v>
      </c>
      <c r="AC32" s="40">
        <f>_xll.qlInterestRateIndexFixingDate($Y$21,AD32)</f>
        <v>42318</v>
      </c>
      <c r="AD32" s="40">
        <f>_xll.qlCalendarAdvance(calendar,$AD31,AB32,,,trigger)</f>
        <v>42320</v>
      </c>
      <c r="AE32" s="40">
        <f>_xll.qlInterestRateIndexMaturity($Y$21,AD32,)</f>
        <v>42412</v>
      </c>
      <c r="AF32" s="43" t="e">
        <f>_xll.qlTenorBasisValue(TenorBasis3M,AD32,_xll.ohTrigger(trigger,$Y$36))</f>
        <v>#NUM!</v>
      </c>
      <c r="AG32" s="82">
        <f t="shared" si="4"/>
        <v>-4.6301587301576975E-4</v>
      </c>
      <c r="AH32" s="82">
        <f>_xll.qlIndexFixing($Y$21,$AC32,TRUE,_xll.ohTrigger(trigger))</f>
        <v>-4.627122947850012E-4</v>
      </c>
      <c r="AI32" s="43">
        <f>_xll.qlIndexFixing($Y$6,$AC32,TRUE,trigger)</f>
        <v>-4.6301587301576975E-4</v>
      </c>
      <c r="AJ32" s="45">
        <f t="shared" si="5"/>
        <v>3.0357823076855106E-3</v>
      </c>
      <c r="BJ32" s="40">
        <v>42781</v>
      </c>
      <c r="BK32" s="43" t="e">
        <f>_xll.qlIndexFixing(TenorBasisIndex6M,_xll.qlInterestRateIndexFixingDate(TenorBasisIndex6M,BJ32,trigger),TRUE,_xll.ohTrigger(trigger,$Y$36))</f>
        <v>#NUM!</v>
      </c>
    </row>
    <row r="33" spans="1:63" ht="11.25" customHeight="1" x14ac:dyDescent="0.2">
      <c r="A33" s="7" t="s">
        <v>17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7" t="str">
        <f t="shared" si="2"/>
        <v>obj_00594#0001</v>
      </c>
      <c r="H33" s="9">
        <v>0</v>
      </c>
      <c r="I33" s="10" t="str">
        <f t="shared" si="14"/>
        <v>EURAB3E15M_Quote</v>
      </c>
      <c r="J33" s="11"/>
      <c r="K33" s="16" t="b">
        <v>0</v>
      </c>
      <c r="L33" s="19">
        <v>50</v>
      </c>
      <c r="M33" s="19">
        <v>1</v>
      </c>
      <c r="O33" s="26" t="e">
        <v>#N/A</v>
      </c>
      <c r="P33" s="26" t="e">
        <f>_xll.qlForwardHelperQuoteName(O33,trigger)</f>
        <v>#VALUE!</v>
      </c>
      <c r="Q33" s="31" t="e">
        <f>_xll.qlForwardHelperQuoteValue(O33,trigger)</f>
        <v>#VALUE!</v>
      </c>
      <c r="R33" s="61" t="e">
        <f>_xll.qlForwardHelperEarliestDate(O33,trigger)</f>
        <v>#VALUE!</v>
      </c>
      <c r="S33" s="61" t="e">
        <f>_xll.qlForwardHelperLatestRelevantDate(O33,trigger)</f>
        <v>#VALUE!</v>
      </c>
      <c r="T33" s="61" t="e">
        <f>_xll.qlForwardHelperPillarDate(O33,trigger)</f>
        <v>#VALUE!</v>
      </c>
      <c r="U33" s="80" t="e">
        <f>_xll.qlYieldTSDiscount($Y$22,T33)</f>
        <v>#NUM!</v>
      </c>
      <c r="V33" s="80" t="e">
        <v>#VALUE!</v>
      </c>
      <c r="X33" s="35" t="s">
        <v>57</v>
      </c>
      <c r="Y33" s="33" t="str">
        <f>_xll.qlEndCriteria(,1000,100,0.00000001,0.00003,0.00003,,trigger)</f>
        <v>obj_005b9#0001</v>
      </c>
      <c r="AB33" s="39" t="s">
        <v>86</v>
      </c>
      <c r="AC33" s="40">
        <f>_xll.qlInterestRateIndexFixingDate($Y$21,AD33)</f>
        <v>42319</v>
      </c>
      <c r="AD33" s="40">
        <f>_xll.qlCalendarAdvance(calendar,$AD32,AB33,,,trigger)</f>
        <v>42321</v>
      </c>
      <c r="AE33" s="40">
        <f>_xll.qlInterestRateIndexMaturity($Y$21,AD33,)</f>
        <v>42415</v>
      </c>
      <c r="AF33" s="43" t="e">
        <f>_xll.qlTenorBasisValue(TenorBasis3M,AD33,_xll.ohTrigger(trigger,$Y$36))</f>
        <v>#NUM!</v>
      </c>
      <c r="AG33" s="82">
        <f t="shared" si="4"/>
        <v>-4.6366841269829365E-4</v>
      </c>
      <c r="AH33" s="82">
        <f>_xll.qlIndexFixing($Y$21,$AC33,TRUE,_xll.ohTrigger(trigger))</f>
        <v>-4.6554392847581957E-4</v>
      </c>
      <c r="AI33" s="43">
        <f>_xll.qlIndexFixing($Y$6,$AC33,TRUE,trigger)</f>
        <v>-4.6366841269829365E-4</v>
      </c>
      <c r="AJ33" s="45">
        <f t="shared" si="5"/>
        <v>-1.8755157775259185E-2</v>
      </c>
      <c r="BJ33" s="40">
        <v>42809</v>
      </c>
      <c r="BK33" s="43" t="e">
        <f>_xll.qlIndexFixing(TenorBasisIndex6M,_xll.qlInterestRateIndexFixingDate(TenorBasisIndex6M,BJ33,trigger),TRUE,_xll.ohTrigger(trigger,$Y$36))</f>
        <v>#NUM!</v>
      </c>
    </row>
    <row r="34" spans="1:63" ht="11.25" customHeight="1" x14ac:dyDescent="0.2">
      <c r="A34" s="7" t="s">
        <v>18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7" t="str">
        <f t="shared" si="2"/>
        <v>obj_00594#0001</v>
      </c>
      <c r="H34" s="9">
        <v>0</v>
      </c>
      <c r="I34" s="10" t="str">
        <f t="shared" si="14"/>
        <v>EURAB3E18M_Quote</v>
      </c>
      <c r="J34" s="11"/>
      <c r="K34" s="16" t="b">
        <v>0</v>
      </c>
      <c r="L34" s="19">
        <v>50</v>
      </c>
      <c r="M34" s="19">
        <v>1</v>
      </c>
      <c r="O34" s="26" t="e">
        <v>#N/A</v>
      </c>
      <c r="P34" s="26" t="e">
        <f>_xll.qlForwardHelperQuoteName(O34,trigger)</f>
        <v>#VALUE!</v>
      </c>
      <c r="Q34" s="31" t="e">
        <f>_xll.qlForwardHelperQuoteValue(O34,trigger)</f>
        <v>#VALUE!</v>
      </c>
      <c r="R34" s="61" t="e">
        <f>_xll.qlForwardHelperEarliestDate(O34,trigger)</f>
        <v>#VALUE!</v>
      </c>
      <c r="S34" s="61" t="e">
        <f>_xll.qlForwardHelperLatestRelevantDate(O34,trigger)</f>
        <v>#VALUE!</v>
      </c>
      <c r="T34" s="61" t="e">
        <f>_xll.qlForwardHelperPillarDate(O34,trigger)</f>
        <v>#VALUE!</v>
      </c>
      <c r="U34" s="80" t="e">
        <f>_xll.qlYieldTSDiscount($Y$22,T34)</f>
        <v>#NUM!</v>
      </c>
      <c r="V34" s="80" t="e">
        <v>#VALUE!</v>
      </c>
      <c r="X34" s="35" t="s">
        <v>58</v>
      </c>
      <c r="Y34" s="33" t="str">
        <f>_xll.qlNoConstraint(,,trigger)</f>
        <v>obj_005a7#0001</v>
      </c>
      <c r="AB34" s="39" t="s">
        <v>86</v>
      </c>
      <c r="AC34" s="40">
        <f>_xll.qlInterestRateIndexFixingDate($Y$21,AD34)</f>
        <v>42320</v>
      </c>
      <c r="AD34" s="40">
        <f>_xll.qlCalendarAdvance(calendar,$AD33,AB34,,,trigger)</f>
        <v>42324</v>
      </c>
      <c r="AE34" s="40">
        <f>_xll.qlInterestRateIndexMaturity($Y$21,AD34,)</f>
        <v>42416</v>
      </c>
      <c r="AF34" s="43" t="e">
        <f>_xll.qlTenorBasisValue(TenorBasis3M,AD34,_xll.ohTrigger(trigger,$Y$36))</f>
        <v>#NUM!</v>
      </c>
      <c r="AG34" s="82">
        <f t="shared" si="4"/>
        <v>-4.6603555555539233E-4</v>
      </c>
      <c r="AH34" s="82">
        <f>_xll.qlIndexFixing($Y$21,$AC34,TRUE,_xll.ohTrigger(trigger))</f>
        <v>-4.647934646992304E-4</v>
      </c>
      <c r="AI34" s="43">
        <f>_xll.qlIndexFixing($Y$6,$AC34,TRUE,trigger)</f>
        <v>-4.6603555555539233E-4</v>
      </c>
      <c r="AJ34" s="45">
        <f t="shared" si="5"/>
        <v>1.2420908561619351E-2</v>
      </c>
      <c r="BJ34" s="40">
        <v>42844</v>
      </c>
      <c r="BK34" s="43" t="e">
        <f>_xll.qlIndexFixing(TenorBasisIndex6M,_xll.qlInterestRateIndexFixingDate(TenorBasisIndex6M,BJ34,trigger),TRUE,_xll.ohTrigger(trigger,$Y$36))</f>
        <v>#NUM!</v>
      </c>
    </row>
    <row r="35" spans="1:63" x14ac:dyDescent="0.2">
      <c r="A35" s="7" t="s">
        <v>19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7" t="str">
        <f t="shared" si="2"/>
        <v>obj_00594#0001</v>
      </c>
      <c r="H35" s="9">
        <v>0</v>
      </c>
      <c r="I35" s="10" t="str">
        <f t="shared" si="14"/>
        <v>EURAB3E21M_Quote</v>
      </c>
      <c r="J35" s="11"/>
      <c r="K35" s="16" t="b">
        <v>0</v>
      </c>
      <c r="L35" s="19">
        <v>50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1" t="e">
        <f>_xll.qlForwardHelperEarliestDate(O35,trigger)</f>
        <v>#VALUE!</v>
      </c>
      <c r="S35" s="61" t="e">
        <f>_xll.qlForwardHelperLatestRelevantDate(O35,trigger)</f>
        <v>#VALUE!</v>
      </c>
      <c r="T35" s="61" t="e">
        <f>_xll.qlForwardHelperPillarDate(O35,trigger)</f>
        <v>#VALUE!</v>
      </c>
      <c r="U35" s="80" t="e">
        <f>_xll.qlYieldTSDiscount($Y$22,T35)</f>
        <v>#NUM!</v>
      </c>
      <c r="V35" s="80" t="e">
        <v>#VALUE!</v>
      </c>
      <c r="X35" s="35" t="s">
        <v>108</v>
      </c>
      <c r="Y35" s="72" t="b">
        <v>0</v>
      </c>
      <c r="AB35" s="39" t="s">
        <v>86</v>
      </c>
      <c r="AC35" s="40">
        <f>_xll.qlInterestRateIndexFixingDate($Y$21,AD35)</f>
        <v>42321</v>
      </c>
      <c r="AD35" s="40">
        <f>_xll.qlCalendarAdvance(calendar,$AD34,AB35,,,trigger)</f>
        <v>42325</v>
      </c>
      <c r="AE35" s="40">
        <f>_xll.qlInterestRateIndexMaturity($Y$21,AD35,)</f>
        <v>42417</v>
      </c>
      <c r="AF35" s="43" t="e">
        <f>_xll.qlTenorBasisValue(TenorBasis3M,AD35,_xll.ohTrigger(trigger,$Y$36))</f>
        <v>#NUM!</v>
      </c>
      <c r="AG35" s="82">
        <f t="shared" si="4"/>
        <v>-4.6696428571410987E-4</v>
      </c>
      <c r="AH35" s="82">
        <f>_xll.qlIndexFixing($Y$21,$AC35,TRUE,_xll.ohTrigger(trigger))</f>
        <v>-4.6537670856808391E-4</v>
      </c>
      <c r="AI35" s="43">
        <f>_xll.qlIndexFixing($Y$6,$AC35,TRUE,trigger)</f>
        <v>-4.6696428571410987E-4</v>
      </c>
      <c r="AJ35" s="45">
        <f t="shared" si="5"/>
        <v>1.5875771460259546E-2</v>
      </c>
      <c r="BJ35" s="40">
        <v>42872</v>
      </c>
      <c r="BK35" s="43" t="e">
        <f>_xll.qlIndexFixing(TenorBasisIndex6M,_xll.qlInterestRateIndexFixingDate(TenorBasisIndex6M,BJ35,trigger),TRUE,_xll.ohTrigger(trigger,$Y$36))</f>
        <v>#NUM!</v>
      </c>
    </row>
    <row r="36" spans="1:63" x14ac:dyDescent="0.2">
      <c r="A36" s="7" t="s">
        <v>20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7" t="str">
        <f t="shared" si="2"/>
        <v>obj_00594#0001</v>
      </c>
      <c r="H36" s="9">
        <v>0</v>
      </c>
      <c r="I36" s="10" t="str">
        <f t="shared" si="14"/>
        <v>EURAB3E2Y_Quote</v>
      </c>
      <c r="J36" s="11"/>
      <c r="K36" s="16" t="b">
        <v>0</v>
      </c>
      <c r="L36" s="19">
        <v>50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1" t="e">
        <f>_xll.qlForwardHelperEarliestDate(O36,trigger)</f>
        <v>#VALUE!</v>
      </c>
      <c r="S36" s="61" t="e">
        <f>_xll.qlForwardHelperLatestRelevantDate(O36,trigger)</f>
        <v>#VALUE!</v>
      </c>
      <c r="T36" s="61" t="e">
        <f>_xll.qlForwardHelperPillarDate(O36,trigger)</f>
        <v>#VALUE!</v>
      </c>
      <c r="U36" s="80" t="e">
        <f>_xll.qlYieldTSDiscount($Y$22,T36)</f>
        <v>#NUM!</v>
      </c>
      <c r="V36" s="80" t="e">
        <v>#VALUE!</v>
      </c>
      <c r="X36" s="35" t="s">
        <v>60</v>
      </c>
      <c r="Y36" s="33" t="e">
        <f>_xll.qlTenorBasisCalibrate(TenorBasis3M,_xll.ohPack(RateHelpers),Y32,Y33,IF($Y$35,_xll.ohPack(Weigths),),Z43:Z46,_xll.ohTrigger(trigger))</f>
        <v>#NUM!</v>
      </c>
      <c r="AB36" s="39" t="s">
        <v>86</v>
      </c>
      <c r="AC36" s="40">
        <f>_xll.qlInterestRateIndexFixingDate($Y$21,AD36)</f>
        <v>42324</v>
      </c>
      <c r="AD36" s="40">
        <f>_xll.qlCalendarAdvance(calendar,$AD35,AB36,,,trigger)</f>
        <v>42326</v>
      </c>
      <c r="AE36" s="40">
        <f>_xll.qlInterestRateIndexMaturity($Y$21,AD36,)</f>
        <v>42418</v>
      </c>
      <c r="AF36" s="43" t="e">
        <f>_xll.qlTenorBasisValue(TenorBasis3M,AD36,_xll.ohTrigger(trigger,$Y$36))</f>
        <v>#NUM!</v>
      </c>
      <c r="AG36" s="82">
        <f t="shared" si="4"/>
        <v>-4.6796444444425751E-4</v>
      </c>
      <c r="AH36" s="82">
        <f>_xll.qlIndexFixing($Y$21,$AC36,TRUE,_xll.ohTrigger(trigger))</f>
        <v>-4.659894077664173E-4</v>
      </c>
      <c r="AI36" s="43">
        <f>_xll.qlIndexFixing($Y$6,$AC36,TRUE,trigger)</f>
        <v>-4.6796444444425751E-4</v>
      </c>
      <c r="AJ36" s="45">
        <f t="shared" si="5"/>
        <v>1.9750366778402157E-2</v>
      </c>
      <c r="BJ36" s="40">
        <v>42907</v>
      </c>
      <c r="BK36" s="43" t="e">
        <f>_xll.qlIndexFixing(TenorBasisIndex6M,_xll.qlInterestRateIndexFixingDate(TenorBasisIndex6M,BJ36,trigger),TRUE,_xll.ohTrigger(trigger,$Y$36))</f>
        <v>#NUM!</v>
      </c>
    </row>
    <row r="37" spans="1:63" x14ac:dyDescent="0.2">
      <c r="A37" s="7" t="s">
        <v>21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7" t="str">
        <f t="shared" si="2"/>
        <v>obj_00594#0001</v>
      </c>
      <c r="H37" s="9">
        <v>0</v>
      </c>
      <c r="I37" s="10" t="str">
        <f t="shared" si="14"/>
        <v>EURAB3E3Y_Quote</v>
      </c>
      <c r="J37" s="11" t="str">
        <f>_xll.qlSwapForwardHelper(,I37,2,A37,calendar,D37,E37,F37,$G$32,H37,B37,BaseCurve,,,,trigger)</f>
        <v>obj_00599#0001</v>
      </c>
      <c r="K37" s="16" t="b">
        <v>1</v>
      </c>
      <c r="L37" s="19">
        <v>50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1" t="e">
        <f>_xll.qlForwardHelperEarliestDate(O37,trigger)</f>
        <v>#VALUE!</v>
      </c>
      <c r="S37" s="61" t="e">
        <f>_xll.qlForwardHelperLatestRelevantDate(O37,trigger)</f>
        <v>#VALUE!</v>
      </c>
      <c r="T37" s="61" t="e">
        <f>_xll.qlForwardHelperPillarDate(O37,trigger)</f>
        <v>#VALUE!</v>
      </c>
      <c r="U37" s="80" t="e">
        <f>_xll.qlYieldTSDiscount($Y$22,T37)</f>
        <v>#NUM!</v>
      </c>
      <c r="V37" s="80" t="e">
        <v>#VALUE!</v>
      </c>
      <c r="X37" s="35" t="s">
        <v>4</v>
      </c>
      <c r="Y37" s="67" t="e">
        <f t="array" ref="Y37:Y40">_xll.qlTenorBasisCoefficients(Y29,Y36)</f>
        <v>#NUM!</v>
      </c>
      <c r="AB37" s="39" t="s">
        <v>86</v>
      </c>
      <c r="AC37" s="40">
        <f>_xll.qlInterestRateIndexFixingDate($Y$21,AD37)</f>
        <v>42325</v>
      </c>
      <c r="AD37" s="40">
        <f>_xll.qlCalendarAdvance(calendar,$AD36,AB37,,,trigger)</f>
        <v>42327</v>
      </c>
      <c r="AE37" s="40">
        <f>_xll.qlInterestRateIndexMaturity($Y$21,AD37,)</f>
        <v>42419</v>
      </c>
      <c r="AF37" s="43" t="e">
        <f>_xll.qlTenorBasisValue(TenorBasis3M,AD37,_xll.ohTrigger(trigger,$Y$36))</f>
        <v>#NUM!</v>
      </c>
      <c r="AG37" s="82">
        <f t="shared" si="4"/>
        <v>-4.6903698412678802E-4</v>
      </c>
      <c r="AH37" s="82">
        <f>_xll.qlIndexFixing($Y$21,$AC37,TRUE,_xll.ohTrigger(trigger))</f>
        <v>-4.666336996797165E-4</v>
      </c>
      <c r="AI37" s="43">
        <f>_xll.qlIndexFixing($Y$6,$AC37,TRUE,trigger)</f>
        <v>-4.6903698412678802E-4</v>
      </c>
      <c r="AJ37" s="45">
        <f t="shared" si="5"/>
        <v>2.4032844470715256E-2</v>
      </c>
      <c r="BJ37" s="40">
        <v>42935</v>
      </c>
      <c r="BK37" s="43" t="e">
        <f>_xll.qlIndexFixing(TenorBasisIndex6M,_xll.qlInterestRateIndexFixingDate(TenorBasisIndex6M,BJ37,trigger),TRUE,_xll.ohTrigger(trigger,$Y$36))</f>
        <v>#NUM!</v>
      </c>
    </row>
    <row r="38" spans="1:63" ht="11.25" customHeight="1" x14ac:dyDescent="0.2">
      <c r="A38" s="7" t="s">
        <v>22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7" t="str">
        <f t="shared" si="2"/>
        <v>obj_00594#0001</v>
      </c>
      <c r="H38" s="9">
        <v>0</v>
      </c>
      <c r="I38" s="10" t="str">
        <f t="shared" si="14"/>
        <v>EURAB3E4Y_Quote</v>
      </c>
      <c r="J38" s="11" t="str">
        <f>_xll.qlSwapForwardHelper(,I38,2,A38,calendar,D38,E38,F38,$G$32,H38,B38,BaseCurve,,,,trigger)</f>
        <v>obj_005a6#0001</v>
      </c>
      <c r="K38" s="16" t="b">
        <v>1</v>
      </c>
      <c r="L38" s="19">
        <v>50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1" t="e">
        <f>_xll.qlForwardHelperEarliestDate(O38,trigger)</f>
        <v>#VALUE!</v>
      </c>
      <c r="S38" s="61" t="e">
        <f>_xll.qlForwardHelperLatestRelevantDate(O38,trigger)</f>
        <v>#VALUE!</v>
      </c>
      <c r="T38" s="61" t="e">
        <f>_xll.qlForwardHelperPillarDate(O38,trigger)</f>
        <v>#VALUE!</v>
      </c>
      <c r="U38" s="80" t="e">
        <f>_xll.qlYieldTSDiscount($Y$22,T38)</f>
        <v>#NUM!</v>
      </c>
      <c r="V38" s="80" t="e">
        <v>#VALUE!</v>
      </c>
      <c r="X38" s="35" t="s">
        <v>7</v>
      </c>
      <c r="Y38" s="67" t="e">
        <v>#NUM!</v>
      </c>
      <c r="AB38" s="39" t="s">
        <v>86</v>
      </c>
      <c r="AC38" s="40">
        <f>_xll.qlInterestRateIndexFixingDate($Y$21,AD38)</f>
        <v>42326</v>
      </c>
      <c r="AD38" s="40">
        <f>_xll.qlCalendarAdvance(calendar,$AD37,AB38,,,trigger)</f>
        <v>42328</v>
      </c>
      <c r="AE38" s="40">
        <f>_xll.qlInterestRateIndexMaturity($Y$21,AD38,)</f>
        <v>42422</v>
      </c>
      <c r="AF38" s="43" t="e">
        <f>_xll.qlTenorBasisValue(TenorBasis3M,AD38,_xll.ohTrigger(trigger,$Y$36))</f>
        <v>#NUM!</v>
      </c>
      <c r="AG38" s="82">
        <f t="shared" si="4"/>
        <v>-4.7018285714265409E-4</v>
      </c>
      <c r="AH38" s="82">
        <f>_xll.qlIndexFixing($Y$21,$AC38,TRUE,_xll.ohTrigger(trigger))</f>
        <v>-4.6972938578591645E-4</v>
      </c>
      <c r="AI38" s="43">
        <f>_xll.qlIndexFixing($Y$6,$AC38,TRUE,trigger)</f>
        <v>-4.7018285714265409E-4</v>
      </c>
      <c r="AJ38" s="45">
        <f t="shared" si="5"/>
        <v>4.5347135673763509E-3</v>
      </c>
      <c r="BJ38" s="40">
        <v>42963</v>
      </c>
      <c r="BK38" s="43" t="e">
        <f>_xll.qlIndexFixing(TenorBasisIndex6M,_xll.qlInterestRateIndexFixingDate(TenorBasisIndex6M,BJ38,trigger),TRUE,_xll.ohTrigger(trigger,$Y$36))</f>
        <v>#NUM!</v>
      </c>
    </row>
    <row r="39" spans="1:63" ht="11.25" customHeight="1" x14ac:dyDescent="0.2">
      <c r="A39" s="7" t="s">
        <v>23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7" t="str">
        <f t="shared" si="2"/>
        <v>obj_00594#0001</v>
      </c>
      <c r="H39" s="9">
        <v>0</v>
      </c>
      <c r="I39" s="10" t="str">
        <f t="shared" si="14"/>
        <v>EURAB3E5Y_Quote</v>
      </c>
      <c r="J39" s="11" t="str">
        <f>_xll.qlSwapForwardHelper(,I39,2,A39,calendar,D39,E39,F39,$G$32,H39,B39,BaseCurve,,,,trigger)</f>
        <v>obj_0059d#0001</v>
      </c>
      <c r="K39" s="16" t="b">
        <v>1</v>
      </c>
      <c r="L39" s="19">
        <v>50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1" t="e">
        <f>_xll.qlForwardHelperEarliestDate(O39,trigger)</f>
        <v>#VALUE!</v>
      </c>
      <c r="S39" s="61" t="e">
        <f>_xll.qlForwardHelperLatestRelevantDate(O39,trigger)</f>
        <v>#VALUE!</v>
      </c>
      <c r="T39" s="61" t="e">
        <f>_xll.qlForwardHelperPillarDate(O39,trigger)</f>
        <v>#VALUE!</v>
      </c>
      <c r="U39" s="80" t="e">
        <f>_xll.qlYieldTSDiscount($Y$22,T39)</f>
        <v>#NUM!</v>
      </c>
      <c r="V39" s="80" t="e">
        <v>#VALUE!</v>
      </c>
      <c r="X39" s="35" t="s">
        <v>5</v>
      </c>
      <c r="Y39" s="67" t="e">
        <v>#NUM!</v>
      </c>
      <c r="AB39" s="39" t="s">
        <v>86</v>
      </c>
      <c r="AC39" s="40">
        <f>_xll.qlInterestRateIndexFixingDate($Y$21,AD39)</f>
        <v>42327</v>
      </c>
      <c r="AD39" s="40">
        <f>_xll.qlCalendarAdvance(calendar,$AD38,AB39,,,trigger)</f>
        <v>42331</v>
      </c>
      <c r="AE39" s="40">
        <f>_xll.qlInterestRateIndexMaturity($Y$21,AD39,)</f>
        <v>42423</v>
      </c>
      <c r="AF39" s="43" t="e">
        <f>_xll.qlTenorBasisValue(TenorBasis3M,AD39,_xll.ohTrigger(trigger,$Y$36))</f>
        <v>#NUM!</v>
      </c>
      <c r="AG39" s="82">
        <f t="shared" si="4"/>
        <v>-4.7406999999979242E-4</v>
      </c>
      <c r="AH39" s="82">
        <f>_xll.qlIndexFixing($Y$21,$AC39,TRUE,_xll.ohTrigger(trigger))</f>
        <v>-4.6956954207412536E-4</v>
      </c>
      <c r="AI39" s="43">
        <f>_xll.qlIndexFixing($Y$6,$AC39,TRUE,trigger)</f>
        <v>-4.7406999999979242E-4</v>
      </c>
      <c r="AJ39" s="45">
        <f t="shared" si="5"/>
        <v>4.500457925667059E-2</v>
      </c>
      <c r="BJ39" s="40">
        <v>42998</v>
      </c>
      <c r="BK39" s="43" t="e">
        <f>_xll.qlIndexFixing(TenorBasisIndex6M,_xll.qlInterestRateIndexFixingDate(TenorBasisIndex6M,BJ39,trigger),TRUE,_xll.ohTrigger(trigger,$Y$36))</f>
        <v>#NUM!</v>
      </c>
    </row>
    <row r="40" spans="1:63" ht="11.25" customHeight="1" x14ac:dyDescent="0.2">
      <c r="A40" s="7" t="s">
        <v>24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7" t="str">
        <f t="shared" si="2"/>
        <v>obj_00594#0001</v>
      </c>
      <c r="H40" s="9">
        <v>0</v>
      </c>
      <c r="I40" s="10" t="str">
        <f t="shared" si="14"/>
        <v>EURAB3E6Y_Quote</v>
      </c>
      <c r="J40" s="11" t="str">
        <f>_xll.qlSwapForwardHelper(,I40,2,A40,calendar,D40,E40,F40,$G$32,H40,B40,BaseCurve,,,,trigger)</f>
        <v>obj_005a1#0001</v>
      </c>
      <c r="K40" s="16" t="b">
        <v>1</v>
      </c>
      <c r="L40" s="19">
        <v>50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1" t="e">
        <f>_xll.qlForwardHelperEarliestDate(O40,trigger)</f>
        <v>#VALUE!</v>
      </c>
      <c r="S40" s="61" t="e">
        <f>_xll.qlForwardHelperLatestRelevantDate(O40,trigger)</f>
        <v>#VALUE!</v>
      </c>
      <c r="T40" s="61" t="e">
        <f>_xll.qlForwardHelperPillarDate(O40,trigger)</f>
        <v>#VALUE!</v>
      </c>
      <c r="U40" s="80" t="e">
        <f>_xll.qlYieldTSDiscount($Y$22,T40)</f>
        <v>#NUM!</v>
      </c>
      <c r="V40" s="80" t="e">
        <v>#VALUE!</v>
      </c>
      <c r="X40" s="35" t="s">
        <v>6</v>
      </c>
      <c r="Y40" s="67" t="e">
        <v>#NUM!</v>
      </c>
      <c r="AB40" s="39" t="s">
        <v>86</v>
      </c>
      <c r="AC40" s="40">
        <f>_xll.qlInterestRateIndexFixingDate($Y$21,AD40)</f>
        <v>42328</v>
      </c>
      <c r="AD40" s="40">
        <f>_xll.qlCalendarAdvance(calendar,$AD39,AB40,,,trigger)</f>
        <v>42332</v>
      </c>
      <c r="AE40" s="40">
        <f>_xll.qlInterestRateIndexMaturity($Y$21,AD40,)</f>
        <v>42424</v>
      </c>
      <c r="AF40" s="43" t="e">
        <f>_xll.qlTenorBasisValue(TenorBasis3M,AD40,_xll.ohTrigger(trigger,$Y$36))</f>
        <v>#NUM!</v>
      </c>
      <c r="AG40" s="82">
        <f t="shared" si="4"/>
        <v>-4.7551873015852758E-4</v>
      </c>
      <c r="AH40" s="82">
        <f>_xll.qlIndexFixing($Y$21,$AC40,TRUE,_xll.ohTrigger(trigger))</f>
        <v>-4.7040385823550051E-4</v>
      </c>
      <c r="AI40" s="43">
        <f>_xll.qlIndexFixing($Y$6,$AC40,TRUE,trigger)</f>
        <v>-4.7551873015852758E-4</v>
      </c>
      <c r="AJ40" s="45">
        <f t="shared" si="5"/>
        <v>5.1148719230270707E-2</v>
      </c>
      <c r="BJ40" s="40">
        <v>43026</v>
      </c>
      <c r="BK40" s="43" t="e">
        <f>_xll.qlIndexFixing(TenorBasisIndex6M,_xll.qlInterestRateIndexFixingDate(TenorBasisIndex6M,BJ40,trigger),TRUE,_xll.ohTrigger(trigger,$Y$36))</f>
        <v>#NUM!</v>
      </c>
    </row>
    <row r="41" spans="1:63" ht="11.25" customHeight="1" x14ac:dyDescent="0.2">
      <c r="A41" s="7" t="s">
        <v>25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7" t="str">
        <f t="shared" si="2"/>
        <v>obj_00594#0001</v>
      </c>
      <c r="H41" s="9">
        <v>0</v>
      </c>
      <c r="I41" s="10" t="str">
        <f t="shared" si="14"/>
        <v>EURAB3E7Y_Quote</v>
      </c>
      <c r="J41" s="11" t="str">
        <f>_xll.qlSwapForwardHelper(,I41,2,A41,calendar,D41,E41,F41,$G$32,H41,B41,BaseCurve,,,,trigger)</f>
        <v>obj_005a9#0001</v>
      </c>
      <c r="K41" s="16" t="b">
        <v>1</v>
      </c>
      <c r="L41" s="19">
        <v>50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1" t="e">
        <f>_xll.qlForwardHelperEarliestDate(O41,trigger)</f>
        <v>#VALUE!</v>
      </c>
      <c r="S41" s="61" t="e">
        <f>_xll.qlForwardHelperLatestRelevantDate(O41,trigger)</f>
        <v>#VALUE!</v>
      </c>
      <c r="T41" s="61" t="e">
        <f>_xll.qlForwardHelperPillarDate(O41,trigger)</f>
        <v>#VALUE!</v>
      </c>
      <c r="U41" s="80" t="e">
        <f>_xll.qlYieldTSDiscount($Y$22,T41)</f>
        <v>#NUM!</v>
      </c>
      <c r="V41" s="80" t="e">
        <v>#VALUE!</v>
      </c>
      <c r="AB41" s="39" t="s">
        <v>86</v>
      </c>
      <c r="AC41" s="40">
        <f>_xll.qlInterestRateIndexFixingDate($Y$21,AD41)</f>
        <v>42331</v>
      </c>
      <c r="AD41" s="40">
        <f>_xll.qlCalendarAdvance(calendar,$AD40,AB41,,,trigger)</f>
        <v>42333</v>
      </c>
      <c r="AE41" s="40">
        <f>_xll.qlInterestRateIndexMaturity($Y$21,AD41,)</f>
        <v>42425</v>
      </c>
      <c r="AF41" s="43" t="e">
        <f>_xll.qlTenorBasisValue(TenorBasis3M,AD41,_xll.ohTrigger(trigger,$Y$36))</f>
        <v>#NUM!</v>
      </c>
      <c r="AG41" s="82">
        <f t="shared" si="4"/>
        <v>-4.7704555555536175E-4</v>
      </c>
      <c r="AH41" s="82">
        <f>_xll.qlIndexFixing($Y$21,$AC41,TRUE,_xll.ohTrigger(trigger))</f>
        <v>-4.7128259136350206E-4</v>
      </c>
      <c r="AI41" s="43">
        <f>_xll.qlIndexFixing($Y$6,$AC41,TRUE,trigger)</f>
        <v>-4.7704555555536175E-4</v>
      </c>
      <c r="AJ41" s="45">
        <f t="shared" si="5"/>
        <v>5.7629641918596847E-2</v>
      </c>
      <c r="BJ41" s="40">
        <v>43054</v>
      </c>
      <c r="BK41" s="43" t="e">
        <f>_xll.qlIndexFixing(TenorBasisIndex6M,_xll.qlInterestRateIndexFixingDate(TenorBasisIndex6M,BJ41,trigger),TRUE,_xll.ohTrigger(trigger,$Y$36))</f>
        <v>#NUM!</v>
      </c>
    </row>
    <row r="42" spans="1:63" ht="11.25" customHeight="1" x14ac:dyDescent="0.2">
      <c r="A42" s="7" t="s">
        <v>26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7" t="str">
        <f t="shared" si="2"/>
        <v>obj_00594#0001</v>
      </c>
      <c r="H42" s="9">
        <v>0</v>
      </c>
      <c r="I42" s="10" t="str">
        <f t="shared" si="14"/>
        <v>EURAB3E8Y_Quote</v>
      </c>
      <c r="J42" s="11" t="str">
        <f>_xll.qlSwapForwardHelper(,I42,2,A42,calendar,D42,E42,F42,$G$32,H42,B42,BaseCurve,,,,trigger)</f>
        <v>obj_005b1#0001</v>
      </c>
      <c r="K42" s="16" t="b">
        <v>1</v>
      </c>
      <c r="L42" s="19">
        <v>50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1" t="e">
        <f>_xll.qlForwardHelperEarliestDate(O42,trigger)</f>
        <v>#VALUE!</v>
      </c>
      <c r="S42" s="61" t="e">
        <f>_xll.qlForwardHelperLatestRelevantDate(O42,trigger)</f>
        <v>#VALUE!</v>
      </c>
      <c r="T42" s="61" t="e">
        <f>_xll.qlForwardHelperPillarDate(O42,trigger)</f>
        <v>#VALUE!</v>
      </c>
      <c r="U42" s="80" t="e">
        <f>_xll.qlYieldTSDiscount($Y$22,T42)</f>
        <v>#NUM!</v>
      </c>
      <c r="V42" s="80" t="e">
        <v>#VALUE!</v>
      </c>
      <c r="X42" s="35" t="s">
        <v>119</v>
      </c>
      <c r="Y42" s="76" t="e">
        <f>_xll.qlTenorBasisYieldTermStructure(,TenorBasis3M,permanent,$Y$36,objectoverwrite)</f>
        <v>#NUM!</v>
      </c>
      <c r="AB42" s="39" t="s">
        <v>86</v>
      </c>
      <c r="AC42" s="40">
        <f>_xll.qlInterestRateIndexFixingDate($Y$21,AD42)</f>
        <v>42332</v>
      </c>
      <c r="AD42" s="40">
        <f>_xll.qlCalendarAdvance(calendar,$AD41,AB42,,,trigger)</f>
        <v>42334</v>
      </c>
      <c r="AE42" s="40">
        <f>_xll.qlInterestRateIndexMaturity($Y$21,AD42,)</f>
        <v>42426</v>
      </c>
      <c r="AF42" s="43" t="e">
        <f>_xll.qlTenorBasisValue(TenorBasis3M,AD42,_xll.ohTrigger(trigger,$Y$36))</f>
        <v>#NUM!</v>
      </c>
      <c r="AG42" s="82">
        <f t="shared" si="4"/>
        <v>-4.7865142857124763E-4</v>
      </c>
      <c r="AH42" s="82">
        <f>_xll.qlIndexFixing($Y$21,$AC42,TRUE,_xll.ohTrigger(trigger))</f>
        <v>-4.7220787882319769E-4</v>
      </c>
      <c r="AI42" s="43">
        <f>_xll.qlIndexFixing($Y$6,$AC42,TRUE,trigger)</f>
        <v>-4.7865142857124763E-4</v>
      </c>
      <c r="AJ42" s="45">
        <f t="shared" si="5"/>
        <v>6.4435497480499454E-2</v>
      </c>
      <c r="BJ42" s="40">
        <v>43089</v>
      </c>
      <c r="BK42" s="43" t="e">
        <f>_xll.qlIndexFixing(TenorBasisIndex6M,_xll.qlInterestRateIndexFixingDate(TenorBasisIndex6M,BJ42,trigger),TRUE,_xll.ohTrigger(trigger,$Y$36))</f>
        <v>#NUM!</v>
      </c>
    </row>
    <row r="43" spans="1:63" x14ac:dyDescent="0.2">
      <c r="A43" s="7" t="s">
        <v>27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7" t="str">
        <f t="shared" si="2"/>
        <v>obj_00594#0001</v>
      </c>
      <c r="H43" s="9">
        <v>0</v>
      </c>
      <c r="I43" s="10" t="str">
        <f t="shared" si="14"/>
        <v>EURAB3E9Y_Quote</v>
      </c>
      <c r="J43" s="11" t="str">
        <f>_xll.qlSwapForwardHelper(,I43,2,A43,calendar,D43,E43,F43,$G$32,H43,B43,BaseCurve,,,,trigger)</f>
        <v>obj_005aa#0001</v>
      </c>
      <c r="K43" s="16" t="b">
        <v>1</v>
      </c>
      <c r="L43" s="19">
        <v>50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1" t="e">
        <f>_xll.qlForwardHelperEarliestDate(O43,trigger)</f>
        <v>#VALUE!</v>
      </c>
      <c r="S43" s="61" t="e">
        <f>_xll.qlForwardHelperLatestRelevantDate(O43,trigger)</f>
        <v>#VALUE!</v>
      </c>
      <c r="T43" s="61" t="e">
        <f>_xll.qlForwardHelperPillarDate(O43,trigger)</f>
        <v>#VALUE!</v>
      </c>
      <c r="U43" s="80" t="e">
        <f>_xll.qlYieldTSDiscount($Y$22,T43)</f>
        <v>#NUM!</v>
      </c>
      <c r="V43" s="80" t="e">
        <v>#VALUE!</v>
      </c>
      <c r="X43" s="35" t="s">
        <v>120</v>
      </c>
      <c r="Y43" s="77" t="e">
        <f>_xll.qlDiscountCorrectedTermStructure(,Y42,_xll.ohPack(RateHelpers),,permanent,,objectoverwrite)</f>
        <v>#VALUE!</v>
      </c>
      <c r="Z43" s="71" t="b">
        <v>0</v>
      </c>
      <c r="AB43" s="39" t="s">
        <v>86</v>
      </c>
      <c r="AC43" s="40">
        <f>_xll.qlInterestRateIndexFixingDate($Y$21,AD43)</f>
        <v>42333</v>
      </c>
      <c r="AD43" s="40">
        <f>_xll.qlCalendarAdvance(calendar,$AD42,AB43,,,trigger)</f>
        <v>42335</v>
      </c>
      <c r="AE43" s="40">
        <f>_xll.qlInterestRateIndexMaturity($Y$21,AD43,)</f>
        <v>42429</v>
      </c>
      <c r="AF43" s="43" t="e">
        <f>_xll.qlTenorBasisValue(TenorBasis3M,AD43,_xll.ohTrigger(trigger,$Y$36))</f>
        <v>#NUM!</v>
      </c>
      <c r="AG43" s="82">
        <f t="shared" si="4"/>
        <v>-4.8033730158713792E-4</v>
      </c>
      <c r="AH43" s="82">
        <f>_xll.qlIndexFixing($Y$21,$AC43,TRUE,_xll.ohTrigger(trigger))</f>
        <v>-4.7555027098784749E-4</v>
      </c>
      <c r="AI43" s="43">
        <f>_xll.qlIndexFixing($Y$6,$AC43,TRUE,trigger)</f>
        <v>-4.8033730158713792E-4</v>
      </c>
      <c r="AJ43" s="45">
        <f t="shared" si="5"/>
        <v>4.7870305992904288E-2</v>
      </c>
      <c r="BJ43" s="40">
        <v>43117</v>
      </c>
      <c r="BK43" s="43" t="e">
        <f>_xll.qlIndexFixing(TenorBasisIndex6M,_xll.qlInterestRateIndexFixingDate(TenorBasisIndex6M,BJ43,trigger),TRUE,_xll.ohTrigger(trigger,$Y$36))</f>
        <v>#NUM!</v>
      </c>
    </row>
    <row r="44" spans="1:63" x14ac:dyDescent="0.2">
      <c r="A44" s="7" t="s">
        <v>28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7" t="str">
        <f t="shared" si="2"/>
        <v>obj_00594#0001</v>
      </c>
      <c r="H44" s="9">
        <v>0</v>
      </c>
      <c r="I44" s="10" t="str">
        <f t="shared" si="14"/>
        <v>EURAB3E10Y_Quote</v>
      </c>
      <c r="J44" s="11" t="str">
        <f>_xll.qlSwapForwardHelper(,I44,2,A44,calendar,D44,E44,F44,$G$32,H44,B44,BaseCurve,,,,trigger)</f>
        <v>obj_005bf#0001</v>
      </c>
      <c r="K44" s="16" t="b">
        <v>0</v>
      </c>
      <c r="L44" s="19">
        <v>50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1" t="e">
        <f>_xll.qlForwardHelperEarliestDate(O44,trigger)</f>
        <v>#VALUE!</v>
      </c>
      <c r="S44" s="61" t="e">
        <f>_xll.qlForwardHelperLatestRelevantDate(O44,trigger)</f>
        <v>#VALUE!</v>
      </c>
      <c r="T44" s="61" t="e">
        <f>_xll.qlForwardHelperPillarDate(O44,trigger)</f>
        <v>#VALUE!</v>
      </c>
      <c r="U44" s="80" t="e">
        <f>_xll.qlYieldTSDiscount($Y$22,T44)</f>
        <v>#NUM!</v>
      </c>
      <c r="V44" s="80" t="e">
        <v>#VALUE!</v>
      </c>
      <c r="X44" s="35" t="s">
        <v>138</v>
      </c>
      <c r="Y44" s="76" t="str">
        <f>_xll.qlRelinkableHandleYieldTermStructure("Basis"&amp;Y20,,permanent,trigger,objectoverwrite)</f>
        <v>Basis3M#0001</v>
      </c>
      <c r="Z44" s="71" t="b">
        <v>0</v>
      </c>
      <c r="AB44" s="39" t="s">
        <v>86</v>
      </c>
      <c r="AC44" s="40">
        <f>_xll.qlInterestRateIndexFixingDate($Y$21,AD44)</f>
        <v>42334</v>
      </c>
      <c r="AD44" s="40">
        <f>_xll.qlCalendarAdvance(calendar,$AD43,AB44,,,trigger)</f>
        <v>42338</v>
      </c>
      <c r="AE44" s="40">
        <f>_xll.qlInterestRateIndexMaturity($Y$21,AD44,)</f>
        <v>42429</v>
      </c>
      <c r="AF44" s="43" t="e">
        <f>_xll.qlTenorBasisValue(TenorBasis3M,AD44,_xll.ohTrigger(trigger,$Y$36))</f>
        <v>#NUM!</v>
      </c>
      <c r="AG44" s="82">
        <f t="shared" si="4"/>
        <v>-4.8588444444436229E-4</v>
      </c>
      <c r="AH44" s="82">
        <f>_xll.qlIndexFixing($Y$21,$AC44,TRUE,_xll.ohTrigger(trigger))</f>
        <v>-4.7522682133790321E-4</v>
      </c>
      <c r="AI44" s="43">
        <f>_xll.qlIndexFixing($Y$6,$AC44,TRUE,trigger)</f>
        <v>-4.8588444444436229E-4</v>
      </c>
      <c r="AJ44" s="45">
        <f t="shared" si="5"/>
        <v>0.1065762310645908</v>
      </c>
      <c r="BJ44" s="40">
        <v>43152</v>
      </c>
      <c r="BK44" s="43" t="e">
        <f>_xll.qlIndexFixing(TenorBasisIndex6M,_xll.qlInterestRateIndexFixingDate(TenorBasisIndex6M,BJ44,trigger),TRUE,_xll.ohTrigger(trigger,$Y$36))</f>
        <v>#NUM!</v>
      </c>
    </row>
    <row r="45" spans="1:63" ht="11.25" customHeight="1" x14ac:dyDescent="0.2">
      <c r="A45" s="7" t="s">
        <v>29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7" t="str">
        <f t="shared" si="2"/>
        <v>obj_00594#0001</v>
      </c>
      <c r="H45" s="9">
        <v>0</v>
      </c>
      <c r="I45" s="10" t="str">
        <f t="shared" si="14"/>
        <v>EURAB3E11Y_Quote</v>
      </c>
      <c r="J45" s="11"/>
      <c r="K45" s="16" t="b">
        <v>0</v>
      </c>
      <c r="L45" s="19">
        <v>50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1" t="e">
        <f>_xll.qlForwardHelperEarliestDate(O45,trigger)</f>
        <v>#VALUE!</v>
      </c>
      <c r="S45" s="61" t="e">
        <f>_xll.qlForwardHelperLatestRelevantDate(O45,trigger)</f>
        <v>#VALUE!</v>
      </c>
      <c r="T45" s="61" t="e">
        <f>_xll.qlForwardHelperPillarDate(O45,trigger)</f>
        <v>#VALUE!</v>
      </c>
      <c r="U45" s="80" t="e">
        <f>_xll.qlYieldTSDiscount($Y$22,T45)</f>
        <v>#NUM!</v>
      </c>
      <c r="V45" s="80" t="e">
        <v>#VALUE!</v>
      </c>
      <c r="X45" s="35" t="s">
        <v>139</v>
      </c>
      <c r="Y45" s="77" t="e">
        <f>_xll.qlRelinkableHandleLinkTo(Y44,Y43)</f>
        <v>#NUM!</v>
      </c>
      <c r="Z45" s="71" t="b">
        <v>0</v>
      </c>
      <c r="AB45" s="39" t="s">
        <v>86</v>
      </c>
      <c r="AC45" s="40">
        <f>_xll.qlInterestRateIndexFixingDate($Y$21,AD45)</f>
        <v>42335</v>
      </c>
      <c r="AD45" s="40">
        <f>_xll.qlCalendarAdvance(calendar,$AD44,AB45,,,trigger)</f>
        <v>42339</v>
      </c>
      <c r="AE45" s="40">
        <f>_xll.qlInterestRateIndexMaturity($Y$21,AD45,)</f>
        <v>42430</v>
      </c>
      <c r="AF45" s="43" t="e">
        <f>_xll.qlTenorBasisValue(TenorBasis3M,AD45,_xll.ohTrigger(trigger,$Y$36))</f>
        <v>#NUM!</v>
      </c>
      <c r="AG45" s="82">
        <f t="shared" si="4"/>
        <v>-4.8789984126979718E-4</v>
      </c>
      <c r="AH45" s="82">
        <f>_xll.qlIndexFixing($Y$21,$AC45,TRUE,_xll.ohTrigger(trigger))</f>
        <v>-4.7642934725147465E-4</v>
      </c>
      <c r="AI45" s="43">
        <f>_xll.qlIndexFixing($Y$6,$AC45,TRUE,trigger)</f>
        <v>-4.8789984126979718E-4</v>
      </c>
      <c r="AJ45" s="45">
        <f t="shared" si="5"/>
        <v>0.1147049401832253</v>
      </c>
      <c r="BJ45" s="40">
        <v>43180</v>
      </c>
      <c r="BK45" s="43" t="e">
        <f>_xll.qlIndexFixing(TenorBasisIndex6M,_xll.qlInterestRateIndexFixingDate(TenorBasisIndex6M,BJ45,trigger),TRUE,_xll.ohTrigger(trigger,$Y$36))</f>
        <v>#NUM!</v>
      </c>
    </row>
    <row r="46" spans="1:63" ht="11.25" customHeight="1" x14ac:dyDescent="0.2">
      <c r="A46" s="7" t="s">
        <v>30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7" t="str">
        <f t="shared" si="2"/>
        <v>obj_00594#0001</v>
      </c>
      <c r="H46" s="9">
        <v>0</v>
      </c>
      <c r="I46" s="10" t="str">
        <f t="shared" si="14"/>
        <v>EURAB3E12Y_Quote</v>
      </c>
      <c r="J46" s="11"/>
      <c r="K46" s="16" t="b">
        <v>0</v>
      </c>
      <c r="L46" s="19">
        <v>50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1" t="e">
        <f>_xll.qlForwardHelperEarliestDate(O46,trigger)</f>
        <v>#VALUE!</v>
      </c>
      <c r="S46" s="61" t="e">
        <f>_xll.qlForwardHelperLatestRelevantDate(O46,trigger)</f>
        <v>#VALUE!</v>
      </c>
      <c r="T46" s="61" t="e">
        <f>_xll.qlForwardHelperPillarDate(O46,trigger)</f>
        <v>#VALUE!</v>
      </c>
      <c r="U46" s="80" t="e">
        <f>_xll.qlYieldTSDiscount($Y$22,T46)</f>
        <v>#NUM!</v>
      </c>
      <c r="V46" s="80" t="e">
        <v>#VALUE!</v>
      </c>
      <c r="X46" s="35" t="s">
        <v>127</v>
      </c>
      <c r="Y46" s="76" t="str">
        <f>_xll.qlEuribor("BasisIndex"&amp;Y20,$Y$20,$Y$44,permanent,trigger,objectoverwrite)</f>
        <v>BasisIndex3M#0001</v>
      </c>
      <c r="Z46" s="72" t="b">
        <v>0</v>
      </c>
      <c r="AB46" s="39" t="s">
        <v>86</v>
      </c>
      <c r="AC46" s="40">
        <f>_xll.qlInterestRateIndexFixingDate($Y$21,AD46)</f>
        <v>42338</v>
      </c>
      <c r="AD46" s="40">
        <f>_xll.qlCalendarAdvance(calendar,$AD45,AB46,,,trigger)</f>
        <v>42340</v>
      </c>
      <c r="AE46" s="40">
        <f>_xll.qlInterestRateIndexMaturity($Y$21,AD46,)</f>
        <v>42431</v>
      </c>
      <c r="AF46" s="43" t="e">
        <f>_xll.qlTenorBasisValue(TenorBasis3M,AD46,_xll.ohTrigger(trigger,$Y$36))</f>
        <v>#NUM!</v>
      </c>
      <c r="AG46" s="82">
        <f t="shared" si="4"/>
        <v>-4.8999999999999998E-4</v>
      </c>
      <c r="AH46" s="82">
        <f>_xll.qlIndexFixing($Y$21,$AC46,TRUE,_xll.ohTrigger(trigger))</f>
        <v>-4.7769279675693175E-4</v>
      </c>
      <c r="AI46" s="43">
        <f>_xll.qlIndexFixing($Y$6,$AC46,TRUE,trigger)</f>
        <v>-4.8999999999999998E-4</v>
      </c>
      <c r="AJ46" s="45">
        <f t="shared" si="5"/>
        <v>0.12307203243068238</v>
      </c>
      <c r="BJ46" s="41">
        <v>43208</v>
      </c>
      <c r="BK46" s="44" t="e">
        <f>_xll.qlIndexFixing(TenorBasisIndex6M,_xll.qlInterestRateIndexFixingDate(TenorBasisIndex6M,BJ46,trigger),TRUE,_xll.ohTrigger(trigger,$Y$36))</f>
        <v>#NUM!</v>
      </c>
    </row>
    <row r="47" spans="1:63" x14ac:dyDescent="0.2">
      <c r="A47" s="7" t="s">
        <v>31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7" t="str">
        <f t="shared" si="2"/>
        <v>obj_00594#0001</v>
      </c>
      <c r="H47" s="9">
        <v>0</v>
      </c>
      <c r="I47" s="10" t="str">
        <f t="shared" si="14"/>
        <v>EURAB3E13Y_Quote</v>
      </c>
      <c r="J47" s="11"/>
      <c r="K47" s="16" t="b">
        <v>0</v>
      </c>
      <c r="L47" s="19">
        <v>50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1" t="e">
        <f>_xll.qlForwardHelperEarliestDate(O47,trigger)</f>
        <v>#VALUE!</v>
      </c>
      <c r="S47" s="61" t="e">
        <f>_xll.qlForwardHelperLatestRelevantDate(O47,trigger)</f>
        <v>#VALUE!</v>
      </c>
      <c r="T47" s="61" t="e">
        <f>_xll.qlForwardHelperPillarDate(O47,trigger)</f>
        <v>#VALUE!</v>
      </c>
      <c r="U47" s="80" t="e">
        <f>_xll.qlYieldTSDiscount($Y$22,T47)</f>
        <v>#NUM!</v>
      </c>
      <c r="V47" s="80" t="e">
        <v>#VALUE!</v>
      </c>
      <c r="AB47" s="39" t="s">
        <v>86</v>
      </c>
      <c r="AC47" s="40">
        <f>_xll.qlInterestRateIndexFixingDate($Y$21,AD47)</f>
        <v>42339</v>
      </c>
      <c r="AD47" s="40">
        <f>_xll.qlCalendarAdvance(calendar,$AD46,AB47,,,trigger)</f>
        <v>42341</v>
      </c>
      <c r="AE47" s="40">
        <f>_xll.qlInterestRateIndexMaturity($Y$21,AD47,)</f>
        <v>42432</v>
      </c>
      <c r="AF47" s="43" t="e">
        <f>_xll.qlTenorBasisValue(TenorBasis3M,AD47,_xll.ohTrigger(trigger,$Y$36))</f>
        <v>#NUM!</v>
      </c>
      <c r="AG47" s="82">
        <f t="shared" si="4"/>
        <v>-4.9199344023327998E-4</v>
      </c>
      <c r="AH47" s="82">
        <f>_xll.qlIndexFixing($Y$21,$AC47,TRUE,_xll.ohTrigger(trigger))</f>
        <v>-4.7901824171072424E-4</v>
      </c>
      <c r="AI47" s="43">
        <f>_xll.qlIndexFixing($Y$6,$AC47,TRUE,trigger)</f>
        <v>-4.9199344023327998E-4</v>
      </c>
      <c r="AJ47" s="45">
        <f t="shared" si="5"/>
        <v>0.12975198522555739</v>
      </c>
    </row>
    <row r="48" spans="1:63" x14ac:dyDescent="0.2">
      <c r="A48" s="7" t="s">
        <v>32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7" t="str">
        <f t="shared" si="2"/>
        <v>obj_00594#0001</v>
      </c>
      <c r="H48" s="9">
        <v>0</v>
      </c>
      <c r="I48" s="10" t="str">
        <f t="shared" si="14"/>
        <v>EURAB3E14Y_Quote</v>
      </c>
      <c r="J48" s="11"/>
      <c r="K48" s="16" t="b">
        <v>0</v>
      </c>
      <c r="L48" s="19">
        <v>50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1" t="e">
        <f>_xll.qlForwardHelperEarliestDate(O48,trigger)</f>
        <v>#VALUE!</v>
      </c>
      <c r="S48" s="61" t="e">
        <f>_xll.qlForwardHelperLatestRelevantDate(O48,trigger)</f>
        <v>#VALUE!</v>
      </c>
      <c r="T48" s="61" t="e">
        <f>_xll.qlForwardHelperPillarDate(O48,trigger)</f>
        <v>#VALUE!</v>
      </c>
      <c r="U48" s="80" t="e">
        <f>_xll.qlYieldTSDiscount($Y$22,T48)</f>
        <v>#NUM!</v>
      </c>
      <c r="V48" s="80" t="e">
        <v>#VALUE!</v>
      </c>
      <c r="X48" s="1" t="s">
        <v>117</v>
      </c>
      <c r="AB48" s="39" t="s">
        <v>86</v>
      </c>
      <c r="AC48" s="40">
        <f>_xll.qlInterestRateIndexFixingDate($Y$21,AD48)</f>
        <v>42340</v>
      </c>
      <c r="AD48" s="40">
        <f>_xll.qlCalendarAdvance(calendar,$AD47,AB48,,,trigger)</f>
        <v>42342</v>
      </c>
      <c r="AE48" s="40">
        <f>_xll.qlInterestRateIndexMaturity($Y$21,AD48,)</f>
        <v>42433</v>
      </c>
      <c r="AF48" s="43" t="e">
        <f>_xll.qlTenorBasisValue(TenorBasis3M,AD48,_xll.ohTrigger(trigger,$Y$36))</f>
        <v>#NUM!</v>
      </c>
      <c r="AG48" s="82">
        <f t="shared" si="4"/>
        <v>-4.9370262390678707E-4</v>
      </c>
      <c r="AH48" s="82">
        <f>_xll.qlIndexFixing($Y$21,$AC48,TRUE,_xll.ohTrigger(trigger))</f>
        <v>-4.8040239807958703E-4</v>
      </c>
      <c r="AI48" s="43">
        <f>_xll.qlIndexFixing($Y$6,$AC48,TRUE,trigger)</f>
        <v>-4.9370262390678707E-4</v>
      </c>
      <c r="AJ48" s="45">
        <f t="shared" si="5"/>
        <v>0.13300225827200038</v>
      </c>
    </row>
    <row r="49" spans="1:36" x14ac:dyDescent="0.2">
      <c r="A49" s="7" t="s">
        <v>33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7" t="str">
        <f t="shared" si="2"/>
        <v>obj_00594#0001</v>
      </c>
      <c r="H49" s="9">
        <v>0</v>
      </c>
      <c r="I49" s="10" t="str">
        <f t="shared" si="14"/>
        <v>EURAB3E15Y_Quote</v>
      </c>
      <c r="J49" s="11" t="str">
        <f>_xll.qlSwapForwardHelper(,I49,2,A49,calendar,D49,E49,F49,$G$32,H49,B49,BaseCurve,,,,trigger)</f>
        <v>obj_005af#0001</v>
      </c>
      <c r="K49" s="16" t="b">
        <v>0</v>
      </c>
      <c r="L49" s="19">
        <v>50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1" t="e">
        <f>_xll.qlForwardHelperEarliestDate(O49,trigger)</f>
        <v>#VALUE!</v>
      </c>
      <c r="S49" s="61" t="e">
        <f>_xll.qlForwardHelperLatestRelevantDate(O49,trigger)</f>
        <v>#VALUE!</v>
      </c>
      <c r="T49" s="61" t="e">
        <f>_xll.qlForwardHelperPillarDate(O49,trigger)</f>
        <v>#VALUE!</v>
      </c>
      <c r="U49" s="80" t="e">
        <f>_xll.qlYieldTSDiscount($Y$22,T49)</f>
        <v>#NUM!</v>
      </c>
      <c r="V49" s="80" t="e">
        <v>#VALUE!</v>
      </c>
      <c r="X49" s="35" t="s">
        <v>112</v>
      </c>
      <c r="Y49" s="78" t="e">
        <f>AVERAGE(_xll.ohPack($V$3:$V$72))</f>
        <v>#VALUE!</v>
      </c>
      <c r="AB49" s="39" t="s">
        <v>86</v>
      </c>
      <c r="AC49" s="40">
        <f>_xll.qlInterestRateIndexFixingDate($Y$21,AD49)</f>
        <v>42341</v>
      </c>
      <c r="AD49" s="40">
        <f>_xll.qlCalendarAdvance(calendar,$AD48,AB49,,,trigger)</f>
        <v>42345</v>
      </c>
      <c r="AE49" s="40">
        <f>_xll.qlInterestRateIndexMaturity($Y$21,AD49,)</f>
        <v>42436</v>
      </c>
      <c r="AF49" s="43" t="e">
        <f>_xll.qlTenorBasisValue(TenorBasis3M,AD49,_xll.ohTrigger(trigger,$Y$36))</f>
        <v>#NUM!</v>
      </c>
      <c r="AG49" s="82">
        <f t="shared" si="4"/>
        <v>-4.9734329446080299E-4</v>
      </c>
      <c r="AH49" s="82">
        <f>_xll.qlIndexFixing($Y$21,$AC49,TRUE,_xll.ohTrigger(trigger))</f>
        <v>-4.8486340572023788E-4</v>
      </c>
      <c r="AI49" s="43">
        <f>_xll.qlIndexFixing($Y$6,$AC49,TRUE,trigger)</f>
        <v>-4.9734329446080299E-4</v>
      </c>
      <c r="AJ49" s="45">
        <f t="shared" si="5"/>
        <v>0.12479888740565109</v>
      </c>
    </row>
    <row r="50" spans="1:36" x14ac:dyDescent="0.2">
      <c r="A50" s="7" t="s">
        <v>34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7" t="str">
        <f t="shared" si="2"/>
        <v>obj_00594#0001</v>
      </c>
      <c r="H50" s="9">
        <v>0</v>
      </c>
      <c r="I50" s="10" t="str">
        <f t="shared" si="14"/>
        <v>EURAB3E16Y_Quote</v>
      </c>
      <c r="J50" s="11"/>
      <c r="K50" s="16" t="b">
        <v>0</v>
      </c>
      <c r="L50" s="19">
        <v>50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1" t="e">
        <f>_xll.qlForwardHelperEarliestDate(O50,trigger)</f>
        <v>#VALUE!</v>
      </c>
      <c r="S50" s="61" t="e">
        <f>_xll.qlForwardHelperLatestRelevantDate(O50,trigger)</f>
        <v>#VALUE!</v>
      </c>
      <c r="T50" s="61" t="e">
        <f>_xll.qlForwardHelperPillarDate(O50,trigger)</f>
        <v>#VALUE!</v>
      </c>
      <c r="U50" s="80" t="e">
        <f>_xll.qlYieldTSDiscount($Y$22,T50)</f>
        <v>#NUM!</v>
      </c>
      <c r="V50" s="80" t="e">
        <v>#VALUE!</v>
      </c>
      <c r="X50" s="35" t="s">
        <v>113</v>
      </c>
      <c r="Y50" s="78" t="e">
        <f>MAX(_xll.ohPack($V$3:$V$72))</f>
        <v>#VALUE!</v>
      </c>
      <c r="AB50" s="39" t="s">
        <v>86</v>
      </c>
      <c r="AC50" s="40">
        <f>_xll.qlInterestRateIndexFixingDate($Y$21,AD50)</f>
        <v>42342</v>
      </c>
      <c r="AD50" s="40">
        <f>_xll.qlCalendarAdvance(calendar,$AD49,AB50,,,trigger)</f>
        <v>42346</v>
      </c>
      <c r="AE50" s="40">
        <f>_xll.qlInterestRateIndexMaturity($Y$21,AD50,)</f>
        <v>42437</v>
      </c>
      <c r="AF50" s="43" t="e">
        <f>_xll.qlTenorBasisValue(TenorBasis3M,AD50,_xll.ohTrigger(trigger,$Y$36))</f>
        <v>#NUM!</v>
      </c>
      <c r="AG50" s="82">
        <f t="shared" si="4"/>
        <v>-4.9813411078735109E-4</v>
      </c>
      <c r="AH50" s="82">
        <f>_xll.qlIndexFixing($Y$21,$AC50,TRUE,_xll.ohTrigger(trigger))</f>
        <v>-4.8643867781015165E-4</v>
      </c>
      <c r="AI50" s="43">
        <f>_xll.qlIndexFixing($Y$6,$AC50,TRUE,trigger)</f>
        <v>-4.9813411078735109E-4</v>
      </c>
      <c r="AJ50" s="45">
        <f t="shared" si="5"/>
        <v>0.11695432977199438</v>
      </c>
    </row>
    <row r="51" spans="1:36" x14ac:dyDescent="0.2">
      <c r="A51" s="7" t="s">
        <v>35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7" t="str">
        <f t="shared" si="2"/>
        <v>obj_00594#0001</v>
      </c>
      <c r="H51" s="9">
        <v>0</v>
      </c>
      <c r="I51" s="10" t="str">
        <f t="shared" si="14"/>
        <v>EURAB3E17Y_Quote</v>
      </c>
      <c r="J51" s="11"/>
      <c r="K51" s="16" t="b">
        <v>0</v>
      </c>
      <c r="L51" s="19">
        <v>50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1" t="e">
        <f>_xll.qlForwardHelperEarliestDate(O51,trigger)</f>
        <v>#VALUE!</v>
      </c>
      <c r="S51" s="61" t="e">
        <f>_xll.qlForwardHelperLatestRelevantDate(O51,trigger)</f>
        <v>#VALUE!</v>
      </c>
      <c r="T51" s="61" t="e">
        <f>_xll.qlForwardHelperPillarDate(O51,trigger)</f>
        <v>#VALUE!</v>
      </c>
      <c r="U51" s="80" t="e">
        <f>_xll.qlYieldTSDiscount($Y$22,T51)</f>
        <v>#NUM!</v>
      </c>
      <c r="V51" s="80" t="e">
        <v>#VALUE!</v>
      </c>
      <c r="X51" s="35" t="s">
        <v>114</v>
      </c>
      <c r="Y51" s="76" t="e">
        <f>INDEX(_xll.ohPack($T$3:$V$72),MATCH($Y$50,_xll.ohPack($V$3:$V$72),0))</f>
        <v>#VALUE!</v>
      </c>
      <c r="AB51" s="39" t="s">
        <v>86</v>
      </c>
      <c r="AC51" s="40">
        <f>_xll.qlInterestRateIndexFixingDate($Y$21,AD51)</f>
        <v>42345</v>
      </c>
      <c r="AD51" s="40">
        <f>_xll.qlCalendarAdvance(calendar,$AD50,AB51,,,trigger)</f>
        <v>42347</v>
      </c>
      <c r="AE51" s="40">
        <f>_xll.qlInterestRateIndexMaturity($Y$21,AD51,)</f>
        <v>42438</v>
      </c>
      <c r="AF51" s="43" t="e">
        <f>_xll.qlTenorBasisValue(TenorBasis3M,AD51,_xll.ohTrigger(trigger,$Y$36))</f>
        <v>#NUM!</v>
      </c>
      <c r="AG51" s="82">
        <f t="shared" si="4"/>
        <v>-4.9875000000019262E-4</v>
      </c>
      <c r="AH51" s="82">
        <f>_xll.qlIndexFixing($Y$21,$AC51,TRUE,_xll.ohTrigger(trigger))</f>
        <v>-4.8805079636879872E-4</v>
      </c>
      <c r="AI51" s="43">
        <f>_xll.qlIndexFixing($Y$6,$AC51,TRUE,trigger)</f>
        <v>-4.9875000000019262E-4</v>
      </c>
      <c r="AJ51" s="45">
        <f t="shared" si="5"/>
        <v>0.10699203631393893</v>
      </c>
    </row>
    <row r="52" spans="1:36" x14ac:dyDescent="0.2">
      <c r="A52" s="7" t="s">
        <v>36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7" t="str">
        <f t="shared" si="2"/>
        <v>obj_00594#0001</v>
      </c>
      <c r="H52" s="9">
        <v>0</v>
      </c>
      <c r="I52" s="10" t="str">
        <f t="shared" si="14"/>
        <v>EURAB3E18Y_Quote</v>
      </c>
      <c r="J52" s="11"/>
      <c r="K52" s="16" t="b">
        <v>0</v>
      </c>
      <c r="L52" s="19">
        <v>50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1" t="e">
        <f>_xll.qlForwardHelperEarliestDate(O52,trigger)</f>
        <v>#VALUE!</v>
      </c>
      <c r="S52" s="61" t="e">
        <f>_xll.qlForwardHelperLatestRelevantDate(O52,trigger)</f>
        <v>#VALUE!</v>
      </c>
      <c r="T52" s="61" t="e">
        <f>_xll.qlForwardHelperPillarDate(O52,trigger)</f>
        <v>#VALUE!</v>
      </c>
      <c r="U52" s="80" t="e">
        <f>_xll.qlYieldTSDiscount($Y$22,T52)</f>
        <v>#NUM!</v>
      </c>
      <c r="V52" s="80" t="e">
        <v>#VALUE!</v>
      </c>
      <c r="X52" s="35" t="s">
        <v>115</v>
      </c>
      <c r="Y52" s="78" t="e">
        <f>MIN(_xll.ohPack($V$3:$V$72))</f>
        <v>#VALUE!</v>
      </c>
      <c r="AB52" s="39" t="s">
        <v>86</v>
      </c>
      <c r="AC52" s="40">
        <f>_xll.qlInterestRateIndexFixingDate($Y$21,AD52)</f>
        <v>42346</v>
      </c>
      <c r="AD52" s="40">
        <f>_xll.qlCalendarAdvance(calendar,$AD51,AB52,,,trigger)</f>
        <v>42348</v>
      </c>
      <c r="AE52" s="40">
        <f>_xll.qlInterestRateIndexMaturity($Y$21,AD52,)</f>
        <v>42439</v>
      </c>
      <c r="AF52" s="43" t="e">
        <f>_xll.qlTenorBasisValue(TenorBasis3M,AD52,_xll.ohTrigger(trigger,$Y$36))</f>
        <v>#NUM!</v>
      </c>
      <c r="AG52" s="82">
        <f t="shared" si="4"/>
        <v>-4.9921282798854097E-4</v>
      </c>
      <c r="AH52" s="82">
        <f>_xll.qlIndexFixing($Y$21,$AC52,TRUE,_xll.ohTrigger(trigger))</f>
        <v>-4.8969538842430439E-4</v>
      </c>
      <c r="AI52" s="43">
        <f>_xll.qlIndexFixing($Y$6,$AC52,TRUE,trigger)</f>
        <v>-4.9921282798854097E-4</v>
      </c>
      <c r="AJ52" s="45">
        <f t="shared" si="5"/>
        <v>9.5174395642365822E-2</v>
      </c>
    </row>
    <row r="53" spans="1:36" x14ac:dyDescent="0.2">
      <c r="A53" s="7" t="s">
        <v>37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7" t="str">
        <f t="shared" si="2"/>
        <v>obj_00594#0001</v>
      </c>
      <c r="H53" s="9">
        <v>0</v>
      </c>
      <c r="I53" s="10" t="str">
        <f t="shared" si="14"/>
        <v>EURAB3E19Y_Quote</v>
      </c>
      <c r="J53" s="11"/>
      <c r="K53" s="16" t="b">
        <v>0</v>
      </c>
      <c r="L53" s="19">
        <v>50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1" t="e">
        <f>_xll.qlForwardHelperEarliestDate(O53,trigger)</f>
        <v>#VALUE!</v>
      </c>
      <c r="S53" s="61" t="e">
        <f>_xll.qlForwardHelperLatestRelevantDate(O53,trigger)</f>
        <v>#VALUE!</v>
      </c>
      <c r="T53" s="61" t="e">
        <f>_xll.qlForwardHelperPillarDate(O53,trigger)</f>
        <v>#VALUE!</v>
      </c>
      <c r="U53" s="80" t="e">
        <f>_xll.qlYieldTSDiscount($Y$22,T53)</f>
        <v>#NUM!</v>
      </c>
      <c r="V53" s="80" t="e">
        <v>#VALUE!</v>
      </c>
      <c r="X53" s="35" t="s">
        <v>116</v>
      </c>
      <c r="Y53" s="76" t="e">
        <f>INDEX(_xll.ohPack($T$3:$V$72),MATCH($Y$52,_xll.ohPack($V$3:$V$72),0))</f>
        <v>#VALUE!</v>
      </c>
      <c r="AB53" s="39" t="s">
        <v>86</v>
      </c>
      <c r="AC53" s="40">
        <f>_xll.qlInterestRateIndexFixingDate($Y$21,AD53)</f>
        <v>42347</v>
      </c>
      <c r="AD53" s="40">
        <f>_xll.qlCalendarAdvance(calendar,$AD52,AB53,,,trigger)</f>
        <v>42349</v>
      </c>
      <c r="AE53" s="40">
        <f>_xll.qlInterestRateIndexMaturity($Y$21,AD53,)</f>
        <v>42440</v>
      </c>
      <c r="AF53" s="43" t="e">
        <f>_xll.qlTenorBasisValue(TenorBasis3M,AD53,_xll.ohTrigger(trigger,$Y$36))</f>
        <v>#NUM!</v>
      </c>
      <c r="AG53" s="82">
        <f t="shared" si="4"/>
        <v>-4.9954446064160948E-4</v>
      </c>
      <c r="AH53" s="82">
        <f>_xll.qlIndexFixing($Y$21,$AC53,TRUE,_xll.ohTrigger(trigger))</f>
        <v>-4.913680810065507E-4</v>
      </c>
      <c r="AI53" s="43">
        <f>_xll.qlIndexFixing($Y$6,$AC53,TRUE,trigger)</f>
        <v>-4.9954446064160948E-4</v>
      </c>
      <c r="AJ53" s="45">
        <f t="shared" si="5"/>
        <v>8.1763796350587795E-2</v>
      </c>
    </row>
    <row r="54" spans="1:36" x14ac:dyDescent="0.2">
      <c r="A54" s="7" t="s">
        <v>38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7" t="str">
        <f t="shared" si="2"/>
        <v>obj_00594#0001</v>
      </c>
      <c r="H54" s="9">
        <v>0</v>
      </c>
      <c r="I54" s="10" t="str">
        <f t="shared" si="14"/>
        <v>EURAB3E20Y_Quote</v>
      </c>
      <c r="J54" s="11" t="str">
        <f>_xll.qlSwapForwardHelper(,I54,2,A54,calendar,D54,E54,F54,$G$32,H54,B54,BaseCurve,,,,trigger)</f>
        <v>obj_005a4#0001</v>
      </c>
      <c r="K54" s="16" t="b">
        <v>0</v>
      </c>
      <c r="L54" s="19">
        <v>50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1" t="e">
        <f>_xll.qlForwardHelperEarliestDate(O54,trigger)</f>
        <v>#VALUE!</v>
      </c>
      <c r="S54" s="61" t="e">
        <f>_xll.qlForwardHelperLatestRelevantDate(O54,trigger)</f>
        <v>#VALUE!</v>
      </c>
      <c r="T54" s="61" t="e">
        <f>_xll.qlForwardHelperPillarDate(O54,trigger)</f>
        <v>#VALUE!</v>
      </c>
      <c r="U54" s="80" t="e">
        <f>_xll.qlYieldTSDiscount($Y$22,T54)</f>
        <v>#NUM!</v>
      </c>
      <c r="V54" s="80" t="e">
        <v>#VALUE!</v>
      </c>
      <c r="AB54" s="39" t="s">
        <v>86</v>
      </c>
      <c r="AC54" s="40">
        <f>_xll.qlInterestRateIndexFixingDate($Y$21,AD54)</f>
        <v>42348</v>
      </c>
      <c r="AD54" s="40">
        <f>_xll.qlCalendarAdvance(calendar,$AD53,AB54,,,trigger)</f>
        <v>42352</v>
      </c>
      <c r="AE54" s="40">
        <f>_xll.qlInterestRateIndexMaturity($Y$21,AD54,)</f>
        <v>42443</v>
      </c>
      <c r="AF54" s="43" t="e">
        <f>_xll.qlTenorBasisValue(TenorBasis3M,AD54,_xll.ohTrigger(trigger,$Y$36))</f>
        <v>#NUM!</v>
      </c>
      <c r="AG54" s="82">
        <f t="shared" si="4"/>
        <v>-4.9997084548126906E-4</v>
      </c>
      <c r="AH54" s="82">
        <f>_xll.qlIndexFixing($Y$21,$AC54,TRUE,_xll.ohTrigger(trigger))</f>
        <v>-4.9651103235925063E-4</v>
      </c>
      <c r="AI54" s="43">
        <f>_xll.qlIndexFixing($Y$6,$AC54,TRUE,trigger)</f>
        <v>-4.9997084548126906E-4</v>
      </c>
      <c r="AJ54" s="45">
        <f t="shared" si="5"/>
        <v>3.4598131220184292E-2</v>
      </c>
    </row>
    <row r="55" spans="1:36" x14ac:dyDescent="0.2">
      <c r="A55" s="7" t="s">
        <v>39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7" t="str">
        <f t="shared" si="2"/>
        <v>obj_00594#0001</v>
      </c>
      <c r="H55" s="9">
        <v>0</v>
      </c>
      <c r="I55" s="10" t="str">
        <f t="shared" si="14"/>
        <v>EURAB3E21Y_Quote</v>
      </c>
      <c r="J55" s="11"/>
      <c r="K55" s="16" t="b">
        <v>0</v>
      </c>
      <c r="L55" s="19">
        <v>50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1" t="e">
        <f>_xll.qlForwardHelperEarliestDate(O55,trigger)</f>
        <v>#VALUE!</v>
      </c>
      <c r="S55" s="61" t="e">
        <f>_xll.qlForwardHelperLatestRelevantDate(O55,trigger)</f>
        <v>#VALUE!</v>
      </c>
      <c r="T55" s="61" t="e">
        <f>_xll.qlForwardHelperPillarDate(O55,trigger)</f>
        <v>#VALUE!</v>
      </c>
      <c r="U55" s="80" t="e">
        <f>_xll.qlYieldTSDiscount($Y$22,T55)</f>
        <v>#NUM!</v>
      </c>
      <c r="V55" s="80" t="e">
        <v>#VALUE!</v>
      </c>
      <c r="AB55" s="39" t="s">
        <v>86</v>
      </c>
      <c r="AC55" s="40">
        <f>_xll.qlInterestRateIndexFixingDate($Y$21,AD55)</f>
        <v>42349</v>
      </c>
      <c r="AD55" s="40">
        <f>_xll.qlCalendarAdvance(calendar,$AD54,AB55,,,trigger)</f>
        <v>42353</v>
      </c>
      <c r="AE55" s="40">
        <f>_xll.qlInterestRateIndexMaturity($Y$21,AD55,)</f>
        <v>42444</v>
      </c>
      <c r="AF55" s="43" t="e">
        <f>_xll.qlTenorBasisValue(TenorBasis3M,AD55,_xll.ohTrigger(trigger,$Y$36))</f>
        <v>#NUM!</v>
      </c>
      <c r="AG55" s="82">
        <f t="shared" si="4"/>
        <v>-4.9999635568535124E-4</v>
      </c>
      <c r="AH55" s="82">
        <f>_xll.qlIndexFixing($Y$21,$AC55,TRUE,_xll.ohTrigger(trigger))</f>
        <v>-4.9825239752559981E-4</v>
      </c>
      <c r="AI55" s="43">
        <f>_xll.qlIndexFixing($Y$6,$AC55,TRUE,trigger)</f>
        <v>-4.9999635568535124E-4</v>
      </c>
      <c r="AJ55" s="45">
        <f t="shared" si="5"/>
        <v>1.7439581597514242E-2</v>
      </c>
    </row>
    <row r="56" spans="1:36" x14ac:dyDescent="0.2">
      <c r="A56" s="7" t="s">
        <v>40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7" t="str">
        <f t="shared" si="2"/>
        <v>obj_00594#0001</v>
      </c>
      <c r="H56" s="9">
        <v>0</v>
      </c>
      <c r="I56" s="10" t="str">
        <f t="shared" si="14"/>
        <v>EURAB3E22Y_Quote</v>
      </c>
      <c r="J56" s="11"/>
      <c r="K56" s="16" t="b">
        <v>0</v>
      </c>
      <c r="L56" s="19">
        <v>50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1" t="e">
        <f>_xll.qlForwardHelperEarliestDate(O56,trigger)</f>
        <v>#VALUE!</v>
      </c>
      <c r="S56" s="61" t="e">
        <f>_xll.qlForwardHelperLatestRelevantDate(O56,trigger)</f>
        <v>#VALUE!</v>
      </c>
      <c r="T56" s="61" t="e">
        <f>_xll.qlForwardHelperPillarDate(O56,trigger)</f>
        <v>#VALUE!</v>
      </c>
      <c r="U56" s="80" t="e">
        <f>_xll.qlYieldTSDiscount($Y$22,T56)</f>
        <v>#NUM!</v>
      </c>
      <c r="V56" s="80" t="e">
        <v>#VALUE!</v>
      </c>
      <c r="AB56" s="39" t="s">
        <v>86</v>
      </c>
      <c r="AC56" s="40">
        <f>_xll.qlInterestRateIndexFixingDate($Y$21,AD56)</f>
        <v>42352</v>
      </c>
      <c r="AD56" s="40">
        <f>_xll.qlCalendarAdvance(calendar,$AD55,AB56,,,trigger)</f>
        <v>42354</v>
      </c>
      <c r="AE56" s="40">
        <f>_xll.qlInterestRateIndexMaturity($Y$21,AD56,)</f>
        <v>42445</v>
      </c>
      <c r="AF56" s="43" t="e">
        <f>_xll.qlTenorBasisValue(TenorBasis3M,AD56,_xll.ohTrigger(trigger,$Y$36))</f>
        <v>#NUM!</v>
      </c>
      <c r="AG56" s="82">
        <f t="shared" si="4"/>
        <v>-5.000000000002201E-4</v>
      </c>
      <c r="AH56" s="82">
        <f>_xll.qlIndexFixing($Y$21,$AC56,TRUE,_xll.ohTrigger(trigger))</f>
        <v>-4.9999999849063945E-4</v>
      </c>
      <c r="AI56" s="43">
        <f>_xll.qlIndexFixing($Y$6,$AC56,TRUE,trigger)</f>
        <v>-5.000000000002201E-4</v>
      </c>
      <c r="AJ56" s="45">
        <f t="shared" si="5"/>
        <v>1.5095806549236812E-8</v>
      </c>
    </row>
    <row r="57" spans="1:36" x14ac:dyDescent="0.2">
      <c r="A57" s="7" t="s">
        <v>41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7" t="str">
        <f t="shared" si="2"/>
        <v>obj_00594#0001</v>
      </c>
      <c r="H57" s="9">
        <v>0</v>
      </c>
      <c r="I57" s="10" t="str">
        <f t="shared" si="14"/>
        <v>EURAB3E23Y_Quote</v>
      </c>
      <c r="J57" s="11"/>
      <c r="K57" s="16" t="b">
        <v>0</v>
      </c>
      <c r="L57" s="19">
        <v>50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1" t="e">
        <f>_xll.qlForwardHelperEarliestDate(O57,trigger)</f>
        <v>#VALUE!</v>
      </c>
      <c r="S57" s="61" t="e">
        <f>_xll.qlForwardHelperLatestRelevantDate(O57,trigger)</f>
        <v>#VALUE!</v>
      </c>
      <c r="T57" s="61" t="e">
        <f>_xll.qlForwardHelperPillarDate(O57,trigger)</f>
        <v>#VALUE!</v>
      </c>
      <c r="U57" s="80" t="e">
        <f>_xll.qlYieldTSDiscount($Y$22,T57)</f>
        <v>#NUM!</v>
      </c>
      <c r="V57" s="80" t="e">
        <v>#VALUE!</v>
      </c>
      <c r="AB57" s="39" t="s">
        <v>86</v>
      </c>
      <c r="AC57" s="40">
        <f>_xll.qlInterestRateIndexFixingDate($Y$21,AD57)</f>
        <v>42353</v>
      </c>
      <c r="AD57" s="40">
        <f>_xll.qlCalendarAdvance(calendar,$AD56,AB57,,,trigger)</f>
        <v>42355</v>
      </c>
      <c r="AE57" s="40">
        <f>_xll.qlInterestRateIndexMaturity($Y$21,AD57,)</f>
        <v>42446</v>
      </c>
      <c r="AF57" s="43" t="e">
        <f>_xll.qlTenorBasisValue(TenorBasis3M,AD57,_xll.ohTrigger(trigger,$Y$36))</f>
        <v>#NUM!</v>
      </c>
      <c r="AG57" s="82">
        <f t="shared" si="4"/>
        <v>-5.0013739813305159E-4</v>
      </c>
      <c r="AH57" s="82">
        <f>_xll.qlIndexFixing($Y$21,$AC57,TRUE,_xll.ohTrigger(trigger))</f>
        <v>-5.0174967810501974E-4</v>
      </c>
      <c r="AI57" s="43">
        <f>_xll.qlIndexFixing($Y$6,$AC57,TRUE,trigger)</f>
        <v>-5.0013739813305159E-4</v>
      </c>
      <c r="AJ57" s="45">
        <f t="shared" si="5"/>
        <v>-1.612279971968146E-2</v>
      </c>
    </row>
    <row r="58" spans="1:36" x14ac:dyDescent="0.2">
      <c r="A58" s="7" t="s">
        <v>42</v>
      </c>
      <c r="B58" s="7" t="s">
        <v>12</v>
      </c>
      <c r="C58" s="64"/>
      <c r="D58" s="7" t="s">
        <v>15</v>
      </c>
      <c r="E58" s="7" t="s">
        <v>14</v>
      </c>
      <c r="F58" s="7" t="s">
        <v>16</v>
      </c>
      <c r="G58" s="7" t="str">
        <f t="shared" si="2"/>
        <v>obj_00594#0001</v>
      </c>
      <c r="H58" s="9">
        <v>0</v>
      </c>
      <c r="I58" s="10" t="str">
        <f t="shared" si="14"/>
        <v>EURAB3E24Y_Quote</v>
      </c>
      <c r="J58" s="11"/>
      <c r="K58" s="16" t="b">
        <v>0</v>
      </c>
      <c r="L58" s="19">
        <v>50</v>
      </c>
      <c r="M58" s="19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1" t="e">
        <f>_xll.qlForwardHelperEarliestDate(O58,trigger)</f>
        <v>#VALUE!</v>
      </c>
      <c r="S58" s="61" t="e">
        <f>_xll.qlForwardHelperLatestRelevantDate(O58,trigger)</f>
        <v>#VALUE!</v>
      </c>
      <c r="T58" s="61" t="e">
        <f>_xll.qlForwardHelperPillarDate(O58,trigger)</f>
        <v>#VALUE!</v>
      </c>
      <c r="U58" s="80" t="e">
        <f>_xll.qlYieldTSDiscount($Y$22,T58)</f>
        <v>#NUM!</v>
      </c>
      <c r="V58" s="80" t="e">
        <v>#VALUE!</v>
      </c>
      <c r="AB58" s="39" t="s">
        <v>86</v>
      </c>
      <c r="AC58" s="40">
        <f>_xll.qlInterestRateIndexFixingDate($Y$21,AD58)</f>
        <v>42354</v>
      </c>
      <c r="AD58" s="40">
        <f>_xll.qlCalendarAdvance(calendar,$AD57,AB58,,,trigger)</f>
        <v>42356</v>
      </c>
      <c r="AE58" s="40">
        <f>_xll.qlInterestRateIndexMaturity($Y$21,AD58,)</f>
        <v>42447</v>
      </c>
      <c r="AF58" s="43" t="e">
        <f>_xll.qlTenorBasisValue(TenorBasis3M,AD58,_xll.ohTrigger(trigger,$Y$36))</f>
        <v>#NUM!</v>
      </c>
      <c r="AG58" s="82">
        <f t="shared" si="4"/>
        <v>-5.0053752683382234E-4</v>
      </c>
      <c r="AH58" s="82">
        <f>_xll.qlIndexFixing($Y$21,$AC58,TRUE,_xll.ohTrigger(trigger))</f>
        <v>-5.0349814231755489E-4</v>
      </c>
      <c r="AI58" s="43">
        <f>_xll.qlIndexFixing($Y$6,$AC58,TRUE,trigger)</f>
        <v>-5.0053752683382234E-4</v>
      </c>
      <c r="AJ58" s="45">
        <f t="shared" si="5"/>
        <v>-2.9606154837325416E-2</v>
      </c>
    </row>
    <row r="59" spans="1:36" x14ac:dyDescent="0.2">
      <c r="A59" s="7" t="s">
        <v>43</v>
      </c>
      <c r="B59" s="7" t="s">
        <v>12</v>
      </c>
      <c r="C59" s="64"/>
      <c r="D59" s="7" t="s">
        <v>15</v>
      </c>
      <c r="E59" s="7" t="s">
        <v>14</v>
      </c>
      <c r="F59" s="7" t="s">
        <v>16</v>
      </c>
      <c r="G59" s="7" t="str">
        <f t="shared" si="2"/>
        <v>obj_00594#0001</v>
      </c>
      <c r="H59" s="9">
        <v>0</v>
      </c>
      <c r="I59" s="10" t="str">
        <f t="shared" si="14"/>
        <v>EURAB3E25Y_Quote</v>
      </c>
      <c r="J59" s="11" t="str">
        <f>_xll.qlSwapForwardHelper(,I59,2,A59,calendar,D59,E59,F59,$G$32,H59,B59,BaseCurve,,,,trigger)</f>
        <v>obj_005b5#0001</v>
      </c>
      <c r="K59" s="16" t="b">
        <v>0</v>
      </c>
      <c r="L59" s="19">
        <v>50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1" t="e">
        <f>_xll.qlForwardHelperEarliestDate(O59,trigger)</f>
        <v>#VALUE!</v>
      </c>
      <c r="S59" s="61" t="e">
        <f>_xll.qlForwardHelperLatestRelevantDate(O59,trigger)</f>
        <v>#VALUE!</v>
      </c>
      <c r="T59" s="61" t="e">
        <f>_xll.qlForwardHelperPillarDate(O59,trigger)</f>
        <v>#VALUE!</v>
      </c>
      <c r="U59" s="80" t="e">
        <f>_xll.qlYieldTSDiscount($Y$22,T59)</f>
        <v>#NUM!</v>
      </c>
      <c r="V59" s="80" t="e">
        <v>#VALUE!</v>
      </c>
      <c r="AB59" s="39" t="s">
        <v>86</v>
      </c>
      <c r="AC59" s="40">
        <f>_xll.qlInterestRateIndexFixingDate($Y$21,AD59)</f>
        <v>42355</v>
      </c>
      <c r="AD59" s="40">
        <f>_xll.qlCalendarAdvance(calendar,$AD58,AB59,,,trigger)</f>
        <v>42359</v>
      </c>
      <c r="AE59" s="40">
        <f>_xll.qlInterestRateIndexMaturity($Y$21,AD59,)</f>
        <v>42450</v>
      </c>
      <c r="AF59" s="43" t="e">
        <f>_xll.qlTenorBasisValue(TenorBasis3M,AD59,_xll.ohTrigger(trigger,$Y$36))</f>
        <v>#NUM!</v>
      </c>
      <c r="AG59" s="82">
        <f t="shared" si="4"/>
        <v>-5.0313331087791164E-4</v>
      </c>
      <c r="AH59" s="82">
        <f>_xll.qlIndexFixing($Y$21,$AC59,TRUE,_xll.ohTrigger(trigger))</f>
        <v>-5.0870545982134531E-4</v>
      </c>
      <c r="AI59" s="43">
        <f>_xll.qlIndexFixing($Y$6,$AC59,TRUE,trigger)</f>
        <v>-5.0313331087791164E-4</v>
      </c>
      <c r="AJ59" s="45">
        <f t="shared" si="5"/>
        <v>-5.5721489434336705E-2</v>
      </c>
    </row>
    <row r="60" spans="1:36" x14ac:dyDescent="0.2">
      <c r="A60" s="7" t="s">
        <v>44</v>
      </c>
      <c r="B60" s="7" t="s">
        <v>12</v>
      </c>
      <c r="C60" s="64"/>
      <c r="D60" s="7" t="s">
        <v>15</v>
      </c>
      <c r="E60" s="7" t="s">
        <v>14</v>
      </c>
      <c r="F60" s="7" t="s">
        <v>16</v>
      </c>
      <c r="G60" s="7" t="str">
        <f t="shared" si="2"/>
        <v>obj_00594#0001</v>
      </c>
      <c r="H60" s="9">
        <v>0</v>
      </c>
      <c r="I60" s="10" t="str">
        <f t="shared" si="14"/>
        <v>EURAB3E26Y_Quote</v>
      </c>
      <c r="J60" s="11"/>
      <c r="K60" s="16" t="b">
        <v>0</v>
      </c>
      <c r="L60" s="19">
        <v>50</v>
      </c>
      <c r="M60" s="19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1" t="e">
        <f>_xll.qlForwardHelperEarliestDate(O60,trigger)</f>
        <v>#VALUE!</v>
      </c>
      <c r="S60" s="61" t="e">
        <f>_xll.qlForwardHelperLatestRelevantDate(O60,trigger)</f>
        <v>#VALUE!</v>
      </c>
      <c r="T60" s="61" t="e">
        <f>_xll.qlForwardHelperPillarDate(O60,trigger)</f>
        <v>#VALUE!</v>
      </c>
      <c r="U60" s="80" t="e">
        <f>_xll.qlYieldTSDiscount($Y$22,T60)</f>
        <v>#NUM!</v>
      </c>
      <c r="V60" s="80" t="e">
        <v>#VALUE!</v>
      </c>
      <c r="AB60" s="39" t="s">
        <v>86</v>
      </c>
      <c r="AC60" s="40">
        <f>_xll.qlInterestRateIndexFixingDate($Y$21,AD60)</f>
        <v>42356</v>
      </c>
      <c r="AD60" s="40">
        <f>_xll.qlCalendarAdvance(calendar,$AD59,AB60,,,trigger)</f>
        <v>42360</v>
      </c>
      <c r="AE60" s="40">
        <f>_xll.qlInterestRateIndexMaturity($Y$21,AD60,)</f>
        <v>42451</v>
      </c>
      <c r="AF60" s="43" t="e">
        <f>_xll.qlTenorBasisValue(TenorBasis3M,AD60,_xll.ohTrigger(trigger,$Y$36))</f>
        <v>#NUM!</v>
      </c>
      <c r="AG60" s="82">
        <f t="shared" si="4"/>
        <v>-5.0440337638458122E-4</v>
      </c>
      <c r="AH60" s="82">
        <f>_xll.qlIndexFixing($Y$21,$AC60,TRUE,_xll.ohTrigger(trigger))</f>
        <v>-5.1041827973406101E-4</v>
      </c>
      <c r="AI60" s="43">
        <f>_xll.qlIndexFixing($Y$6,$AC60,TRUE,trigger)</f>
        <v>-5.0440337638458122E-4</v>
      </c>
      <c r="AJ60" s="45">
        <f t="shared" si="5"/>
        <v>-6.0149033494797874E-2</v>
      </c>
    </row>
    <row r="61" spans="1:36" x14ac:dyDescent="0.2">
      <c r="A61" s="7" t="s">
        <v>45</v>
      </c>
      <c r="B61" s="7" t="s">
        <v>12</v>
      </c>
      <c r="C61" s="64"/>
      <c r="D61" s="7" t="s">
        <v>15</v>
      </c>
      <c r="E61" s="7" t="s">
        <v>14</v>
      </c>
      <c r="F61" s="7" t="s">
        <v>16</v>
      </c>
      <c r="G61" s="7" t="str">
        <f t="shared" si="2"/>
        <v>obj_00594#0001</v>
      </c>
      <c r="H61" s="9">
        <v>0</v>
      </c>
      <c r="I61" s="10" t="str">
        <f t="shared" si="14"/>
        <v>EURAB3E27Y_Quote</v>
      </c>
      <c r="J61" s="11"/>
      <c r="K61" s="16" t="b">
        <v>0</v>
      </c>
      <c r="L61" s="19">
        <v>50</v>
      </c>
      <c r="M61" s="19">
        <v>1</v>
      </c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1" t="e">
        <f>_xll.qlForwardHelperEarliestDate(O61,trigger)</f>
        <v>#VALUE!</v>
      </c>
      <c r="S61" s="61" t="e">
        <f>_xll.qlForwardHelperLatestRelevantDate(O61,trigger)</f>
        <v>#VALUE!</v>
      </c>
      <c r="T61" s="61" t="e">
        <f>_xll.qlForwardHelperPillarDate(O61,trigger)</f>
        <v>#VALUE!</v>
      </c>
      <c r="U61" s="80" t="e">
        <f>_xll.qlYieldTSDiscount($Y$22,T61)</f>
        <v>#NUM!</v>
      </c>
      <c r="V61" s="80" t="e">
        <v>#VALUE!</v>
      </c>
      <c r="AB61" s="39" t="s">
        <v>86</v>
      </c>
      <c r="AC61" s="40">
        <f>_xll.qlInterestRateIndexFixingDate($Y$21,AD61)</f>
        <v>42359</v>
      </c>
      <c r="AD61" s="40">
        <f>_xll.qlCalendarAdvance(calendar,$AD60,AB61,,,trigger)</f>
        <v>42361</v>
      </c>
      <c r="AE61" s="40">
        <f>_xll.qlInterestRateIndexMaturity($Y$21,AD61,)</f>
        <v>42452</v>
      </c>
      <c r="AF61" s="43" t="e">
        <f>_xll.qlTenorBasisValue(TenorBasis3M,AD61,_xll.ohTrigger(trigger,$Y$36))</f>
        <v>#NUM!</v>
      </c>
      <c r="AG61" s="82">
        <f t="shared" si="4"/>
        <v>-5.0584567972626116E-4</v>
      </c>
      <c r="AH61" s="82">
        <f>_xll.qlIndexFixing($Y$21,$AC61,TRUE,_xll.ohTrigger(trigger))</f>
        <v>-5.1211449292857831E-4</v>
      </c>
      <c r="AI61" s="43">
        <f>_xll.qlIndexFixing($Y$6,$AC61,TRUE,trigger)</f>
        <v>-5.0584567972626116E-4</v>
      </c>
      <c r="AJ61" s="45">
        <f t="shared" si="5"/>
        <v>-6.2688132023171458E-2</v>
      </c>
    </row>
    <row r="62" spans="1:36" x14ac:dyDescent="0.2">
      <c r="A62" s="7" t="s">
        <v>46</v>
      </c>
      <c r="B62" s="7" t="s">
        <v>12</v>
      </c>
      <c r="C62" s="64"/>
      <c r="D62" s="7" t="s">
        <v>15</v>
      </c>
      <c r="E62" s="7" t="s">
        <v>14</v>
      </c>
      <c r="F62" s="7" t="s">
        <v>16</v>
      </c>
      <c r="G62" s="7" t="str">
        <f t="shared" si="2"/>
        <v>obj_00594#0001</v>
      </c>
      <c r="H62" s="9">
        <v>0</v>
      </c>
      <c r="I62" s="10" t="str">
        <f t="shared" si="14"/>
        <v>EURAB3E28Y_Quote</v>
      </c>
      <c r="J62" s="11"/>
      <c r="K62" s="16" t="b">
        <v>0</v>
      </c>
      <c r="L62" s="19">
        <v>50</v>
      </c>
      <c r="M62" s="19">
        <v>1</v>
      </c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1" t="e">
        <f>_xll.qlForwardHelperEarliestDate(O62,trigger)</f>
        <v>#VALUE!</v>
      </c>
      <c r="S62" s="61" t="e">
        <f>_xll.qlForwardHelperLatestRelevantDate(O62,trigger)</f>
        <v>#VALUE!</v>
      </c>
      <c r="T62" s="61" t="e">
        <f>_xll.qlForwardHelperPillarDate(O62,trigger)</f>
        <v>#VALUE!</v>
      </c>
      <c r="U62" s="80" t="e">
        <f>_xll.qlYieldTSDiscount($Y$22,T62)</f>
        <v>#NUM!</v>
      </c>
      <c r="V62" s="80" t="e">
        <v>#VALUE!</v>
      </c>
      <c r="AB62" s="39" t="s">
        <v>86</v>
      </c>
      <c r="AC62" s="40">
        <f>_xll.qlInterestRateIndexFixingDate($Y$21,AD62)</f>
        <v>42360</v>
      </c>
      <c r="AD62" s="40">
        <f>_xll.qlCalendarAdvance(calendar,$AD61,AB62,,,trigger)</f>
        <v>42362</v>
      </c>
      <c r="AE62" s="40">
        <f>_xll.qlInterestRateIndexMaturity($Y$21,AD62,)</f>
        <v>42453</v>
      </c>
      <c r="AF62" s="43" t="e">
        <f>_xll.qlTenorBasisValue(TenorBasis3M,AD62,_xll.ohTrigger(trigger,$Y$36))</f>
        <v>#NUM!</v>
      </c>
      <c r="AG62" s="82">
        <f t="shared" si="4"/>
        <v>-5.0744212235636558E-4</v>
      </c>
      <c r="AH62" s="82">
        <f>_xll.qlIndexFixing($Y$21,$AC62,TRUE,_xll.ohTrigger(trigger))</f>
        <v>-5.1379102115471512E-4</v>
      </c>
      <c r="AI62" s="43">
        <f>_xll.qlIndexFixing($Y$6,$AC62,TRUE,trigger)</f>
        <v>-5.0744212235636558E-4</v>
      </c>
      <c r="AJ62" s="45">
        <f t="shared" si="5"/>
        <v>-6.3488987983495365E-2</v>
      </c>
    </row>
    <row r="63" spans="1:36" x14ac:dyDescent="0.2">
      <c r="A63" s="7" t="s">
        <v>47</v>
      </c>
      <c r="B63" s="7" t="s">
        <v>12</v>
      </c>
      <c r="C63" s="64"/>
      <c r="D63" s="7" t="s">
        <v>15</v>
      </c>
      <c r="E63" s="7" t="s">
        <v>14</v>
      </c>
      <c r="F63" s="7" t="s">
        <v>16</v>
      </c>
      <c r="G63" s="7" t="str">
        <f t="shared" si="2"/>
        <v>obj_00594#0001</v>
      </c>
      <c r="H63" s="9">
        <v>0</v>
      </c>
      <c r="I63" s="10" t="str">
        <f t="shared" si="14"/>
        <v>EURAB3E29Y_Quote</v>
      </c>
      <c r="J63" s="11"/>
      <c r="K63" s="16" t="b">
        <v>0</v>
      </c>
      <c r="L63" s="19">
        <v>50</v>
      </c>
      <c r="M63" s="19">
        <v>1</v>
      </c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1" t="e">
        <f>_xll.qlForwardHelperEarliestDate(O63,trigger)</f>
        <v>#VALUE!</v>
      </c>
      <c r="S63" s="61" t="e">
        <f>_xll.qlForwardHelperLatestRelevantDate(O63,trigger)</f>
        <v>#VALUE!</v>
      </c>
      <c r="T63" s="61" t="e">
        <f>_xll.qlForwardHelperPillarDate(O63,trigger)</f>
        <v>#VALUE!</v>
      </c>
      <c r="U63" s="80" t="e">
        <f>_xll.qlYieldTSDiscount($Y$22,T63)</f>
        <v>#NUM!</v>
      </c>
      <c r="V63" s="80" t="e">
        <v>#VALUE!</v>
      </c>
      <c r="AB63" s="39" t="s">
        <v>86</v>
      </c>
      <c r="AC63" s="40">
        <f>_xll.qlInterestRateIndexFixingDate($Y$21,AD63)</f>
        <v>42361</v>
      </c>
      <c r="AD63" s="40">
        <f>_xll.qlCalendarAdvance(calendar,$AD62,AB63,,,trigger)</f>
        <v>42366</v>
      </c>
      <c r="AE63" s="40">
        <f>_xll.qlInterestRateIndexMaturity($Y$21,AD63,)</f>
        <v>42458</v>
      </c>
      <c r="AF63" s="43" t="e">
        <f>_xll.qlTenorBasisValue(TenorBasis3M,AD63,_xll.ohTrigger(trigger,$Y$36))</f>
        <v>#NUM!</v>
      </c>
      <c r="AG63" s="82">
        <f t="shared" si="4"/>
        <v>-5.1500731482931274E-4</v>
      </c>
      <c r="AH63" s="82">
        <f>_xll.qlIndexFixing($Y$21,$AC63,TRUE,_xll.ohTrigger(trigger))</f>
        <v>-5.2072492787843974E-4</v>
      </c>
      <c r="AI63" s="43">
        <f>_xll.qlIndexFixing($Y$6,$AC63,TRUE,trigger)</f>
        <v>-5.1500731482931274E-4</v>
      </c>
      <c r="AJ63" s="45">
        <f t="shared" si="5"/>
        <v>-5.7176130491270058E-2</v>
      </c>
    </row>
    <row r="64" spans="1:36" x14ac:dyDescent="0.2">
      <c r="A64" s="7" t="s">
        <v>48</v>
      </c>
      <c r="B64" s="7" t="s">
        <v>12</v>
      </c>
      <c r="C64" s="64"/>
      <c r="D64" s="7" t="s">
        <v>15</v>
      </c>
      <c r="E64" s="7" t="s">
        <v>14</v>
      </c>
      <c r="F64" s="7" t="s">
        <v>16</v>
      </c>
      <c r="G64" s="7" t="str">
        <f t="shared" si="2"/>
        <v>obj_00594#0001</v>
      </c>
      <c r="H64" s="9">
        <v>0</v>
      </c>
      <c r="I64" s="10" t="str">
        <f t="shared" si="14"/>
        <v>EURAB3E30Y_Quote</v>
      </c>
      <c r="J64" s="11" t="str">
        <f>_xll.qlSwapForwardHelper(,I64,2,A64,calendar,D64,E64,F64,$G$32,H64,B64,BaseCurve,,,,trigger)</f>
        <v>obj_0059c#0001</v>
      </c>
      <c r="K64" s="16" t="b">
        <v>0</v>
      </c>
      <c r="L64" s="19">
        <v>50</v>
      </c>
      <c r="M64" s="19">
        <v>1</v>
      </c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1" t="e">
        <f>_xll.qlForwardHelperEarliestDate(O64,trigger)</f>
        <v>#VALUE!</v>
      </c>
      <c r="S64" s="61" t="e">
        <f>_xll.qlForwardHelperLatestRelevantDate(O64,trigger)</f>
        <v>#VALUE!</v>
      </c>
      <c r="T64" s="61" t="e">
        <f>_xll.qlForwardHelperPillarDate(O64,trigger)</f>
        <v>#VALUE!</v>
      </c>
      <c r="U64" s="80" t="e">
        <f>_xll.qlYieldTSDiscount($Y$22,T64)</f>
        <v>#NUM!</v>
      </c>
      <c r="V64" s="80" t="e">
        <v>#VALUE!</v>
      </c>
      <c r="AB64" s="39" t="s">
        <v>86</v>
      </c>
      <c r="AC64" s="40">
        <f>_xll.qlInterestRateIndexFixingDate($Y$21,AD64)</f>
        <v>42362</v>
      </c>
      <c r="AD64" s="40">
        <f>_xll.qlCalendarAdvance(calendar,$AD63,AB64,,,trigger)</f>
        <v>42367</v>
      </c>
      <c r="AE64" s="40">
        <f>_xll.qlInterestRateIndexMaturity($Y$21,AD64,)</f>
        <v>42458</v>
      </c>
      <c r="AF64" s="43" t="e">
        <f>_xll.qlTenorBasisValue(TenorBasis3M,AD64,_xll.ohTrigger(trigger,$Y$36))</f>
        <v>#NUM!</v>
      </c>
      <c r="AG64" s="82">
        <f t="shared" si="4"/>
        <v>-5.1710297570275315E-4</v>
      </c>
      <c r="AH64" s="82">
        <f>_xll.qlIndexFixing($Y$21,$AC64,TRUE,_xll.ohTrigger(trigger))</f>
        <v>-5.2177064944603435E-4</v>
      </c>
      <c r="AI64" s="43">
        <f>_xll.qlIndexFixing($Y$6,$AC64,TRUE,trigger)</f>
        <v>-5.1710297570275315E-4</v>
      </c>
      <c r="AJ64" s="45">
        <f t="shared" si="5"/>
        <v>-4.6676737432811914E-2</v>
      </c>
    </row>
    <row r="65" spans="1:36" x14ac:dyDescent="0.2">
      <c r="A65" s="7" t="s">
        <v>49</v>
      </c>
      <c r="B65" s="7" t="s">
        <v>12</v>
      </c>
      <c r="C65" s="64"/>
      <c r="D65" s="7" t="s">
        <v>15</v>
      </c>
      <c r="E65" s="7" t="s">
        <v>14</v>
      </c>
      <c r="F65" s="7" t="s">
        <v>16</v>
      </c>
      <c r="G65" s="7" t="str">
        <f t="shared" si="2"/>
        <v>obj_00594#0001</v>
      </c>
      <c r="H65" s="9">
        <v>0</v>
      </c>
      <c r="I65" s="10" t="str">
        <f t="shared" si="14"/>
        <v>EURAB3E35Y_Quote</v>
      </c>
      <c r="J65" s="11"/>
      <c r="K65" s="16" t="b">
        <v>0</v>
      </c>
      <c r="L65" s="19">
        <v>50</v>
      </c>
      <c r="M65" s="19">
        <v>1</v>
      </c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1" t="e">
        <f>_xll.qlForwardHelperEarliestDate(O65,trigger)</f>
        <v>#VALUE!</v>
      </c>
      <c r="S65" s="61" t="e">
        <f>_xll.qlForwardHelperLatestRelevantDate(O65,trigger)</f>
        <v>#VALUE!</v>
      </c>
      <c r="T65" s="61" t="e">
        <f>_xll.qlForwardHelperPillarDate(O65,trigger)</f>
        <v>#VALUE!</v>
      </c>
      <c r="U65" s="80" t="e">
        <f>_xll.qlYieldTSDiscount($Y$22,T65)</f>
        <v>#NUM!</v>
      </c>
      <c r="V65" s="80" t="e">
        <v>#VALUE!</v>
      </c>
      <c r="AB65" s="39" t="s">
        <v>86</v>
      </c>
      <c r="AC65" s="40">
        <f>_xll.qlInterestRateIndexFixingDate($Y$21,AD65)</f>
        <v>42366</v>
      </c>
      <c r="AD65" s="40">
        <f>_xll.qlCalendarAdvance(calendar,$AD64,AB65,,,trigger)</f>
        <v>42368</v>
      </c>
      <c r="AE65" s="40">
        <f>_xll.qlInterestRateIndexMaturity($Y$21,AD65,)</f>
        <v>42459</v>
      </c>
      <c r="AF65" s="43" t="e">
        <f>_xll.qlTenorBasisValue(TenorBasis3M,AD65,_xll.ohTrigger(trigger,$Y$36))</f>
        <v>#NUM!</v>
      </c>
      <c r="AG65" s="82">
        <f t="shared" si="4"/>
        <v>-5.1924418458510336E-4</v>
      </c>
      <c r="AH65" s="82">
        <f>_xll.qlIndexFixing($Y$21,$AC65,TRUE,_xll.ohTrigger(trigger))</f>
        <v>-5.2326442493263623E-4</v>
      </c>
      <c r="AI65" s="43">
        <f>_xll.qlIndexFixing($Y$6,$AC65,TRUE,trigger)</f>
        <v>-5.1924418458510336E-4</v>
      </c>
      <c r="AJ65" s="45">
        <f t="shared" si="5"/>
        <v>-4.0202403475328705E-2</v>
      </c>
    </row>
    <row r="66" spans="1:36" x14ac:dyDescent="0.2">
      <c r="A66" s="7" t="s">
        <v>50</v>
      </c>
      <c r="B66" s="7" t="s">
        <v>12</v>
      </c>
      <c r="C66" s="64"/>
      <c r="D66" s="7" t="s">
        <v>15</v>
      </c>
      <c r="E66" s="7" t="s">
        <v>14</v>
      </c>
      <c r="F66" s="7" t="s">
        <v>16</v>
      </c>
      <c r="G66" s="7" t="str">
        <f t="shared" si="2"/>
        <v>obj_00594#0001</v>
      </c>
      <c r="H66" s="9">
        <v>0</v>
      </c>
      <c r="I66" s="10" t="str">
        <f t="shared" si="14"/>
        <v>EURAB3E40Y_Quote</v>
      </c>
      <c r="J66" s="11" t="str">
        <f>_xll.qlSwapForwardHelper(,I66,2,A66,calendar,D66,E66,F66,$G$32,H66,B66,BaseCurve,,,,trigger)</f>
        <v>obj_0059b#0001</v>
      </c>
      <c r="K66" s="16" t="b">
        <v>0</v>
      </c>
      <c r="L66" s="19">
        <v>50</v>
      </c>
      <c r="M66" s="19">
        <v>1</v>
      </c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1" t="e">
        <f>_xll.qlForwardHelperEarliestDate(O66,trigger)</f>
        <v>#VALUE!</v>
      </c>
      <c r="S66" s="61" t="e">
        <f>_xll.qlForwardHelperLatestRelevantDate(O66,trigger)</f>
        <v>#VALUE!</v>
      </c>
      <c r="T66" s="61" t="e">
        <f>_xll.qlForwardHelperPillarDate(O66,trigger)</f>
        <v>#VALUE!</v>
      </c>
      <c r="U66" s="80" t="e">
        <f>_xll.qlYieldTSDiscount($Y$22,T66)</f>
        <v>#NUM!</v>
      </c>
      <c r="V66" s="80" t="e">
        <v>#VALUE!</v>
      </c>
      <c r="AB66" s="39" t="s">
        <v>86</v>
      </c>
      <c r="AC66" s="40">
        <f>_xll.qlInterestRateIndexFixingDate($Y$21,AD66)</f>
        <v>42367</v>
      </c>
      <c r="AD66" s="40">
        <f>_xll.qlCalendarAdvance(calendar,$AD65,AB66,,,trigger)</f>
        <v>42369</v>
      </c>
      <c r="AE66" s="40">
        <f>_xll.qlInterestRateIndexMaturity($Y$21,AD66,)</f>
        <v>42460</v>
      </c>
      <c r="AF66" s="43" t="e">
        <f>_xll.qlTenorBasisValue(TenorBasis3M,AD66,_xll.ohTrigger(trigger,$Y$36))</f>
        <v>#NUM!</v>
      </c>
      <c r="AG66" s="82">
        <f t="shared" si="4"/>
        <v>-5.2141284292977759E-4</v>
      </c>
      <c r="AH66" s="82">
        <f>_xll.qlIndexFixing($Y$21,$AC66,TRUE,_xll.ohTrigger(trigger))</f>
        <v>-5.2471696784627767E-4</v>
      </c>
      <c r="AI66" s="43">
        <f>_xll.qlIndexFixing($Y$6,$AC66,TRUE,trigger)</f>
        <v>-5.2141284292977759E-4</v>
      </c>
      <c r="AJ66" s="45">
        <f t="shared" si="5"/>
        <v>-3.3041249165000841E-2</v>
      </c>
    </row>
    <row r="67" spans="1:36" x14ac:dyDescent="0.2">
      <c r="A67" s="7" t="s">
        <v>51</v>
      </c>
      <c r="B67" s="7" t="s">
        <v>12</v>
      </c>
      <c r="C67" s="64"/>
      <c r="D67" s="7" t="s">
        <v>15</v>
      </c>
      <c r="E67" s="7" t="s">
        <v>14</v>
      </c>
      <c r="F67" s="7" t="s">
        <v>16</v>
      </c>
      <c r="G67" s="7" t="str">
        <f t="shared" si="2"/>
        <v>obj_00594#0001</v>
      </c>
      <c r="H67" s="9">
        <v>0</v>
      </c>
      <c r="I67" s="10" t="str">
        <f t="shared" si="14"/>
        <v>EURAB3E50Y_Quote</v>
      </c>
      <c r="J67" s="11" t="str">
        <f>_xll.qlSwapForwardHelper(,I67,2,A67,calendar,D67,E67,F67,$G$32,H67,B67,BaseCurve,,,,trigger)</f>
        <v>obj_005a0#0001</v>
      </c>
      <c r="K67" s="16" t="b">
        <v>0</v>
      </c>
      <c r="L67" s="19">
        <v>50</v>
      </c>
      <c r="M67" s="19">
        <v>1</v>
      </c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1" t="e">
        <f>_xll.qlForwardHelperEarliestDate(O67,trigger)</f>
        <v>#VALUE!</v>
      </c>
      <c r="S67" s="61" t="e">
        <f>_xll.qlForwardHelperLatestRelevantDate(O67,trigger)</f>
        <v>#VALUE!</v>
      </c>
      <c r="T67" s="61" t="e">
        <f>_xll.qlForwardHelperPillarDate(O67,trigger)</f>
        <v>#VALUE!</v>
      </c>
      <c r="U67" s="80" t="e">
        <f>_xll.qlYieldTSDiscount($Y$22,T67)</f>
        <v>#NUM!</v>
      </c>
      <c r="V67" s="80" t="e">
        <v>#VALUE!</v>
      </c>
      <c r="AB67" s="39" t="s">
        <v>86</v>
      </c>
      <c r="AC67" s="40">
        <f>_xll.qlInterestRateIndexFixingDate($Y$21,AD67)</f>
        <v>42368</v>
      </c>
      <c r="AD67" s="40">
        <f>_xll.qlCalendarAdvance(calendar,$AD66,AB67,,,trigger)</f>
        <v>42373</v>
      </c>
      <c r="AE67" s="40">
        <f>_xll.qlInterestRateIndexMaturity($Y$21,AD67,)</f>
        <v>42464</v>
      </c>
      <c r="AF67" s="43" t="e">
        <f>_xll.qlTenorBasisValue(TenorBasis3M,AD67,_xll.ohTrigger(trigger,$Y$36))</f>
        <v>#NUM!</v>
      </c>
      <c r="AG67" s="82">
        <f t="shared" si="4"/>
        <v>-5.2999999999999998E-4</v>
      </c>
      <c r="AH67" s="82">
        <f>_xll.qlIndexFixing($Y$21,$AC67,TRUE,_xll.ohTrigger(trigger))</f>
        <v>-5.5220412739036382E-4</v>
      </c>
      <c r="AI67" s="43">
        <f>_xll.qlIndexFixing($Y$6,$AC67,TRUE,trigger)</f>
        <v>-5.2999999999999998E-4</v>
      </c>
      <c r="AJ67" s="45">
        <f t="shared" si="5"/>
        <v>-0.22204127390363834</v>
      </c>
    </row>
    <row r="68" spans="1:36" x14ac:dyDescent="0.2">
      <c r="A68" s="8" t="s">
        <v>52</v>
      </c>
      <c r="B68" s="8" t="s">
        <v>12</v>
      </c>
      <c r="C68" s="64"/>
      <c r="D68" s="8" t="s">
        <v>15</v>
      </c>
      <c r="E68" s="8" t="s">
        <v>14</v>
      </c>
      <c r="F68" s="8" t="s">
        <v>16</v>
      </c>
      <c r="G68" s="8" t="str">
        <f t="shared" ref="G68" si="15">$G$1</f>
        <v>obj_00594#0001</v>
      </c>
      <c r="H68" s="12">
        <v>0</v>
      </c>
      <c r="I68" s="13" t="str">
        <f t="shared" si="14"/>
        <v>EURAB3E60Y_Quote</v>
      </c>
      <c r="J68" s="14" t="str">
        <f>_xll.qlSwapForwardHelper(,I68,2,A68,calendar,D68,E68,F68,$G$32,H68,B68,BaseCurve,,,,trigger)</f>
        <v>obj_005b0#0001</v>
      </c>
      <c r="K68" s="17" t="b">
        <v>0</v>
      </c>
      <c r="L68" s="20">
        <v>50</v>
      </c>
      <c r="M68" s="20">
        <v>1</v>
      </c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1" t="e">
        <f>_xll.qlForwardHelperEarliestDate(O68,trigger)</f>
        <v>#VALUE!</v>
      </c>
      <c r="S68" s="61" t="e">
        <f>_xll.qlForwardHelperLatestRelevantDate(O68,trigger)</f>
        <v>#VALUE!</v>
      </c>
      <c r="T68" s="61" t="e">
        <f>_xll.qlForwardHelperPillarDate(O68,trigger)</f>
        <v>#VALUE!</v>
      </c>
      <c r="U68" s="80" t="e">
        <f>_xll.qlYieldTSDiscount($Y$22,T68)</f>
        <v>#NUM!</v>
      </c>
      <c r="V68" s="80" t="e">
        <v>#VALUE!</v>
      </c>
      <c r="AB68" s="39" t="s">
        <v>86</v>
      </c>
      <c r="AC68" s="40">
        <f>_xll.qlInterestRateIndexFixingDate($Y$21,AD68)</f>
        <v>42369</v>
      </c>
      <c r="AD68" s="40">
        <f>_xll.qlCalendarAdvance(calendar,$AD67,AB68,,,trigger)</f>
        <v>42374</v>
      </c>
      <c r="AE68" s="40">
        <f>_xll.qlInterestRateIndexMaturity($Y$21,AD68,)</f>
        <v>42465</v>
      </c>
      <c r="AF68" s="43" t="e">
        <f>_xll.qlTenorBasisValue(TenorBasis3M,AD68,_xll.ohTrigger(trigger,$Y$36))</f>
        <v>#NUM!</v>
      </c>
      <c r="AG68" s="82">
        <f t="shared" ref="AG68:AG131" si="16">AI68</f>
        <v>-5.3199844192053792E-4</v>
      </c>
      <c r="AH68" s="82">
        <f>_xll.qlIndexFixing($Y$21,$AC68,TRUE,_xll.ohTrigger(trigger))</f>
        <v>-5.5340505637167846E-4</v>
      </c>
      <c r="AI68" s="43">
        <f>_xll.qlIndexFixing($Y$6,$AC68,TRUE,trigger)</f>
        <v>-5.3199844192053792E-4</v>
      </c>
      <c r="AJ68" s="45">
        <f t="shared" ref="AJ68:AJ131" si="17">(AH68-AI68)*10000</f>
        <v>-0.2140661445114054</v>
      </c>
    </row>
    <row r="69" spans="1:36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1" t="e">
        <f>_xll.qlForwardHelperEarliestDate(O69,trigger)</f>
        <v>#VALUE!</v>
      </c>
      <c r="S69" s="61" t="e">
        <f>_xll.qlForwardHelperLatestRelevantDate(O69,trigger)</f>
        <v>#VALUE!</v>
      </c>
      <c r="T69" s="61" t="e">
        <f>_xll.qlForwardHelperPillarDate(O69,trigger)</f>
        <v>#VALUE!</v>
      </c>
      <c r="U69" s="80" t="e">
        <f>_xll.qlYieldTSDiscount($Y$22,T69)</f>
        <v>#NUM!</v>
      </c>
      <c r="V69" s="80" t="e">
        <v>#VALUE!</v>
      </c>
      <c r="AB69" s="39" t="s">
        <v>86</v>
      </c>
      <c r="AC69" s="40">
        <f>_xll.qlInterestRateIndexFixingDate($Y$21,AD69)</f>
        <v>42373</v>
      </c>
      <c r="AD69" s="40">
        <f>_xll.qlCalendarAdvance(calendar,$AD68,AB69,,,trigger)</f>
        <v>42375</v>
      </c>
      <c r="AE69" s="40">
        <f>_xll.qlInterestRateIndexMaturity($Y$21,AD69,)</f>
        <v>42466</v>
      </c>
      <c r="AF69" s="43" t="e">
        <f>_xll.qlTenorBasisValue(TenorBasis3M,AD69,_xll.ohTrigger(trigger,$Y$36))</f>
        <v>#NUM!</v>
      </c>
      <c r="AG69" s="82">
        <f t="shared" si="16"/>
        <v>-5.3385911681495758E-4</v>
      </c>
      <c r="AH69" s="82">
        <f>_xll.qlIndexFixing($Y$21,$AC69,TRUE,_xll.ohTrigger(trigger))</f>
        <v>-5.5455065672384242E-4</v>
      </c>
      <c r="AI69" s="43">
        <f>_xll.qlIndexFixing($Y$6,$AC69,TRUE,trigger)</f>
        <v>-5.3385911681495758E-4</v>
      </c>
      <c r="AJ69" s="45">
        <f t="shared" si="17"/>
        <v>-0.20691539908884835</v>
      </c>
    </row>
    <row r="70" spans="1:36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1" t="e">
        <f>_xll.qlForwardHelperEarliestDate(O70,trigger)</f>
        <v>#VALUE!</v>
      </c>
      <c r="S70" s="61" t="e">
        <f>_xll.qlForwardHelperLatestRelevantDate(O70,trigger)</f>
        <v>#VALUE!</v>
      </c>
      <c r="T70" s="61" t="e">
        <f>_xll.qlForwardHelperPillarDate(O70,trigger)</f>
        <v>#VALUE!</v>
      </c>
      <c r="U70" s="80" t="e">
        <f>_xll.qlYieldTSDiscount($Y$22,T70)</f>
        <v>#NUM!</v>
      </c>
      <c r="V70" s="80" t="e">
        <v>#VALUE!</v>
      </c>
      <c r="AB70" s="39" t="s">
        <v>86</v>
      </c>
      <c r="AC70" s="40">
        <f>_xll.qlInterestRateIndexFixingDate($Y$21,AD70)</f>
        <v>42374</v>
      </c>
      <c r="AD70" s="40">
        <f>_xll.qlCalendarAdvance(calendar,$AD69,AB70,,,trigger)</f>
        <v>42376</v>
      </c>
      <c r="AE70" s="40">
        <f>_xll.qlInterestRateIndexMaturity($Y$21,AD70,)</f>
        <v>42467</v>
      </c>
      <c r="AF70" s="43" t="e">
        <f>_xll.qlTenorBasisValue(TenorBasis3M,AD70,_xll.ohTrigger(trigger,$Y$36))</f>
        <v>#NUM!</v>
      </c>
      <c r="AG70" s="82">
        <f t="shared" si="16"/>
        <v>-5.3558694493419166E-4</v>
      </c>
      <c r="AH70" s="82">
        <f>_xll.qlIndexFixing($Y$21,$AC70,TRUE,_xll.ohTrigger(trigger))</f>
        <v>-5.5564222311408609E-4</v>
      </c>
      <c r="AI70" s="43">
        <f>_xll.qlIndexFixing($Y$6,$AC70,TRUE,trigger)</f>
        <v>-5.3558694493419166E-4</v>
      </c>
      <c r="AJ70" s="45">
        <f t="shared" si="17"/>
        <v>-0.20055278179894426</v>
      </c>
    </row>
    <row r="71" spans="1:36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1" t="e">
        <f>_xll.qlForwardHelperEarliestDate(O71,trigger)</f>
        <v>#VALUE!</v>
      </c>
      <c r="S71" s="61" t="e">
        <f>_xll.qlForwardHelperLatestRelevantDate(O71,trigger)</f>
        <v>#VALUE!</v>
      </c>
      <c r="T71" s="61" t="e">
        <f>_xll.qlForwardHelperPillarDate(O71,trigger)</f>
        <v>#VALUE!</v>
      </c>
      <c r="U71" s="80" t="e">
        <f>_xll.qlYieldTSDiscount($Y$22,T71)</f>
        <v>#NUM!</v>
      </c>
      <c r="V71" s="80" t="e">
        <v>#VALUE!</v>
      </c>
      <c r="AB71" s="39" t="s">
        <v>86</v>
      </c>
      <c r="AC71" s="40">
        <f>_xll.qlInterestRateIndexFixingDate($Y$21,AD71)</f>
        <v>42375</v>
      </c>
      <c r="AD71" s="40">
        <f>_xll.qlCalendarAdvance(calendar,$AD70,AB71,,,trigger)</f>
        <v>42377</v>
      </c>
      <c r="AE71" s="40">
        <f>_xll.qlInterestRateIndexMaturity($Y$21,AD71,)</f>
        <v>42468</v>
      </c>
      <c r="AF71" s="43" t="e">
        <f>_xll.qlTenorBasisValue(TenorBasis3M,AD71,_xll.ohTrigger(trigger,$Y$36))</f>
        <v>#NUM!</v>
      </c>
      <c r="AG71" s="82">
        <f t="shared" si="16"/>
        <v>-5.3718684652917308E-4</v>
      </c>
      <c r="AH71" s="82">
        <f>_xll.qlIndexFixing($Y$21,$AC71,TRUE,_xll.ohTrigger(trigger))</f>
        <v>-5.5668105020480879E-4</v>
      </c>
      <c r="AI71" s="43">
        <f>_xll.qlIndexFixing($Y$6,$AC71,TRUE,trigger)</f>
        <v>-5.3718684652917308E-4</v>
      </c>
      <c r="AJ71" s="45">
        <f t="shared" si="17"/>
        <v>-0.1949420367563571</v>
      </c>
    </row>
    <row r="72" spans="1:36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2" t="e">
        <f>_xll.qlForwardHelperEarliestDate(O72,trigger)</f>
        <v>#VALUE!</v>
      </c>
      <c r="S72" s="62" t="e">
        <f>_xll.qlForwardHelperLatestRelevantDate(O72,trigger)</f>
        <v>#VALUE!</v>
      </c>
      <c r="T72" s="62" t="e">
        <f>_xll.qlForwardHelperPillarDate(O72,trigger)</f>
        <v>#VALUE!</v>
      </c>
      <c r="U72" s="81" t="e">
        <f>_xll.qlYieldTSDiscount($Y$22,T72)</f>
        <v>#NUM!</v>
      </c>
      <c r="V72" s="81" t="e">
        <v>#VALUE!</v>
      </c>
      <c r="AB72" s="39" t="s">
        <v>86</v>
      </c>
      <c r="AC72" s="40">
        <f>_xll.qlInterestRateIndexFixingDate($Y$21,AD72)</f>
        <v>42376</v>
      </c>
      <c r="AD72" s="40">
        <f>_xll.qlCalendarAdvance(calendar,$AD71,AB72,,,trigger)</f>
        <v>42380</v>
      </c>
      <c r="AE72" s="40">
        <f>_xll.qlInterestRateIndexMaturity($Y$21,AD72,)</f>
        <v>42471</v>
      </c>
      <c r="AF72" s="43" t="e">
        <f>_xll.qlTenorBasisValue(TenorBasis3M,AD72,_xll.ohTrigger(trigger,$Y$36))</f>
        <v>#NUM!</v>
      </c>
      <c r="AG72" s="82">
        <f t="shared" si="16"/>
        <v>-5.4126819467792864E-4</v>
      </c>
      <c r="AH72" s="82">
        <f>_xll.qlIndexFixing($Y$21,$AC72,TRUE,_xll.ohTrigger(trigger))</f>
        <v>-5.5949404226519363E-4</v>
      </c>
      <c r="AI72" s="43">
        <f>_xll.qlIndexFixing($Y$6,$AC72,TRUE,trigger)</f>
        <v>-5.4126819467792864E-4</v>
      </c>
      <c r="AJ72" s="45">
        <f t="shared" si="17"/>
        <v>-0.1822584758726499</v>
      </c>
    </row>
    <row r="73" spans="1:36" x14ac:dyDescent="0.2">
      <c r="AB73" s="39" t="s">
        <v>86</v>
      </c>
      <c r="AC73" s="40">
        <f>_xll.qlInterestRateIndexFixingDate($Y$21,AD73)</f>
        <v>42377</v>
      </c>
      <c r="AD73" s="40">
        <f>_xll.qlCalendarAdvance(calendar,$AD72,AB73,,,trigger)</f>
        <v>42381</v>
      </c>
      <c r="AE73" s="40">
        <f>_xll.qlInterestRateIndexMaturity($Y$21,AD73,)</f>
        <v>42472</v>
      </c>
      <c r="AF73" s="43" t="e">
        <f>_xll.qlTenorBasisValue(TenorBasis3M,AD73,_xll.ohTrigger(trigger,$Y$36))</f>
        <v>#NUM!</v>
      </c>
      <c r="AG73" s="82">
        <f t="shared" si="16"/>
        <v>-5.42405592685227E-4</v>
      </c>
      <c r="AH73" s="82">
        <f>_xll.qlIndexFixing($Y$21,$AC73,TRUE,_xll.ohTrigger(trigger))</f>
        <v>-5.6033485872516726E-4</v>
      </c>
      <c r="AI73" s="43">
        <f>_xll.qlIndexFixing($Y$6,$AC73,TRUE,trigger)</f>
        <v>-5.42405592685227E-4</v>
      </c>
      <c r="AJ73" s="45">
        <f t="shared" si="17"/>
        <v>-0.17929266039940264</v>
      </c>
    </row>
    <row r="74" spans="1:36" x14ac:dyDescent="0.2">
      <c r="AB74" s="39" t="s">
        <v>86</v>
      </c>
      <c r="AC74" s="40">
        <f>_xll.qlInterestRateIndexFixingDate($Y$21,AD74)</f>
        <v>42380</v>
      </c>
      <c r="AD74" s="40">
        <f>_xll.qlCalendarAdvance(calendar,$AD73,AB74,,,trigger)</f>
        <v>42382</v>
      </c>
      <c r="AE74" s="40">
        <f>_xll.qlInterestRateIndexMaturity($Y$21,AD74,)</f>
        <v>42473</v>
      </c>
      <c r="AF74" s="43" t="e">
        <f>_xll.qlTenorBasisValue(TenorBasis3M,AD74,_xll.ohTrigger(trigger,$Y$36))</f>
        <v>#NUM!</v>
      </c>
      <c r="AG74" s="82">
        <f t="shared" si="16"/>
        <v>-5.4343966542293664E-4</v>
      </c>
      <c r="AH74" s="82">
        <f>_xll.qlIndexFixing($Y$21,$AC74,TRUE,_xll.ohTrigger(trigger))</f>
        <v>-5.6112940915369535E-4</v>
      </c>
      <c r="AI74" s="43">
        <f>_xll.qlIndexFixing($Y$6,$AC74,TRUE,trigger)</f>
        <v>-5.4343966542293664E-4</v>
      </c>
      <c r="AJ74" s="45">
        <f t="shared" si="17"/>
        <v>-0.17689743730758714</v>
      </c>
    </row>
    <row r="75" spans="1:36" x14ac:dyDescent="0.2">
      <c r="AB75" s="39" t="s">
        <v>86</v>
      </c>
      <c r="AC75" s="40">
        <f>_xll.qlInterestRateIndexFixingDate($Y$21,AD75)</f>
        <v>42381</v>
      </c>
      <c r="AD75" s="40">
        <f>_xll.qlCalendarAdvance(calendar,$AD74,AB75,,,trigger)</f>
        <v>42383</v>
      </c>
      <c r="AE75" s="40">
        <f>_xll.qlInterestRateIndexMaturity($Y$21,AD75,)</f>
        <v>42474</v>
      </c>
      <c r="AF75" s="43" t="e">
        <f>_xll.qlTenorBasisValue(TenorBasis3M,AD75,_xll.ohTrigger(trigger,$Y$36))</f>
        <v>#NUM!</v>
      </c>
      <c r="AG75" s="82">
        <f t="shared" si="16"/>
        <v>-5.4437533314199039E-4</v>
      </c>
      <c r="AH75" s="82">
        <f>_xll.qlIndexFixing($Y$21,$AC75,TRUE,_xll.ohTrigger(trigger))</f>
        <v>-5.6187898819560881E-4</v>
      </c>
      <c r="AI75" s="43">
        <f>_xll.qlIndexFixing($Y$6,$AC75,TRUE,trigger)</f>
        <v>-5.4437533314199039E-4</v>
      </c>
      <c r="AJ75" s="45">
        <f t="shared" si="17"/>
        <v>-0.17503655053618428</v>
      </c>
    </row>
    <row r="76" spans="1:36" x14ac:dyDescent="0.2">
      <c r="AB76" s="39" t="s">
        <v>86</v>
      </c>
      <c r="AC76" s="40">
        <f>_xll.qlInterestRateIndexFixingDate($Y$21,AD76)</f>
        <v>42382</v>
      </c>
      <c r="AD76" s="40">
        <f>_xll.qlCalendarAdvance(calendar,$AD75,AB76,,,trigger)</f>
        <v>42384</v>
      </c>
      <c r="AE76" s="40">
        <f>_xll.qlInterestRateIndexMaturity($Y$21,AD76,)</f>
        <v>42475</v>
      </c>
      <c r="AF76" s="43" t="e">
        <f>_xll.qlTenorBasisValue(TenorBasis3M,AD76,_xll.ohTrigger(trigger,$Y$36))</f>
        <v>#NUM!</v>
      </c>
      <c r="AG76" s="82">
        <f t="shared" si="16"/>
        <v>-5.4521751609332082E-4</v>
      </c>
      <c r="AH76" s="82">
        <f>_xll.qlIndexFixing($Y$21,$AC76,TRUE,_xll.ohTrigger(trigger))</f>
        <v>-5.6258489049266407E-4</v>
      </c>
      <c r="AI76" s="43">
        <f>_xll.qlIndexFixing($Y$6,$AC76,TRUE,trigger)</f>
        <v>-5.4521751609332082E-4</v>
      </c>
      <c r="AJ76" s="45">
        <f t="shared" si="17"/>
        <v>-0.17367374399343247</v>
      </c>
    </row>
    <row r="77" spans="1:36" x14ac:dyDescent="0.2">
      <c r="AB77" s="39" t="s">
        <v>86</v>
      </c>
      <c r="AC77" s="40">
        <f>_xll.qlInterestRateIndexFixingDate($Y$21,AD77)</f>
        <v>42383</v>
      </c>
      <c r="AD77" s="40">
        <f>_xll.qlCalendarAdvance(calendar,$AD76,AB77,,,trigger)</f>
        <v>42387</v>
      </c>
      <c r="AE77" s="40">
        <f>_xll.qlInterestRateIndexMaturity($Y$21,AD77,)</f>
        <v>42478</v>
      </c>
      <c r="AF77" s="43" t="e">
        <f>_xll.qlTenorBasisValue(TenorBasis3M,AD77,_xll.ohTrigger(trigger,$Y$36))</f>
        <v>#NUM!</v>
      </c>
      <c r="AG77" s="82">
        <f t="shared" si="16"/>
        <v>-5.4723235885030151E-4</v>
      </c>
      <c r="AH77" s="82">
        <f>_xll.qlIndexFixing($Y$21,$AC77,TRUE,_xll.ohTrigger(trigger))</f>
        <v>-5.6445348330193951E-4</v>
      </c>
      <c r="AI77" s="43">
        <f>_xll.qlIndexFixing($Y$6,$AC77,TRUE,trigger)</f>
        <v>-5.4723235885030151E-4</v>
      </c>
      <c r="AJ77" s="45">
        <f t="shared" si="17"/>
        <v>-0.17221124451638004</v>
      </c>
    </row>
    <row r="78" spans="1:36" x14ac:dyDescent="0.2">
      <c r="AB78" s="39" t="s">
        <v>86</v>
      </c>
      <c r="AC78" s="40">
        <f>_xll.qlInterestRateIndexFixingDate($Y$21,AD78)</f>
        <v>42384</v>
      </c>
      <c r="AD78" s="40">
        <f>_xll.qlCalendarAdvance(calendar,$AD77,AB78,,,trigger)</f>
        <v>42388</v>
      </c>
      <c r="AE78" s="40">
        <f>_xll.qlInterestRateIndexMaturity($Y$21,AD78,)</f>
        <v>42479</v>
      </c>
      <c r="AF78" s="43" t="e">
        <f>_xll.qlTenorBasisValue(TenorBasis3M,AD78,_xll.ohTrigger(trigger,$Y$36))</f>
        <v>#NUM!</v>
      </c>
      <c r="AG78" s="82">
        <f t="shared" si="16"/>
        <v>-5.4774980524006738E-4</v>
      </c>
      <c r="AH78" s="82">
        <f>_xll.qlIndexFixing($Y$21,$AC78,TRUE,_xll.ohTrigger(trigger))</f>
        <v>-5.6499762499759754E-4</v>
      </c>
      <c r="AI78" s="43">
        <f>_xll.qlIndexFixing($Y$6,$AC78,TRUE,trigger)</f>
        <v>-5.4774980524006738E-4</v>
      </c>
      <c r="AJ78" s="45">
        <f t="shared" si="17"/>
        <v>-0.17247819757530161</v>
      </c>
    </row>
    <row r="79" spans="1:36" x14ac:dyDescent="0.2">
      <c r="AB79" s="39" t="s">
        <v>86</v>
      </c>
      <c r="AC79" s="40">
        <f>_xll.qlInterestRateIndexFixingDate($Y$21,AD79)</f>
        <v>42387</v>
      </c>
      <c r="AD79" s="40">
        <f>_xll.qlCalendarAdvance(calendar,$AD78,AB79,,,trigger)</f>
        <v>42389</v>
      </c>
      <c r="AE79" s="40">
        <f>_xll.qlInterestRateIndexMaturity($Y$21,AD79,)</f>
        <v>42480</v>
      </c>
      <c r="AF79" s="43" t="e">
        <f>_xll.qlTenorBasisValue(TenorBasis3M,AD79,_xll.ohTrigger(trigger,$Y$36))</f>
        <v>#NUM!</v>
      </c>
      <c r="AG79" s="82">
        <f t="shared" si="16"/>
        <v>-5.4819836811677411E-4</v>
      </c>
      <c r="AH79" s="82">
        <f>_xll.qlIndexFixing($Y$21,$AC79,TRUE,_xll.ohTrigger(trigger))</f>
        <v>-5.6550456312555648E-4</v>
      </c>
      <c r="AI79" s="43">
        <f>_xll.qlIndexFixing($Y$6,$AC79,TRUE,trigger)</f>
        <v>-5.4819836811677411E-4</v>
      </c>
      <c r="AJ79" s="45">
        <f t="shared" si="17"/>
        <v>-0.17306195008782368</v>
      </c>
    </row>
    <row r="80" spans="1:36" x14ac:dyDescent="0.2">
      <c r="AB80" s="39" t="s">
        <v>86</v>
      </c>
      <c r="AC80" s="40">
        <f>_xll.qlInterestRateIndexFixingDate($Y$21,AD80)</f>
        <v>42388</v>
      </c>
      <c r="AD80" s="40">
        <f>_xll.qlCalendarAdvance(calendar,$AD79,AB80,,,trigger)</f>
        <v>42390</v>
      </c>
      <c r="AE80" s="40">
        <f>_xll.qlInterestRateIndexMaturity($Y$21,AD80,)</f>
        <v>42481</v>
      </c>
      <c r="AF80" s="43" t="e">
        <f>_xll.qlTenorBasisValue(TenorBasis3M,AD80,_xll.ohTrigger(trigger,$Y$36))</f>
        <v>#NUM!</v>
      </c>
      <c r="AG80" s="82">
        <f t="shared" si="16"/>
        <v>-5.485829677313544E-4</v>
      </c>
      <c r="AH80" s="82">
        <f>_xll.qlIndexFixing($Y$21,$AC80,TRUE,_xll.ohTrigger(trigger))</f>
        <v>-5.6597559231571419E-4</v>
      </c>
      <c r="AI80" s="43">
        <f>_xll.qlIndexFixing($Y$6,$AC80,TRUE,trigger)</f>
        <v>-5.485829677313544E-4</v>
      </c>
      <c r="AJ80" s="45">
        <f t="shared" si="17"/>
        <v>-0.17392624584359789</v>
      </c>
    </row>
    <row r="81" spans="28:36" x14ac:dyDescent="0.2">
      <c r="AB81" s="39" t="s">
        <v>86</v>
      </c>
      <c r="AC81" s="40">
        <f>_xll.qlInterestRateIndexFixingDate($Y$21,AD81)</f>
        <v>42389</v>
      </c>
      <c r="AD81" s="40">
        <f>_xll.qlCalendarAdvance(calendar,$AD80,AB81,,,trigger)</f>
        <v>42391</v>
      </c>
      <c r="AE81" s="40">
        <f>_xll.qlInterestRateIndexMaturity($Y$21,AD81,)</f>
        <v>42482</v>
      </c>
      <c r="AF81" s="43" t="e">
        <f>_xll.qlTenorBasisValue(TenorBasis3M,AD81,_xll.ohTrigger(trigger,$Y$36))</f>
        <v>#NUM!</v>
      </c>
      <c r="AG81" s="82">
        <f t="shared" si="16"/>
        <v>-5.4890852433474118E-4</v>
      </c>
      <c r="AH81" s="82">
        <f>_xll.qlIndexFixing($Y$21,$AC81,TRUE,_xll.ohTrigger(trigger))</f>
        <v>-5.6641200719796843E-4</v>
      </c>
      <c r="AI81" s="43">
        <f>_xll.qlIndexFixing($Y$6,$AC81,TRUE,trigger)</f>
        <v>-5.4890852433474118E-4</v>
      </c>
      <c r="AJ81" s="45">
        <f t="shared" si="17"/>
        <v>-0.17503482863227252</v>
      </c>
    </row>
    <row r="82" spans="28:36" x14ac:dyDescent="0.2">
      <c r="AB82" s="39" t="s">
        <v>86</v>
      </c>
      <c r="AC82" s="40">
        <f>_xll.qlInterestRateIndexFixingDate($Y$21,AD82)</f>
        <v>42390</v>
      </c>
      <c r="AD82" s="40">
        <f>_xll.qlCalendarAdvance(calendar,$AD81,AB82,,,trigger)</f>
        <v>42394</v>
      </c>
      <c r="AE82" s="40">
        <f>_xll.qlInterestRateIndexMaturity($Y$21,AD82,)</f>
        <v>42485</v>
      </c>
      <c r="AF82" s="43" t="e">
        <f>_xll.qlTenorBasisValue(TenorBasis3M,AD82,_xll.ohTrigger(trigger,$Y$36))</f>
        <v>#NUM!</v>
      </c>
      <c r="AG82" s="82">
        <f t="shared" si="16"/>
        <v>-5.4958013858706807E-4</v>
      </c>
      <c r="AH82" s="82">
        <f>_xll.qlIndexFixing($Y$21,$AC82,TRUE,_xll.ohTrigger(trigger))</f>
        <v>-5.6752651225148868E-4</v>
      </c>
      <c r="AI82" s="43">
        <f>_xll.qlIndexFixing($Y$6,$AC82,TRUE,trigger)</f>
        <v>-5.4958013858706807E-4</v>
      </c>
      <c r="AJ82" s="45">
        <f t="shared" si="17"/>
        <v>-0.17946373664420606</v>
      </c>
    </row>
    <row r="83" spans="28:36" x14ac:dyDescent="0.2">
      <c r="AB83" s="39" t="s">
        <v>86</v>
      </c>
      <c r="AC83" s="40">
        <f>_xll.qlInterestRateIndexFixingDate($Y$21,AD83)</f>
        <v>42391</v>
      </c>
      <c r="AD83" s="40">
        <f>_xll.qlCalendarAdvance(calendar,$AD82,AB83,,,trigger)</f>
        <v>42395</v>
      </c>
      <c r="AE83" s="40">
        <f>_xll.qlInterestRateIndexMaturity($Y$21,AD83,)</f>
        <v>42486</v>
      </c>
      <c r="AF83" s="43" t="e">
        <f>_xll.qlTenorBasisValue(TenorBasis3M,AD83,_xll.ohTrigger(trigger,$Y$36))</f>
        <v>#NUM!</v>
      </c>
      <c r="AG83" s="82">
        <f t="shared" si="16"/>
        <v>-5.4971872565500856E-4</v>
      </c>
      <c r="AH83" s="82">
        <f>_xll.qlIndexFixing($Y$21,$AC83,TRUE,_xll.ohTrigger(trigger))</f>
        <v>-5.6783741615323304E-4</v>
      </c>
      <c r="AI83" s="43">
        <f>_xll.qlIndexFixing($Y$6,$AC83,TRUE,trigger)</f>
        <v>-5.4971872565500856E-4</v>
      </c>
      <c r="AJ83" s="45">
        <f t="shared" si="17"/>
        <v>-0.1811869049822448</v>
      </c>
    </row>
    <row r="84" spans="28:36" x14ac:dyDescent="0.2">
      <c r="AB84" s="39" t="s">
        <v>86</v>
      </c>
      <c r="AC84" s="40">
        <f>_xll.qlInterestRateIndexFixingDate($Y$21,AD84)</f>
        <v>42394</v>
      </c>
      <c r="AD84" s="40">
        <f>_xll.qlCalendarAdvance(calendar,$AD83,AB84,,,trigger)</f>
        <v>42396</v>
      </c>
      <c r="AE84" s="40">
        <f>_xll.qlInterestRateIndexMaturity($Y$21,AD84,)</f>
        <v>42487</v>
      </c>
      <c r="AF84" s="43" t="e">
        <f>_xll.qlTenorBasisValue(TenorBasis3M,AD84,_xll.ohTrigger(trigger,$Y$36))</f>
        <v>#NUM!</v>
      </c>
      <c r="AG84" s="82">
        <f t="shared" si="16"/>
        <v>-5.4982287096641948E-4</v>
      </c>
      <c r="AH84" s="82">
        <f>_xll.qlIndexFixing($Y$21,$AC84,TRUE,_xll.ohTrigger(trigger))</f>
        <v>-5.6812017886625739E-4</v>
      </c>
      <c r="AI84" s="43">
        <f>_xll.qlIndexFixing($Y$6,$AC84,TRUE,trigger)</f>
        <v>-5.4982287096641948E-4</v>
      </c>
      <c r="AJ84" s="45">
        <f t="shared" si="17"/>
        <v>-0.18297307899837914</v>
      </c>
    </row>
    <row r="85" spans="28:36" x14ac:dyDescent="0.2">
      <c r="AB85" s="39" t="s">
        <v>86</v>
      </c>
      <c r="AC85" s="40">
        <f>_xll.qlInterestRateIndexFixingDate($Y$21,AD85)</f>
        <v>42395</v>
      </c>
      <c r="AD85" s="40">
        <f>_xll.qlCalendarAdvance(calendar,$AD84,AB85,,,trigger)</f>
        <v>42397</v>
      </c>
      <c r="AE85" s="40">
        <f>_xll.qlInterestRateIndexMaturity($Y$21,AD85,)</f>
        <v>42488</v>
      </c>
      <c r="AF85" s="43" t="e">
        <f>_xll.qlTenorBasisValue(TenorBasis3M,AD85,_xll.ohTrigger(trigger,$Y$36))</f>
        <v>#NUM!</v>
      </c>
      <c r="AG85" s="82">
        <f t="shared" si="16"/>
        <v>-5.4989749477223353E-4</v>
      </c>
      <c r="AH85" s="82">
        <f>_xll.qlIndexFixing($Y$21,$AC85,TRUE,_xll.ohTrigger(trigger))</f>
        <v>-5.6837609501255392E-4</v>
      </c>
      <c r="AI85" s="43">
        <f>_xll.qlIndexFixing($Y$6,$AC85,TRUE,trigger)</f>
        <v>-5.4989749477223353E-4</v>
      </c>
      <c r="AJ85" s="45">
        <f t="shared" si="17"/>
        <v>-0.18478600240320386</v>
      </c>
    </row>
    <row r="86" spans="28:36" x14ac:dyDescent="0.2">
      <c r="AB86" s="39" t="s">
        <v>86</v>
      </c>
      <c r="AC86" s="40">
        <f>_xll.qlInterestRateIndexFixingDate($Y$21,AD86)</f>
        <v>42396</v>
      </c>
      <c r="AD86" s="40">
        <f>_xll.qlCalendarAdvance(calendar,$AD85,AB86,,,trigger)</f>
        <v>42398</v>
      </c>
      <c r="AE86" s="40">
        <f>_xll.qlInterestRateIndexMaturity($Y$21,AD86,)</f>
        <v>42489</v>
      </c>
      <c r="AF86" s="43" t="e">
        <f>_xll.qlTenorBasisValue(TenorBasis3M,AD86,_xll.ohTrigger(trigger,$Y$36))</f>
        <v>#NUM!</v>
      </c>
      <c r="AG86" s="82">
        <f t="shared" si="16"/>
        <v>-5.4994751732338363E-4</v>
      </c>
      <c r="AH86" s="82">
        <f>_xll.qlIndexFixing($Y$21,$AC86,TRUE,_xll.ohTrigger(trigger))</f>
        <v>-5.6860645921060079E-4</v>
      </c>
      <c r="AI86" s="43">
        <f>_xll.qlIndexFixing($Y$6,$AC86,TRUE,trigger)</f>
        <v>-5.4994751732338363E-4</v>
      </c>
      <c r="AJ86" s="45">
        <f t="shared" si="17"/>
        <v>-0.18658941887217156</v>
      </c>
    </row>
    <row r="87" spans="28:36" x14ac:dyDescent="0.2">
      <c r="AB87" s="39" t="s">
        <v>86</v>
      </c>
      <c r="AC87" s="40">
        <f>_xll.qlInterestRateIndexFixingDate($Y$21,AD87)</f>
        <v>42397</v>
      </c>
      <c r="AD87" s="40">
        <f>_xll.qlCalendarAdvance(calendar,$AD86,AB87,,,trigger)</f>
        <v>42401</v>
      </c>
      <c r="AE87" s="40">
        <f>_xll.qlInterestRateIndexMaturity($Y$21,AD87,)</f>
        <v>42492</v>
      </c>
      <c r="AF87" s="43" t="e">
        <f>_xll.qlTenorBasisValue(TenorBasis3M,AD87,_xll.ohTrigger(trigger,$Y$36))</f>
        <v>#NUM!</v>
      </c>
      <c r="AG87" s="82">
        <f t="shared" si="16"/>
        <v>-5.4999917995817804E-4</v>
      </c>
      <c r="AH87" s="82">
        <f>_xll.qlIndexFixing($Y$21,$AC87,TRUE,_xll.ohTrigger(trigger))</f>
        <v>-5.6915718631056858E-4</v>
      </c>
      <c r="AI87" s="43">
        <f>_xll.qlIndexFixing($Y$6,$AC87,TRUE,trigger)</f>
        <v>-5.4999917995817804E-4</v>
      </c>
      <c r="AJ87" s="45">
        <f t="shared" si="17"/>
        <v>-0.19158006352390533</v>
      </c>
    </row>
    <row r="88" spans="28:36" x14ac:dyDescent="0.2">
      <c r="AB88" s="39" t="s">
        <v>86</v>
      </c>
      <c r="AC88" s="40">
        <f>_xll.qlInterestRateIndexFixingDate($Y$21,AD88)</f>
        <v>42398</v>
      </c>
      <c r="AD88" s="40">
        <f>_xll.qlCalendarAdvance(calendar,$AD87,AB88,,,trigger)</f>
        <v>42402</v>
      </c>
      <c r="AE88" s="40">
        <f>_xll.qlInterestRateIndexMaturity($Y$21,AD88,)</f>
        <v>42492</v>
      </c>
      <c r="AF88" s="43" t="e">
        <f>_xll.qlTenorBasisValue(TenorBasis3M,AD88,_xll.ohTrigger(trigger,$Y$36))</f>
        <v>#NUM!</v>
      </c>
      <c r="AG88" s="82">
        <f t="shared" si="16"/>
        <v>-5.5000000000000014E-4</v>
      </c>
      <c r="AH88" s="82">
        <f>_xll.qlIndexFixing($Y$21,$AC88,TRUE,_xll.ohTrigger(trigger))</f>
        <v>-5.6936951558661519E-4</v>
      </c>
      <c r="AI88" s="43">
        <f>_xll.qlIndexFixing($Y$6,$AC88,TRUE,trigger)</f>
        <v>-5.5000000000000014E-4</v>
      </c>
      <c r="AJ88" s="45">
        <f t="shared" si="17"/>
        <v>-0.19369515586615052</v>
      </c>
    </row>
    <row r="89" spans="28:36" x14ac:dyDescent="0.2">
      <c r="AB89" s="39" t="s">
        <v>86</v>
      </c>
      <c r="AC89" s="40">
        <f>_xll.qlInterestRateIndexFixingDate($Y$21,AD89)</f>
        <v>42401</v>
      </c>
      <c r="AD89" s="40">
        <f>_xll.qlCalendarAdvance(calendar,$AD88,AB89,,,trigger)</f>
        <v>42403</v>
      </c>
      <c r="AE89" s="40">
        <f>_xll.qlInterestRateIndexMaturity($Y$21,AD89,)</f>
        <v>42493</v>
      </c>
      <c r="AF89" s="43" t="e">
        <f>_xll.qlTenorBasisValue(TenorBasis3M,AD89,_xll.ohTrigger(trigger,$Y$36))</f>
        <v>#NUM!</v>
      </c>
      <c r="AG89" s="82">
        <f t="shared" si="16"/>
        <v>-5.500536774124111E-4</v>
      </c>
      <c r="AH89" s="82">
        <f>_xll.qlIndexFixing($Y$21,$AC89,TRUE,_xll.ohTrigger(trigger))</f>
        <v>-5.6948623641606133E-4</v>
      </c>
      <c r="AI89" s="43">
        <f>_xll.qlIndexFixing($Y$6,$AC89,TRUE,trigger)</f>
        <v>-5.500536774124111E-4</v>
      </c>
      <c r="AJ89" s="45">
        <f t="shared" si="17"/>
        <v>-0.19432559003650227</v>
      </c>
    </row>
    <row r="90" spans="28:36" x14ac:dyDescent="0.2">
      <c r="AB90" s="39" t="s">
        <v>86</v>
      </c>
      <c r="AC90" s="40">
        <f>_xll.qlInterestRateIndexFixingDate($Y$21,AD90)</f>
        <v>42402</v>
      </c>
      <c r="AD90" s="40">
        <f>_xll.qlCalendarAdvance(calendar,$AD89,AB90,,,trigger)</f>
        <v>42404</v>
      </c>
      <c r="AE90" s="40">
        <f>_xll.qlInterestRateIndexMaturity($Y$21,AD90,)</f>
        <v>42494</v>
      </c>
      <c r="AF90" s="43" t="e">
        <f>_xll.qlTenorBasisValue(TenorBasis3M,AD90,_xll.ohTrigger(trigger,$Y$36))</f>
        <v>#NUM!</v>
      </c>
      <c r="AG90" s="82">
        <f t="shared" si="16"/>
        <v>-5.5021043876399116E-4</v>
      </c>
      <c r="AH90" s="82">
        <f>_xll.qlIndexFixing($Y$21,$AC90,TRUE,_xll.ohTrigger(trigger))</f>
        <v>-5.6958456882183484E-4</v>
      </c>
      <c r="AI90" s="43">
        <f>_xll.qlIndexFixing($Y$6,$AC90,TRUE,trigger)</f>
        <v>-5.5021043876399116E-4</v>
      </c>
      <c r="AJ90" s="45">
        <f t="shared" si="17"/>
        <v>-0.1937413005784368</v>
      </c>
    </row>
    <row r="91" spans="28:36" x14ac:dyDescent="0.2">
      <c r="AB91" s="39" t="s">
        <v>86</v>
      </c>
      <c r="AC91" s="40">
        <f>_xll.qlInterestRateIndexFixingDate($Y$21,AD91)</f>
        <v>42403</v>
      </c>
      <c r="AD91" s="40">
        <f>_xll.qlCalendarAdvance(calendar,$AD90,AB91,,,trigger)</f>
        <v>42405</v>
      </c>
      <c r="AE91" s="40">
        <f>_xll.qlInterestRateIndexMaturity($Y$21,AD91,)</f>
        <v>42495</v>
      </c>
      <c r="AF91" s="43" t="e">
        <f>_xll.qlTenorBasisValue(TenorBasis3M,AD91,_xll.ohTrigger(trigger,$Y$36))</f>
        <v>#NUM!</v>
      </c>
      <c r="AG91" s="82">
        <f t="shared" si="16"/>
        <v>-5.504638777262612E-4</v>
      </c>
      <c r="AH91" s="82">
        <f>_xll.qlIndexFixing($Y$21,$AC91,TRUE,_xll.ohTrigger(trigger))</f>
        <v>-5.6966582180528746E-4</v>
      </c>
      <c r="AI91" s="43">
        <f>_xll.qlIndexFixing($Y$6,$AC91,TRUE,trigger)</f>
        <v>-5.504638777262612E-4</v>
      </c>
      <c r="AJ91" s="45">
        <f t="shared" si="17"/>
        <v>-0.19201944079026267</v>
      </c>
    </row>
    <row r="92" spans="28:36" x14ac:dyDescent="0.2">
      <c r="AB92" s="39" t="s">
        <v>86</v>
      </c>
      <c r="AC92" s="40">
        <f>_xll.qlInterestRateIndexFixingDate($Y$21,AD92)</f>
        <v>42404</v>
      </c>
      <c r="AD92" s="40">
        <f>_xll.qlCalendarAdvance(calendar,$AD91,AB92,,,trigger)</f>
        <v>42408</v>
      </c>
      <c r="AE92" s="40">
        <f>_xll.qlInterestRateIndexMaturity($Y$21,AD92,)</f>
        <v>42499</v>
      </c>
      <c r="AF92" s="43" t="e">
        <f>_xll.qlTenorBasisValue(TenorBasis3M,AD92,_xll.ohTrigger(trigger,$Y$36))</f>
        <v>#NUM!</v>
      </c>
      <c r="AG92" s="82">
        <f t="shared" si="16"/>
        <v>-5.5174019699242096E-4</v>
      </c>
      <c r="AH92" s="82">
        <f>_xll.qlIndexFixing($Y$21,$AC92,TRUE,_xll.ohTrigger(trigger))</f>
        <v>-5.697895599914611E-4</v>
      </c>
      <c r="AI92" s="43">
        <f>_xll.qlIndexFixing($Y$6,$AC92,TRUE,trigger)</f>
        <v>-5.5174019699242096E-4</v>
      </c>
      <c r="AJ92" s="45">
        <f t="shared" si="17"/>
        <v>-0.18049362999040131</v>
      </c>
    </row>
    <row r="93" spans="28:36" x14ac:dyDescent="0.2">
      <c r="AB93" s="39" t="s">
        <v>86</v>
      </c>
      <c r="AC93" s="40">
        <f>_xll.qlInterestRateIndexFixingDate($Y$21,AD93)</f>
        <v>42405</v>
      </c>
      <c r="AD93" s="40">
        <f>_xll.qlCalendarAdvance(calendar,$AD92,AB93,,,trigger)</f>
        <v>42409</v>
      </c>
      <c r="AE93" s="40">
        <f>_xll.qlInterestRateIndexMaturity($Y$21,AD93,)</f>
        <v>42499</v>
      </c>
      <c r="AF93" s="43" t="e">
        <f>_xll.qlTenorBasisValue(TenorBasis3M,AD93,_xll.ohTrigger(trigger,$Y$36))</f>
        <v>#NUM!</v>
      </c>
      <c r="AG93" s="82">
        <f t="shared" si="16"/>
        <v>-5.5231628311266045E-4</v>
      </c>
      <c r="AH93" s="82">
        <f>_xll.qlIndexFixing($Y$21,$AC93,TRUE,_xll.ohTrigger(trigger))</f>
        <v>-5.6984621956068793E-4</v>
      </c>
      <c r="AI93" s="43">
        <f>_xll.qlIndexFixing($Y$6,$AC93,TRUE,trigger)</f>
        <v>-5.5231628311266045E-4</v>
      </c>
      <c r="AJ93" s="45">
        <f t="shared" si="17"/>
        <v>-0.17529936448027481</v>
      </c>
    </row>
    <row r="94" spans="28:36" x14ac:dyDescent="0.2">
      <c r="AB94" s="39" t="s">
        <v>86</v>
      </c>
      <c r="AC94" s="40">
        <f>_xll.qlInterestRateIndexFixingDate($Y$21,AD94)</f>
        <v>42408</v>
      </c>
      <c r="AD94" s="40">
        <f>_xll.qlCalendarAdvance(calendar,$AD93,AB94,,,trigger)</f>
        <v>42410</v>
      </c>
      <c r="AE94" s="40">
        <f>_xll.qlInterestRateIndexMaturity($Y$21,AD94,)</f>
        <v>42500</v>
      </c>
      <c r="AF94" s="43" t="e">
        <f>_xll.qlTenorBasisValue(TenorBasis3M,AD94,_xll.ohTrigger(trigger,$Y$36))</f>
        <v>#NUM!</v>
      </c>
      <c r="AG94" s="82">
        <f t="shared" si="16"/>
        <v>-5.5295701520119444E-4</v>
      </c>
      <c r="AH94" s="82">
        <f>_xll.qlIndexFixing($Y$21,$AC94,TRUE,_xll.ohTrigger(trigger))</f>
        <v>-5.6986171046169432E-4</v>
      </c>
      <c r="AI94" s="43">
        <f>_xll.qlIndexFixing($Y$6,$AC94,TRUE,trigger)</f>
        <v>-5.5295701520119444E-4</v>
      </c>
      <c r="AJ94" s="45">
        <f t="shared" si="17"/>
        <v>-0.16904695260499875</v>
      </c>
    </row>
    <row r="95" spans="28:36" x14ac:dyDescent="0.2">
      <c r="AB95" s="39" t="s">
        <v>86</v>
      </c>
      <c r="AC95" s="40">
        <f>_xll.qlInterestRateIndexFixingDate($Y$21,AD95)</f>
        <v>42409</v>
      </c>
      <c r="AD95" s="40">
        <f>_xll.qlCalendarAdvance(calendar,$AD94,AB95,,,trigger)</f>
        <v>42411</v>
      </c>
      <c r="AE95" s="40">
        <f>_xll.qlInterestRateIndexMaturity($Y$21,AD95,)</f>
        <v>42501</v>
      </c>
      <c r="AF95" s="43" t="e">
        <f>_xll.qlTenorBasisValue(TenorBasis3M,AD95,_xll.ohTrigger(trigger,$Y$36))</f>
        <v>#NUM!</v>
      </c>
      <c r="AG95" s="82">
        <f t="shared" si="16"/>
        <v>-5.5365598692954396E-4</v>
      </c>
      <c r="AH95" s="82">
        <f>_xll.qlIndexFixing($Y$21,$AC95,TRUE,_xll.ohTrigger(trigger))</f>
        <v>-5.6986797594893446E-4</v>
      </c>
      <c r="AI95" s="43">
        <f>_xll.qlIndexFixing($Y$6,$AC95,TRUE,trigger)</f>
        <v>-5.5365598692954396E-4</v>
      </c>
      <c r="AJ95" s="45">
        <f t="shared" si="17"/>
        <v>-0.16211989019390499</v>
      </c>
    </row>
    <row r="96" spans="28:36" x14ac:dyDescent="0.2">
      <c r="AB96" s="39" t="s">
        <v>86</v>
      </c>
      <c r="AC96" s="40">
        <f>_xll.qlInterestRateIndexFixingDate($Y$21,AD96)</f>
        <v>42410</v>
      </c>
      <c r="AD96" s="40">
        <f>_xll.qlCalendarAdvance(calendar,$AD95,AB96,,,trigger)</f>
        <v>42412</v>
      </c>
      <c r="AE96" s="40">
        <f>_xll.qlInterestRateIndexMaturity($Y$21,AD96,)</f>
        <v>42502</v>
      </c>
      <c r="AF96" s="43" t="e">
        <f>_xll.qlTenorBasisValue(TenorBasis3M,AD96,_xll.ohTrigger(trigger,$Y$36))</f>
        <v>#NUM!</v>
      </c>
      <c r="AG96" s="82">
        <f t="shared" si="16"/>
        <v>-5.5440679196923001E-4</v>
      </c>
      <c r="AH96" s="82">
        <f>_xll.qlIndexFixing($Y$21,$AC96,TRUE,_xll.ohTrigger(trigger))</f>
        <v>-5.6986632502553647E-4</v>
      </c>
      <c r="AI96" s="43">
        <f>_xll.qlIndexFixing($Y$6,$AC96,TRUE,trigger)</f>
        <v>-5.5440679196923001E-4</v>
      </c>
      <c r="AJ96" s="45">
        <f t="shared" si="17"/>
        <v>-0.15459533056306454</v>
      </c>
    </row>
    <row r="97" spans="28:36" x14ac:dyDescent="0.2">
      <c r="AB97" s="39" t="s">
        <v>86</v>
      </c>
      <c r="AC97" s="40">
        <f>_xll.qlInterestRateIndexFixingDate($Y$21,AD97)</f>
        <v>42411</v>
      </c>
      <c r="AD97" s="40">
        <f>_xll.qlCalendarAdvance(calendar,$AD96,AB97,,,trigger)</f>
        <v>42415</v>
      </c>
      <c r="AE97" s="40">
        <f>_xll.qlInterestRateIndexMaturity($Y$21,AD97,)</f>
        <v>42506</v>
      </c>
      <c r="AF97" s="43" t="e">
        <f>_xll.qlTenorBasisValue(TenorBasis3M,AD97,_xll.ohTrigger(trigger,$Y$36))</f>
        <v>#NUM!</v>
      </c>
      <c r="AG97" s="82">
        <f t="shared" si="16"/>
        <v>-5.5690614367151568E-4</v>
      </c>
      <c r="AH97" s="82">
        <f>_xll.qlIndexFixing($Y$21,$AC97,TRUE,_xll.ohTrigger(trigger))</f>
        <v>-5.6986768649189496E-4</v>
      </c>
      <c r="AI97" s="43">
        <f>_xll.qlIndexFixing($Y$6,$AC97,TRUE,trigger)</f>
        <v>-5.5690614367151568E-4</v>
      </c>
      <c r="AJ97" s="45">
        <f t="shared" si="17"/>
        <v>-0.12961542820379277</v>
      </c>
    </row>
    <row r="98" spans="28:36" x14ac:dyDescent="0.2">
      <c r="AB98" s="39" t="s">
        <v>86</v>
      </c>
      <c r="AC98" s="40">
        <f>_xll.qlInterestRateIndexFixingDate($Y$21,AD98)</f>
        <v>42412</v>
      </c>
      <c r="AD98" s="40">
        <f>_xll.qlCalendarAdvance(calendar,$AD97,AB98,,,trigger)</f>
        <v>42416</v>
      </c>
      <c r="AE98" s="40">
        <f>_xll.qlInterestRateIndexMaturity($Y$21,AD98,)</f>
        <v>42506</v>
      </c>
      <c r="AF98" s="43" t="e">
        <f>_xll.qlTenorBasisValue(TenorBasis3M,AD98,_xll.ohTrigger(trigger,$Y$36))</f>
        <v>#NUM!</v>
      </c>
      <c r="AG98" s="82">
        <f t="shared" si="16"/>
        <v>-5.578002186717566E-4</v>
      </c>
      <c r="AH98" s="82">
        <f>_xll.qlIndexFixing($Y$21,$AC98,TRUE,_xll.ohTrigger(trigger))</f>
        <v>-5.698067372295057E-4</v>
      </c>
      <c r="AI98" s="43">
        <f>_xll.qlIndexFixing($Y$6,$AC98,TRUE,trigger)</f>
        <v>-5.578002186717566E-4</v>
      </c>
      <c r="AJ98" s="45">
        <f t="shared" si="17"/>
        <v>-0.12006518557749102</v>
      </c>
    </row>
    <row r="99" spans="28:36" x14ac:dyDescent="0.2">
      <c r="AB99" s="39" t="s">
        <v>86</v>
      </c>
      <c r="AC99" s="40">
        <f>_xll.qlInterestRateIndexFixingDate($Y$21,AD99)</f>
        <v>42415</v>
      </c>
      <c r="AD99" s="40">
        <f>_xll.qlCalendarAdvance(calendar,$AD98,AB99,,,trigger)</f>
        <v>42417</v>
      </c>
      <c r="AE99" s="40">
        <f>_xll.qlInterestRateIndexMaturity($Y$21,AD99,)</f>
        <v>42507</v>
      </c>
      <c r="AF99" s="43" t="e">
        <f>_xll.qlTenorBasisValue(TenorBasis3M,AD99,_xll.ohTrigger(trigger,$Y$36))</f>
        <v>#NUM!</v>
      </c>
      <c r="AG99" s="82">
        <f t="shared" si="16"/>
        <v>-5.5871409534093846E-4</v>
      </c>
      <c r="AH99" s="82">
        <f>_xll.qlIndexFixing($Y$21,$AC99,TRUE,_xll.ohTrigger(trigger))</f>
        <v>-5.6978513925942664E-4</v>
      </c>
      <c r="AI99" s="43">
        <f>_xll.qlIndexFixing($Y$6,$AC99,TRUE,trigger)</f>
        <v>-5.5871409534093846E-4</v>
      </c>
      <c r="AJ99" s="45">
        <f t="shared" si="17"/>
        <v>-0.1107104391848818</v>
      </c>
    </row>
    <row r="100" spans="28:36" x14ac:dyDescent="0.2">
      <c r="AB100" s="39" t="s">
        <v>86</v>
      </c>
      <c r="AC100" s="40">
        <f>_xll.qlInterestRateIndexFixingDate($Y$21,AD100)</f>
        <v>42416</v>
      </c>
      <c r="AD100" s="40">
        <f>_xll.qlCalendarAdvance(calendar,$AD99,AB100,,,trigger)</f>
        <v>42418</v>
      </c>
      <c r="AE100" s="40">
        <f>_xll.qlInterestRateIndexMaturity($Y$21,AD100,)</f>
        <v>42508</v>
      </c>
      <c r="AF100" s="43" t="e">
        <f>_xll.qlTenorBasisValue(TenorBasis3M,AD100,_xll.ohTrigger(trigger,$Y$36))</f>
        <v>#NUM!</v>
      </c>
      <c r="AG100" s="82">
        <f t="shared" si="16"/>
        <v>-5.5964136735058218E-4</v>
      </c>
      <c r="AH100" s="82">
        <f>_xll.qlIndexFixing($Y$21,$AC100,TRUE,_xll.ohTrigger(trigger))</f>
        <v>-5.6976347888415546E-4</v>
      </c>
      <c r="AI100" s="43">
        <f>_xll.qlIndexFixing($Y$6,$AC100,TRUE,trigger)</f>
        <v>-5.5964136735058218E-4</v>
      </c>
      <c r="AJ100" s="45">
        <f t="shared" si="17"/>
        <v>-0.1012211153357328</v>
      </c>
    </row>
    <row r="101" spans="28:36" x14ac:dyDescent="0.2">
      <c r="AB101" s="39" t="s">
        <v>86</v>
      </c>
      <c r="AC101" s="40">
        <f>_xll.qlInterestRateIndexFixingDate($Y$21,AD101)</f>
        <v>42417</v>
      </c>
      <c r="AD101" s="40">
        <f>_xll.qlCalendarAdvance(calendar,$AD100,AB101,,,trigger)</f>
        <v>42419</v>
      </c>
      <c r="AE101" s="40">
        <f>_xll.qlInterestRateIndexMaturity($Y$21,AD101,)</f>
        <v>42509</v>
      </c>
      <c r="AF101" s="43" t="e">
        <f>_xll.qlTenorBasisValue(TenorBasis3M,AD101,_xll.ohTrigger(trigger,$Y$36))</f>
        <v>#NUM!</v>
      </c>
      <c r="AG101" s="82">
        <f t="shared" si="16"/>
        <v>-5.6057562837220876E-4</v>
      </c>
      <c r="AH101" s="82">
        <f>_xll.qlIndexFixing($Y$21,$AC101,TRUE,_xll.ohTrigger(trigger))</f>
        <v>-5.6974306510282346E-4</v>
      </c>
      <c r="AI101" s="43">
        <f>_xll.qlIndexFixing($Y$6,$AC101,TRUE,trigger)</f>
        <v>-5.6057562837220876E-4</v>
      </c>
      <c r="AJ101" s="45">
        <f t="shared" si="17"/>
        <v>-9.1674367306147003E-2</v>
      </c>
    </row>
    <row r="102" spans="28:36" x14ac:dyDescent="0.2">
      <c r="AB102" s="39" t="s">
        <v>86</v>
      </c>
      <c r="AC102" s="40">
        <f>_xll.qlInterestRateIndexFixingDate($Y$21,AD102)</f>
        <v>42418</v>
      </c>
      <c r="AD102" s="40">
        <f>_xll.qlCalendarAdvance(calendar,$AD101,AB102,,,trigger)</f>
        <v>42422</v>
      </c>
      <c r="AE102" s="40">
        <f>_xll.qlInterestRateIndexMaturity($Y$21,AD102,)</f>
        <v>42513</v>
      </c>
      <c r="AF102" s="43" t="e">
        <f>_xll.qlTenorBasisValue(TenorBasis3M,AD102,_xll.ohTrigger(trigger,$Y$36))</f>
        <v>#NUM!</v>
      </c>
      <c r="AG102" s="82">
        <f t="shared" si="16"/>
        <v>-5.6335628222419463E-4</v>
      </c>
      <c r="AH102" s="82">
        <f>_xll.qlIndexFixing($Y$21,$AC102,TRUE,_xll.ohTrigger(trigger))</f>
        <v>-5.698356185712683E-4</v>
      </c>
      <c r="AI102" s="43">
        <f>_xll.qlIndexFixing($Y$6,$AC102,TRUE,trigger)</f>
        <v>-5.6335628222419463E-4</v>
      </c>
      <c r="AJ102" s="45">
        <f t="shared" si="17"/>
        <v>-6.4793363470736637E-2</v>
      </c>
    </row>
    <row r="103" spans="28:36" x14ac:dyDescent="0.2">
      <c r="AB103" s="39" t="s">
        <v>86</v>
      </c>
      <c r="AC103" s="40">
        <f>_xll.qlInterestRateIndexFixingDate($Y$21,AD103)</f>
        <v>42419</v>
      </c>
      <c r="AD103" s="40">
        <f>_xll.qlCalendarAdvance(calendar,$AD102,AB103,,,trigger)</f>
        <v>42423</v>
      </c>
      <c r="AE103" s="40">
        <f>_xll.qlInterestRateIndexMaturity($Y$21,AD103,)</f>
        <v>42513</v>
      </c>
      <c r="AF103" s="43" t="e">
        <f>_xll.qlTenorBasisValue(TenorBasis3M,AD103,_xll.ohTrigger(trigger,$Y$36))</f>
        <v>#NUM!</v>
      </c>
      <c r="AG103" s="82">
        <f t="shared" si="16"/>
        <v>-5.6425443600896161E-4</v>
      </c>
      <c r="AH103" s="82">
        <f>_xll.qlIndexFixing($Y$21,$AC103,TRUE,_xll.ohTrigger(trigger))</f>
        <v>-5.6970005594614292E-4</v>
      </c>
      <c r="AI103" s="43">
        <f>_xll.qlIndexFixing($Y$6,$AC103,TRUE,trigger)</f>
        <v>-5.6425443600896161E-4</v>
      </c>
      <c r="AJ103" s="45">
        <f t="shared" si="17"/>
        <v>-5.4456199371813147E-2</v>
      </c>
    </row>
    <row r="104" spans="28:36" x14ac:dyDescent="0.2">
      <c r="AB104" s="39" t="s">
        <v>86</v>
      </c>
      <c r="AC104" s="40">
        <f>_xll.qlInterestRateIndexFixingDate($Y$21,AD104)</f>
        <v>42422</v>
      </c>
      <c r="AD104" s="40">
        <f>_xll.qlCalendarAdvance(calendar,$AD103,AB104,,,trigger)</f>
        <v>42424</v>
      </c>
      <c r="AE104" s="40">
        <f>_xll.qlInterestRateIndexMaturity($Y$21,AD104,)</f>
        <v>42514</v>
      </c>
      <c r="AF104" s="43" t="e">
        <f>_xll.qlTenorBasisValue(TenorBasis3M,AD104,_xll.ohTrigger(trigger,$Y$36))</f>
        <v>#NUM!</v>
      </c>
      <c r="AG104" s="82">
        <f t="shared" si="16"/>
        <v>-5.6512754716331608E-4</v>
      </c>
      <c r="AH104" s="82">
        <f>_xll.qlIndexFixing($Y$21,$AC104,TRUE,_xll.ohTrigger(trigger))</f>
        <v>-5.6970551015433912E-4</v>
      </c>
      <c r="AI104" s="43">
        <f>_xll.qlIndexFixing($Y$6,$AC104,TRUE,trigger)</f>
        <v>-5.6512754716331608E-4</v>
      </c>
      <c r="AJ104" s="45">
        <f t="shared" si="17"/>
        <v>-4.5779629910230449E-2</v>
      </c>
    </row>
    <row r="105" spans="28:36" x14ac:dyDescent="0.2">
      <c r="AB105" s="39" t="s">
        <v>86</v>
      </c>
      <c r="AC105" s="40">
        <f>_xll.qlInterestRateIndexFixingDate($Y$21,AD105)</f>
        <v>42423</v>
      </c>
      <c r="AD105" s="40">
        <f>_xll.qlCalendarAdvance(calendar,$AD104,AB105,,,trigger)</f>
        <v>42425</v>
      </c>
      <c r="AE105" s="40">
        <f>_xll.qlInterestRateIndexMaturity($Y$21,AD105,)</f>
        <v>42515</v>
      </c>
      <c r="AF105" s="43" t="e">
        <f>_xll.qlTenorBasisValue(TenorBasis3M,AD105,_xll.ohTrigger(trigger,$Y$36))</f>
        <v>#NUM!</v>
      </c>
      <c r="AG105" s="82">
        <f t="shared" si="16"/>
        <v>-5.6596920935877873E-4</v>
      </c>
      <c r="AH105" s="82">
        <f>_xll.qlIndexFixing($Y$21,$AC105,TRUE,_xll.ohTrigger(trigger))</f>
        <v>-5.697200649623646E-4</v>
      </c>
      <c r="AI105" s="43">
        <f>_xll.qlIndexFixing($Y$6,$AC105,TRUE,trigger)</f>
        <v>-5.6596920935877873E-4</v>
      </c>
      <c r="AJ105" s="45">
        <f t="shared" si="17"/>
        <v>-3.7508556035858745E-2</v>
      </c>
    </row>
    <row r="106" spans="28:36" x14ac:dyDescent="0.2">
      <c r="AB106" s="39" t="s">
        <v>86</v>
      </c>
      <c r="AC106" s="40">
        <f>_xll.qlInterestRateIndexFixingDate($Y$21,AD106)</f>
        <v>42424</v>
      </c>
      <c r="AD106" s="40">
        <f>_xll.qlCalendarAdvance(calendar,$AD105,AB106,,,trigger)</f>
        <v>42426</v>
      </c>
      <c r="AE106" s="40">
        <f>_xll.qlInterestRateIndexMaturity($Y$21,AD106,)</f>
        <v>42516</v>
      </c>
      <c r="AF106" s="43" t="e">
        <f>_xll.qlTenorBasisValue(TenorBasis3M,AD106,_xll.ohTrigger(trigger,$Y$36))</f>
        <v>#NUM!</v>
      </c>
      <c r="AG106" s="82">
        <f t="shared" si="16"/>
        <v>-5.6677301626687068E-4</v>
      </c>
      <c r="AH106" s="82">
        <f>_xll.qlIndexFixing($Y$21,$AC106,TRUE,_xll.ohTrigger(trigger))</f>
        <v>-5.6974502937157112E-4</v>
      </c>
      <c r="AI106" s="43">
        <f>_xll.qlIndexFixing($Y$6,$AC106,TRUE,trigger)</f>
        <v>-5.6677301626687068E-4</v>
      </c>
      <c r="AJ106" s="45">
        <f t="shared" si="17"/>
        <v>-2.9720131047004418E-2</v>
      </c>
    </row>
    <row r="107" spans="28:36" x14ac:dyDescent="0.2">
      <c r="AB107" s="39" t="s">
        <v>86</v>
      </c>
      <c r="AC107" s="40">
        <f>_xll.qlInterestRateIndexFixingDate($Y$21,AD107)</f>
        <v>42425</v>
      </c>
      <c r="AD107" s="40">
        <f>_xll.qlCalendarAdvance(calendar,$AD106,AB107,,,trigger)</f>
        <v>42429</v>
      </c>
      <c r="AE107" s="40">
        <f>_xll.qlInterestRateIndexMaturity($Y$21,AD107,)</f>
        <v>42521</v>
      </c>
      <c r="AF107" s="43" t="e">
        <f>_xll.qlTenorBasisValue(TenorBasis3M,AD107,_xll.ohTrigger(trigger,$Y$36))</f>
        <v>#NUM!</v>
      </c>
      <c r="AG107" s="82">
        <f t="shared" si="16"/>
        <v>-5.6889324198213073E-4</v>
      </c>
      <c r="AH107" s="82">
        <f>_xll.qlIndexFixing($Y$21,$AC107,TRUE,_xll.ohTrigger(trigger))</f>
        <v>-5.7039132985347652E-4</v>
      </c>
      <c r="AI107" s="43">
        <f>_xll.qlIndexFixing($Y$6,$AC107,TRUE,trigger)</f>
        <v>-5.6889324198213073E-4</v>
      </c>
      <c r="AJ107" s="45">
        <f t="shared" si="17"/>
        <v>-1.4980878713457841E-2</v>
      </c>
    </row>
    <row r="108" spans="28:36" x14ac:dyDescent="0.2">
      <c r="AB108" s="39" t="s">
        <v>86</v>
      </c>
      <c r="AC108" s="40">
        <f>_xll.qlInterestRateIndexFixingDate($Y$21,AD108)</f>
        <v>42426</v>
      </c>
      <c r="AD108" s="40">
        <f>_xll.qlCalendarAdvance(calendar,$AD107,AB108,,,trigger)</f>
        <v>42430</v>
      </c>
      <c r="AE108" s="40">
        <f>_xll.qlInterestRateIndexMaturity($Y$21,AD108,)</f>
        <v>42522</v>
      </c>
      <c r="AF108" s="43" t="e">
        <f>_xll.qlTenorBasisValue(TenorBasis3M,AD108,_xll.ohTrigger(trigger,$Y$36))</f>
        <v>#NUM!</v>
      </c>
      <c r="AG108" s="82">
        <f t="shared" si="16"/>
        <v>-5.6948156445594861E-4</v>
      </c>
      <c r="AH108" s="82">
        <f>_xll.qlIndexFixing($Y$21,$AC108,TRUE,_xll.ohTrigger(trigger))</f>
        <v>-5.705041923958319E-4</v>
      </c>
      <c r="AI108" s="43">
        <f>_xll.qlIndexFixing($Y$6,$AC108,TRUE,trigger)</f>
        <v>-5.6948156445594861E-4</v>
      </c>
      <c r="AJ108" s="45">
        <f t="shared" si="17"/>
        <v>-1.0226279398832961E-2</v>
      </c>
    </row>
    <row r="109" spans="28:36" x14ac:dyDescent="0.2">
      <c r="AB109" s="39" t="s">
        <v>86</v>
      </c>
      <c r="AC109" s="40">
        <f>_xll.qlInterestRateIndexFixingDate($Y$21,AD109)</f>
        <v>42429</v>
      </c>
      <c r="AD109" s="40">
        <f>_xll.qlCalendarAdvance(calendar,$AD108,AB109,,,trigger)</f>
        <v>42431</v>
      </c>
      <c r="AE109" s="40">
        <f>_xll.qlInterestRateIndexMaturity($Y$21,AD109,)</f>
        <v>42523</v>
      </c>
      <c r="AF109" s="43" t="e">
        <f>_xll.qlTenorBasisValue(TenorBasis3M,AD109,_xll.ohTrigger(trigger,$Y$36))</f>
        <v>#NUM!</v>
      </c>
      <c r="AG109" s="82">
        <f t="shared" si="16"/>
        <v>-5.700000000000003E-4</v>
      </c>
      <c r="AH109" s="82">
        <f>_xll.qlIndexFixing($Y$21,$AC109,TRUE,_xll.ohTrigger(trigger))</f>
        <v>-5.7063443633103401E-4</v>
      </c>
      <c r="AI109" s="43">
        <f>_xll.qlIndexFixing($Y$6,$AC109,TRUE,trigger)</f>
        <v>-5.700000000000003E-4</v>
      </c>
      <c r="AJ109" s="45">
        <f t="shared" si="17"/>
        <v>-6.3443633103370343E-3</v>
      </c>
    </row>
    <row r="110" spans="28:36" x14ac:dyDescent="0.2">
      <c r="AB110" s="39" t="s">
        <v>86</v>
      </c>
      <c r="AC110" s="40">
        <f>_xll.qlInterestRateIndexFixingDate($Y$21,AD110)</f>
        <v>42430</v>
      </c>
      <c r="AD110" s="40">
        <f>_xll.qlCalendarAdvance(calendar,$AD109,AB110,,,trigger)</f>
        <v>42432</v>
      </c>
      <c r="AE110" s="40">
        <f>_xll.qlInterestRateIndexMaturity($Y$21,AD110,)</f>
        <v>42524</v>
      </c>
      <c r="AF110" s="43" t="e">
        <f>_xll.qlTenorBasisValue(TenorBasis3M,AD110,_xll.ohTrigger(trigger,$Y$36))</f>
        <v>#NUM!</v>
      </c>
      <c r="AG110" s="82">
        <f t="shared" si="16"/>
        <v>-5.7043963296799644E-4</v>
      </c>
      <c r="AH110" s="82">
        <f>_xll.qlIndexFixing($Y$21,$AC110,TRUE,_xll.ohTrigger(trigger))</f>
        <v>-5.7078334219823584E-4</v>
      </c>
      <c r="AI110" s="43">
        <f>_xll.qlIndexFixing($Y$6,$AC110,TRUE,trigger)</f>
        <v>-5.7043963296799644E-4</v>
      </c>
      <c r="AJ110" s="45">
        <f t="shared" si="17"/>
        <v>-3.4370923023940413E-3</v>
      </c>
    </row>
    <row r="111" spans="28:36" x14ac:dyDescent="0.2">
      <c r="AB111" s="39" t="s">
        <v>86</v>
      </c>
      <c r="AC111" s="40">
        <f>_xll.qlInterestRateIndexFixingDate($Y$21,AD111)</f>
        <v>42431</v>
      </c>
      <c r="AD111" s="40">
        <f>_xll.qlCalendarAdvance(calendar,$AD110,AB111,,,trigger)</f>
        <v>42433</v>
      </c>
      <c r="AE111" s="40">
        <f>_xll.qlInterestRateIndexMaturity($Y$21,AD111,)</f>
        <v>42527</v>
      </c>
      <c r="AF111" s="43" t="e">
        <f>_xll.qlTenorBasisValue(TenorBasis3M,AD111,_xll.ohTrigger(trigger,$Y$36))</f>
        <v>#NUM!</v>
      </c>
      <c r="AG111" s="82">
        <f t="shared" si="16"/>
        <v>-5.7080592667793021E-4</v>
      </c>
      <c r="AH111" s="82">
        <f>_xll.qlIndexFixing($Y$21,$AC111,TRUE,_xll.ohTrigger(trigger))</f>
        <v>-5.7163160891197083E-4</v>
      </c>
      <c r="AI111" s="43">
        <f>_xll.qlIndexFixing($Y$6,$AC111,TRUE,trigger)</f>
        <v>-5.7080592667793021E-4</v>
      </c>
      <c r="AJ111" s="45">
        <f t="shared" si="17"/>
        <v>-8.2568223404061621E-3</v>
      </c>
    </row>
    <row r="112" spans="28:36" x14ac:dyDescent="0.2">
      <c r="AB112" s="39" t="s">
        <v>86</v>
      </c>
      <c r="AC112" s="40">
        <f>_xll.qlInterestRateIndexFixingDate($Y$21,AD112)</f>
        <v>42432</v>
      </c>
      <c r="AD112" s="40">
        <f>_xll.qlCalendarAdvance(calendar,$AD111,AB112,,,trigger)</f>
        <v>42436</v>
      </c>
      <c r="AE112" s="40">
        <f>_xll.qlInterestRateIndexMaturity($Y$21,AD112,)</f>
        <v>42528</v>
      </c>
      <c r="AF112" s="43" t="e">
        <f>_xll.qlTenorBasisValue(TenorBasis3M,AD112,_xll.ohTrigger(trigger,$Y$36))</f>
        <v>#NUM!</v>
      </c>
      <c r="AG112" s="82">
        <f t="shared" si="16"/>
        <v>-5.7161639343880437E-4</v>
      </c>
      <c r="AH112" s="82">
        <f>_xll.qlIndexFixing($Y$21,$AC112,TRUE,_xll.ohTrigger(trigger))</f>
        <v>-5.7159119572231215E-4</v>
      </c>
      <c r="AI112" s="43">
        <f>_xll.qlIndexFixing($Y$6,$AC112,TRUE,trigger)</f>
        <v>-5.7161639343880437E-4</v>
      </c>
      <c r="AJ112" s="45">
        <f t="shared" si="17"/>
        <v>2.51977164922269E-4</v>
      </c>
    </row>
    <row r="113" spans="28:36" x14ac:dyDescent="0.2">
      <c r="AB113" s="39" t="s">
        <v>86</v>
      </c>
      <c r="AC113" s="40">
        <f>_xll.qlInterestRateIndexFixingDate($Y$21,AD113)</f>
        <v>42433</v>
      </c>
      <c r="AD113" s="40">
        <f>_xll.qlCalendarAdvance(calendar,$AD112,AB113,,,trigger)</f>
        <v>42437</v>
      </c>
      <c r="AE113" s="40">
        <f>_xll.qlInterestRateIndexMaturity($Y$21,AD113,)</f>
        <v>42529</v>
      </c>
      <c r="AF113" s="43" t="e">
        <f>_xll.qlTenorBasisValue(TenorBasis3M,AD113,_xll.ohTrigger(trigger,$Y$36))</f>
        <v>#NUM!</v>
      </c>
      <c r="AG113" s="82">
        <f t="shared" si="16"/>
        <v>-5.718409512959358E-4</v>
      </c>
      <c r="AH113" s="82">
        <f>_xll.qlIndexFixing($Y$21,$AC113,TRUE,_xll.ohTrigger(trigger))</f>
        <v>-5.7185261929988023E-4</v>
      </c>
      <c r="AI113" s="43">
        <f>_xll.qlIndexFixing($Y$6,$AC113,TRUE,trigger)</f>
        <v>-5.718409512959358E-4</v>
      </c>
      <c r="AJ113" s="45">
        <f t="shared" si="17"/>
        <v>-1.166800394443359E-4</v>
      </c>
    </row>
    <row r="114" spans="28:36" x14ac:dyDescent="0.2">
      <c r="AB114" s="39" t="s">
        <v>86</v>
      </c>
      <c r="AC114" s="40">
        <f>_xll.qlInterestRateIndexFixingDate($Y$21,AD114)</f>
        <v>42436</v>
      </c>
      <c r="AD114" s="40">
        <f>_xll.qlCalendarAdvance(calendar,$AD113,AB114,,,trigger)</f>
        <v>42438</v>
      </c>
      <c r="AE114" s="40">
        <f>_xll.qlInterestRateIndexMaturity($Y$21,AD114,)</f>
        <v>42530</v>
      </c>
      <c r="AF114" s="43" t="e">
        <f>_xll.qlTenorBasisValue(TenorBasis3M,AD114,_xll.ohTrigger(trigger,$Y$36))</f>
        <v>#NUM!</v>
      </c>
      <c r="AG114" s="82">
        <f t="shared" si="16"/>
        <v>-5.7206798048472824E-4</v>
      </c>
      <c r="AH114" s="82">
        <f>_xll.qlIndexFixing($Y$21,$AC114,TRUE,_xll.ohTrigger(trigger))</f>
        <v>-5.7214038802785741E-4</v>
      </c>
      <c r="AI114" s="43">
        <f>_xll.qlIndexFixing($Y$6,$AC114,TRUE,trigger)</f>
        <v>-5.7206798048472824E-4</v>
      </c>
      <c r="AJ114" s="45">
        <f t="shared" si="17"/>
        <v>-7.2407543129176209E-4</v>
      </c>
    </row>
    <row r="115" spans="28:36" x14ac:dyDescent="0.2">
      <c r="AB115" s="39" t="s">
        <v>86</v>
      </c>
      <c r="AC115" s="40">
        <f>_xll.qlInterestRateIndexFixingDate($Y$21,AD115)</f>
        <v>42437</v>
      </c>
      <c r="AD115" s="40">
        <f>_xll.qlCalendarAdvance(calendar,$AD114,AB115,,,trigger)</f>
        <v>42439</v>
      </c>
      <c r="AE115" s="40">
        <f>_xll.qlInterestRateIndexMaturity($Y$21,AD115,)</f>
        <v>42531</v>
      </c>
      <c r="AF115" s="43" t="e">
        <f>_xll.qlTenorBasisValue(TenorBasis3M,AD115,_xll.ohTrigger(trigger,$Y$36))</f>
        <v>#NUM!</v>
      </c>
      <c r="AG115" s="82">
        <f t="shared" si="16"/>
        <v>-5.7231264312312654E-4</v>
      </c>
      <c r="AH115" s="82">
        <f>_xll.qlIndexFixing($Y$21,$AC115,TRUE,_xll.ohTrigger(trigger))</f>
        <v>-5.7245578243670791E-4</v>
      </c>
      <c r="AI115" s="43">
        <f>_xll.qlIndexFixing($Y$6,$AC115,TRUE,trigger)</f>
        <v>-5.7231264312312654E-4</v>
      </c>
      <c r="AJ115" s="45">
        <f t="shared" si="17"/>
        <v>-1.4313931358137053E-3</v>
      </c>
    </row>
    <row r="116" spans="28:36" x14ac:dyDescent="0.2">
      <c r="AB116" s="39" t="s">
        <v>86</v>
      </c>
      <c r="AC116" s="40">
        <f>_xll.qlInterestRateIndexFixingDate($Y$21,AD116)</f>
        <v>42438</v>
      </c>
      <c r="AD116" s="40">
        <f>_xll.qlCalendarAdvance(calendar,$AD115,AB116,,,trigger)</f>
        <v>42440</v>
      </c>
      <c r="AE116" s="40">
        <f>_xll.qlInterestRateIndexMaturity($Y$21,AD116,)</f>
        <v>42534</v>
      </c>
      <c r="AF116" s="43" t="e">
        <f>_xll.qlTenorBasisValue(TenorBasis3M,AD116,_xll.ohTrigger(trigger,$Y$36))</f>
        <v>#NUM!</v>
      </c>
      <c r="AG116" s="82">
        <f t="shared" si="16"/>
        <v>-5.7259010132907544E-4</v>
      </c>
      <c r="AH116" s="82">
        <f>_xll.qlIndexFixing($Y$21,$AC116,TRUE,_xll.ohTrigger(trigger))</f>
        <v>-5.73728341641538E-4</v>
      </c>
      <c r="AI116" s="43">
        <f>_xll.qlIndexFixing($Y$6,$AC116,TRUE,trigger)</f>
        <v>-5.7259010132907544E-4</v>
      </c>
      <c r="AJ116" s="45">
        <f t="shared" si="17"/>
        <v>-1.138240312462558E-2</v>
      </c>
    </row>
    <row r="117" spans="28:36" x14ac:dyDescent="0.2">
      <c r="AB117" s="39" t="s">
        <v>86</v>
      </c>
      <c r="AC117" s="40">
        <f>_xll.qlInterestRateIndexFixingDate($Y$21,AD117)</f>
        <v>42439</v>
      </c>
      <c r="AD117" s="40">
        <f>_xll.qlCalendarAdvance(calendar,$AD116,AB117,,,trigger)</f>
        <v>42443</v>
      </c>
      <c r="AE117" s="40">
        <f>_xll.qlInterestRateIndexMaturity($Y$21,AD117,)</f>
        <v>42535</v>
      </c>
      <c r="AF117" s="43" t="e">
        <f>_xll.qlTenorBasisValue(TenorBasis3M,AD117,_xll.ohTrigger(trigger,$Y$36))</f>
        <v>#NUM!</v>
      </c>
      <c r="AG117" s="82">
        <f t="shared" si="16"/>
        <v>-5.7377087053167195E-4</v>
      </c>
      <c r="AH117" s="82">
        <f>_xll.qlIndexFixing($Y$21,$AC117,TRUE,_xll.ohTrigger(trigger))</f>
        <v>-5.7401922753791662E-4</v>
      </c>
      <c r="AI117" s="43">
        <f>_xll.qlIndexFixing($Y$6,$AC117,TRUE,trigger)</f>
        <v>-5.7377087053167195E-4</v>
      </c>
      <c r="AJ117" s="45">
        <f t="shared" si="17"/>
        <v>-2.4835700624466391E-3</v>
      </c>
    </row>
    <row r="118" spans="28:36" x14ac:dyDescent="0.2">
      <c r="AB118" s="39" t="s">
        <v>86</v>
      </c>
      <c r="AC118" s="40">
        <f>_xll.qlInterestRateIndexFixingDate($Y$21,AD118)</f>
        <v>42440</v>
      </c>
      <c r="AD118" s="40">
        <f>_xll.qlCalendarAdvance(calendar,$AD117,AB118,,,trigger)</f>
        <v>42444</v>
      </c>
      <c r="AE118" s="40">
        <f>_xll.qlInterestRateIndexMaturity($Y$21,AD118,)</f>
        <v>42536</v>
      </c>
      <c r="AF118" s="43" t="e">
        <f>_xll.qlTenorBasisValue(TenorBasis3M,AD118,_xll.ohTrigger(trigger,$Y$36))</f>
        <v>#NUM!</v>
      </c>
      <c r="AG118" s="82">
        <f t="shared" si="16"/>
        <v>-5.7433113218726978E-4</v>
      </c>
      <c r="AH118" s="82">
        <f>_xll.qlIndexFixing($Y$21,$AC118,TRUE,_xll.ohTrigger(trigger))</f>
        <v>-5.7449195832938514E-4</v>
      </c>
      <c r="AI118" s="43">
        <f>_xll.qlIndexFixing($Y$6,$AC118,TRUE,trigger)</f>
        <v>-5.7433113218726978E-4</v>
      </c>
      <c r="AJ118" s="45">
        <f t="shared" si="17"/>
        <v>-1.6082614211535527E-3</v>
      </c>
    </row>
    <row r="119" spans="28:36" x14ac:dyDescent="0.2">
      <c r="AB119" s="39" t="s">
        <v>86</v>
      </c>
      <c r="AC119" s="40">
        <f>_xll.qlInterestRateIndexFixingDate($Y$21,AD119)</f>
        <v>42443</v>
      </c>
      <c r="AD119" s="40">
        <f>_xll.qlCalendarAdvance(calendar,$AD118,AB119,,,trigger)</f>
        <v>42445</v>
      </c>
      <c r="AE119" s="40">
        <f>_xll.qlInterestRateIndexMaturity($Y$21,AD119,)</f>
        <v>42537</v>
      </c>
      <c r="AF119" s="43" t="e">
        <f>_xll.qlTenorBasisValue(TenorBasis3M,AD119,_xll.ohTrigger(trigger,$Y$36))</f>
        <v>#NUM!</v>
      </c>
      <c r="AG119" s="82">
        <f t="shared" si="16"/>
        <v>-5.7500000000014159E-4</v>
      </c>
      <c r="AH119" s="82">
        <f>_xll.qlIndexFixing($Y$21,$AC119,TRUE,_xll.ohTrigger(trigger))</f>
        <v>-5.7499999798016831E-4</v>
      </c>
      <c r="AI119" s="43">
        <f>_xll.qlIndexFixing($Y$6,$AC119,TRUE,trigger)</f>
        <v>-5.7500000000014159E-4</v>
      </c>
      <c r="AJ119" s="45">
        <f t="shared" si="17"/>
        <v>2.0199732728501396E-8</v>
      </c>
    </row>
    <row r="120" spans="28:36" x14ac:dyDescent="0.2">
      <c r="AB120" s="39" t="s">
        <v>86</v>
      </c>
      <c r="AC120" s="40">
        <f>_xll.qlInterestRateIndexFixingDate($Y$21,AD120)</f>
        <v>42444</v>
      </c>
      <c r="AD120" s="40">
        <f>_xll.qlCalendarAdvance(calendar,$AD119,AB120,,,trigger)</f>
        <v>42446</v>
      </c>
      <c r="AE120" s="40">
        <f>_xll.qlInterestRateIndexMaturity($Y$21,AD120,)</f>
        <v>42538</v>
      </c>
      <c r="AF120" s="43" t="e">
        <f>_xll.qlTenorBasisValue(TenorBasis3M,AD120,_xll.ohTrigger(trigger,$Y$36))</f>
        <v>#NUM!</v>
      </c>
      <c r="AG120" s="82">
        <f t="shared" si="16"/>
        <v>-5.7578847961131229E-4</v>
      </c>
      <c r="AH120" s="82">
        <f>_xll.qlIndexFixing($Y$21,$AC120,TRUE,_xll.ohTrigger(trigger))</f>
        <v>-5.7554428172389572E-4</v>
      </c>
      <c r="AI120" s="43">
        <f>_xll.qlIndexFixing($Y$6,$AC120,TRUE,trigger)</f>
        <v>-5.7578847961131229E-4</v>
      </c>
      <c r="AJ120" s="45">
        <f t="shared" si="17"/>
        <v>2.4419788741656973E-3</v>
      </c>
    </row>
    <row r="121" spans="28:36" x14ac:dyDescent="0.2">
      <c r="AB121" s="39" t="s">
        <v>86</v>
      </c>
      <c r="AC121" s="40">
        <f>_xll.qlInterestRateIndexFixingDate($Y$21,AD121)</f>
        <v>42445</v>
      </c>
      <c r="AD121" s="40">
        <f>_xll.qlCalendarAdvance(calendar,$AD120,AB121,,,trigger)</f>
        <v>42447</v>
      </c>
      <c r="AE121" s="40">
        <f>_xll.qlInterestRateIndexMaturity($Y$21,AD121,)</f>
        <v>42541</v>
      </c>
      <c r="AF121" s="43" t="e">
        <f>_xll.qlTenorBasisValue(TenorBasis3M,AD121,_xll.ohTrigger(trigger,$Y$36))</f>
        <v>#NUM!</v>
      </c>
      <c r="AG121" s="82">
        <f t="shared" si="16"/>
        <v>-5.7669095075412716E-4</v>
      </c>
      <c r="AH121" s="82">
        <f>_xll.qlIndexFixing($Y$21,$AC121,TRUE,_xll.ohTrigger(trigger))</f>
        <v>-5.7730096319672615E-4</v>
      </c>
      <c r="AI121" s="43">
        <f>_xll.qlIndexFixing($Y$6,$AC121,TRUE,trigger)</f>
        <v>-5.7669095075412716E-4</v>
      </c>
      <c r="AJ121" s="45">
        <f t="shared" si="17"/>
        <v>-6.1001244259898963E-3</v>
      </c>
    </row>
    <row r="122" spans="28:36" x14ac:dyDescent="0.2">
      <c r="AB122" s="39" t="s">
        <v>86</v>
      </c>
      <c r="AC122" s="40">
        <f>_xll.qlInterestRateIndexFixingDate($Y$21,AD122)</f>
        <v>42446</v>
      </c>
      <c r="AD122" s="40">
        <f>_xll.qlCalendarAdvance(calendar,$AD121,AB122,,,trigger)</f>
        <v>42450</v>
      </c>
      <c r="AE122" s="40">
        <f>_xll.qlInterestRateIndexMaturity($Y$21,AD122,)</f>
        <v>42542</v>
      </c>
      <c r="AF122" s="43" t="e">
        <f>_xll.qlTenorBasisValue(TenorBasis3M,AD122,_xll.ohTrigger(trigger,$Y$36))</f>
        <v>#NUM!</v>
      </c>
      <c r="AG122" s="82">
        <f t="shared" si="16"/>
        <v>-5.7998454593669437E-4</v>
      </c>
      <c r="AH122" s="82">
        <f>_xll.qlIndexFixing($Y$21,$AC122,TRUE,_xll.ohTrigger(trigger))</f>
        <v>-5.7807148569042634E-4</v>
      </c>
      <c r="AI122" s="43">
        <f>_xll.qlIndexFixing($Y$6,$AC122,TRUE,trigger)</f>
        <v>-5.7998454593669437E-4</v>
      </c>
      <c r="AJ122" s="45">
        <f t="shared" si="17"/>
        <v>1.9130602462680238E-2</v>
      </c>
    </row>
    <row r="123" spans="28:36" x14ac:dyDescent="0.2">
      <c r="AB123" s="39" t="s">
        <v>86</v>
      </c>
      <c r="AC123" s="40">
        <f>_xll.qlInterestRateIndexFixingDate($Y$21,AD123)</f>
        <v>42447</v>
      </c>
      <c r="AD123" s="40">
        <f>_xll.qlCalendarAdvance(calendar,$AD122,AB123,,,trigger)</f>
        <v>42451</v>
      </c>
      <c r="AE123" s="40">
        <f>_xll.qlInterestRateIndexMaturity($Y$21,AD123,)</f>
        <v>42543</v>
      </c>
      <c r="AF123" s="43" t="e">
        <f>_xll.qlTenorBasisValue(TenorBasis3M,AD123,_xll.ohTrigger(trigger,$Y$36))</f>
        <v>#NUM!</v>
      </c>
      <c r="AG123" s="82">
        <f t="shared" si="16"/>
        <v>-5.8124521577034287E-4</v>
      </c>
      <c r="AH123" s="82">
        <f>_xll.qlIndexFixing($Y$21,$AC123,TRUE,_xll.ohTrigger(trigger))</f>
        <v>-5.7878684771178507E-4</v>
      </c>
      <c r="AI123" s="43">
        <f>_xll.qlIndexFixing($Y$6,$AC123,TRUE,trigger)</f>
        <v>-5.8124521577034287E-4</v>
      </c>
      <c r="AJ123" s="45">
        <f t="shared" si="17"/>
        <v>2.4583680585578027E-2</v>
      </c>
    </row>
    <row r="124" spans="28:36" x14ac:dyDescent="0.2">
      <c r="AB124" s="39" t="s">
        <v>86</v>
      </c>
      <c r="AC124" s="40">
        <f>_xll.qlInterestRateIndexFixingDate($Y$21,AD124)</f>
        <v>42450</v>
      </c>
      <c r="AD124" s="40">
        <f>_xll.qlCalendarAdvance(calendar,$AD123,AB124,,,trigger)</f>
        <v>42452</v>
      </c>
      <c r="AE124" s="40">
        <f>_xll.qlInterestRateIndexMaturity($Y$21,AD124,)</f>
        <v>42544</v>
      </c>
      <c r="AF124" s="43" t="e">
        <f>_xll.qlTenorBasisValue(TenorBasis3M,AD124,_xll.ohTrigger(trigger,$Y$36))</f>
        <v>#NUM!</v>
      </c>
      <c r="AG124" s="82">
        <f t="shared" si="16"/>
        <v>-5.8257099341776388E-4</v>
      </c>
      <c r="AH124" s="82">
        <f>_xll.qlIndexFixing($Y$21,$AC124,TRUE,_xll.ohTrigger(trigger))</f>
        <v>-5.7953405165572076E-4</v>
      </c>
      <c r="AI124" s="43">
        <f>_xll.qlIndexFixing($Y$6,$AC124,TRUE,trigger)</f>
        <v>-5.8257099341776388E-4</v>
      </c>
      <c r="AJ124" s="45">
        <f t="shared" si="17"/>
        <v>3.0369417620431216E-2</v>
      </c>
    </row>
    <row r="125" spans="28:36" x14ac:dyDescent="0.2">
      <c r="AB125" s="39" t="s">
        <v>86</v>
      </c>
      <c r="AC125" s="40">
        <f>_xll.qlInterestRateIndexFixingDate($Y$21,AD125)</f>
        <v>42451</v>
      </c>
      <c r="AD125" s="40">
        <f>_xll.qlCalendarAdvance(calendar,$AD124,AB125,,,trigger)</f>
        <v>42453</v>
      </c>
      <c r="AE125" s="40">
        <f>_xll.qlInterestRateIndexMaturity($Y$21,AD125,)</f>
        <v>42545</v>
      </c>
      <c r="AF125" s="43" t="e">
        <f>_xll.qlTenorBasisValue(TenorBasis3M,AD125,_xll.ohTrigger(trigger,$Y$36))</f>
        <v>#NUM!</v>
      </c>
      <c r="AG125" s="82">
        <f t="shared" si="16"/>
        <v>-5.8395210213538305E-4</v>
      </c>
      <c r="AH125" s="82">
        <f>_xll.qlIndexFixing($Y$21,$AC125,TRUE,_xll.ohTrigger(trigger))</f>
        <v>-5.8031230627820639E-4</v>
      </c>
      <c r="AI125" s="43">
        <f>_xll.qlIndexFixing($Y$6,$AC125,TRUE,trigger)</f>
        <v>-5.8395210213538305E-4</v>
      </c>
      <c r="AJ125" s="45">
        <f t="shared" si="17"/>
        <v>3.6397958571766531E-2</v>
      </c>
    </row>
    <row r="126" spans="28:36" x14ac:dyDescent="0.2">
      <c r="AB126" s="39" t="s">
        <v>86</v>
      </c>
      <c r="AC126" s="40">
        <f>_xll.qlInterestRateIndexFixingDate($Y$21,AD126)</f>
        <v>42452</v>
      </c>
      <c r="AD126" s="40">
        <f>_xll.qlCalendarAdvance(calendar,$AD125,AB126,,,trigger)</f>
        <v>42458</v>
      </c>
      <c r="AE126" s="40">
        <f>_xll.qlInterestRateIndexMaturity($Y$21,AD126,)</f>
        <v>42550</v>
      </c>
      <c r="AF126" s="43" t="e">
        <f>_xll.qlTenorBasisValue(TenorBasis3M,AD126,_xll.ohTrigger(trigger,$Y$36))</f>
        <v>#NUM!</v>
      </c>
      <c r="AG126" s="82">
        <f t="shared" si="16"/>
        <v>-5.9134542575134755E-4</v>
      </c>
      <c r="AH126" s="82">
        <f>_xll.qlIndexFixing($Y$21,$AC126,TRUE,_xll.ohTrigger(trigger))</f>
        <v>-5.8464164598971756E-4</v>
      </c>
      <c r="AI126" s="43">
        <f>_xll.qlIndexFixing($Y$6,$AC126,TRUE,trigger)</f>
        <v>-5.9134542575134755E-4</v>
      </c>
      <c r="AJ126" s="45">
        <f t="shared" si="17"/>
        <v>6.7037797616299868E-2</v>
      </c>
    </row>
    <row r="127" spans="28:36" x14ac:dyDescent="0.2">
      <c r="AB127" s="39" t="s">
        <v>86</v>
      </c>
      <c r="AC127" s="40">
        <f>_xll.qlInterestRateIndexFixingDate($Y$21,AD127)</f>
        <v>42453</v>
      </c>
      <c r="AD127" s="40">
        <f>_xll.qlCalendarAdvance(calendar,$AD126,AB127,,,trigger)</f>
        <v>42459</v>
      </c>
      <c r="AE127" s="40">
        <f>_xll.qlInterestRateIndexMaturity($Y$21,AD127,)</f>
        <v>42551</v>
      </c>
      <c r="AF127" s="43" t="e">
        <f>_xll.qlTenorBasisValue(TenorBasis3M,AD127,_xll.ohTrigger(trigger,$Y$36))</f>
        <v>#NUM!</v>
      </c>
      <c r="AG127" s="82">
        <f t="shared" si="16"/>
        <v>-5.9285320927509363E-4</v>
      </c>
      <c r="AH127" s="82">
        <f>_xll.qlIndexFixing($Y$21,$AC127,TRUE,_xll.ohTrigger(trigger))</f>
        <v>-5.8558958853808781E-4</v>
      </c>
      <c r="AI127" s="43">
        <f>_xll.qlIndexFixing($Y$6,$AC127,TRUE,trigger)</f>
        <v>-5.9285320927509363E-4</v>
      </c>
      <c r="AJ127" s="45">
        <f t="shared" si="17"/>
        <v>7.2636207370058242E-2</v>
      </c>
    </row>
    <row r="128" spans="28:36" x14ac:dyDescent="0.2">
      <c r="AB128" s="39" t="s">
        <v>86</v>
      </c>
      <c r="AC128" s="40">
        <f>_xll.qlInterestRateIndexFixingDate($Y$21,AD128)</f>
        <v>42458</v>
      </c>
      <c r="AD128" s="40">
        <f>_xll.qlCalendarAdvance(calendar,$AD127,AB128,,,trigger)</f>
        <v>42460</v>
      </c>
      <c r="AE128" s="40">
        <f>_xll.qlInterestRateIndexMaturity($Y$21,AD128,)</f>
        <v>42551</v>
      </c>
      <c r="AF128" s="43" t="e">
        <f>_xll.qlTenorBasisValue(TenorBasis3M,AD128,_xll.ohTrigger(trigger,$Y$36))</f>
        <v>#NUM!</v>
      </c>
      <c r="AG128" s="82">
        <f t="shared" si="16"/>
        <v>-5.9434788666401723E-4</v>
      </c>
      <c r="AH128" s="82">
        <f>_xll.qlIndexFixing($Y$21,$AC128,TRUE,_xll.ohTrigger(trigger))</f>
        <v>-5.8583085387325137E-4</v>
      </c>
      <c r="AI128" s="43">
        <f>_xll.qlIndexFixing($Y$6,$AC128,TRUE,trigger)</f>
        <v>-5.9434788666401723E-4</v>
      </c>
      <c r="AJ128" s="45">
        <f t="shared" si="17"/>
        <v>8.5170327907658577E-2</v>
      </c>
    </row>
    <row r="129" spans="28:36" x14ac:dyDescent="0.2">
      <c r="AB129" s="39" t="s">
        <v>86</v>
      </c>
      <c r="AC129" s="40">
        <f>_xll.qlInterestRateIndexFixingDate($Y$21,AD129)</f>
        <v>42459</v>
      </c>
      <c r="AD129" s="40">
        <f>_xll.qlCalendarAdvance(calendar,$AD128,AB129,,,trigger)</f>
        <v>42461</v>
      </c>
      <c r="AE129" s="40">
        <f>_xll.qlInterestRateIndexMaturity($Y$21,AD129,)</f>
        <v>42552</v>
      </c>
      <c r="AF129" s="43" t="e">
        <f>_xll.qlTenorBasisValue(TenorBasis3M,AD129,_xll.ohTrigger(trigger,$Y$36))</f>
        <v>#NUM!</v>
      </c>
      <c r="AG129" s="82">
        <f t="shared" si="16"/>
        <v>-5.9581968117454411E-4</v>
      </c>
      <c r="AH129" s="82">
        <f>_xll.qlIndexFixing($Y$21,$AC129,TRUE,_xll.ohTrigger(trigger))</f>
        <v>-5.8682169021062483E-4</v>
      </c>
      <c r="AI129" s="43">
        <f>_xll.qlIndexFixing($Y$6,$AC129,TRUE,trigger)</f>
        <v>-5.9581968117454411E-4</v>
      </c>
      <c r="AJ129" s="45">
        <f t="shared" si="17"/>
        <v>8.9979909639192765E-2</v>
      </c>
    </row>
    <row r="130" spans="28:36" x14ac:dyDescent="0.2">
      <c r="AB130" s="39" t="s">
        <v>86</v>
      </c>
      <c r="AC130" s="40">
        <f>_xll.qlInterestRateIndexFixingDate($Y$21,AD130)</f>
        <v>42460</v>
      </c>
      <c r="AD130" s="40">
        <f>_xll.qlCalendarAdvance(calendar,$AD129,AB130,,,trigger)</f>
        <v>42464</v>
      </c>
      <c r="AE130" s="40">
        <f>_xll.qlInterestRateIndexMaturity($Y$21,AD130,)</f>
        <v>42555</v>
      </c>
      <c r="AF130" s="43" t="e">
        <f>_xll.qlTenorBasisValue(TenorBasis3M,AD130,_xll.ohTrigger(trigger,$Y$36))</f>
        <v>#NUM!</v>
      </c>
      <c r="AG130" s="82">
        <f t="shared" si="16"/>
        <v>-5.9999999999999995E-4</v>
      </c>
      <c r="AH130" s="82">
        <f>_xll.qlIndexFixing($Y$21,$AC130,TRUE,_xll.ohTrigger(trigger))</f>
        <v>-5.899385414514641E-4</v>
      </c>
      <c r="AI130" s="43">
        <f>_xll.qlIndexFixing($Y$6,$AC130,TRUE,trigger)</f>
        <v>-5.9999999999999995E-4</v>
      </c>
      <c r="AJ130" s="45">
        <f t="shared" si="17"/>
        <v>0.1006145854853585</v>
      </c>
    </row>
    <row r="131" spans="28:36" x14ac:dyDescent="0.2">
      <c r="AB131" s="39" t="s">
        <v>86</v>
      </c>
      <c r="AC131" s="40">
        <f>_xll.qlInterestRateIndexFixingDate($Y$21,AD131)</f>
        <v>42461</v>
      </c>
      <c r="AD131" s="40">
        <f>_xll.qlCalendarAdvance(calendar,$AD130,AB131,,,trigger)</f>
        <v>42465</v>
      </c>
      <c r="AE131" s="40">
        <f>_xll.qlInterestRateIndexMaturity($Y$21,AD131,)</f>
        <v>42556</v>
      </c>
      <c r="AF131" s="43" t="e">
        <f>_xll.qlTenorBasisValue(TenorBasis3M,AD131,_xll.ohTrigger(trigger,$Y$36))</f>
        <v>#NUM!</v>
      </c>
      <c r="AG131" s="82">
        <f t="shared" si="16"/>
        <v>-6.0128446560992149E-4</v>
      </c>
      <c r="AH131" s="82">
        <f>_xll.qlIndexFixing($Y$21,$AC131,TRUE,_xll.ohTrigger(trigger))</f>
        <v>-5.9102293947514814E-4</v>
      </c>
      <c r="AI131" s="43">
        <f>_xll.qlIndexFixing($Y$6,$AC131,TRUE,trigger)</f>
        <v>-6.0128446560992149E-4</v>
      </c>
      <c r="AJ131" s="45">
        <f t="shared" si="17"/>
        <v>0.10261526134773351</v>
      </c>
    </row>
    <row r="132" spans="28:36" x14ac:dyDescent="0.2">
      <c r="AB132" s="39" t="s">
        <v>86</v>
      </c>
      <c r="AC132" s="40">
        <f>_xll.qlInterestRateIndexFixingDate($Y$21,AD132)</f>
        <v>42464</v>
      </c>
      <c r="AD132" s="40">
        <f>_xll.qlCalendarAdvance(calendar,$AD131,AB132,,,trigger)</f>
        <v>42466</v>
      </c>
      <c r="AE132" s="40">
        <f>_xll.qlInterestRateIndexMaturity($Y$21,AD132,)</f>
        <v>42557</v>
      </c>
      <c r="AF132" s="43" t="e">
        <f>_xll.qlTenorBasisValue(TenorBasis3M,AD132,_xll.ohTrigger(trigger,$Y$36))</f>
        <v>#NUM!</v>
      </c>
      <c r="AG132" s="82">
        <f t="shared" ref="AG132:AG195" si="18">AI132</f>
        <v>-6.0250898491592819E-4</v>
      </c>
      <c r="AH132" s="82">
        <f>_xll.qlIndexFixing($Y$21,$AC132,TRUE,_xll.ohTrigger(trigger))</f>
        <v>-5.9212872807385775E-4</v>
      </c>
      <c r="AI132" s="43">
        <f>_xll.qlIndexFixing($Y$6,$AC132,TRUE,trigger)</f>
        <v>-6.0250898491592819E-4</v>
      </c>
      <c r="AJ132" s="45">
        <f t="shared" ref="AJ132:AJ195" si="19">(AH132-AI132)*10000</f>
        <v>0.10380256842070444</v>
      </c>
    </row>
    <row r="133" spans="28:36" x14ac:dyDescent="0.2">
      <c r="AB133" s="39" t="s">
        <v>86</v>
      </c>
      <c r="AC133" s="40">
        <f>_xll.qlInterestRateIndexFixingDate($Y$21,AD133)</f>
        <v>42465</v>
      </c>
      <c r="AD133" s="40">
        <f>_xll.qlCalendarAdvance(calendar,$AD132,AB133,,,trigger)</f>
        <v>42467</v>
      </c>
      <c r="AE133" s="40">
        <f>_xll.qlInterestRateIndexMaturity($Y$21,AD133,)</f>
        <v>42558</v>
      </c>
      <c r="AF133" s="43" t="e">
        <f>_xll.qlTenorBasisValue(TenorBasis3M,AD133,_xll.ohTrigger(trigger,$Y$36))</f>
        <v>#NUM!</v>
      </c>
      <c r="AG133" s="82">
        <f t="shared" si="18"/>
        <v>-6.0367560146679989E-4</v>
      </c>
      <c r="AH133" s="82">
        <f>_xll.qlIndexFixing($Y$21,$AC133,TRUE,_xll.ohTrigger(trigger))</f>
        <v>-5.932551073072591E-4</v>
      </c>
      <c r="AI133" s="43">
        <f>_xll.qlIndexFixing($Y$6,$AC133,TRUE,trigger)</f>
        <v>-6.0367560146679989E-4</v>
      </c>
      <c r="AJ133" s="45">
        <f t="shared" si="19"/>
        <v>0.10420494159540787</v>
      </c>
    </row>
    <row r="134" spans="28:36" x14ac:dyDescent="0.2">
      <c r="AB134" s="39" t="s">
        <v>86</v>
      </c>
      <c r="AC134" s="40">
        <f>_xll.qlInterestRateIndexFixingDate($Y$21,AD134)</f>
        <v>42466</v>
      </c>
      <c r="AD134" s="40">
        <f>_xll.qlCalendarAdvance(calendar,$AD133,AB134,,,trigger)</f>
        <v>42468</v>
      </c>
      <c r="AE134" s="40">
        <f>_xll.qlInterestRateIndexMaturity($Y$21,AD134,)</f>
        <v>42559</v>
      </c>
      <c r="AF134" s="43" t="e">
        <f>_xll.qlTenorBasisValue(TenorBasis3M,AD134,_xll.ohTrigger(trigger,$Y$36))</f>
        <v>#NUM!</v>
      </c>
      <c r="AG134" s="82">
        <f t="shared" si="18"/>
        <v>-6.0478635881131611E-4</v>
      </c>
      <c r="AH134" s="82">
        <f>_xll.qlIndexFixing($Y$21,$AC134,TRUE,_xll.ohTrigger(trigger))</f>
        <v>-5.9440127723984972E-4</v>
      </c>
      <c r="AI134" s="43">
        <f>_xll.qlIndexFixing($Y$6,$AC134,TRUE,trigger)</f>
        <v>-6.0478635881131611E-4</v>
      </c>
      <c r="AJ134" s="45">
        <f t="shared" si="19"/>
        <v>0.10385081571466395</v>
      </c>
    </row>
    <row r="135" spans="28:36" x14ac:dyDescent="0.2">
      <c r="AB135" s="39" t="s">
        <v>86</v>
      </c>
      <c r="AC135" s="40">
        <f>_xll.qlInterestRateIndexFixingDate($Y$21,AD135)</f>
        <v>42467</v>
      </c>
      <c r="AD135" s="40">
        <f>_xll.qlCalendarAdvance(calendar,$AD134,AB135,,,trigger)</f>
        <v>42471</v>
      </c>
      <c r="AE135" s="40">
        <f>_xll.qlInterestRateIndexMaturity($Y$21,AD135,)</f>
        <v>42562</v>
      </c>
      <c r="AF135" s="43" t="e">
        <f>_xll.qlTenorBasisValue(TenorBasis3M,AD135,_xll.ohTrigger(trigger,$Y$36))</f>
        <v>#NUM!</v>
      </c>
      <c r="AG135" s="82">
        <f t="shared" si="18"/>
        <v>-6.0780391109452759E-4</v>
      </c>
      <c r="AH135" s="82">
        <f>_xll.qlIndexFixing($Y$21,$AC135,TRUE,_xll.ohTrigger(trigger))</f>
        <v>-5.9795053186543546E-4</v>
      </c>
      <c r="AI135" s="43">
        <f>_xll.qlIndexFixing($Y$6,$AC135,TRUE,trigger)</f>
        <v>-6.0780391109452759E-4</v>
      </c>
      <c r="AJ135" s="45">
        <f t="shared" si="19"/>
        <v>9.8533792290921282E-2</v>
      </c>
    </row>
    <row r="136" spans="28:36" x14ac:dyDescent="0.2">
      <c r="AB136" s="39" t="s">
        <v>86</v>
      </c>
      <c r="AC136" s="40">
        <f>_xll.qlInterestRateIndexFixingDate($Y$21,AD136)</f>
        <v>42468</v>
      </c>
      <c r="AD136" s="40">
        <f>_xll.qlCalendarAdvance(calendar,$AD135,AB136,,,trigger)</f>
        <v>42472</v>
      </c>
      <c r="AE136" s="40">
        <f>_xll.qlInterestRateIndexMaturity($Y$21,AD136,)</f>
        <v>42563</v>
      </c>
      <c r="AF136" s="43" t="e">
        <f>_xll.qlTenorBasisValue(TenorBasis3M,AD136,_xll.ohTrigger(trigger,$Y$36))</f>
        <v>#NUM!</v>
      </c>
      <c r="AG136" s="82">
        <f t="shared" si="18"/>
        <v>-6.0871166710141768E-4</v>
      </c>
      <c r="AH136" s="82">
        <f>_xll.qlIndexFixing($Y$21,$AC136,TRUE,_xll.ohTrigger(trigger))</f>
        <v>-5.9916786523097482E-4</v>
      </c>
      <c r="AI136" s="43">
        <f>_xll.qlIndexFixing($Y$6,$AC136,TRUE,trigger)</f>
        <v>-6.0871166710141768E-4</v>
      </c>
      <c r="AJ136" s="45">
        <f t="shared" si="19"/>
        <v>9.5438018704428626E-2</v>
      </c>
    </row>
    <row r="137" spans="28:36" x14ac:dyDescent="0.2">
      <c r="AB137" s="39" t="s">
        <v>86</v>
      </c>
      <c r="AC137" s="40">
        <f>_xll.qlInterestRateIndexFixingDate($Y$21,AD137)</f>
        <v>42471</v>
      </c>
      <c r="AD137" s="40">
        <f>_xll.qlCalendarAdvance(calendar,$AD136,AB137,,,trigger)</f>
        <v>42473</v>
      </c>
      <c r="AE137" s="40">
        <f>_xll.qlInterestRateIndexMaturity($Y$21,AD137,)</f>
        <v>42564</v>
      </c>
      <c r="AF137" s="43" t="e">
        <f>_xll.qlTenorBasisValue(TenorBasis3M,AD137,_xll.ohTrigger(trigger,$Y$36))</f>
        <v>#NUM!</v>
      </c>
      <c r="AG137" s="82">
        <f t="shared" si="18"/>
        <v>-6.0957378164585023E-4</v>
      </c>
      <c r="AH137" s="82">
        <f>_xll.qlIndexFixing($Y$21,$AC137,TRUE,_xll.ohTrigger(trigger))</f>
        <v>-6.0040098961819117E-4</v>
      </c>
      <c r="AI137" s="43">
        <f>_xll.qlIndexFixing($Y$6,$AC137,TRUE,trigger)</f>
        <v>-6.0957378164585023E-4</v>
      </c>
      <c r="AJ137" s="45">
        <f t="shared" si="19"/>
        <v>9.1727920276590602E-2</v>
      </c>
    </row>
    <row r="138" spans="28:36" x14ac:dyDescent="0.2">
      <c r="AB138" s="39" t="s">
        <v>86</v>
      </c>
      <c r="AC138" s="40">
        <f>_xll.qlInterestRateIndexFixingDate($Y$21,AD138)</f>
        <v>42472</v>
      </c>
      <c r="AD138" s="40">
        <f>_xll.qlCalendarAdvance(calendar,$AD137,AB138,,,trigger)</f>
        <v>42474</v>
      </c>
      <c r="AE138" s="40">
        <f>_xll.qlInterestRateIndexMaturity($Y$21,AD138,)</f>
        <v>42565</v>
      </c>
      <c r="AF138" s="43" t="e">
        <f>_xll.qlTenorBasisValue(TenorBasis3M,AD138,_xll.ohTrigger(trigger,$Y$36))</f>
        <v>#NUM!</v>
      </c>
      <c r="AG138" s="82">
        <f t="shared" si="18"/>
        <v>-6.1039229827660488E-4</v>
      </c>
      <c r="AH138" s="82">
        <f>_xll.qlIndexFixing($Y$21,$AC138,TRUE,_xll.ohTrigger(trigger))</f>
        <v>-6.0164910509509582E-4</v>
      </c>
      <c r="AI138" s="43">
        <f>_xll.qlIndexFixing($Y$6,$AC138,TRUE,trigger)</f>
        <v>-6.1039229827660488E-4</v>
      </c>
      <c r="AJ138" s="45">
        <f t="shared" si="19"/>
        <v>8.7431931815090597E-2</v>
      </c>
    </row>
    <row r="139" spans="28:36" x14ac:dyDescent="0.2">
      <c r="AB139" s="39" t="s">
        <v>86</v>
      </c>
      <c r="AC139" s="40">
        <f>_xll.qlInterestRateIndexFixingDate($Y$21,AD139)</f>
        <v>42473</v>
      </c>
      <c r="AD139" s="40">
        <f>_xll.qlCalendarAdvance(calendar,$AD138,AB139,,,trigger)</f>
        <v>42475</v>
      </c>
      <c r="AE139" s="40">
        <f>_xll.qlInterestRateIndexMaturity($Y$21,AD139,)</f>
        <v>42566</v>
      </c>
      <c r="AF139" s="43" t="e">
        <f>_xll.qlTenorBasisValue(TenorBasis3M,AD139,_xll.ohTrigger(trigger,$Y$36))</f>
        <v>#NUM!</v>
      </c>
      <c r="AG139" s="82">
        <f t="shared" si="18"/>
        <v>-6.1116926054246125E-4</v>
      </c>
      <c r="AH139" s="82">
        <f>_xll.qlIndexFixing($Y$21,$AC139,TRUE,_xll.ohTrigger(trigger))</f>
        <v>-6.0291141172838243E-4</v>
      </c>
      <c r="AI139" s="43">
        <f>_xll.qlIndexFixing($Y$6,$AC139,TRUE,trigger)</f>
        <v>-6.1116926054246125E-4</v>
      </c>
      <c r="AJ139" s="45">
        <f t="shared" si="19"/>
        <v>8.2578488140788248E-2</v>
      </c>
    </row>
    <row r="140" spans="28:36" x14ac:dyDescent="0.2">
      <c r="AB140" s="39" t="s">
        <v>86</v>
      </c>
      <c r="AC140" s="40">
        <f>_xll.qlInterestRateIndexFixingDate($Y$21,AD140)</f>
        <v>42474</v>
      </c>
      <c r="AD140" s="40">
        <f>_xll.qlCalendarAdvance(calendar,$AD139,AB140,,,trigger)</f>
        <v>42478</v>
      </c>
      <c r="AE140" s="40">
        <f>_xll.qlInterestRateIndexMaturity($Y$21,AD140,)</f>
        <v>42569</v>
      </c>
      <c r="AF140" s="43" t="e">
        <f>_xll.qlTenorBasisValue(TenorBasis3M,AD140,_xll.ohTrigger(trigger,$Y$36))</f>
        <v>#NUM!</v>
      </c>
      <c r="AG140" s="82">
        <f t="shared" si="18"/>
        <v>-6.1327125663843607E-4</v>
      </c>
      <c r="AH140" s="82">
        <f>_xll.qlIndexFixing($Y$21,$AC140,TRUE,_xll.ohTrigger(trigger))</f>
        <v>-6.0677547925455134E-4</v>
      </c>
      <c r="AI140" s="43">
        <f>_xll.qlIndexFixing($Y$6,$AC140,TRUE,trigger)</f>
        <v>-6.1327125663843607E-4</v>
      </c>
      <c r="AJ140" s="45">
        <f t="shared" si="19"/>
        <v>6.495777383884721E-2</v>
      </c>
    </row>
    <row r="141" spans="28:36" x14ac:dyDescent="0.2">
      <c r="AB141" s="39" t="s">
        <v>86</v>
      </c>
      <c r="AC141" s="40">
        <f>_xll.qlInterestRateIndexFixingDate($Y$21,AD141)</f>
        <v>42475</v>
      </c>
      <c r="AD141" s="40">
        <f>_xll.qlCalendarAdvance(calendar,$AD140,AB141,,,trigger)</f>
        <v>42479</v>
      </c>
      <c r="AE141" s="40">
        <f>_xll.qlInterestRateIndexMaturity($Y$21,AD141,)</f>
        <v>42570</v>
      </c>
      <c r="AF141" s="43" t="e">
        <f>_xll.qlTenorBasisValue(TenorBasis3M,AD141,_xll.ohTrigger(trigger,$Y$36))</f>
        <v>#NUM!</v>
      </c>
      <c r="AG141" s="82">
        <f t="shared" si="18"/>
        <v>-6.13902436932495E-4</v>
      </c>
      <c r="AH141" s="82">
        <f>_xll.qlIndexFixing($Y$21,$AC141,TRUE,_xll.ohTrigger(trigger))</f>
        <v>-6.0808655120577555E-4</v>
      </c>
      <c r="AI141" s="43">
        <f>_xll.qlIndexFixing($Y$6,$AC141,TRUE,trigger)</f>
        <v>-6.13902436932495E-4</v>
      </c>
      <c r="AJ141" s="45">
        <f t="shared" si="19"/>
        <v>5.8158857267194511E-2</v>
      </c>
    </row>
    <row r="142" spans="28:36" x14ac:dyDescent="0.2">
      <c r="AB142" s="39" t="s">
        <v>86</v>
      </c>
      <c r="AC142" s="40">
        <f>_xll.qlInterestRateIndexFixingDate($Y$21,AD142)</f>
        <v>42478</v>
      </c>
      <c r="AD142" s="40">
        <f>_xll.qlCalendarAdvance(calendar,$AD141,AB142,,,trigger)</f>
        <v>42480</v>
      </c>
      <c r="AE142" s="40">
        <f>_xll.qlInterestRateIndexMaturity($Y$21,AD142,)</f>
        <v>42571</v>
      </c>
      <c r="AF142" s="43" t="e">
        <f>_xll.qlTenorBasisValue(TenorBasis3M,AD142,_xll.ohTrigger(trigger,$Y$36))</f>
        <v>#NUM!</v>
      </c>
      <c r="AG142" s="82">
        <f t="shared" si="18"/>
        <v>-6.145022806055535E-4</v>
      </c>
      <c r="AH142" s="82">
        <f>_xll.qlIndexFixing($Y$21,$AC142,TRUE,_xll.ohTrigger(trigger))</f>
        <v>-6.0940781466705318E-4</v>
      </c>
      <c r="AI142" s="43">
        <f>_xll.qlIndexFixing($Y$6,$AC142,TRUE,trigger)</f>
        <v>-6.145022806055535E-4</v>
      </c>
      <c r="AJ142" s="45">
        <f t="shared" si="19"/>
        <v>5.0944659385003227E-2</v>
      </c>
    </row>
    <row r="143" spans="28:36" x14ac:dyDescent="0.2">
      <c r="AB143" s="39" t="s">
        <v>86</v>
      </c>
      <c r="AC143" s="40">
        <f>_xll.qlInterestRateIndexFixingDate($Y$21,AD143)</f>
        <v>42479</v>
      </c>
      <c r="AD143" s="40">
        <f>_xll.qlCalendarAdvance(calendar,$AD142,AB143,,,trigger)</f>
        <v>42481</v>
      </c>
      <c r="AE143" s="40">
        <f>_xll.qlInterestRateIndexMaturity($Y$21,AD143,)</f>
        <v>42572</v>
      </c>
      <c r="AF143" s="43" t="e">
        <f>_xll.qlTenorBasisValue(TenorBasis3M,AD143,_xll.ohTrigger(trigger,$Y$36))</f>
        <v>#NUM!</v>
      </c>
      <c r="AG143" s="82">
        <f t="shared" si="18"/>
        <v>-6.1507283120639119E-4</v>
      </c>
      <c r="AH143" s="82">
        <f>_xll.qlIndexFixing($Y$21,$AC143,TRUE,_xll.ohTrigger(trigger))</f>
        <v>-6.1073846970990909E-4</v>
      </c>
      <c r="AI143" s="43">
        <f>_xll.qlIndexFixing($Y$6,$AC143,TRUE,trigger)</f>
        <v>-6.1507283120639119E-4</v>
      </c>
      <c r="AJ143" s="45">
        <f t="shared" si="19"/>
        <v>4.3343614964820976E-2</v>
      </c>
    </row>
    <row r="144" spans="28:36" x14ac:dyDescent="0.2">
      <c r="AB144" s="39" t="s">
        <v>86</v>
      </c>
      <c r="AC144" s="40">
        <f>_xll.qlInterestRateIndexFixingDate($Y$21,AD144)</f>
        <v>42480</v>
      </c>
      <c r="AD144" s="40">
        <f>_xll.qlCalendarAdvance(calendar,$AD143,AB144,,,trigger)</f>
        <v>42482</v>
      </c>
      <c r="AE144" s="40">
        <f>_xll.qlInterestRateIndexMaturity($Y$21,AD144,)</f>
        <v>42573</v>
      </c>
      <c r="AF144" s="43" t="e">
        <f>_xll.qlTenorBasisValue(TenorBasis3M,AD144,_xll.ohTrigger(trigger,$Y$36))</f>
        <v>#NUM!</v>
      </c>
      <c r="AG144" s="82">
        <f t="shared" si="18"/>
        <v>-6.156161322837878E-4</v>
      </c>
      <c r="AH144" s="82">
        <f>_xll.qlIndexFixing($Y$21,$AC144,TRUE,_xll.ohTrigger(trigger))</f>
        <v>-6.1207771640762521E-4</v>
      </c>
      <c r="AI144" s="43">
        <f>_xll.qlIndexFixing($Y$6,$AC144,TRUE,trigger)</f>
        <v>-6.156161322837878E-4</v>
      </c>
      <c r="AJ144" s="45">
        <f t="shared" si="19"/>
        <v>3.5384158761625872E-2</v>
      </c>
    </row>
    <row r="145" spans="28:36" x14ac:dyDescent="0.2">
      <c r="AB145" s="39" t="s">
        <v>86</v>
      </c>
      <c r="AC145" s="40">
        <f>_xll.qlInterestRateIndexFixingDate($Y$21,AD145)</f>
        <v>42481</v>
      </c>
      <c r="AD145" s="40">
        <f>_xll.qlCalendarAdvance(calendar,$AD144,AB145,,,trigger)</f>
        <v>42485</v>
      </c>
      <c r="AE145" s="40">
        <f>_xll.qlInterestRateIndexMaturity($Y$21,AD145,)</f>
        <v>42576</v>
      </c>
      <c r="AF145" s="43" t="e">
        <f>_xll.qlTenorBasisValue(TenorBasis3M,AD145,_xll.ohTrigger(trigger,$Y$36))</f>
        <v>#NUM!</v>
      </c>
      <c r="AG145" s="82">
        <f t="shared" si="18"/>
        <v>-6.1710297386312644E-4</v>
      </c>
      <c r="AH145" s="82">
        <f>_xll.qlIndexFixing($Y$21,$AC145,TRUE,_xll.ohTrigger(trigger))</f>
        <v>-6.1613900719613109E-4</v>
      </c>
      <c r="AI145" s="43">
        <f>_xll.qlIndexFixing($Y$6,$AC145,TRUE,trigger)</f>
        <v>-6.1710297386312644E-4</v>
      </c>
      <c r="AJ145" s="45">
        <f t="shared" si="19"/>
        <v>9.6396666699534884E-3</v>
      </c>
    </row>
    <row r="146" spans="28:36" x14ac:dyDescent="0.2">
      <c r="AB146" s="39" t="s">
        <v>86</v>
      </c>
      <c r="AC146" s="40">
        <f>_xll.qlInterestRateIndexFixingDate($Y$21,AD146)</f>
        <v>42482</v>
      </c>
      <c r="AD146" s="40">
        <f>_xll.qlCalendarAdvance(calendar,$AD145,AB146,,,trigger)</f>
        <v>42486</v>
      </c>
      <c r="AE146" s="40">
        <f>_xll.qlInterestRateIndexMaturity($Y$21,AD146,)</f>
        <v>42577</v>
      </c>
      <c r="AF146" s="43" t="e">
        <f>_xll.qlTenorBasisValue(TenorBasis3M,AD146,_xll.ohTrigger(trigger,$Y$36))</f>
        <v>#NUM!</v>
      </c>
      <c r="AG146" s="82">
        <f t="shared" si="18"/>
        <v>-6.1755771233455432E-4</v>
      </c>
      <c r="AH146" s="82">
        <f>_xll.qlIndexFixing($Y$21,$AC146,TRUE,_xll.ohTrigger(trigger))</f>
        <v>-6.1750462128211988E-4</v>
      </c>
      <c r="AI146" s="43">
        <f>_xll.qlIndexFixing($Y$6,$AC146,TRUE,trigger)</f>
        <v>-6.1755771233455432E-4</v>
      </c>
      <c r="AJ146" s="45">
        <f t="shared" si="19"/>
        <v>5.3091052434439505E-4</v>
      </c>
    </row>
    <row r="147" spans="28:36" x14ac:dyDescent="0.2">
      <c r="AB147" s="39" t="s">
        <v>86</v>
      </c>
      <c r="AC147" s="40">
        <f>_xll.qlInterestRateIndexFixingDate($Y$21,AD147)</f>
        <v>42485</v>
      </c>
      <c r="AD147" s="40">
        <f>_xll.qlCalendarAdvance(calendar,$AD146,AB147,,,trigger)</f>
        <v>42487</v>
      </c>
      <c r="AE147" s="40">
        <f>_xll.qlInterestRateIndexMaturity($Y$21,AD147,)</f>
        <v>42578</v>
      </c>
      <c r="AF147" s="43" t="e">
        <f>_xll.qlTenorBasisValue(TenorBasis3M,AD147,_xll.ohTrigger(trigger,$Y$36))</f>
        <v>#NUM!</v>
      </c>
      <c r="AG147" s="82">
        <f t="shared" si="18"/>
        <v>-6.1799541902643896E-4</v>
      </c>
      <c r="AH147" s="82">
        <f>_xll.qlIndexFixing($Y$21,$AC147,TRUE,_xll.ohTrigger(trigger))</f>
        <v>-6.1887482741045954E-4</v>
      </c>
      <c r="AI147" s="43">
        <f>_xll.qlIndexFixing($Y$6,$AC147,TRUE,trigger)</f>
        <v>-6.1799541902643896E-4</v>
      </c>
      <c r="AJ147" s="45">
        <f t="shared" si="19"/>
        <v>-8.7940838402057308E-3</v>
      </c>
    </row>
    <row r="148" spans="28:36" x14ac:dyDescent="0.2">
      <c r="AB148" s="39" t="s">
        <v>86</v>
      </c>
      <c r="AC148" s="40">
        <f>_xll.qlInterestRateIndexFixingDate($Y$21,AD148)</f>
        <v>42486</v>
      </c>
      <c r="AD148" s="40">
        <f>_xll.qlCalendarAdvance(calendar,$AD147,AB148,,,trigger)</f>
        <v>42488</v>
      </c>
      <c r="AE148" s="40">
        <f>_xll.qlInterestRateIndexMaturity($Y$21,AD148,)</f>
        <v>42579</v>
      </c>
      <c r="AF148" s="43" t="e">
        <f>_xll.qlTenorBasisValue(TenorBasis3M,AD148,_xll.ohTrigger(trigger,$Y$36))</f>
        <v>#NUM!</v>
      </c>
      <c r="AG148" s="82">
        <f t="shared" si="18"/>
        <v>-6.1841813748755999E-4</v>
      </c>
      <c r="AH148" s="82">
        <f>_xll.qlIndexFixing($Y$21,$AC148,TRUE,_xll.ohTrigger(trigger))</f>
        <v>-6.2024882566189812E-4</v>
      </c>
      <c r="AI148" s="43">
        <f>_xll.qlIndexFixing($Y$6,$AC148,TRUE,trigger)</f>
        <v>-6.1841813748755999E-4</v>
      </c>
      <c r="AJ148" s="45">
        <f t="shared" si="19"/>
        <v>-1.830688174338127E-2</v>
      </c>
    </row>
    <row r="149" spans="28:36" x14ac:dyDescent="0.2">
      <c r="AB149" s="39" t="s">
        <v>86</v>
      </c>
      <c r="AC149" s="40">
        <f>_xll.qlInterestRateIndexFixingDate($Y$21,AD149)</f>
        <v>42487</v>
      </c>
      <c r="AD149" s="40">
        <f>_xll.qlCalendarAdvance(calendar,$AD148,AB149,,,trigger)</f>
        <v>42489</v>
      </c>
      <c r="AE149" s="40">
        <f>_xll.qlInterestRateIndexMaturity($Y$21,AD149,)</f>
        <v>42580</v>
      </c>
      <c r="AF149" s="43" t="e">
        <f>_xll.qlTenorBasisValue(TenorBasis3M,AD149,_xll.ohTrigger(trigger,$Y$36))</f>
        <v>#NUM!</v>
      </c>
      <c r="AG149" s="82">
        <f t="shared" si="18"/>
        <v>-6.1882791126669705E-4</v>
      </c>
      <c r="AH149" s="82">
        <f>_xll.qlIndexFixing($Y$21,$AC149,TRUE,_xll.ohTrigger(trigger))</f>
        <v>-6.2162581611938019E-4</v>
      </c>
      <c r="AI149" s="43">
        <f>_xll.qlIndexFixing($Y$6,$AC149,TRUE,trigger)</f>
        <v>-6.1882791126669705E-4</v>
      </c>
      <c r="AJ149" s="45">
        <f t="shared" si="19"/>
        <v>-2.7979048526831449E-2</v>
      </c>
    </row>
    <row r="150" spans="28:36" x14ac:dyDescent="0.2">
      <c r="AB150" s="39" t="s">
        <v>86</v>
      </c>
      <c r="AC150" s="40">
        <f>_xll.qlInterestRateIndexFixingDate($Y$21,AD150)</f>
        <v>42488</v>
      </c>
      <c r="AD150" s="40">
        <f>_xll.qlCalendarAdvance(calendar,$AD149,AB150,,,trigger)</f>
        <v>42492</v>
      </c>
      <c r="AE150" s="40">
        <f>_xll.qlInterestRateIndexMaturity($Y$21,AD150,)</f>
        <v>42584</v>
      </c>
      <c r="AF150" s="43" t="e">
        <f>_xll.qlTenorBasisValue(TenorBasis3M,AD150,_xll.ohTrigger(trigger,$Y$36))</f>
        <v>#NUM!</v>
      </c>
      <c r="AG150" s="82">
        <f t="shared" si="18"/>
        <v>-6.2E-4</v>
      </c>
      <c r="AH150" s="82">
        <f>_xll.qlIndexFixing($Y$21,$AC150,TRUE,_xll.ohTrigger(trigger))</f>
        <v>-6.2644912638472631E-4</v>
      </c>
      <c r="AI150" s="43">
        <f>_xll.qlIndexFixing($Y$6,$AC150,TRUE,trigger)</f>
        <v>-6.2E-4</v>
      </c>
      <c r="AJ150" s="45">
        <f t="shared" si="19"/>
        <v>-6.4491263847263114E-2</v>
      </c>
    </row>
    <row r="151" spans="28:36" x14ac:dyDescent="0.2">
      <c r="AB151" s="39" t="s">
        <v>86</v>
      </c>
      <c r="AC151" s="40">
        <f>_xll.qlInterestRateIndexFixingDate($Y$21,AD151)</f>
        <v>42489</v>
      </c>
      <c r="AD151" s="40">
        <f>_xll.qlCalendarAdvance(calendar,$AD150,AB151,,,trigger)</f>
        <v>42493</v>
      </c>
      <c r="AE151" s="40">
        <f>_xll.qlInterestRateIndexMaturity($Y$21,AD151,)</f>
        <v>42585</v>
      </c>
      <c r="AF151" s="43" t="e">
        <f>_xll.qlTenorBasisValue(TenorBasis3M,AD151,_xll.ohTrigger(trigger,$Y$36))</f>
        <v>#NUM!</v>
      </c>
      <c r="AG151" s="82">
        <f t="shared" si="18"/>
        <v>-6.2037877799050035E-4</v>
      </c>
      <c r="AH151" s="82">
        <f>_xll.qlIndexFixing($Y$21,$AC151,TRUE,_xll.ohTrigger(trigger))</f>
        <v>-6.2782059155268007E-4</v>
      </c>
      <c r="AI151" s="43">
        <f>_xll.qlIndexFixing($Y$6,$AC151,TRUE,trigger)</f>
        <v>-6.2037877799050035E-4</v>
      </c>
      <c r="AJ151" s="45">
        <f t="shared" si="19"/>
        <v>-7.4418135621797138E-2</v>
      </c>
    </row>
    <row r="152" spans="28:36" x14ac:dyDescent="0.2">
      <c r="AB152" s="39" t="s">
        <v>86</v>
      </c>
      <c r="AC152" s="40">
        <f>_xll.qlInterestRateIndexFixingDate($Y$21,AD152)</f>
        <v>42492</v>
      </c>
      <c r="AD152" s="40">
        <f>_xll.qlCalendarAdvance(calendar,$AD151,AB152,,,trigger)</f>
        <v>42494</v>
      </c>
      <c r="AE152" s="40">
        <f>_xll.qlInterestRateIndexMaturity($Y$21,AD152,)</f>
        <v>42586</v>
      </c>
      <c r="AF152" s="43" t="e">
        <f>_xll.qlTenorBasisValue(TenorBasis3M,AD152,_xll.ohTrigger(trigger,$Y$36))</f>
        <v>#NUM!</v>
      </c>
      <c r="AG152" s="82">
        <f t="shared" si="18"/>
        <v>-6.2075691375193477E-4</v>
      </c>
      <c r="AH152" s="82">
        <f>_xll.qlIndexFixing($Y$21,$AC152,TRUE,_xll.ohTrigger(trigger))</f>
        <v>-6.2919066678898564E-4</v>
      </c>
      <c r="AI152" s="43">
        <f>_xll.qlIndexFixing($Y$6,$AC152,TRUE,trigger)</f>
        <v>-6.2075691375193477E-4</v>
      </c>
      <c r="AJ152" s="45">
        <f t="shared" si="19"/>
        <v>-8.4337530370508659E-2</v>
      </c>
    </row>
    <row r="153" spans="28:36" x14ac:dyDescent="0.2">
      <c r="AB153" s="39" t="s">
        <v>86</v>
      </c>
      <c r="AC153" s="40">
        <f>_xll.qlInterestRateIndexFixingDate($Y$21,AD153)</f>
        <v>42493</v>
      </c>
      <c r="AD153" s="40">
        <f>_xll.qlCalendarAdvance(calendar,$AD152,AB153,,,trigger)</f>
        <v>42495</v>
      </c>
      <c r="AE153" s="40">
        <f>_xll.qlInterestRateIndexMaturity($Y$21,AD153,)</f>
        <v>42587</v>
      </c>
      <c r="AF153" s="43" t="e">
        <f>_xll.qlTenorBasisValue(TenorBasis3M,AD153,_xll.ohTrigger(trigger,$Y$36))</f>
        <v>#NUM!</v>
      </c>
      <c r="AG153" s="82">
        <f t="shared" si="18"/>
        <v>-6.2113853554210331E-4</v>
      </c>
      <c r="AH153" s="82">
        <f>_xll.qlIndexFixing($Y$21,$AC153,TRUE,_xll.ohTrigger(trigger))</f>
        <v>-6.3055856087785472E-4</v>
      </c>
      <c r="AI153" s="43">
        <f>_xll.qlIndexFixing($Y$6,$AC153,TRUE,trigger)</f>
        <v>-6.2113853554210331E-4</v>
      </c>
      <c r="AJ153" s="45">
        <f t="shared" si="19"/>
        <v>-9.4200253357514016E-2</v>
      </c>
    </row>
    <row r="154" spans="28:36" x14ac:dyDescent="0.2">
      <c r="AB154" s="39" t="s">
        <v>86</v>
      </c>
      <c r="AC154" s="40">
        <f>_xll.qlInterestRateIndexFixingDate($Y$21,AD154)</f>
        <v>42494</v>
      </c>
      <c r="AD154" s="40">
        <f>_xll.qlCalendarAdvance(calendar,$AD153,AB154,,,trigger)</f>
        <v>42496</v>
      </c>
      <c r="AE154" s="40">
        <f>_xll.qlInterestRateIndexMaturity($Y$21,AD154,)</f>
        <v>42590</v>
      </c>
      <c r="AF154" s="43" t="e">
        <f>_xll.qlTenorBasisValue(TenorBasis3M,AD154,_xll.ohTrigger(trigger,$Y$36))</f>
        <v>#NUM!</v>
      </c>
      <c r="AG154" s="82">
        <f t="shared" si="18"/>
        <v>-6.215277716188055E-4</v>
      </c>
      <c r="AH154" s="82">
        <f>_xll.qlIndexFixing($Y$21,$AC154,TRUE,_xll.ohTrigger(trigger))</f>
        <v>-6.331779365067599E-4</v>
      </c>
      <c r="AI154" s="43">
        <f>_xll.qlIndexFixing($Y$6,$AC154,TRUE,trigger)</f>
        <v>-6.215277716188055E-4</v>
      </c>
      <c r="AJ154" s="45">
        <f t="shared" si="19"/>
        <v>-0.11650164887954403</v>
      </c>
    </row>
    <row r="155" spans="28:36" x14ac:dyDescent="0.2">
      <c r="AB155" s="39" t="s">
        <v>86</v>
      </c>
      <c r="AC155" s="40">
        <f>_xll.qlInterestRateIndexFixingDate($Y$21,AD155)</f>
        <v>42495</v>
      </c>
      <c r="AD155" s="40">
        <f>_xll.qlCalendarAdvance(calendar,$AD154,AB155,,,trigger)</f>
        <v>42499</v>
      </c>
      <c r="AE155" s="40">
        <f>_xll.qlInterestRateIndexMaturity($Y$21,AD155,)</f>
        <v>42591</v>
      </c>
      <c r="AF155" s="43" t="e">
        <f>_xll.qlTenorBasisValue(TenorBasis3M,AD155,_xll.ohTrigger(trigger,$Y$36))</f>
        <v>#NUM!</v>
      </c>
      <c r="AG155" s="82">
        <f t="shared" si="18"/>
        <v>-6.2278244814611289E-4</v>
      </c>
      <c r="AH155" s="82">
        <f>_xll.qlIndexFixing($Y$21,$AC155,TRUE,_xll.ohTrigger(trigger))</f>
        <v>-6.3599250149836773E-4</v>
      </c>
      <c r="AI155" s="43">
        <f>_xll.qlIndexFixing($Y$6,$AC155,TRUE,trigger)</f>
        <v>-6.2278244814611289E-4</v>
      </c>
      <c r="AJ155" s="45">
        <f t="shared" si="19"/>
        <v>-0.13210053352254841</v>
      </c>
    </row>
    <row r="156" spans="28:36" x14ac:dyDescent="0.2">
      <c r="AB156" s="39" t="s">
        <v>86</v>
      </c>
      <c r="AC156" s="40">
        <f>_xll.qlInterestRateIndexFixingDate($Y$21,AD156)</f>
        <v>42496</v>
      </c>
      <c r="AD156" s="40">
        <f>_xll.qlCalendarAdvance(calendar,$AD155,AB156,,,trigger)</f>
        <v>42500</v>
      </c>
      <c r="AE156" s="40">
        <f>_xll.qlInterestRateIndexMaturity($Y$21,AD156,)</f>
        <v>42592</v>
      </c>
      <c r="AF156" s="43" t="e">
        <f>_xll.qlTenorBasisValue(TenorBasis3M,AD156,_xll.ohTrigger(trigger,$Y$36))</f>
        <v>#NUM!</v>
      </c>
      <c r="AG156" s="82">
        <f t="shared" si="18"/>
        <v>-6.2324342394694818E-4</v>
      </c>
      <c r="AH156" s="82">
        <f>_xll.qlIndexFixing($Y$21,$AC156,TRUE,_xll.ohTrigger(trigger))</f>
        <v>-6.3733762166492361E-4</v>
      </c>
      <c r="AI156" s="43">
        <f>_xll.qlIndexFixing($Y$6,$AC156,TRUE,trigger)</f>
        <v>-6.2324342394694818E-4</v>
      </c>
      <c r="AJ156" s="45">
        <f t="shared" si="19"/>
        <v>-0.14094197717975432</v>
      </c>
    </row>
    <row r="157" spans="28:36" x14ac:dyDescent="0.2">
      <c r="AB157" s="39" t="s">
        <v>86</v>
      </c>
      <c r="AC157" s="40">
        <f>_xll.qlInterestRateIndexFixingDate($Y$21,AD157)</f>
        <v>42499</v>
      </c>
      <c r="AD157" s="40">
        <f>_xll.qlCalendarAdvance(calendar,$AD156,AB157,,,trigger)</f>
        <v>42501</v>
      </c>
      <c r="AE157" s="40">
        <f>_xll.qlInterestRateIndexMaturity($Y$21,AD157,)</f>
        <v>42593</v>
      </c>
      <c r="AF157" s="43" t="e">
        <f>_xll.qlTenorBasisValue(TenorBasis3M,AD157,_xll.ohTrigger(trigger,$Y$36))</f>
        <v>#NUM!</v>
      </c>
      <c r="AG157" s="82">
        <f t="shared" si="18"/>
        <v>-6.2373265532331623E-4</v>
      </c>
      <c r="AH157" s="82">
        <f>_xll.qlIndexFixing($Y$21,$AC157,TRUE,_xll.ohTrigger(trigger))</f>
        <v>-6.3867581341798434E-4</v>
      </c>
      <c r="AI157" s="43">
        <f>_xll.qlIndexFixing($Y$6,$AC157,TRUE,trigger)</f>
        <v>-6.2373265532331623E-4</v>
      </c>
      <c r="AJ157" s="45">
        <f t="shared" si="19"/>
        <v>-0.14943158094668116</v>
      </c>
    </row>
    <row r="158" spans="28:36" x14ac:dyDescent="0.2">
      <c r="AB158" s="39" t="s">
        <v>86</v>
      </c>
      <c r="AC158" s="40">
        <f>_xll.qlInterestRateIndexFixingDate($Y$21,AD158)</f>
        <v>42500</v>
      </c>
      <c r="AD158" s="40">
        <f>_xll.qlCalendarAdvance(calendar,$AD157,AB158,,,trigger)</f>
        <v>42502</v>
      </c>
      <c r="AE158" s="40">
        <f>_xll.qlInterestRateIndexMaturity($Y$21,AD158,)</f>
        <v>42594</v>
      </c>
      <c r="AF158" s="43" t="e">
        <f>_xll.qlTenorBasisValue(TenorBasis3M,AD158,_xll.ohTrigger(trigger,$Y$36))</f>
        <v>#NUM!</v>
      </c>
      <c r="AG158" s="82">
        <f t="shared" si="18"/>
        <v>-6.2425427053301697E-4</v>
      </c>
      <c r="AH158" s="82">
        <f>_xll.qlIndexFixing($Y$21,$AC158,TRUE,_xll.ohTrigger(trigger))</f>
        <v>-6.4000628554827799E-4</v>
      </c>
      <c r="AI158" s="43">
        <f>_xll.qlIndexFixing($Y$6,$AC158,TRUE,trigger)</f>
        <v>-6.2425427053301697E-4</v>
      </c>
      <c r="AJ158" s="45">
        <f t="shared" si="19"/>
        <v>-0.15752015015261014</v>
      </c>
    </row>
    <row r="159" spans="28:36" x14ac:dyDescent="0.2">
      <c r="AB159" s="39" t="s">
        <v>86</v>
      </c>
      <c r="AC159" s="40">
        <f>_xll.qlInterestRateIndexFixingDate($Y$21,AD159)</f>
        <v>42501</v>
      </c>
      <c r="AD159" s="40">
        <f>_xll.qlCalendarAdvance(calendar,$AD158,AB159,,,trigger)</f>
        <v>42503</v>
      </c>
      <c r="AE159" s="40">
        <f>_xll.qlInterestRateIndexMaturity($Y$21,AD159,)</f>
        <v>42597</v>
      </c>
      <c r="AF159" s="43" t="e">
        <f>_xll.qlTenorBasisValue(TenorBasis3M,AD159,_xll.ohTrigger(trigger,$Y$36))</f>
        <v>#NUM!</v>
      </c>
      <c r="AG159" s="82">
        <f t="shared" si="18"/>
        <v>-6.2481239783384994E-4</v>
      </c>
      <c r="AH159" s="82">
        <f>_xll.qlIndexFixing($Y$21,$AC159,TRUE,_xll.ohTrigger(trigger))</f>
        <v>-6.4241234208228803E-4</v>
      </c>
      <c r="AI159" s="43">
        <f>_xll.qlIndexFixing($Y$6,$AC159,TRUE,trigger)</f>
        <v>-6.2481239783384994E-4</v>
      </c>
      <c r="AJ159" s="45">
        <f t="shared" si="19"/>
        <v>-0.17599944248438099</v>
      </c>
    </row>
    <row r="160" spans="28:36" x14ac:dyDescent="0.2">
      <c r="AB160" s="39" t="s">
        <v>86</v>
      </c>
      <c r="AC160" s="40">
        <f>_xll.qlInterestRateIndexFixingDate($Y$21,AD160)</f>
        <v>42502</v>
      </c>
      <c r="AD160" s="40">
        <f>_xll.qlCalendarAdvance(calendar,$AD159,AB160,,,trigger)</f>
        <v>42506</v>
      </c>
      <c r="AE160" s="40">
        <f>_xll.qlInterestRateIndexMaturity($Y$21,AD160,)</f>
        <v>42598</v>
      </c>
      <c r="AF160" s="43" t="e">
        <f>_xll.qlTenorBasisValue(TenorBasis3M,AD160,_xll.ohTrigger(trigger,$Y$36))</f>
        <v>#NUM!</v>
      </c>
      <c r="AG160" s="82">
        <f t="shared" si="18"/>
        <v>-6.2674713486114133E-4</v>
      </c>
      <c r="AH160" s="82">
        <f>_xll.qlIndexFixing($Y$21,$AC160,TRUE,_xll.ohTrigger(trigger))</f>
        <v>-6.4523515374496616E-4</v>
      </c>
      <c r="AI160" s="43">
        <f>_xll.qlIndexFixing($Y$6,$AC160,TRUE,trigger)</f>
        <v>-6.2674713486114133E-4</v>
      </c>
      <c r="AJ160" s="45">
        <f t="shared" si="19"/>
        <v>-0.18488018883824833</v>
      </c>
    </row>
    <row r="161" spans="28:36" x14ac:dyDescent="0.2">
      <c r="AB161" s="39" t="s">
        <v>86</v>
      </c>
      <c r="AC161" s="40">
        <f>_xll.qlInterestRateIndexFixingDate($Y$21,AD161)</f>
        <v>42503</v>
      </c>
      <c r="AD161" s="40">
        <f>_xll.qlCalendarAdvance(calendar,$AD160,AB161,,,trigger)</f>
        <v>42507</v>
      </c>
      <c r="AE161" s="40">
        <f>_xll.qlInterestRateIndexMaturity($Y$21,AD161,)</f>
        <v>42599</v>
      </c>
      <c r="AF161" s="43" t="e">
        <f>_xll.qlTenorBasisValue(TenorBasis3M,AD161,_xll.ohTrigger(trigger,$Y$36))</f>
        <v>#NUM!</v>
      </c>
      <c r="AG161" s="82">
        <f t="shared" si="18"/>
        <v>-6.2749259310450182E-4</v>
      </c>
      <c r="AH161" s="82">
        <f>_xll.qlIndexFixing($Y$21,$AC161,TRUE,_xll.ohTrigger(trigger))</f>
        <v>-6.4651515969185367E-4</v>
      </c>
      <c r="AI161" s="43">
        <f>_xll.qlIndexFixing($Y$6,$AC161,TRUE,trigger)</f>
        <v>-6.2749259310450182E-4</v>
      </c>
      <c r="AJ161" s="45">
        <f t="shared" si="19"/>
        <v>-0.19022566587351847</v>
      </c>
    </row>
    <row r="162" spans="28:36" x14ac:dyDescent="0.2">
      <c r="AB162" s="39" t="s">
        <v>86</v>
      </c>
      <c r="AC162" s="40">
        <f>_xll.qlInterestRateIndexFixingDate($Y$21,AD162)</f>
        <v>42506</v>
      </c>
      <c r="AD162" s="40">
        <f>_xll.qlCalendarAdvance(calendar,$AD161,AB162,,,trigger)</f>
        <v>42508</v>
      </c>
      <c r="AE162" s="40">
        <f>_xll.qlInterestRateIndexMaturity($Y$21,AD162,)</f>
        <v>42600</v>
      </c>
      <c r="AF162" s="43" t="e">
        <f>_xll.qlTenorBasisValue(TenorBasis3M,AD162,_xll.ohTrigger(trigger,$Y$36))</f>
        <v>#NUM!</v>
      </c>
      <c r="AG162" s="82">
        <f t="shared" si="18"/>
        <v>-6.2829520472799363E-4</v>
      </c>
      <c r="AH162" s="82">
        <f>_xll.qlIndexFixing($Y$21,$AC162,TRUE,_xll.ohTrigger(trigger))</f>
        <v>-6.4778269879553127E-4</v>
      </c>
      <c r="AI162" s="43">
        <f>_xll.qlIndexFixing($Y$6,$AC162,TRUE,trigger)</f>
        <v>-6.2829520472799363E-4</v>
      </c>
      <c r="AJ162" s="45">
        <f t="shared" si="19"/>
        <v>-0.19487494067537639</v>
      </c>
    </row>
    <row r="163" spans="28:36" x14ac:dyDescent="0.2">
      <c r="AB163" s="39" t="s">
        <v>86</v>
      </c>
      <c r="AC163" s="40">
        <f>_xll.qlInterestRateIndexFixingDate($Y$21,AD163)</f>
        <v>42507</v>
      </c>
      <c r="AD163" s="40">
        <f>_xll.qlCalendarAdvance(calendar,$AD162,AB163,,,trigger)</f>
        <v>42509</v>
      </c>
      <c r="AE163" s="40">
        <f>_xll.qlInterestRateIndexMaturity($Y$21,AD163,)</f>
        <v>42601</v>
      </c>
      <c r="AF163" s="43" t="e">
        <f>_xll.qlTenorBasisValue(TenorBasis3M,AD163,_xll.ohTrigger(trigger,$Y$36))</f>
        <v>#NUM!</v>
      </c>
      <c r="AG163" s="82">
        <f t="shared" si="18"/>
        <v>-6.2915909798941672E-4</v>
      </c>
      <c r="AH163" s="82">
        <f>_xll.qlIndexFixing($Y$21,$AC163,TRUE,_xll.ohTrigger(trigger))</f>
        <v>-6.4903697985324344E-4</v>
      </c>
      <c r="AI163" s="43">
        <f>_xll.qlIndexFixing($Y$6,$AC163,TRUE,trigger)</f>
        <v>-6.2915909798941672E-4</v>
      </c>
      <c r="AJ163" s="45">
        <f t="shared" si="19"/>
        <v>-0.19877881863826713</v>
      </c>
    </row>
    <row r="164" spans="28:36" x14ac:dyDescent="0.2">
      <c r="AB164" s="39" t="s">
        <v>86</v>
      </c>
      <c r="AC164" s="40">
        <f>_xll.qlInterestRateIndexFixingDate($Y$21,AD164)</f>
        <v>42508</v>
      </c>
      <c r="AD164" s="40">
        <f>_xll.qlCalendarAdvance(calendar,$AD163,AB164,,,trigger)</f>
        <v>42510</v>
      </c>
      <c r="AE164" s="40">
        <f>_xll.qlInterestRateIndexMaturity($Y$21,AD164,)</f>
        <v>42604</v>
      </c>
      <c r="AF164" s="43" t="e">
        <f>_xll.qlTenorBasisValue(TenorBasis3M,AD164,_xll.ohTrigger(trigger,$Y$36))</f>
        <v>#NUM!</v>
      </c>
      <c r="AG164" s="82">
        <f t="shared" si="18"/>
        <v>-6.3008840114657072E-4</v>
      </c>
      <c r="AH164" s="82">
        <f>_xll.qlIndexFixing($Y$21,$AC164,TRUE,_xll.ohTrigger(trigger))</f>
        <v>-6.511629044705983E-4</v>
      </c>
      <c r="AI164" s="43">
        <f>_xll.qlIndexFixing($Y$6,$AC164,TRUE,trigger)</f>
        <v>-6.3008840114657072E-4</v>
      </c>
      <c r="AJ164" s="45">
        <f t="shared" si="19"/>
        <v>-0.2107450332402758</v>
      </c>
    </row>
    <row r="165" spans="28:36" x14ac:dyDescent="0.2">
      <c r="AB165" s="39" t="s">
        <v>86</v>
      </c>
      <c r="AC165" s="40">
        <f>_xll.qlInterestRateIndexFixingDate($Y$21,AD165)</f>
        <v>42509</v>
      </c>
      <c r="AD165" s="40">
        <f>_xll.qlCalendarAdvance(calendar,$AD164,AB165,,,trigger)</f>
        <v>42513</v>
      </c>
      <c r="AE165" s="40">
        <f>_xll.qlInterestRateIndexMaturity($Y$21,AD165,)</f>
        <v>42605</v>
      </c>
      <c r="AF165" s="43" t="e">
        <f>_xll.qlTenorBasisValue(TenorBasis3M,AD165,_xll.ohTrigger(trigger,$Y$36))</f>
        <v>#NUM!</v>
      </c>
      <c r="AG165" s="82">
        <f t="shared" si="18"/>
        <v>-6.3331005257041665E-4</v>
      </c>
      <c r="AH165" s="82">
        <f>_xll.qlIndexFixing($Y$21,$AC165,TRUE,_xll.ohTrigger(trigger))</f>
        <v>-6.5390569964926418E-4</v>
      </c>
      <c r="AI165" s="43">
        <f>_xll.qlIndexFixing($Y$6,$AC165,TRUE,trigger)</f>
        <v>-6.3331005257041665E-4</v>
      </c>
      <c r="AJ165" s="45">
        <f t="shared" si="19"/>
        <v>-0.20595647078847523</v>
      </c>
    </row>
    <row r="166" spans="28:36" x14ac:dyDescent="0.2">
      <c r="AB166" s="39" t="s">
        <v>86</v>
      </c>
      <c r="AC166" s="40">
        <f>_xll.qlInterestRateIndexFixingDate($Y$21,AD166)</f>
        <v>42510</v>
      </c>
      <c r="AD166" s="40">
        <f>_xll.qlCalendarAdvance(calendar,$AD165,AB166,,,trigger)</f>
        <v>42514</v>
      </c>
      <c r="AE166" s="40">
        <f>_xll.qlInterestRateIndexMaturity($Y$21,AD166,)</f>
        <v>42606</v>
      </c>
      <c r="AF166" s="43" t="e">
        <f>_xll.qlTenorBasisValue(TenorBasis3M,AD166,_xll.ohTrigger(trigger,$Y$36))</f>
        <v>#NUM!</v>
      </c>
      <c r="AG166" s="82">
        <f t="shared" si="18"/>
        <v>-6.3454227788849247E-4</v>
      </c>
      <c r="AH166" s="82">
        <f>_xll.qlIndexFixing($Y$21,$AC166,TRUE,_xll.ohTrigger(trigger))</f>
        <v>-6.5508182250141665E-4</v>
      </c>
      <c r="AI166" s="43">
        <f>_xll.qlIndexFixing($Y$6,$AC166,TRUE,trigger)</f>
        <v>-6.3454227788849247E-4</v>
      </c>
      <c r="AJ166" s="45">
        <f t="shared" si="19"/>
        <v>-0.20539544612924177</v>
      </c>
    </row>
    <row r="167" spans="28:36" x14ac:dyDescent="0.2">
      <c r="AB167" s="39" t="s">
        <v>86</v>
      </c>
      <c r="AC167" s="40">
        <f>_xll.qlInterestRateIndexFixingDate($Y$21,AD167)</f>
        <v>42513</v>
      </c>
      <c r="AD167" s="40">
        <f>_xll.qlCalendarAdvance(calendar,$AD166,AB167,,,trigger)</f>
        <v>42515</v>
      </c>
      <c r="AE167" s="40">
        <f>_xll.qlInterestRateIndexMaturity($Y$21,AD167,)</f>
        <v>42607</v>
      </c>
      <c r="AF167" s="43" t="e">
        <f>_xll.qlTenorBasisValue(TenorBasis3M,AD167,_xll.ohTrigger(trigger,$Y$36))</f>
        <v>#NUM!</v>
      </c>
      <c r="AG167" s="82">
        <f t="shared" si="18"/>
        <v>-6.358605543912983E-4</v>
      </c>
      <c r="AH167" s="82">
        <f>_xll.qlIndexFixing($Y$21,$AC167,TRUE,_xll.ohTrigger(trigger))</f>
        <v>-6.562399401227845E-4</v>
      </c>
      <c r="AI167" s="43">
        <f>_xll.qlIndexFixing($Y$6,$AC167,TRUE,trigger)</f>
        <v>-6.358605543912983E-4</v>
      </c>
      <c r="AJ167" s="45">
        <f t="shared" si="19"/>
        <v>-0.20379385731486196</v>
      </c>
    </row>
    <row r="168" spans="28:36" x14ac:dyDescent="0.2">
      <c r="AB168" s="39" t="s">
        <v>86</v>
      </c>
      <c r="AC168" s="40">
        <f>_xll.qlInterestRateIndexFixingDate($Y$21,AD168)</f>
        <v>42514</v>
      </c>
      <c r="AD168" s="40">
        <f>_xll.qlCalendarAdvance(calendar,$AD167,AB168,,,trigger)</f>
        <v>42516</v>
      </c>
      <c r="AE168" s="40">
        <f>_xll.qlInterestRateIndexMaturity($Y$21,AD168,)</f>
        <v>42608</v>
      </c>
      <c r="AF168" s="43" t="e">
        <f>_xll.qlTenorBasisValue(TenorBasis3M,AD168,_xll.ohTrigger(trigger,$Y$36))</f>
        <v>#NUM!</v>
      </c>
      <c r="AG168" s="82">
        <f t="shared" si="18"/>
        <v>-6.3726901033663399E-4</v>
      </c>
      <c r="AH168" s="82">
        <f>_xll.qlIndexFixing($Y$21,$AC168,TRUE,_xll.ohTrigger(trigger))</f>
        <v>-6.5737926131930098E-4</v>
      </c>
      <c r="AI168" s="43">
        <f>_xll.qlIndexFixing($Y$6,$AC168,TRUE,trigger)</f>
        <v>-6.3726901033663399E-4</v>
      </c>
      <c r="AJ168" s="45">
        <f t="shared" si="19"/>
        <v>-0.20110250982666991</v>
      </c>
    </row>
    <row r="169" spans="28:36" x14ac:dyDescent="0.2">
      <c r="AB169" s="39" t="s">
        <v>86</v>
      </c>
      <c r="AC169" s="40">
        <f>_xll.qlInterestRateIndexFixingDate($Y$21,AD169)</f>
        <v>42515</v>
      </c>
      <c r="AD169" s="40">
        <f>_xll.qlCalendarAdvance(calendar,$AD168,AB169,,,trigger)</f>
        <v>42517</v>
      </c>
      <c r="AE169" s="40">
        <f>_xll.qlInterestRateIndexMaturity($Y$21,AD169,)</f>
        <v>42611</v>
      </c>
      <c r="AF169" s="43" t="e">
        <f>_xll.qlTenorBasisValue(TenorBasis3M,AD169,_xll.ohTrigger(trigger,$Y$36))</f>
        <v>#NUM!</v>
      </c>
      <c r="AG169" s="82">
        <f t="shared" si="18"/>
        <v>-6.3877177398229915E-4</v>
      </c>
      <c r="AH169" s="82">
        <f>_xll.qlIndexFixing($Y$21,$AC169,TRUE,_xll.ohTrigger(trigger))</f>
        <v>-6.5916401688151198E-4</v>
      </c>
      <c r="AI169" s="43">
        <f>_xll.qlIndexFixing($Y$6,$AC169,TRUE,trigger)</f>
        <v>-6.3877177398229915E-4</v>
      </c>
      <c r="AJ169" s="45">
        <f t="shared" si="19"/>
        <v>-0.20392242899212831</v>
      </c>
    </row>
    <row r="170" spans="28:36" x14ac:dyDescent="0.2">
      <c r="AB170" s="39" t="s">
        <v>86</v>
      </c>
      <c r="AC170" s="40">
        <f>_xll.qlInterestRateIndexFixingDate($Y$21,AD170)</f>
        <v>42516</v>
      </c>
      <c r="AD170" s="40">
        <f>_xll.qlCalendarAdvance(calendar,$AD169,AB170,,,trigger)</f>
        <v>42520</v>
      </c>
      <c r="AE170" s="40">
        <f>_xll.qlInterestRateIndexMaturity($Y$21,AD170,)</f>
        <v>42612</v>
      </c>
      <c r="AF170" s="43" t="e">
        <f>_xll.qlTenorBasisValue(TenorBasis3M,AD170,_xll.ohTrigger(trigger,$Y$36))</f>
        <v>#NUM!</v>
      </c>
      <c r="AG170" s="82">
        <f t="shared" si="18"/>
        <v>-6.4388719369927016E-4</v>
      </c>
      <c r="AH170" s="82">
        <f>_xll.qlIndexFixing($Y$21,$AC170,TRUE,_xll.ohTrigger(trigger))</f>
        <v>-6.6173275795727133E-4</v>
      </c>
      <c r="AI170" s="43">
        <f>_xll.qlIndexFixing($Y$6,$AC170,TRUE,trigger)</f>
        <v>-6.4388719369927016E-4</v>
      </c>
      <c r="AJ170" s="45">
        <f t="shared" si="19"/>
        <v>-0.17845564258001165</v>
      </c>
    </row>
    <row r="171" spans="28:36" x14ac:dyDescent="0.2">
      <c r="AB171" s="39" t="s">
        <v>86</v>
      </c>
      <c r="AC171" s="40">
        <f>_xll.qlInterestRateIndexFixingDate($Y$21,AD171)</f>
        <v>42517</v>
      </c>
      <c r="AD171" s="40">
        <f>_xll.qlCalendarAdvance(calendar,$AD170,AB171,,,trigger)</f>
        <v>42521</v>
      </c>
      <c r="AE171" s="40">
        <f>_xll.qlInterestRateIndexMaturity($Y$21,AD171,)</f>
        <v>42613</v>
      </c>
      <c r="AF171" s="43" t="e">
        <f>_xll.qlTenorBasisValue(TenorBasis3M,AD171,_xll.ohTrigger(trigger,$Y$36))</f>
        <v>#NUM!</v>
      </c>
      <c r="AG171" s="82">
        <f t="shared" si="18"/>
        <v>-6.4580847072425156E-4</v>
      </c>
      <c r="AH171" s="82">
        <f>_xll.qlIndexFixing($Y$21,$AC171,TRUE,_xll.ohTrigger(trigger))</f>
        <v>-6.6276622911896356E-4</v>
      </c>
      <c r="AI171" s="43">
        <f>_xll.qlIndexFixing($Y$6,$AC171,TRUE,trigger)</f>
        <v>-6.4580847072425156E-4</v>
      </c>
      <c r="AJ171" s="45">
        <f t="shared" si="19"/>
        <v>-0.16957758394712</v>
      </c>
    </row>
    <row r="172" spans="28:36" x14ac:dyDescent="0.2">
      <c r="AB172" s="39" t="s">
        <v>86</v>
      </c>
      <c r="AC172" s="40">
        <f>_xll.qlInterestRateIndexFixingDate($Y$21,AD172)</f>
        <v>42520</v>
      </c>
      <c r="AD172" s="40">
        <f>_xll.qlCalendarAdvance(calendar,$AD171,AB172,,,trigger)</f>
        <v>42522</v>
      </c>
      <c r="AE172" s="40">
        <f>_xll.qlInterestRateIndexMaturity($Y$21,AD172,)</f>
        <v>42614</v>
      </c>
      <c r="AF172" s="43" t="e">
        <f>_xll.qlTenorBasisValue(TenorBasis3M,AD172,_xll.ohTrigger(trigger,$Y$36))</f>
        <v>#NUM!</v>
      </c>
      <c r="AG172" s="82">
        <f t="shared" si="18"/>
        <v>-6.4784469673856155E-4</v>
      </c>
      <c r="AH172" s="82">
        <f>_xll.qlIndexFixing($Y$21,$AC172,TRUE,_xll.ohTrigger(trigger))</f>
        <v>-6.6377615669574821E-4</v>
      </c>
      <c r="AI172" s="43">
        <f>_xll.qlIndexFixing($Y$6,$AC172,TRUE,trigger)</f>
        <v>-6.4784469673856155E-4</v>
      </c>
      <c r="AJ172" s="45">
        <f t="shared" si="19"/>
        <v>-0.15931459957186658</v>
      </c>
    </row>
    <row r="173" spans="28:36" x14ac:dyDescent="0.2">
      <c r="AB173" s="39" t="s">
        <v>86</v>
      </c>
      <c r="AC173" s="40">
        <f>_xll.qlInterestRateIndexFixingDate($Y$21,AD173)</f>
        <v>42521</v>
      </c>
      <c r="AD173" s="40">
        <f>_xll.qlCalendarAdvance(calendar,$AD172,AB173,,,trigger)</f>
        <v>42523</v>
      </c>
      <c r="AE173" s="40">
        <f>_xll.qlInterestRateIndexMaturity($Y$21,AD173,)</f>
        <v>42615</v>
      </c>
      <c r="AF173" s="43" t="e">
        <f>_xll.qlTenorBasisValue(TenorBasis3M,AD173,_xll.ohTrigger(trigger,$Y$36))</f>
        <v>#NUM!</v>
      </c>
      <c r="AG173" s="82">
        <f t="shared" si="18"/>
        <v>-6.4999999999999997E-4</v>
      </c>
      <c r="AH173" s="82">
        <f>_xll.qlIndexFixing($Y$21,$AC173,TRUE,_xll.ohTrigger(trigger))</f>
        <v>-6.6476174949746814E-4</v>
      </c>
      <c r="AI173" s="43">
        <f>_xll.qlIndexFixing($Y$6,$AC173,TRUE,trigger)</f>
        <v>-6.4999999999999997E-4</v>
      </c>
      <c r="AJ173" s="45">
        <f t="shared" si="19"/>
        <v>-0.14761749497468174</v>
      </c>
    </row>
    <row r="174" spans="28:36" x14ac:dyDescent="0.2">
      <c r="AB174" s="39" t="s">
        <v>86</v>
      </c>
      <c r="AC174" s="40">
        <f>_xll.qlInterestRateIndexFixingDate($Y$21,AD174)</f>
        <v>42522</v>
      </c>
      <c r="AD174" s="40">
        <f>_xll.qlCalendarAdvance(calendar,$AD173,AB174,,,trigger)</f>
        <v>42524</v>
      </c>
      <c r="AE174" s="40">
        <f>_xll.qlInterestRateIndexMaturity($Y$21,AD174,)</f>
        <v>42618</v>
      </c>
      <c r="AF174" s="43" t="e">
        <f>_xll.qlTenorBasisValue(TenorBasis3M,AD174,_xll.ohTrigger(trigger,$Y$36))</f>
        <v>#NUM!</v>
      </c>
      <c r="AG174" s="82">
        <f t="shared" si="18"/>
        <v>-6.5227134748772008E-4</v>
      </c>
      <c r="AH174" s="82">
        <f>_xll.qlIndexFixing($Y$21,$AC174,TRUE,_xll.ohTrigger(trigger))</f>
        <v>-6.661500743829384E-4</v>
      </c>
      <c r="AI174" s="43">
        <f>_xll.qlIndexFixing($Y$6,$AC174,TRUE,trigger)</f>
        <v>-6.5227134748772008E-4</v>
      </c>
      <c r="AJ174" s="45">
        <f t="shared" si="19"/>
        <v>-0.13878726895218324</v>
      </c>
    </row>
    <row r="175" spans="28:36" x14ac:dyDescent="0.2">
      <c r="AB175" s="39" t="s">
        <v>86</v>
      </c>
      <c r="AC175" s="40">
        <f>_xll.qlInterestRateIndexFixingDate($Y$21,AD175)</f>
        <v>42523</v>
      </c>
      <c r="AD175" s="40">
        <f>_xll.qlCalendarAdvance(calendar,$AD174,AB175,,,trigger)</f>
        <v>42527</v>
      </c>
      <c r="AE175" s="40">
        <f>_xll.qlInterestRateIndexMaturity($Y$21,AD175,)</f>
        <v>42619</v>
      </c>
      <c r="AF175" s="43" t="e">
        <f>_xll.qlTenorBasisValue(TenorBasis3M,AD175,_xll.ohTrigger(trigger,$Y$36))</f>
        <v>#NUM!</v>
      </c>
      <c r="AG175" s="82">
        <f t="shared" si="18"/>
        <v>-6.5943622883966196E-4</v>
      </c>
      <c r="AH175" s="82">
        <f>_xll.qlIndexFixing($Y$21,$AC175,TRUE,_xll.ohTrigger(trigger))</f>
        <v>-6.6844494913970403E-4</v>
      </c>
      <c r="AI175" s="43">
        <f>_xll.qlIndexFixing($Y$6,$AC175,TRUE,trigger)</f>
        <v>-6.5943622883966196E-4</v>
      </c>
      <c r="AJ175" s="45">
        <f t="shared" si="19"/>
        <v>-9.008720300042071E-2</v>
      </c>
    </row>
    <row r="176" spans="28:36" x14ac:dyDescent="0.2">
      <c r="AB176" s="39" t="s">
        <v>86</v>
      </c>
      <c r="AC176" s="40">
        <f>_xll.qlInterestRateIndexFixingDate($Y$21,AD176)</f>
        <v>42524</v>
      </c>
      <c r="AD176" s="40">
        <f>_xll.qlCalendarAdvance(calendar,$AD175,AB176,,,trigger)</f>
        <v>42528</v>
      </c>
      <c r="AE176" s="40">
        <f>_xll.qlInterestRateIndexMaturity($Y$21,AD176,)</f>
        <v>42620</v>
      </c>
      <c r="AF176" s="43" t="e">
        <f>_xll.qlTenorBasisValue(TenorBasis3M,AD176,_xll.ohTrigger(trigger,$Y$36))</f>
        <v>#NUM!</v>
      </c>
      <c r="AG176" s="82">
        <f t="shared" si="18"/>
        <v>-6.618120042063073E-4</v>
      </c>
      <c r="AH176" s="82">
        <f>_xll.qlIndexFixing($Y$21,$AC176,TRUE,_xll.ohTrigger(trigger))</f>
        <v>-6.6929700020679705E-4</v>
      </c>
      <c r="AI176" s="43">
        <f>_xll.qlIndexFixing($Y$6,$AC176,TRUE,trigger)</f>
        <v>-6.618120042063073E-4</v>
      </c>
      <c r="AJ176" s="45">
        <f t="shared" si="19"/>
        <v>-7.4849960004897506E-2</v>
      </c>
    </row>
    <row r="177" spans="28:36" x14ac:dyDescent="0.2">
      <c r="AB177" s="39" t="s">
        <v>86</v>
      </c>
      <c r="AC177" s="40">
        <f>_xll.qlInterestRateIndexFixingDate($Y$21,AD177)</f>
        <v>42527</v>
      </c>
      <c r="AD177" s="40">
        <f>_xll.qlCalendarAdvance(calendar,$AD176,AB177,,,trigger)</f>
        <v>42529</v>
      </c>
      <c r="AE177" s="40">
        <f>_xll.qlInterestRateIndexMaturity($Y$21,AD177,)</f>
        <v>42621</v>
      </c>
      <c r="AF177" s="43" t="e">
        <f>_xll.qlTenorBasisValue(TenorBasis3M,AD177,_xll.ohTrigger(trigger,$Y$36))</f>
        <v>#NUM!</v>
      </c>
      <c r="AG177" s="82">
        <f t="shared" si="18"/>
        <v>-6.6411678800748714E-4</v>
      </c>
      <c r="AH177" s="82">
        <f>_xll.qlIndexFixing($Y$21,$AC177,TRUE,_xll.ohTrigger(trigger))</f>
        <v>-6.7011996935875315E-4</v>
      </c>
      <c r="AI177" s="43">
        <f>_xll.qlIndexFixing($Y$6,$AC177,TRUE,trigger)</f>
        <v>-6.6411678800748714E-4</v>
      </c>
      <c r="AJ177" s="45">
        <f t="shared" si="19"/>
        <v>-6.0031813512660119E-2</v>
      </c>
    </row>
    <row r="178" spans="28:36" x14ac:dyDescent="0.2">
      <c r="AB178" s="39" t="s">
        <v>86</v>
      </c>
      <c r="AC178" s="40">
        <f>_xll.qlInterestRateIndexFixingDate($Y$21,AD178)</f>
        <v>42528</v>
      </c>
      <c r="AD178" s="40">
        <f>_xll.qlCalendarAdvance(calendar,$AD177,AB178,,,trigger)</f>
        <v>42530</v>
      </c>
      <c r="AE178" s="40">
        <f>_xll.qlInterestRateIndexMaturity($Y$21,AD178,)</f>
        <v>42622</v>
      </c>
      <c r="AF178" s="43" t="e">
        <f>_xll.qlTenorBasisValue(TenorBasis3M,AD178,_xll.ohTrigger(trigger,$Y$36))</f>
        <v>#NUM!</v>
      </c>
      <c r="AG178" s="82">
        <f t="shared" si="18"/>
        <v>-6.663117408291226E-4</v>
      </c>
      <c r="AH178" s="82">
        <f>_xll.qlIndexFixing($Y$21,$AC178,TRUE,_xll.ohTrigger(trigger))</f>
        <v>-6.7091306540150559E-4</v>
      </c>
      <c r="AI178" s="43">
        <f>_xll.qlIndexFixing($Y$6,$AC178,TRUE,trigger)</f>
        <v>-6.663117408291226E-4</v>
      </c>
      <c r="AJ178" s="45">
        <f t="shared" si="19"/>
        <v>-4.6013245723829865E-2</v>
      </c>
    </row>
    <row r="179" spans="28:36" x14ac:dyDescent="0.2">
      <c r="AB179" s="39" t="s">
        <v>86</v>
      </c>
      <c r="AC179" s="40">
        <f>_xll.qlInterestRateIndexFixingDate($Y$21,AD179)</f>
        <v>42529</v>
      </c>
      <c r="AD179" s="40">
        <f>_xll.qlCalendarAdvance(calendar,$AD178,AB179,,,trigger)</f>
        <v>42531</v>
      </c>
      <c r="AE179" s="40">
        <f>_xll.qlInterestRateIndexMaturity($Y$21,AD179,)</f>
        <v>42625</v>
      </c>
      <c r="AF179" s="43" t="e">
        <f>_xll.qlTenorBasisValue(TenorBasis3M,AD179,_xll.ohTrigger(trigger,$Y$36))</f>
        <v>#NUM!</v>
      </c>
      <c r="AG179" s="82">
        <f t="shared" si="18"/>
        <v>-6.6835802325713512E-4</v>
      </c>
      <c r="AH179" s="82">
        <f>_xll.qlIndexFixing($Y$21,$AC179,TRUE,_xll.ohTrigger(trigger))</f>
        <v>-6.7185547330390568E-4</v>
      </c>
      <c r="AI179" s="43">
        <f>_xll.qlIndexFixing($Y$6,$AC179,TRUE,trigger)</f>
        <v>-6.6835802325713512E-4</v>
      </c>
      <c r="AJ179" s="45">
        <f t="shared" si="19"/>
        <v>-3.4974500467705588E-2</v>
      </c>
    </row>
    <row r="180" spans="28:36" x14ac:dyDescent="0.2">
      <c r="AB180" s="39" t="s">
        <v>86</v>
      </c>
      <c r="AC180" s="40">
        <f>_xll.qlInterestRateIndexFixingDate($Y$21,AD180)</f>
        <v>42530</v>
      </c>
      <c r="AD180" s="40">
        <f>_xll.qlCalendarAdvance(calendar,$AD179,AB180,,,trigger)</f>
        <v>42534</v>
      </c>
      <c r="AE180" s="40">
        <f>_xll.qlInterestRateIndexMaturity($Y$21,AD180,)</f>
        <v>42626</v>
      </c>
      <c r="AF180" s="43" t="e">
        <f>_xll.qlTenorBasisValue(TenorBasis3M,AD180,_xll.ohTrigger(trigger,$Y$36))</f>
        <v>#NUM!</v>
      </c>
      <c r="AG180" s="82">
        <f t="shared" si="18"/>
        <v>-6.7321645403864698E-4</v>
      </c>
      <c r="AH180" s="82">
        <f>_xll.qlIndexFixing($Y$21,$AC180,TRUE,_xll.ohTrigger(trigger))</f>
        <v>-6.7377089470731656E-4</v>
      </c>
      <c r="AI180" s="43">
        <f>_xll.qlIndexFixing($Y$6,$AC180,TRUE,trigger)</f>
        <v>-6.7321645403864698E-4</v>
      </c>
      <c r="AJ180" s="45">
        <f t="shared" si="19"/>
        <v>-5.5444066866957263E-3</v>
      </c>
    </row>
    <row r="181" spans="28:36" x14ac:dyDescent="0.2">
      <c r="AB181" s="39" t="s">
        <v>86</v>
      </c>
      <c r="AC181" s="40">
        <f>_xll.qlInterestRateIndexFixingDate($Y$21,AD181)</f>
        <v>42531</v>
      </c>
      <c r="AD181" s="40">
        <f>_xll.qlCalendarAdvance(calendar,$AD180,AB181,,,trigger)</f>
        <v>42535</v>
      </c>
      <c r="AE181" s="40">
        <f>_xll.qlInterestRateIndexMaturity($Y$21,AD181,)</f>
        <v>42627</v>
      </c>
      <c r="AF181" s="43" t="e">
        <f>_xll.qlTenorBasisValue(TenorBasis3M,AD181,_xll.ohTrigger(trigger,$Y$36))</f>
        <v>#NUM!</v>
      </c>
      <c r="AG181" s="82">
        <f t="shared" si="18"/>
        <v>-6.7427966075137989E-4</v>
      </c>
      <c r="AH181" s="82">
        <f>_xll.qlIndexFixing($Y$21,$AC181,TRUE,_xll.ohTrigger(trigger))</f>
        <v>-6.7440275736386157E-4</v>
      </c>
      <c r="AI181" s="43">
        <f>_xll.qlIndexFixing($Y$6,$AC181,TRUE,trigger)</f>
        <v>-6.7427966075137989E-4</v>
      </c>
      <c r="AJ181" s="45">
        <f t="shared" si="19"/>
        <v>-1.2309661248167177E-3</v>
      </c>
    </row>
    <row r="182" spans="28:36" x14ac:dyDescent="0.2">
      <c r="AB182" s="39" t="s">
        <v>86</v>
      </c>
      <c r="AC182" s="40">
        <f>_xll.qlInterestRateIndexFixingDate($Y$21,AD182)</f>
        <v>42534</v>
      </c>
      <c r="AD182" s="40">
        <f>_xll.qlCalendarAdvance(calendar,$AD181,AB182,,,trigger)</f>
        <v>42536</v>
      </c>
      <c r="AE182" s="40">
        <f>_xll.qlInterestRateIndexMaturity($Y$21,AD182,)</f>
        <v>42628</v>
      </c>
      <c r="AF182" s="43" t="e">
        <f>_xll.qlTenorBasisValue(TenorBasis3M,AD182,_xll.ohTrigger(trigger,$Y$36))</f>
        <v>#NUM!</v>
      </c>
      <c r="AG182" s="82">
        <f t="shared" si="18"/>
        <v>-6.750000000000961E-4</v>
      </c>
      <c r="AH182" s="82">
        <f>_xll.qlIndexFixing($Y$21,$AC182,TRUE,_xll.ohTrigger(trigger))</f>
        <v>-6.7499999977156493E-4</v>
      </c>
      <c r="AI182" s="43">
        <f>_xll.qlIndexFixing($Y$6,$AC182,TRUE,trigger)</f>
        <v>-6.750000000000961E-4</v>
      </c>
      <c r="AJ182" s="45">
        <f t="shared" si="19"/>
        <v>2.2853116968257758E-9</v>
      </c>
    </row>
    <row r="183" spans="28:36" x14ac:dyDescent="0.2">
      <c r="AB183" s="39" t="s">
        <v>86</v>
      </c>
      <c r="AC183" s="40">
        <f>_xll.qlInterestRateIndexFixingDate($Y$21,AD183)</f>
        <v>42535</v>
      </c>
      <c r="AD183" s="40">
        <f>_xll.qlCalendarAdvance(calendar,$AD182,AB183,,,trigger)</f>
        <v>42537</v>
      </c>
      <c r="AE183" s="40">
        <f>_xll.qlInterestRateIndexMaturity($Y$21,AD183,)</f>
        <v>42629</v>
      </c>
      <c r="AF183" s="43" t="e">
        <f>_xll.qlTenorBasisValue(TenorBasis3M,AD183,_xll.ohTrigger(trigger,$Y$36))</f>
        <v>#NUM!</v>
      </c>
      <c r="AG183" s="82">
        <f t="shared" si="18"/>
        <v>-6.7528056041461109E-4</v>
      </c>
      <c r="AH183" s="82">
        <f>_xll.qlIndexFixing($Y$21,$AC183,TRUE,_xll.ohTrigger(trigger))</f>
        <v>-6.7556190146500017E-4</v>
      </c>
      <c r="AI183" s="43">
        <f>_xll.qlIndexFixing($Y$6,$AC183,TRUE,trigger)</f>
        <v>-6.7528056041461109E-4</v>
      </c>
      <c r="AJ183" s="45">
        <f t="shared" si="19"/>
        <v>-2.8134105038908098E-3</v>
      </c>
    </row>
    <row r="184" spans="28:36" x14ac:dyDescent="0.2">
      <c r="AB184" s="39" t="s">
        <v>86</v>
      </c>
      <c r="AC184" s="40">
        <f>_xll.qlInterestRateIndexFixingDate($Y$21,AD184)</f>
        <v>42536</v>
      </c>
      <c r="AD184" s="40">
        <f>_xll.qlCalendarAdvance(calendar,$AD183,AB184,,,trigger)</f>
        <v>42538</v>
      </c>
      <c r="AE184" s="40">
        <f>_xll.qlInterestRateIndexMaturity($Y$21,AD184,)</f>
        <v>42632</v>
      </c>
      <c r="AF184" s="43" t="e">
        <f>_xll.qlTenorBasisValue(TenorBasis3M,AD184,_xll.ohTrigger(trigger,$Y$36))</f>
        <v>#NUM!</v>
      </c>
      <c r="AG184" s="82">
        <f t="shared" si="18"/>
        <v>-6.7508542094134034E-4</v>
      </c>
      <c r="AH184" s="82">
        <f>_xll.qlIndexFixing($Y$21,$AC184,TRUE,_xll.ohTrigger(trigger))</f>
        <v>-6.7601916957890109E-4</v>
      </c>
      <c r="AI184" s="43">
        <f>_xll.qlIndexFixing($Y$6,$AC184,TRUE,trigger)</f>
        <v>-6.7508542094134034E-4</v>
      </c>
      <c r="AJ184" s="45">
        <f t="shared" si="19"/>
        <v>-9.3374863756074278E-3</v>
      </c>
    </row>
    <row r="185" spans="28:36" x14ac:dyDescent="0.2">
      <c r="AB185" s="39" t="s">
        <v>86</v>
      </c>
      <c r="AC185" s="40">
        <f>_xll.qlInterestRateIndexFixingDate($Y$21,AD185)</f>
        <v>42537</v>
      </c>
      <c r="AD185" s="40">
        <f>_xll.qlCalendarAdvance(calendar,$AD184,AB185,,,trigger)</f>
        <v>42541</v>
      </c>
      <c r="AE185" s="40">
        <f>_xll.qlInterestRateIndexMaturity($Y$21,AD185,)</f>
        <v>42633</v>
      </c>
      <c r="AF185" s="43" t="e">
        <f>_xll.qlTenorBasisValue(TenorBasis3M,AD185,_xll.ohTrigger(trigger,$Y$36))</f>
        <v>#NUM!</v>
      </c>
      <c r="AG185" s="82">
        <f t="shared" si="18"/>
        <v>-6.7217226380302236E-4</v>
      </c>
      <c r="AH185" s="82">
        <f>_xll.qlIndexFixing($Y$21,$AC185,TRUE,_xll.ohTrigger(trigger))</f>
        <v>-6.7745649654364821E-4</v>
      </c>
      <c r="AI185" s="43">
        <f>_xll.qlIndexFixing($Y$6,$AC185,TRUE,trigger)</f>
        <v>-6.7217226380302236E-4</v>
      </c>
      <c r="AJ185" s="45">
        <f t="shared" si="19"/>
        <v>-5.2842327406258563E-2</v>
      </c>
    </row>
    <row r="186" spans="28:36" x14ac:dyDescent="0.2">
      <c r="AB186" s="39" t="s">
        <v>86</v>
      </c>
      <c r="AC186" s="40">
        <f>_xll.qlInterestRateIndexFixingDate($Y$21,AD186)</f>
        <v>42538</v>
      </c>
      <c r="AD186" s="40">
        <f>_xll.qlCalendarAdvance(calendar,$AD185,AB186,,,trigger)</f>
        <v>42542</v>
      </c>
      <c r="AE186" s="40">
        <f>_xll.qlInterestRateIndexMaturity($Y$21,AD186,)</f>
        <v>42634</v>
      </c>
      <c r="AF186" s="43" t="e">
        <f>_xll.qlTenorBasisValue(TenorBasis3M,AD186,_xll.ohTrigger(trigger,$Y$36))</f>
        <v>#NUM!</v>
      </c>
      <c r="AG186" s="82">
        <f t="shared" si="18"/>
        <v>-6.7060078538681779E-4</v>
      </c>
      <c r="AH186" s="82">
        <f>_xll.qlIndexFixing($Y$21,$AC186,TRUE,_xll.ohTrigger(trigger))</f>
        <v>-6.7784388234447691E-4</v>
      </c>
      <c r="AI186" s="43">
        <f>_xll.qlIndexFixing($Y$6,$AC186,TRUE,trigger)</f>
        <v>-6.7060078538681779E-4</v>
      </c>
      <c r="AJ186" s="45">
        <f t="shared" si="19"/>
        <v>-7.2430969576591175E-2</v>
      </c>
    </row>
    <row r="187" spans="28:36" x14ac:dyDescent="0.2">
      <c r="AB187" s="39" t="s">
        <v>86</v>
      </c>
      <c r="AC187" s="40">
        <f>_xll.qlInterestRateIndexFixingDate($Y$21,AD187)</f>
        <v>42541</v>
      </c>
      <c r="AD187" s="40">
        <f>_xll.qlCalendarAdvance(calendar,$AD186,AB187,,,trigger)</f>
        <v>42543</v>
      </c>
      <c r="AE187" s="40">
        <f>_xll.qlInterestRateIndexMaturity($Y$21,AD187,)</f>
        <v>42635</v>
      </c>
      <c r="AF187" s="43" t="e">
        <f>_xll.qlTenorBasisValue(TenorBasis3M,AD187,_xll.ohTrigger(trigger,$Y$36))</f>
        <v>#NUM!</v>
      </c>
      <c r="AG187" s="82">
        <f t="shared" si="18"/>
        <v>-6.6881683738693196E-4</v>
      </c>
      <c r="AH187" s="82">
        <f>_xll.qlIndexFixing($Y$21,$AC187,TRUE,_xll.ohTrigger(trigger))</f>
        <v>-6.781976116807338E-4</v>
      </c>
      <c r="AI187" s="43">
        <f>_xll.qlIndexFixing($Y$6,$AC187,TRUE,trigger)</f>
        <v>-6.6881683738693196E-4</v>
      </c>
      <c r="AJ187" s="45">
        <f t="shared" si="19"/>
        <v>-9.3807742938018399E-2</v>
      </c>
    </row>
    <row r="188" spans="28:36" x14ac:dyDescent="0.2">
      <c r="AB188" s="39" t="s">
        <v>86</v>
      </c>
      <c r="AC188" s="40">
        <f>_xll.qlInterestRateIndexFixingDate($Y$21,AD188)</f>
        <v>42542</v>
      </c>
      <c r="AD188" s="40">
        <f>_xll.qlCalendarAdvance(calendar,$AD187,AB188,,,trigger)</f>
        <v>42544</v>
      </c>
      <c r="AE188" s="40">
        <f>_xll.qlInterestRateIndexMaturity($Y$21,AD188,)</f>
        <v>42636</v>
      </c>
      <c r="AF188" s="43" t="e">
        <f>_xll.qlTenorBasisValue(TenorBasis3M,AD188,_xll.ohTrigger(trigger,$Y$36))</f>
        <v>#NUM!</v>
      </c>
      <c r="AG188" s="82">
        <f t="shared" si="18"/>
        <v>-6.6687306586418597E-4</v>
      </c>
      <c r="AH188" s="82">
        <f>_xll.qlIndexFixing($Y$21,$AC188,TRUE,_xll.ohTrigger(trigger))</f>
        <v>-6.7851810891340002E-4</v>
      </c>
      <c r="AI188" s="43">
        <f>_xll.qlIndexFixing($Y$6,$AC188,TRUE,trigger)</f>
        <v>-6.6687306586418597E-4</v>
      </c>
      <c r="AJ188" s="45">
        <f t="shared" si="19"/>
        <v>-0.11645043049214056</v>
      </c>
    </row>
    <row r="189" spans="28:36" x14ac:dyDescent="0.2">
      <c r="AB189" s="39" t="s">
        <v>86</v>
      </c>
      <c r="AC189" s="40">
        <f>_xll.qlInterestRateIndexFixingDate($Y$21,AD189)</f>
        <v>42543</v>
      </c>
      <c r="AD189" s="40">
        <f>_xll.qlCalendarAdvance(calendar,$AD188,AB189,,,trigger)</f>
        <v>42545</v>
      </c>
      <c r="AE189" s="40">
        <f>_xll.qlInterestRateIndexMaturity($Y$21,AD189,)</f>
        <v>42639</v>
      </c>
      <c r="AF189" s="43" t="e">
        <f>_xll.qlTenorBasisValue(TenorBasis3M,AD189,_xll.ohTrigger(trigger,$Y$36))</f>
        <v>#NUM!</v>
      </c>
      <c r="AG189" s="82">
        <f t="shared" si="18"/>
        <v>-6.6482211687940082E-4</v>
      </c>
      <c r="AH189" s="82">
        <f>_xll.qlIndexFixing($Y$21,$AC189,TRUE,_xll.ohTrigger(trigger))</f>
        <v>-6.7852009355702416E-4</v>
      </c>
      <c r="AI189" s="43">
        <f>_xll.qlIndexFixing($Y$6,$AC189,TRUE,trigger)</f>
        <v>-6.6482211687940082E-4</v>
      </c>
      <c r="AJ189" s="45">
        <f t="shared" si="19"/>
        <v>-0.13697976677623341</v>
      </c>
    </row>
    <row r="190" spans="28:36" x14ac:dyDescent="0.2">
      <c r="AB190" s="39" t="s">
        <v>86</v>
      </c>
      <c r="AC190" s="40">
        <f>_xll.qlInterestRateIndexFixingDate($Y$21,AD190)</f>
        <v>42544</v>
      </c>
      <c r="AD190" s="40">
        <f>_xll.qlCalendarAdvance(calendar,$AD189,AB190,,,trigger)</f>
        <v>42548</v>
      </c>
      <c r="AE190" s="40">
        <f>_xll.qlInterestRateIndexMaturity($Y$21,AD190,)</f>
        <v>42640</v>
      </c>
      <c r="AF190" s="43" t="e">
        <f>_xll.qlTenorBasisValue(TenorBasis3M,AD190,_xll.ohTrigger(trigger,$Y$36))</f>
        <v>#NUM!</v>
      </c>
      <c r="AG190" s="82">
        <f t="shared" si="18"/>
        <v>-6.5855266576101952E-4</v>
      </c>
      <c r="AH190" s="82">
        <f>_xll.qlIndexFixing($Y$21,$AC190,TRUE,_xll.ohTrigger(trigger))</f>
        <v>-6.7947626398042707E-4</v>
      </c>
      <c r="AI190" s="43">
        <f>_xll.qlIndexFixing($Y$6,$AC190,TRUE,trigger)</f>
        <v>-6.5855266576101952E-4</v>
      </c>
      <c r="AJ190" s="45">
        <f t="shared" si="19"/>
        <v>-0.20923598219407552</v>
      </c>
    </row>
    <row r="191" spans="28:36" x14ac:dyDescent="0.2">
      <c r="AB191" s="39" t="s">
        <v>86</v>
      </c>
      <c r="AC191" s="40">
        <f>_xll.qlInterestRateIndexFixingDate($Y$21,AD191)</f>
        <v>42545</v>
      </c>
      <c r="AD191" s="40">
        <f>_xll.qlCalendarAdvance(calendar,$AD190,AB191,,,trigger)</f>
        <v>42549</v>
      </c>
      <c r="AE191" s="40">
        <f>_xll.qlInterestRateIndexMaturity($Y$21,AD191,)</f>
        <v>42641</v>
      </c>
      <c r="AF191" s="43" t="e">
        <f>_xll.qlTenorBasisValue(TenorBasis3M,AD191,_xll.ohTrigger(trigger,$Y$36))</f>
        <v>#NUM!</v>
      </c>
      <c r="AG191" s="82">
        <f t="shared" si="18"/>
        <v>-6.5659946753628693E-4</v>
      </c>
      <c r="AH191" s="82">
        <f>_xll.qlIndexFixing($Y$21,$AC191,TRUE,_xll.ohTrigger(trigger))</f>
        <v>-6.796369660659788E-4</v>
      </c>
      <c r="AI191" s="43">
        <f>_xll.qlIndexFixing($Y$6,$AC191,TRUE,trigger)</f>
        <v>-6.5659946753628693E-4</v>
      </c>
      <c r="AJ191" s="45">
        <f t="shared" si="19"/>
        <v>-0.23037498529691869</v>
      </c>
    </row>
    <row r="192" spans="28:36" x14ac:dyDescent="0.2">
      <c r="AB192" s="39" t="s">
        <v>86</v>
      </c>
      <c r="AC192" s="40">
        <f>_xll.qlInterestRateIndexFixingDate($Y$21,AD192)</f>
        <v>42548</v>
      </c>
      <c r="AD192" s="40">
        <f>_xll.qlCalendarAdvance(calendar,$AD191,AB192,,,trigger)</f>
        <v>42550</v>
      </c>
      <c r="AE192" s="40">
        <f>_xll.qlInterestRateIndexMaturity($Y$21,AD192,)</f>
        <v>42642</v>
      </c>
      <c r="AF192" s="43" t="e">
        <f>_xll.qlTenorBasisValue(TenorBasis3M,AD192,_xll.ohTrigger(trigger,$Y$36))</f>
        <v>#NUM!</v>
      </c>
      <c r="AG192" s="82">
        <f t="shared" si="18"/>
        <v>-6.5480232215361987E-4</v>
      </c>
      <c r="AH192" s="82">
        <f>_xll.qlIndexFixing($Y$21,$AC192,TRUE,_xll.ohTrigger(trigger))</f>
        <v>-6.7976698219123616E-4</v>
      </c>
      <c r="AI192" s="43">
        <f>_xll.qlIndexFixing($Y$6,$AC192,TRUE,trigger)</f>
        <v>-6.5480232215361987E-4</v>
      </c>
      <c r="AJ192" s="45">
        <f t="shared" si="19"/>
        <v>-0.24964660037616293</v>
      </c>
    </row>
    <row r="193" spans="28:36" x14ac:dyDescent="0.2">
      <c r="AB193" s="39" t="s">
        <v>86</v>
      </c>
      <c r="AC193" s="40">
        <f>_xll.qlInterestRateIndexFixingDate($Y$21,AD193)</f>
        <v>42549</v>
      </c>
      <c r="AD193" s="40">
        <f>_xll.qlCalendarAdvance(calendar,$AD192,AB193,,,trigger)</f>
        <v>42551</v>
      </c>
      <c r="AE193" s="40">
        <f>_xll.qlInterestRateIndexMaturity($Y$21,AD193,)</f>
        <v>42643</v>
      </c>
      <c r="AF193" s="43" t="e">
        <f>_xll.qlTenorBasisValue(TenorBasis3M,AD193,_xll.ohTrigger(trigger,$Y$36))</f>
        <v>#NUM!</v>
      </c>
      <c r="AG193" s="82">
        <f t="shared" si="18"/>
        <v>-6.5321387567383925E-4</v>
      </c>
      <c r="AH193" s="82">
        <f>_xll.qlIndexFixing($Y$21,$AC193,TRUE,_xll.ohTrigger(trigger))</f>
        <v>-6.7986673670675365E-4</v>
      </c>
      <c r="AI193" s="43">
        <f>_xll.qlIndexFixing($Y$6,$AC193,TRUE,trigger)</f>
        <v>-6.5321387567383925E-4</v>
      </c>
      <c r="AJ193" s="45">
        <f t="shared" si="19"/>
        <v>-0.26652861032914404</v>
      </c>
    </row>
    <row r="194" spans="28:36" x14ac:dyDescent="0.2">
      <c r="AB194" s="39" t="s">
        <v>86</v>
      </c>
      <c r="AC194" s="40">
        <f>_xll.qlInterestRateIndexFixingDate($Y$21,AD194)</f>
        <v>42550</v>
      </c>
      <c r="AD194" s="40">
        <f>_xll.qlCalendarAdvance(calendar,$AD193,AB194,,,trigger)</f>
        <v>42552</v>
      </c>
      <c r="AE194" s="40">
        <f>_xll.qlInterestRateIndexMaturity($Y$21,AD194,)</f>
        <v>42646</v>
      </c>
      <c r="AF194" s="43" t="e">
        <f>_xll.qlTenorBasisValue(TenorBasis3M,AD194,_xll.ohTrigger(trigger,$Y$36))</f>
        <v>#NUM!</v>
      </c>
      <c r="AG194" s="82">
        <f t="shared" si="18"/>
        <v>-6.5188677415776595E-4</v>
      </c>
      <c r="AH194" s="82">
        <f>_xll.qlIndexFixing($Y$21,$AC194,TRUE,_xll.ohTrigger(trigger))</f>
        <v>-6.7947095725841788E-4</v>
      </c>
      <c r="AI194" s="43">
        <f>_xll.qlIndexFixing($Y$6,$AC194,TRUE,trigger)</f>
        <v>-6.5188677415776595E-4</v>
      </c>
      <c r="AJ194" s="45">
        <f t="shared" si="19"/>
        <v>-0.27584183100651921</v>
      </c>
    </row>
    <row r="195" spans="28:36" x14ac:dyDescent="0.2">
      <c r="AB195" s="39" t="s">
        <v>86</v>
      </c>
      <c r="AC195" s="40">
        <f>_xll.qlInterestRateIndexFixingDate($Y$21,AD195)</f>
        <v>42551</v>
      </c>
      <c r="AD195" s="40">
        <f>_xll.qlCalendarAdvance(calendar,$AD194,AB195,,,trigger)</f>
        <v>42555</v>
      </c>
      <c r="AE195" s="40">
        <f>_xll.qlInterestRateIndexMaturity($Y$21,AD195,)</f>
        <v>42647</v>
      </c>
      <c r="AF195" s="43" t="e">
        <f>_xll.qlTenorBasisValue(TenorBasis3M,AD195,_xll.ohTrigger(trigger,$Y$36))</f>
        <v>#NUM!</v>
      </c>
      <c r="AG195" s="82">
        <f t="shared" si="18"/>
        <v>-6.4999999999999997E-4</v>
      </c>
      <c r="AH195" s="82">
        <f>_xll.qlIndexFixing($Y$21,$AC195,TRUE,_xll.ohTrigger(trigger))</f>
        <v>-6.7997162575289787E-4</v>
      </c>
      <c r="AI195" s="43">
        <f>_xll.qlIndexFixing($Y$6,$AC195,TRUE,trigger)</f>
        <v>-6.4999999999999997E-4</v>
      </c>
      <c r="AJ195" s="45">
        <f t="shared" si="19"/>
        <v>-0.29971625752897907</v>
      </c>
    </row>
    <row r="196" spans="28:36" x14ac:dyDescent="0.2">
      <c r="AB196" s="39" t="s">
        <v>86</v>
      </c>
      <c r="AC196" s="40">
        <f>_xll.qlInterestRateIndexFixingDate($Y$21,AD196)</f>
        <v>42552</v>
      </c>
      <c r="AD196" s="40">
        <f>_xll.qlCalendarAdvance(calendar,$AD195,AB196,,,trigger)</f>
        <v>42556</v>
      </c>
      <c r="AE196" s="40">
        <f>_xll.qlInterestRateIndexMaturity($Y$21,AD196,)</f>
        <v>42648</v>
      </c>
      <c r="AF196" s="43" t="e">
        <f>_xll.qlTenorBasisValue(TenorBasis3M,AD196,_xll.ohTrigger(trigger,$Y$36))</f>
        <v>#NUM!</v>
      </c>
      <c r="AG196" s="82">
        <f t="shared" ref="AG196:AG259" si="20">AI196</f>
        <v>-6.4999999999999997E-4</v>
      </c>
      <c r="AH196" s="82">
        <f>_xll.qlIndexFixing($Y$21,$AC196,TRUE,_xll.ohTrigger(trigger))</f>
        <v>-6.7992643751800476E-4</v>
      </c>
      <c r="AI196" s="43">
        <f>_xll.qlIndexFixing($Y$6,$AC196,TRUE,trigger)</f>
        <v>-6.4999999999999997E-4</v>
      </c>
      <c r="AJ196" s="45">
        <f t="shared" ref="AJ196:AJ259" si="21">(AH196-AI196)*10000</f>
        <v>-0.29926437518004789</v>
      </c>
    </row>
    <row r="197" spans="28:36" x14ac:dyDescent="0.2">
      <c r="AB197" s="39" t="s">
        <v>86</v>
      </c>
      <c r="AC197" s="40">
        <f>_xll.qlInterestRateIndexFixingDate($Y$21,AD197)</f>
        <v>42555</v>
      </c>
      <c r="AD197" s="40">
        <f>_xll.qlCalendarAdvance(calendar,$AD196,AB197,,,trigger)</f>
        <v>42557</v>
      </c>
      <c r="AE197" s="40">
        <f>_xll.qlInterestRateIndexMaturity($Y$21,AD197,)</f>
        <v>42649</v>
      </c>
      <c r="AF197" s="43" t="e">
        <f>_xll.qlTenorBasisValue(TenorBasis3M,AD197,_xll.ohTrigger(trigger,$Y$36))</f>
        <v>#NUM!</v>
      </c>
      <c r="AG197" s="82">
        <f t="shared" si="20"/>
        <v>-6.4999999999999997E-4</v>
      </c>
      <c r="AH197" s="82">
        <f>_xll.qlIndexFixing($Y$21,$AC197,TRUE,_xll.ohTrigger(trigger))</f>
        <v>-6.7985353378408541E-4</v>
      </c>
      <c r="AI197" s="43">
        <f>_xll.qlIndexFixing($Y$6,$AC197,TRUE,trigger)</f>
        <v>-6.4999999999999997E-4</v>
      </c>
      <c r="AJ197" s="45">
        <f t="shared" si="21"/>
        <v>-0.2985353378408544</v>
      </c>
    </row>
    <row r="198" spans="28:36" x14ac:dyDescent="0.2">
      <c r="AB198" s="39" t="s">
        <v>86</v>
      </c>
      <c r="AC198" s="40">
        <f>_xll.qlInterestRateIndexFixingDate($Y$21,AD198)</f>
        <v>42556</v>
      </c>
      <c r="AD198" s="40">
        <f>_xll.qlCalendarAdvance(calendar,$AD197,AB198,,,trigger)</f>
        <v>42558</v>
      </c>
      <c r="AE198" s="40">
        <f>_xll.qlInterestRateIndexMaturity($Y$21,AD198,)</f>
        <v>42650</v>
      </c>
      <c r="AF198" s="43" t="e">
        <f>_xll.qlTenorBasisValue(TenorBasis3M,AD198,_xll.ohTrigger(trigger,$Y$36))</f>
        <v>#NUM!</v>
      </c>
      <c r="AG198" s="82">
        <f t="shared" si="20"/>
        <v>-6.4999999999999997E-4</v>
      </c>
      <c r="AH198" s="82">
        <f>_xll.qlIndexFixing($Y$21,$AC198,TRUE,_xll.ohTrigger(trigger))</f>
        <v>-6.7975333890343229E-4</v>
      </c>
      <c r="AI198" s="43">
        <f>_xll.qlIndexFixing($Y$6,$AC198,TRUE,trigger)</f>
        <v>-6.4999999999999997E-4</v>
      </c>
      <c r="AJ198" s="45">
        <f t="shared" si="21"/>
        <v>-0.29753338903432319</v>
      </c>
    </row>
    <row r="199" spans="28:36" x14ac:dyDescent="0.2">
      <c r="AB199" s="39" t="s">
        <v>86</v>
      </c>
      <c r="AC199" s="40">
        <f>_xll.qlInterestRateIndexFixingDate($Y$21,AD199)</f>
        <v>42557</v>
      </c>
      <c r="AD199" s="40">
        <f>_xll.qlCalendarAdvance(calendar,$AD198,AB199,,,trigger)</f>
        <v>42559</v>
      </c>
      <c r="AE199" s="40">
        <f>_xll.qlInterestRateIndexMaturity($Y$21,AD199,)</f>
        <v>42653</v>
      </c>
      <c r="AF199" s="43" t="e">
        <f>_xll.qlTenorBasisValue(TenorBasis3M,AD199,_xll.ohTrigger(trigger,$Y$36))</f>
        <v>#NUM!</v>
      </c>
      <c r="AG199" s="82">
        <f t="shared" si="20"/>
        <v>-6.4999999999999997E-4</v>
      </c>
      <c r="AH199" s="82">
        <f>_xll.qlIndexFixing($Y$21,$AC199,TRUE,_xll.ohTrigger(trigger))</f>
        <v>-6.790142168690785E-4</v>
      </c>
      <c r="AI199" s="43">
        <f>_xll.qlIndexFixing($Y$6,$AC199,TRUE,trigger)</f>
        <v>-6.4999999999999997E-4</v>
      </c>
      <c r="AJ199" s="45">
        <f t="shared" si="21"/>
        <v>-0.29014216869078524</v>
      </c>
    </row>
    <row r="200" spans="28:36" x14ac:dyDescent="0.2">
      <c r="AB200" s="39" t="s">
        <v>86</v>
      </c>
      <c r="AC200" s="40">
        <f>_xll.qlInterestRateIndexFixingDate($Y$21,AD200)</f>
        <v>42558</v>
      </c>
      <c r="AD200" s="40">
        <f>_xll.qlCalendarAdvance(calendar,$AD199,AB200,,,trigger)</f>
        <v>42562</v>
      </c>
      <c r="AE200" s="40">
        <f>_xll.qlInterestRateIndexMaturity($Y$21,AD200,)</f>
        <v>42654</v>
      </c>
      <c r="AF200" s="43" t="e">
        <f>_xll.qlTenorBasisValue(TenorBasis3M,AD200,_xll.ohTrigger(trigger,$Y$36))</f>
        <v>#NUM!</v>
      </c>
      <c r="AG200" s="82">
        <f t="shared" si="20"/>
        <v>-6.4999999999999997E-4</v>
      </c>
      <c r="AH200" s="82">
        <f>_xll.qlIndexFixing($Y$21,$AC200,TRUE,_xll.ohTrigger(trigger))</f>
        <v>-6.7908813486505792E-4</v>
      </c>
      <c r="AI200" s="43">
        <f>_xll.qlIndexFixing($Y$6,$AC200,TRUE,trigger)</f>
        <v>-6.4999999999999997E-4</v>
      </c>
      <c r="AJ200" s="45">
        <f t="shared" si="21"/>
        <v>-0.29088134865057952</v>
      </c>
    </row>
    <row r="201" spans="28:36" x14ac:dyDescent="0.2">
      <c r="AB201" s="39" t="s">
        <v>86</v>
      </c>
      <c r="AC201" s="40">
        <f>_xll.qlInterestRateIndexFixingDate($Y$21,AD201)</f>
        <v>42559</v>
      </c>
      <c r="AD201" s="40">
        <f>_xll.qlCalendarAdvance(calendar,$AD200,AB201,,,trigger)</f>
        <v>42563</v>
      </c>
      <c r="AE201" s="40">
        <f>_xll.qlInterestRateIndexMaturity($Y$21,AD201,)</f>
        <v>42655</v>
      </c>
      <c r="AF201" s="43" t="e">
        <f>_xll.qlTenorBasisValue(TenorBasis3M,AD201,_xll.ohTrigger(trigger,$Y$36))</f>
        <v>#NUM!</v>
      </c>
      <c r="AG201" s="82">
        <f t="shared" si="20"/>
        <v>-6.4999999999999997E-4</v>
      </c>
      <c r="AH201" s="82">
        <f>_xll.qlIndexFixing($Y$21,$AC201,TRUE,_xll.ohTrigger(trigger))</f>
        <v>-6.788578494656127E-4</v>
      </c>
      <c r="AI201" s="43">
        <f>_xll.qlIndexFixing($Y$6,$AC201,TRUE,trigger)</f>
        <v>-6.4999999999999997E-4</v>
      </c>
      <c r="AJ201" s="45">
        <f t="shared" si="21"/>
        <v>-0.28857849465612734</v>
      </c>
    </row>
    <row r="202" spans="28:36" x14ac:dyDescent="0.2">
      <c r="AB202" s="39" t="s">
        <v>86</v>
      </c>
      <c r="AC202" s="40">
        <f>_xll.qlInterestRateIndexFixingDate($Y$21,AD202)</f>
        <v>42562</v>
      </c>
      <c r="AD202" s="40">
        <f>_xll.qlCalendarAdvance(calendar,$AD201,AB202,,,trigger)</f>
        <v>42564</v>
      </c>
      <c r="AE202" s="40">
        <f>_xll.qlInterestRateIndexMaturity($Y$21,AD202,)</f>
        <v>42656</v>
      </c>
      <c r="AF202" s="43" t="e">
        <f>_xll.qlTenorBasisValue(TenorBasis3M,AD202,_xll.ohTrigger(trigger,$Y$36))</f>
        <v>#NUM!</v>
      </c>
      <c r="AG202" s="82">
        <f t="shared" si="20"/>
        <v>-6.4999999999999997E-4</v>
      </c>
      <c r="AH202" s="82">
        <f>_xll.qlIndexFixing($Y$21,$AC202,TRUE,_xll.ohTrigger(trigger))</f>
        <v>-6.7860281900495006E-4</v>
      </c>
      <c r="AI202" s="43">
        <f>_xll.qlIndexFixing($Y$6,$AC202,TRUE,trigger)</f>
        <v>-6.4999999999999997E-4</v>
      </c>
      <c r="AJ202" s="45">
        <f t="shared" si="21"/>
        <v>-0.28602819004950092</v>
      </c>
    </row>
    <row r="203" spans="28:36" x14ac:dyDescent="0.2">
      <c r="AB203" s="39" t="s">
        <v>86</v>
      </c>
      <c r="AC203" s="40">
        <f>_xll.qlInterestRateIndexFixingDate($Y$21,AD203)</f>
        <v>42563</v>
      </c>
      <c r="AD203" s="40">
        <f>_xll.qlCalendarAdvance(calendar,$AD202,AB203,,,trigger)</f>
        <v>42565</v>
      </c>
      <c r="AE203" s="40">
        <f>_xll.qlInterestRateIndexMaturity($Y$21,AD203,)</f>
        <v>42657</v>
      </c>
      <c r="AF203" s="43" t="e">
        <f>_xll.qlTenorBasisValue(TenorBasis3M,AD203,_xll.ohTrigger(trigger,$Y$36))</f>
        <v>#NUM!</v>
      </c>
      <c r="AG203" s="82">
        <f t="shared" si="20"/>
        <v>-6.4999999999999997E-4</v>
      </c>
      <c r="AH203" s="82">
        <f>_xll.qlIndexFixing($Y$21,$AC203,TRUE,_xll.ohTrigger(trigger))</f>
        <v>-6.7832346782754243E-4</v>
      </c>
      <c r="AI203" s="43">
        <f>_xll.qlIndexFixing($Y$6,$AC203,TRUE,trigger)</f>
        <v>-6.4999999999999997E-4</v>
      </c>
      <c r="AJ203" s="45">
        <f t="shared" si="21"/>
        <v>-0.28323467827542459</v>
      </c>
    </row>
    <row r="204" spans="28:36" x14ac:dyDescent="0.2">
      <c r="AB204" s="39" t="s">
        <v>86</v>
      </c>
      <c r="AC204" s="40">
        <f>_xll.qlInterestRateIndexFixingDate($Y$21,AD204)</f>
        <v>42564</v>
      </c>
      <c r="AD204" s="40">
        <f>_xll.qlCalendarAdvance(calendar,$AD203,AB204,,,trigger)</f>
        <v>42566</v>
      </c>
      <c r="AE204" s="40">
        <f>_xll.qlInterestRateIndexMaturity($Y$21,AD204,)</f>
        <v>42660</v>
      </c>
      <c r="AF204" s="43" t="e">
        <f>_xll.qlTenorBasisValue(TenorBasis3M,AD204,_xll.ohTrigger(trigger,$Y$36))</f>
        <v>#NUM!</v>
      </c>
      <c r="AG204" s="82">
        <f t="shared" si="20"/>
        <v>-6.4999999999999997E-4</v>
      </c>
      <c r="AH204" s="82">
        <f>_xll.qlIndexFixing($Y$21,$AC204,TRUE,_xll.ohTrigger(trigger))</f>
        <v>-6.7729232697458046E-4</v>
      </c>
      <c r="AI204" s="43">
        <f>_xll.qlIndexFixing($Y$6,$AC204,TRUE,trigger)</f>
        <v>-6.4999999999999997E-4</v>
      </c>
      <c r="AJ204" s="45">
        <f t="shared" si="21"/>
        <v>-0.27292326974580489</v>
      </c>
    </row>
    <row r="205" spans="28:36" x14ac:dyDescent="0.2">
      <c r="AB205" s="39" t="s">
        <v>86</v>
      </c>
      <c r="AC205" s="40">
        <f>_xll.qlInterestRateIndexFixingDate($Y$21,AD205)</f>
        <v>42565</v>
      </c>
      <c r="AD205" s="40">
        <f>_xll.qlCalendarAdvance(calendar,$AD204,AB205,,,trigger)</f>
        <v>42569</v>
      </c>
      <c r="AE205" s="40">
        <f>_xll.qlInterestRateIndexMaturity($Y$21,AD205,)</f>
        <v>42661</v>
      </c>
      <c r="AF205" s="43" t="e">
        <f>_xll.qlTenorBasisValue(TenorBasis3M,AD205,_xll.ohTrigger(trigger,$Y$36))</f>
        <v>#NUM!</v>
      </c>
      <c r="AG205" s="82">
        <f t="shared" si="20"/>
        <v>-6.4999999999999997E-4</v>
      </c>
      <c r="AH205" s="82">
        <f>_xll.qlIndexFixing($Y$21,$AC205,TRUE,_xll.ohTrigger(trigger))</f>
        <v>-6.7697134288162138E-4</v>
      </c>
      <c r="AI205" s="43">
        <f>_xll.qlIndexFixing($Y$6,$AC205,TRUE,trigger)</f>
        <v>-6.4999999999999997E-4</v>
      </c>
      <c r="AJ205" s="45">
        <f t="shared" si="21"/>
        <v>-0.26971342881621407</v>
      </c>
    </row>
    <row r="206" spans="28:36" x14ac:dyDescent="0.2">
      <c r="AB206" s="39" t="s">
        <v>86</v>
      </c>
      <c r="AC206" s="40">
        <f>_xll.qlInterestRateIndexFixingDate($Y$21,AD206)</f>
        <v>42566</v>
      </c>
      <c r="AD206" s="40">
        <f>_xll.qlCalendarAdvance(calendar,$AD205,AB206,,,trigger)</f>
        <v>42570</v>
      </c>
      <c r="AE206" s="40">
        <f>_xll.qlInterestRateIndexMaturity($Y$21,AD206,)</f>
        <v>42662</v>
      </c>
      <c r="AF206" s="43" t="e">
        <f>_xll.qlTenorBasisValue(TenorBasis3M,AD206,_xll.ohTrigger(trigger,$Y$36))</f>
        <v>#NUM!</v>
      </c>
      <c r="AG206" s="82">
        <f t="shared" si="20"/>
        <v>-6.4999999999999997E-4</v>
      </c>
      <c r="AH206" s="82">
        <f>_xll.qlIndexFixing($Y$21,$AC206,TRUE,_xll.ohTrigger(trigger))</f>
        <v>-6.7657675331147247E-4</v>
      </c>
      <c r="AI206" s="43">
        <f>_xll.qlIndexFixing($Y$6,$AC206,TRUE,trigger)</f>
        <v>-6.4999999999999997E-4</v>
      </c>
      <c r="AJ206" s="45">
        <f t="shared" si="21"/>
        <v>-0.26576753311472495</v>
      </c>
    </row>
    <row r="207" spans="28:36" x14ac:dyDescent="0.2">
      <c r="AB207" s="39" t="s">
        <v>86</v>
      </c>
      <c r="AC207" s="40">
        <f>_xll.qlInterestRateIndexFixingDate($Y$21,AD207)</f>
        <v>42569</v>
      </c>
      <c r="AD207" s="40">
        <f>_xll.qlCalendarAdvance(calendar,$AD206,AB207,,,trigger)</f>
        <v>42571</v>
      </c>
      <c r="AE207" s="40">
        <f>_xll.qlInterestRateIndexMaturity($Y$21,AD207,)</f>
        <v>42663</v>
      </c>
      <c r="AF207" s="43" t="e">
        <f>_xll.qlTenorBasisValue(TenorBasis3M,AD207,_xll.ohTrigger(trigger,$Y$36))</f>
        <v>#NUM!</v>
      </c>
      <c r="AG207" s="82">
        <f t="shared" si="20"/>
        <v>-6.4999999999999997E-4</v>
      </c>
      <c r="AH207" s="82">
        <f>_xll.qlIndexFixing($Y$21,$AC207,TRUE,_xll.ohTrigger(trigger))</f>
        <v>-6.7616038909706195E-4</v>
      </c>
      <c r="AI207" s="43">
        <f>_xll.qlIndexFixing($Y$6,$AC207,TRUE,trigger)</f>
        <v>-6.4999999999999997E-4</v>
      </c>
      <c r="AJ207" s="45">
        <f t="shared" si="21"/>
        <v>-0.26160389097061976</v>
      </c>
    </row>
    <row r="208" spans="28:36" x14ac:dyDescent="0.2">
      <c r="AB208" s="39" t="s">
        <v>86</v>
      </c>
      <c r="AC208" s="40">
        <f>_xll.qlInterestRateIndexFixingDate($Y$21,AD208)</f>
        <v>42570</v>
      </c>
      <c r="AD208" s="40">
        <f>_xll.qlCalendarAdvance(calendar,$AD207,AB208,,,trigger)</f>
        <v>42572</v>
      </c>
      <c r="AE208" s="40">
        <f>_xll.qlInterestRateIndexMaturity($Y$21,AD208,)</f>
        <v>42664</v>
      </c>
      <c r="AF208" s="43" t="e">
        <f>_xll.qlTenorBasisValue(TenorBasis3M,AD208,_xll.ohTrigger(trigger,$Y$36))</f>
        <v>#NUM!</v>
      </c>
      <c r="AG208" s="82">
        <f t="shared" si="20"/>
        <v>-6.4999999999999997E-4</v>
      </c>
      <c r="AH208" s="82">
        <f>_xll.qlIndexFixing($Y$21,$AC208,TRUE,_xll.ohTrigger(trigger))</f>
        <v>-6.7572267458286246E-4</v>
      </c>
      <c r="AI208" s="43">
        <f>_xll.qlIndexFixing($Y$6,$AC208,TRUE,trigger)</f>
        <v>-6.4999999999999997E-4</v>
      </c>
      <c r="AJ208" s="45">
        <f t="shared" si="21"/>
        <v>-0.25722674582862493</v>
      </c>
    </row>
    <row r="209" spans="28:36" x14ac:dyDescent="0.2">
      <c r="AB209" s="39" t="s">
        <v>86</v>
      </c>
      <c r="AC209" s="40">
        <f>_xll.qlInterestRateIndexFixingDate($Y$21,AD209)</f>
        <v>42571</v>
      </c>
      <c r="AD209" s="40">
        <f>_xll.qlCalendarAdvance(calendar,$AD208,AB209,,,trigger)</f>
        <v>42573</v>
      </c>
      <c r="AE209" s="40">
        <f>_xll.qlInterestRateIndexMaturity($Y$21,AD209,)</f>
        <v>42667</v>
      </c>
      <c r="AF209" s="43" t="e">
        <f>_xll.qlTenorBasisValue(TenorBasis3M,AD209,_xll.ohTrigger(trigger,$Y$36))</f>
        <v>#NUM!</v>
      </c>
      <c r="AG209" s="82">
        <f t="shared" si="20"/>
        <v>-6.4999999999999997E-4</v>
      </c>
      <c r="AH209" s="82">
        <f>_xll.qlIndexFixing($Y$21,$AC209,TRUE,_xll.ohTrigger(trigger))</f>
        <v>-6.7444774106690522E-4</v>
      </c>
      <c r="AI209" s="43">
        <f>_xll.qlIndexFixing($Y$6,$AC209,TRUE,trigger)</f>
        <v>-6.4999999999999997E-4</v>
      </c>
      <c r="AJ209" s="45">
        <f t="shared" si="21"/>
        <v>-0.24447741066905249</v>
      </c>
    </row>
    <row r="210" spans="28:36" x14ac:dyDescent="0.2">
      <c r="AB210" s="39" t="s">
        <v>86</v>
      </c>
      <c r="AC210" s="40">
        <f>_xll.qlInterestRateIndexFixingDate($Y$21,AD210)</f>
        <v>42572</v>
      </c>
      <c r="AD210" s="40">
        <f>_xll.qlCalendarAdvance(calendar,$AD209,AB210,,,trigger)</f>
        <v>42576</v>
      </c>
      <c r="AE210" s="40">
        <f>_xll.qlInterestRateIndexMaturity($Y$21,AD210,)</f>
        <v>42668</v>
      </c>
      <c r="AF210" s="43" t="e">
        <f>_xll.qlTenorBasisValue(TenorBasis3M,AD210,_xll.ohTrigger(trigger,$Y$36))</f>
        <v>#NUM!</v>
      </c>
      <c r="AG210" s="82">
        <f t="shared" si="20"/>
        <v>-6.4999999999999997E-4</v>
      </c>
      <c r="AH210" s="82">
        <f>_xll.qlIndexFixing($Y$21,$AC210,TRUE,_xll.ohTrigger(trigger))</f>
        <v>-6.7376680042153668E-4</v>
      </c>
      <c r="AI210" s="43">
        <f>_xll.qlIndexFixing($Y$6,$AC210,TRUE,trigger)</f>
        <v>-6.4999999999999997E-4</v>
      </c>
      <c r="AJ210" s="45">
        <f t="shared" si="21"/>
        <v>-0.2376680042153671</v>
      </c>
    </row>
    <row r="211" spans="28:36" x14ac:dyDescent="0.2">
      <c r="AB211" s="39" t="s">
        <v>86</v>
      </c>
      <c r="AC211" s="40">
        <f>_xll.qlInterestRateIndexFixingDate($Y$21,AD211)</f>
        <v>42573</v>
      </c>
      <c r="AD211" s="40">
        <f>_xll.qlCalendarAdvance(calendar,$AD210,AB211,,,trigger)</f>
        <v>42577</v>
      </c>
      <c r="AE211" s="40">
        <f>_xll.qlInterestRateIndexMaturity($Y$21,AD211,)</f>
        <v>42669</v>
      </c>
      <c r="AF211" s="43" t="e">
        <f>_xll.qlTenorBasisValue(TenorBasis3M,AD211,_xll.ohTrigger(trigger,$Y$36))</f>
        <v>#NUM!</v>
      </c>
      <c r="AG211" s="82">
        <f t="shared" si="20"/>
        <v>-6.4999999999999997E-4</v>
      </c>
      <c r="AH211" s="82">
        <f>_xll.qlIndexFixing($Y$21,$AC211,TRUE,_xll.ohTrigger(trigger))</f>
        <v>-6.7322869957417799E-4</v>
      </c>
      <c r="AI211" s="43">
        <f>_xll.qlIndexFixing($Y$6,$AC211,TRUE,trigger)</f>
        <v>-6.4999999999999997E-4</v>
      </c>
      <c r="AJ211" s="45">
        <f t="shared" si="21"/>
        <v>-0.23228699574178022</v>
      </c>
    </row>
    <row r="212" spans="28:36" x14ac:dyDescent="0.2">
      <c r="AB212" s="39" t="s">
        <v>86</v>
      </c>
      <c r="AC212" s="40">
        <f>_xll.qlInterestRateIndexFixingDate($Y$21,AD212)</f>
        <v>42576</v>
      </c>
      <c r="AD212" s="40">
        <f>_xll.qlCalendarAdvance(calendar,$AD211,AB212,,,trigger)</f>
        <v>42578</v>
      </c>
      <c r="AE212" s="40">
        <f>_xll.qlInterestRateIndexMaturity($Y$21,AD212,)</f>
        <v>42670</v>
      </c>
      <c r="AF212" s="43" t="e">
        <f>_xll.qlTenorBasisValue(TenorBasis3M,AD212,_xll.ohTrigger(trigger,$Y$36))</f>
        <v>#NUM!</v>
      </c>
      <c r="AG212" s="82">
        <f t="shared" si="20"/>
        <v>-6.4999999999999997E-4</v>
      </c>
      <c r="AH212" s="82">
        <f>_xll.qlIndexFixing($Y$21,$AC212,TRUE,_xll.ohTrigger(trigger))</f>
        <v>-6.7267179449212824E-4</v>
      </c>
      <c r="AI212" s="43">
        <f>_xll.qlIndexFixing($Y$6,$AC212,TRUE,trigger)</f>
        <v>-6.4999999999999997E-4</v>
      </c>
      <c r="AJ212" s="45">
        <f t="shared" si="21"/>
        <v>-0.22671794492128269</v>
      </c>
    </row>
    <row r="213" spans="28:36" x14ac:dyDescent="0.2">
      <c r="AB213" s="39" t="s">
        <v>86</v>
      </c>
      <c r="AC213" s="40">
        <f>_xll.qlInterestRateIndexFixingDate($Y$21,AD213)</f>
        <v>42577</v>
      </c>
      <c r="AD213" s="40">
        <f>_xll.qlCalendarAdvance(calendar,$AD212,AB213,,,trigger)</f>
        <v>42579</v>
      </c>
      <c r="AE213" s="40">
        <f>_xll.qlInterestRateIndexMaturity($Y$21,AD213,)</f>
        <v>42671</v>
      </c>
      <c r="AF213" s="43" t="e">
        <f>_xll.qlTenorBasisValue(TenorBasis3M,AD213,_xll.ohTrigger(trigger,$Y$36))</f>
        <v>#NUM!</v>
      </c>
      <c r="AG213" s="82">
        <f t="shared" si="20"/>
        <v>-6.4999999999999997E-4</v>
      </c>
      <c r="AH213" s="82">
        <f>_xll.qlIndexFixing($Y$21,$AC213,TRUE,_xll.ohTrigger(trigger))</f>
        <v>-6.7209650951725332E-4</v>
      </c>
      <c r="AI213" s="43">
        <f>_xll.qlIndexFixing($Y$6,$AC213,TRUE,trigger)</f>
        <v>-6.4999999999999997E-4</v>
      </c>
      <c r="AJ213" s="45">
        <f t="shared" si="21"/>
        <v>-0.22096509517253354</v>
      </c>
    </row>
    <row r="214" spans="28:36" x14ac:dyDescent="0.2">
      <c r="AB214" s="39" t="s">
        <v>86</v>
      </c>
      <c r="AC214" s="40">
        <f>_xll.qlInterestRateIndexFixingDate($Y$21,AD214)</f>
        <v>42578</v>
      </c>
      <c r="AD214" s="40">
        <f>_xll.qlCalendarAdvance(calendar,$AD213,AB214,,,trigger)</f>
        <v>42580</v>
      </c>
      <c r="AE214" s="40">
        <f>_xll.qlInterestRateIndexMaturity($Y$21,AD214,)</f>
        <v>42674</v>
      </c>
      <c r="AF214" s="43" t="e">
        <f>_xll.qlTenorBasisValue(TenorBasis3M,AD214,_xll.ohTrigger(trigger,$Y$36))</f>
        <v>#NUM!</v>
      </c>
      <c r="AG214" s="82">
        <f t="shared" si="20"/>
        <v>-6.4999999999999997E-4</v>
      </c>
      <c r="AH214" s="82">
        <f>_xll.qlIndexFixing($Y$21,$AC214,TRUE,_xll.ohTrigger(trigger))</f>
        <v>-6.706229119823881E-4</v>
      </c>
      <c r="AI214" s="43">
        <f>_xll.qlIndexFixing($Y$6,$AC214,TRUE,trigger)</f>
        <v>-6.4999999999999997E-4</v>
      </c>
      <c r="AJ214" s="45">
        <f t="shared" si="21"/>
        <v>-0.20622911982388134</v>
      </c>
    </row>
    <row r="215" spans="28:36" x14ac:dyDescent="0.2">
      <c r="AB215" s="39" t="s">
        <v>86</v>
      </c>
      <c r="AC215" s="40">
        <f>_xll.qlInterestRateIndexFixingDate($Y$21,AD215)</f>
        <v>42579</v>
      </c>
      <c r="AD215" s="40">
        <f>_xll.qlCalendarAdvance(calendar,$AD214,AB215,,,trigger)</f>
        <v>42583</v>
      </c>
      <c r="AE215" s="40">
        <f>_xll.qlInterestRateIndexMaturity($Y$21,AD215,)</f>
        <v>42675</v>
      </c>
      <c r="AF215" s="43" t="e">
        <f>_xll.qlTenorBasisValue(TenorBasis3M,AD215,_xll.ohTrigger(trigger,$Y$36))</f>
        <v>#NUM!</v>
      </c>
      <c r="AG215" s="82">
        <f t="shared" si="20"/>
        <v>-6.4999999999999997E-4</v>
      </c>
      <c r="AH215" s="82">
        <f>_xll.qlIndexFixing($Y$21,$AC215,TRUE,_xll.ohTrigger(trigger))</f>
        <v>-6.696200575872092E-4</v>
      </c>
      <c r="AI215" s="43">
        <f>_xll.qlIndexFixing($Y$6,$AC215,TRUE,trigger)</f>
        <v>-6.4999999999999997E-4</v>
      </c>
      <c r="AJ215" s="45">
        <f t="shared" si="21"/>
        <v>-0.1962005758720923</v>
      </c>
    </row>
    <row r="216" spans="28:36" x14ac:dyDescent="0.2">
      <c r="AB216" s="39" t="s">
        <v>86</v>
      </c>
      <c r="AC216" s="40">
        <f>_xll.qlInterestRateIndexFixingDate($Y$21,AD216)</f>
        <v>42580</v>
      </c>
      <c r="AD216" s="40">
        <f>_xll.qlCalendarAdvance(calendar,$AD215,AB216,,,trigger)</f>
        <v>42584</v>
      </c>
      <c r="AE216" s="40">
        <f>_xll.qlInterestRateIndexMaturity($Y$21,AD216,)</f>
        <v>42676</v>
      </c>
      <c r="AF216" s="43" t="e">
        <f>_xll.qlTenorBasisValue(TenorBasis3M,AD216,_xll.ohTrigger(trigger,$Y$36))</f>
        <v>#NUM!</v>
      </c>
      <c r="AG216" s="82">
        <f t="shared" si="20"/>
        <v>-6.4999999999999997E-4</v>
      </c>
      <c r="AH216" s="82">
        <f>_xll.qlIndexFixing($Y$21,$AC216,TRUE,_xll.ohTrigger(trigger))</f>
        <v>-6.6895923831356008E-4</v>
      </c>
      <c r="AI216" s="43">
        <f>_xll.qlIndexFixing($Y$6,$AC216,TRUE,trigger)</f>
        <v>-6.4999999999999997E-4</v>
      </c>
      <c r="AJ216" s="45">
        <f t="shared" si="21"/>
        <v>-0.18959238313560109</v>
      </c>
    </row>
    <row r="217" spans="28:36" x14ac:dyDescent="0.2">
      <c r="AB217" s="39" t="s">
        <v>86</v>
      </c>
      <c r="AC217" s="40">
        <f>_xll.qlInterestRateIndexFixingDate($Y$21,AD217)</f>
        <v>42583</v>
      </c>
      <c r="AD217" s="40">
        <f>_xll.qlCalendarAdvance(calendar,$AD216,AB217,,,trigger)</f>
        <v>42585</v>
      </c>
      <c r="AE217" s="40">
        <f>_xll.qlInterestRateIndexMaturity($Y$21,AD217,)</f>
        <v>42677</v>
      </c>
      <c r="AF217" s="43" t="e">
        <f>_xll.qlTenorBasisValue(TenorBasis3M,AD217,_xll.ohTrigger(trigger,$Y$36))</f>
        <v>#NUM!</v>
      </c>
      <c r="AG217" s="82">
        <f t="shared" si="20"/>
        <v>-6.4997845691459086E-4</v>
      </c>
      <c r="AH217" s="82">
        <f>_xll.qlIndexFixing($Y$21,$AC217,TRUE,_xll.ohTrigger(trigger))</f>
        <v>-6.68282585214356E-4</v>
      </c>
      <c r="AI217" s="43">
        <f>_xll.qlIndexFixing($Y$6,$AC217,TRUE,trigger)</f>
        <v>-6.4997845691459086E-4</v>
      </c>
      <c r="AJ217" s="45">
        <f t="shared" si="21"/>
        <v>-0.18304128299765146</v>
      </c>
    </row>
    <row r="218" spans="28:36" x14ac:dyDescent="0.2">
      <c r="AB218" s="39" t="s">
        <v>86</v>
      </c>
      <c r="AC218" s="40">
        <f>_xll.qlInterestRateIndexFixingDate($Y$21,AD218)</f>
        <v>42584</v>
      </c>
      <c r="AD218" s="40">
        <f>_xll.qlCalendarAdvance(calendar,$AD217,AB218,,,trigger)</f>
        <v>42586</v>
      </c>
      <c r="AE218" s="40">
        <f>_xll.qlInterestRateIndexMaturity($Y$21,AD218,)</f>
        <v>42678</v>
      </c>
      <c r="AF218" s="43" t="e">
        <f>_xll.qlTenorBasisValue(TenorBasis3M,AD218,_xll.ohTrigger(trigger,$Y$36))</f>
        <v>#NUM!</v>
      </c>
      <c r="AG218" s="82">
        <f t="shared" si="20"/>
        <v>-6.4991531262611633E-4</v>
      </c>
      <c r="AH218" s="82">
        <f>_xll.qlIndexFixing($Y$21,$AC218,TRUE,_xll.ohTrigger(trigger))</f>
        <v>-6.6759052262972511E-4</v>
      </c>
      <c r="AI218" s="43">
        <f>_xll.qlIndexFixing($Y$6,$AC218,TRUE,trigger)</f>
        <v>-6.4991531262611633E-4</v>
      </c>
      <c r="AJ218" s="45">
        <f t="shared" si="21"/>
        <v>-0.17675210003608777</v>
      </c>
    </row>
    <row r="219" spans="28:36" x14ac:dyDescent="0.2">
      <c r="AB219" s="39" t="s">
        <v>86</v>
      </c>
      <c r="AC219" s="40">
        <f>_xll.qlInterestRateIndexFixingDate($Y$21,AD219)</f>
        <v>42585</v>
      </c>
      <c r="AD219" s="40">
        <f>_xll.qlCalendarAdvance(calendar,$AD218,AB219,,,trigger)</f>
        <v>42587</v>
      </c>
      <c r="AE219" s="40">
        <f>_xll.qlInterestRateIndexMaturity($Y$21,AD219,)</f>
        <v>42681</v>
      </c>
      <c r="AF219" s="43" t="e">
        <f>_xll.qlTenorBasisValue(TenorBasis3M,AD219,_xll.ohTrigger(trigger,$Y$36))</f>
        <v>#NUM!</v>
      </c>
      <c r="AG219" s="82">
        <f t="shared" si="20"/>
        <v>-6.4981279458620558E-4</v>
      </c>
      <c r="AH219" s="82">
        <f>_xll.qlIndexFixing($Y$21,$AC219,TRUE,_xll.ohTrigger(trigger))</f>
        <v>-6.6596029229714715E-4</v>
      </c>
      <c r="AI219" s="43">
        <f>_xll.qlIndexFixing($Y$6,$AC219,TRUE,trigger)</f>
        <v>-6.4981279458620558E-4</v>
      </c>
      <c r="AJ219" s="45">
        <f t="shared" si="21"/>
        <v>-0.16147497710941572</v>
      </c>
    </row>
    <row r="220" spans="28:36" x14ac:dyDescent="0.2">
      <c r="AB220" s="39" t="s">
        <v>86</v>
      </c>
      <c r="AC220" s="40">
        <f>_xll.qlInterestRateIndexFixingDate($Y$21,AD220)</f>
        <v>42586</v>
      </c>
      <c r="AD220" s="40">
        <f>_xll.qlCalendarAdvance(calendar,$AD219,AB220,,,trigger)</f>
        <v>42590</v>
      </c>
      <c r="AE220" s="40">
        <f>_xll.qlInterestRateIndexMaturity($Y$21,AD220,)</f>
        <v>42682</v>
      </c>
      <c r="AF220" s="43" t="e">
        <f>_xll.qlTenorBasisValue(TenorBasis3M,AD220,_xll.ohTrigger(trigger,$Y$36))</f>
        <v>#NUM!</v>
      </c>
      <c r="AG220" s="82">
        <f t="shared" si="20"/>
        <v>-6.492912724741476E-4</v>
      </c>
      <c r="AH220" s="82">
        <f>_xll.qlIndexFixing($Y$21,$AC220,TRUE,_xll.ohTrigger(trigger))</f>
        <v>-6.6467666434028743E-4</v>
      </c>
      <c r="AI220" s="43">
        <f>_xll.qlIndexFixing($Y$6,$AC220,TRUE,trigger)</f>
        <v>-6.492912724741476E-4</v>
      </c>
      <c r="AJ220" s="45">
        <f t="shared" si="21"/>
        <v>-0.15385391866139828</v>
      </c>
    </row>
    <row r="221" spans="28:36" x14ac:dyDescent="0.2">
      <c r="AB221" s="39" t="s">
        <v>86</v>
      </c>
      <c r="AC221" s="40">
        <f>_xll.qlInterestRateIndexFixingDate($Y$21,AD221)</f>
        <v>42587</v>
      </c>
      <c r="AD221" s="40">
        <f>_xll.qlCalendarAdvance(calendar,$AD220,AB221,,,trigger)</f>
        <v>42591</v>
      </c>
      <c r="AE221" s="40">
        <f>_xll.qlInterestRateIndexMaturity($Y$21,AD221,)</f>
        <v>42683</v>
      </c>
      <c r="AF221" s="43" t="e">
        <f>_xll.qlTenorBasisValue(TenorBasis3M,AD221,_xll.ohTrigger(trigger,$Y$36))</f>
        <v>#NUM!</v>
      </c>
      <c r="AG221" s="82">
        <f t="shared" si="20"/>
        <v>-6.4905353394478348E-4</v>
      </c>
      <c r="AH221" s="82">
        <f>_xll.qlIndexFixing($Y$21,$AC221,TRUE,_xll.ohTrigger(trigger))</f>
        <v>-6.6391391950299699E-4</v>
      </c>
      <c r="AI221" s="43">
        <f>_xll.qlIndexFixing($Y$6,$AC221,TRUE,trigger)</f>
        <v>-6.4905353394478348E-4</v>
      </c>
      <c r="AJ221" s="45">
        <f t="shared" si="21"/>
        <v>-0.14860385558213507</v>
      </c>
    </row>
    <row r="222" spans="28:36" x14ac:dyDescent="0.2">
      <c r="AB222" s="39" t="s">
        <v>86</v>
      </c>
      <c r="AC222" s="40">
        <f>_xll.qlInterestRateIndexFixingDate($Y$21,AD222)</f>
        <v>42590</v>
      </c>
      <c r="AD222" s="40">
        <f>_xll.qlCalendarAdvance(calendar,$AD221,AB222,,,trigger)</f>
        <v>42592</v>
      </c>
      <c r="AE222" s="40">
        <f>_xll.qlInterestRateIndexMaturity($Y$21,AD222,)</f>
        <v>42684</v>
      </c>
      <c r="AF222" s="43" t="e">
        <f>_xll.qlTenorBasisValue(TenorBasis3M,AD222,_xll.ohTrigger(trigger,$Y$36))</f>
        <v>#NUM!</v>
      </c>
      <c r="AG222" s="82">
        <f t="shared" si="20"/>
        <v>-6.4878755892212902E-4</v>
      </c>
      <c r="AH222" s="82">
        <f>_xll.qlIndexFixing($Y$21,$AC222,TRUE,_xll.ohTrigger(trigger))</f>
        <v>-6.6313831124885315E-4</v>
      </c>
      <c r="AI222" s="43">
        <f>_xll.qlIndexFixing($Y$6,$AC222,TRUE,trigger)</f>
        <v>-6.4878755892212902E-4</v>
      </c>
      <c r="AJ222" s="45">
        <f t="shared" si="21"/>
        <v>-0.14350752326724137</v>
      </c>
    </row>
    <row r="223" spans="28:36" x14ac:dyDescent="0.2">
      <c r="AB223" s="39" t="s">
        <v>86</v>
      </c>
      <c r="AC223" s="40">
        <f>_xll.qlInterestRateIndexFixingDate($Y$21,AD223)</f>
        <v>42591</v>
      </c>
      <c r="AD223" s="40">
        <f>_xll.qlCalendarAdvance(calendar,$AD222,AB223,,,trigger)</f>
        <v>42593</v>
      </c>
      <c r="AE223" s="40">
        <f>_xll.qlInterestRateIndexMaturity($Y$21,AD223,)</f>
        <v>42685</v>
      </c>
      <c r="AF223" s="43" t="e">
        <f>_xll.qlTenorBasisValue(TenorBasis3M,AD223,_xll.ohTrigger(trigger,$Y$36))</f>
        <v>#NUM!</v>
      </c>
      <c r="AG223" s="82">
        <f t="shared" si="20"/>
        <v>-6.4849557485781328E-4</v>
      </c>
      <c r="AH223" s="82">
        <f>_xll.qlIndexFixing($Y$21,$AC223,TRUE,_xll.ohTrigger(trigger))</f>
        <v>-6.6235026392363178E-4</v>
      </c>
      <c r="AI223" s="43">
        <f>_xll.qlIndexFixing($Y$6,$AC223,TRUE,trigger)</f>
        <v>-6.4849557485781328E-4</v>
      </c>
      <c r="AJ223" s="45">
        <f t="shared" si="21"/>
        <v>-0.13854689065818504</v>
      </c>
    </row>
    <row r="224" spans="28:36" x14ac:dyDescent="0.2">
      <c r="AB224" s="39" t="s">
        <v>86</v>
      </c>
      <c r="AC224" s="40">
        <f>_xll.qlInterestRateIndexFixingDate($Y$21,AD224)</f>
        <v>42592</v>
      </c>
      <c r="AD224" s="40">
        <f>_xll.qlCalendarAdvance(calendar,$AD223,AB224,,,trigger)</f>
        <v>42594</v>
      </c>
      <c r="AE224" s="40">
        <f>_xll.qlInterestRateIndexMaturity($Y$21,AD224,)</f>
        <v>42688</v>
      </c>
      <c r="AF224" s="43" t="e">
        <f>_xll.qlTenorBasisValue(TenorBasis3M,AD224,_xll.ohTrigger(trigger,$Y$36))</f>
        <v>#NUM!</v>
      </c>
      <c r="AG224" s="82">
        <f t="shared" si="20"/>
        <v>-6.4817980920346544E-4</v>
      </c>
      <c r="AH224" s="82">
        <f>_xll.qlIndexFixing($Y$21,$AC224,TRUE,_xll.ohTrigger(trigger))</f>
        <v>-6.6060233466340987E-4</v>
      </c>
      <c r="AI224" s="43">
        <f>_xll.qlIndexFixing($Y$6,$AC224,TRUE,trigger)</f>
        <v>-6.4817980920346544E-4</v>
      </c>
      <c r="AJ224" s="45">
        <f t="shared" si="21"/>
        <v>-0.12422525459944433</v>
      </c>
    </row>
    <row r="225" spans="28:36" x14ac:dyDescent="0.2">
      <c r="AB225" s="39" t="s">
        <v>86</v>
      </c>
      <c r="AC225" s="40">
        <f>_xll.qlInterestRateIndexFixingDate($Y$21,AD225)</f>
        <v>42593</v>
      </c>
      <c r="AD225" s="40">
        <f>_xll.qlCalendarAdvance(calendar,$AD224,AB225,,,trigger)</f>
        <v>42597</v>
      </c>
      <c r="AE225" s="40">
        <f>_xll.qlInterestRateIndexMaturity($Y$21,AD225,)</f>
        <v>42689</v>
      </c>
      <c r="AF225" s="43" t="e">
        <f>_xll.qlTenorBasisValue(TenorBasis3M,AD225,_xll.ohTrigger(trigger,$Y$36))</f>
        <v>#NUM!</v>
      </c>
      <c r="AG225" s="82">
        <f t="shared" si="20"/>
        <v>-6.47112097216521E-4</v>
      </c>
      <c r="AH225" s="82">
        <f>_xll.qlIndexFixing($Y$21,$AC225,TRUE,_xll.ohTrigger(trigger))</f>
        <v>-6.5908217082748916E-4</v>
      </c>
      <c r="AI225" s="43">
        <f>_xll.qlIndexFixing($Y$6,$AC225,TRUE,trigger)</f>
        <v>-6.47112097216521E-4</v>
      </c>
      <c r="AJ225" s="45">
        <f t="shared" si="21"/>
        <v>-0.1197007361096816</v>
      </c>
    </row>
    <row r="226" spans="28:36" x14ac:dyDescent="0.2">
      <c r="AB226" s="39" t="s">
        <v>86</v>
      </c>
      <c r="AC226" s="40">
        <f>_xll.qlInterestRateIndexFixingDate($Y$21,AD226)</f>
        <v>42594</v>
      </c>
      <c r="AD226" s="40">
        <f>_xll.qlCalendarAdvance(calendar,$AD225,AB226,,,trigger)</f>
        <v>42598</v>
      </c>
      <c r="AE226" s="40">
        <f>_xll.qlInterestRateIndexMaturity($Y$21,AD226,)</f>
        <v>42690</v>
      </c>
      <c r="AF226" s="43" t="e">
        <f>_xll.qlTenorBasisValue(TenorBasis3M,AD226,_xll.ohTrigger(trigger,$Y$36))</f>
        <v>#NUM!</v>
      </c>
      <c r="AG226" s="82">
        <f t="shared" si="20"/>
        <v>-6.4672347971833643E-4</v>
      </c>
      <c r="AH226" s="82">
        <f>_xll.qlIndexFixing($Y$21,$AC226,TRUE,_xll.ohTrigger(trigger))</f>
        <v>-6.582382933343876E-4</v>
      </c>
      <c r="AI226" s="43">
        <f>_xll.qlIndexFixing($Y$6,$AC226,TRUE,trigger)</f>
        <v>-6.4672347971833643E-4</v>
      </c>
      <c r="AJ226" s="45">
        <f t="shared" si="21"/>
        <v>-0.11514813616051171</v>
      </c>
    </row>
    <row r="227" spans="28:36" x14ac:dyDescent="0.2">
      <c r="AB227" s="39" t="s">
        <v>86</v>
      </c>
      <c r="AC227" s="40">
        <f>_xll.qlInterestRateIndexFixingDate($Y$21,AD227)</f>
        <v>42597</v>
      </c>
      <c r="AD227" s="40">
        <f>_xll.qlCalendarAdvance(calendar,$AD226,AB227,,,trigger)</f>
        <v>42599</v>
      </c>
      <c r="AE227" s="40">
        <f>_xll.qlInterestRateIndexMaturity($Y$21,AD227,)</f>
        <v>42691</v>
      </c>
      <c r="AF227" s="43" t="e">
        <f>_xll.qlTenorBasisValue(TenorBasis3M,AD227,_xll.ohTrigger(trigger,$Y$36))</f>
        <v>#NUM!</v>
      </c>
      <c r="AG227" s="82">
        <f t="shared" si="20"/>
        <v>-6.4632221788826565E-4</v>
      </c>
      <c r="AH227" s="82">
        <f>_xll.qlIndexFixing($Y$21,$AC227,TRUE,_xll.ohTrigger(trigger))</f>
        <v>-6.5738452284703629E-4</v>
      </c>
      <c r="AI227" s="43">
        <f>_xll.qlIndexFixing($Y$6,$AC227,TRUE,trigger)</f>
        <v>-6.4632221788826565E-4</v>
      </c>
      <c r="AJ227" s="45">
        <f t="shared" si="21"/>
        <v>-0.11062304958770636</v>
      </c>
    </row>
    <row r="228" spans="28:36" x14ac:dyDescent="0.2">
      <c r="AB228" s="39" t="s">
        <v>86</v>
      </c>
      <c r="AC228" s="40">
        <f>_xll.qlInterestRateIndexFixingDate($Y$21,AD228)</f>
        <v>42598</v>
      </c>
      <c r="AD228" s="40">
        <f>_xll.qlCalendarAdvance(calendar,$AD227,AB228,,,trigger)</f>
        <v>42600</v>
      </c>
      <c r="AE228" s="40">
        <f>_xll.qlInterestRateIndexMaturity($Y$21,AD228,)</f>
        <v>42692</v>
      </c>
      <c r="AF228" s="43" t="e">
        <f>_xll.qlTenorBasisValue(TenorBasis3M,AD228,_xll.ohTrigger(trigger,$Y$36))</f>
        <v>#NUM!</v>
      </c>
      <c r="AG228" s="82">
        <f t="shared" si="20"/>
        <v>-6.4591053917793773E-4</v>
      </c>
      <c r="AH228" s="82">
        <f>_xll.qlIndexFixing($Y$21,$AC228,TRUE,_xll.ohTrigger(trigger))</f>
        <v>-6.5652128371164529E-4</v>
      </c>
      <c r="AI228" s="43">
        <f>_xll.qlIndexFixing($Y$6,$AC228,TRUE,trigger)</f>
        <v>-6.4591053917793773E-4</v>
      </c>
      <c r="AJ228" s="45">
        <f t="shared" si="21"/>
        <v>-0.10610744533707563</v>
      </c>
    </row>
    <row r="229" spans="28:36" x14ac:dyDescent="0.2">
      <c r="AB229" s="39" t="s">
        <v>86</v>
      </c>
      <c r="AC229" s="40">
        <f>_xll.qlInterestRateIndexFixingDate($Y$21,AD229)</f>
        <v>42599</v>
      </c>
      <c r="AD229" s="40">
        <f>_xll.qlCalendarAdvance(calendar,$AD228,AB229,,,trigger)</f>
        <v>42601</v>
      </c>
      <c r="AE229" s="40">
        <f>_xll.qlInterestRateIndexMaturity($Y$21,AD229,)</f>
        <v>42695</v>
      </c>
      <c r="AF229" s="43" t="e">
        <f>_xll.qlTenorBasisValue(TenorBasis3M,AD229,_xll.ohTrigger(trigger,$Y$36))</f>
        <v>#NUM!</v>
      </c>
      <c r="AG229" s="82">
        <f t="shared" si="20"/>
        <v>-6.4549067103898195E-4</v>
      </c>
      <c r="AH229" s="82">
        <f>_xll.qlIndexFixing($Y$21,$AC229,TRUE,_xll.ohTrigger(trigger))</f>
        <v>-6.5469149209396638E-4</v>
      </c>
      <c r="AI229" s="43">
        <f>_xll.qlIndexFixing($Y$6,$AC229,TRUE,trigger)</f>
        <v>-6.4549067103898195E-4</v>
      </c>
      <c r="AJ229" s="45">
        <f t="shared" si="21"/>
        <v>-9.2008210549844247E-2</v>
      </c>
    </row>
    <row r="230" spans="28:36" x14ac:dyDescent="0.2">
      <c r="AB230" s="39" t="s">
        <v>86</v>
      </c>
      <c r="AC230" s="40">
        <f>_xll.qlInterestRateIndexFixingDate($Y$21,AD230)</f>
        <v>42600</v>
      </c>
      <c r="AD230" s="40">
        <f>_xll.qlCalendarAdvance(calendar,$AD229,AB230,,,trigger)</f>
        <v>42604</v>
      </c>
      <c r="AE230" s="40">
        <f>_xll.qlInterestRateIndexMaturity($Y$21,AD230,)</f>
        <v>42696</v>
      </c>
      <c r="AF230" s="43" t="e">
        <f>_xll.qlTenorBasisValue(TenorBasis3M,AD230,_xll.ohTrigger(trigger,$Y$36))</f>
        <v>#NUM!</v>
      </c>
      <c r="AG230" s="82">
        <f t="shared" si="20"/>
        <v>-6.4420420456663848E-4</v>
      </c>
      <c r="AH230" s="82">
        <f>_xll.qlIndexFixing($Y$21,$AC230,TRUE,_xll.ohTrigger(trigger))</f>
        <v>-6.5298212764951658E-4</v>
      </c>
      <c r="AI230" s="43">
        <f>_xll.qlIndexFixing($Y$6,$AC230,TRUE,trigger)</f>
        <v>-6.4420420456663848E-4</v>
      </c>
      <c r="AJ230" s="45">
        <f t="shared" si="21"/>
        <v>-8.7779230828781071E-2</v>
      </c>
    </row>
    <row r="231" spans="28:36" x14ac:dyDescent="0.2">
      <c r="AB231" s="39" t="s">
        <v>86</v>
      </c>
      <c r="AC231" s="40">
        <f>_xll.qlInterestRateIndexFixingDate($Y$21,AD231)</f>
        <v>42601</v>
      </c>
      <c r="AD231" s="40">
        <f>_xll.qlCalendarAdvance(calendar,$AD230,AB231,,,trigger)</f>
        <v>42605</v>
      </c>
      <c r="AE231" s="40">
        <f>_xll.qlInterestRateIndexMaturity($Y$21,AD231,)</f>
        <v>42697</v>
      </c>
      <c r="AF231" s="43" t="e">
        <f>_xll.qlTenorBasisValue(TenorBasis3M,AD231,_xll.ohTrigger(trigger,$Y$36))</f>
        <v>#NUM!</v>
      </c>
      <c r="AG231" s="82">
        <f t="shared" si="20"/>
        <v>-6.4377385322946261E-4</v>
      </c>
      <c r="AH231" s="82">
        <f>_xll.qlIndexFixing($Y$21,$AC231,TRUE,_xll.ohTrigger(trigger))</f>
        <v>-6.5207791049445255E-4</v>
      </c>
      <c r="AI231" s="43">
        <f>_xll.qlIndexFixing($Y$6,$AC231,TRUE,trigger)</f>
        <v>-6.4377385322946261E-4</v>
      </c>
      <c r="AJ231" s="45">
        <f t="shared" si="21"/>
        <v>-8.3040572649899447E-2</v>
      </c>
    </row>
    <row r="232" spans="28:36" x14ac:dyDescent="0.2">
      <c r="AB232" s="39" t="s">
        <v>86</v>
      </c>
      <c r="AC232" s="40">
        <f>_xll.qlInterestRateIndexFixingDate($Y$21,AD232)</f>
        <v>42604</v>
      </c>
      <c r="AD232" s="40">
        <f>_xll.qlCalendarAdvance(calendar,$AD231,AB232,,,trigger)</f>
        <v>42606</v>
      </c>
      <c r="AE232" s="40">
        <f>_xll.qlInterestRateIndexMaturity($Y$21,AD232,)</f>
        <v>42698</v>
      </c>
      <c r="AF232" s="43" t="e">
        <f>_xll.qlTenorBasisValue(TenorBasis3M,AD232,_xll.ohTrigger(trigger,$Y$36))</f>
        <v>#NUM!</v>
      </c>
      <c r="AG232" s="82">
        <f t="shared" si="20"/>
        <v>-6.4334644972180465E-4</v>
      </c>
      <c r="AH232" s="82">
        <f>_xll.qlIndexFixing($Y$21,$AC232,TRUE,_xll.ohTrigger(trigger))</f>
        <v>-6.5116677077947183E-4</v>
      </c>
      <c r="AI232" s="43">
        <f>_xll.qlIndexFixing($Y$6,$AC232,TRUE,trigger)</f>
        <v>-6.4334644972180465E-4</v>
      </c>
      <c r="AJ232" s="45">
        <f t="shared" si="21"/>
        <v>-7.8203210576671761E-2</v>
      </c>
    </row>
    <row r="233" spans="28:36" x14ac:dyDescent="0.2">
      <c r="AB233" s="39" t="s">
        <v>86</v>
      </c>
      <c r="AC233" s="40">
        <f>_xll.qlInterestRateIndexFixingDate($Y$21,AD233)</f>
        <v>42605</v>
      </c>
      <c r="AD233" s="40">
        <f>_xll.qlCalendarAdvance(calendar,$AD232,AB233,,,trigger)</f>
        <v>42607</v>
      </c>
      <c r="AE233" s="40">
        <f>_xll.qlInterestRateIndexMaturity($Y$21,AD233,)</f>
        <v>42699</v>
      </c>
      <c r="AF233" s="43" t="e">
        <f>_xll.qlTenorBasisValue(TenorBasis3M,AD233,_xll.ohTrigger(trigger,$Y$36))</f>
        <v>#NUM!</v>
      </c>
      <c r="AG233" s="82">
        <f t="shared" si="20"/>
        <v>-6.4292422149529369E-4</v>
      </c>
      <c r="AH233" s="82">
        <f>_xll.qlIndexFixing($Y$21,$AC233,TRUE,_xll.ohTrigger(trigger))</f>
        <v>-6.5024913285773587E-4</v>
      </c>
      <c r="AI233" s="43">
        <f>_xll.qlIndexFixing($Y$6,$AC233,TRUE,trigger)</f>
        <v>-6.4292422149529369E-4</v>
      </c>
      <c r="AJ233" s="45">
        <f t="shared" si="21"/>
        <v>-7.3249113624421783E-2</v>
      </c>
    </row>
    <row r="234" spans="28:36" x14ac:dyDescent="0.2">
      <c r="AB234" s="39" t="s">
        <v>86</v>
      </c>
      <c r="AC234" s="40">
        <f>_xll.qlInterestRateIndexFixingDate($Y$21,AD234)</f>
        <v>42606</v>
      </c>
      <c r="AD234" s="40">
        <f>_xll.qlCalendarAdvance(calendar,$AD233,AB234,,,trigger)</f>
        <v>42608</v>
      </c>
      <c r="AE234" s="40">
        <f>_xll.qlInterestRateIndexMaturity($Y$21,AD234,)</f>
        <v>42702</v>
      </c>
      <c r="AF234" s="43" t="e">
        <f>_xll.qlTenorBasisValue(TenorBasis3M,AD234,_xll.ohTrigger(trigger,$Y$36))</f>
        <v>#NUM!</v>
      </c>
      <c r="AG234" s="82">
        <f t="shared" si="20"/>
        <v>-6.4250939600155889E-4</v>
      </c>
      <c r="AH234" s="82">
        <f>_xll.qlIndexFixing($Y$21,$AC234,TRUE,_xll.ohTrigger(trigger))</f>
        <v>-6.4837021819474927E-4</v>
      </c>
      <c r="AI234" s="43">
        <f>_xll.qlIndexFixing($Y$6,$AC234,TRUE,trigger)</f>
        <v>-6.4250939600155889E-4</v>
      </c>
      <c r="AJ234" s="45">
        <f t="shared" si="21"/>
        <v>-5.8608221931903765E-2</v>
      </c>
    </row>
    <row r="235" spans="28:36" x14ac:dyDescent="0.2">
      <c r="AB235" s="39" t="s">
        <v>86</v>
      </c>
      <c r="AC235" s="40">
        <f>_xll.qlInterestRateIndexFixingDate($Y$21,AD235)</f>
        <v>42607</v>
      </c>
      <c r="AD235" s="40">
        <f>_xll.qlCalendarAdvance(calendar,$AD234,AB235,,,trigger)</f>
        <v>42611</v>
      </c>
      <c r="AE235" s="40">
        <f>_xll.qlInterestRateIndexMaturity($Y$21,AD235,)</f>
        <v>42703</v>
      </c>
      <c r="AF235" s="43" t="e">
        <f>_xll.qlTenorBasisValue(TenorBasis3M,AD235,_xll.ohTrigger(trigger,$Y$36))</f>
        <v>#NUM!</v>
      </c>
      <c r="AG235" s="82">
        <f t="shared" si="20"/>
        <v>-6.4133161043330382E-4</v>
      </c>
      <c r="AH235" s="82">
        <f>_xll.qlIndexFixing($Y$21,$AC235,TRUE,_xll.ohTrigger(trigger))</f>
        <v>-6.4652208607479916E-4</v>
      </c>
      <c r="AI235" s="43">
        <f>_xll.qlIndexFixing($Y$6,$AC235,TRUE,trigger)</f>
        <v>-6.4133161043330382E-4</v>
      </c>
      <c r="AJ235" s="45">
        <f t="shared" si="21"/>
        <v>-5.1904756414953429E-2</v>
      </c>
    </row>
    <row r="236" spans="28:36" x14ac:dyDescent="0.2">
      <c r="AB236" s="39" t="s">
        <v>86</v>
      </c>
      <c r="AC236" s="40">
        <f>_xll.qlInterestRateIndexFixingDate($Y$21,AD236)</f>
        <v>42608</v>
      </c>
      <c r="AD236" s="40">
        <f>_xll.qlCalendarAdvance(calendar,$AD235,AB236,,,trigger)</f>
        <v>42612</v>
      </c>
      <c r="AE236" s="40">
        <f>_xll.qlInterestRateIndexMaturity($Y$21,AD236,)</f>
        <v>42704</v>
      </c>
      <c r="AF236" s="43" t="e">
        <f>_xll.qlTenorBasisValue(TenorBasis3M,AD236,_xll.ohTrigger(trigger,$Y$36))</f>
        <v>#NUM!</v>
      </c>
      <c r="AG236" s="82">
        <f t="shared" si="20"/>
        <v>-6.4096867038696556E-4</v>
      </c>
      <c r="AH236" s="82">
        <f>_xll.qlIndexFixing($Y$21,$AC236,TRUE,_xll.ohTrigger(trigger))</f>
        <v>-6.4557832236022961E-4</v>
      </c>
      <c r="AI236" s="43">
        <f>_xll.qlIndexFixing($Y$6,$AC236,TRUE,trigger)</f>
        <v>-6.4096867038696556E-4</v>
      </c>
      <c r="AJ236" s="45">
        <f t="shared" si="21"/>
        <v>-4.6096519732640416E-2</v>
      </c>
    </row>
    <row r="237" spans="28:36" x14ac:dyDescent="0.2">
      <c r="AB237" s="39" t="s">
        <v>86</v>
      </c>
      <c r="AC237" s="40">
        <f>_xll.qlInterestRateIndexFixingDate($Y$21,AD237)</f>
        <v>42611</v>
      </c>
      <c r="AD237" s="40">
        <f>_xll.qlCalendarAdvance(calendar,$AD236,AB237,,,trigger)</f>
        <v>42613</v>
      </c>
      <c r="AE237" s="40">
        <f>_xll.qlInterestRateIndexMaturity($Y$21,AD237,)</f>
        <v>42704</v>
      </c>
      <c r="AF237" s="43" t="e">
        <f>_xll.qlTenorBasisValue(TenorBasis3M,AD237,_xll.ohTrigger(trigger,$Y$36))</f>
        <v>#NUM!</v>
      </c>
      <c r="AG237" s="82">
        <f t="shared" si="20"/>
        <v>-6.4062427033154947E-4</v>
      </c>
      <c r="AH237" s="82">
        <f>_xll.qlIndexFixing($Y$21,$AC237,TRUE,_xll.ohTrigger(trigger))</f>
        <v>-6.4510592314378178E-4</v>
      </c>
      <c r="AI237" s="43">
        <f>_xll.qlIndexFixing($Y$6,$AC237,TRUE,trigger)</f>
        <v>-6.4062427033154947E-4</v>
      </c>
      <c r="AJ237" s="45">
        <f t="shared" si="21"/>
        <v>-4.4816528122323042E-2</v>
      </c>
    </row>
    <row r="238" spans="28:36" x14ac:dyDescent="0.2">
      <c r="AB238" s="39" t="s">
        <v>86</v>
      </c>
      <c r="AC238" s="40">
        <f>_xll.qlInterestRateIndexFixingDate($Y$21,AD238)</f>
        <v>42612</v>
      </c>
      <c r="AD238" s="40">
        <f>_xll.qlCalendarAdvance(calendar,$AD237,AB238,,,trigger)</f>
        <v>42614</v>
      </c>
      <c r="AE238" s="40">
        <f>_xll.qlInterestRateIndexMaturity($Y$21,AD238,)</f>
        <v>42705</v>
      </c>
      <c r="AF238" s="43" t="e">
        <f>_xll.qlTenorBasisValue(TenorBasis3M,AD238,_xll.ohTrigger(trigger,$Y$36))</f>
        <v>#NUM!</v>
      </c>
      <c r="AG238" s="82">
        <f t="shared" si="20"/>
        <v>-6.4030063771868461E-4</v>
      </c>
      <c r="AH238" s="82">
        <f>_xll.qlIndexFixing($Y$21,$AC238,TRUE,_xll.ohTrigger(trigger))</f>
        <v>-6.4415374949967495E-4</v>
      </c>
      <c r="AI238" s="43">
        <f>_xll.qlIndexFixing($Y$6,$AC238,TRUE,trigger)</f>
        <v>-6.4030063771868461E-4</v>
      </c>
      <c r="AJ238" s="45">
        <f t="shared" si="21"/>
        <v>-3.8531117809903398E-2</v>
      </c>
    </row>
    <row r="239" spans="28:36" x14ac:dyDescent="0.2">
      <c r="AB239" s="39" t="s">
        <v>86</v>
      </c>
      <c r="AC239" s="40">
        <f>_xll.qlInterestRateIndexFixingDate($Y$21,AD239)</f>
        <v>42613</v>
      </c>
      <c r="AD239" s="40">
        <f>_xll.qlCalendarAdvance(calendar,$AD238,AB239,,,trigger)</f>
        <v>42615</v>
      </c>
      <c r="AE239" s="40">
        <f>_xll.qlInterestRateIndexMaturity($Y$21,AD239,)</f>
        <v>42706</v>
      </c>
      <c r="AF239" s="43" t="e">
        <f>_xll.qlTenorBasisValue(TenorBasis3M,AD239,_xll.ohTrigger(trigger,$Y$36))</f>
        <v>#NUM!</v>
      </c>
      <c r="AG239" s="82">
        <f t="shared" si="20"/>
        <v>-6.4000000000000005E-4</v>
      </c>
      <c r="AH239" s="82">
        <f>_xll.qlIndexFixing($Y$21,$AC239,TRUE,_xll.ohTrigger(trigger))</f>
        <v>-6.4319840716564234E-4</v>
      </c>
      <c r="AI239" s="43">
        <f>_xll.qlIndexFixing($Y$6,$AC239,TRUE,trigger)</f>
        <v>-6.4000000000000005E-4</v>
      </c>
      <c r="AJ239" s="45">
        <f t="shared" si="21"/>
        <v>-3.1984071656422856E-2</v>
      </c>
    </row>
    <row r="240" spans="28:36" x14ac:dyDescent="0.2">
      <c r="AB240" s="39" t="s">
        <v>86</v>
      </c>
      <c r="AC240" s="40">
        <f>_xll.qlInterestRateIndexFixingDate($Y$21,AD240)</f>
        <v>42614</v>
      </c>
      <c r="AD240" s="40">
        <f>_xll.qlCalendarAdvance(calendar,$AD239,AB240,,,trigger)</f>
        <v>42618</v>
      </c>
      <c r="AE240" s="40">
        <f>_xll.qlInterestRateIndexMaturity($Y$21,AD240,)</f>
        <v>42709</v>
      </c>
      <c r="AF240" s="43" t="e">
        <f>_xll.qlTenorBasisValue(TenorBasis3M,AD240,_xll.ohTrigger(trigger,$Y$36))</f>
        <v>#NUM!</v>
      </c>
      <c r="AG240" s="82">
        <f t="shared" si="20"/>
        <v>-6.392407550836407E-4</v>
      </c>
      <c r="AH240" s="82">
        <f>_xll.qlIndexFixing($Y$21,$AC240,TRUE,_xll.ohTrigger(trigger))</f>
        <v>-6.4031765819923768E-4</v>
      </c>
      <c r="AI240" s="43">
        <f>_xll.qlIndexFixing($Y$6,$AC240,TRUE,trigger)</f>
        <v>-6.392407550836407E-4</v>
      </c>
      <c r="AJ240" s="45">
        <f t="shared" si="21"/>
        <v>-1.0769031155969831E-2</v>
      </c>
    </row>
    <row r="241" spans="28:36" x14ac:dyDescent="0.2">
      <c r="AB241" s="39" t="s">
        <v>86</v>
      </c>
      <c r="AC241" s="40">
        <f>_xll.qlInterestRateIndexFixingDate($Y$21,AD241)</f>
        <v>42615</v>
      </c>
      <c r="AD241" s="40">
        <f>_xll.qlCalendarAdvance(calendar,$AD240,AB241,,,trigger)</f>
        <v>42619</v>
      </c>
      <c r="AE241" s="40">
        <f>_xll.qlInterestRateIndexMaturity($Y$21,AD241,)</f>
        <v>42710</v>
      </c>
      <c r="AF241" s="43" t="e">
        <f>_xll.qlTenorBasisValue(TenorBasis3M,AD241,_xll.ohTrigger(trigger,$Y$36))</f>
        <v>#NUM!</v>
      </c>
      <c r="AG241" s="82">
        <f t="shared" si="20"/>
        <v>-6.3899661717818071E-4</v>
      </c>
      <c r="AH241" s="82">
        <f>_xll.qlIndexFixing($Y$21,$AC241,TRUE,_xll.ohTrigger(trigger))</f>
        <v>-6.3935393128074973E-4</v>
      </c>
      <c r="AI241" s="43">
        <f>_xll.qlIndexFixing($Y$6,$AC241,TRUE,trigger)</f>
        <v>-6.3899661717818071E-4</v>
      </c>
      <c r="AJ241" s="45">
        <f t="shared" si="21"/>
        <v>-3.5731410256902452E-3</v>
      </c>
    </row>
    <row r="242" spans="28:36" x14ac:dyDescent="0.2">
      <c r="AB242" s="39" t="s">
        <v>86</v>
      </c>
      <c r="AC242" s="40">
        <f>_xll.qlInterestRateIndexFixingDate($Y$21,AD242)</f>
        <v>42618</v>
      </c>
      <c r="AD242" s="40">
        <f>_xll.qlCalendarAdvance(calendar,$AD241,AB242,,,trigger)</f>
        <v>42620</v>
      </c>
      <c r="AE242" s="40">
        <f>_xll.qlInterestRateIndexMaturity($Y$21,AD242,)</f>
        <v>42711</v>
      </c>
      <c r="AF242" s="43" t="e">
        <f>_xll.qlTenorBasisValue(TenorBasis3M,AD242,_xll.ohTrigger(trigger,$Y$36))</f>
        <v>#NUM!</v>
      </c>
      <c r="AG242" s="82">
        <f t="shared" si="20"/>
        <v>-6.3873311084860335E-4</v>
      </c>
      <c r="AH242" s="82">
        <f>_xll.qlIndexFixing($Y$21,$AC242,TRUE,_xll.ohTrigger(trigger))</f>
        <v>-6.3838918076083843E-4</v>
      </c>
      <c r="AI242" s="43">
        <f>_xll.qlIndexFixing($Y$6,$AC242,TRUE,trigger)</f>
        <v>-6.3873311084860335E-4</v>
      </c>
      <c r="AJ242" s="45">
        <f t="shared" si="21"/>
        <v>3.4393008776492304E-3</v>
      </c>
    </row>
    <row r="243" spans="28:36" x14ac:dyDescent="0.2">
      <c r="AB243" s="39" t="s">
        <v>86</v>
      </c>
      <c r="AC243" s="40">
        <f>_xll.qlInterestRateIndexFixingDate($Y$21,AD243)</f>
        <v>42619</v>
      </c>
      <c r="AD243" s="40">
        <f>_xll.qlCalendarAdvance(calendar,$AD242,AB243,,,trigger)</f>
        <v>42621</v>
      </c>
      <c r="AE243" s="40">
        <f>_xll.qlInterestRateIndexMaturity($Y$21,AD243,)</f>
        <v>42712</v>
      </c>
      <c r="AF243" s="43" t="e">
        <f>_xll.qlTenorBasisValue(TenorBasis3M,AD243,_xll.ohTrigger(trigger,$Y$36))</f>
        <v>#NUM!</v>
      </c>
      <c r="AG243" s="82">
        <f t="shared" si="20"/>
        <v>-6.3843593192044047E-4</v>
      </c>
      <c r="AH243" s="82">
        <f>_xll.qlIndexFixing($Y$21,$AC243,TRUE,_xll.ohTrigger(trigger))</f>
        <v>-6.3742383565940032E-4</v>
      </c>
      <c r="AI243" s="43">
        <f>_xll.qlIndexFixing($Y$6,$AC243,TRUE,trigger)</f>
        <v>-6.3843593192044047E-4</v>
      </c>
      <c r="AJ243" s="45">
        <f t="shared" si="21"/>
        <v>1.012096261040151E-2</v>
      </c>
    </row>
    <row r="244" spans="28:36" x14ac:dyDescent="0.2">
      <c r="AB244" s="39" t="s">
        <v>86</v>
      </c>
      <c r="AC244" s="40">
        <f>_xll.qlInterestRateIndexFixingDate($Y$21,AD244)</f>
        <v>42620</v>
      </c>
      <c r="AD244" s="40">
        <f>_xll.qlCalendarAdvance(calendar,$AD243,AB244,,,trigger)</f>
        <v>42622</v>
      </c>
      <c r="AE244" s="40">
        <f>_xll.qlInterestRateIndexMaturity($Y$21,AD244,)</f>
        <v>42713</v>
      </c>
      <c r="AF244" s="43" t="e">
        <f>_xll.qlTenorBasisValue(TenorBasis3M,AD244,_xll.ohTrigger(trigger,$Y$36))</f>
        <v>#NUM!</v>
      </c>
      <c r="AG244" s="82">
        <f t="shared" si="20"/>
        <v>-6.3809077621922357E-4</v>
      </c>
      <c r="AH244" s="82">
        <f>_xll.qlIndexFixing($Y$21,$AC244,TRUE,_xll.ohTrigger(trigger))</f>
        <v>-6.3645832499501409E-4</v>
      </c>
      <c r="AI244" s="43">
        <f>_xll.qlIndexFixing($Y$6,$AC244,TRUE,trigger)</f>
        <v>-6.3809077621922357E-4</v>
      </c>
      <c r="AJ244" s="45">
        <f t="shared" si="21"/>
        <v>1.6324512242094733E-2</v>
      </c>
    </row>
    <row r="245" spans="28:36" x14ac:dyDescent="0.2">
      <c r="AB245" s="39" t="s">
        <v>86</v>
      </c>
      <c r="AC245" s="40">
        <f>_xll.qlInterestRateIndexFixingDate($Y$21,AD245)</f>
        <v>42621</v>
      </c>
      <c r="AD245" s="40">
        <f>_xll.qlCalendarAdvance(calendar,$AD244,AB245,,,trigger)</f>
        <v>42625</v>
      </c>
      <c r="AE245" s="40">
        <f>_xll.qlInterestRateIndexMaturity($Y$21,AD245,)</f>
        <v>42716</v>
      </c>
      <c r="AF245" s="43" t="e">
        <f>_xll.qlTenorBasisValue(TenorBasis3M,AD245,_xll.ohTrigger(trigger,$Y$36))</f>
        <v>#NUM!</v>
      </c>
      <c r="AG245" s="82">
        <f t="shared" si="20"/>
        <v>-6.3662440673256616E-4</v>
      </c>
      <c r="AH245" s="82">
        <f>_xll.qlIndexFixing($Y$21,$AC245,TRUE,_xll.ohTrigger(trigger))</f>
        <v>-6.335650898235724E-4</v>
      </c>
      <c r="AI245" s="43">
        <f>_xll.qlIndexFixing($Y$6,$AC245,TRUE,trigger)</f>
        <v>-6.3662440673256616E-4</v>
      </c>
      <c r="AJ245" s="45">
        <f t="shared" si="21"/>
        <v>3.0593169089937564E-2</v>
      </c>
    </row>
    <row r="246" spans="28:36" x14ac:dyDescent="0.2">
      <c r="AB246" s="39" t="s">
        <v>86</v>
      </c>
      <c r="AC246" s="40">
        <f>_xll.qlInterestRateIndexFixingDate($Y$21,AD246)</f>
        <v>42622</v>
      </c>
      <c r="AD246" s="40">
        <f>_xll.qlCalendarAdvance(calendar,$AD245,AB246,,,trigger)</f>
        <v>42626</v>
      </c>
      <c r="AE246" s="40">
        <f>_xll.qlInterestRateIndexMaturity($Y$21,AD246,)</f>
        <v>42717</v>
      </c>
      <c r="AF246" s="43" t="e">
        <f>_xll.qlTenorBasisValue(TenorBasis3M,AD246,_xll.ohTrigger(trigger,$Y$36))</f>
        <v>#NUM!</v>
      </c>
      <c r="AG246" s="82">
        <f t="shared" si="20"/>
        <v>-6.3594430219445029E-4</v>
      </c>
      <c r="AH246" s="82">
        <f>_xll.qlIndexFixing($Y$21,$AC246,TRUE,_xll.ohTrigger(trigger))</f>
        <v>-6.3260320710855581E-4</v>
      </c>
      <c r="AI246" s="43">
        <f>_xll.qlIndexFixing($Y$6,$AC246,TRUE,trigger)</f>
        <v>-6.3594430219445029E-4</v>
      </c>
      <c r="AJ246" s="45">
        <f t="shared" si="21"/>
        <v>3.3410950858944743E-2</v>
      </c>
    </row>
    <row r="247" spans="28:36" x14ac:dyDescent="0.2">
      <c r="AB247" s="39" t="s">
        <v>86</v>
      </c>
      <c r="AC247" s="40">
        <f>_xll.qlInterestRateIndexFixingDate($Y$21,AD247)</f>
        <v>42625</v>
      </c>
      <c r="AD247" s="40">
        <f>_xll.qlCalendarAdvance(calendar,$AD246,AB247,,,trigger)</f>
        <v>42627</v>
      </c>
      <c r="AE247" s="40">
        <f>_xll.qlInterestRateIndexMaturity($Y$21,AD247,)</f>
        <v>42718</v>
      </c>
      <c r="AF247" s="43" t="e">
        <f>_xll.qlTenorBasisValue(TenorBasis3M,AD247,_xll.ohTrigger(trigger,$Y$36))</f>
        <v>#NUM!</v>
      </c>
      <c r="AG247" s="82">
        <f t="shared" si="20"/>
        <v>-6.3514470001093889E-4</v>
      </c>
      <c r="AH247" s="82">
        <f>_xll.qlIndexFixing($Y$21,$AC247,TRUE,_xll.ohTrigger(trigger))</f>
        <v>-6.3164330393270906E-4</v>
      </c>
      <c r="AI247" s="43">
        <f>_xll.qlIndexFixing($Y$6,$AC247,TRUE,trigger)</f>
        <v>-6.3514470001093889E-4</v>
      </c>
      <c r="AJ247" s="45">
        <f t="shared" si="21"/>
        <v>3.5013960782298306E-2</v>
      </c>
    </row>
    <row r="248" spans="28:36" x14ac:dyDescent="0.2">
      <c r="AB248" s="39" t="s">
        <v>86</v>
      </c>
      <c r="AC248" s="40">
        <f>_xll.qlInterestRateIndexFixingDate($Y$21,AD248)</f>
        <v>42626</v>
      </c>
      <c r="AD248" s="40">
        <f>_xll.qlCalendarAdvance(calendar,$AD247,AB248,,,trigger)</f>
        <v>42628</v>
      </c>
      <c r="AE248" s="40">
        <f>_xll.qlInterestRateIndexMaturity($Y$21,AD248,)</f>
        <v>42719</v>
      </c>
      <c r="AF248" s="43" t="e">
        <f>_xll.qlTenorBasisValue(TenorBasis3M,AD248,_xll.ohTrigger(trigger,$Y$36))</f>
        <v>#NUM!</v>
      </c>
      <c r="AG248" s="82">
        <f t="shared" si="20"/>
        <v>-6.342112960075636E-4</v>
      </c>
      <c r="AH248" s="82">
        <f>_xll.qlIndexFixing($Y$21,$AC248,TRUE,_xll.ohTrigger(trigger))</f>
        <v>-6.3068580931856418E-4</v>
      </c>
      <c r="AI248" s="43">
        <f>_xll.qlIndexFixing($Y$6,$AC248,TRUE,trigger)</f>
        <v>-6.342112960075636E-4</v>
      </c>
      <c r="AJ248" s="45">
        <f t="shared" si="21"/>
        <v>3.525486688999422E-2</v>
      </c>
    </row>
    <row r="249" spans="28:36" x14ac:dyDescent="0.2">
      <c r="AB249" s="39" t="s">
        <v>86</v>
      </c>
      <c r="AC249" s="40">
        <f>_xll.qlInterestRateIndexFixingDate($Y$21,AD249)</f>
        <v>42627</v>
      </c>
      <c r="AD249" s="40">
        <f>_xll.qlCalendarAdvance(calendar,$AD248,AB249,,,trigger)</f>
        <v>42629</v>
      </c>
      <c r="AE249" s="40">
        <f>_xll.qlInterestRateIndexMaturity($Y$21,AD249,)</f>
        <v>42720</v>
      </c>
      <c r="AF249" s="43" t="e">
        <f>_xll.qlTenorBasisValue(TenorBasis3M,AD249,_xll.ohTrigger(trigger,$Y$36))</f>
        <v>#NUM!</v>
      </c>
      <c r="AG249" s="82">
        <f t="shared" si="20"/>
        <v>-6.3312978600985612E-4</v>
      </c>
      <c r="AH249" s="82">
        <f>_xll.qlIndexFixing($Y$21,$AC249,TRUE,_xll.ohTrigger(trigger))</f>
        <v>-6.2973108078584906E-4</v>
      </c>
      <c r="AI249" s="43">
        <f>_xll.qlIndexFixing($Y$6,$AC249,TRUE,trigger)</f>
        <v>-6.3312978600985612E-4</v>
      </c>
      <c r="AJ249" s="45">
        <f t="shared" si="21"/>
        <v>3.3987052240070641E-2</v>
      </c>
    </row>
    <row r="250" spans="28:36" x14ac:dyDescent="0.2">
      <c r="AB250" s="39" t="s">
        <v>86</v>
      </c>
      <c r="AC250" s="40">
        <f>_xll.qlInterestRateIndexFixingDate($Y$21,AD250)</f>
        <v>42628</v>
      </c>
      <c r="AD250" s="40">
        <f>_xll.qlCalendarAdvance(calendar,$AD249,AB250,,,trigger)</f>
        <v>42632</v>
      </c>
      <c r="AE250" s="40">
        <f>_xll.qlInterestRateIndexMaturity($Y$21,AD250,)</f>
        <v>42723</v>
      </c>
      <c r="AF250" s="43" t="e">
        <f>_xll.qlTenorBasisValue(TenorBasis3M,AD250,_xll.ohTrigger(trigger,$Y$36))</f>
        <v>#NUM!</v>
      </c>
      <c r="AG250" s="82">
        <f t="shared" si="20"/>
        <v>-6.2885357830605752E-4</v>
      </c>
      <c r="AH250" s="82">
        <f>_xll.qlIndexFixing($Y$21,$AC250,TRUE,_xll.ohTrigger(trigger))</f>
        <v>-6.268839207093555E-4</v>
      </c>
      <c r="AI250" s="43">
        <f>_xll.qlIndexFixing($Y$6,$AC250,TRUE,trigger)</f>
        <v>-6.2885357830605752E-4</v>
      </c>
      <c r="AJ250" s="45">
        <f t="shared" si="21"/>
        <v>1.9696575967020208E-2</v>
      </c>
    </row>
    <row r="251" spans="28:36" x14ac:dyDescent="0.2">
      <c r="AB251" s="39" t="s">
        <v>86</v>
      </c>
      <c r="AC251" s="40">
        <f>_xll.qlInterestRateIndexFixingDate($Y$21,AD251)</f>
        <v>42629</v>
      </c>
      <c r="AD251" s="40">
        <f>_xll.qlCalendarAdvance(calendar,$AD250,AB251,,,trigger)</f>
        <v>42633</v>
      </c>
      <c r="AE251" s="40">
        <f>_xll.qlInterestRateIndexMaturity($Y$21,AD251,)</f>
        <v>42724</v>
      </c>
      <c r="AF251" s="43" t="e">
        <f>_xll.qlTenorBasisValue(TenorBasis3M,AD251,_xll.ohTrigger(trigger,$Y$36))</f>
        <v>#NUM!</v>
      </c>
      <c r="AG251" s="82">
        <f t="shared" si="20"/>
        <v>-6.2703660258633801E-4</v>
      </c>
      <c r="AH251" s="82">
        <f>_xll.qlIndexFixing($Y$21,$AC251,TRUE,_xll.ohTrigger(trigger))</f>
        <v>-6.2594054253070359E-4</v>
      </c>
      <c r="AI251" s="43">
        <f>_xll.qlIndexFixing($Y$6,$AC251,TRUE,trigger)</f>
        <v>-6.2703660258633801E-4</v>
      </c>
      <c r="AJ251" s="45">
        <f t="shared" si="21"/>
        <v>1.0960600556344201E-2</v>
      </c>
    </row>
    <row r="252" spans="28:36" x14ac:dyDescent="0.2">
      <c r="AB252" s="39" t="s">
        <v>86</v>
      </c>
      <c r="AC252" s="40">
        <f>_xll.qlInterestRateIndexFixingDate($Y$21,AD252)</f>
        <v>42632</v>
      </c>
      <c r="AD252" s="40">
        <f>_xll.qlCalendarAdvance(calendar,$AD251,AB252,,,trigger)</f>
        <v>42634</v>
      </c>
      <c r="AE252" s="40">
        <f>_xll.qlInterestRateIndexMaturity($Y$21,AD252,)</f>
        <v>42725</v>
      </c>
      <c r="AF252" s="43" t="e">
        <f>_xll.qlTenorBasisValue(TenorBasis3M,AD252,_xll.ohTrigger(trigger,$Y$36))</f>
        <v>#NUM!</v>
      </c>
      <c r="AG252" s="82">
        <f t="shared" si="20"/>
        <v>-6.2499999999994483E-4</v>
      </c>
      <c r="AH252" s="82">
        <f>_xll.qlIndexFixing($Y$21,$AC252,TRUE,_xll.ohTrigger(trigger))</f>
        <v>-6.2500000194638697E-4</v>
      </c>
      <c r="AI252" s="43">
        <f>_xll.qlIndexFixing($Y$6,$AC252,TRUE,trigger)</f>
        <v>-6.2499999999994483E-4</v>
      </c>
      <c r="AJ252" s="45">
        <f t="shared" si="21"/>
        <v>-1.9464421394110865E-8</v>
      </c>
    </row>
    <row r="253" spans="28:36" x14ac:dyDescent="0.2">
      <c r="AB253" s="39" t="s">
        <v>86</v>
      </c>
      <c r="AC253" s="40">
        <f>_xll.qlInterestRateIndexFixingDate($Y$21,AD253)</f>
        <v>42633</v>
      </c>
      <c r="AD253" s="40">
        <f>_xll.qlCalendarAdvance(calendar,$AD252,AB253,,,trigger)</f>
        <v>42635</v>
      </c>
      <c r="AE253" s="40">
        <f>_xll.qlInterestRateIndexMaturity($Y$21,AD253,)</f>
        <v>42726</v>
      </c>
      <c r="AF253" s="43" t="e">
        <f>_xll.qlTenorBasisValue(TenorBasis3M,AD253,_xll.ohTrigger(trigger,$Y$36))</f>
        <v>#NUM!</v>
      </c>
      <c r="AG253" s="82">
        <f t="shared" si="20"/>
        <v>-6.2273628167689094E-4</v>
      </c>
      <c r="AH253" s="82">
        <f>_xll.qlIndexFixing($Y$21,$AC253,TRUE,_xll.ohTrigger(trigger))</f>
        <v>-6.2406223138188836E-4</v>
      </c>
      <c r="AI253" s="43">
        <f>_xll.qlIndexFixing($Y$6,$AC253,TRUE,trigger)</f>
        <v>-6.2273628167689094E-4</v>
      </c>
      <c r="AJ253" s="45">
        <f t="shared" si="21"/>
        <v>-1.3259497049974154E-2</v>
      </c>
    </row>
    <row r="254" spans="28:36" x14ac:dyDescent="0.2">
      <c r="AB254" s="39" t="s">
        <v>86</v>
      </c>
      <c r="AC254" s="40">
        <f>_xll.qlInterestRateIndexFixingDate($Y$21,AD254)</f>
        <v>42634</v>
      </c>
      <c r="AD254" s="40">
        <f>_xll.qlCalendarAdvance(calendar,$AD253,AB254,,,trigger)</f>
        <v>42636</v>
      </c>
      <c r="AE254" s="40">
        <f>_xll.qlInterestRateIndexMaturity($Y$21,AD254,)</f>
        <v>42727</v>
      </c>
      <c r="AF254" s="43" t="e">
        <f>_xll.qlTenorBasisValue(TenorBasis3M,AD254,_xll.ohTrigger(trigger,$Y$36))</f>
        <v>#NUM!</v>
      </c>
      <c r="AG254" s="82">
        <f t="shared" si="20"/>
        <v>-6.2026521996511475E-4</v>
      </c>
      <c r="AH254" s="82">
        <f>_xll.qlIndexFixing($Y$21,$AC254,TRUE,_xll.ohTrigger(trigger))</f>
        <v>-6.2312689295188355E-4</v>
      </c>
      <c r="AI254" s="43">
        <f>_xll.qlIndexFixing($Y$6,$AC254,TRUE,trigger)</f>
        <v>-6.2026521996511475E-4</v>
      </c>
      <c r="AJ254" s="45">
        <f t="shared" si="21"/>
        <v>-2.861672986768796E-2</v>
      </c>
    </row>
    <row r="255" spans="28:36" x14ac:dyDescent="0.2">
      <c r="AB255" s="39" t="s">
        <v>86</v>
      </c>
      <c r="AC255" s="40">
        <f>_xll.qlInterestRateIndexFixingDate($Y$21,AD255)</f>
        <v>42635</v>
      </c>
      <c r="AD255" s="40">
        <f>_xll.qlCalendarAdvance(calendar,$AD254,AB255,,,trigger)</f>
        <v>42639</v>
      </c>
      <c r="AE255" s="40">
        <f>_xll.qlInterestRateIndexMaturity($Y$21,AD255,)</f>
        <v>42731</v>
      </c>
      <c r="AF255" s="43" t="e">
        <f>_xll.qlTenorBasisValue(TenorBasis3M,AD255,_xll.ohTrigger(trigger,$Y$36))</f>
        <v>#NUM!</v>
      </c>
      <c r="AG255" s="82">
        <f t="shared" si="20"/>
        <v>-6.1187385102165134E-4</v>
      </c>
      <c r="AH255" s="82">
        <f>_xll.qlIndexFixing($Y$21,$AC255,TRUE,_xll.ohTrigger(trigger))</f>
        <v>-6.1988441752690727E-4</v>
      </c>
      <c r="AI255" s="43">
        <f>_xll.qlIndexFixing($Y$6,$AC255,TRUE,trigger)</f>
        <v>-6.1187385102165134E-4</v>
      </c>
      <c r="AJ255" s="45">
        <f t="shared" si="21"/>
        <v>-8.0105665052559269E-2</v>
      </c>
    </row>
    <row r="256" spans="28:36" x14ac:dyDescent="0.2">
      <c r="AB256" s="39" t="s">
        <v>86</v>
      </c>
      <c r="AC256" s="40">
        <f>_xll.qlInterestRateIndexFixingDate($Y$21,AD256)</f>
        <v>42636</v>
      </c>
      <c r="AD256" s="40">
        <f>_xll.qlCalendarAdvance(calendar,$AD255,AB256,,,trigger)</f>
        <v>42640</v>
      </c>
      <c r="AE256" s="40">
        <f>_xll.qlInterestRateIndexMaturity($Y$21,AD256,)</f>
        <v>42731</v>
      </c>
      <c r="AF256" s="43" t="e">
        <f>_xll.qlTenorBasisValue(TenorBasis3M,AD256,_xll.ohTrigger(trigger,$Y$36))</f>
        <v>#NUM!</v>
      </c>
      <c r="AG256" s="82">
        <f t="shared" si="20"/>
        <v>-6.0883929227918492E-4</v>
      </c>
      <c r="AH256" s="82">
        <f>_xll.qlIndexFixing($Y$21,$AC256,TRUE,_xll.ohTrigger(trigger))</f>
        <v>-6.1940175139973594E-4</v>
      </c>
      <c r="AI256" s="43">
        <f>_xll.qlIndexFixing($Y$6,$AC256,TRUE,trigger)</f>
        <v>-6.0883929227918492E-4</v>
      </c>
      <c r="AJ256" s="45">
        <f t="shared" si="21"/>
        <v>-0.10562459120551024</v>
      </c>
    </row>
    <row r="257" spans="28:36" x14ac:dyDescent="0.2">
      <c r="AB257" s="39" t="s">
        <v>86</v>
      </c>
      <c r="AC257" s="40">
        <f>_xll.qlInterestRateIndexFixingDate($Y$21,AD257)</f>
        <v>42639</v>
      </c>
      <c r="AD257" s="40">
        <f>_xll.qlCalendarAdvance(calendar,$AD256,AB257,,,trigger)</f>
        <v>42641</v>
      </c>
      <c r="AE257" s="40">
        <f>_xll.qlInterestRateIndexMaturity($Y$21,AD257,)</f>
        <v>42732</v>
      </c>
      <c r="AF257" s="43" t="e">
        <f>_xll.qlTenorBasisValue(TenorBasis3M,AD257,_xll.ohTrigger(trigger,$Y$36))</f>
        <v>#NUM!</v>
      </c>
      <c r="AG257" s="82">
        <f t="shared" si="20"/>
        <v>-6.0573032841009541E-4</v>
      </c>
      <c r="AH257" s="82">
        <f>_xll.qlIndexFixing($Y$21,$AC257,TRUE,_xll.ohTrigger(trigger))</f>
        <v>-6.1847249174721251E-4</v>
      </c>
      <c r="AI257" s="43">
        <f>_xll.qlIndexFixing($Y$6,$AC257,TRUE,trigger)</f>
        <v>-6.0573032841009541E-4</v>
      </c>
      <c r="AJ257" s="45">
        <f t="shared" si="21"/>
        <v>-0.12742163337117102</v>
      </c>
    </row>
    <row r="258" spans="28:36" x14ac:dyDescent="0.2">
      <c r="AB258" s="39" t="s">
        <v>86</v>
      </c>
      <c r="AC258" s="40">
        <f>_xll.qlInterestRateIndexFixingDate($Y$21,AD258)</f>
        <v>42640</v>
      </c>
      <c r="AD258" s="40">
        <f>_xll.qlCalendarAdvance(calendar,$AD257,AB258,,,trigger)</f>
        <v>42642</v>
      </c>
      <c r="AE258" s="40">
        <f>_xll.qlInterestRateIndexMaturity($Y$21,AD258,)</f>
        <v>42733</v>
      </c>
      <c r="AF258" s="43" t="e">
        <f>_xll.qlTenorBasisValue(TenorBasis3M,AD258,_xll.ohTrigger(trigger,$Y$36))</f>
        <v>#NUM!</v>
      </c>
      <c r="AG258" s="82">
        <f t="shared" si="20"/>
        <v>-6.0257354706680301E-4</v>
      </c>
      <c r="AH258" s="82">
        <f>_xll.qlIndexFixing($Y$21,$AC258,TRUE,_xll.ohTrigger(trigger))</f>
        <v>-6.1754323146793761E-4</v>
      </c>
      <c r="AI258" s="43">
        <f>_xll.qlIndexFixing($Y$6,$AC258,TRUE,trigger)</f>
        <v>-6.0257354706680301E-4</v>
      </c>
      <c r="AJ258" s="45">
        <f t="shared" si="21"/>
        <v>-0.149696844011346</v>
      </c>
    </row>
    <row r="259" spans="28:36" x14ac:dyDescent="0.2">
      <c r="AB259" s="39" t="s">
        <v>86</v>
      </c>
      <c r="AC259" s="40">
        <f>_xll.qlInterestRateIndexFixingDate($Y$21,AD259)</f>
        <v>42641</v>
      </c>
      <c r="AD259" s="40">
        <f>_xll.qlCalendarAdvance(calendar,$AD258,AB259,,,trigger)</f>
        <v>42643</v>
      </c>
      <c r="AE259" s="40">
        <f>_xll.qlInterestRateIndexMaturity($Y$21,AD259,)</f>
        <v>42734</v>
      </c>
      <c r="AF259" s="43" t="e">
        <f>_xll.qlTenorBasisValue(TenorBasis3M,AD259,_xll.ohTrigger(trigger,$Y$36))</f>
        <v>#NUM!</v>
      </c>
      <c r="AG259" s="82">
        <f t="shared" si="20"/>
        <v>-5.9939553590172736E-4</v>
      </c>
      <c r="AH259" s="82">
        <f>_xll.qlIndexFixing($Y$21,$AC259,TRUE,_xll.ohTrigger(trigger))</f>
        <v>-6.1661356509811697E-4</v>
      </c>
      <c r="AI259" s="43">
        <f>_xll.qlIndexFixing($Y$6,$AC259,TRUE,trigger)</f>
        <v>-5.9939553590172736E-4</v>
      </c>
      <c r="AJ259" s="45">
        <f t="shared" si="21"/>
        <v>-0.17218029196389606</v>
      </c>
    </row>
    <row r="260" spans="28:36" x14ac:dyDescent="0.2">
      <c r="AB260" s="39" t="s">
        <v>86</v>
      </c>
      <c r="AC260" s="40">
        <f>_xll.qlInterestRateIndexFixingDate($Y$21,AD260)</f>
        <v>42642</v>
      </c>
      <c r="AD260" s="40">
        <f>_xll.qlCalendarAdvance(calendar,$AD259,AB260,,,trigger)</f>
        <v>42646</v>
      </c>
      <c r="AE260" s="40">
        <f>_xll.qlInterestRateIndexMaturity($Y$21,AD260,)</f>
        <v>42738</v>
      </c>
      <c r="AF260" s="43" t="e">
        <f>_xll.qlTenorBasisValue(TenorBasis3M,AD260,_xll.ohTrigger(trigger,$Y$36))</f>
        <v>#NUM!</v>
      </c>
      <c r="AG260" s="82">
        <f t="shared" ref="AG260:AG323" si="22">AI260</f>
        <v>-5.8999999999999992E-4</v>
      </c>
      <c r="AH260" s="82">
        <f>_xll.qlIndexFixing($Y$21,$AC260,TRUE,_xll.ohTrigger(trigger))</f>
        <v>-5.8714347283714643E-4</v>
      </c>
      <c r="AI260" s="43">
        <f>_xll.qlIndexFixing($Y$6,$AC260,TRUE,trigger)</f>
        <v>-5.8999999999999992E-4</v>
      </c>
      <c r="AJ260" s="45">
        <f t="shared" ref="AJ260:AJ323" si="23">(AH260-AI260)*10000</f>
        <v>2.8565271628534915E-2</v>
      </c>
    </row>
    <row r="261" spans="28:36" x14ac:dyDescent="0.2">
      <c r="AB261" s="39" t="s">
        <v>86</v>
      </c>
      <c r="AC261" s="40">
        <f>_xll.qlInterestRateIndexFixingDate($Y$21,AD261)</f>
        <v>42643</v>
      </c>
      <c r="AD261" s="40">
        <f>_xll.qlCalendarAdvance(calendar,$AD260,AB261,,,trigger)</f>
        <v>42647</v>
      </c>
      <c r="AE261" s="40">
        <f>_xll.qlInterestRateIndexMaturity($Y$21,AD261,)</f>
        <v>42739</v>
      </c>
      <c r="AF261" s="43" t="e">
        <f>_xll.qlTenorBasisValue(TenorBasis3M,AD261,_xll.ohTrigger(trigger,$Y$36))</f>
        <v>#NUM!</v>
      </c>
      <c r="AG261" s="82">
        <f t="shared" si="22"/>
        <v>-5.8699823055980956E-4</v>
      </c>
      <c r="AH261" s="82">
        <f>_xll.qlIndexFixing($Y$21,$AC261,TRUE,_xll.ohTrigger(trigger))</f>
        <v>-5.8620467236760929E-4</v>
      </c>
      <c r="AI261" s="43">
        <f>_xll.qlIndexFixing($Y$6,$AC261,TRUE,trigger)</f>
        <v>-5.8699823055980956E-4</v>
      </c>
      <c r="AJ261" s="45">
        <f t="shared" si="23"/>
        <v>7.9355819220027022E-3</v>
      </c>
    </row>
    <row r="262" spans="28:36" x14ac:dyDescent="0.2">
      <c r="AB262" s="39" t="s">
        <v>86</v>
      </c>
      <c r="AC262" s="40">
        <f>_xll.qlInterestRateIndexFixingDate($Y$21,AD262)</f>
        <v>42646</v>
      </c>
      <c r="AD262" s="40">
        <f>_xll.qlCalendarAdvance(calendar,$AD261,AB262,,,trigger)</f>
        <v>42648</v>
      </c>
      <c r="AE262" s="40">
        <f>_xll.qlInterestRateIndexMaturity($Y$21,AD262,)</f>
        <v>42740</v>
      </c>
      <c r="AF262" s="43" t="e">
        <f>_xll.qlTenorBasisValue(TenorBasis3M,AD262,_xll.ohTrigger(trigger,$Y$36))</f>
        <v>#NUM!</v>
      </c>
      <c r="AG262" s="82">
        <f t="shared" si="22"/>
        <v>-5.8407987648685178E-4</v>
      </c>
      <c r="AH262" s="82">
        <f>_xll.qlIndexFixing($Y$21,$AC262,TRUE,_xll.ohTrigger(trigger))</f>
        <v>-5.8526309471176516E-4</v>
      </c>
      <c r="AI262" s="43">
        <f>_xll.qlIndexFixing($Y$6,$AC262,TRUE,trigger)</f>
        <v>-5.8407987648685178E-4</v>
      </c>
      <c r="AJ262" s="45">
        <f t="shared" si="23"/>
        <v>-1.1832182249133785E-2</v>
      </c>
    </row>
    <row r="263" spans="28:36" x14ac:dyDescent="0.2">
      <c r="AB263" s="39" t="s">
        <v>86</v>
      </c>
      <c r="AC263" s="40">
        <f>_xll.qlInterestRateIndexFixingDate($Y$21,AD263)</f>
        <v>42647</v>
      </c>
      <c r="AD263" s="40">
        <f>_xll.qlCalendarAdvance(calendar,$AD262,AB263,,,trigger)</f>
        <v>42649</v>
      </c>
      <c r="AE263" s="40">
        <f>_xll.qlInterestRateIndexMaturity($Y$21,AD263,)</f>
        <v>42741</v>
      </c>
      <c r="AF263" s="43" t="e">
        <f>_xll.qlTenorBasisValue(TenorBasis3M,AD263,_xll.ohTrigger(trigger,$Y$36))</f>
        <v>#NUM!</v>
      </c>
      <c r="AG263" s="82">
        <f t="shared" si="22"/>
        <v>-5.8124323236046274E-4</v>
      </c>
      <c r="AH263" s="82">
        <f>_xll.qlIndexFixing($Y$21,$AC263,TRUE,_xll.ohTrigger(trigger))</f>
        <v>-5.843183388095593E-4</v>
      </c>
      <c r="AI263" s="43">
        <f>_xll.qlIndexFixing($Y$6,$AC263,TRUE,trigger)</f>
        <v>-5.8124323236046274E-4</v>
      </c>
      <c r="AJ263" s="45">
        <f t="shared" si="23"/>
        <v>-3.0751064490965603E-2</v>
      </c>
    </row>
    <row r="264" spans="28:36" x14ac:dyDescent="0.2">
      <c r="AB264" s="39" t="s">
        <v>86</v>
      </c>
      <c r="AC264" s="40">
        <f>_xll.qlInterestRateIndexFixingDate($Y$21,AD264)</f>
        <v>42648</v>
      </c>
      <c r="AD264" s="40">
        <f>_xll.qlCalendarAdvance(calendar,$AD263,AB264,,,trigger)</f>
        <v>42650</v>
      </c>
      <c r="AE264" s="40">
        <f>_xll.qlInterestRateIndexMaturity($Y$21,AD264,)</f>
        <v>42744</v>
      </c>
      <c r="AF264" s="43" t="e">
        <f>_xll.qlTenorBasisValue(TenorBasis3M,AD264,_xll.ohTrigger(trigger,$Y$36))</f>
        <v>#NUM!</v>
      </c>
      <c r="AG264" s="82">
        <f t="shared" si="22"/>
        <v>-5.7848659275997849E-4</v>
      </c>
      <c r="AH264" s="82">
        <f>_xll.qlIndexFixing($Y$21,$AC264,TRUE,_xll.ohTrigger(trigger))</f>
        <v>-5.8295957329636532E-4</v>
      </c>
      <c r="AI264" s="43">
        <f>_xll.qlIndexFixing($Y$6,$AC264,TRUE,trigger)</f>
        <v>-5.7848659275997849E-4</v>
      </c>
      <c r="AJ264" s="45">
        <f t="shared" si="23"/>
        <v>-4.4729805363868336E-2</v>
      </c>
    </row>
    <row r="265" spans="28:36" x14ac:dyDescent="0.2">
      <c r="AB265" s="39" t="s">
        <v>86</v>
      </c>
      <c r="AC265" s="40">
        <f>_xll.qlInterestRateIndexFixingDate($Y$21,AD265)</f>
        <v>42649</v>
      </c>
      <c r="AD265" s="40">
        <f>_xll.qlCalendarAdvance(calendar,$AD264,AB265,,,trigger)</f>
        <v>42653</v>
      </c>
      <c r="AE265" s="40">
        <f>_xll.qlInterestRateIndexMaturity($Y$21,AD265,)</f>
        <v>42745</v>
      </c>
      <c r="AF265" s="43" t="e">
        <f>_xll.qlTenorBasisValue(TenorBasis3M,AD265,_xll.ohTrigger(trigger,$Y$36))</f>
        <v>#NUM!</v>
      </c>
      <c r="AG265" s="82">
        <f t="shared" si="22"/>
        <v>-5.7067964690731931E-4</v>
      </c>
      <c r="AH265" s="82">
        <f>_xll.qlIndexFixing($Y$21,$AC265,TRUE,_xll.ohTrigger(trigger))</f>
        <v>-5.8049951153037605E-4</v>
      </c>
      <c r="AI265" s="43">
        <f>_xll.qlIndexFixing($Y$6,$AC265,TRUE,trigger)</f>
        <v>-5.7067964690731931E-4</v>
      </c>
      <c r="AJ265" s="45">
        <f t="shared" si="23"/>
        <v>-9.8198646230567399E-2</v>
      </c>
    </row>
    <row r="266" spans="28:36" x14ac:dyDescent="0.2">
      <c r="AB266" s="39" t="s">
        <v>86</v>
      </c>
      <c r="AC266" s="40">
        <f>_xll.qlInterestRateIndexFixingDate($Y$21,AD266)</f>
        <v>42650</v>
      </c>
      <c r="AD266" s="40">
        <f>_xll.qlCalendarAdvance(calendar,$AD265,AB266,,,trigger)</f>
        <v>42654</v>
      </c>
      <c r="AE266" s="40">
        <f>_xll.qlInterestRateIndexMaturity($Y$21,AD266,)</f>
        <v>42746</v>
      </c>
      <c r="AF266" s="43" t="e">
        <f>_xll.qlTenorBasisValue(TenorBasis3M,AD266,_xll.ohTrigger(trigger,$Y$36))</f>
        <v>#NUM!</v>
      </c>
      <c r="AG266" s="82">
        <f t="shared" si="22"/>
        <v>-5.6822597120381811E-4</v>
      </c>
      <c r="AH266" s="82">
        <f>_xll.qlIndexFixing($Y$21,$AC266,TRUE,_xll.ohTrigger(trigger))</f>
        <v>-5.7953284848989283E-4</v>
      </c>
      <c r="AI266" s="43">
        <f>_xll.qlIndexFixing($Y$6,$AC266,TRUE,trigger)</f>
        <v>-5.6822597120381811E-4</v>
      </c>
      <c r="AJ266" s="45">
        <f t="shared" si="23"/>
        <v>-0.11306877286074721</v>
      </c>
    </row>
    <row r="267" spans="28:36" x14ac:dyDescent="0.2">
      <c r="AB267" s="39" t="s">
        <v>86</v>
      </c>
      <c r="AC267" s="40">
        <f>_xll.qlInterestRateIndexFixingDate($Y$21,AD267)</f>
        <v>42653</v>
      </c>
      <c r="AD267" s="40">
        <f>_xll.qlCalendarAdvance(calendar,$AD266,AB267,,,trigger)</f>
        <v>42655</v>
      </c>
      <c r="AE267" s="40">
        <f>_xll.qlInterestRateIndexMaturity($Y$21,AD267,)</f>
        <v>42747</v>
      </c>
      <c r="AF267" s="43" t="e">
        <f>_xll.qlTenorBasisValue(TenorBasis3M,AD267,_xll.ohTrigger(trigger,$Y$36))</f>
        <v>#NUM!</v>
      </c>
      <c r="AG267" s="82">
        <f t="shared" si="22"/>
        <v>-5.658437729229031E-4</v>
      </c>
      <c r="AH267" s="82">
        <f>_xll.qlIndexFixing($Y$21,$AC267,TRUE,_xll.ohTrigger(trigger))</f>
        <v>-5.7856060083750626E-4</v>
      </c>
      <c r="AI267" s="43">
        <f>_xll.qlIndexFixing($Y$6,$AC267,TRUE,trigger)</f>
        <v>-5.658437729229031E-4</v>
      </c>
      <c r="AJ267" s="45">
        <f t="shared" si="23"/>
        <v>-0.12716827914603157</v>
      </c>
    </row>
    <row r="268" spans="28:36" x14ac:dyDescent="0.2">
      <c r="AB268" s="39" t="s">
        <v>86</v>
      </c>
      <c r="AC268" s="40">
        <f>_xll.qlInterestRateIndexFixingDate($Y$21,AD268)</f>
        <v>42654</v>
      </c>
      <c r="AD268" s="40">
        <f>_xll.qlCalendarAdvance(calendar,$AD267,AB268,,,trigger)</f>
        <v>42656</v>
      </c>
      <c r="AE268" s="40">
        <f>_xll.qlInterestRateIndexMaturity($Y$21,AD268,)</f>
        <v>42748</v>
      </c>
      <c r="AF268" s="43" t="e">
        <f>_xll.qlTenorBasisValue(TenorBasis3M,AD268,_xll.ohTrigger(trigger,$Y$36))</f>
        <v>#NUM!</v>
      </c>
      <c r="AG268" s="82">
        <f t="shared" si="22"/>
        <v>-5.6353134664391077E-4</v>
      </c>
      <c r="AH268" s="82">
        <f>_xll.qlIndexFixing($Y$21,$AC268,TRUE,_xll.ohTrigger(trigger))</f>
        <v>-5.7758236751012063E-4</v>
      </c>
      <c r="AI268" s="43">
        <f>_xll.qlIndexFixing($Y$6,$AC268,TRUE,trigger)</f>
        <v>-5.6353134664391077E-4</v>
      </c>
      <c r="AJ268" s="45">
        <f t="shared" si="23"/>
        <v>-0.1405102086620986</v>
      </c>
    </row>
    <row r="269" spans="28:36" x14ac:dyDescent="0.2">
      <c r="AB269" s="39" t="s">
        <v>86</v>
      </c>
      <c r="AC269" s="40">
        <f>_xll.qlInterestRateIndexFixingDate($Y$21,AD269)</f>
        <v>42655</v>
      </c>
      <c r="AD269" s="40">
        <f>_xll.qlCalendarAdvance(calendar,$AD268,AB269,,,trigger)</f>
        <v>42657</v>
      </c>
      <c r="AE269" s="40">
        <f>_xll.qlInterestRateIndexMaturity($Y$21,AD269,)</f>
        <v>42751</v>
      </c>
      <c r="AF269" s="43" t="e">
        <f>_xll.qlTenorBasisValue(TenorBasis3M,AD269,_xll.ohTrigger(trigger,$Y$36))</f>
        <v>#NUM!</v>
      </c>
      <c r="AG269" s="82">
        <f t="shared" si="22"/>
        <v>-5.6128698694617716E-4</v>
      </c>
      <c r="AH269" s="82">
        <f>_xll.qlIndexFixing($Y$21,$AC269,TRUE,_xll.ohTrigger(trigger))</f>
        <v>-5.7610172653015893E-4</v>
      </c>
      <c r="AI269" s="43">
        <f>_xll.qlIndexFixing($Y$6,$AC269,TRUE,trigger)</f>
        <v>-5.6128698694617716E-4</v>
      </c>
      <c r="AJ269" s="45">
        <f t="shared" si="23"/>
        <v>-0.14814739583981767</v>
      </c>
    </row>
    <row r="270" spans="28:36" x14ac:dyDescent="0.2">
      <c r="AB270" s="39" t="s">
        <v>86</v>
      </c>
      <c r="AC270" s="40">
        <f>_xll.qlInterestRateIndexFixingDate($Y$21,AD270)</f>
        <v>42656</v>
      </c>
      <c r="AD270" s="40">
        <f>_xll.qlCalendarAdvance(calendar,$AD269,AB270,,,trigger)</f>
        <v>42660</v>
      </c>
      <c r="AE270" s="40">
        <f>_xll.qlInterestRateIndexMaturity($Y$21,AD270,)</f>
        <v>42752</v>
      </c>
      <c r="AF270" s="43" t="e">
        <f>_xll.qlTenorBasisValue(TenorBasis3M,AD270,_xll.ohTrigger(trigger,$Y$36))</f>
        <v>#NUM!</v>
      </c>
      <c r="AG270" s="82">
        <f t="shared" si="22"/>
        <v>-5.5494525313389204E-4</v>
      </c>
      <c r="AH270" s="82">
        <f>_xll.qlIndexFixing($Y$21,$AC270,TRUE,_xll.ohTrigger(trigger))</f>
        <v>-5.7360155619605631E-4</v>
      </c>
      <c r="AI270" s="43">
        <f>_xll.qlIndexFixing($Y$6,$AC270,TRUE,trigger)</f>
        <v>-5.5494525313389204E-4</v>
      </c>
      <c r="AJ270" s="45">
        <f t="shared" si="23"/>
        <v>-0.18656303062164264</v>
      </c>
    </row>
    <row r="271" spans="28:36" x14ac:dyDescent="0.2">
      <c r="AB271" s="39" t="s">
        <v>86</v>
      </c>
      <c r="AC271" s="40">
        <f>_xll.qlInterestRateIndexFixingDate($Y$21,AD271)</f>
        <v>42657</v>
      </c>
      <c r="AD271" s="40">
        <f>_xll.qlCalendarAdvance(calendar,$AD270,AB271,,,trigger)</f>
        <v>42661</v>
      </c>
      <c r="AE271" s="40">
        <f>_xll.qlInterestRateIndexMaturity($Y$21,AD271,)</f>
        <v>42753</v>
      </c>
      <c r="AF271" s="43" t="e">
        <f>_xll.qlTenorBasisValue(TenorBasis3M,AD271,_xll.ohTrigger(trigger,$Y$36))</f>
        <v>#NUM!</v>
      </c>
      <c r="AG271" s="82">
        <f t="shared" si="22"/>
        <v>-5.5295610555455637E-4</v>
      </c>
      <c r="AH271" s="82">
        <f>_xll.qlIndexFixing($Y$21,$AC271,TRUE,_xll.ohTrigger(trigger))</f>
        <v>-5.7258737854550055E-4</v>
      </c>
      <c r="AI271" s="43">
        <f>_xll.qlIndexFixing($Y$6,$AC271,TRUE,trigger)</f>
        <v>-5.5295610555455637E-4</v>
      </c>
      <c r="AJ271" s="45">
        <f t="shared" si="23"/>
        <v>-0.19631272990944185</v>
      </c>
    </row>
    <row r="272" spans="28:36" x14ac:dyDescent="0.2">
      <c r="AB272" s="39" t="s">
        <v>86</v>
      </c>
      <c r="AC272" s="40">
        <f>_xll.qlInterestRateIndexFixingDate($Y$21,AD272)</f>
        <v>42660</v>
      </c>
      <c r="AD272" s="40">
        <f>_xll.qlCalendarAdvance(calendar,$AD271,AB272,,,trigger)</f>
        <v>42662</v>
      </c>
      <c r="AE272" s="40">
        <f>_xll.qlInterestRateIndexMaturity($Y$21,AD272,)</f>
        <v>42754</v>
      </c>
      <c r="AF272" s="43" t="e">
        <f>_xll.qlTenorBasisValue(TenorBasis3M,AD272,_xll.ohTrigger(trigger,$Y$36))</f>
        <v>#NUM!</v>
      </c>
      <c r="AG272" s="82">
        <f t="shared" si="22"/>
        <v>-5.5102649745316073E-4</v>
      </c>
      <c r="AH272" s="82">
        <f>_xll.qlIndexFixing($Y$21,$AC272,TRUE,_xll.ohTrigger(trigger))</f>
        <v>-5.7156480883789552E-4</v>
      </c>
      <c r="AI272" s="43">
        <f>_xll.qlIndexFixing($Y$6,$AC272,TRUE,trigger)</f>
        <v>-5.5102649745316073E-4</v>
      </c>
      <c r="AJ272" s="45">
        <f t="shared" si="23"/>
        <v>-0.20538311384734795</v>
      </c>
    </row>
    <row r="273" spans="28:36" x14ac:dyDescent="0.2">
      <c r="AB273" s="39" t="s">
        <v>86</v>
      </c>
      <c r="AC273" s="40">
        <f>_xll.qlInterestRateIndexFixingDate($Y$21,AD273)</f>
        <v>42661</v>
      </c>
      <c r="AD273" s="40">
        <f>_xll.qlCalendarAdvance(calendar,$AD272,AB273,,,trigger)</f>
        <v>42663</v>
      </c>
      <c r="AE273" s="40">
        <f>_xll.qlInterestRateIndexMaturity($Y$21,AD273,)</f>
        <v>42755</v>
      </c>
      <c r="AF273" s="43" t="e">
        <f>_xll.qlTenorBasisValue(TenorBasis3M,AD273,_xll.ohTrigger(trigger,$Y$36))</f>
        <v>#NUM!</v>
      </c>
      <c r="AG273" s="82">
        <f t="shared" si="22"/>
        <v>-5.4915472340904149E-4</v>
      </c>
      <c r="AH273" s="82">
        <f>_xll.qlIndexFixing($Y$21,$AC273,TRUE,_xll.ohTrigger(trigger))</f>
        <v>-5.705334460079732E-4</v>
      </c>
      <c r="AI273" s="43">
        <f>_xll.qlIndexFixing($Y$6,$AC273,TRUE,trigger)</f>
        <v>-5.4915472340904149E-4</v>
      </c>
      <c r="AJ273" s="45">
        <f t="shared" si="23"/>
        <v>-0.2137872259893171</v>
      </c>
    </row>
    <row r="274" spans="28:36" x14ac:dyDescent="0.2">
      <c r="AB274" s="39" t="s">
        <v>86</v>
      </c>
      <c r="AC274" s="40">
        <f>_xll.qlInterestRateIndexFixingDate($Y$21,AD274)</f>
        <v>42662</v>
      </c>
      <c r="AD274" s="40">
        <f>_xll.qlCalendarAdvance(calendar,$AD273,AB274,,,trigger)</f>
        <v>42664</v>
      </c>
      <c r="AE274" s="40">
        <f>_xll.qlInterestRateIndexMaturity($Y$21,AD274,)</f>
        <v>42758</v>
      </c>
      <c r="AF274" s="43" t="e">
        <f>_xll.qlTenorBasisValue(TenorBasis3M,AD274,_xll.ohTrigger(trigger,$Y$36))</f>
        <v>#NUM!</v>
      </c>
      <c r="AG274" s="82">
        <f t="shared" si="22"/>
        <v>-5.473390780015349E-4</v>
      </c>
      <c r="AH274" s="82">
        <f>_xll.qlIndexFixing($Y$21,$AC274,TRUE,_xll.ohTrigger(trigger))</f>
        <v>-5.6888284546022293E-4</v>
      </c>
      <c r="AI274" s="43">
        <f>_xll.qlIndexFixing($Y$6,$AC274,TRUE,trigger)</f>
        <v>-5.473390780015349E-4</v>
      </c>
      <c r="AJ274" s="45">
        <f t="shared" si="23"/>
        <v>-0.21543767458688023</v>
      </c>
    </row>
    <row r="275" spans="28:36" x14ac:dyDescent="0.2">
      <c r="AB275" s="39" t="s">
        <v>86</v>
      </c>
      <c r="AC275" s="40">
        <f>_xll.qlInterestRateIndexFixingDate($Y$21,AD275)</f>
        <v>42663</v>
      </c>
      <c r="AD275" s="40">
        <f>_xll.qlCalendarAdvance(calendar,$AD274,AB275,,,trigger)</f>
        <v>42667</v>
      </c>
      <c r="AE275" s="40">
        <f>_xll.qlInterestRateIndexMaturity($Y$21,AD275,)</f>
        <v>42759</v>
      </c>
      <c r="AF275" s="43" t="e">
        <f>_xll.qlTenorBasisValue(TenorBasis3M,AD275,_xll.ohTrigger(trigger,$Y$36))</f>
        <v>#NUM!</v>
      </c>
      <c r="AG275" s="82">
        <f t="shared" si="22"/>
        <v>-5.422118593920532E-4</v>
      </c>
      <c r="AH275" s="82">
        <f>_xll.qlIndexFixing($Y$21,$AC275,TRUE,_xll.ohTrigger(trigger))</f>
        <v>-5.6631204212239132E-4</v>
      </c>
      <c r="AI275" s="43">
        <f>_xll.qlIndexFixing($Y$6,$AC275,TRUE,trigger)</f>
        <v>-5.422118593920532E-4</v>
      </c>
      <c r="AJ275" s="45">
        <f t="shared" si="23"/>
        <v>-0.24100182730338121</v>
      </c>
    </row>
    <row r="276" spans="28:36" x14ac:dyDescent="0.2">
      <c r="AB276" s="39" t="s">
        <v>86</v>
      </c>
      <c r="AC276" s="40">
        <f>_xll.qlInterestRateIndexFixingDate($Y$21,AD276)</f>
        <v>42664</v>
      </c>
      <c r="AD276" s="40">
        <f>_xll.qlCalendarAdvance(calendar,$AD275,AB276,,,trigger)</f>
        <v>42668</v>
      </c>
      <c r="AE276" s="40">
        <f>_xll.qlInterestRateIndexMaturity($Y$21,AD276,)</f>
        <v>42760</v>
      </c>
      <c r="AF276" s="43" t="e">
        <f>_xll.qlTenorBasisValue(TenorBasis3M,AD276,_xll.ohTrigger(trigger,$Y$36))</f>
        <v>#NUM!</v>
      </c>
      <c r="AG276" s="82">
        <f t="shared" si="22"/>
        <v>-5.4060367432435955E-4</v>
      </c>
      <c r="AH276" s="82">
        <f>_xll.qlIndexFixing($Y$21,$AC276,TRUE,_xll.ohTrigger(trigger))</f>
        <v>-5.6523069767492869E-4</v>
      </c>
      <c r="AI276" s="43">
        <f>_xll.qlIndexFixing($Y$6,$AC276,TRUE,trigger)</f>
        <v>-5.4060367432435955E-4</v>
      </c>
      <c r="AJ276" s="45">
        <f t="shared" si="23"/>
        <v>-0.24627023350569138</v>
      </c>
    </row>
    <row r="277" spans="28:36" x14ac:dyDescent="0.2">
      <c r="AB277" s="39" t="s">
        <v>86</v>
      </c>
      <c r="AC277" s="40">
        <f>_xll.qlInterestRateIndexFixingDate($Y$21,AD277)</f>
        <v>42667</v>
      </c>
      <c r="AD277" s="40">
        <f>_xll.qlCalendarAdvance(calendar,$AD276,AB277,,,trigger)</f>
        <v>42669</v>
      </c>
      <c r="AE277" s="40">
        <f>_xll.qlInterestRateIndexMaturity($Y$21,AD277,)</f>
        <v>42761</v>
      </c>
      <c r="AF277" s="43" t="e">
        <f>_xll.qlTenorBasisValue(TenorBasis3M,AD277,_xll.ohTrigger(trigger,$Y$36))</f>
        <v>#NUM!</v>
      </c>
      <c r="AG277" s="82">
        <f t="shared" si="22"/>
        <v>-5.3904309078995987E-4</v>
      </c>
      <c r="AH277" s="82">
        <f>_xll.qlIndexFixing($Y$21,$AC277,TRUE,_xll.ohTrigger(trigger))</f>
        <v>-5.6413815369920467E-4</v>
      </c>
      <c r="AI277" s="43">
        <f>_xll.qlIndexFixing($Y$6,$AC277,TRUE,trigger)</f>
        <v>-5.3904309078995987E-4</v>
      </c>
      <c r="AJ277" s="45">
        <f t="shared" si="23"/>
        <v>-0.25095062909244803</v>
      </c>
    </row>
    <row r="278" spans="28:36" x14ac:dyDescent="0.2">
      <c r="AB278" s="39" t="s">
        <v>86</v>
      </c>
      <c r="AC278" s="40">
        <f>_xll.qlInterestRateIndexFixingDate($Y$21,AD278)</f>
        <v>42668</v>
      </c>
      <c r="AD278" s="40">
        <f>_xll.qlCalendarAdvance(calendar,$AD277,AB278,,,trigger)</f>
        <v>42670</v>
      </c>
      <c r="AE278" s="40">
        <f>_xll.qlInterestRateIndexMaturity($Y$21,AD278,)</f>
        <v>42762</v>
      </c>
      <c r="AF278" s="43" t="e">
        <f>_xll.qlTenorBasisValue(TenorBasis3M,AD278,_xll.ohTrigger(trigger,$Y$36))</f>
        <v>#NUM!</v>
      </c>
      <c r="AG278" s="82">
        <f t="shared" si="22"/>
        <v>-5.3752840336819031E-4</v>
      </c>
      <c r="AH278" s="82">
        <f>_xll.qlIndexFixing($Y$21,$AC278,TRUE,_xll.ohTrigger(trigger))</f>
        <v>-5.6303400912777917E-4</v>
      </c>
      <c r="AI278" s="43">
        <f>_xll.qlIndexFixing($Y$6,$AC278,TRUE,trigger)</f>
        <v>-5.3752840336819031E-4</v>
      </c>
      <c r="AJ278" s="45">
        <f t="shared" si="23"/>
        <v>-0.25505605759588862</v>
      </c>
    </row>
    <row r="279" spans="28:36" x14ac:dyDescent="0.2">
      <c r="AB279" s="39" t="s">
        <v>86</v>
      </c>
      <c r="AC279" s="40">
        <f>_xll.qlInterestRateIndexFixingDate($Y$21,AD279)</f>
        <v>42669</v>
      </c>
      <c r="AD279" s="40">
        <f>_xll.qlCalendarAdvance(calendar,$AD278,AB279,,,trigger)</f>
        <v>42671</v>
      </c>
      <c r="AE279" s="40">
        <f>_xll.qlInterestRateIndexMaturity($Y$21,AD279,)</f>
        <v>42765</v>
      </c>
      <c r="AF279" s="43" t="e">
        <f>_xll.qlTenorBasisValue(TenorBasis3M,AD279,_xll.ohTrigger(trigger,$Y$36))</f>
        <v>#NUM!</v>
      </c>
      <c r="AG279" s="82">
        <f t="shared" si="22"/>
        <v>-5.3605790663838703E-4</v>
      </c>
      <c r="AH279" s="82">
        <f>_xll.qlIndexFixing($Y$21,$AC279,TRUE,_xll.ohTrigger(trigger))</f>
        <v>-5.611682918000801E-4</v>
      </c>
      <c r="AI279" s="43">
        <f>_xll.qlIndexFixing($Y$6,$AC279,TRUE,trigger)</f>
        <v>-5.3605790663838703E-4</v>
      </c>
      <c r="AJ279" s="45">
        <f t="shared" si="23"/>
        <v>-0.25110385161693077</v>
      </c>
    </row>
    <row r="280" spans="28:36" x14ac:dyDescent="0.2">
      <c r="AB280" s="39" t="s">
        <v>86</v>
      </c>
      <c r="AC280" s="40">
        <f>_xll.qlInterestRateIndexFixingDate($Y$21,AD280)</f>
        <v>42670</v>
      </c>
      <c r="AD280" s="40">
        <f>_xll.qlCalendarAdvance(calendar,$AD279,AB280,,,trigger)</f>
        <v>42674</v>
      </c>
      <c r="AE280" s="40">
        <f>_xll.qlInterestRateIndexMaturity($Y$21,AD280,)</f>
        <v>42766</v>
      </c>
      <c r="AF280" s="43" t="e">
        <f>_xll.qlTenorBasisValue(TenorBasis3M,AD280,_xll.ohTrigger(trigger,$Y$36))</f>
        <v>#NUM!</v>
      </c>
      <c r="AG280" s="82">
        <f t="shared" si="22"/>
        <v>-5.3189450639413831E-4</v>
      </c>
      <c r="AH280" s="82">
        <f>_xll.qlIndexFixing($Y$21,$AC280,TRUE,_xll.ohTrigger(trigger))</f>
        <v>-5.5849340347978395E-4</v>
      </c>
      <c r="AI280" s="43">
        <f>_xll.qlIndexFixing($Y$6,$AC280,TRUE,trigger)</f>
        <v>-5.3189450639413831E-4</v>
      </c>
      <c r="AJ280" s="45">
        <f t="shared" si="23"/>
        <v>-0.2659889708564564</v>
      </c>
    </row>
    <row r="281" spans="28:36" x14ac:dyDescent="0.2">
      <c r="AB281" s="39" t="s">
        <v>86</v>
      </c>
      <c r="AC281" s="40">
        <f>_xll.qlInterestRateIndexFixingDate($Y$21,AD281)</f>
        <v>42671</v>
      </c>
      <c r="AD281" s="40">
        <f>_xll.qlCalendarAdvance(calendar,$AD280,AB281,,,trigger)</f>
        <v>42675</v>
      </c>
      <c r="AE281" s="40">
        <f>_xll.qlInterestRateIndexMaturity($Y$21,AD281,)</f>
        <v>42767</v>
      </c>
      <c r="AF281" s="43" t="e">
        <f>_xll.qlTenorBasisValue(TenorBasis3M,AD281,_xll.ohTrigger(trigger,$Y$36))</f>
        <v>#NUM!</v>
      </c>
      <c r="AG281" s="82">
        <f t="shared" si="22"/>
        <v>-5.3058371822556328E-4</v>
      </c>
      <c r="AH281" s="82">
        <f>_xll.qlIndexFixing($Y$21,$AC281,TRUE,_xll.ohTrigger(trigger))</f>
        <v>-5.5732523987176482E-4</v>
      </c>
      <c r="AI281" s="43">
        <f>_xll.qlIndexFixing($Y$6,$AC281,TRUE,trigger)</f>
        <v>-5.3058371822556328E-4</v>
      </c>
      <c r="AJ281" s="45">
        <f t="shared" si="23"/>
        <v>-0.26741521646201544</v>
      </c>
    </row>
    <row r="282" spans="28:36" x14ac:dyDescent="0.2">
      <c r="AB282" s="39" t="s">
        <v>86</v>
      </c>
      <c r="AC282" s="40">
        <f>_xll.qlInterestRateIndexFixingDate($Y$21,AD282)</f>
        <v>42674</v>
      </c>
      <c r="AD282" s="40">
        <f>_xll.qlCalendarAdvance(calendar,$AD281,AB282,,,trigger)</f>
        <v>42676</v>
      </c>
      <c r="AE282" s="40">
        <f>_xll.qlInterestRateIndexMaturity($Y$21,AD282,)</f>
        <v>42768</v>
      </c>
      <c r="AF282" s="43" t="e">
        <f>_xll.qlTenorBasisValue(TenorBasis3M,AD282,_xll.ohTrigger(trigger,$Y$36))</f>
        <v>#NUM!</v>
      </c>
      <c r="AG282" s="82">
        <f t="shared" si="22"/>
        <v>-5.2930859364563594E-4</v>
      </c>
      <c r="AH282" s="82">
        <f>_xll.qlIndexFixing($Y$21,$AC282,TRUE,_xll.ohTrigger(trigger))</f>
        <v>-5.5614306924081289E-4</v>
      </c>
      <c r="AI282" s="43">
        <f>_xll.qlIndexFixing($Y$6,$AC282,TRUE,trigger)</f>
        <v>-5.2930859364563594E-4</v>
      </c>
      <c r="AJ282" s="45">
        <f t="shared" si="23"/>
        <v>-0.26834475595176949</v>
      </c>
    </row>
    <row r="283" spans="28:36" x14ac:dyDescent="0.2">
      <c r="AB283" s="39" t="s">
        <v>86</v>
      </c>
      <c r="AC283" s="40">
        <f>_xll.qlInterestRateIndexFixingDate($Y$21,AD283)</f>
        <v>42675</v>
      </c>
      <c r="AD283" s="40">
        <f>_xll.qlCalendarAdvance(calendar,$AD282,AB283,,,trigger)</f>
        <v>42677</v>
      </c>
      <c r="AE283" s="40">
        <f>_xll.qlInterestRateIndexMaturity($Y$21,AD283,)</f>
        <v>42769</v>
      </c>
      <c r="AF283" s="43" t="e">
        <f>_xll.qlTenorBasisValue(TenorBasis3M,AD283,_xll.ohTrigger(trigger,$Y$36))</f>
        <v>#NUM!</v>
      </c>
      <c r="AG283" s="82">
        <f t="shared" si="22"/>
        <v>-5.2806742723369245E-4</v>
      </c>
      <c r="AH283" s="82">
        <f>_xll.qlIndexFixing($Y$21,$AC283,TRUE,_xll.ohTrigger(trigger))</f>
        <v>-5.5494649051340589E-4</v>
      </c>
      <c r="AI283" s="43">
        <f>_xll.qlIndexFixing($Y$6,$AC283,TRUE,trigger)</f>
        <v>-5.2806742723369245E-4</v>
      </c>
      <c r="AJ283" s="45">
        <f t="shared" si="23"/>
        <v>-0.26879063279713444</v>
      </c>
    </row>
    <row r="284" spans="28:36" x14ac:dyDescent="0.2">
      <c r="AB284" s="39" t="s">
        <v>86</v>
      </c>
      <c r="AC284" s="40">
        <f>_xll.qlInterestRateIndexFixingDate($Y$21,AD284)</f>
        <v>42676</v>
      </c>
      <c r="AD284" s="40">
        <f>_xll.qlCalendarAdvance(calendar,$AD283,AB284,,,trigger)</f>
        <v>42678</v>
      </c>
      <c r="AE284" s="40">
        <f>_xll.qlInterestRateIndexMaturity($Y$21,AD284,)</f>
        <v>42772</v>
      </c>
      <c r="AF284" s="43" t="e">
        <f>_xll.qlTenorBasisValue(TenorBasis3M,AD284,_xll.ohTrigger(trigger,$Y$36))</f>
        <v>#NUM!</v>
      </c>
      <c r="AG284" s="82">
        <f t="shared" si="22"/>
        <v>-5.2685851356906927E-4</v>
      </c>
      <c r="AH284" s="82">
        <f>_xll.qlIndexFixing($Y$21,$AC284,TRUE,_xll.ohTrigger(trigger))</f>
        <v>-5.5282342601701607E-4</v>
      </c>
      <c r="AI284" s="43">
        <f>_xll.qlIndexFixing($Y$6,$AC284,TRUE,trigger)</f>
        <v>-5.2685851356906927E-4</v>
      </c>
      <c r="AJ284" s="45">
        <f t="shared" si="23"/>
        <v>-0.25964912447946797</v>
      </c>
    </row>
    <row r="285" spans="28:36" x14ac:dyDescent="0.2">
      <c r="AB285" s="39" t="s">
        <v>86</v>
      </c>
      <c r="AC285" s="40">
        <f>_xll.qlInterestRateIndexFixingDate($Y$21,AD285)</f>
        <v>42677</v>
      </c>
      <c r="AD285" s="40">
        <f>_xll.qlCalendarAdvance(calendar,$AD284,AB285,,,trigger)</f>
        <v>42681</v>
      </c>
      <c r="AE285" s="40">
        <f>_xll.qlInterestRateIndexMaturity($Y$21,AD285,)</f>
        <v>42773</v>
      </c>
      <c r="AF285" s="43" t="e">
        <f>_xll.qlTenorBasisValue(TenorBasis3M,AD285,_xll.ohTrigger(trigger,$Y$36))</f>
        <v>#NUM!</v>
      </c>
      <c r="AG285" s="82">
        <f t="shared" si="22"/>
        <v>-5.2340823485248311E-4</v>
      </c>
      <c r="AH285" s="82">
        <f>_xll.qlIndexFixing($Y$21,$AC285,TRUE,_xll.ohTrigger(trigger))</f>
        <v>-5.5000807315661883E-4</v>
      </c>
      <c r="AI285" s="43">
        <f>_xll.qlIndexFixing($Y$6,$AC285,TRUE,trigger)</f>
        <v>-5.2340823485248311E-4</v>
      </c>
      <c r="AJ285" s="45">
        <f t="shared" si="23"/>
        <v>-0.26599838304135726</v>
      </c>
    </row>
    <row r="286" spans="28:36" x14ac:dyDescent="0.2">
      <c r="AB286" s="39" t="s">
        <v>86</v>
      </c>
      <c r="AC286" s="40">
        <f>_xll.qlInterestRateIndexFixingDate($Y$21,AD286)</f>
        <v>42678</v>
      </c>
      <c r="AD286" s="40">
        <f>_xll.qlCalendarAdvance(calendar,$AD285,AB286,,,trigger)</f>
        <v>42682</v>
      </c>
      <c r="AE286" s="40">
        <f>_xll.qlInterestRateIndexMaturity($Y$21,AD286,)</f>
        <v>42774</v>
      </c>
      <c r="AF286" s="43" t="e">
        <f>_xll.qlTenorBasisValue(TenorBasis3M,AD286,_xll.ohTrigger(trigger,$Y$36))</f>
        <v>#NUM!</v>
      </c>
      <c r="AG286" s="82">
        <f t="shared" si="22"/>
        <v>-5.2231127797050319E-4</v>
      </c>
      <c r="AH286" s="82">
        <f>_xll.qlIndexFixing($Y$21,$AC286,TRUE,_xll.ohTrigger(trigger))</f>
        <v>-5.4873343782759474E-4</v>
      </c>
      <c r="AI286" s="43">
        <f>_xll.qlIndexFixing($Y$6,$AC286,TRUE,trigger)</f>
        <v>-5.2231127797050319E-4</v>
      </c>
      <c r="AJ286" s="45">
        <f t="shared" si="23"/>
        <v>-0.26422159857091554</v>
      </c>
    </row>
    <row r="287" spans="28:36" x14ac:dyDescent="0.2">
      <c r="AB287" s="39" t="s">
        <v>86</v>
      </c>
      <c r="AC287" s="40">
        <f>_xll.qlInterestRateIndexFixingDate($Y$21,AD287)</f>
        <v>42681</v>
      </c>
      <c r="AD287" s="40">
        <f>_xll.qlCalendarAdvance(calendar,$AD286,AB287,,,trigger)</f>
        <v>42683</v>
      </c>
      <c r="AE287" s="40">
        <f>_xll.qlInterestRateIndexMaturity($Y$21,AD287,)</f>
        <v>42775</v>
      </c>
      <c r="AF287" s="43" t="e">
        <f>_xll.qlTenorBasisValue(TenorBasis3M,AD287,_xll.ohTrigger(trigger,$Y$36))</f>
        <v>#NUM!</v>
      </c>
      <c r="AG287" s="82">
        <f t="shared" si="22"/>
        <v>-5.2123804673252468E-4</v>
      </c>
      <c r="AH287" s="82">
        <f>_xll.qlIndexFixing($Y$21,$AC287,TRUE,_xll.ohTrigger(trigger))</f>
        <v>-5.4744198794838377E-4</v>
      </c>
      <c r="AI287" s="43">
        <f>_xll.qlIndexFixing($Y$6,$AC287,TRUE,trigger)</f>
        <v>-5.2123804673252468E-4</v>
      </c>
      <c r="AJ287" s="45">
        <f t="shared" si="23"/>
        <v>-0.26203941215859083</v>
      </c>
    </row>
    <row r="288" spans="28:36" x14ac:dyDescent="0.2">
      <c r="AB288" s="39" t="s">
        <v>86</v>
      </c>
      <c r="AC288" s="40">
        <f>_xll.qlInterestRateIndexFixingDate($Y$21,AD288)</f>
        <v>42682</v>
      </c>
      <c r="AD288" s="40">
        <f>_xll.qlCalendarAdvance(calendar,$AD287,AB288,,,trigger)</f>
        <v>42684</v>
      </c>
      <c r="AE288" s="40">
        <f>_xll.qlInterestRateIndexMaturity($Y$21,AD288,)</f>
        <v>42776</v>
      </c>
      <c r="AF288" s="43" t="e">
        <f>_xll.qlTenorBasisValue(TenorBasis3M,AD288,_xll.ohTrigger(trigger,$Y$36))</f>
        <v>#NUM!</v>
      </c>
      <c r="AG288" s="82">
        <f t="shared" si="22"/>
        <v>-5.2018683571788385E-4</v>
      </c>
      <c r="AH288" s="82">
        <f>_xll.qlIndexFixing($Y$21,$AC288,TRUE,_xll.ohTrigger(trigger))</f>
        <v>-5.4613332244111913E-4</v>
      </c>
      <c r="AI288" s="43">
        <f>_xll.qlIndexFixing($Y$6,$AC288,TRUE,trigger)</f>
        <v>-5.2018683571788385E-4</v>
      </c>
      <c r="AJ288" s="45">
        <f t="shared" si="23"/>
        <v>-0.25946486723235285</v>
      </c>
    </row>
    <row r="289" spans="28:36" x14ac:dyDescent="0.2">
      <c r="AB289" s="39" t="s">
        <v>86</v>
      </c>
      <c r="AC289" s="40">
        <f>_xll.qlInterestRateIndexFixingDate($Y$21,AD289)</f>
        <v>42683</v>
      </c>
      <c r="AD289" s="40">
        <f>_xll.qlCalendarAdvance(calendar,$AD288,AB289,,,trigger)</f>
        <v>42685</v>
      </c>
      <c r="AE289" s="40">
        <f>_xll.qlInterestRateIndexMaturity($Y$21,AD289,)</f>
        <v>42779</v>
      </c>
      <c r="AF289" s="43" t="e">
        <f>_xll.qlTenorBasisValue(TenorBasis3M,AD289,_xll.ohTrigger(trigger,$Y$36))</f>
        <v>#NUM!</v>
      </c>
      <c r="AG289" s="82">
        <f t="shared" si="22"/>
        <v>-5.1915593950591706E-4</v>
      </c>
      <c r="AH289" s="82">
        <f>_xll.qlIndexFixing($Y$21,$AC289,TRUE,_xll.ohTrigger(trigger))</f>
        <v>-5.4371360713436527E-4</v>
      </c>
      <c r="AI289" s="43">
        <f>_xll.qlIndexFixing($Y$6,$AC289,TRUE,trigger)</f>
        <v>-5.1915593950591706E-4</v>
      </c>
      <c r="AJ289" s="45">
        <f t="shared" si="23"/>
        <v>-0.24557667628448215</v>
      </c>
    </row>
    <row r="290" spans="28:36" x14ac:dyDescent="0.2">
      <c r="AB290" s="39" t="s">
        <v>86</v>
      </c>
      <c r="AC290" s="40">
        <f>_xll.qlInterestRateIndexFixingDate($Y$21,AD290)</f>
        <v>42684</v>
      </c>
      <c r="AD290" s="40">
        <f>_xll.qlCalendarAdvance(calendar,$AD289,AB290,,,trigger)</f>
        <v>42688</v>
      </c>
      <c r="AE290" s="40">
        <f>_xll.qlInterestRateIndexMaturity($Y$21,AD290,)</f>
        <v>42780</v>
      </c>
      <c r="AF290" s="43" t="e">
        <f>_xll.qlTenorBasisValue(TenorBasis3M,AD290,_xll.ohTrigger(trigger,$Y$36))</f>
        <v>#NUM!</v>
      </c>
      <c r="AG290" s="82">
        <f t="shared" si="22"/>
        <v>-5.1616808547942303E-4</v>
      </c>
      <c r="AH290" s="82">
        <f>_xll.qlIndexFixing($Y$21,$AC290,TRUE,_xll.ohTrigger(trigger))</f>
        <v>-5.4071848254856191E-4</v>
      </c>
      <c r="AI290" s="43">
        <f>_xll.qlIndexFixing($Y$6,$AC290,TRUE,trigger)</f>
        <v>-5.1616808547942303E-4</v>
      </c>
      <c r="AJ290" s="45">
        <f t="shared" si="23"/>
        <v>-0.24550397069138882</v>
      </c>
    </row>
    <row r="291" spans="28:36" x14ac:dyDescent="0.2">
      <c r="AB291" s="39" t="s">
        <v>86</v>
      </c>
      <c r="AC291" s="40">
        <f>_xll.qlInterestRateIndexFixingDate($Y$21,AD291)</f>
        <v>42685</v>
      </c>
      <c r="AD291" s="40">
        <f>_xll.qlCalendarAdvance(calendar,$AD290,AB291,,,trigger)</f>
        <v>42689</v>
      </c>
      <c r="AE291" s="40">
        <f>_xll.qlInterestRateIndexMaturity($Y$21,AD291,)</f>
        <v>42781</v>
      </c>
      <c r="AF291" s="43" t="e">
        <f>_xll.qlTenorBasisValue(TenorBasis3M,AD291,_xll.ohTrigger(trigger,$Y$36))</f>
        <v>#NUM!</v>
      </c>
      <c r="AG291" s="82">
        <f t="shared" si="22"/>
        <v>-5.152013942715146E-4</v>
      </c>
      <c r="AH291" s="82">
        <f>_xll.qlIndexFixing($Y$21,$AC291,TRUE,_xll.ohTrigger(trigger))</f>
        <v>-5.3931772270348938E-4</v>
      </c>
      <c r="AI291" s="43">
        <f>_xll.qlIndexFixing($Y$6,$AC291,TRUE,trigger)</f>
        <v>-5.152013942715146E-4</v>
      </c>
      <c r="AJ291" s="45">
        <f t="shared" si="23"/>
        <v>-0.24116328431974784</v>
      </c>
    </row>
    <row r="292" spans="28:36" x14ac:dyDescent="0.2">
      <c r="AB292" s="39" t="s">
        <v>86</v>
      </c>
      <c r="AC292" s="40">
        <f>_xll.qlInterestRateIndexFixingDate($Y$21,AD292)</f>
        <v>42688</v>
      </c>
      <c r="AD292" s="40">
        <f>_xll.qlCalendarAdvance(calendar,$AD291,AB292,,,trigger)</f>
        <v>42690</v>
      </c>
      <c r="AE292" s="40">
        <f>_xll.qlInterestRateIndexMaturity($Y$21,AD292,)</f>
        <v>42782</v>
      </c>
      <c r="AF292" s="43" t="e">
        <f>_xll.qlTenorBasisValue(TenorBasis3M,AD292,_xll.ohTrigger(trigger,$Y$36))</f>
        <v>#NUM!</v>
      </c>
      <c r="AG292" s="82">
        <f t="shared" si="22"/>
        <v>-5.1424649076296151E-4</v>
      </c>
      <c r="AH292" s="82">
        <f>_xll.qlIndexFixing($Y$21,$AC292,TRUE,_xll.ohTrigger(trigger))</f>
        <v>-5.3789734074665536E-4</v>
      </c>
      <c r="AI292" s="43">
        <f>_xll.qlIndexFixing($Y$6,$AC292,TRUE,trigger)</f>
        <v>-5.1424649076296151E-4</v>
      </c>
      <c r="AJ292" s="45">
        <f t="shared" si="23"/>
        <v>-0.23650849983693842</v>
      </c>
    </row>
    <row r="293" spans="28:36" x14ac:dyDescent="0.2">
      <c r="AB293" s="39" t="s">
        <v>86</v>
      </c>
      <c r="AC293" s="40">
        <f>_xll.qlInterestRateIndexFixingDate($Y$21,AD293)</f>
        <v>42689</v>
      </c>
      <c r="AD293" s="40">
        <f>_xll.qlCalendarAdvance(calendar,$AD292,AB293,,,trigger)</f>
        <v>42691</v>
      </c>
      <c r="AE293" s="40">
        <f>_xll.qlInterestRateIndexMaturity($Y$21,AD293,)</f>
        <v>42783</v>
      </c>
      <c r="AF293" s="43" t="e">
        <f>_xll.qlTenorBasisValue(TenorBasis3M,AD293,_xll.ohTrigger(trigger,$Y$36))</f>
        <v>#NUM!</v>
      </c>
      <c r="AG293" s="82">
        <f t="shared" si="22"/>
        <v>-5.1330166953309983E-4</v>
      </c>
      <c r="AH293" s="82">
        <f>_xll.qlIndexFixing($Y$21,$AC293,TRUE,_xll.ohTrigger(trigger))</f>
        <v>-5.364569355928077E-4</v>
      </c>
      <c r="AI293" s="43">
        <f>_xll.qlIndexFixing($Y$6,$AC293,TRUE,trigger)</f>
        <v>-5.1330166953309983E-4</v>
      </c>
      <c r="AJ293" s="45">
        <f t="shared" si="23"/>
        <v>-0.23155266059707866</v>
      </c>
    </row>
    <row r="294" spans="28:36" x14ac:dyDescent="0.2">
      <c r="AB294" s="39" t="s">
        <v>86</v>
      </c>
      <c r="AC294" s="40">
        <f>_xll.qlInterestRateIndexFixingDate($Y$21,AD294)</f>
        <v>42690</v>
      </c>
      <c r="AD294" s="40">
        <f>_xll.qlCalendarAdvance(calendar,$AD293,AB294,,,trigger)</f>
        <v>42692</v>
      </c>
      <c r="AE294" s="40">
        <f>_xll.qlInterestRateIndexMaturity($Y$21,AD294,)</f>
        <v>42786</v>
      </c>
      <c r="AF294" s="43" t="e">
        <f>_xll.qlTenorBasisValue(TenorBasis3M,AD294,_xll.ohTrigger(trigger,$Y$36))</f>
        <v>#NUM!</v>
      </c>
      <c r="AG294" s="82">
        <f t="shared" si="22"/>
        <v>-5.1236522516126602E-4</v>
      </c>
      <c r="AH294" s="82">
        <f>_xll.qlIndexFixing($Y$21,$AC294,TRUE,_xll.ohTrigger(trigger))</f>
        <v>-5.337041924810725E-4</v>
      </c>
      <c r="AI294" s="43">
        <f>_xll.qlIndexFixing($Y$6,$AC294,TRUE,trigger)</f>
        <v>-5.1236522516126602E-4</v>
      </c>
      <c r="AJ294" s="45">
        <f t="shared" si="23"/>
        <v>-0.21338967319806482</v>
      </c>
    </row>
    <row r="295" spans="28:36" x14ac:dyDescent="0.2">
      <c r="AB295" s="39" t="s">
        <v>86</v>
      </c>
      <c r="AC295" s="40">
        <f>_xll.qlInterestRateIndexFixingDate($Y$21,AD295)</f>
        <v>42691</v>
      </c>
      <c r="AD295" s="40">
        <f>_xll.qlCalendarAdvance(calendar,$AD294,AB295,,,trigger)</f>
        <v>42695</v>
      </c>
      <c r="AE295" s="40">
        <f>_xll.qlInterestRateIndexMaturity($Y$21,AD295,)</f>
        <v>42787</v>
      </c>
      <c r="AF295" s="43" t="e">
        <f>_xll.qlTenorBasisValue(TenorBasis3M,AD295,_xll.ohTrigger(trigger,$Y$36))</f>
        <v>#NUM!</v>
      </c>
      <c r="AG295" s="82">
        <f t="shared" si="22"/>
        <v>-5.0958909898729337E-4</v>
      </c>
      <c r="AH295" s="82">
        <f>_xll.qlIndexFixing($Y$21,$AC295,TRUE,_xll.ohTrigger(trigger))</f>
        <v>-5.3048706130007109E-4</v>
      </c>
      <c r="AI295" s="43">
        <f>_xll.qlIndexFixing($Y$6,$AC295,TRUE,trigger)</f>
        <v>-5.0958909898729337E-4</v>
      </c>
      <c r="AJ295" s="45">
        <f t="shared" si="23"/>
        <v>-0.20897962312777721</v>
      </c>
    </row>
    <row r="296" spans="28:36" x14ac:dyDescent="0.2">
      <c r="AB296" s="39" t="s">
        <v>86</v>
      </c>
      <c r="AC296" s="40">
        <f>_xll.qlInterestRateIndexFixingDate($Y$21,AD296)</f>
        <v>42692</v>
      </c>
      <c r="AD296" s="40">
        <f>_xll.qlCalendarAdvance(calendar,$AD295,AB296,,,trigger)</f>
        <v>42696</v>
      </c>
      <c r="AE296" s="40">
        <f>_xll.qlInterestRateIndexMaturity($Y$21,AD296,)</f>
        <v>42788</v>
      </c>
      <c r="AF296" s="43" t="e">
        <f>_xll.qlTenorBasisValue(TenorBasis3M,AD296,_xll.ohTrigger(trigger,$Y$36))</f>
        <v>#NUM!</v>
      </c>
      <c r="AG296" s="82">
        <f t="shared" si="22"/>
        <v>-5.0866910784093313E-4</v>
      </c>
      <c r="AH296" s="82">
        <f>_xll.qlIndexFixing($Y$21,$AC296,TRUE,_xll.ohTrigger(trigger))</f>
        <v>-5.2894052387281903E-4</v>
      </c>
      <c r="AI296" s="43">
        <f>_xll.qlIndexFixing($Y$6,$AC296,TRUE,trigger)</f>
        <v>-5.0866910784093313E-4</v>
      </c>
      <c r="AJ296" s="45">
        <f t="shared" si="23"/>
        <v>-0.202714160318859</v>
      </c>
    </row>
    <row r="297" spans="28:36" x14ac:dyDescent="0.2">
      <c r="AB297" s="39" t="s">
        <v>86</v>
      </c>
      <c r="AC297" s="40">
        <f>_xll.qlInterestRateIndexFixingDate($Y$21,AD297)</f>
        <v>42695</v>
      </c>
      <c r="AD297" s="40">
        <f>_xll.qlCalendarAdvance(calendar,$AD296,AB297,,,trigger)</f>
        <v>42697</v>
      </c>
      <c r="AE297" s="40">
        <f>_xll.qlInterestRateIndexMaturity($Y$21,AD297,)</f>
        <v>42789</v>
      </c>
      <c r="AF297" s="43" t="e">
        <f>_xll.qlTenorBasisValue(TenorBasis3M,AD297,_xll.ohTrigger(trigger,$Y$36))</f>
        <v>#NUM!</v>
      </c>
      <c r="AG297" s="82">
        <f t="shared" si="22"/>
        <v>-5.0774896644928185E-4</v>
      </c>
      <c r="AH297" s="82">
        <f>_xll.qlIndexFixing($Y$21,$AC297,TRUE,_xll.ohTrigger(trigger))</f>
        <v>-5.2737155672574634E-4</v>
      </c>
      <c r="AI297" s="43">
        <f>_xll.qlIndexFixing($Y$6,$AC297,TRUE,trigger)</f>
        <v>-5.0774896644928185E-4</v>
      </c>
      <c r="AJ297" s="45">
        <f t="shared" si="23"/>
        <v>-0.19622590276464491</v>
      </c>
    </row>
    <row r="298" spans="28:36" x14ac:dyDescent="0.2">
      <c r="AB298" s="39" t="s">
        <v>86</v>
      </c>
      <c r="AC298" s="40">
        <f>_xll.qlInterestRateIndexFixingDate($Y$21,AD298)</f>
        <v>42696</v>
      </c>
      <c r="AD298" s="40">
        <f>_xll.qlCalendarAdvance(calendar,$AD297,AB298,,,trigger)</f>
        <v>42698</v>
      </c>
      <c r="AE298" s="40">
        <f>_xll.qlInterestRateIndexMaturity($Y$21,AD298,)</f>
        <v>42790</v>
      </c>
      <c r="AF298" s="43" t="e">
        <f>_xll.qlTenorBasisValue(TenorBasis3M,AD298,_xll.ohTrigger(trigger,$Y$36))</f>
        <v>#NUM!</v>
      </c>
      <c r="AG298" s="82">
        <f t="shared" si="22"/>
        <v>-5.0682696939167581E-4</v>
      </c>
      <c r="AH298" s="82">
        <f>_xll.qlIndexFixing($Y$21,$AC298,TRUE,_xll.ohTrigger(trigger))</f>
        <v>-5.2577975876969127E-4</v>
      </c>
      <c r="AI298" s="43">
        <f>_xll.qlIndexFixing($Y$6,$AC298,TRUE,trigger)</f>
        <v>-5.0682696939167581E-4</v>
      </c>
      <c r="AJ298" s="45">
        <f t="shared" si="23"/>
        <v>-0.18952789378015458</v>
      </c>
    </row>
    <row r="299" spans="28:36" x14ac:dyDescent="0.2">
      <c r="AB299" s="39" t="s">
        <v>86</v>
      </c>
      <c r="AC299" s="40">
        <f>_xll.qlInterestRateIndexFixingDate($Y$21,AD299)</f>
        <v>42697</v>
      </c>
      <c r="AD299" s="40">
        <f>_xll.qlCalendarAdvance(calendar,$AD298,AB299,,,trigger)</f>
        <v>42699</v>
      </c>
      <c r="AE299" s="40">
        <f>_xll.qlInterestRateIndexMaturity($Y$21,AD299,)</f>
        <v>42793</v>
      </c>
      <c r="AF299" s="43" t="e">
        <f>_xll.qlTenorBasisValue(TenorBasis3M,AD299,_xll.ohTrigger(trigger,$Y$36))</f>
        <v>#NUM!</v>
      </c>
      <c r="AG299" s="82">
        <f t="shared" si="22"/>
        <v>-5.0590141124745146E-4</v>
      </c>
      <c r="AH299" s="82">
        <f>_xll.qlIndexFixing($Y$21,$AC299,TRUE,_xll.ohTrigger(trigger))</f>
        <v>-5.2266053740638988E-4</v>
      </c>
      <c r="AI299" s="43">
        <f>_xll.qlIndexFixing($Y$6,$AC299,TRUE,trigger)</f>
        <v>-5.0590141124745146E-4</v>
      </c>
      <c r="AJ299" s="45">
        <f t="shared" si="23"/>
        <v>-0.1675912615893842</v>
      </c>
    </row>
    <row r="300" spans="28:36" x14ac:dyDescent="0.2">
      <c r="AB300" s="39" t="s">
        <v>86</v>
      </c>
      <c r="AC300" s="40">
        <f>_xll.qlInterestRateIndexFixingDate($Y$21,AD300)</f>
        <v>42698</v>
      </c>
      <c r="AD300" s="40">
        <f>_xll.qlCalendarAdvance(calendar,$AD299,AB300,,,trigger)</f>
        <v>42702</v>
      </c>
      <c r="AE300" s="40">
        <f>_xll.qlInterestRateIndexMaturity($Y$21,AD300,)</f>
        <v>42794</v>
      </c>
      <c r="AF300" s="43" t="e">
        <f>_xll.qlTenorBasisValue(TenorBasis3M,AD300,_xll.ohTrigger(trigger,$Y$36))</f>
        <v>#NUM!</v>
      </c>
      <c r="AG300" s="82">
        <f t="shared" si="22"/>
        <v>-5.0308631608842998E-4</v>
      </c>
      <c r="AH300" s="82">
        <f>_xll.qlIndexFixing($Y$21,$AC300,TRUE,_xll.ohTrigger(trigger))</f>
        <v>-5.1917623699898857E-4</v>
      </c>
      <c r="AI300" s="43">
        <f>_xll.qlIndexFixing($Y$6,$AC300,TRUE,trigger)</f>
        <v>-5.0308631608842998E-4</v>
      </c>
      <c r="AJ300" s="45">
        <f t="shared" si="23"/>
        <v>-0.16089920910558586</v>
      </c>
    </row>
    <row r="301" spans="28:36" x14ac:dyDescent="0.2">
      <c r="AB301" s="39" t="s">
        <v>86</v>
      </c>
      <c r="AC301" s="40">
        <f>_xll.qlInterestRateIndexFixingDate($Y$21,AD301)</f>
        <v>42699</v>
      </c>
      <c r="AD301" s="40">
        <f>_xll.qlCalendarAdvance(calendar,$AD300,AB301,,,trigger)</f>
        <v>42703</v>
      </c>
      <c r="AE301" s="40">
        <f>_xll.qlInterestRateIndexMaturity($Y$21,AD301,)</f>
        <v>42794</v>
      </c>
      <c r="AF301" s="43" t="e">
        <f>_xll.qlTenorBasisValue(TenorBasis3M,AD301,_xll.ohTrigger(trigger,$Y$36))</f>
        <v>#NUM!</v>
      </c>
      <c r="AG301" s="82">
        <f t="shared" si="22"/>
        <v>-5.0212945939109421E-4</v>
      </c>
      <c r="AH301" s="82">
        <f>_xll.qlIndexFixing($Y$21,$AC301,TRUE,_xll.ohTrigger(trigger))</f>
        <v>-5.1825357856359166E-4</v>
      </c>
      <c r="AI301" s="43">
        <f>_xll.qlIndexFixing($Y$6,$AC301,TRUE,trigger)</f>
        <v>-5.0212945939109421E-4</v>
      </c>
      <c r="AJ301" s="45">
        <f t="shared" si="23"/>
        <v>-0.16124119172497456</v>
      </c>
    </row>
    <row r="302" spans="28:36" x14ac:dyDescent="0.2">
      <c r="AB302" s="39" t="s">
        <v>86</v>
      </c>
      <c r="AC302" s="40">
        <f>_xll.qlInterestRateIndexFixingDate($Y$21,AD302)</f>
        <v>42702</v>
      </c>
      <c r="AD302" s="40">
        <f>_xll.qlCalendarAdvance(calendar,$AD301,AB302,,,trigger)</f>
        <v>42704</v>
      </c>
      <c r="AE302" s="40">
        <f>_xll.qlInterestRateIndexMaturity($Y$21,AD302,)</f>
        <v>42794</v>
      </c>
      <c r="AF302" s="43" t="e">
        <f>_xll.qlTenorBasisValue(TenorBasis3M,AD302,_xll.ohTrigger(trigger,$Y$36))</f>
        <v>#NUM!</v>
      </c>
      <c r="AG302" s="82">
        <f t="shared" si="22"/>
        <v>-5.0116051450382133E-4</v>
      </c>
      <c r="AH302" s="82">
        <f>_xll.qlIndexFixing($Y$21,$AC302,TRUE,_xll.ohTrigger(trigger))</f>
        <v>-5.1732009935756551E-4</v>
      </c>
      <c r="AI302" s="43">
        <f>_xll.qlIndexFixing($Y$6,$AC302,TRUE,trigger)</f>
        <v>-5.0116051450382133E-4</v>
      </c>
      <c r="AJ302" s="45">
        <f t="shared" si="23"/>
        <v>-0.16159584853744174</v>
      </c>
    </row>
    <row r="303" spans="28:36" x14ac:dyDescent="0.2">
      <c r="AB303" s="39" t="s">
        <v>86</v>
      </c>
      <c r="AC303" s="40">
        <f>_xll.qlInterestRateIndexFixingDate($Y$21,AD303)</f>
        <v>42703</v>
      </c>
      <c r="AD303" s="40">
        <f>_xll.qlCalendarAdvance(calendar,$AD302,AB303,,,trigger)</f>
        <v>42705</v>
      </c>
      <c r="AE303" s="40">
        <f>_xll.qlInterestRateIndexMaturity($Y$21,AD303,)</f>
        <v>42795</v>
      </c>
      <c r="AF303" s="43" t="e">
        <f>_xll.qlTenorBasisValue(TenorBasis3M,AD303,_xll.ohTrigger(trigger,$Y$36))</f>
        <v>#NUM!</v>
      </c>
      <c r="AG303" s="82">
        <f t="shared" si="22"/>
        <v>-5.0017777600594752E-4</v>
      </c>
      <c r="AH303" s="82">
        <f>_xll.qlIndexFixing($Y$21,$AC303,TRUE,_xll.ohTrigger(trigger))</f>
        <v>-5.1558943778706734E-4</v>
      </c>
      <c r="AI303" s="43">
        <f>_xll.qlIndexFixing($Y$6,$AC303,TRUE,trigger)</f>
        <v>-5.0017777600594752E-4</v>
      </c>
      <c r="AJ303" s="45">
        <f t="shared" si="23"/>
        <v>-0.15411661781119818</v>
      </c>
    </row>
    <row r="304" spans="28:36" x14ac:dyDescent="0.2">
      <c r="AB304" s="39" t="s">
        <v>86</v>
      </c>
      <c r="AC304" s="40">
        <f>_xll.qlInterestRateIndexFixingDate($Y$21,AD304)</f>
        <v>42704</v>
      </c>
      <c r="AD304" s="40">
        <f>_xll.qlCalendarAdvance(calendar,$AD303,AB304,,,trigger)</f>
        <v>42706</v>
      </c>
      <c r="AE304" s="40">
        <f>_xll.qlInterestRateIndexMaturity($Y$21,AD304,)</f>
        <v>42796</v>
      </c>
      <c r="AF304" s="43" t="e">
        <f>_xll.qlTenorBasisValue(TenorBasis3M,AD304,_xll.ohTrigger(trigger,$Y$36))</f>
        <v>#NUM!</v>
      </c>
      <c r="AG304" s="82">
        <f t="shared" si="22"/>
        <v>-4.9917953847680913E-4</v>
      </c>
      <c r="AH304" s="82">
        <f>_xll.qlIndexFixing($Y$21,$AC304,TRUE,_xll.ohTrigger(trigger))</f>
        <v>-5.1383291487727689E-4</v>
      </c>
      <c r="AI304" s="43">
        <f>_xll.qlIndexFixing($Y$6,$AC304,TRUE,trigger)</f>
        <v>-4.9917953847680913E-4</v>
      </c>
      <c r="AJ304" s="45">
        <f t="shared" si="23"/>
        <v>-0.14653376400467757</v>
      </c>
    </row>
    <row r="305" spans="28:36" x14ac:dyDescent="0.2">
      <c r="AB305" s="39" t="s">
        <v>86</v>
      </c>
      <c r="AC305" s="40">
        <f>_xll.qlInterestRateIndexFixingDate($Y$21,AD305)</f>
        <v>42705</v>
      </c>
      <c r="AD305" s="40">
        <f>_xll.qlCalendarAdvance(calendar,$AD304,AB305,,,trigger)</f>
        <v>42709</v>
      </c>
      <c r="AE305" s="40">
        <f>_xll.qlInterestRateIndexMaturity($Y$21,AD305,)</f>
        <v>42800</v>
      </c>
      <c r="AF305" s="43" t="e">
        <f>_xll.qlTenorBasisValue(TenorBasis3M,AD305,_xll.ohTrigger(trigger,$Y$36))</f>
        <v>#NUM!</v>
      </c>
      <c r="AG305" s="82">
        <f t="shared" si="22"/>
        <v>-4.9607477749516818E-4</v>
      </c>
      <c r="AH305" s="82">
        <f>_xll.qlIndexFixing($Y$21,$AC305,TRUE,_xll.ohTrigger(trigger))</f>
        <v>-5.0753509926694117E-4</v>
      </c>
      <c r="AI305" s="43">
        <f>_xll.qlIndexFixing($Y$6,$AC305,TRUE,trigger)</f>
        <v>-4.9607477749516818E-4</v>
      </c>
      <c r="AJ305" s="45">
        <f t="shared" si="23"/>
        <v>-0.11460321771772992</v>
      </c>
    </row>
    <row r="306" spans="28:36" x14ac:dyDescent="0.2">
      <c r="AB306" s="39" t="s">
        <v>86</v>
      </c>
      <c r="AC306" s="40">
        <f>_xll.qlInterestRateIndexFixingDate($Y$21,AD306)</f>
        <v>42706</v>
      </c>
      <c r="AD306" s="40">
        <f>_xll.qlCalendarAdvance(calendar,$AD305,AB306,,,trigger)</f>
        <v>42710</v>
      </c>
      <c r="AE306" s="40">
        <f>_xll.qlInterestRateIndexMaturity($Y$21,AD306,)</f>
        <v>42800</v>
      </c>
      <c r="AF306" s="43" t="e">
        <f>_xll.qlTenorBasisValue(TenorBasis3M,AD306,_xll.ohTrigger(trigger,$Y$36))</f>
        <v>#NUM!</v>
      </c>
      <c r="AG306" s="82">
        <f t="shared" si="22"/>
        <v>-4.9499748963433357E-4</v>
      </c>
      <c r="AH306" s="82">
        <f>_xll.qlIndexFixing($Y$21,$AC306,TRUE,_xll.ohTrigger(trigger))</f>
        <v>-5.0654000956118495E-4</v>
      </c>
      <c r="AI306" s="43">
        <f>_xll.qlIndexFixing($Y$6,$AC306,TRUE,trigger)</f>
        <v>-4.9499748963433357E-4</v>
      </c>
      <c r="AJ306" s="45">
        <f t="shared" si="23"/>
        <v>-0.11542519926851375</v>
      </c>
    </row>
    <row r="307" spans="28:36" x14ac:dyDescent="0.2">
      <c r="AB307" s="39" t="s">
        <v>86</v>
      </c>
      <c r="AC307" s="40">
        <f>_xll.qlInterestRateIndexFixingDate($Y$21,AD307)</f>
        <v>42709</v>
      </c>
      <c r="AD307" s="40">
        <f>_xll.qlCalendarAdvance(calendar,$AD306,AB307,,,trigger)</f>
        <v>42711</v>
      </c>
      <c r="AE307" s="40">
        <f>_xll.qlInterestRateIndexMaturity($Y$21,AD307,)</f>
        <v>42801</v>
      </c>
      <c r="AF307" s="43" t="e">
        <f>_xll.qlTenorBasisValue(TenorBasis3M,AD307,_xll.ohTrigger(trigger,$Y$36))</f>
        <v>#NUM!</v>
      </c>
      <c r="AG307" s="82">
        <f t="shared" si="22"/>
        <v>-4.9389617563891559E-4</v>
      </c>
      <c r="AH307" s="82">
        <f>_xll.qlIndexFixing($Y$21,$AC307,TRUE,_xll.ohTrigger(trigger))</f>
        <v>-5.0464802973415601E-4</v>
      </c>
      <c r="AI307" s="43">
        <f>_xll.qlIndexFixing($Y$6,$AC307,TRUE,trigger)</f>
        <v>-4.9389617563891559E-4</v>
      </c>
      <c r="AJ307" s="45">
        <f t="shared" si="23"/>
        <v>-0.10751854095240421</v>
      </c>
    </row>
    <row r="308" spans="28:36" x14ac:dyDescent="0.2">
      <c r="AB308" s="39" t="s">
        <v>86</v>
      </c>
      <c r="AC308" s="40">
        <f>_xll.qlInterestRateIndexFixingDate($Y$21,AD308)</f>
        <v>42710</v>
      </c>
      <c r="AD308" s="40">
        <f>_xll.qlCalendarAdvance(calendar,$AD307,AB308,,,trigger)</f>
        <v>42712</v>
      </c>
      <c r="AE308" s="40">
        <f>_xll.qlInterestRateIndexMaturity($Y$21,AD308,)</f>
        <v>42802</v>
      </c>
      <c r="AF308" s="43" t="e">
        <f>_xll.qlTenorBasisValue(TenorBasis3M,AD308,_xll.ohTrigger(trigger,$Y$36))</f>
        <v>#NUM!</v>
      </c>
      <c r="AG308" s="82">
        <f t="shared" si="22"/>
        <v>-4.9276913008825039E-4</v>
      </c>
      <c r="AH308" s="82">
        <f>_xll.qlIndexFixing($Y$21,$AC308,TRUE,_xll.ohTrigger(trigger))</f>
        <v>-5.0272772847170799E-4</v>
      </c>
      <c r="AI308" s="43">
        <f>_xll.qlIndexFixing($Y$6,$AC308,TRUE,trigger)</f>
        <v>-4.9276913008825039E-4</v>
      </c>
      <c r="AJ308" s="45">
        <f t="shared" si="23"/>
        <v>-9.9585983834575995E-2</v>
      </c>
    </row>
    <row r="309" spans="28:36" x14ac:dyDescent="0.2">
      <c r="AB309" s="39" t="s">
        <v>86</v>
      </c>
      <c r="AC309" s="40">
        <f>_xll.qlInterestRateIndexFixingDate($Y$21,AD309)</f>
        <v>42711</v>
      </c>
      <c r="AD309" s="40">
        <f>_xll.qlCalendarAdvance(calendar,$AD308,AB309,,,trigger)</f>
        <v>42713</v>
      </c>
      <c r="AE309" s="40">
        <f>_xll.qlInterestRateIndexMaturity($Y$21,AD309,)</f>
        <v>42803</v>
      </c>
      <c r="AF309" s="43" t="e">
        <f>_xll.qlTenorBasisValue(TenorBasis3M,AD309,_xll.ohTrigger(trigger,$Y$36))</f>
        <v>#NUM!</v>
      </c>
      <c r="AG309" s="82">
        <f t="shared" si="22"/>
        <v>-4.9161464756167445E-4</v>
      </c>
      <c r="AH309" s="82">
        <f>_xll.qlIndexFixing($Y$21,$AC309,TRUE,_xll.ohTrigger(trigger))</f>
        <v>-5.007786957516025E-4</v>
      </c>
      <c r="AI309" s="43">
        <f>_xll.qlIndexFixing($Y$6,$AC309,TRUE,trigger)</f>
        <v>-4.9161464756167445E-4</v>
      </c>
      <c r="AJ309" s="45">
        <f t="shared" si="23"/>
        <v>-9.1640481899280507E-2</v>
      </c>
    </row>
    <row r="310" spans="28:36" x14ac:dyDescent="0.2">
      <c r="AB310" s="39" t="s">
        <v>86</v>
      </c>
      <c r="AC310" s="40">
        <f>_xll.qlInterestRateIndexFixingDate($Y$21,AD310)</f>
        <v>42712</v>
      </c>
      <c r="AD310" s="40">
        <f>_xll.qlCalendarAdvance(calendar,$AD309,AB310,,,trigger)</f>
        <v>42716</v>
      </c>
      <c r="AE310" s="40">
        <f>_xll.qlInterestRateIndexMaturity($Y$21,AD310,)</f>
        <v>42807</v>
      </c>
      <c r="AF310" s="43" t="e">
        <f>_xll.qlTenorBasisValue(TenorBasis3M,AD310,_xll.ohTrigger(trigger,$Y$36))</f>
        <v>#NUM!</v>
      </c>
      <c r="AG310" s="82">
        <f t="shared" si="22"/>
        <v>-4.8796952391984359E-4</v>
      </c>
      <c r="AH310" s="82">
        <f>_xll.qlIndexFixing($Y$21,$AC310,TRUE,_xll.ohTrigger(trigger))</f>
        <v>-4.9376946315770188E-4</v>
      </c>
      <c r="AI310" s="43">
        <f>_xll.qlIndexFixing($Y$6,$AC310,TRUE,trigger)</f>
        <v>-4.8796952391984359E-4</v>
      </c>
      <c r="AJ310" s="45">
        <f t="shared" si="23"/>
        <v>-5.7999392378582953E-2</v>
      </c>
    </row>
    <row r="311" spans="28:36" x14ac:dyDescent="0.2">
      <c r="AB311" s="39" t="s">
        <v>86</v>
      </c>
      <c r="AC311" s="40">
        <f>_xll.qlInterestRateIndexFixingDate($Y$21,AD311)</f>
        <v>42713</v>
      </c>
      <c r="AD311" s="40">
        <f>_xll.qlCalendarAdvance(calendar,$AD310,AB311,,,trigger)</f>
        <v>42717</v>
      </c>
      <c r="AE311" s="40">
        <f>_xll.qlInterestRateIndexMaturity($Y$21,AD311,)</f>
        <v>42807</v>
      </c>
      <c r="AF311" s="43" t="e">
        <f>_xll.qlTenorBasisValue(TenorBasis3M,AD311,_xll.ohTrigger(trigger,$Y$36))</f>
        <v>#NUM!</v>
      </c>
      <c r="AG311" s="82">
        <f t="shared" si="22"/>
        <v>-4.8668823928298642E-4</v>
      </c>
      <c r="AH311" s="82">
        <f>_xll.qlIndexFixing($Y$21,$AC311,TRUE,_xll.ohTrigger(trigger))</f>
        <v>-4.9268704984894995E-4</v>
      </c>
      <c r="AI311" s="43">
        <f>_xll.qlIndexFixing($Y$6,$AC311,TRUE,trigger)</f>
        <v>-4.8668823928298642E-4</v>
      </c>
      <c r="AJ311" s="45">
        <f t="shared" si="23"/>
        <v>-5.9988105659635305E-2</v>
      </c>
    </row>
    <row r="312" spans="28:36" x14ac:dyDescent="0.2">
      <c r="AB312" s="39" t="s">
        <v>86</v>
      </c>
      <c r="AC312" s="40">
        <f>_xll.qlInterestRateIndexFixingDate($Y$21,AD312)</f>
        <v>42716</v>
      </c>
      <c r="AD312" s="40">
        <f>_xll.qlCalendarAdvance(calendar,$AD311,AB312,,,trigger)</f>
        <v>42718</v>
      </c>
      <c r="AE312" s="40">
        <f>_xll.qlInterestRateIndexMaturity($Y$21,AD312,)</f>
        <v>42808</v>
      </c>
      <c r="AF312" s="43" t="e">
        <f>_xll.qlTenorBasisValue(TenorBasis3M,AD312,_xll.ohTrigger(trigger,$Y$36))</f>
        <v>#NUM!</v>
      </c>
      <c r="AG312" s="82">
        <f t="shared" si="22"/>
        <v>-4.8537099056689982E-4</v>
      </c>
      <c r="AH312" s="82">
        <f>_xll.qlIndexFixing($Y$21,$AC312,TRUE,_xll.ohTrigger(trigger))</f>
        <v>-4.905882094883296E-4</v>
      </c>
      <c r="AI312" s="43">
        <f>_xll.qlIndexFixing($Y$6,$AC312,TRUE,trigger)</f>
        <v>-4.8537099056689982E-4</v>
      </c>
      <c r="AJ312" s="45">
        <f t="shared" si="23"/>
        <v>-5.2172189214297726E-2</v>
      </c>
    </row>
    <row r="313" spans="28:36" x14ac:dyDescent="0.2">
      <c r="AB313" s="39" t="s">
        <v>86</v>
      </c>
      <c r="AC313" s="40">
        <f>_xll.qlInterestRateIndexFixingDate($Y$21,AD313)</f>
        <v>42717</v>
      </c>
      <c r="AD313" s="40">
        <f>_xll.qlCalendarAdvance(calendar,$AD312,AB313,,,trigger)</f>
        <v>42719</v>
      </c>
      <c r="AE313" s="40">
        <f>_xll.qlInterestRateIndexMaturity($Y$21,AD313,)</f>
        <v>42809</v>
      </c>
      <c r="AF313" s="43" t="e">
        <f>_xll.qlTenorBasisValue(TenorBasis3M,AD313,_xll.ohTrigger(trigger,$Y$36))</f>
        <v>#NUM!</v>
      </c>
      <c r="AG313" s="82">
        <f t="shared" si="22"/>
        <v>-4.8401607235091983E-4</v>
      </c>
      <c r="AH313" s="82">
        <f>_xll.qlIndexFixing($Y$21,$AC313,TRUE,_xll.ohTrigger(trigger))</f>
        <v>-4.8845817751619336E-4</v>
      </c>
      <c r="AI313" s="43">
        <f>_xll.qlIndexFixing($Y$6,$AC313,TRUE,trigger)</f>
        <v>-4.8401607235091983E-4</v>
      </c>
      <c r="AJ313" s="45">
        <f t="shared" si="23"/>
        <v>-4.4421051652735258E-2</v>
      </c>
    </row>
    <row r="314" spans="28:36" x14ac:dyDescent="0.2">
      <c r="AB314" s="39" t="s">
        <v>86</v>
      </c>
      <c r="AC314" s="40">
        <f>_xll.qlInterestRateIndexFixingDate($Y$21,AD314)</f>
        <v>42718</v>
      </c>
      <c r="AD314" s="40">
        <f>_xll.qlCalendarAdvance(calendar,$AD313,AB314,,,trigger)</f>
        <v>42720</v>
      </c>
      <c r="AE314" s="40">
        <f>_xll.qlInterestRateIndexMaturity($Y$21,AD314,)</f>
        <v>42810</v>
      </c>
      <c r="AF314" s="43" t="e">
        <f>_xll.qlTenorBasisValue(TenorBasis3M,AD314,_xll.ohTrigger(trigger,$Y$36))</f>
        <v>#NUM!</v>
      </c>
      <c r="AG314" s="82">
        <f t="shared" si="22"/>
        <v>-4.8262177921438277E-4</v>
      </c>
      <c r="AH314" s="82">
        <f>_xll.qlIndexFixing($Y$21,$AC314,TRUE,_xll.ohTrigger(trigger))</f>
        <v>-4.8629654390319743E-4</v>
      </c>
      <c r="AI314" s="43">
        <f>_xll.qlIndexFixing($Y$6,$AC314,TRUE,trigger)</f>
        <v>-4.8262177921438277E-4</v>
      </c>
      <c r="AJ314" s="45">
        <f t="shared" si="23"/>
        <v>-3.6747646888146628E-2</v>
      </c>
    </row>
    <row r="315" spans="28:36" x14ac:dyDescent="0.2">
      <c r="AB315" s="39" t="s">
        <v>86</v>
      </c>
      <c r="AC315" s="40">
        <f>_xll.qlInterestRateIndexFixingDate($Y$21,AD315)</f>
        <v>42719</v>
      </c>
      <c r="AD315" s="40">
        <f>_xll.qlCalendarAdvance(calendar,$AD314,AB315,,,trigger)</f>
        <v>42723</v>
      </c>
      <c r="AE315" s="40">
        <f>_xll.qlInterestRateIndexMaturity($Y$21,AD315,)</f>
        <v>42814</v>
      </c>
      <c r="AF315" s="43" t="e">
        <f>_xll.qlTenorBasisValue(TenorBasis3M,AD315,_xll.ohTrigger(trigger,$Y$36))</f>
        <v>#NUM!</v>
      </c>
      <c r="AG315" s="82">
        <f t="shared" si="22"/>
        <v>-4.7818559607479153E-4</v>
      </c>
      <c r="AH315" s="82">
        <f>_xll.qlIndexFixing($Y$21,$AC315,TRUE,_xll.ohTrigger(trigger))</f>
        <v>-4.7851363404913467E-4</v>
      </c>
      <c r="AI315" s="43">
        <f>_xll.qlIndexFixing($Y$6,$AC315,TRUE,trigger)</f>
        <v>-4.7818559607479153E-4</v>
      </c>
      <c r="AJ315" s="45">
        <f t="shared" si="23"/>
        <v>-3.280379743431398E-3</v>
      </c>
    </row>
    <row r="316" spans="28:36" x14ac:dyDescent="0.2">
      <c r="AB316" s="39" t="s">
        <v>86</v>
      </c>
      <c r="AC316" s="40">
        <f>_xll.qlInterestRateIndexFixingDate($Y$21,AD316)</f>
        <v>42720</v>
      </c>
      <c r="AD316" s="40">
        <f>_xll.qlCalendarAdvance(calendar,$AD315,AB316,,,trigger)</f>
        <v>42724</v>
      </c>
      <c r="AE316" s="40">
        <f>_xll.qlInterestRateIndexMaturity($Y$21,AD316,)</f>
        <v>42814</v>
      </c>
      <c r="AF316" s="43" t="e">
        <f>_xll.qlTenorBasisValue(TenorBasis3M,AD316,_xll.ohTrigger(trigger,$Y$36))</f>
        <v>#NUM!</v>
      </c>
      <c r="AG316" s="82">
        <f t="shared" si="22"/>
        <v>-4.7661674904938861E-4</v>
      </c>
      <c r="AH316" s="82">
        <f>_xll.qlIndexFixing($Y$21,$AC316,TRUE,_xll.ohTrigger(trigger))</f>
        <v>-4.7732579234915917E-4</v>
      </c>
      <c r="AI316" s="43">
        <f>_xll.qlIndexFixing($Y$6,$AC316,TRUE,trigger)</f>
        <v>-4.7661674904938861E-4</v>
      </c>
      <c r="AJ316" s="45">
        <f t="shared" si="23"/>
        <v>-7.0904329977055768E-3</v>
      </c>
    </row>
    <row r="317" spans="28:36" x14ac:dyDescent="0.2">
      <c r="AB317" s="39" t="s">
        <v>86</v>
      </c>
      <c r="AC317" s="40">
        <f>_xll.qlInterestRateIndexFixingDate($Y$21,AD317)</f>
        <v>42723</v>
      </c>
      <c r="AD317" s="40">
        <f>_xll.qlCalendarAdvance(calendar,$AD316,AB317,,,trigger)</f>
        <v>42725</v>
      </c>
      <c r="AE317" s="40">
        <f>_xll.qlInterestRateIndexMaturity($Y$21,AD317,)</f>
        <v>42815</v>
      </c>
      <c r="AF317" s="43" t="e">
        <f>_xll.qlTenorBasisValue(TenorBasis3M,AD317,_xll.ohTrigger(trigger,$Y$36))</f>
        <v>#NUM!</v>
      </c>
      <c r="AG317" s="82">
        <f t="shared" si="22"/>
        <v>-4.7500000000010988E-4</v>
      </c>
      <c r="AH317" s="82">
        <f>_xll.qlIndexFixing($Y$21,$AC317,TRUE,_xll.ohTrigger(trigger))</f>
        <v>-4.7499999999978115E-4</v>
      </c>
      <c r="AI317" s="43">
        <f>_xll.qlIndexFixing($Y$6,$AC317,TRUE,trigger)</f>
        <v>-4.7500000000010988E-4</v>
      </c>
      <c r="AJ317" s="45">
        <f t="shared" si="23"/>
        <v>3.2873009869760494E-12</v>
      </c>
    </row>
    <row r="318" spans="28:36" x14ac:dyDescent="0.2">
      <c r="AB318" s="39" t="s">
        <v>86</v>
      </c>
      <c r="AC318" s="40">
        <f>_xll.qlInterestRateIndexFixingDate($Y$21,AD318)</f>
        <v>42724</v>
      </c>
      <c r="AD318" s="40">
        <f>_xll.qlCalendarAdvance(calendar,$AD317,AB318,,,trigger)</f>
        <v>42726</v>
      </c>
      <c r="AE318" s="40">
        <f>_xll.qlInterestRateIndexMaturity($Y$21,AD318,)</f>
        <v>42816</v>
      </c>
      <c r="AF318" s="43" t="e">
        <f>_xll.qlTenorBasisValue(TenorBasis3M,AD318,_xll.ohTrigger(trigger,$Y$36))</f>
        <v>#NUM!</v>
      </c>
      <c r="AG318" s="82">
        <f t="shared" si="22"/>
        <v>-4.733340338358593E-4</v>
      </c>
      <c r="AH318" s="82">
        <f>_xll.qlIndexFixing($Y$21,$AC318,TRUE,_xll.ohTrigger(trigger))</f>
        <v>-4.7264028789273382E-4</v>
      </c>
      <c r="AI318" s="43">
        <f>_xll.qlIndexFixing($Y$6,$AC318,TRUE,trigger)</f>
        <v>-4.733340338358593E-4</v>
      </c>
      <c r="AJ318" s="45">
        <f t="shared" si="23"/>
        <v>6.9374594312548044E-3</v>
      </c>
    </row>
    <row r="319" spans="28:36" x14ac:dyDescent="0.2">
      <c r="AB319" s="39" t="s">
        <v>86</v>
      </c>
      <c r="AC319" s="40">
        <f>_xll.qlInterestRateIndexFixingDate($Y$21,AD319)</f>
        <v>42725</v>
      </c>
      <c r="AD319" s="40">
        <f>_xll.qlCalendarAdvance(calendar,$AD318,AB319,,,trigger)</f>
        <v>42727</v>
      </c>
      <c r="AE319" s="40">
        <f>_xll.qlInterestRateIndexMaturity($Y$21,AD319,)</f>
        <v>42817</v>
      </c>
      <c r="AF319" s="43" t="e">
        <f>_xll.qlTenorBasisValue(TenorBasis3M,AD319,_xll.ohTrigger(trigger,$Y$36))</f>
        <v>#NUM!</v>
      </c>
      <c r="AG319" s="82">
        <f t="shared" si="22"/>
        <v>-4.716190967838117E-4</v>
      </c>
      <c r="AH319" s="82">
        <f>_xll.qlIndexFixing($Y$21,$AC319,TRUE,_xll.ohTrigger(trigger))</f>
        <v>-4.7024695651698423E-4</v>
      </c>
      <c r="AI319" s="43">
        <f>_xll.qlIndexFixing($Y$6,$AC319,TRUE,trigger)</f>
        <v>-4.716190967838117E-4</v>
      </c>
      <c r="AJ319" s="45">
        <f t="shared" si="23"/>
        <v>1.3721402668274768E-2</v>
      </c>
    </row>
    <row r="320" spans="28:36" x14ac:dyDescent="0.2">
      <c r="AB320" s="39" t="s">
        <v>86</v>
      </c>
      <c r="AC320" s="40">
        <f>_xll.qlInterestRateIndexFixingDate($Y$21,AD320)</f>
        <v>42726</v>
      </c>
      <c r="AD320" s="40">
        <f>_xll.qlCalendarAdvance(calendar,$AD319,AB320,,,trigger)</f>
        <v>42731</v>
      </c>
      <c r="AE320" s="40">
        <f>_xll.qlInterestRateIndexMaturity($Y$21,AD320,)</f>
        <v>42821</v>
      </c>
      <c r="AF320" s="43" t="e">
        <f>_xll.qlTenorBasisValue(TenorBasis3M,AD320,_xll.ohTrigger(trigger,$Y$36))</f>
        <v>#NUM!</v>
      </c>
      <c r="AG320" s="82">
        <f t="shared" si="22"/>
        <v>-4.6428237083250218E-4</v>
      </c>
      <c r="AH320" s="82">
        <f>_xll.qlIndexFixing($Y$21,$AC320,TRUE,_xll.ohTrigger(trigger))</f>
        <v>-4.6034629020397233E-4</v>
      </c>
      <c r="AI320" s="43">
        <f>_xll.qlIndexFixing($Y$6,$AC320,TRUE,trigger)</f>
        <v>-4.6428237083250218E-4</v>
      </c>
      <c r="AJ320" s="45">
        <f t="shared" si="23"/>
        <v>3.9360806285298512E-2</v>
      </c>
    </row>
    <row r="321" spans="28:36" x14ac:dyDescent="0.2">
      <c r="AB321" s="39" t="s">
        <v>86</v>
      </c>
      <c r="AC321" s="40">
        <f>_xll.qlInterestRateIndexFixingDate($Y$21,AD321)</f>
        <v>42727</v>
      </c>
      <c r="AD321" s="40">
        <f>_xll.qlCalendarAdvance(calendar,$AD320,AB321,,,trigger)</f>
        <v>42732</v>
      </c>
      <c r="AE321" s="40">
        <f>_xll.qlInterestRateIndexMaturity($Y$21,AD321,)</f>
        <v>42822</v>
      </c>
      <c r="AF321" s="43" t="e">
        <f>_xll.qlTenorBasisValue(TenorBasis3M,AD321,_xll.ohTrigger(trigger,$Y$36))</f>
        <v>#NUM!</v>
      </c>
      <c r="AG321" s="82">
        <f t="shared" si="22"/>
        <v>-4.6233212769260782E-4</v>
      </c>
      <c r="AH321" s="82">
        <f>_xll.qlIndexFixing($Y$21,$AC321,TRUE,_xll.ohTrigger(trigger))</f>
        <v>-4.577915013985745E-4</v>
      </c>
      <c r="AI321" s="43">
        <f>_xll.qlIndexFixing($Y$6,$AC321,TRUE,trigger)</f>
        <v>-4.6233212769260782E-4</v>
      </c>
      <c r="AJ321" s="45">
        <f t="shared" si="23"/>
        <v>4.5406262940333252E-2</v>
      </c>
    </row>
    <row r="322" spans="28:36" x14ac:dyDescent="0.2">
      <c r="AB322" s="39" t="s">
        <v>86</v>
      </c>
      <c r="AC322" s="40">
        <f>_xll.qlInterestRateIndexFixingDate($Y$21,AD322)</f>
        <v>42731</v>
      </c>
      <c r="AD322" s="40">
        <f>_xll.qlCalendarAdvance(calendar,$AD321,AB322,,,trigger)</f>
        <v>42733</v>
      </c>
      <c r="AE322" s="40">
        <f>_xll.qlInterestRateIndexMaturity($Y$21,AD322,)</f>
        <v>42823</v>
      </c>
      <c r="AF322" s="43" t="e">
        <f>_xll.qlTenorBasisValue(TenorBasis3M,AD322,_xll.ohTrigger(trigger,$Y$36))</f>
        <v>#NUM!</v>
      </c>
      <c r="AG322" s="82">
        <f t="shared" si="22"/>
        <v>-4.6033673300537172E-4</v>
      </c>
      <c r="AH322" s="82">
        <f>_xll.qlIndexFixing($Y$21,$AC322,TRUE,_xll.ohTrigger(trigger))</f>
        <v>-4.5520574889357235E-4</v>
      </c>
      <c r="AI322" s="43">
        <f>_xll.qlIndexFixing($Y$6,$AC322,TRUE,trigger)</f>
        <v>-4.6033673300537172E-4</v>
      </c>
      <c r="AJ322" s="45">
        <f t="shared" si="23"/>
        <v>5.1309841117993756E-2</v>
      </c>
    </row>
    <row r="323" spans="28:36" x14ac:dyDescent="0.2">
      <c r="AB323" s="39" t="s">
        <v>86</v>
      </c>
      <c r="AC323" s="40">
        <f>_xll.qlInterestRateIndexFixingDate($Y$21,AD323)</f>
        <v>42732</v>
      </c>
      <c r="AD323" s="40">
        <f>_xll.qlCalendarAdvance(calendar,$AD322,AB323,,,trigger)</f>
        <v>42734</v>
      </c>
      <c r="AE323" s="40">
        <f>_xll.qlInterestRateIndexMaturity($Y$21,AD323,)</f>
        <v>42825</v>
      </c>
      <c r="AF323" s="43" t="e">
        <f>_xll.qlTenorBasisValue(TenorBasis3M,AD323,_xll.ohTrigger(trigger,$Y$36))</f>
        <v>#NUM!</v>
      </c>
      <c r="AG323" s="82">
        <f t="shared" si="22"/>
        <v>-4.5829682332753648E-4</v>
      </c>
      <c r="AH323" s="82">
        <f>_xll.qlIndexFixing($Y$21,$AC323,TRUE,_xll.ohTrigger(trigger))</f>
        <v>-4.5131705891476983E-4</v>
      </c>
      <c r="AI323" s="43">
        <f>_xll.qlIndexFixing($Y$6,$AC323,TRUE,trigger)</f>
        <v>-4.5829682332753648E-4</v>
      </c>
      <c r="AJ323" s="45">
        <f t="shared" si="23"/>
        <v>6.9797644127666481E-2</v>
      </c>
    </row>
    <row r="324" spans="28:36" x14ac:dyDescent="0.2">
      <c r="AB324" s="39" t="s">
        <v>86</v>
      </c>
      <c r="AC324" s="40">
        <f>_xll.qlInterestRateIndexFixingDate($Y$21,AD324)</f>
        <v>42733</v>
      </c>
      <c r="AD324" s="40">
        <f>_xll.qlCalendarAdvance(calendar,$AD323,AB324,,,trigger)</f>
        <v>42737</v>
      </c>
      <c r="AE324" s="40">
        <f>_xll.qlInterestRateIndexMaturity($Y$21,AD324,)</f>
        <v>42828</v>
      </c>
      <c r="AF324" s="43" t="e">
        <f>_xll.qlTenorBasisValue(TenorBasis3M,AD324,_xll.ohTrigger(trigger,$Y$36))</f>
        <v>#NUM!</v>
      </c>
      <c r="AG324" s="82">
        <f t="shared" ref="AG324:AG387" si="24">AI324</f>
        <v>-4.5191636991786144E-4</v>
      </c>
      <c r="AH324" s="82">
        <f>_xll.qlIndexFixing($Y$21,$AC324,TRUE,_xll.ohTrigger(trigger))</f>
        <v>-4.6975461573628299E-4</v>
      </c>
      <c r="AI324" s="43">
        <f>_xll.qlIndexFixing($Y$6,$AC324,TRUE,trigger)</f>
        <v>-4.5191636991786144E-4</v>
      </c>
      <c r="AJ324" s="45">
        <f t="shared" ref="AJ324:AJ387" si="25">(AH324-AI324)*10000</f>
        <v>-0.17838245818421555</v>
      </c>
    </row>
    <row r="325" spans="28:36" x14ac:dyDescent="0.2">
      <c r="AB325" s="39" t="s">
        <v>86</v>
      </c>
      <c r="AC325" s="40">
        <f>_xll.qlInterestRateIndexFixingDate($Y$21,AD325)</f>
        <v>42734</v>
      </c>
      <c r="AD325" s="40">
        <f>_xll.qlCalendarAdvance(calendar,$AD324,AB325,,,trigger)</f>
        <v>42738</v>
      </c>
      <c r="AE325" s="40">
        <f>_xll.qlInterestRateIndexMaturity($Y$21,AD325,)</f>
        <v>42828</v>
      </c>
      <c r="AF325" s="43" t="e">
        <f>_xll.qlTenorBasisValue(TenorBasis3M,AD325,_xll.ohTrigger(trigger,$Y$36))</f>
        <v>#NUM!</v>
      </c>
      <c r="AG325" s="82">
        <f t="shared" si="24"/>
        <v>-4.4970476584505517E-4</v>
      </c>
      <c r="AH325" s="82">
        <f>_xll.qlIndexFixing($Y$21,$AC325,TRUE,_xll.ohTrigger(trigger))</f>
        <v>-4.6862506151823524E-4</v>
      </c>
      <c r="AI325" s="43">
        <f>_xll.qlIndexFixing($Y$6,$AC325,TRUE,trigger)</f>
        <v>-4.4970476584505517E-4</v>
      </c>
      <c r="AJ325" s="45">
        <f t="shared" si="25"/>
        <v>-0.18920295673180074</v>
      </c>
    </row>
    <row r="326" spans="28:36" x14ac:dyDescent="0.2">
      <c r="AB326" s="39" t="s">
        <v>86</v>
      </c>
      <c r="AC326" s="40">
        <f>_xll.qlInterestRateIndexFixingDate($Y$21,AD326)</f>
        <v>42737</v>
      </c>
      <c r="AD326" s="40">
        <f>_xll.qlCalendarAdvance(calendar,$AD325,AB326,,,trigger)</f>
        <v>42739</v>
      </c>
      <c r="AE326" s="40">
        <f>_xll.qlInterestRateIndexMaturity($Y$21,AD326,)</f>
        <v>42829</v>
      </c>
      <c r="AF326" s="43" t="e">
        <f>_xll.qlTenorBasisValue(TenorBasis3M,AD326,_xll.ohTrigger(trigger,$Y$36))</f>
        <v>#NUM!</v>
      </c>
      <c r="AG326" s="82">
        <f t="shared" si="24"/>
        <v>-4.474518295653625E-4</v>
      </c>
      <c r="AH326" s="82">
        <f>_xll.qlIndexFixing($Y$21,$AC326,TRUE,_xll.ohTrigger(trigger))</f>
        <v>-4.6586283986238541E-4</v>
      </c>
      <c r="AI326" s="43">
        <f>_xll.qlIndexFixing($Y$6,$AC326,TRUE,trigger)</f>
        <v>-4.474518295653625E-4</v>
      </c>
      <c r="AJ326" s="45">
        <f t="shared" si="25"/>
        <v>-0.18411010297022914</v>
      </c>
    </row>
    <row r="327" spans="28:36" x14ac:dyDescent="0.2">
      <c r="AB327" s="39" t="s">
        <v>86</v>
      </c>
      <c r="AC327" s="40">
        <f>_xll.qlInterestRateIndexFixingDate($Y$21,AD327)</f>
        <v>42738</v>
      </c>
      <c r="AD327" s="40">
        <f>_xll.qlCalendarAdvance(calendar,$AD326,AB327,,,trigger)</f>
        <v>42740</v>
      </c>
      <c r="AE327" s="40">
        <f>_xll.qlInterestRateIndexMaturity($Y$21,AD327,)</f>
        <v>42830</v>
      </c>
      <c r="AF327" s="43" t="e">
        <f>_xll.qlTenorBasisValue(TenorBasis3M,AD327,_xll.ohTrigger(trigger,$Y$36))</f>
        <v>#NUM!</v>
      </c>
      <c r="AG327" s="82">
        <f t="shared" si="24"/>
        <v>-4.4515819763552581E-4</v>
      </c>
      <c r="AH327" s="82">
        <f>_xll.qlIndexFixing($Y$21,$AC327,TRUE,_xll.ohTrigger(trigger))</f>
        <v>-4.630727528800449E-4</v>
      </c>
      <c r="AI327" s="43">
        <f>_xll.qlIndexFixing($Y$6,$AC327,TRUE,trigger)</f>
        <v>-4.4515819763552581E-4</v>
      </c>
      <c r="AJ327" s="45">
        <f t="shared" si="25"/>
        <v>-0.17914555244519095</v>
      </c>
    </row>
    <row r="328" spans="28:36" x14ac:dyDescent="0.2">
      <c r="AB328" s="39" t="s">
        <v>86</v>
      </c>
      <c r="AC328" s="40">
        <f>_xll.qlInterestRateIndexFixingDate($Y$21,AD328)</f>
        <v>42739</v>
      </c>
      <c r="AD328" s="40">
        <f>_xll.qlCalendarAdvance(calendar,$AD327,AB328,,,trigger)</f>
        <v>42741</v>
      </c>
      <c r="AE328" s="40">
        <f>_xll.qlInterestRateIndexMaturity($Y$21,AD328,)</f>
        <v>42831</v>
      </c>
      <c r="AF328" s="43" t="e">
        <f>_xll.qlTenorBasisValue(TenorBasis3M,AD328,_xll.ohTrigger(trigger,$Y$36))</f>
        <v>#NUM!</v>
      </c>
      <c r="AG328" s="82">
        <f t="shared" si="24"/>
        <v>-4.4282450661228801E-4</v>
      </c>
      <c r="AH328" s="82">
        <f>_xll.qlIndexFixing($Y$21,$AC328,TRUE,_xll.ohTrigger(trigger))</f>
        <v>-4.6025524316561928E-4</v>
      </c>
      <c r="AI328" s="43">
        <f>_xll.qlIndexFixing($Y$6,$AC328,TRUE,trigger)</f>
        <v>-4.4282450661228801E-4</v>
      </c>
      <c r="AJ328" s="45">
        <f t="shared" si="25"/>
        <v>-0.17430736553331266</v>
      </c>
    </row>
    <row r="329" spans="28:36" x14ac:dyDescent="0.2">
      <c r="AB329" s="39" t="s">
        <v>86</v>
      </c>
      <c r="AC329" s="40">
        <f>_xll.qlInterestRateIndexFixingDate($Y$21,AD329)</f>
        <v>42740</v>
      </c>
      <c r="AD329" s="40">
        <f>_xll.qlCalendarAdvance(calendar,$AD328,AB329,,,trigger)</f>
        <v>42744</v>
      </c>
      <c r="AE329" s="40">
        <f>_xll.qlInterestRateIndexMaturity($Y$21,AD329,)</f>
        <v>42835</v>
      </c>
      <c r="AF329" s="43" t="e">
        <f>_xll.qlTenorBasisValue(TenorBasis3M,AD329,_xll.ohTrigger(trigger,$Y$36))</f>
        <v>#NUM!</v>
      </c>
      <c r="AG329" s="82">
        <f t="shared" si="24"/>
        <v>-4.3558944454959251E-4</v>
      </c>
      <c r="AH329" s="82">
        <f>_xll.qlIndexFixing($Y$21,$AC329,TRUE,_xll.ohTrigger(trigger))</f>
        <v>-4.4996392191935049E-4</v>
      </c>
      <c r="AI329" s="43">
        <f>_xll.qlIndexFixing($Y$6,$AC329,TRUE,trigger)</f>
        <v>-4.3558944454959251E-4</v>
      </c>
      <c r="AJ329" s="45">
        <f t="shared" si="25"/>
        <v>-0.14374477369757976</v>
      </c>
    </row>
    <row r="330" spans="28:36" x14ac:dyDescent="0.2">
      <c r="AB330" s="39" t="s">
        <v>86</v>
      </c>
      <c r="AC330" s="40">
        <f>_xll.qlInterestRateIndexFixingDate($Y$21,AD330)</f>
        <v>42741</v>
      </c>
      <c r="AD330" s="40">
        <f>_xll.qlCalendarAdvance(calendar,$AD329,AB330,,,trigger)</f>
        <v>42745</v>
      </c>
      <c r="AE330" s="40">
        <f>_xll.qlInterestRateIndexMaturity($Y$21,AD330,)</f>
        <v>42835</v>
      </c>
      <c r="AF330" s="43" t="e">
        <f>_xll.qlTenorBasisValue(TenorBasis3M,AD330,_xll.ohTrigger(trigger,$Y$36))</f>
        <v>#NUM!</v>
      </c>
      <c r="AG330" s="82">
        <f t="shared" si="24"/>
        <v>-4.3310188272017514E-4</v>
      </c>
      <c r="AH330" s="82">
        <f>_xll.qlIndexFixing($Y$21,$AC330,TRUE,_xll.ohTrigger(trigger))</f>
        <v>-4.4871982897332074E-4</v>
      </c>
      <c r="AI330" s="43">
        <f>_xll.qlIndexFixing($Y$6,$AC330,TRUE,trigger)</f>
        <v>-4.3310188272017514E-4</v>
      </c>
      <c r="AJ330" s="45">
        <f t="shared" si="25"/>
        <v>-0.15617946253145606</v>
      </c>
    </row>
    <row r="331" spans="28:36" x14ac:dyDescent="0.2">
      <c r="AB331" s="39" t="s">
        <v>86</v>
      </c>
      <c r="AC331" s="40">
        <f>_xll.qlInterestRateIndexFixingDate($Y$21,AD331)</f>
        <v>42744</v>
      </c>
      <c r="AD331" s="40">
        <f>_xll.qlCalendarAdvance(calendar,$AD330,AB331,,,trigger)</f>
        <v>42746</v>
      </c>
      <c r="AE331" s="40">
        <f>_xll.qlInterestRateIndexMaturity($Y$21,AD331,)</f>
        <v>42836</v>
      </c>
      <c r="AF331" s="43" t="e">
        <f>_xll.qlTenorBasisValue(TenorBasis3M,AD331,_xll.ohTrigger(trigger,$Y$36))</f>
        <v>#NUM!</v>
      </c>
      <c r="AG331" s="82">
        <f t="shared" si="24"/>
        <v>-4.305774445810693E-4</v>
      </c>
      <c r="AH331" s="82">
        <f>_xll.qlIndexFixing($Y$21,$AC331,TRUE,_xll.ohTrigger(trigger))</f>
        <v>-4.4577184458782781E-4</v>
      </c>
      <c r="AI331" s="43">
        <f>_xll.qlIndexFixing($Y$6,$AC331,TRUE,trigger)</f>
        <v>-4.305774445810693E-4</v>
      </c>
      <c r="AJ331" s="45">
        <f t="shared" si="25"/>
        <v>-0.15194400006758516</v>
      </c>
    </row>
    <row r="332" spans="28:36" x14ac:dyDescent="0.2">
      <c r="AB332" s="39" t="s">
        <v>86</v>
      </c>
      <c r="AC332" s="40">
        <f>_xll.qlInterestRateIndexFixingDate($Y$21,AD332)</f>
        <v>42745</v>
      </c>
      <c r="AD332" s="40">
        <f>_xll.qlCalendarAdvance(calendar,$AD331,AB332,,,trigger)</f>
        <v>42747</v>
      </c>
      <c r="AE332" s="40">
        <f>_xll.qlInterestRateIndexMaturity($Y$21,AD332,)</f>
        <v>42837</v>
      </c>
      <c r="AF332" s="43" t="e">
        <f>_xll.qlTenorBasisValue(TenorBasis3M,AD332,_xll.ohTrigger(trigger,$Y$36))</f>
        <v>#NUM!</v>
      </c>
      <c r="AG332" s="82">
        <f t="shared" si="24"/>
        <v>-4.2801676668901742E-4</v>
      </c>
      <c r="AH332" s="82">
        <f>_xll.qlIndexFixing($Y$21,$AC332,TRUE,_xll.ohTrigger(trigger))</f>
        <v>-4.4279909307221033E-4</v>
      </c>
      <c r="AI332" s="43">
        <f>_xll.qlIndexFixing($Y$6,$AC332,TRUE,trigger)</f>
        <v>-4.2801676668901742E-4</v>
      </c>
      <c r="AJ332" s="45">
        <f t="shared" si="25"/>
        <v>-0.14782326383192901</v>
      </c>
    </row>
    <row r="333" spans="28:36" x14ac:dyDescent="0.2">
      <c r="AB333" s="39" t="s">
        <v>86</v>
      </c>
      <c r="AC333" s="40">
        <f>_xll.qlInterestRateIndexFixingDate($Y$21,AD333)</f>
        <v>42746</v>
      </c>
      <c r="AD333" s="40">
        <f>_xll.qlCalendarAdvance(calendar,$AD332,AB333,,,trigger)</f>
        <v>42748</v>
      </c>
      <c r="AE333" s="40">
        <f>_xll.qlInterestRateIndexMaturity($Y$21,AD333,)</f>
        <v>42838</v>
      </c>
      <c r="AF333" s="43" t="e">
        <f>_xll.qlTenorBasisValue(TenorBasis3M,AD333,_xll.ohTrigger(trigger,$Y$36))</f>
        <v>#NUM!</v>
      </c>
      <c r="AG333" s="82">
        <f t="shared" si="24"/>
        <v>-4.2542048560076221E-4</v>
      </c>
      <c r="AH333" s="82">
        <f>_xll.qlIndexFixing($Y$21,$AC333,TRUE,_xll.ohTrigger(trigger))</f>
        <v>-4.3980201702487065E-4</v>
      </c>
      <c r="AI333" s="43">
        <f>_xll.qlIndexFixing($Y$6,$AC333,TRUE,trigger)</f>
        <v>-4.2542048560076221E-4</v>
      </c>
      <c r="AJ333" s="45">
        <f t="shared" si="25"/>
        <v>-0.14381531424108437</v>
      </c>
    </row>
    <row r="334" spans="28:36" x14ac:dyDescent="0.2">
      <c r="AB334" s="39" t="s">
        <v>86</v>
      </c>
      <c r="AC334" s="40">
        <f>_xll.qlInterestRateIndexFixingDate($Y$21,AD334)</f>
        <v>42747</v>
      </c>
      <c r="AD334" s="40">
        <f>_xll.qlCalendarAdvance(calendar,$AD333,AB334,,,trigger)</f>
        <v>42751</v>
      </c>
      <c r="AE334" s="40">
        <f>_xll.qlInterestRateIndexMaturity($Y$21,AD334,)</f>
        <v>42843</v>
      </c>
      <c r="AF334" s="43" t="e">
        <f>_xll.qlTenorBasisValue(TenorBasis3M,AD334,_xll.ohTrigger(trigger,$Y$36))</f>
        <v>#NUM!</v>
      </c>
      <c r="AG334" s="82">
        <f t="shared" si="24"/>
        <v>-4.1742438872620152E-4</v>
      </c>
      <c r="AH334" s="82">
        <f>_xll.qlIndexFixing($Y$21,$AC334,TRUE,_xll.ohTrigger(trigger))</f>
        <v>-4.2719441390076906E-4</v>
      </c>
      <c r="AI334" s="43">
        <f>_xll.qlIndexFixing($Y$6,$AC334,TRUE,trigger)</f>
        <v>-4.1742438872620152E-4</v>
      </c>
      <c r="AJ334" s="45">
        <f t="shared" si="25"/>
        <v>-9.7700251745675454E-2</v>
      </c>
    </row>
    <row r="335" spans="28:36" x14ac:dyDescent="0.2">
      <c r="AB335" s="39" t="s">
        <v>86</v>
      </c>
      <c r="AC335" s="40">
        <f>_xll.qlInterestRateIndexFixingDate($Y$21,AD335)</f>
        <v>42748</v>
      </c>
      <c r="AD335" s="40">
        <f>_xll.qlCalendarAdvance(calendar,$AD334,AB335,,,trigger)</f>
        <v>42752</v>
      </c>
      <c r="AE335" s="40">
        <f>_xll.qlInterestRateIndexMaturity($Y$21,AD335,)</f>
        <v>42843</v>
      </c>
      <c r="AF335" s="43" t="e">
        <f>_xll.qlTenorBasisValue(TenorBasis3M,AD335,_xll.ohTrigger(trigger,$Y$36))</f>
        <v>#NUM!</v>
      </c>
      <c r="AG335" s="82">
        <f t="shared" si="24"/>
        <v>-4.1469206042055813E-4</v>
      </c>
      <c r="AH335" s="82">
        <f>_xll.qlIndexFixing($Y$21,$AC335,TRUE,_xll.ohTrigger(trigger))</f>
        <v>-4.2583632216342958E-4</v>
      </c>
      <c r="AI335" s="43">
        <f>_xll.qlIndexFixing($Y$6,$AC335,TRUE,trigger)</f>
        <v>-4.1469206042055813E-4</v>
      </c>
      <c r="AJ335" s="45">
        <f t="shared" si="25"/>
        <v>-0.1114426174287145</v>
      </c>
    </row>
    <row r="336" spans="28:36" x14ac:dyDescent="0.2">
      <c r="AB336" s="39" t="s">
        <v>86</v>
      </c>
      <c r="AC336" s="40">
        <f>_xll.qlInterestRateIndexFixingDate($Y$21,AD336)</f>
        <v>42751</v>
      </c>
      <c r="AD336" s="40">
        <f>_xll.qlCalendarAdvance(calendar,$AD335,AB336,,,trigger)</f>
        <v>42753</v>
      </c>
      <c r="AE336" s="40">
        <f>_xll.qlInterestRateIndexMaturity($Y$21,AD336,)</f>
        <v>42843</v>
      </c>
      <c r="AF336" s="43" t="e">
        <f>_xll.qlTenorBasisValue(TenorBasis3M,AD336,_xll.ohTrigger(trigger,$Y$36))</f>
        <v>#NUM!</v>
      </c>
      <c r="AG336" s="82">
        <f t="shared" si="24"/>
        <v>-4.119273117024241E-4</v>
      </c>
      <c r="AH336" s="82">
        <f>_xll.qlIndexFixing($Y$21,$AC336,TRUE,_xll.ohTrigger(trigger))</f>
        <v>-4.2446726000244794E-4</v>
      </c>
      <c r="AI336" s="43">
        <f>_xll.qlIndexFixing($Y$6,$AC336,TRUE,trigger)</f>
        <v>-4.119273117024241E-4</v>
      </c>
      <c r="AJ336" s="45">
        <f t="shared" si="25"/>
        <v>-0.12539948300023843</v>
      </c>
    </row>
    <row r="337" spans="28:36" x14ac:dyDescent="0.2">
      <c r="AB337" s="39" t="s">
        <v>86</v>
      </c>
      <c r="AC337" s="40">
        <f>_xll.qlInterestRateIndexFixingDate($Y$21,AD337)</f>
        <v>42752</v>
      </c>
      <c r="AD337" s="40">
        <f>_xll.qlCalendarAdvance(calendar,$AD336,AB337,,,trigger)</f>
        <v>42754</v>
      </c>
      <c r="AE337" s="40">
        <f>_xll.qlInterestRateIndexMaturity($Y$21,AD337,)</f>
        <v>42844</v>
      </c>
      <c r="AF337" s="43" t="e">
        <f>_xll.qlTenorBasisValue(TenorBasis3M,AD337,_xll.ohTrigger(trigger,$Y$36))</f>
        <v>#NUM!</v>
      </c>
      <c r="AG337" s="82">
        <f t="shared" si="24"/>
        <v>-4.0913077912854202E-4</v>
      </c>
      <c r="AH337" s="82">
        <f>_xll.qlIndexFixing($Y$21,$AC337,TRUE,_xll.ohTrigger(trigger))</f>
        <v>-4.2133353148177122E-4</v>
      </c>
      <c r="AI337" s="43">
        <f>_xll.qlIndexFixing($Y$6,$AC337,TRUE,trigger)</f>
        <v>-4.0913077912854202E-4</v>
      </c>
      <c r="AJ337" s="45">
        <f t="shared" si="25"/>
        <v>-0.12202752353229199</v>
      </c>
    </row>
    <row r="338" spans="28:36" x14ac:dyDescent="0.2">
      <c r="AB338" s="39" t="s">
        <v>86</v>
      </c>
      <c r="AC338" s="40">
        <f>_xll.qlInterestRateIndexFixingDate($Y$21,AD338)</f>
        <v>42753</v>
      </c>
      <c r="AD338" s="40">
        <f>_xll.qlCalendarAdvance(calendar,$AD337,AB338,,,trigger)</f>
        <v>42755</v>
      </c>
      <c r="AE338" s="40">
        <f>_xll.qlInterestRateIndexMaturity($Y$21,AD338,)</f>
        <v>42845</v>
      </c>
      <c r="AF338" s="43" t="e">
        <f>_xll.qlTenorBasisValue(TenorBasis3M,AD338,_xll.ohTrigger(trigger,$Y$36))</f>
        <v>#NUM!</v>
      </c>
      <c r="AG338" s="82">
        <f t="shared" si="24"/>
        <v>-4.0630309925565437E-4</v>
      </c>
      <c r="AH338" s="82">
        <f>_xll.qlIndexFixing($Y$21,$AC338,TRUE,_xll.ohTrigger(trigger))</f>
        <v>-4.1817857667592051E-4</v>
      </c>
      <c r="AI338" s="43">
        <f>_xll.qlIndexFixing($Y$6,$AC338,TRUE,trigger)</f>
        <v>-4.0630309925565437E-4</v>
      </c>
      <c r="AJ338" s="45">
        <f t="shared" si="25"/>
        <v>-0.1187547742026614</v>
      </c>
    </row>
    <row r="339" spans="28:36" x14ac:dyDescent="0.2">
      <c r="AB339" s="39" t="s">
        <v>86</v>
      </c>
      <c r="AC339" s="40">
        <f>_xll.qlInterestRateIndexFixingDate($Y$21,AD339)</f>
        <v>42754</v>
      </c>
      <c r="AD339" s="40">
        <f>_xll.qlCalendarAdvance(calendar,$AD338,AB339,,,trigger)</f>
        <v>42758</v>
      </c>
      <c r="AE339" s="40">
        <f>_xll.qlInterestRateIndexMaturity($Y$21,AD339,)</f>
        <v>42849</v>
      </c>
      <c r="AF339" s="43" t="e">
        <f>_xll.qlTenorBasisValue(TenorBasis3M,AD339,_xll.ohTrigger(trigger,$Y$36))</f>
        <v>#NUM!</v>
      </c>
      <c r="AG339" s="82">
        <f t="shared" si="24"/>
        <v>-3.9763954141038373E-4</v>
      </c>
      <c r="AH339" s="82">
        <f>_xll.qlIndexFixing($Y$21,$AC339,TRUE,_xll.ohTrigger(trigger))</f>
        <v>-4.0681255286818834E-4</v>
      </c>
      <c r="AI339" s="43">
        <f>_xll.qlIndexFixing($Y$6,$AC339,TRUE,trigger)</f>
        <v>-3.9763954141038373E-4</v>
      </c>
      <c r="AJ339" s="45">
        <f t="shared" si="25"/>
        <v>-9.1730114578046099E-2</v>
      </c>
    </row>
    <row r="340" spans="28:36" x14ac:dyDescent="0.2">
      <c r="AB340" s="39" t="s">
        <v>86</v>
      </c>
      <c r="AC340" s="40">
        <f>_xll.qlInterestRateIndexFixingDate($Y$21,AD340)</f>
        <v>42755</v>
      </c>
      <c r="AD340" s="40">
        <f>_xll.qlCalendarAdvance(calendar,$AD339,AB340,,,trigger)</f>
        <v>42759</v>
      </c>
      <c r="AE340" s="40">
        <f>_xll.qlInterestRateIndexMaturity($Y$21,AD340,)</f>
        <v>42849</v>
      </c>
      <c r="AF340" s="43" t="e">
        <f>_xll.qlTenorBasisValue(TenorBasis3M,AD340,_xll.ohTrigger(trigger,$Y$36))</f>
        <v>#NUM!</v>
      </c>
      <c r="AG340" s="82">
        <f t="shared" si="24"/>
        <v>-3.9469363790889942E-4</v>
      </c>
      <c r="AH340" s="82">
        <f>_xll.qlIndexFixing($Y$21,$AC340,TRUE,_xll.ohTrigger(trigger))</f>
        <v>-4.0535534682151209E-4</v>
      </c>
      <c r="AI340" s="43">
        <f>_xll.qlIndexFixing($Y$6,$AC340,TRUE,trigger)</f>
        <v>-3.9469363790889942E-4</v>
      </c>
      <c r="AJ340" s="45">
        <f t="shared" si="25"/>
        <v>-0.10661708912612666</v>
      </c>
    </row>
    <row r="341" spans="28:36" x14ac:dyDescent="0.2">
      <c r="AB341" s="39" t="s">
        <v>86</v>
      </c>
      <c r="AC341" s="40">
        <f>_xll.qlInterestRateIndexFixingDate($Y$21,AD341)</f>
        <v>42758</v>
      </c>
      <c r="AD341" s="40">
        <f>_xll.qlCalendarAdvance(calendar,$AD340,AB341,,,trigger)</f>
        <v>42760</v>
      </c>
      <c r="AE341" s="40">
        <f>_xll.qlInterestRateIndexMaturity($Y$21,AD341,)</f>
        <v>42850</v>
      </c>
      <c r="AF341" s="43" t="e">
        <f>_xll.qlTenorBasisValue(TenorBasis3M,AD341,_xll.ohTrigger(trigger,$Y$36))</f>
        <v>#NUM!</v>
      </c>
      <c r="AG341" s="82">
        <f t="shared" si="24"/>
        <v>-3.9171976989212239E-4</v>
      </c>
      <c r="AH341" s="82">
        <f>_xll.qlIndexFixing($Y$21,$AC341,TRUE,_xll.ohTrigger(trigger))</f>
        <v>-4.0210089976344676E-4</v>
      </c>
      <c r="AI341" s="43">
        <f>_xll.qlIndexFixing($Y$6,$AC341,TRUE,trigger)</f>
        <v>-3.9171976989212239E-4</v>
      </c>
      <c r="AJ341" s="45">
        <f t="shared" si="25"/>
        <v>-0.10381129871324368</v>
      </c>
    </row>
    <row r="342" spans="28:36" x14ac:dyDescent="0.2">
      <c r="AB342" s="39" t="s">
        <v>86</v>
      </c>
      <c r="AC342" s="40">
        <f>_xll.qlInterestRateIndexFixingDate($Y$21,AD342)</f>
        <v>42759</v>
      </c>
      <c r="AD342" s="40">
        <f>_xll.qlCalendarAdvance(calendar,$AD341,AB342,,,trigger)</f>
        <v>42761</v>
      </c>
      <c r="AE342" s="40">
        <f>_xll.qlInterestRateIndexMaturity($Y$21,AD342,)</f>
        <v>42851</v>
      </c>
      <c r="AF342" s="43" t="e">
        <f>_xll.qlTenorBasisValue(TenorBasis3M,AD342,_xll.ohTrigger(trigger,$Y$36))</f>
        <v>#NUM!</v>
      </c>
      <c r="AG342" s="82">
        <f t="shared" si="24"/>
        <v>-3.8871857391679508E-4</v>
      </c>
      <c r="AH342" s="82">
        <f>_xll.qlIndexFixing($Y$21,$AC342,TRUE,_xll.ohTrigger(trigger))</f>
        <v>-3.9882788209899545E-4</v>
      </c>
      <c r="AI342" s="43">
        <f>_xll.qlIndexFixing($Y$6,$AC342,TRUE,trigger)</f>
        <v>-3.8871857391679508E-4</v>
      </c>
      <c r="AJ342" s="45">
        <f t="shared" si="25"/>
        <v>-0.10109308182200362</v>
      </c>
    </row>
    <row r="343" spans="28:36" x14ac:dyDescent="0.2">
      <c r="AB343" s="39" t="s">
        <v>86</v>
      </c>
      <c r="AC343" s="40">
        <f>_xll.qlInterestRateIndexFixingDate($Y$21,AD343)</f>
        <v>42760</v>
      </c>
      <c r="AD343" s="40">
        <f>_xll.qlCalendarAdvance(calendar,$AD342,AB343,,,trigger)</f>
        <v>42762</v>
      </c>
      <c r="AE343" s="40">
        <f>_xll.qlInterestRateIndexMaturity($Y$21,AD343,)</f>
        <v>42852</v>
      </c>
      <c r="AF343" s="43" t="e">
        <f>_xll.qlTenorBasisValue(TenorBasis3M,AD343,_xll.ohTrigger(trigger,$Y$36))</f>
        <v>#NUM!</v>
      </c>
      <c r="AG343" s="82">
        <f t="shared" si="24"/>
        <v>-3.8569068653965992E-4</v>
      </c>
      <c r="AH343" s="82">
        <f>_xll.qlIndexFixing($Y$21,$AC343,TRUE,_xll.ohTrigger(trigger))</f>
        <v>-3.9553673644432408E-4</v>
      </c>
      <c r="AI343" s="43">
        <f>_xll.qlIndexFixing($Y$6,$AC343,TRUE,trigger)</f>
        <v>-3.8569068653965992E-4</v>
      </c>
      <c r="AJ343" s="45">
        <f t="shared" si="25"/>
        <v>-9.8460499046641559E-2</v>
      </c>
    </row>
    <row r="344" spans="28:36" x14ac:dyDescent="0.2">
      <c r="AB344" s="39" t="s">
        <v>86</v>
      </c>
      <c r="AC344" s="40">
        <f>_xll.qlInterestRateIndexFixingDate($Y$21,AD344)</f>
        <v>42761</v>
      </c>
      <c r="AD344" s="40">
        <f>_xll.qlCalendarAdvance(calendar,$AD343,AB344,,,trigger)</f>
        <v>42765</v>
      </c>
      <c r="AE344" s="40">
        <f>_xll.qlInterestRateIndexMaturity($Y$21,AD344,)</f>
        <v>42853</v>
      </c>
      <c r="AF344" s="43" t="e">
        <f>_xll.qlTenorBasisValue(TenorBasis3M,AD344,_xll.ohTrigger(trigger,$Y$36))</f>
        <v>#NUM!</v>
      </c>
      <c r="AG344" s="82">
        <f t="shared" si="24"/>
        <v>-3.764532415648345E-4</v>
      </c>
      <c r="AH344" s="82">
        <f>_xll.qlIndexFixing($Y$21,$AC344,TRUE,_xll.ohTrigger(trigger))</f>
        <v>-3.8917141340249535E-4</v>
      </c>
      <c r="AI344" s="43">
        <f>_xll.qlIndexFixing($Y$6,$AC344,TRUE,trigger)</f>
        <v>-3.764532415648345E-4</v>
      </c>
      <c r="AJ344" s="45">
        <f t="shared" si="25"/>
        <v>-0.12718171837660849</v>
      </c>
    </row>
    <row r="345" spans="28:36" x14ac:dyDescent="0.2">
      <c r="AB345" s="39" t="s">
        <v>86</v>
      </c>
      <c r="AC345" s="40">
        <f>_xll.qlInterestRateIndexFixingDate($Y$21,AD345)</f>
        <v>42762</v>
      </c>
      <c r="AD345" s="40">
        <f>_xll.qlCalendarAdvance(calendar,$AD344,AB345,,,trigger)</f>
        <v>42766</v>
      </c>
      <c r="AE345" s="40">
        <f>_xll.qlInterestRateIndexMaturity($Y$21,AD345,)</f>
        <v>42853</v>
      </c>
      <c r="AF345" s="43" t="e">
        <f>_xll.qlTenorBasisValue(TenorBasis3M,AD345,_xll.ohTrigger(trigger,$Y$36))</f>
        <v>#NUM!</v>
      </c>
      <c r="AG345" s="82">
        <f t="shared" si="24"/>
        <v>-3.7332495414789439E-4</v>
      </c>
      <c r="AH345" s="82">
        <f>_xll.qlIndexFixing($Y$21,$AC345,TRUE,_xll.ohTrigger(trigger))</f>
        <v>-3.8762771723099831E-4</v>
      </c>
      <c r="AI345" s="43">
        <f>_xll.qlIndexFixing($Y$6,$AC345,TRUE,trigger)</f>
        <v>-3.7332495414789439E-4</v>
      </c>
      <c r="AJ345" s="45">
        <f t="shared" si="25"/>
        <v>-0.1430276308310392</v>
      </c>
    </row>
    <row r="346" spans="28:36" x14ac:dyDescent="0.2">
      <c r="AB346" s="39" t="s">
        <v>86</v>
      </c>
      <c r="AC346" s="40">
        <f>_xll.qlInterestRateIndexFixingDate($Y$21,AD346)</f>
        <v>42765</v>
      </c>
      <c r="AD346" s="40">
        <f>_xll.qlCalendarAdvance(calendar,$AD345,AB346,,,trigger)</f>
        <v>42767</v>
      </c>
      <c r="AE346" s="40">
        <f>_xll.qlInterestRateIndexMaturity($Y$21,AD346,)</f>
        <v>42857</v>
      </c>
      <c r="AF346" s="43" t="e">
        <f>_xll.qlTenorBasisValue(TenorBasis3M,AD346,_xll.ohTrigger(trigger,$Y$36))</f>
        <v>#NUM!</v>
      </c>
      <c r="AG346" s="82">
        <f t="shared" si="24"/>
        <v>-3.7017315811285929E-4</v>
      </c>
      <c r="AH346" s="82">
        <f>_xll.qlIndexFixing($Y$21,$AC346,TRUE,_xll.ohTrigger(trigger))</f>
        <v>-3.7882458000249031E-4</v>
      </c>
      <c r="AI346" s="43">
        <f>_xll.qlIndexFixing($Y$6,$AC346,TRUE,trigger)</f>
        <v>-3.7017315811285929E-4</v>
      </c>
      <c r="AJ346" s="45">
        <f t="shared" si="25"/>
        <v>-8.6514218896310141E-2</v>
      </c>
    </row>
    <row r="347" spans="28:36" x14ac:dyDescent="0.2">
      <c r="AB347" s="39" t="s">
        <v>86</v>
      </c>
      <c r="AC347" s="40">
        <f>_xll.qlInterestRateIndexFixingDate($Y$21,AD347)</f>
        <v>42766</v>
      </c>
      <c r="AD347" s="40">
        <f>_xll.qlCalendarAdvance(calendar,$AD346,AB347,,,trigger)</f>
        <v>42768</v>
      </c>
      <c r="AE347" s="40">
        <f>_xll.qlInterestRateIndexMaturity($Y$21,AD347,)</f>
        <v>42857</v>
      </c>
      <c r="AF347" s="43" t="e">
        <f>_xll.qlTenorBasisValue(TenorBasis3M,AD347,_xll.ohTrigger(trigger,$Y$36))</f>
        <v>#NUM!</v>
      </c>
      <c r="AG347" s="82">
        <f t="shared" si="24"/>
        <v>-3.6699849001647195E-4</v>
      </c>
      <c r="AH347" s="82">
        <f>_xll.qlIndexFixing($Y$21,$AC347,TRUE,_xll.ohTrigger(trigger))</f>
        <v>-3.7724928311693958E-4</v>
      </c>
      <c r="AI347" s="43">
        <f>_xll.qlIndexFixing($Y$6,$AC347,TRUE,trigger)</f>
        <v>-3.6699849001647195E-4</v>
      </c>
      <c r="AJ347" s="45">
        <f t="shared" si="25"/>
        <v>-0.1025079310046763</v>
      </c>
    </row>
    <row r="348" spans="28:36" x14ac:dyDescent="0.2">
      <c r="AB348" s="39" t="s">
        <v>86</v>
      </c>
      <c r="AC348" s="40">
        <f>_xll.qlInterestRateIndexFixingDate($Y$21,AD348)</f>
        <v>42767</v>
      </c>
      <c r="AD348" s="40">
        <f>_xll.qlCalendarAdvance(calendar,$AD347,AB348,,,trigger)</f>
        <v>42769</v>
      </c>
      <c r="AE348" s="40">
        <f>_xll.qlInterestRateIndexMaturity($Y$21,AD348,)</f>
        <v>42858</v>
      </c>
      <c r="AF348" s="43" t="e">
        <f>_xll.qlTenorBasisValue(TenorBasis3M,AD348,_xll.ohTrigger(trigger,$Y$36))</f>
        <v>#NUM!</v>
      </c>
      <c r="AG348" s="82">
        <f t="shared" si="24"/>
        <v>-3.6380158641547474E-4</v>
      </c>
      <c r="AH348" s="82">
        <f>_xll.qlIndexFixing($Y$21,$AC348,TRUE,_xll.ohTrigger(trigger))</f>
        <v>-3.7384612112607645E-4</v>
      </c>
      <c r="AI348" s="43">
        <f>_xll.qlIndexFixing($Y$6,$AC348,TRUE,trigger)</f>
        <v>-3.6380158641547474E-4</v>
      </c>
      <c r="AJ348" s="45">
        <f t="shared" si="25"/>
        <v>-0.10044534710601712</v>
      </c>
    </row>
    <row r="349" spans="28:36" x14ac:dyDescent="0.2">
      <c r="AB349" s="39" t="s">
        <v>86</v>
      </c>
      <c r="AC349" s="40">
        <f>_xll.qlInterestRateIndexFixingDate($Y$21,AD349)</f>
        <v>42768</v>
      </c>
      <c r="AD349" s="40">
        <f>_xll.qlCalendarAdvance(calendar,$AD348,AB349,,,trigger)</f>
        <v>42772</v>
      </c>
      <c r="AE349" s="40">
        <f>_xll.qlInterestRateIndexMaturity($Y$21,AD349,)</f>
        <v>42863</v>
      </c>
      <c r="AF349" s="43" t="e">
        <f>_xll.qlTenorBasisValue(TenorBasis3M,AD349,_xll.ohTrigger(trigger,$Y$36))</f>
        <v>#NUM!</v>
      </c>
      <c r="AG349" s="82">
        <f t="shared" si="24"/>
        <v>-3.5408382815224984E-4</v>
      </c>
      <c r="AH349" s="82">
        <f>_xll.qlIndexFixing($Y$21,$AC349,TRUE,_xll.ohTrigger(trigger))</f>
        <v>-3.5990218372736654E-4</v>
      </c>
      <c r="AI349" s="43">
        <f>_xll.qlIndexFixing($Y$6,$AC349,TRUE,trigger)</f>
        <v>-3.5408382815224984E-4</v>
      </c>
      <c r="AJ349" s="45">
        <f t="shared" si="25"/>
        <v>-5.8183555751167043E-2</v>
      </c>
    </row>
    <row r="350" spans="28:36" x14ac:dyDescent="0.2">
      <c r="AB350" s="39" t="s">
        <v>86</v>
      </c>
      <c r="AC350" s="40">
        <f>_xll.qlInterestRateIndexFixingDate($Y$21,AD350)</f>
        <v>42769</v>
      </c>
      <c r="AD350" s="40">
        <f>_xll.qlCalendarAdvance(calendar,$AD349,AB350,,,trigger)</f>
        <v>42773</v>
      </c>
      <c r="AE350" s="40">
        <f>_xll.qlInterestRateIndexMaturity($Y$21,AD350,)</f>
        <v>42863</v>
      </c>
      <c r="AF350" s="43" t="e">
        <f>_xll.qlTenorBasisValue(TenorBasis3M,AD350,_xll.ohTrigger(trigger,$Y$36))</f>
        <v>#NUM!</v>
      </c>
      <c r="AG350" s="82">
        <f t="shared" si="24"/>
        <v>-3.5080434810023898E-4</v>
      </c>
      <c r="AH350" s="82">
        <f>_xll.qlIndexFixing($Y$21,$AC350,TRUE,_xll.ohTrigger(trigger))</f>
        <v>-3.5826427662888349E-4</v>
      </c>
      <c r="AI350" s="43">
        <f>_xll.qlIndexFixing($Y$6,$AC350,TRUE,trigger)</f>
        <v>-3.5080434810023898E-4</v>
      </c>
      <c r="AJ350" s="45">
        <f t="shared" si="25"/>
        <v>-7.4599285286445133E-2</v>
      </c>
    </row>
    <row r="351" spans="28:36" x14ac:dyDescent="0.2">
      <c r="AB351" s="39" t="s">
        <v>86</v>
      </c>
      <c r="AC351" s="40">
        <f>_xll.qlInterestRateIndexFixingDate($Y$21,AD351)</f>
        <v>42772</v>
      </c>
      <c r="AD351" s="40">
        <f>_xll.qlCalendarAdvance(calendar,$AD350,AB351,,,trigger)</f>
        <v>42774</v>
      </c>
      <c r="AE351" s="40">
        <f>_xll.qlInterestRateIndexMaturity($Y$21,AD351,)</f>
        <v>42863</v>
      </c>
      <c r="AF351" s="43" t="e">
        <f>_xll.qlTenorBasisValue(TenorBasis3M,AD351,_xll.ohTrigger(trigger,$Y$36))</f>
        <v>#NUM!</v>
      </c>
      <c r="AG351" s="82">
        <f t="shared" si="24"/>
        <v>-3.4750581532733105E-4</v>
      </c>
      <c r="AH351" s="82">
        <f>_xll.qlIndexFixing($Y$21,$AC351,TRUE,_xll.ohTrigger(trigger))</f>
        <v>-3.5661702663072111E-4</v>
      </c>
      <c r="AI351" s="43">
        <f>_xll.qlIndexFixing($Y$6,$AC351,TRUE,trigger)</f>
        <v>-3.4750581532733105E-4</v>
      </c>
      <c r="AJ351" s="45">
        <f t="shared" si="25"/>
        <v>-9.1112113033900557E-2</v>
      </c>
    </row>
    <row r="352" spans="28:36" x14ac:dyDescent="0.2">
      <c r="AB352" s="39" t="s">
        <v>86</v>
      </c>
      <c r="AC352" s="40">
        <f>_xll.qlInterestRateIndexFixingDate($Y$21,AD352)</f>
        <v>42773</v>
      </c>
      <c r="AD352" s="40">
        <f>_xll.qlCalendarAdvance(calendar,$AD351,AB352,,,trigger)</f>
        <v>42775</v>
      </c>
      <c r="AE352" s="40">
        <f>_xll.qlInterestRateIndexMaturity($Y$21,AD352,)</f>
        <v>42864</v>
      </c>
      <c r="AF352" s="43" t="e">
        <f>_xll.qlTenorBasisValue(TenorBasis3M,AD352,_xll.ohTrigger(trigger,$Y$36))</f>
        <v>#NUM!</v>
      </c>
      <c r="AG352" s="82">
        <f t="shared" si="24"/>
        <v>-3.441888663902686E-4</v>
      </c>
      <c r="AH352" s="82">
        <f>_xll.qlIndexFixing($Y$21,$AC352,TRUE,_xll.ohTrigger(trigger))</f>
        <v>-3.5313168406156045E-4</v>
      </c>
      <c r="AI352" s="43">
        <f>_xll.qlIndexFixing($Y$6,$AC352,TRUE,trigger)</f>
        <v>-3.441888663902686E-4</v>
      </c>
      <c r="AJ352" s="45">
        <f t="shared" si="25"/>
        <v>-8.94281767129185E-2</v>
      </c>
    </row>
    <row r="353" spans="28:36" x14ac:dyDescent="0.2">
      <c r="AB353" s="39" t="s">
        <v>86</v>
      </c>
      <c r="AC353" s="40">
        <f>_xll.qlInterestRateIndexFixingDate($Y$21,AD353)</f>
        <v>42774</v>
      </c>
      <c r="AD353" s="40">
        <f>_xll.qlCalendarAdvance(calendar,$AD352,AB353,,,trigger)</f>
        <v>42776</v>
      </c>
      <c r="AE353" s="40">
        <f>_xll.qlInterestRateIndexMaturity($Y$21,AD353,)</f>
        <v>42865</v>
      </c>
      <c r="AF353" s="43" t="e">
        <f>_xll.qlTenorBasisValue(TenorBasis3M,AD353,_xll.ohTrigger(trigger,$Y$36))</f>
        <v>#NUM!</v>
      </c>
      <c r="AG353" s="82">
        <f t="shared" si="24"/>
        <v>-3.4085413784579427E-4</v>
      </c>
      <c r="AH353" s="82">
        <f>_xll.qlIndexFixing($Y$21,$AC353,TRUE,_xll.ohTrigger(trigger))</f>
        <v>-3.4963421135325953E-4</v>
      </c>
      <c r="AI353" s="43">
        <f>_xll.qlIndexFixing($Y$6,$AC353,TRUE,trigger)</f>
        <v>-3.4085413784579427E-4</v>
      </c>
      <c r="AJ353" s="45">
        <f t="shared" si="25"/>
        <v>-8.7800735074652594E-2</v>
      </c>
    </row>
    <row r="354" spans="28:36" x14ac:dyDescent="0.2">
      <c r="AB354" s="39" t="s">
        <v>86</v>
      </c>
      <c r="AC354" s="40">
        <f>_xll.qlInterestRateIndexFixingDate($Y$21,AD354)</f>
        <v>42775</v>
      </c>
      <c r="AD354" s="40">
        <f>_xll.qlCalendarAdvance(calendar,$AD353,AB354,,,trigger)</f>
        <v>42779</v>
      </c>
      <c r="AE354" s="40">
        <f>_xll.qlInterestRateIndexMaturity($Y$21,AD354,)</f>
        <v>42870</v>
      </c>
      <c r="AF354" s="43" t="e">
        <f>_xll.qlTenorBasisValue(TenorBasis3M,AD354,_xll.ohTrigger(trigger,$Y$36))</f>
        <v>#NUM!</v>
      </c>
      <c r="AG354" s="82">
        <f t="shared" si="24"/>
        <v>-3.3074964013532515E-4</v>
      </c>
      <c r="AH354" s="82">
        <f>_xll.qlIndexFixing($Y$21,$AC354,TRUE,_xll.ohTrigger(trigger))</f>
        <v>-3.3541275007277813E-4</v>
      </c>
      <c r="AI354" s="43">
        <f>_xll.qlIndexFixing($Y$6,$AC354,TRUE,trigger)</f>
        <v>-3.3074964013532515E-4</v>
      </c>
      <c r="AJ354" s="45">
        <f t="shared" si="25"/>
        <v>-4.6631099374529868E-2</v>
      </c>
    </row>
    <row r="355" spans="28:36" x14ac:dyDescent="0.2">
      <c r="AB355" s="39" t="s">
        <v>86</v>
      </c>
      <c r="AC355" s="40">
        <f>_xll.qlInterestRateIndexFixingDate($Y$21,AD355)</f>
        <v>42776</v>
      </c>
      <c r="AD355" s="40">
        <f>_xll.qlCalendarAdvance(calendar,$AD354,AB355,,,trigger)</f>
        <v>42780</v>
      </c>
      <c r="AE355" s="40">
        <f>_xll.qlInterestRateIndexMaturity($Y$21,AD355,)</f>
        <v>42870</v>
      </c>
      <c r="AF355" s="43" t="e">
        <f>_xll.qlTenorBasisValue(TenorBasis3M,AD355,_xll.ohTrigger(trigger,$Y$36))</f>
        <v>#NUM!</v>
      </c>
      <c r="AG355" s="82">
        <f t="shared" si="24"/>
        <v>-3.2735015872862856E-4</v>
      </c>
      <c r="AH355" s="82">
        <f>_xll.qlIndexFixing($Y$21,$AC355,TRUE,_xll.ohTrigger(trigger))</f>
        <v>-3.3370081943129293E-4</v>
      </c>
      <c r="AI355" s="43">
        <f>_xll.qlIndexFixing($Y$6,$AC355,TRUE,trigger)</f>
        <v>-3.2735015872862856E-4</v>
      </c>
      <c r="AJ355" s="45">
        <f t="shared" si="25"/>
        <v>-6.3506607026643638E-2</v>
      </c>
    </row>
    <row r="356" spans="28:36" x14ac:dyDescent="0.2">
      <c r="AB356" s="39" t="s">
        <v>86</v>
      </c>
      <c r="AC356" s="40">
        <f>_xll.qlInterestRateIndexFixingDate($Y$21,AD356)</f>
        <v>42779</v>
      </c>
      <c r="AD356" s="40">
        <f>_xll.qlCalendarAdvance(calendar,$AD355,AB356,,,trigger)</f>
        <v>42781</v>
      </c>
      <c r="AE356" s="40">
        <f>_xll.qlInterestRateIndexMaturity($Y$21,AD356,)</f>
        <v>42870</v>
      </c>
      <c r="AF356" s="43" t="e">
        <f>_xll.qlTenorBasisValue(TenorBasis3M,AD356,_xll.ohTrigger(trigger,$Y$36))</f>
        <v>#NUM!</v>
      </c>
      <c r="AG356" s="82">
        <f t="shared" si="24"/>
        <v>-3.2393608049823279E-4</v>
      </c>
      <c r="AH356" s="82">
        <f>_xll.qlIndexFixing($Y$21,$AC356,TRUE,_xll.ohTrigger(trigger))</f>
        <v>-3.3198056217615654E-4</v>
      </c>
      <c r="AI356" s="43">
        <f>_xll.qlIndexFixing($Y$6,$AC356,TRUE,trigger)</f>
        <v>-3.2393608049823279E-4</v>
      </c>
      <c r="AJ356" s="45">
        <f t="shared" si="25"/>
        <v>-8.0444816779237496E-2</v>
      </c>
    </row>
    <row r="357" spans="28:36" x14ac:dyDescent="0.2">
      <c r="AB357" s="39" t="s">
        <v>86</v>
      </c>
      <c r="AC357" s="40">
        <f>_xll.qlInterestRateIndexFixingDate($Y$21,AD357)</f>
        <v>42780</v>
      </c>
      <c r="AD357" s="40">
        <f>_xll.qlCalendarAdvance(calendar,$AD356,AB357,,,trigger)</f>
        <v>42782</v>
      </c>
      <c r="AE357" s="40">
        <f>_xll.qlInterestRateIndexMaturity($Y$21,AD357,)</f>
        <v>42871</v>
      </c>
      <c r="AF357" s="43" t="e">
        <f>_xll.qlTenorBasisValue(TenorBasis3M,AD357,_xll.ohTrigger(trigger,$Y$36))</f>
        <v>#NUM!</v>
      </c>
      <c r="AG357" s="82">
        <f t="shared" si="24"/>
        <v>-3.2050804200088048E-4</v>
      </c>
      <c r="AH357" s="82">
        <f>_xll.qlIndexFixing($Y$21,$AC357,TRUE,_xll.ohTrigger(trigger))</f>
        <v>-3.2841970852017438E-4</v>
      </c>
      <c r="AI357" s="43">
        <f>_xll.qlIndexFixing($Y$6,$AC357,TRUE,trigger)</f>
        <v>-3.2050804200088048E-4</v>
      </c>
      <c r="AJ357" s="45">
        <f t="shared" si="25"/>
        <v>-7.9116665192938987E-2</v>
      </c>
    </row>
    <row r="358" spans="28:36" x14ac:dyDescent="0.2">
      <c r="AB358" s="39" t="s">
        <v>86</v>
      </c>
      <c r="AC358" s="40">
        <f>_xll.qlInterestRateIndexFixingDate($Y$21,AD358)</f>
        <v>42781</v>
      </c>
      <c r="AD358" s="40">
        <f>_xll.qlCalendarAdvance(calendar,$AD357,AB358,,,trigger)</f>
        <v>42783</v>
      </c>
      <c r="AE358" s="40">
        <f>_xll.qlInterestRateIndexMaturity($Y$21,AD358,)</f>
        <v>42872</v>
      </c>
      <c r="AF358" s="43" t="e">
        <f>_xll.qlTenorBasisValue(TenorBasis3M,AD358,_xll.ohTrigger(trigger,$Y$36))</f>
        <v>#NUM!</v>
      </c>
      <c r="AG358" s="82">
        <f t="shared" si="24"/>
        <v>-3.1706667979331405E-4</v>
      </c>
      <c r="AH358" s="82">
        <f>_xll.qlIndexFixing($Y$21,$AC358,TRUE,_xll.ohTrigger(trigger))</f>
        <v>-3.2484985803439418E-4</v>
      </c>
      <c r="AI358" s="43">
        <f>_xll.qlIndexFixing($Y$6,$AC358,TRUE,trigger)</f>
        <v>-3.1706667979331405E-4</v>
      </c>
      <c r="AJ358" s="45">
        <f t="shared" si="25"/>
        <v>-7.7831782410801284E-2</v>
      </c>
    </row>
    <row r="359" spans="28:36" x14ac:dyDescent="0.2">
      <c r="AB359" s="39" t="s">
        <v>86</v>
      </c>
      <c r="AC359" s="40">
        <f>_xll.qlInterestRateIndexFixingDate($Y$21,AD359)</f>
        <v>42782</v>
      </c>
      <c r="AD359" s="40">
        <f>_xll.qlCalendarAdvance(calendar,$AD358,AB359,,,trigger)</f>
        <v>42786</v>
      </c>
      <c r="AE359" s="40">
        <f>_xll.qlInterestRateIndexMaturity($Y$21,AD359,)</f>
        <v>42877</v>
      </c>
      <c r="AF359" s="43" t="e">
        <f>_xll.qlTenorBasisValue(TenorBasis3M,AD359,_xll.ohTrigger(trigger,$Y$36))</f>
        <v>#NUM!</v>
      </c>
      <c r="AG359" s="82">
        <f t="shared" si="24"/>
        <v>-3.0666901647675559E-4</v>
      </c>
      <c r="AH359" s="82">
        <f>_xll.qlIndexFixing($Y$21,$AC359,TRUE,_xll.ohTrigger(trigger))</f>
        <v>-3.1043402390618823E-4</v>
      </c>
      <c r="AI359" s="43">
        <f>_xll.qlIndexFixing($Y$6,$AC359,TRUE,trigger)</f>
        <v>-3.0666901647675559E-4</v>
      </c>
      <c r="AJ359" s="45">
        <f t="shared" si="25"/>
        <v>-3.7650074294326409E-2</v>
      </c>
    </row>
    <row r="360" spans="28:36" x14ac:dyDescent="0.2">
      <c r="AB360" s="39" t="s">
        <v>86</v>
      </c>
      <c r="AC360" s="40">
        <f>_xll.qlInterestRateIndexFixingDate($Y$21,AD360)</f>
        <v>42783</v>
      </c>
      <c r="AD360" s="40">
        <f>_xll.qlCalendarAdvance(calendar,$AD359,AB360,,,trigger)</f>
        <v>42787</v>
      </c>
      <c r="AE360" s="40">
        <f>_xll.qlInterestRateIndexMaturity($Y$21,AD360,)</f>
        <v>42877</v>
      </c>
      <c r="AF360" s="43" t="e">
        <f>_xll.qlTenorBasisValue(TenorBasis3M,AD360,_xll.ohTrigger(trigger,$Y$36))</f>
        <v>#NUM!</v>
      </c>
      <c r="AG360" s="82">
        <f t="shared" si="24"/>
        <v>-3.0318072499575842E-4</v>
      </c>
      <c r="AH360" s="82">
        <f>_xll.qlIndexFixing($Y$21,$AC360,TRUE,_xll.ohTrigger(trigger))</f>
        <v>-3.0866117975003604E-4</v>
      </c>
      <c r="AI360" s="43">
        <f>_xll.qlIndexFixing($Y$6,$AC360,TRUE,trigger)</f>
        <v>-3.0318072499575842E-4</v>
      </c>
      <c r="AJ360" s="45">
        <f t="shared" si="25"/>
        <v>-5.4804547542776187E-2</v>
      </c>
    </row>
    <row r="361" spans="28:36" x14ac:dyDescent="0.2">
      <c r="AB361" s="39" t="s">
        <v>86</v>
      </c>
      <c r="AC361" s="40">
        <f>_xll.qlInterestRateIndexFixingDate($Y$21,AD361)</f>
        <v>42786</v>
      </c>
      <c r="AD361" s="40">
        <f>_xll.qlCalendarAdvance(calendar,$AD360,AB361,,,trigger)</f>
        <v>42788</v>
      </c>
      <c r="AE361" s="40">
        <f>_xll.qlInterestRateIndexMaturity($Y$21,AD361,)</f>
        <v>42877</v>
      </c>
      <c r="AF361" s="43" t="e">
        <f>_xll.qlTenorBasisValue(TenorBasis3M,AD361,_xll.ohTrigger(trigger,$Y$36))</f>
        <v>#NUM!</v>
      </c>
      <c r="AG361" s="82">
        <f t="shared" si="24"/>
        <v>-2.9968229258825994E-4</v>
      </c>
      <c r="AH361" s="82">
        <f>_xll.qlIndexFixing($Y$21,$AC361,TRUE,_xll.ohTrigger(trigger))</f>
        <v>-3.0688131993830659E-4</v>
      </c>
      <c r="AI361" s="43">
        <f>_xll.qlIndexFixing($Y$6,$AC361,TRUE,trigger)</f>
        <v>-2.9968229258825994E-4</v>
      </c>
      <c r="AJ361" s="45">
        <f t="shared" si="25"/>
        <v>-7.1990273500466495E-2</v>
      </c>
    </row>
    <row r="362" spans="28:36" x14ac:dyDescent="0.2">
      <c r="AB362" s="39" t="s">
        <v>86</v>
      </c>
      <c r="AC362" s="40">
        <f>_xll.qlInterestRateIndexFixingDate($Y$21,AD362)</f>
        <v>42787</v>
      </c>
      <c r="AD362" s="40">
        <f>_xll.qlCalendarAdvance(calendar,$AD361,AB362,,,trigger)</f>
        <v>42789</v>
      </c>
      <c r="AE362" s="40">
        <f>_xll.qlInterestRateIndexMaturity($Y$21,AD362,)</f>
        <v>42878</v>
      </c>
      <c r="AF362" s="43" t="e">
        <f>_xll.qlTenorBasisValue(TenorBasis3M,AD362,_xll.ohTrigger(trigger,$Y$36))</f>
        <v>#NUM!</v>
      </c>
      <c r="AG362" s="82">
        <f t="shared" si="24"/>
        <v>-2.9617435581100269E-4</v>
      </c>
      <c r="AH362" s="82">
        <f>_xll.qlIndexFixing($Y$21,$AC362,TRUE,_xll.ohTrigger(trigger))</f>
        <v>-3.0326688856882264E-4</v>
      </c>
      <c r="AI362" s="43">
        <f>_xll.qlIndexFixing($Y$6,$AC362,TRUE,trigger)</f>
        <v>-2.9617435581100269E-4</v>
      </c>
      <c r="AJ362" s="45">
        <f t="shared" si="25"/>
        <v>-7.0925327578199485E-2</v>
      </c>
    </row>
    <row r="363" spans="28:36" x14ac:dyDescent="0.2">
      <c r="AB363" s="39" t="s">
        <v>86</v>
      </c>
      <c r="AC363" s="40">
        <f>_xll.qlInterestRateIndexFixingDate($Y$21,AD363)</f>
        <v>42788</v>
      </c>
      <c r="AD363" s="40">
        <f>_xll.qlCalendarAdvance(calendar,$AD362,AB363,,,trigger)</f>
        <v>42790</v>
      </c>
      <c r="AE363" s="40">
        <f>_xll.qlInterestRateIndexMaturity($Y$21,AD363,)</f>
        <v>42879</v>
      </c>
      <c r="AF363" s="43" t="e">
        <f>_xll.qlTenorBasisValue(TenorBasis3M,AD363,_xll.ohTrigger(trigger,$Y$36))</f>
        <v>#NUM!</v>
      </c>
      <c r="AG363" s="82">
        <f t="shared" si="24"/>
        <v>-2.9265755122072926E-4</v>
      </c>
      <c r="AH363" s="82">
        <f>_xll.qlIndexFixing($Y$21,$AC363,TRUE,_xll.ohTrigger(trigger))</f>
        <v>-2.9964659375073568E-4</v>
      </c>
      <c r="AI363" s="43">
        <f>_xll.qlIndexFixing($Y$6,$AC363,TRUE,trigger)</f>
        <v>-2.9265755122072926E-4</v>
      </c>
      <c r="AJ363" s="45">
        <f t="shared" si="25"/>
        <v>-6.9890425300064229E-2</v>
      </c>
    </row>
    <row r="364" spans="28:36" x14ac:dyDescent="0.2">
      <c r="AB364" s="39" t="s">
        <v>86</v>
      </c>
      <c r="AC364" s="40">
        <f>_xll.qlInterestRateIndexFixingDate($Y$21,AD364)</f>
        <v>42789</v>
      </c>
      <c r="AD364" s="40">
        <f>_xll.qlCalendarAdvance(calendar,$AD363,AB364,,,trigger)</f>
        <v>42793</v>
      </c>
      <c r="AE364" s="40">
        <f>_xll.qlInterestRateIndexMaturity($Y$21,AD364,)</f>
        <v>42884</v>
      </c>
      <c r="AF364" s="43" t="e">
        <f>_xll.qlTenorBasisValue(TenorBasis3M,AD364,_xll.ohTrigger(trigger,$Y$36))</f>
        <v>#NUM!</v>
      </c>
      <c r="AG364" s="82">
        <f t="shared" si="24"/>
        <v>-2.8206029613923731E-4</v>
      </c>
      <c r="AH364" s="82">
        <f>_xll.qlIndexFixing($Y$21,$AC364,TRUE,_xll.ohTrigger(trigger))</f>
        <v>-2.8511616479369678E-4</v>
      </c>
      <c r="AI364" s="43">
        <f>_xll.qlIndexFixing($Y$6,$AC364,TRUE,trigger)</f>
        <v>-2.8206029613923731E-4</v>
      </c>
      <c r="AJ364" s="45">
        <f t="shared" si="25"/>
        <v>-3.0558686544594694E-2</v>
      </c>
    </row>
    <row r="365" spans="28:36" x14ac:dyDescent="0.2">
      <c r="AB365" s="39" t="s">
        <v>86</v>
      </c>
      <c r="AC365" s="40">
        <f>_xll.qlInterestRateIndexFixingDate($Y$21,AD365)</f>
        <v>42790</v>
      </c>
      <c r="AD365" s="40">
        <f>_xll.qlCalendarAdvance(calendar,$AD364,AB365,,,trigger)</f>
        <v>42794</v>
      </c>
      <c r="AE365" s="40">
        <f>_xll.qlInterestRateIndexMaturity($Y$21,AD365,)</f>
        <v>42886</v>
      </c>
      <c r="AF365" s="43" t="e">
        <f>_xll.qlTenorBasisValue(TenorBasis3M,AD365,_xll.ohTrigger(trigger,$Y$36))</f>
        <v>#NUM!</v>
      </c>
      <c r="AG365" s="82">
        <f t="shared" si="24"/>
        <v>-2.7851438586432465E-4</v>
      </c>
      <c r="AH365" s="82">
        <f>_xll.qlIndexFixing($Y$21,$AC365,TRUE,_xll.ohTrigger(trigger))</f>
        <v>-2.7966537735102864E-4</v>
      </c>
      <c r="AI365" s="43">
        <f>_xll.qlIndexFixing($Y$6,$AC365,TRUE,trigger)</f>
        <v>-2.7851438586432465E-4</v>
      </c>
      <c r="AJ365" s="45">
        <f t="shared" si="25"/>
        <v>-1.1509914867039915E-2</v>
      </c>
    </row>
    <row r="366" spans="28:36" x14ac:dyDescent="0.2">
      <c r="AB366" s="39" t="s">
        <v>86</v>
      </c>
      <c r="AC366" s="40">
        <f>_xll.qlInterestRateIndexFixingDate($Y$21,AD366)</f>
        <v>42793</v>
      </c>
      <c r="AD366" s="40">
        <f>_xll.qlCalendarAdvance(calendar,$AD365,AB366,,,trigger)</f>
        <v>42795</v>
      </c>
      <c r="AE366" s="40">
        <f>_xll.qlInterestRateIndexMaturity($Y$21,AD366,)</f>
        <v>42887</v>
      </c>
      <c r="AF366" s="43" t="e">
        <f>_xll.qlTenorBasisValue(TenorBasis3M,AD366,_xll.ohTrigger(trigger,$Y$36))</f>
        <v>#NUM!</v>
      </c>
      <c r="AG366" s="82">
        <f t="shared" si="24"/>
        <v>-2.7496279056010849E-4</v>
      </c>
      <c r="AH366" s="82">
        <f>_xll.qlIndexFixing($Y$21,$AC366,TRUE,_xll.ohTrigger(trigger))</f>
        <v>-2.7602808342671545E-4</v>
      </c>
      <c r="AI366" s="43">
        <f>_xll.qlIndexFixing($Y$6,$AC366,TRUE,trigger)</f>
        <v>-2.7496279056010849E-4</v>
      </c>
      <c r="AJ366" s="45">
        <f t="shared" si="25"/>
        <v>-1.0652928666069601E-2</v>
      </c>
    </row>
    <row r="367" spans="28:36" x14ac:dyDescent="0.2">
      <c r="AB367" s="39" t="s">
        <v>86</v>
      </c>
      <c r="AC367" s="40">
        <f>_xll.qlInterestRateIndexFixingDate($Y$21,AD367)</f>
        <v>42794</v>
      </c>
      <c r="AD367" s="40">
        <f>_xll.qlCalendarAdvance(calendar,$AD366,AB367,,,trigger)</f>
        <v>42796</v>
      </c>
      <c r="AE367" s="40">
        <f>_xll.qlInterestRateIndexMaturity($Y$21,AD367,)</f>
        <v>42888</v>
      </c>
      <c r="AF367" s="43" t="e">
        <f>_xll.qlTenorBasisValue(TenorBasis3M,AD367,_xll.ohTrigger(trigger,$Y$36))</f>
        <v>#NUM!</v>
      </c>
      <c r="AG367" s="82">
        <f t="shared" si="24"/>
        <v>-2.7140614678333144E-4</v>
      </c>
      <c r="AH367" s="82">
        <f>_xll.qlIndexFixing($Y$21,$AC367,TRUE,_xll.ohTrigger(trigger))</f>
        <v>-2.7238790371687869E-4</v>
      </c>
      <c r="AI367" s="43">
        <f>_xll.qlIndexFixing($Y$6,$AC367,TRUE,trigger)</f>
        <v>-2.7140614678333144E-4</v>
      </c>
      <c r="AJ367" s="45">
        <f t="shared" si="25"/>
        <v>-9.8175693354725022E-3</v>
      </c>
    </row>
    <row r="368" spans="28:36" x14ac:dyDescent="0.2">
      <c r="AB368" s="39" t="s">
        <v>86</v>
      </c>
      <c r="AC368" s="40">
        <f>_xll.qlInterestRateIndexFixingDate($Y$21,AD368)</f>
        <v>42795</v>
      </c>
      <c r="AD368" s="40">
        <f>_xll.qlCalendarAdvance(calendar,$AD367,AB368,,,trigger)</f>
        <v>42797</v>
      </c>
      <c r="AE368" s="40">
        <f>_xll.qlInterestRateIndexMaturity($Y$21,AD368,)</f>
        <v>42891</v>
      </c>
      <c r="AF368" s="43" t="e">
        <f>_xll.qlTenorBasisValue(TenorBasis3M,AD368,_xll.ohTrigger(trigger,$Y$36))</f>
        <v>#NUM!</v>
      </c>
      <c r="AG368" s="82">
        <f t="shared" si="24"/>
        <v>-2.6784509109073609E-4</v>
      </c>
      <c r="AH368" s="82">
        <f>_xll.qlIndexFixing($Y$21,$AC368,TRUE,_xll.ohTrigger(trigger))</f>
        <v>-2.6513261959266212E-4</v>
      </c>
      <c r="AI368" s="43">
        <f>_xll.qlIndexFixing($Y$6,$AC368,TRUE,trigger)</f>
        <v>-2.6784509109073609E-4</v>
      </c>
      <c r="AJ368" s="45">
        <f t="shared" si="25"/>
        <v>2.7124714980739657E-2</v>
      </c>
    </row>
    <row r="369" spans="28:36" x14ac:dyDescent="0.2">
      <c r="AB369" s="39" t="s">
        <v>86</v>
      </c>
      <c r="AC369" s="40">
        <f>_xll.qlInterestRateIndexFixingDate($Y$21,AD369)</f>
        <v>42796</v>
      </c>
      <c r="AD369" s="40">
        <f>_xll.qlCalendarAdvance(calendar,$AD368,AB369,,,trigger)</f>
        <v>42800</v>
      </c>
      <c r="AE369" s="40">
        <f>_xll.qlInterestRateIndexMaturity($Y$21,AD369,)</f>
        <v>42892</v>
      </c>
      <c r="AF369" s="43" t="e">
        <f>_xll.qlTenorBasisValue(TenorBasis3M,AD369,_xll.ohTrigger(trigger,$Y$36))</f>
        <v>#NUM!</v>
      </c>
      <c r="AG369" s="82">
        <f t="shared" si="24"/>
        <v>-2.5714181808546559E-4</v>
      </c>
      <c r="AH369" s="82">
        <f>_xll.qlIndexFixing($Y$21,$AC369,TRUE,_xll.ohTrigger(trigger))</f>
        <v>-2.5780698795861159E-4</v>
      </c>
      <c r="AI369" s="43">
        <f>_xll.qlIndexFixing($Y$6,$AC369,TRUE,trigger)</f>
        <v>-2.5714181808546559E-4</v>
      </c>
      <c r="AJ369" s="45">
        <f t="shared" si="25"/>
        <v>-6.6516987314599405E-3</v>
      </c>
    </row>
    <row r="370" spans="28:36" x14ac:dyDescent="0.2">
      <c r="AB370" s="39" t="s">
        <v>86</v>
      </c>
      <c r="AC370" s="40">
        <f>_xll.qlInterestRateIndexFixingDate($Y$21,AD370)</f>
        <v>42797</v>
      </c>
      <c r="AD370" s="40">
        <f>_xll.qlCalendarAdvance(calendar,$AD369,AB370,,,trigger)</f>
        <v>42801</v>
      </c>
      <c r="AE370" s="40">
        <f>_xll.qlInterestRateIndexMaturity($Y$21,AD370,)</f>
        <v>42893</v>
      </c>
      <c r="AF370" s="43" t="e">
        <f>_xll.qlTenorBasisValue(TenorBasis3M,AD370,_xll.ohTrigger(trigger,$Y$36))</f>
        <v>#NUM!</v>
      </c>
      <c r="AG370" s="82">
        <f t="shared" si="24"/>
        <v>-2.5356948029702246E-4</v>
      </c>
      <c r="AH370" s="82">
        <f>_xll.qlIndexFixing($Y$21,$AC370,TRUE,_xll.ohTrigger(trigger))</f>
        <v>-2.5415887503121365E-4</v>
      </c>
      <c r="AI370" s="43">
        <f>_xll.qlIndexFixing($Y$6,$AC370,TRUE,trigger)</f>
        <v>-2.5356948029702246E-4</v>
      </c>
      <c r="AJ370" s="45">
        <f t="shared" si="25"/>
        <v>-5.8939473419119268E-3</v>
      </c>
    </row>
    <row r="371" spans="28:36" x14ac:dyDescent="0.2">
      <c r="AB371" s="39" t="s">
        <v>86</v>
      </c>
      <c r="AC371" s="40">
        <f>_xll.qlInterestRateIndexFixingDate($Y$21,AD371)</f>
        <v>42800</v>
      </c>
      <c r="AD371" s="40">
        <f>_xll.qlCalendarAdvance(calendar,$AD370,AB371,,,trigger)</f>
        <v>42802</v>
      </c>
      <c r="AE371" s="40">
        <f>_xll.qlInterestRateIndexMaturity($Y$21,AD371,)</f>
        <v>42894</v>
      </c>
      <c r="AF371" s="43" t="e">
        <f>_xll.qlTenorBasisValue(TenorBasis3M,AD371,_xll.ohTrigger(trigger,$Y$36))</f>
        <v>#NUM!</v>
      </c>
      <c r="AG371" s="82">
        <f t="shared" si="24"/>
        <v>-2.4999591337647377E-4</v>
      </c>
      <c r="AH371" s="82">
        <f>_xll.qlIndexFixing($Y$21,$AC371,TRUE,_xll.ohTrigger(trigger))</f>
        <v>-2.5051047461030848E-4</v>
      </c>
      <c r="AI371" s="43">
        <f>_xll.qlIndexFixing($Y$6,$AC371,TRUE,trigger)</f>
        <v>-2.4999591337647377E-4</v>
      </c>
      <c r="AJ371" s="45">
        <f t="shared" si="25"/>
        <v>-5.1456123383470396E-3</v>
      </c>
    </row>
    <row r="372" spans="28:36" x14ac:dyDescent="0.2">
      <c r="AB372" s="39" t="s">
        <v>86</v>
      </c>
      <c r="AC372" s="40">
        <f>_xll.qlInterestRateIndexFixingDate($Y$21,AD372)</f>
        <v>42801</v>
      </c>
      <c r="AD372" s="40">
        <f>_xll.qlCalendarAdvance(calendar,$AD371,AB372,,,trigger)</f>
        <v>42803</v>
      </c>
      <c r="AE372" s="40">
        <f>_xll.qlInterestRateIndexMaturity($Y$21,AD372,)</f>
        <v>42895</v>
      </c>
      <c r="AF372" s="43" t="e">
        <f>_xll.qlTenorBasisValue(TenorBasis3M,AD372,_xll.ohTrigger(trigger,$Y$36))</f>
        <v>#NUM!</v>
      </c>
      <c r="AG372" s="82">
        <f t="shared" si="24"/>
        <v>-2.4642175388056201E-4</v>
      </c>
      <c r="AH372" s="82">
        <f>_xll.qlIndexFixing($Y$21,$AC372,TRUE,_xll.ohTrigger(trigger))</f>
        <v>-2.4686221975339895E-4</v>
      </c>
      <c r="AI372" s="43">
        <f>_xll.qlIndexFixing($Y$6,$AC372,TRUE,trigger)</f>
        <v>-2.4642175388056201E-4</v>
      </c>
      <c r="AJ372" s="45">
        <f t="shared" si="25"/>
        <v>-4.4046587283693307E-3</v>
      </c>
    </row>
    <row r="373" spans="28:36" x14ac:dyDescent="0.2">
      <c r="AB373" s="39" t="s">
        <v>86</v>
      </c>
      <c r="AC373" s="40">
        <f>_xll.qlInterestRateIndexFixingDate($Y$21,AD373)</f>
        <v>42802</v>
      </c>
      <c r="AD373" s="40">
        <f>_xll.qlCalendarAdvance(calendar,$AD372,AB373,,,trigger)</f>
        <v>42804</v>
      </c>
      <c r="AE373" s="40">
        <f>_xll.qlInterestRateIndexMaturity($Y$21,AD373,)</f>
        <v>42898</v>
      </c>
      <c r="AF373" s="43" t="e">
        <f>_xll.qlTenorBasisValue(TenorBasis3M,AD373,_xll.ohTrigger(trigger,$Y$36))</f>
        <v>#NUM!</v>
      </c>
      <c r="AG373" s="82">
        <f t="shared" si="24"/>
        <v>-2.4284763836602982E-4</v>
      </c>
      <c r="AH373" s="82">
        <f>_xll.qlIndexFixing($Y$21,$AC373,TRUE,_xll.ohTrigger(trigger))</f>
        <v>-2.396354428508073E-4</v>
      </c>
      <c r="AI373" s="43">
        <f>_xll.qlIndexFixing($Y$6,$AC373,TRUE,trigger)</f>
        <v>-2.4284763836602982E-4</v>
      </c>
      <c r="AJ373" s="45">
        <f t="shared" si="25"/>
        <v>3.212195515222524E-2</v>
      </c>
    </row>
    <row r="374" spans="28:36" x14ac:dyDescent="0.2">
      <c r="AB374" s="39" t="s">
        <v>86</v>
      </c>
      <c r="AC374" s="40">
        <f>_xll.qlInterestRateIndexFixingDate($Y$21,AD374)</f>
        <v>42803</v>
      </c>
      <c r="AD374" s="40">
        <f>_xll.qlCalendarAdvance(calendar,$AD373,AB374,,,trigger)</f>
        <v>42807</v>
      </c>
      <c r="AE374" s="40">
        <f>_xll.qlInterestRateIndexMaturity($Y$21,AD374,)</f>
        <v>42899</v>
      </c>
      <c r="AF374" s="43" t="e">
        <f>_xll.qlTenorBasisValue(TenorBasis3M,AD374,_xll.ohTrigger(trigger,$Y$36))</f>
        <v>#NUM!</v>
      </c>
      <c r="AG374" s="82">
        <f t="shared" si="24"/>
        <v>-2.3213192127813571E-4</v>
      </c>
      <c r="AH374" s="82">
        <f>_xll.qlIndexFixing($Y$21,$AC374,TRUE,_xll.ohTrigger(trigger))</f>
        <v>-2.3227931708449584E-4</v>
      </c>
      <c r="AI374" s="43">
        <f>_xll.qlIndexFixing($Y$6,$AC374,TRUE,trigger)</f>
        <v>-2.3213192127813571E-4</v>
      </c>
      <c r="AJ374" s="45">
        <f t="shared" si="25"/>
        <v>-1.4739580636013712E-3</v>
      </c>
    </row>
    <row r="375" spans="28:36" x14ac:dyDescent="0.2">
      <c r="AB375" s="39" t="s">
        <v>86</v>
      </c>
      <c r="AC375" s="40">
        <f>_xll.qlInterestRateIndexFixingDate($Y$21,AD375)</f>
        <v>42804</v>
      </c>
      <c r="AD375" s="40">
        <f>_xll.qlCalendarAdvance(calendar,$AD374,AB375,,,trigger)</f>
        <v>42808</v>
      </c>
      <c r="AE375" s="40">
        <f>_xll.qlInterestRateIndexMaturity($Y$21,AD375,)</f>
        <v>42900</v>
      </c>
      <c r="AF375" s="43" t="e">
        <f>_xll.qlTenorBasisValue(TenorBasis3M,AD375,_xll.ohTrigger(trigger,$Y$36))</f>
        <v>#NUM!</v>
      </c>
      <c r="AG375" s="82">
        <f t="shared" si="24"/>
        <v>-2.2856434725654714E-4</v>
      </c>
      <c r="AH375" s="82">
        <f>_xll.qlIndexFixing($Y$21,$AC375,TRUE,_xll.ohTrigger(trigger))</f>
        <v>-2.2863828590880472E-4</v>
      </c>
      <c r="AI375" s="43">
        <f>_xll.qlIndexFixing($Y$6,$AC375,TRUE,trigger)</f>
        <v>-2.2856434725654714E-4</v>
      </c>
      <c r="AJ375" s="45">
        <f t="shared" si="25"/>
        <v>-7.393865225757538E-4</v>
      </c>
    </row>
    <row r="376" spans="28:36" x14ac:dyDescent="0.2">
      <c r="AB376" s="39" t="s">
        <v>86</v>
      </c>
      <c r="AC376" s="40">
        <f>_xll.qlInterestRateIndexFixingDate($Y$21,AD376)</f>
        <v>42807</v>
      </c>
      <c r="AD376" s="40">
        <f>_xll.qlCalendarAdvance(calendar,$AD375,AB376,,,trigger)</f>
        <v>42809</v>
      </c>
      <c r="AE376" s="40">
        <f>_xll.qlInterestRateIndexMaturity($Y$21,AD376,)</f>
        <v>42901</v>
      </c>
      <c r="AF376" s="43" t="e">
        <f>_xll.qlTenorBasisValue(TenorBasis3M,AD376,_xll.ohTrigger(trigger,$Y$36))</f>
        <v>#NUM!</v>
      </c>
      <c r="AG376" s="82">
        <f t="shared" si="24"/>
        <v>-2.2500000000005095E-4</v>
      </c>
      <c r="AH376" s="82">
        <f>_xll.qlIndexFixing($Y$21,$AC376,TRUE,_xll.ohTrigger(trigger))</f>
        <v>-2.2499999865472525E-4</v>
      </c>
      <c r="AI376" s="43">
        <f>_xll.qlIndexFixing($Y$6,$AC376,TRUE,trigger)</f>
        <v>-2.2500000000005095E-4</v>
      </c>
      <c r="AJ376" s="45">
        <f t="shared" si="25"/>
        <v>1.3453257063054946E-8</v>
      </c>
    </row>
    <row r="377" spans="28:36" x14ac:dyDescent="0.2">
      <c r="AB377" s="39" t="s">
        <v>86</v>
      </c>
      <c r="AC377" s="40">
        <f>_xll.qlInterestRateIndexFixingDate($Y$21,AD377)</f>
        <v>42808</v>
      </c>
      <c r="AD377" s="40">
        <f>_xll.qlCalendarAdvance(calendar,$AD376,AB377,,,trigger)</f>
        <v>42810</v>
      </c>
      <c r="AE377" s="40">
        <f>_xll.qlInterestRateIndexMaturity($Y$21,AD377,)</f>
        <v>42902</v>
      </c>
      <c r="AF377" s="43" t="e">
        <f>_xll.qlTenorBasisValue(TenorBasis3M,AD377,_xll.ohTrigger(trigger,$Y$36))</f>
        <v>#NUM!</v>
      </c>
      <c r="AG377" s="82">
        <f t="shared" si="24"/>
        <v>-2.2143938933435957E-4</v>
      </c>
      <c r="AH377" s="82">
        <f>_xll.qlIndexFixing($Y$21,$AC377,TRUE,_xll.ohTrigger(trigger))</f>
        <v>-2.2136486651377305E-4</v>
      </c>
      <c r="AI377" s="43">
        <f>_xll.qlIndexFixing($Y$6,$AC377,TRUE,trigger)</f>
        <v>-2.2143938933435957E-4</v>
      </c>
      <c r="AJ377" s="45">
        <f t="shared" si="25"/>
        <v>7.4522820586519567E-4</v>
      </c>
    </row>
    <row r="378" spans="28:36" x14ac:dyDescent="0.2">
      <c r="AB378" s="39" t="s">
        <v>86</v>
      </c>
      <c r="AC378" s="40">
        <f>_xll.qlInterestRateIndexFixingDate($Y$21,AD378)</f>
        <v>42809</v>
      </c>
      <c r="AD378" s="40">
        <f>_xll.qlCalendarAdvance(calendar,$AD377,AB378,,,trigger)</f>
        <v>42811</v>
      </c>
      <c r="AE378" s="40">
        <f>_xll.qlInterestRateIndexMaturity($Y$21,AD378,)</f>
        <v>42905</v>
      </c>
      <c r="AF378" s="43" t="e">
        <f>_xll.qlTenorBasisValue(TenorBasis3M,AD378,_xll.ohTrigger(trigger,$Y$36))</f>
        <v>#NUM!</v>
      </c>
      <c r="AG378" s="82">
        <f t="shared" si="24"/>
        <v>-2.1788251816106557E-4</v>
      </c>
      <c r="AH378" s="82">
        <f>_xll.qlIndexFixing($Y$21,$AC378,TRUE,_xll.ohTrigger(trigger))</f>
        <v>-2.1419143160223691E-4</v>
      </c>
      <c r="AI378" s="43">
        <f>_xll.qlIndexFixing($Y$6,$AC378,TRUE,trigger)</f>
        <v>-2.1788251816106557E-4</v>
      </c>
      <c r="AJ378" s="45">
        <f t="shared" si="25"/>
        <v>3.6910865588286566E-2</v>
      </c>
    </row>
    <row r="379" spans="28:36" x14ac:dyDescent="0.2">
      <c r="AB379" s="39" t="s">
        <v>86</v>
      </c>
      <c r="AC379" s="40">
        <f>_xll.qlInterestRateIndexFixingDate($Y$21,AD379)</f>
        <v>42810</v>
      </c>
      <c r="AD379" s="40">
        <f>_xll.qlCalendarAdvance(calendar,$AD378,AB379,,,trigger)</f>
        <v>42814</v>
      </c>
      <c r="AE379" s="40">
        <f>_xll.qlInterestRateIndexMaturity($Y$21,AD379,)</f>
        <v>42906</v>
      </c>
      <c r="AF379" s="43" t="e">
        <f>_xll.qlTenorBasisValue(TenorBasis3M,AD379,_xll.ohTrigger(trigger,$Y$36))</f>
        <v>#NUM!</v>
      </c>
      <c r="AG379" s="82">
        <f t="shared" si="24"/>
        <v>-2.072331033011925E-4</v>
      </c>
      <c r="AH379" s="82">
        <f>_xll.qlIndexFixing($Y$21,$AC379,TRUE,_xll.ohTrigger(trigger))</f>
        <v>-2.0686214443442908E-4</v>
      </c>
      <c r="AI379" s="43">
        <f>_xll.qlIndexFixing($Y$6,$AC379,TRUE,trigger)</f>
        <v>-2.072331033011925E-4</v>
      </c>
      <c r="AJ379" s="45">
        <f t="shared" si="25"/>
        <v>3.70958866763413E-3</v>
      </c>
    </row>
    <row r="380" spans="28:36" x14ac:dyDescent="0.2">
      <c r="AB380" s="39" t="s">
        <v>86</v>
      </c>
      <c r="AC380" s="40">
        <f>_xll.qlInterestRateIndexFixingDate($Y$21,AD380)</f>
        <v>42811</v>
      </c>
      <c r="AD380" s="40">
        <f>_xll.qlCalendarAdvance(calendar,$AD379,AB380,,,trigger)</f>
        <v>42815</v>
      </c>
      <c r="AE380" s="40">
        <f>_xll.qlInterestRateIndexMaturity($Y$21,AD380,)</f>
        <v>42907</v>
      </c>
      <c r="AF380" s="43" t="e">
        <f>_xll.qlTenorBasisValue(TenorBasis3M,AD380,_xll.ohTrigger(trigger,$Y$36))</f>
        <v>#NUM!</v>
      </c>
      <c r="AG380" s="82">
        <f t="shared" si="24"/>
        <v>-2.0368995180311279E-4</v>
      </c>
      <c r="AH380" s="82">
        <f>_xll.qlIndexFixing($Y$21,$AC380,TRUE,_xll.ohTrigger(trigger))</f>
        <v>-2.0324742469741795E-4</v>
      </c>
      <c r="AI380" s="43">
        <f>_xll.qlIndexFixing($Y$6,$AC380,TRUE,trigger)</f>
        <v>-2.0368995180311279E-4</v>
      </c>
      <c r="AJ380" s="45">
        <f t="shared" si="25"/>
        <v>4.4252710569483295E-3</v>
      </c>
    </row>
    <row r="381" spans="28:36" x14ac:dyDescent="0.2">
      <c r="AB381" s="39" t="s">
        <v>86</v>
      </c>
      <c r="AC381" s="40">
        <f>_xll.qlInterestRateIndexFixingDate($Y$21,AD381)</f>
        <v>42814</v>
      </c>
      <c r="AD381" s="40">
        <f>_xll.qlCalendarAdvance(calendar,$AD380,AB381,,,trigger)</f>
        <v>42816</v>
      </c>
      <c r="AE381" s="40">
        <f>_xll.qlInterestRateIndexMaturity($Y$21,AD381,)</f>
        <v>42908</v>
      </c>
      <c r="AF381" s="43" t="e">
        <f>_xll.qlTenorBasisValue(TenorBasis3M,AD381,_xll.ohTrigger(trigger,$Y$36))</f>
        <v>#NUM!</v>
      </c>
      <c r="AG381" s="82">
        <f t="shared" si="24"/>
        <v>-2.0014992065024292E-4</v>
      </c>
      <c r="AH381" s="82">
        <f>_xll.qlIndexFixing($Y$21,$AC381,TRUE,_xll.ohTrigger(trigger))</f>
        <v>-1.9963762076556104E-4</v>
      </c>
      <c r="AI381" s="43">
        <f>_xll.qlIndexFixing($Y$6,$AC381,TRUE,trigger)</f>
        <v>-2.0014992065024292E-4</v>
      </c>
      <c r="AJ381" s="45">
        <f t="shared" si="25"/>
        <v>5.1229988468187698E-3</v>
      </c>
    </row>
    <row r="382" spans="28:36" x14ac:dyDescent="0.2">
      <c r="AB382" s="39" t="s">
        <v>86</v>
      </c>
      <c r="AC382" s="40">
        <f>_xll.qlInterestRateIndexFixingDate($Y$21,AD382)</f>
        <v>42815</v>
      </c>
      <c r="AD382" s="40">
        <f>_xll.qlCalendarAdvance(calendar,$AD381,AB382,,,trigger)</f>
        <v>42817</v>
      </c>
      <c r="AE382" s="40">
        <f>_xll.qlInterestRateIndexMaturity($Y$21,AD382,)</f>
        <v>42909</v>
      </c>
      <c r="AF382" s="43" t="e">
        <f>_xll.qlTenorBasisValue(TenorBasis3M,AD382,_xll.ohTrigger(trigger,$Y$36))</f>
        <v>#NUM!</v>
      </c>
      <c r="AG382" s="82">
        <f t="shared" si="24"/>
        <v>-1.9661288601314535E-4</v>
      </c>
      <c r="AH382" s="82">
        <f>_xll.qlIndexFixing($Y$21,$AC382,TRUE,_xll.ohTrigger(trigger))</f>
        <v>-1.9603267359217779E-4</v>
      </c>
      <c r="AI382" s="43">
        <f>_xll.qlIndexFixing($Y$6,$AC382,TRUE,trigger)</f>
        <v>-1.9661288601314535E-4</v>
      </c>
      <c r="AJ382" s="45">
        <f t="shared" si="25"/>
        <v>5.8021242096755951E-3</v>
      </c>
    </row>
    <row r="383" spans="28:36" x14ac:dyDescent="0.2">
      <c r="AB383" s="39" t="s">
        <v>86</v>
      </c>
      <c r="AC383" s="40">
        <f>_xll.qlInterestRateIndexFixingDate($Y$21,AD383)</f>
        <v>42816</v>
      </c>
      <c r="AD383" s="40">
        <f>_xll.qlCalendarAdvance(calendar,$AD382,AB383,,,trigger)</f>
        <v>42818</v>
      </c>
      <c r="AE383" s="40">
        <f>_xll.qlInterestRateIndexMaturity($Y$21,AD383,)</f>
        <v>42912</v>
      </c>
      <c r="AF383" s="43" t="e">
        <f>_xll.qlTenorBasisValue(TenorBasis3M,AD383,_xll.ohTrigger(trigger,$Y$36))</f>
        <v>#NUM!</v>
      </c>
      <c r="AG383" s="82">
        <f t="shared" si="24"/>
        <v>-1.9307872406238257E-4</v>
      </c>
      <c r="AH383" s="82">
        <f>_xll.qlIndexFixing($Y$21,$AC383,TRUE,_xll.ohTrigger(trigger))</f>
        <v>-1.8891967578231087E-4</v>
      </c>
      <c r="AI383" s="43">
        <f>_xll.qlIndexFixing($Y$6,$AC383,TRUE,trigger)</f>
        <v>-1.9307872406238257E-4</v>
      </c>
      <c r="AJ383" s="45">
        <f t="shared" si="25"/>
        <v>4.1590482800716984E-2</v>
      </c>
    </row>
    <row r="384" spans="28:36" x14ac:dyDescent="0.2">
      <c r="AB384" s="39" t="s">
        <v>86</v>
      </c>
      <c r="AC384" s="40">
        <f>_xll.qlInterestRateIndexFixingDate($Y$21,AD384)</f>
        <v>42817</v>
      </c>
      <c r="AD384" s="40">
        <f>_xll.qlCalendarAdvance(calendar,$AD383,AB384,,,trigger)</f>
        <v>42821</v>
      </c>
      <c r="AE384" s="40">
        <f>_xll.qlInterestRateIndexMaturity($Y$21,AD384,)</f>
        <v>42913</v>
      </c>
      <c r="AF384" s="43" t="e">
        <f>_xll.qlTenorBasisValue(TenorBasis3M,AD384,_xll.ohTrigger(trigger,$Y$36))</f>
        <v>#NUM!</v>
      </c>
      <c r="AG384" s="82">
        <f t="shared" si="24"/>
        <v>-1.8249223603372799E-4</v>
      </c>
      <c r="AH384" s="82">
        <f>_xll.qlIndexFixing($Y$21,$AC384,TRUE,_xll.ohTrigger(trigger))</f>
        <v>-1.8165882796712483E-4</v>
      </c>
      <c r="AI384" s="43">
        <f>_xll.qlIndexFixing($Y$6,$AC384,TRUE,trigger)</f>
        <v>-1.8249223603372799E-4</v>
      </c>
      <c r="AJ384" s="45">
        <f t="shared" si="25"/>
        <v>8.3340806660315587E-3</v>
      </c>
    </row>
    <row r="385" spans="28:36" x14ac:dyDescent="0.2">
      <c r="AB385" s="39" t="s">
        <v>86</v>
      </c>
      <c r="AC385" s="40">
        <f>_xll.qlInterestRateIndexFixingDate($Y$21,AD385)</f>
        <v>42818</v>
      </c>
      <c r="AD385" s="40">
        <f>_xll.qlCalendarAdvance(calendar,$AD384,AB385,,,trigger)</f>
        <v>42822</v>
      </c>
      <c r="AE385" s="40">
        <f>_xll.qlInterestRateIndexMaturity($Y$21,AD385,)</f>
        <v>42914</v>
      </c>
      <c r="AF385" s="43" t="e">
        <f>_xll.qlTenorBasisValue(TenorBasis3M,AD385,_xll.ohTrigger(trigger,$Y$36))</f>
        <v>#NUM!</v>
      </c>
      <c r="AG385" s="82">
        <f t="shared" si="24"/>
        <v>-1.7896832653392937E-4</v>
      </c>
      <c r="AH385" s="82">
        <f>_xll.qlIndexFixing($Y$21,$AC385,TRUE,_xll.ohTrigger(trigger))</f>
        <v>-1.7807619619891749E-4</v>
      </c>
      <c r="AI385" s="43">
        <f>_xll.qlIndexFixing($Y$6,$AC385,TRUE,trigger)</f>
        <v>-1.7896832653392937E-4</v>
      </c>
      <c r="AJ385" s="45">
        <f t="shared" si="25"/>
        <v>8.9213033501188456E-3</v>
      </c>
    </row>
    <row r="386" spans="28:36" x14ac:dyDescent="0.2">
      <c r="AB386" s="39" t="s">
        <v>86</v>
      </c>
      <c r="AC386" s="40">
        <f>_xll.qlInterestRateIndexFixingDate($Y$21,AD386)</f>
        <v>42821</v>
      </c>
      <c r="AD386" s="40">
        <f>_xll.qlCalendarAdvance(calendar,$AD385,AB386,,,trigger)</f>
        <v>42823</v>
      </c>
      <c r="AE386" s="40">
        <f>_xll.qlInterestRateIndexMaturity($Y$21,AD386,)</f>
        <v>42915</v>
      </c>
      <c r="AF386" s="43" t="e">
        <f>_xll.qlTenorBasisValue(TenorBasis3M,AD386,_xll.ohTrigger(trigger,$Y$36))</f>
        <v>#NUM!</v>
      </c>
      <c r="AG386" s="82">
        <f t="shared" si="24"/>
        <v>-1.75446670573278E-4</v>
      </c>
      <c r="AH386" s="82">
        <f>_xll.qlIndexFixing($Y$21,$AC386,TRUE,_xll.ohTrigger(trigger))</f>
        <v>-1.7449763382944116E-4</v>
      </c>
      <c r="AI386" s="43">
        <f>_xll.qlIndexFixing($Y$6,$AC386,TRUE,trigger)</f>
        <v>-1.75446670573278E-4</v>
      </c>
      <c r="AJ386" s="45">
        <f t="shared" si="25"/>
        <v>9.4903674383684869E-3</v>
      </c>
    </row>
    <row r="387" spans="28:36" x14ac:dyDescent="0.2">
      <c r="AB387" s="39" t="s">
        <v>86</v>
      </c>
      <c r="AC387" s="40">
        <f>_xll.qlInterestRateIndexFixingDate($Y$21,AD387)</f>
        <v>42822</v>
      </c>
      <c r="AD387" s="40">
        <f>_xll.qlCalendarAdvance(calendar,$AD386,AB387,,,trigger)</f>
        <v>42824</v>
      </c>
      <c r="AE387" s="40">
        <f>_xll.qlInterestRateIndexMaturity($Y$21,AD387,)</f>
        <v>42916</v>
      </c>
      <c r="AF387" s="43" t="e">
        <f>_xll.qlTenorBasisValue(TenorBasis3M,AD387,_xll.ohTrigger(trigger,$Y$36))</f>
        <v>#NUM!</v>
      </c>
      <c r="AG387" s="82">
        <f t="shared" si="24"/>
        <v>-1.7192714432233641E-4</v>
      </c>
      <c r="AH387" s="82">
        <f>_xll.qlIndexFixing($Y$21,$AC387,TRUE,_xll.ohTrigger(trigger))</f>
        <v>-1.70923009633665E-4</v>
      </c>
      <c r="AI387" s="43">
        <f>_xll.qlIndexFixing($Y$6,$AC387,TRUE,trigger)</f>
        <v>-1.7192714432233641E-4</v>
      </c>
      <c r="AJ387" s="45">
        <f t="shared" si="25"/>
        <v>1.0041346886714091E-2</v>
      </c>
    </row>
    <row r="388" spans="28:36" x14ac:dyDescent="0.2">
      <c r="AB388" s="39" t="s">
        <v>86</v>
      </c>
      <c r="AC388" s="40">
        <f>_xll.qlInterestRateIndexFixingDate($Y$21,AD388)</f>
        <v>42823</v>
      </c>
      <c r="AD388" s="40">
        <f>_xll.qlCalendarAdvance(calendar,$AD387,AB388,,,trigger)</f>
        <v>42825</v>
      </c>
      <c r="AE388" s="40">
        <f>_xll.qlInterestRateIndexMaturity($Y$21,AD388,)</f>
        <v>42916</v>
      </c>
      <c r="AF388" s="43" t="e">
        <f>_xll.qlTenorBasisValue(TenorBasis3M,AD388,_xll.ohTrigger(trigger,$Y$36))</f>
        <v>#NUM!</v>
      </c>
      <c r="AG388" s="82">
        <f t="shared" ref="AG388:AG451" si="26">AI388</f>
        <v>-1.6840962395166709E-4</v>
      </c>
      <c r="AH388" s="82">
        <f>_xll.qlIndexFixing($Y$21,$AC388,TRUE,_xll.ohTrigger(trigger))</f>
        <v>-1.6909992952270097E-4</v>
      </c>
      <c r="AI388" s="43">
        <f>_xll.qlIndexFixing($Y$6,$AC388,TRUE,trigger)</f>
        <v>-1.6840962395166709E-4</v>
      </c>
      <c r="AJ388" s="45">
        <f t="shared" ref="AJ388:AJ451" si="27">(AH388-AI388)*10000</f>
        <v>-6.9030557103388467E-3</v>
      </c>
    </row>
    <row r="389" spans="28:36" x14ac:dyDescent="0.2">
      <c r="AB389" s="39" t="s">
        <v>86</v>
      </c>
      <c r="AC389" s="40">
        <f>_xll.qlInterestRateIndexFixingDate($Y$21,AD389)</f>
        <v>42824</v>
      </c>
      <c r="AD389" s="40">
        <f>_xll.qlCalendarAdvance(calendar,$AD388,AB389,,,trigger)</f>
        <v>42828</v>
      </c>
      <c r="AE389" s="40">
        <f>_xll.qlInterestRateIndexMaturity($Y$21,AD389,)</f>
        <v>42919</v>
      </c>
      <c r="AF389" s="43" t="e">
        <f>_xll.qlTenorBasisValue(TenorBasis3M,AD389,_xll.ohTrigger(trigger,$Y$36))</f>
        <v>#NUM!</v>
      </c>
      <c r="AG389" s="82">
        <f t="shared" si="26"/>
        <v>-1.5786785982691758E-4</v>
      </c>
      <c r="AH389" s="82">
        <f>_xll.qlIndexFixing($Y$21,$AC389,TRUE,_xll.ohTrigger(trigger))</f>
        <v>-1.5840644147599906E-4</v>
      </c>
      <c r="AI389" s="43">
        <f>_xll.qlIndexFixing($Y$6,$AC389,TRUE,trigger)</f>
        <v>-1.5786785982691758E-4</v>
      </c>
      <c r="AJ389" s="45">
        <f t="shared" si="27"/>
        <v>-5.3858164908147949E-3</v>
      </c>
    </row>
    <row r="390" spans="28:36" x14ac:dyDescent="0.2">
      <c r="AB390" s="39" t="s">
        <v>86</v>
      </c>
      <c r="AC390" s="40">
        <f>_xll.qlInterestRateIndexFixingDate($Y$21,AD390)</f>
        <v>42825</v>
      </c>
      <c r="AD390" s="40">
        <f>_xll.qlCalendarAdvance(calendar,$AD389,AB390,,,trigger)</f>
        <v>42829</v>
      </c>
      <c r="AE390" s="40">
        <f>_xll.qlInterestRateIndexMaturity($Y$21,AD390,)</f>
        <v>42920</v>
      </c>
      <c r="AF390" s="43" t="e">
        <f>_xll.qlTenorBasisValue(TenorBasis3M,AD390,_xll.ohTrigger(trigger,$Y$36))</f>
        <v>#NUM!</v>
      </c>
      <c r="AG390" s="82">
        <f t="shared" si="26"/>
        <v>-1.5435712468296221E-4</v>
      </c>
      <c r="AH390" s="82">
        <f>_xll.qlIndexFixing($Y$21,$AC390,TRUE,_xll.ohTrigger(trigger))</f>
        <v>-1.548488970376211E-4</v>
      </c>
      <c r="AI390" s="43">
        <f>_xll.qlIndexFixing($Y$6,$AC390,TRUE,trigger)</f>
        <v>-1.5435712468296221E-4</v>
      </c>
      <c r="AJ390" s="45">
        <f t="shared" si="27"/>
        <v>-4.9177235465888616E-3</v>
      </c>
    </row>
    <row r="391" spans="28:36" x14ac:dyDescent="0.2">
      <c r="AB391" s="39" t="s">
        <v>86</v>
      </c>
      <c r="AC391" s="40">
        <f>_xll.qlInterestRateIndexFixingDate($Y$21,AD391)</f>
        <v>42828</v>
      </c>
      <c r="AD391" s="40">
        <f>_xll.qlCalendarAdvance(calendar,$AD390,AB391,,,trigger)</f>
        <v>42830</v>
      </c>
      <c r="AE391" s="40">
        <f>_xll.qlInterestRateIndexMaturity($Y$21,AD391,)</f>
        <v>42921</v>
      </c>
      <c r="AF391" s="43" t="e">
        <f>_xll.qlTenorBasisValue(TenorBasis3M,AD391,_xll.ohTrigger(trigger,$Y$36))</f>
        <v>#NUM!</v>
      </c>
      <c r="AG391" s="82">
        <f t="shared" si="26"/>
        <v>-1.5084777627209127E-4</v>
      </c>
      <c r="AH391" s="82">
        <f>_xll.qlIndexFixing($Y$21,$AC391,TRUE,_xll.ohTrigger(trigger))</f>
        <v>-1.5129460726479119E-4</v>
      </c>
      <c r="AI391" s="43">
        <f>_xll.qlIndexFixing($Y$6,$AC391,TRUE,trigger)</f>
        <v>-1.5084777627209127E-4</v>
      </c>
      <c r="AJ391" s="45">
        <f t="shared" si="27"/>
        <v>-4.4683099269991972E-3</v>
      </c>
    </row>
    <row r="392" spans="28:36" x14ac:dyDescent="0.2">
      <c r="AB392" s="39" t="s">
        <v>86</v>
      </c>
      <c r="AC392" s="40">
        <f>_xll.qlInterestRateIndexFixingDate($Y$21,AD392)</f>
        <v>42829</v>
      </c>
      <c r="AD392" s="40">
        <f>_xll.qlCalendarAdvance(calendar,$AD391,AB392,,,trigger)</f>
        <v>42831</v>
      </c>
      <c r="AE392" s="40">
        <f>_xll.qlInterestRateIndexMaturity($Y$21,AD392,)</f>
        <v>42922</v>
      </c>
      <c r="AF392" s="43" t="e">
        <f>_xll.qlTenorBasisValue(TenorBasis3M,AD392,_xll.ohTrigger(trigger,$Y$36))</f>
        <v>#NUM!</v>
      </c>
      <c r="AG392" s="82">
        <f t="shared" si="26"/>
        <v>-1.4733969076486785E-4</v>
      </c>
      <c r="AH392" s="82">
        <f>_xll.qlIndexFixing($Y$21,$AC392,TRUE,_xll.ohTrigger(trigger))</f>
        <v>-1.4774343948868837E-4</v>
      </c>
      <c r="AI392" s="43">
        <f>_xll.qlIndexFixing($Y$6,$AC392,TRUE,trigger)</f>
        <v>-1.4733969076486785E-4</v>
      </c>
      <c r="AJ392" s="45">
        <f t="shared" si="27"/>
        <v>-4.0374872382052153E-3</v>
      </c>
    </row>
    <row r="393" spans="28:36" x14ac:dyDescent="0.2">
      <c r="AB393" s="39" t="s">
        <v>86</v>
      </c>
      <c r="AC393" s="40">
        <f>_xll.qlInterestRateIndexFixingDate($Y$21,AD393)</f>
        <v>42830</v>
      </c>
      <c r="AD393" s="40">
        <f>_xll.qlCalendarAdvance(calendar,$AD392,AB393,,,trigger)</f>
        <v>42832</v>
      </c>
      <c r="AE393" s="40">
        <f>_xll.qlInterestRateIndexMaturity($Y$21,AD393,)</f>
        <v>42923</v>
      </c>
      <c r="AF393" s="43" t="e">
        <f>_xll.qlTenorBasisValue(TenorBasis3M,AD393,_xll.ohTrigger(trigger,$Y$36))</f>
        <v>#NUM!</v>
      </c>
      <c r="AG393" s="82">
        <f t="shared" si="26"/>
        <v>-1.4383274433185417E-4</v>
      </c>
      <c r="AH393" s="82">
        <f>_xll.qlIndexFixing($Y$21,$AC393,TRUE,_xll.ohTrigger(trigger))</f>
        <v>-1.4419526103126823E-4</v>
      </c>
      <c r="AI393" s="43">
        <f>_xll.qlIndexFixing($Y$6,$AC393,TRUE,trigger)</f>
        <v>-1.4383274433185417E-4</v>
      </c>
      <c r="AJ393" s="45">
        <f t="shared" si="27"/>
        <v>-3.6251669941405685E-3</v>
      </c>
    </row>
    <row r="394" spans="28:36" x14ac:dyDescent="0.2">
      <c r="AB394" s="39" t="s">
        <v>86</v>
      </c>
      <c r="AC394" s="40">
        <f>_xll.qlInterestRateIndexFixingDate($Y$21,AD394)</f>
        <v>42831</v>
      </c>
      <c r="AD394" s="40">
        <f>_xll.qlCalendarAdvance(calendar,$AD393,AB394,,,trigger)</f>
        <v>42835</v>
      </c>
      <c r="AE394" s="40">
        <f>_xll.qlInterestRateIndexMaturity($Y$21,AD394,)</f>
        <v>42926</v>
      </c>
      <c r="AF394" s="43" t="e">
        <f>_xll.qlTenorBasisValue(TenorBasis3M,AD394,_xll.ohTrigger(trigger,$Y$36))</f>
        <v>#NUM!</v>
      </c>
      <c r="AG394" s="82">
        <f t="shared" si="26"/>
        <v>-1.3331750118369625E-4</v>
      </c>
      <c r="AH394" s="82">
        <f>_xll.qlIndexFixing($Y$21,$AC394,TRUE,_xll.ohTrigger(trigger))</f>
        <v>-1.3356733483809488E-4</v>
      </c>
      <c r="AI394" s="43">
        <f>_xll.qlIndexFixing($Y$6,$AC394,TRUE,trigger)</f>
        <v>-1.3331750118369625E-4</v>
      </c>
      <c r="AJ394" s="45">
        <f t="shared" si="27"/>
        <v>-2.4983365439862305E-3</v>
      </c>
    </row>
    <row r="395" spans="28:36" x14ac:dyDescent="0.2">
      <c r="AB395" s="39" t="s">
        <v>86</v>
      </c>
      <c r="AC395" s="40">
        <f>_xll.qlInterestRateIndexFixingDate($Y$21,AD395)</f>
        <v>42832</v>
      </c>
      <c r="AD395" s="40">
        <f>_xll.qlCalendarAdvance(calendar,$AD394,AB395,,,trigger)</f>
        <v>42836</v>
      </c>
      <c r="AE395" s="40">
        <f>_xll.qlInterestRateIndexMaturity($Y$21,AD395,)</f>
        <v>42927</v>
      </c>
      <c r="AF395" s="43" t="e">
        <f>_xll.qlTenorBasisValue(TenorBasis3M,AD395,_xll.ohTrigger(trigger,$Y$36))</f>
        <v>#NUM!</v>
      </c>
      <c r="AG395" s="82">
        <f t="shared" si="26"/>
        <v>-1.2981387275314634E-4</v>
      </c>
      <c r="AH395" s="82">
        <f>_xll.qlIndexFixing($Y$21,$AC395,TRUE,_xll.ohTrigger(trigger))</f>
        <v>-1.3002978691580822E-4</v>
      </c>
      <c r="AI395" s="43">
        <f>_xll.qlIndexFixing($Y$6,$AC395,TRUE,trigger)</f>
        <v>-1.2981387275314634E-4</v>
      </c>
      <c r="AJ395" s="45">
        <f t="shared" si="27"/>
        <v>-2.1591416266188027E-3</v>
      </c>
    </row>
    <row r="396" spans="28:36" x14ac:dyDescent="0.2">
      <c r="AB396" s="39" t="s">
        <v>86</v>
      </c>
      <c r="AC396" s="40">
        <f>_xll.qlInterestRateIndexFixingDate($Y$21,AD396)</f>
        <v>42835</v>
      </c>
      <c r="AD396" s="40">
        <f>_xll.qlCalendarAdvance(calendar,$AD395,AB396,,,trigger)</f>
        <v>42837</v>
      </c>
      <c r="AE396" s="40">
        <f>_xll.qlInterestRateIndexMaturity($Y$21,AD396,)</f>
        <v>42928</v>
      </c>
      <c r="AF396" s="43" t="e">
        <f>_xll.qlTenorBasisValue(TenorBasis3M,AD396,_xll.ohTrigger(trigger,$Y$36))</f>
        <v>#NUM!</v>
      </c>
      <c r="AG396" s="82">
        <f t="shared" si="26"/>
        <v>-1.2631076424961859E-4</v>
      </c>
      <c r="AH396" s="82">
        <f>_xll.qlIndexFixing($Y$21,$AC396,TRUE,_xll.ohTrigger(trigger))</f>
        <v>-1.2649456493691552E-4</v>
      </c>
      <c r="AI396" s="43">
        <f>_xll.qlIndexFixing($Y$6,$AC396,TRUE,trigger)</f>
        <v>-1.2631076424961859E-4</v>
      </c>
      <c r="AJ396" s="45">
        <f t="shared" si="27"/>
        <v>-1.8380068729693618E-3</v>
      </c>
    </row>
    <row r="397" spans="28:36" x14ac:dyDescent="0.2">
      <c r="AB397" s="39" t="s">
        <v>86</v>
      </c>
      <c r="AC397" s="40">
        <f>_xll.qlInterestRateIndexFixingDate($Y$21,AD397)</f>
        <v>42836</v>
      </c>
      <c r="AD397" s="40">
        <f>_xll.qlCalendarAdvance(calendar,$AD396,AB397,,,trigger)</f>
        <v>42838</v>
      </c>
      <c r="AE397" s="40">
        <f>_xll.qlInterestRateIndexMaturity($Y$21,AD397,)</f>
        <v>42929</v>
      </c>
      <c r="AF397" s="43" t="e">
        <f>_xll.qlTenorBasisValue(TenorBasis3M,AD397,_xll.ohTrigger(trigger,$Y$36))</f>
        <v>#NUM!</v>
      </c>
      <c r="AG397" s="82">
        <f t="shared" si="26"/>
        <v>-1.2280805184367553E-4</v>
      </c>
      <c r="AH397" s="82">
        <f>_xll.qlIndexFixing($Y$21,$AC397,TRUE,_xll.ohTrigger(trigger))</f>
        <v>-1.2296153622688605E-4</v>
      </c>
      <c r="AI397" s="43">
        <f>_xll.qlIndexFixing($Y$6,$AC397,TRUE,trigger)</f>
        <v>-1.2280805184367553E-4</v>
      </c>
      <c r="AJ397" s="45">
        <f t="shared" si="27"/>
        <v>-1.5348438321051319E-3</v>
      </c>
    </row>
    <row r="398" spans="28:36" x14ac:dyDescent="0.2">
      <c r="AB398" s="39" t="s">
        <v>86</v>
      </c>
      <c r="AC398" s="40">
        <f>_xll.qlInterestRateIndexFixingDate($Y$21,AD398)</f>
        <v>42837</v>
      </c>
      <c r="AD398" s="40">
        <f>_xll.qlCalendarAdvance(calendar,$AD397,AB398,,,trigger)</f>
        <v>42843</v>
      </c>
      <c r="AE398" s="40">
        <f>_xll.qlInterestRateIndexMaturity($Y$21,AD398,)</f>
        <v>42934</v>
      </c>
      <c r="AF398" s="43" t="e">
        <f>_xll.qlTenorBasisValue(TenorBasis3M,AD398,_xll.ohTrigger(trigger,$Y$36))</f>
        <v>#NUM!</v>
      </c>
      <c r="AG398" s="82">
        <f t="shared" si="26"/>
        <v>-1.0529609724741767E-4</v>
      </c>
      <c r="AH398" s="82">
        <f>_xll.qlIndexFixing($Y$21,$AC398,TRUE,_xll.ohTrigger(trigger))</f>
        <v>-1.0532464797154583E-4</v>
      </c>
      <c r="AI398" s="43">
        <f>_xll.qlIndexFixing($Y$6,$AC398,TRUE,trigger)</f>
        <v>-1.0529609724741767E-4</v>
      </c>
      <c r="AJ398" s="45">
        <f t="shared" si="27"/>
        <v>-2.8550724128159903E-4</v>
      </c>
    </row>
    <row r="399" spans="28:36" x14ac:dyDescent="0.2">
      <c r="AB399" s="39" t="s">
        <v>86</v>
      </c>
      <c r="AC399" s="40">
        <f>_xll.qlInterestRateIndexFixingDate($Y$21,AD399)</f>
        <v>42838</v>
      </c>
      <c r="AD399" s="40">
        <f>_xll.qlCalendarAdvance(calendar,$AD398,AB399,,,trigger)</f>
        <v>42844</v>
      </c>
      <c r="AE399" s="40">
        <f>_xll.qlInterestRateIndexMaturity($Y$21,AD399,)</f>
        <v>42935</v>
      </c>
      <c r="AF399" s="43" t="e">
        <f>_xll.qlTenorBasisValue(TenorBasis3M,AD399,_xll.ohTrigger(trigger,$Y$36))</f>
        <v>#NUM!</v>
      </c>
      <c r="AG399" s="82">
        <f t="shared" si="26"/>
        <v>-1.0179316100879503E-4</v>
      </c>
      <c r="AH399" s="82">
        <f>_xll.qlIndexFixing($Y$21,$AC399,TRUE,_xll.ohTrigger(trigger))</f>
        <v>-1.0180199263181096E-4</v>
      </c>
      <c r="AI399" s="43">
        <f>_xll.qlIndexFixing($Y$6,$AC399,TRUE,trigger)</f>
        <v>-1.0179316100879503E-4</v>
      </c>
      <c r="AJ399" s="45">
        <f t="shared" si="27"/>
        <v>-8.8316230159249257E-5</v>
      </c>
    </row>
    <row r="400" spans="28:36" x14ac:dyDescent="0.2">
      <c r="AB400" s="39" t="s">
        <v>86</v>
      </c>
      <c r="AC400" s="40">
        <f>_xll.qlInterestRateIndexFixingDate($Y$21,AD400)</f>
        <v>42843</v>
      </c>
      <c r="AD400" s="40">
        <f>_xll.qlCalendarAdvance(calendar,$AD399,AB400,,,trigger)</f>
        <v>42845</v>
      </c>
      <c r="AE400" s="40">
        <f>_xll.qlInterestRateIndexMaturity($Y$21,AD400,)</f>
        <v>42936</v>
      </c>
      <c r="AF400" s="43" t="e">
        <f>_xll.qlTenorBasisValue(TenorBasis3M,AD400,_xll.ohTrigger(trigger,$Y$36))</f>
        <v>#NUM!</v>
      </c>
      <c r="AG400" s="82">
        <f t="shared" si="26"/>
        <v>-9.8289754061694535E-5</v>
      </c>
      <c r="AH400" s="82">
        <f>_xll.qlIndexFixing($Y$21,$AC400,TRUE,_xll.ohTrigger(trigger))</f>
        <v>-9.8280601808040563E-5</v>
      </c>
      <c r="AI400" s="43">
        <f>_xll.qlIndexFixing($Y$6,$AC400,TRUE,trigger)</f>
        <v>-9.8289754061694535E-5</v>
      </c>
      <c r="AJ400" s="45">
        <f t="shared" si="27"/>
        <v>9.1522536539722938E-5</v>
      </c>
    </row>
    <row r="401" spans="28:36" x14ac:dyDescent="0.2">
      <c r="AB401" s="39" t="s">
        <v>86</v>
      </c>
      <c r="AC401" s="40">
        <f>_xll.qlInterestRateIndexFixingDate($Y$21,AD401)</f>
        <v>42844</v>
      </c>
      <c r="AD401" s="40">
        <f>_xll.qlCalendarAdvance(calendar,$AD400,AB401,,,trigger)</f>
        <v>42846</v>
      </c>
      <c r="AE401" s="40">
        <f>_xll.qlInterestRateIndexMaturity($Y$21,AD401,)</f>
        <v>42937</v>
      </c>
      <c r="AF401" s="43" t="e">
        <f>_xll.qlTenorBasisValue(TenorBasis3M,AD401,_xll.ohTrigger(trigger,$Y$36))</f>
        <v>#NUM!</v>
      </c>
      <c r="AG401" s="82">
        <f t="shared" si="26"/>
        <v>-9.4785752576678637E-5</v>
      </c>
      <c r="AH401" s="82">
        <f>_xll.qlIndexFixing($Y$21,$AC401,TRUE,_xll.ohTrigger(trigger))</f>
        <v>-9.4760342823068674E-5</v>
      </c>
      <c r="AI401" s="43">
        <f>_xll.qlIndexFixing($Y$6,$AC401,TRUE,trigger)</f>
        <v>-9.4785752576678637E-5</v>
      </c>
      <c r="AJ401" s="45">
        <f t="shared" si="27"/>
        <v>2.5409753609962737E-4</v>
      </c>
    </row>
    <row r="402" spans="28:36" x14ac:dyDescent="0.2">
      <c r="AB402" s="39" t="s">
        <v>86</v>
      </c>
      <c r="AC402" s="40">
        <f>_xll.qlInterestRateIndexFixingDate($Y$21,AD402)</f>
        <v>42845</v>
      </c>
      <c r="AD402" s="40">
        <f>_xll.qlCalendarAdvance(calendar,$AD401,AB402,,,trigger)</f>
        <v>42849</v>
      </c>
      <c r="AE402" s="40">
        <f>_xll.qlInterestRateIndexMaturity($Y$21,AD402,)</f>
        <v>42940</v>
      </c>
      <c r="AF402" s="43" t="e">
        <f>_xll.qlTenorBasisValue(TenorBasis3M,AD402,_xll.ohTrigger(trigger,$Y$36))</f>
        <v>#NUM!</v>
      </c>
      <c r="AG402" s="82">
        <f t="shared" si="26"/>
        <v>-8.4268942599763678E-5</v>
      </c>
      <c r="AH402" s="82">
        <f>_xll.qlIndexFixing($Y$21,$AC402,TRUE,_xll.ohTrigger(trigger))</f>
        <v>-8.4205030077457815E-5</v>
      </c>
      <c r="AI402" s="43">
        <f>_xll.qlIndexFixing($Y$6,$AC402,TRUE,trigger)</f>
        <v>-8.4268942599763678E-5</v>
      </c>
      <c r="AJ402" s="45">
        <f t="shared" si="27"/>
        <v>6.3912522305862576E-4</v>
      </c>
    </row>
    <row r="403" spans="28:36" x14ac:dyDescent="0.2">
      <c r="AB403" s="39" t="s">
        <v>86</v>
      </c>
      <c r="AC403" s="40">
        <f>_xll.qlInterestRateIndexFixingDate($Y$21,AD403)</f>
        <v>42846</v>
      </c>
      <c r="AD403" s="40">
        <f>_xll.qlCalendarAdvance(calendar,$AD402,AB403,,,trigger)</f>
        <v>42850</v>
      </c>
      <c r="AE403" s="40">
        <f>_xll.qlInterestRateIndexMaturity($Y$21,AD403,)</f>
        <v>42941</v>
      </c>
      <c r="AF403" s="43" t="e">
        <f>_xll.qlTenorBasisValue(TenorBasis3M,AD403,_xll.ohTrigger(trigger,$Y$36))</f>
        <v>#NUM!</v>
      </c>
      <c r="AG403" s="82">
        <f t="shared" si="26"/>
        <v>-8.0761324668711235E-5</v>
      </c>
      <c r="AH403" s="82">
        <f>_xll.qlIndexFixing($Y$21,$AC403,TRUE,_xll.ohTrigger(trigger))</f>
        <v>-8.0687971627707404E-5</v>
      </c>
      <c r="AI403" s="43">
        <f>_xll.qlIndexFixing($Y$6,$AC403,TRUE,trigger)</f>
        <v>-8.0761324668711235E-5</v>
      </c>
      <c r="AJ403" s="45">
        <f t="shared" si="27"/>
        <v>7.3353041003831367E-4</v>
      </c>
    </row>
    <row r="404" spans="28:36" x14ac:dyDescent="0.2">
      <c r="AB404" s="39" t="s">
        <v>86</v>
      </c>
      <c r="AC404" s="40">
        <f>_xll.qlInterestRateIndexFixingDate($Y$21,AD404)</f>
        <v>42849</v>
      </c>
      <c r="AD404" s="40">
        <f>_xll.qlCalendarAdvance(calendar,$AD403,AB404,,,trigger)</f>
        <v>42851</v>
      </c>
      <c r="AE404" s="40">
        <f>_xll.qlInterestRateIndexMaturity($Y$21,AD404,)</f>
        <v>42942</v>
      </c>
      <c r="AF404" s="43" t="e">
        <f>_xll.qlTenorBasisValue(TenorBasis3M,AD404,_xll.ohTrigger(trigger,$Y$36))</f>
        <v>#NUM!</v>
      </c>
      <c r="AG404" s="82">
        <f t="shared" si="26"/>
        <v>-7.7252493052555908E-5</v>
      </c>
      <c r="AH404" s="82">
        <f>_xll.qlIndexFixing($Y$21,$AC404,TRUE,_xll.ohTrigger(trigger))</f>
        <v>-7.7171381605012357E-5</v>
      </c>
      <c r="AI404" s="43">
        <f>_xll.qlIndexFixing($Y$6,$AC404,TRUE,trigger)</f>
        <v>-7.7252493052555908E-5</v>
      </c>
      <c r="AJ404" s="45">
        <f t="shared" si="27"/>
        <v>8.111144754355086E-4</v>
      </c>
    </row>
    <row r="405" spans="28:36" x14ac:dyDescent="0.2">
      <c r="AB405" s="39" t="s">
        <v>86</v>
      </c>
      <c r="AC405" s="40">
        <f>_xll.qlInterestRateIndexFixingDate($Y$21,AD405)</f>
        <v>42850</v>
      </c>
      <c r="AD405" s="40">
        <f>_xll.qlCalendarAdvance(calendar,$AD404,AB405,,,trigger)</f>
        <v>42852</v>
      </c>
      <c r="AE405" s="40">
        <f>_xll.qlInterestRateIndexMaturity($Y$21,AD405,)</f>
        <v>42943</v>
      </c>
      <c r="AF405" s="43" t="e">
        <f>_xll.qlTenorBasisValue(TenorBasis3M,AD405,_xll.ohTrigger(trigger,$Y$36))</f>
        <v>#NUM!</v>
      </c>
      <c r="AG405" s="82">
        <f t="shared" si="26"/>
        <v>-7.3742323921859834E-5</v>
      </c>
      <c r="AH405" s="82">
        <f>_xll.qlIndexFixing($Y$21,$AC405,TRUE,_xll.ohTrigger(trigger))</f>
        <v>-7.3655127327375449E-5</v>
      </c>
      <c r="AI405" s="43">
        <f>_xll.qlIndexFixing($Y$6,$AC405,TRUE,trigger)</f>
        <v>-7.3742323921859834E-5</v>
      </c>
      <c r="AJ405" s="45">
        <f t="shared" si="27"/>
        <v>8.7196594484385869E-4</v>
      </c>
    </row>
    <row r="406" spans="28:36" x14ac:dyDescent="0.2">
      <c r="AB406" s="39" t="s">
        <v>86</v>
      </c>
      <c r="AC406" s="40">
        <f>_xll.qlInterestRateIndexFixingDate($Y$21,AD406)</f>
        <v>42851</v>
      </c>
      <c r="AD406" s="40">
        <f>_xll.qlCalendarAdvance(calendar,$AD405,AB406,,,trigger)</f>
        <v>42853</v>
      </c>
      <c r="AE406" s="40">
        <f>_xll.qlInterestRateIndexMaturity($Y$21,AD406,)</f>
        <v>42947</v>
      </c>
      <c r="AF406" s="43" t="e">
        <f>_xll.qlTenorBasisValue(TenorBasis3M,AD406,_xll.ohTrigger(trigger,$Y$36))</f>
        <v>#NUM!</v>
      </c>
      <c r="AG406" s="82">
        <f t="shared" si="26"/>
        <v>-7.0230693447186131E-5</v>
      </c>
      <c r="AH406" s="82">
        <f>_xll.qlIndexFixing($Y$21,$AC406,TRUE,_xll.ohTrigger(trigger))</f>
        <v>-6.4863628298282303E-5</v>
      </c>
      <c r="AI406" s="43">
        <f>_xll.qlIndexFixing($Y$6,$AC406,TRUE,trigger)</f>
        <v>-7.0230693447186131E-5</v>
      </c>
      <c r="AJ406" s="45">
        <f t="shared" si="27"/>
        <v>5.3670651489038275E-2</v>
      </c>
    </row>
    <row r="407" spans="28:36" x14ac:dyDescent="0.2">
      <c r="AB407" s="39" t="s">
        <v>86</v>
      </c>
      <c r="AC407" s="40">
        <f>_xll.qlInterestRateIndexFixingDate($Y$21,AD407)</f>
        <v>42852</v>
      </c>
      <c r="AD407" s="40">
        <f>_xll.qlCalendarAdvance(calendar,$AD406,AB407,,,trigger)</f>
        <v>42857</v>
      </c>
      <c r="AE407" s="40">
        <f>_xll.qlInterestRateIndexMaturity($Y$21,AD407,)</f>
        <v>42949</v>
      </c>
      <c r="AF407" s="43" t="e">
        <f>_xll.qlTenorBasisValue(TenorBasis3M,AD407,_xll.ohTrigger(trigger,$Y$36))</f>
        <v>#NUM!</v>
      </c>
      <c r="AG407" s="82">
        <f t="shared" si="26"/>
        <v>-5.6167081519962065E-5</v>
      </c>
      <c r="AH407" s="82">
        <f>_xll.qlIndexFixing($Y$21,$AC407,TRUE,_xll.ohTrigger(trigger))</f>
        <v>-5.431081128608848E-5</v>
      </c>
      <c r="AI407" s="43">
        <f>_xll.qlIndexFixing($Y$6,$AC407,TRUE,trigger)</f>
        <v>-5.6167081519962065E-5</v>
      </c>
      <c r="AJ407" s="45">
        <f t="shared" si="27"/>
        <v>1.8562702338735852E-2</v>
      </c>
    </row>
    <row r="408" spans="28:36" x14ac:dyDescent="0.2">
      <c r="AB408" s="39" t="s">
        <v>86</v>
      </c>
      <c r="AC408" s="40">
        <f>_xll.qlInterestRateIndexFixingDate($Y$21,AD408)</f>
        <v>42853</v>
      </c>
      <c r="AD408" s="40">
        <f>_xll.qlCalendarAdvance(calendar,$AD407,AB408,,,trigger)</f>
        <v>42858</v>
      </c>
      <c r="AE408" s="40">
        <f>_xll.qlInterestRateIndexMaturity($Y$21,AD408,)</f>
        <v>42950</v>
      </c>
      <c r="AF408" s="43" t="e">
        <f>_xll.qlTenorBasisValue(TenorBasis3M,AD408,_xll.ohTrigger(trigger,$Y$36))</f>
        <v>#NUM!</v>
      </c>
      <c r="AG408" s="82">
        <f t="shared" si="26"/>
        <v>-5.2646286883836183E-5</v>
      </c>
      <c r="AH408" s="82">
        <f>_xll.qlIndexFixing($Y$21,$AC408,TRUE,_xll.ohTrigger(trigger))</f>
        <v>-5.0792000940810226E-5</v>
      </c>
      <c r="AI408" s="43">
        <f>_xll.qlIndexFixing($Y$6,$AC408,TRUE,trigger)</f>
        <v>-5.2646286883836183E-5</v>
      </c>
      <c r="AJ408" s="45">
        <f t="shared" si="27"/>
        <v>1.8542859430259569E-2</v>
      </c>
    </row>
    <row r="409" spans="28:36" x14ac:dyDescent="0.2">
      <c r="AB409" s="39" t="s">
        <v>86</v>
      </c>
      <c r="AC409" s="40">
        <f>_xll.qlInterestRateIndexFixingDate($Y$21,AD409)</f>
        <v>42857</v>
      </c>
      <c r="AD409" s="40">
        <f>_xll.qlCalendarAdvance(calendar,$AD408,AB409,,,trigger)</f>
        <v>42859</v>
      </c>
      <c r="AE409" s="40">
        <f>_xll.qlInterestRateIndexMaturity($Y$21,AD409,)</f>
        <v>42951</v>
      </c>
      <c r="AF409" s="43" t="e">
        <f>_xll.qlTenorBasisValue(TenorBasis3M,AD409,_xll.ohTrigger(trigger,$Y$36))</f>
        <v>#NUM!</v>
      </c>
      <c r="AG409" s="82">
        <f t="shared" si="26"/>
        <v>-4.9123287927107351E-5</v>
      </c>
      <c r="AH409" s="82">
        <f>_xll.qlIndexFixing($Y$21,$AC409,TRUE,_xll.ohTrigger(trigger))</f>
        <v>-4.7272535492169105E-5</v>
      </c>
      <c r="AI409" s="43">
        <f>_xll.qlIndexFixing($Y$6,$AC409,TRUE,trigger)</f>
        <v>-4.9123287927107351E-5</v>
      </c>
      <c r="AJ409" s="45">
        <f t="shared" si="27"/>
        <v>1.8507524349382468E-2</v>
      </c>
    </row>
    <row r="410" spans="28:36" x14ac:dyDescent="0.2">
      <c r="AB410" s="39" t="s">
        <v>86</v>
      </c>
      <c r="AC410" s="40">
        <f>_xll.qlInterestRateIndexFixingDate($Y$21,AD410)</f>
        <v>42858</v>
      </c>
      <c r="AD410" s="40">
        <f>_xll.qlCalendarAdvance(calendar,$AD409,AB410,,,trigger)</f>
        <v>42860</v>
      </c>
      <c r="AE410" s="40">
        <f>_xll.qlInterestRateIndexMaturity($Y$21,AD410,)</f>
        <v>42954</v>
      </c>
      <c r="AF410" s="43" t="e">
        <f>_xll.qlTenorBasisValue(TenorBasis3M,AD410,_xll.ohTrigger(trigger,$Y$36))</f>
        <v>#NUM!</v>
      </c>
      <c r="AG410" s="82">
        <f t="shared" si="26"/>
        <v>-4.5597960820338037E-5</v>
      </c>
      <c r="AH410" s="82">
        <f>_xll.qlIndexFixing($Y$21,$AC410,TRUE,_xll.ohTrigger(trigger))</f>
        <v>-4.0209096457091989E-5</v>
      </c>
      <c r="AI410" s="43">
        <f>_xll.qlIndexFixing($Y$6,$AC410,TRUE,trigger)</f>
        <v>-4.5597960820338037E-5</v>
      </c>
      <c r="AJ410" s="45">
        <f t="shared" si="27"/>
        <v>5.3888643632460473E-2</v>
      </c>
    </row>
    <row r="411" spans="28:36" x14ac:dyDescent="0.2">
      <c r="AB411" s="39" t="s">
        <v>86</v>
      </c>
      <c r="AC411" s="40">
        <f>_xll.qlInterestRateIndexFixingDate($Y$21,AD411)</f>
        <v>42859</v>
      </c>
      <c r="AD411" s="40">
        <f>_xll.qlCalendarAdvance(calendar,$AD410,AB411,,,trigger)</f>
        <v>42863</v>
      </c>
      <c r="AE411" s="40">
        <f>_xll.qlInterestRateIndexMaturity($Y$21,AD411,)</f>
        <v>42955</v>
      </c>
      <c r="AF411" s="43" t="e">
        <f>_xll.qlTenorBasisValue(TenorBasis3M,AD411,_xll.ohTrigger(trigger,$Y$36))</f>
        <v>#NUM!</v>
      </c>
      <c r="AG411" s="82">
        <f t="shared" si="26"/>
        <v>-3.5006772305412273E-5</v>
      </c>
      <c r="AH411" s="82">
        <f>_xll.qlIndexFixing($Y$21,$AC411,TRUE,_xll.ohTrigger(trigger))</f>
        <v>-3.3185497732834008E-5</v>
      </c>
      <c r="AI411" s="43">
        <f>_xll.qlIndexFixing($Y$6,$AC411,TRUE,trigger)</f>
        <v>-3.5006772305412273E-5</v>
      </c>
      <c r="AJ411" s="45">
        <f t="shared" si="27"/>
        <v>1.8212745725782645E-2</v>
      </c>
    </row>
    <row r="412" spans="28:36" x14ac:dyDescent="0.2">
      <c r="AB412" s="39" t="s">
        <v>86</v>
      </c>
      <c r="AC412" s="40">
        <f>_xll.qlInterestRateIndexFixingDate($Y$21,AD412)</f>
        <v>42860</v>
      </c>
      <c r="AD412" s="40">
        <f>_xll.qlCalendarAdvance(calendar,$AD411,AB412,,,trigger)</f>
        <v>42864</v>
      </c>
      <c r="AE412" s="40">
        <f>_xll.qlInterestRateIndexMaturity($Y$21,AD412,)</f>
        <v>42956</v>
      </c>
      <c r="AF412" s="43" t="e">
        <f>_xll.qlTenorBasisValue(TenorBasis3M,AD412,_xll.ohTrigger(trigger,$Y$36))</f>
        <v>#NUM!</v>
      </c>
      <c r="AG412" s="82">
        <f t="shared" si="26"/>
        <v>-3.1470894304106052E-5</v>
      </c>
      <c r="AH412" s="82">
        <f>_xll.qlIndexFixing($Y$21,$AC412,TRUE,_xll.ohTrigger(trigger))</f>
        <v>-2.9660788069999551E-5</v>
      </c>
      <c r="AI412" s="43">
        <f>_xll.qlIndexFixing($Y$6,$AC412,TRUE,trigger)</f>
        <v>-3.1470894304106052E-5</v>
      </c>
      <c r="AJ412" s="45">
        <f t="shared" si="27"/>
        <v>1.8101062341065011E-2</v>
      </c>
    </row>
    <row r="413" spans="28:36" x14ac:dyDescent="0.2">
      <c r="AB413" s="39" t="s">
        <v>86</v>
      </c>
      <c r="AC413" s="40">
        <f>_xll.qlInterestRateIndexFixingDate($Y$21,AD413)</f>
        <v>42863</v>
      </c>
      <c r="AD413" s="40">
        <f>_xll.qlCalendarAdvance(calendar,$AD412,AB413,,,trigger)</f>
        <v>42865</v>
      </c>
      <c r="AE413" s="40">
        <f>_xll.qlInterestRateIndexMaturity($Y$21,AD413,)</f>
        <v>42957</v>
      </c>
      <c r="AF413" s="43" t="e">
        <f>_xll.qlTenorBasisValue(TenorBasis3M,AD413,_xll.ohTrigger(trigger,$Y$36))</f>
        <v>#NUM!</v>
      </c>
      <c r="AG413" s="82">
        <f t="shared" si="26"/>
        <v>-2.7932069005571835E-5</v>
      </c>
      <c r="AH413" s="82">
        <f>_xll.qlIndexFixing($Y$21,$AC413,TRUE,_xll.ohTrigger(trigger))</f>
        <v>-2.6134635827196572E-5</v>
      </c>
      <c r="AI413" s="43">
        <f>_xll.qlIndexFixing($Y$6,$AC413,TRUE,trigger)</f>
        <v>-2.7932069005571835E-5</v>
      </c>
      <c r="AJ413" s="45">
        <f t="shared" si="27"/>
        <v>1.7974331783752632E-2</v>
      </c>
    </row>
    <row r="414" spans="28:36" x14ac:dyDescent="0.2">
      <c r="AB414" s="39" t="s">
        <v>86</v>
      </c>
      <c r="AC414" s="40">
        <f>_xll.qlInterestRateIndexFixingDate($Y$21,AD414)</f>
        <v>42864</v>
      </c>
      <c r="AD414" s="40">
        <f>_xll.qlCalendarAdvance(calendar,$AD413,AB414,,,trigger)</f>
        <v>42866</v>
      </c>
      <c r="AE414" s="40">
        <f>_xll.qlInterestRateIndexMaturity($Y$21,AD414,)</f>
        <v>42958</v>
      </c>
      <c r="AF414" s="43" t="e">
        <f>_xll.qlTenorBasisValue(TenorBasis3M,AD414,_xll.ohTrigger(trigger,$Y$36))</f>
        <v>#NUM!</v>
      </c>
      <c r="AG414" s="82">
        <f t="shared" si="26"/>
        <v>-2.4390172580372141E-5</v>
      </c>
      <c r="AH414" s="82">
        <f>_xll.qlIndexFixing($Y$21,$AC414,TRUE,_xll.ohTrigger(trigger))</f>
        <v>-2.2606909752459252E-5</v>
      </c>
      <c r="AI414" s="43">
        <f>_xll.qlIndexFixing($Y$6,$AC414,TRUE,trigger)</f>
        <v>-2.4390172580372141E-5</v>
      </c>
      <c r="AJ414" s="45">
        <f t="shared" si="27"/>
        <v>1.7832628279128893E-2</v>
      </c>
    </row>
    <row r="415" spans="28:36" x14ac:dyDescent="0.2">
      <c r="AB415" s="39" t="s">
        <v>86</v>
      </c>
      <c r="AC415" s="40">
        <f>_xll.qlInterestRateIndexFixingDate($Y$21,AD415)</f>
        <v>42865</v>
      </c>
      <c r="AD415" s="40">
        <f>_xll.qlCalendarAdvance(calendar,$AD414,AB415,,,trigger)</f>
        <v>42867</v>
      </c>
      <c r="AE415" s="40">
        <f>_xll.qlInterestRateIndexMaturity($Y$21,AD415,)</f>
        <v>42961</v>
      </c>
      <c r="AF415" s="43" t="e">
        <f>_xll.qlTenorBasisValue(TenorBasis3M,AD415,_xll.ohTrigger(trigger,$Y$36))</f>
        <v>#NUM!</v>
      </c>
      <c r="AG415" s="82">
        <f t="shared" si="26"/>
        <v>-2.0845081199069381E-5</v>
      </c>
      <c r="AH415" s="82">
        <f>_xll.qlIndexFixing($Y$21,$AC415,TRUE,_xll.ohTrigger(trigger))</f>
        <v>-1.550398860486291E-5</v>
      </c>
      <c r="AI415" s="43">
        <f>_xll.qlIndexFixing($Y$6,$AC415,TRUE,trigger)</f>
        <v>-2.0845081199069381E-5</v>
      </c>
      <c r="AJ415" s="45">
        <f t="shared" si="27"/>
        <v>5.3410925942064709E-2</v>
      </c>
    </row>
    <row r="416" spans="28:36" x14ac:dyDescent="0.2">
      <c r="AB416" s="39" t="s">
        <v>86</v>
      </c>
      <c r="AC416" s="40">
        <f>_xll.qlInterestRateIndexFixingDate($Y$21,AD416)</f>
        <v>42866</v>
      </c>
      <c r="AD416" s="40">
        <f>_xll.qlCalendarAdvance(calendar,$AD415,AB416,,,trigger)</f>
        <v>42870</v>
      </c>
      <c r="AE416" s="40">
        <f>_xll.qlInterestRateIndexMaturity($Y$21,AD416,)</f>
        <v>42962</v>
      </c>
      <c r="AF416" s="43" t="e">
        <f>_xll.qlTenorBasisValue(TenorBasis3M,AD416,_xll.ohTrigger(trigger,$Y$36))</f>
        <v>#NUM!</v>
      </c>
      <c r="AG416" s="82">
        <f t="shared" si="26"/>
        <v>-1.0189399024168084E-5</v>
      </c>
      <c r="AH416" s="82">
        <f>_xll.qlIndexFixing($Y$21,$AC416,TRUE,_xll.ohTrigger(trigger))</f>
        <v>-8.4776421713107854E-6</v>
      </c>
      <c r="AI416" s="43">
        <f>_xll.qlIndexFixing($Y$6,$AC416,TRUE,trigger)</f>
        <v>-1.0189399024168084E-5</v>
      </c>
      <c r="AJ416" s="45">
        <f t="shared" si="27"/>
        <v>1.7117568528572991E-2</v>
      </c>
    </row>
    <row r="417" spans="28:36" x14ac:dyDescent="0.2">
      <c r="AB417" s="39" t="s">
        <v>86</v>
      </c>
      <c r="AC417" s="40">
        <f>_xll.qlInterestRateIndexFixingDate($Y$21,AD417)</f>
        <v>42867</v>
      </c>
      <c r="AD417" s="40">
        <f>_xll.qlCalendarAdvance(calendar,$AD416,AB417,,,trigger)</f>
        <v>42871</v>
      </c>
      <c r="AE417" s="40">
        <f>_xll.qlInterestRateIndexMaturity($Y$21,AD417,)</f>
        <v>42963</v>
      </c>
      <c r="AF417" s="43" t="e">
        <f>_xll.qlTenorBasisValue(TenorBasis3M,AD417,_xll.ohTrigger(trigger,$Y$36))</f>
        <v>#NUM!</v>
      </c>
      <c r="AG417" s="82">
        <f t="shared" si="26"/>
        <v>-6.630289524078251E-6</v>
      </c>
      <c r="AH417" s="82">
        <f>_xll.qlIndexFixing($Y$21,$AC417,TRUE,_xll.ohTrigger(trigger))</f>
        <v>-4.9400782082434009E-6</v>
      </c>
      <c r="AI417" s="43">
        <f>_xll.qlIndexFixing($Y$6,$AC417,TRUE,trigger)</f>
        <v>-6.630289524078251E-6</v>
      </c>
      <c r="AJ417" s="45">
        <f t="shared" si="27"/>
        <v>1.6902113158348501E-2</v>
      </c>
    </row>
    <row r="418" spans="28:36" x14ac:dyDescent="0.2">
      <c r="AB418" s="39" t="s">
        <v>86</v>
      </c>
      <c r="AC418" s="40">
        <f>_xll.qlInterestRateIndexFixingDate($Y$21,AD418)</f>
        <v>42870</v>
      </c>
      <c r="AD418" s="40">
        <f>_xll.qlCalendarAdvance(calendar,$AD417,AB418,,,trigger)</f>
        <v>42872</v>
      </c>
      <c r="AE418" s="40">
        <f>_xll.qlInterestRateIndexMaturity($Y$21,AD418,)</f>
        <v>42964</v>
      </c>
      <c r="AF418" s="43" t="e">
        <f>_xll.qlTenorBasisValue(TenorBasis3M,AD418,_xll.ohTrigger(trigger,$Y$36))</f>
        <v>#NUM!</v>
      </c>
      <c r="AG418" s="82">
        <f t="shared" si="26"/>
        <v>-3.0673659206978659E-6</v>
      </c>
      <c r="AH418" s="82">
        <f>_xll.qlIndexFixing($Y$21,$AC418,TRUE,_xll.ohTrigger(trigger))</f>
        <v>-1.4001529157831281E-6</v>
      </c>
      <c r="AI418" s="43">
        <f>_xll.qlIndexFixing($Y$6,$AC418,TRUE,trigger)</f>
        <v>-3.0673659206978659E-6</v>
      </c>
      <c r="AJ418" s="45">
        <f t="shared" si="27"/>
        <v>1.6672130049147377E-2</v>
      </c>
    </row>
    <row r="419" spans="28:36" x14ac:dyDescent="0.2">
      <c r="AB419" s="39" t="s">
        <v>86</v>
      </c>
      <c r="AC419" s="40">
        <f>_xll.qlInterestRateIndexFixingDate($Y$21,AD419)</f>
        <v>42871</v>
      </c>
      <c r="AD419" s="40">
        <f>_xll.qlCalendarAdvance(calendar,$AD418,AB419,,,trigger)</f>
        <v>42873</v>
      </c>
      <c r="AE419" s="40">
        <f>_xll.qlInterestRateIndexMaturity($Y$21,AD419,)</f>
        <v>42965</v>
      </c>
      <c r="AF419" s="43" t="e">
        <f>_xll.qlTenorBasisValue(TenorBasis3M,AD419,_xll.ohTrigger(trigger,$Y$36))</f>
        <v>#NUM!</v>
      </c>
      <c r="AG419" s="82">
        <f t="shared" si="26"/>
        <v>4.994956154105517E-7</v>
      </c>
      <c r="AH419" s="82">
        <f>_xll.qlIndexFixing($Y$21,$AC419,TRUE,_xll.ohTrigger(trigger))</f>
        <v>2.1422649549948058E-6</v>
      </c>
      <c r="AI419" s="43">
        <f>_xll.qlIndexFixing($Y$6,$AC419,TRUE,trigger)</f>
        <v>4.994956154105517E-7</v>
      </c>
      <c r="AJ419" s="45">
        <f t="shared" si="27"/>
        <v>1.6427693395842543E-2</v>
      </c>
    </row>
    <row r="420" spans="28:36" x14ac:dyDescent="0.2">
      <c r="AB420" s="39" t="s">
        <v>86</v>
      </c>
      <c r="AC420" s="40">
        <f>_xll.qlInterestRateIndexFixingDate($Y$21,AD420)</f>
        <v>42872</v>
      </c>
      <c r="AD420" s="40">
        <f>_xll.qlCalendarAdvance(calendar,$AD419,AB420,,,trigger)</f>
        <v>42874</v>
      </c>
      <c r="AE420" s="40">
        <f>_xll.qlInterestRateIndexMaturity($Y$21,AD420,)</f>
        <v>42968</v>
      </c>
      <c r="AF420" s="43" t="e">
        <f>_xll.qlTenorBasisValue(TenorBasis3M,AD420,_xll.ohTrigger(trigger,$Y$36))</f>
        <v>#NUM!</v>
      </c>
      <c r="AG420" s="82">
        <f t="shared" si="26"/>
        <v>4.0704189136845097E-6</v>
      </c>
      <c r="AH420" s="82">
        <f>_xll.qlIndexFixing($Y$21,$AC420,TRUE,_xll.ohTrigger(trigger))</f>
        <v>9.2957554870619782E-6</v>
      </c>
      <c r="AI420" s="43">
        <f>_xll.qlIndexFixing($Y$6,$AC420,TRUE,trigger)</f>
        <v>4.0704189136845097E-6</v>
      </c>
      <c r="AJ420" s="45">
        <f t="shared" si="27"/>
        <v>5.2253365733774683E-2</v>
      </c>
    </row>
    <row r="421" spans="28:36" x14ac:dyDescent="0.2">
      <c r="AB421" s="39" t="s">
        <v>86</v>
      </c>
      <c r="AC421" s="40">
        <f>_xll.qlInterestRateIndexFixingDate($Y$21,AD421)</f>
        <v>42873</v>
      </c>
      <c r="AD421" s="40">
        <f>_xll.qlCalendarAdvance(calendar,$AD420,AB421,,,trigger)</f>
        <v>42877</v>
      </c>
      <c r="AE421" s="40">
        <f>_xll.qlInterestRateIndexMaturity($Y$21,AD421,)</f>
        <v>42969</v>
      </c>
      <c r="AF421" s="43" t="e">
        <f>_xll.qlTenorBasisValue(TenorBasis3M,AD421,_xll.ohTrigger(trigger,$Y$36))</f>
        <v>#NUM!</v>
      </c>
      <c r="AG421" s="82">
        <f t="shared" si="26"/>
        <v>1.4808797675875112E-5</v>
      </c>
      <c r="AH421" s="82">
        <f>_xll.qlIndexFixing($Y$21,$AC421,TRUE,_xll.ohTrigger(trigger))</f>
        <v>1.6339487271894814E-5</v>
      </c>
      <c r="AI421" s="43">
        <f>_xll.qlIndexFixing($Y$6,$AC421,TRUE,trigger)</f>
        <v>1.4808797675875112E-5</v>
      </c>
      <c r="AJ421" s="45">
        <f t="shared" si="27"/>
        <v>1.5306895960197024E-2</v>
      </c>
    </row>
    <row r="422" spans="28:36" x14ac:dyDescent="0.2">
      <c r="AB422" s="39" t="s">
        <v>86</v>
      </c>
      <c r="AC422" s="40">
        <f>_xll.qlInterestRateIndexFixingDate($Y$21,AD422)</f>
        <v>42874</v>
      </c>
      <c r="AD422" s="40">
        <f>_xll.qlCalendarAdvance(calendar,$AD421,AB422,,,trigger)</f>
        <v>42878</v>
      </c>
      <c r="AE422" s="40">
        <f>_xll.qlInterestRateIndexMaturity($Y$21,AD422,)</f>
        <v>42970</v>
      </c>
      <c r="AF422" s="43" t="e">
        <f>_xll.qlTenorBasisValue(TenorBasis3M,AD422,_xll.ohTrigger(trigger,$Y$36))</f>
        <v>#NUM!</v>
      </c>
      <c r="AG422" s="82">
        <f t="shared" si="26"/>
        <v>1.8397206317186365E-5</v>
      </c>
      <c r="AH422" s="82">
        <f>_xll.qlIndexFixing($Y$21,$AC422,TRUE,_xll.ohTrigger(trigger))</f>
        <v>1.9896336825043626E-5</v>
      </c>
      <c r="AI422" s="43">
        <f>_xll.qlIndexFixing($Y$6,$AC422,TRUE,trigger)</f>
        <v>1.8397206317186365E-5</v>
      </c>
      <c r="AJ422" s="45">
        <f t="shared" si="27"/>
        <v>1.4991305078572614E-2</v>
      </c>
    </row>
    <row r="423" spans="28:36" x14ac:dyDescent="0.2">
      <c r="AB423" s="39" t="s">
        <v>86</v>
      </c>
      <c r="AC423" s="40">
        <f>_xll.qlInterestRateIndexFixingDate($Y$21,AD423)</f>
        <v>42877</v>
      </c>
      <c r="AD423" s="40">
        <f>_xll.qlCalendarAdvance(calendar,$AD422,AB423,,,trigger)</f>
        <v>42879</v>
      </c>
      <c r="AE423" s="40">
        <f>_xll.qlInterestRateIndexMaturity($Y$21,AD423,)</f>
        <v>42971</v>
      </c>
      <c r="AF423" s="43" t="e">
        <f>_xll.qlTenorBasisValue(TenorBasis3M,AD423,_xll.ohTrigger(trigger,$Y$36))</f>
        <v>#NUM!</v>
      </c>
      <c r="AG423" s="82">
        <f t="shared" si="26"/>
        <v>2.1990295867850671E-5</v>
      </c>
      <c r="AH423" s="82">
        <f>_xll.qlIndexFixing($Y$21,$AC423,TRUE,_xll.ohTrigger(trigger))</f>
        <v>2.3456466476124838E-5</v>
      </c>
      <c r="AI423" s="43">
        <f>_xll.qlIndexFixing($Y$6,$AC423,TRUE,trigger)</f>
        <v>2.1990295867850671E-5</v>
      </c>
      <c r="AJ423" s="45">
        <f t="shared" si="27"/>
        <v>1.4661706082741673E-2</v>
      </c>
    </row>
    <row r="424" spans="28:36" x14ac:dyDescent="0.2">
      <c r="AB424" s="39" t="s">
        <v>86</v>
      </c>
      <c r="AC424" s="40">
        <f>_xll.qlInterestRateIndexFixingDate($Y$21,AD424)</f>
        <v>42878</v>
      </c>
      <c r="AD424" s="40">
        <f>_xll.qlCalendarAdvance(calendar,$AD423,AB424,,,trigger)</f>
        <v>42880</v>
      </c>
      <c r="AE424" s="40">
        <f>_xll.qlInterestRateIndexMaturity($Y$21,AD424,)</f>
        <v>42972</v>
      </c>
      <c r="AF424" s="43" t="e">
        <f>_xll.qlTenorBasisValue(TenorBasis3M,AD424,_xll.ohTrigger(trigger,$Y$36))</f>
        <v>#NUM!</v>
      </c>
      <c r="AG424" s="82">
        <f t="shared" si="26"/>
        <v>2.5588190157305592E-5</v>
      </c>
      <c r="AH424" s="82">
        <f>_xll.qlIndexFixing($Y$21,$AC424,TRUE,_xll.ohTrigger(trigger))</f>
        <v>2.7020007475800963E-5</v>
      </c>
      <c r="AI424" s="43">
        <f>_xll.qlIndexFixing($Y$6,$AC424,TRUE,trigger)</f>
        <v>2.5588190157305592E-5</v>
      </c>
      <c r="AJ424" s="45">
        <f t="shared" si="27"/>
        <v>1.431817318495371E-2</v>
      </c>
    </row>
    <row r="425" spans="28:36" x14ac:dyDescent="0.2">
      <c r="AB425" s="39" t="s">
        <v>86</v>
      </c>
      <c r="AC425" s="40">
        <f>_xll.qlInterestRateIndexFixingDate($Y$21,AD425)</f>
        <v>42879</v>
      </c>
      <c r="AD425" s="40">
        <f>_xll.qlCalendarAdvance(calendar,$AD424,AB425,,,trigger)</f>
        <v>42881</v>
      </c>
      <c r="AE425" s="40">
        <f>_xll.qlInterestRateIndexMaturity($Y$21,AD425,)</f>
        <v>42975</v>
      </c>
      <c r="AF425" s="43" t="e">
        <f>_xll.qlTenorBasisValue(TenorBasis3M,AD425,_xll.ohTrigger(trigger,$Y$36))</f>
        <v>#NUM!</v>
      </c>
      <c r="AG425" s="82">
        <f t="shared" si="26"/>
        <v>2.9191013014988635E-5</v>
      </c>
      <c r="AH425" s="82">
        <f>_xll.qlIndexFixing($Y$21,$AC425,TRUE,_xll.ohTrigger(trigger))</f>
        <v>3.4234197195357568E-5</v>
      </c>
      <c r="AI425" s="43">
        <f>_xll.qlIndexFixing($Y$6,$AC425,TRUE,trigger)</f>
        <v>2.9191013014988635E-5</v>
      </c>
      <c r="AJ425" s="45">
        <f t="shared" si="27"/>
        <v>5.0431841803689328E-2</v>
      </c>
    </row>
    <row r="426" spans="28:36" x14ac:dyDescent="0.2">
      <c r="AB426" s="39" t="s">
        <v>86</v>
      </c>
      <c r="AC426" s="40">
        <f>_xll.qlInterestRateIndexFixingDate($Y$21,AD426)</f>
        <v>42880</v>
      </c>
      <c r="AD426" s="40">
        <f>_xll.qlCalendarAdvance(calendar,$AD425,AB426,,,trigger)</f>
        <v>42884</v>
      </c>
      <c r="AE426" s="40">
        <f>_xll.qlInterestRateIndexMaturity($Y$21,AD426,)</f>
        <v>42976</v>
      </c>
      <c r="AF426" s="43" t="e">
        <f>_xll.qlTenorBasisValue(TenorBasis3M,AD426,_xll.ohTrigger(trigger,$Y$36))</f>
        <v>#NUM!</v>
      </c>
      <c r="AG426" s="82">
        <f t="shared" si="26"/>
        <v>4.0030291291781367E-5</v>
      </c>
      <c r="AH426" s="82">
        <f>_xll.qlIndexFixing($Y$21,$AC426,TRUE,_xll.ohTrigger(trigger))</f>
        <v>4.1310910104904202E-5</v>
      </c>
      <c r="AI426" s="43">
        <f>_xll.qlIndexFixing($Y$6,$AC426,TRUE,trigger)</f>
        <v>4.0030291291781367E-5</v>
      </c>
      <c r="AJ426" s="45">
        <f t="shared" si="27"/>
        <v>1.2806188131228354E-2</v>
      </c>
    </row>
    <row r="427" spans="28:36" x14ac:dyDescent="0.2">
      <c r="AB427" s="39" t="s">
        <v>86</v>
      </c>
      <c r="AC427" s="40">
        <f>_xll.qlInterestRateIndexFixingDate($Y$21,AD427)</f>
        <v>42881</v>
      </c>
      <c r="AD427" s="40">
        <f>_xll.qlCalendarAdvance(calendar,$AD426,AB427,,,trigger)</f>
        <v>42885</v>
      </c>
      <c r="AE427" s="40">
        <f>_xll.qlInterestRateIndexMaturity($Y$21,AD427,)</f>
        <v>42977</v>
      </c>
      <c r="AF427" s="43" t="e">
        <f>_xll.qlTenorBasisValue(TenorBasis3M,AD427,_xll.ohTrigger(trigger,$Y$36))</f>
        <v>#NUM!</v>
      </c>
      <c r="AG427" s="82">
        <f t="shared" si="26"/>
        <v>4.3654066716751873E-5</v>
      </c>
      <c r="AH427" s="82">
        <f>_xll.qlIndexFixing($Y$21,$AC427,TRUE,_xll.ohTrigger(trigger))</f>
        <v>4.4893476699592803E-5</v>
      </c>
      <c r="AI427" s="43">
        <f>_xll.qlIndexFixing($Y$6,$AC427,TRUE,trigger)</f>
        <v>4.3654066716751873E-5</v>
      </c>
      <c r="AJ427" s="45">
        <f t="shared" si="27"/>
        <v>1.2394099828409296E-2</v>
      </c>
    </row>
    <row r="428" spans="28:36" x14ac:dyDescent="0.2">
      <c r="AB428" s="39" t="s">
        <v>86</v>
      </c>
      <c r="AC428" s="40">
        <f>_xll.qlInterestRateIndexFixingDate($Y$21,AD428)</f>
        <v>42884</v>
      </c>
      <c r="AD428" s="40">
        <f>_xll.qlCalendarAdvance(calendar,$AD427,AB428,,,trigger)</f>
        <v>42886</v>
      </c>
      <c r="AE428" s="40">
        <f>_xll.qlInterestRateIndexMaturity($Y$21,AD428,)</f>
        <v>42978</v>
      </c>
      <c r="AF428" s="43" t="e">
        <f>_xll.qlTenorBasisValue(TenorBasis3M,AD428,_xll.ohTrigger(trigger,$Y$36))</f>
        <v>#NUM!</v>
      </c>
      <c r="AG428" s="82">
        <f t="shared" si="26"/>
        <v>4.7283389857137961E-5</v>
      </c>
      <c r="AH428" s="82">
        <f>_xll.qlIndexFixing($Y$21,$AC428,TRUE,_xll.ohTrigger(trigger))</f>
        <v>4.8480242184212805E-5</v>
      </c>
      <c r="AI428" s="43">
        <f>_xll.qlIndexFixing($Y$6,$AC428,TRUE,trigger)</f>
        <v>4.7283389857137961E-5</v>
      </c>
      <c r="AJ428" s="45">
        <f t="shared" si="27"/>
        <v>1.1968523270748446E-2</v>
      </c>
    </row>
    <row r="429" spans="28:36" x14ac:dyDescent="0.2">
      <c r="AB429" s="39" t="s">
        <v>86</v>
      </c>
      <c r="AC429" s="40">
        <f>_xll.qlInterestRateIndexFixingDate($Y$21,AD429)</f>
        <v>42885</v>
      </c>
      <c r="AD429" s="40">
        <f>_xll.qlCalendarAdvance(calendar,$AD428,AB429,,,trigger)</f>
        <v>42887</v>
      </c>
      <c r="AE429" s="40">
        <f>_xll.qlInterestRateIndexMaturity($Y$21,AD429,)</f>
        <v>42979</v>
      </c>
      <c r="AF429" s="43" t="e">
        <f>_xll.qlTenorBasisValue(TenorBasis3M,AD429,_xll.ohTrigger(trigger,$Y$36))</f>
        <v>#NUM!</v>
      </c>
      <c r="AG429" s="82">
        <f t="shared" si="26"/>
        <v>5.0918384542377165E-5</v>
      </c>
      <c r="AH429" s="82">
        <f>_xll.qlIndexFixing($Y$21,$AC429,TRUE,_xll.ohTrigger(trigger))</f>
        <v>5.2071337816377685E-5</v>
      </c>
      <c r="AI429" s="43">
        <f>_xll.qlIndexFixing($Y$6,$AC429,TRUE,trigger)</f>
        <v>5.0918384542377165E-5</v>
      </c>
      <c r="AJ429" s="45">
        <f t="shared" si="27"/>
        <v>1.1529532740005205E-2</v>
      </c>
    </row>
    <row r="430" spans="28:36" x14ac:dyDescent="0.2">
      <c r="AB430" s="39" t="s">
        <v>86</v>
      </c>
      <c r="AC430" s="40">
        <f>_xll.qlInterestRateIndexFixingDate($Y$21,AD430)</f>
        <v>42886</v>
      </c>
      <c r="AD430" s="40">
        <f>_xll.qlCalendarAdvance(calendar,$AD429,AB430,,,trigger)</f>
        <v>42888</v>
      </c>
      <c r="AE430" s="40">
        <f>_xll.qlInterestRateIndexMaturity($Y$21,AD430,)</f>
        <v>42982</v>
      </c>
      <c r="AF430" s="43" t="e">
        <f>_xll.qlTenorBasisValue(TenorBasis3M,AD430,_xll.ohTrigger(trigger,$Y$36))</f>
        <v>#NUM!</v>
      </c>
      <c r="AG430" s="82">
        <f t="shared" si="26"/>
        <v>5.4559174601907074E-5</v>
      </c>
      <c r="AH430" s="82">
        <f>_xll.qlIndexFixing($Y$21,$AC430,TRUE,_xll.ohTrigger(trigger))</f>
        <v>5.9355399057897543E-5</v>
      </c>
      <c r="AI430" s="43">
        <f>_xll.qlIndexFixing($Y$6,$AC430,TRUE,trigger)</f>
        <v>5.4559174601907074E-5</v>
      </c>
      <c r="AJ430" s="45">
        <f t="shared" si="27"/>
        <v>4.7962244559904686E-2</v>
      </c>
    </row>
    <row r="431" spans="28:36" x14ac:dyDescent="0.2">
      <c r="AB431" s="39" t="s">
        <v>86</v>
      </c>
      <c r="AC431" s="40">
        <f>_xll.qlInterestRateIndexFixingDate($Y$21,AD431)</f>
        <v>42887</v>
      </c>
      <c r="AD431" s="40">
        <f>_xll.qlCalendarAdvance(calendar,$AD430,AB431,,,trigger)</f>
        <v>42891</v>
      </c>
      <c r="AE431" s="40">
        <f>_xll.qlInterestRateIndexMaturity($Y$21,AD431,)</f>
        <v>42983</v>
      </c>
      <c r="AF431" s="43" t="e">
        <f>_xll.qlTenorBasisValue(TenorBasis3M,AD431,_xll.ohTrigger(trigger,$Y$36))</f>
        <v>#NUM!</v>
      </c>
      <c r="AG431" s="82">
        <f t="shared" si="26"/>
        <v>6.5517555320615626E-5</v>
      </c>
      <c r="AH431" s="82">
        <f>_xll.qlIndexFixing($Y$21,$AC431,TRUE,_xll.ohTrigger(trigger))</f>
        <v>6.6481646996214934E-5</v>
      </c>
      <c r="AI431" s="43">
        <f>_xll.qlIndexFixing($Y$6,$AC431,TRUE,trigger)</f>
        <v>6.5517555320615626E-5</v>
      </c>
      <c r="AJ431" s="45">
        <f t="shared" si="27"/>
        <v>9.6409167559930817E-3</v>
      </c>
    </row>
    <row r="432" spans="28:36" x14ac:dyDescent="0.2">
      <c r="AB432" s="39" t="s">
        <v>86</v>
      </c>
      <c r="AC432" s="40">
        <f>_xll.qlInterestRateIndexFixingDate($Y$21,AD432)</f>
        <v>42888</v>
      </c>
      <c r="AD432" s="40">
        <f>_xll.qlCalendarAdvance(calendar,$AD431,AB432,,,trigger)</f>
        <v>42892</v>
      </c>
      <c r="AE432" s="40">
        <f>_xll.qlInterestRateIndexMaturity($Y$21,AD432,)</f>
        <v>42984</v>
      </c>
      <c r="AF432" s="43" t="e">
        <f>_xll.qlTenorBasisValue(TenorBasis3M,AD432,_xll.ohTrigger(trigger,$Y$36))</f>
        <v>#NUM!</v>
      </c>
      <c r="AG432" s="82">
        <f t="shared" si="26"/>
        <v>6.9182765171683165E-5</v>
      </c>
      <c r="AH432" s="82">
        <f>_xll.qlIndexFixing($Y$21,$AC432,TRUE,_xll.ohTrigger(trigger))</f>
        <v>7.009636225463467E-5</v>
      </c>
      <c r="AI432" s="43">
        <f>_xll.qlIndexFixing($Y$6,$AC432,TRUE,trigger)</f>
        <v>6.9182765171683165E-5</v>
      </c>
      <c r="AJ432" s="45">
        <f t="shared" si="27"/>
        <v>9.1359708295150454E-3</v>
      </c>
    </row>
    <row r="433" spans="28:36" x14ac:dyDescent="0.2">
      <c r="AB433" s="39" t="s">
        <v>86</v>
      </c>
      <c r="AC433" s="40">
        <f>_xll.qlInterestRateIndexFixingDate($Y$21,AD433)</f>
        <v>42891</v>
      </c>
      <c r="AD433" s="40">
        <f>_xll.qlCalendarAdvance(calendar,$AD432,AB433,,,trigger)</f>
        <v>42893</v>
      </c>
      <c r="AE433" s="40">
        <f>_xll.qlInterestRateIndexMaturity($Y$21,AD433,)</f>
        <v>42985</v>
      </c>
      <c r="AF433" s="43" t="e">
        <f>_xll.qlTenorBasisValue(TenorBasis3M,AD433,_xll.ohTrigger(trigger,$Y$36))</f>
        <v>#NUM!</v>
      </c>
      <c r="AG433" s="82">
        <f t="shared" si="26"/>
        <v>7.2854389544228868E-5</v>
      </c>
      <c r="AH433" s="82">
        <f>_xll.qlIndexFixing($Y$21,$AC433,TRUE,_xll.ohTrigger(trigger))</f>
        <v>7.3716195218444312E-5</v>
      </c>
      <c r="AI433" s="43">
        <f>_xll.qlIndexFixing($Y$6,$AC433,TRUE,trigger)</f>
        <v>7.2854389544228868E-5</v>
      </c>
      <c r="AJ433" s="45">
        <f t="shared" si="27"/>
        <v>8.6180567421544375E-3</v>
      </c>
    </row>
    <row r="434" spans="28:36" x14ac:dyDescent="0.2">
      <c r="AB434" s="39" t="s">
        <v>86</v>
      </c>
      <c r="AC434" s="40">
        <f>_xll.qlInterestRateIndexFixingDate($Y$21,AD434)</f>
        <v>42892</v>
      </c>
      <c r="AD434" s="40">
        <f>_xll.qlCalendarAdvance(calendar,$AD433,AB434,,,trigger)</f>
        <v>42894</v>
      </c>
      <c r="AE434" s="40">
        <f>_xll.qlInterestRateIndexMaturity($Y$21,AD434,)</f>
        <v>42986</v>
      </c>
      <c r="AF434" s="43" t="e">
        <f>_xll.qlTenorBasisValue(TenorBasis3M,AD434,_xll.ohTrigger(trigger,$Y$36))</f>
        <v>#NUM!</v>
      </c>
      <c r="AG434" s="82">
        <f t="shared" si="26"/>
        <v>7.6532552267690216E-5</v>
      </c>
      <c r="AH434" s="82">
        <f>_xll.qlIndexFixing($Y$21,$AC434,TRUE,_xll.ohTrigger(trigger))</f>
        <v>7.7341277150470546E-5</v>
      </c>
      <c r="AI434" s="43">
        <f>_xll.qlIndexFixing($Y$6,$AC434,TRUE,trigger)</f>
        <v>7.6532552267690216E-5</v>
      </c>
      <c r="AJ434" s="45">
        <f t="shared" si="27"/>
        <v>8.0872488278032981E-3</v>
      </c>
    </row>
    <row r="435" spans="28:36" x14ac:dyDescent="0.2">
      <c r="AB435" s="39" t="s">
        <v>86</v>
      </c>
      <c r="AC435" s="40">
        <f>_xll.qlInterestRateIndexFixingDate($Y$21,AD435)</f>
        <v>42893</v>
      </c>
      <c r="AD435" s="40">
        <f>_xll.qlCalendarAdvance(calendar,$AD434,AB435,,,trigger)</f>
        <v>42895</v>
      </c>
      <c r="AE435" s="40">
        <f>_xll.qlInterestRateIndexMaturity($Y$21,AD435,)</f>
        <v>42989</v>
      </c>
      <c r="AF435" s="43" t="e">
        <f>_xll.qlTenorBasisValue(TenorBasis3M,AD435,_xll.ohTrigger(trigger,$Y$36))</f>
        <v>#NUM!</v>
      </c>
      <c r="AG435" s="82">
        <f t="shared" si="26"/>
        <v>8.0217377171504743E-5</v>
      </c>
      <c r="AH435" s="82">
        <f>_xll.qlIndexFixing($Y$21,$AC435,TRUE,_xll.ohTrigger(trigger))</f>
        <v>8.4703424789911666E-5</v>
      </c>
      <c r="AI435" s="43">
        <f>_xll.qlIndexFixing($Y$6,$AC435,TRUE,trigger)</f>
        <v>8.0217377171504743E-5</v>
      </c>
      <c r="AJ435" s="45">
        <f t="shared" si="27"/>
        <v>4.4860476184069228E-2</v>
      </c>
    </row>
    <row r="436" spans="28:36" x14ac:dyDescent="0.2">
      <c r="AB436" s="39" t="s">
        <v>86</v>
      </c>
      <c r="AC436" s="40">
        <f>_xll.qlInterestRateIndexFixingDate($Y$21,AD436)</f>
        <v>42894</v>
      </c>
      <c r="AD436" s="40">
        <f>_xll.qlCalendarAdvance(calendar,$AD435,AB436,,,trigger)</f>
        <v>42898</v>
      </c>
      <c r="AE436" s="40">
        <f>_xll.qlInterestRateIndexMaturity($Y$21,AD436,)</f>
        <v>42990</v>
      </c>
      <c r="AF436" s="43" t="e">
        <f>_xll.qlTenorBasisValue(TenorBasis3M,AD436,_xll.ohTrigger(trigger,$Y$36))</f>
        <v>#NUM!</v>
      </c>
      <c r="AG436" s="82">
        <f t="shared" si="26"/>
        <v>9.1313063259442916E-5</v>
      </c>
      <c r="AH436" s="82">
        <f>_xll.qlIndexFixing($Y$21,$AC436,TRUE,_xll.ohTrigger(trigger))</f>
        <v>9.1896719803373443E-5</v>
      </c>
      <c r="AI436" s="43">
        <f>_xll.qlIndexFixing($Y$6,$AC436,TRUE,trigger)</f>
        <v>9.1313063259442916E-5</v>
      </c>
      <c r="AJ436" s="45">
        <f t="shared" si="27"/>
        <v>5.8365654393052711E-3</v>
      </c>
    </row>
    <row r="437" spans="28:36" x14ac:dyDescent="0.2">
      <c r="AB437" s="39" t="s">
        <v>86</v>
      </c>
      <c r="AC437" s="40">
        <f>_xll.qlInterestRateIndexFixingDate($Y$21,AD437)</f>
        <v>42895</v>
      </c>
      <c r="AD437" s="40">
        <f>_xll.qlCalendarAdvance(calendar,$AD436,AB437,,,trigger)</f>
        <v>42899</v>
      </c>
      <c r="AE437" s="40">
        <f>_xll.qlInterestRateIndexMaturity($Y$21,AD437,)</f>
        <v>42991</v>
      </c>
      <c r="AF437" s="43" t="e">
        <f>_xll.qlTenorBasisValue(TenorBasis3M,AD437,_xll.ohTrigger(trigger,$Y$36))</f>
        <v>#NUM!</v>
      </c>
      <c r="AG437" s="82">
        <f t="shared" si="26"/>
        <v>9.5025775179045295E-5</v>
      </c>
      <c r="AH437" s="82">
        <f>_xll.qlIndexFixing($Y$21,$AC437,TRUE,_xll.ohTrigger(trigger))</f>
        <v>9.5550015515407608E-5</v>
      </c>
      <c r="AI437" s="43">
        <f>_xll.qlIndexFixing($Y$6,$AC437,TRUE,trigger)</f>
        <v>9.5025775179045295E-5</v>
      </c>
      <c r="AJ437" s="45">
        <f t="shared" si="27"/>
        <v>5.2424033636231304E-3</v>
      </c>
    </row>
    <row r="438" spans="28:36" x14ac:dyDescent="0.2">
      <c r="AB438" s="39" t="s">
        <v>86</v>
      </c>
      <c r="AC438" s="40">
        <f>_xll.qlInterestRateIndexFixingDate($Y$21,AD438)</f>
        <v>42898</v>
      </c>
      <c r="AD438" s="40">
        <f>_xll.qlCalendarAdvance(calendar,$AD437,AB438,,,trigger)</f>
        <v>42900</v>
      </c>
      <c r="AE438" s="40">
        <f>_xll.qlInterestRateIndexMaturity($Y$21,AD438,)</f>
        <v>42992</v>
      </c>
      <c r="AF438" s="43" t="e">
        <f>_xll.qlTenorBasisValue(TenorBasis3M,AD438,_xll.ohTrigger(trigger,$Y$36))</f>
        <v>#NUM!</v>
      </c>
      <c r="AG438" s="82">
        <f t="shared" si="26"/>
        <v>9.8745768426188366E-5</v>
      </c>
      <c r="AH438" s="82">
        <f>_xll.qlIndexFixing($Y$21,$AC438,TRUE,_xll.ohTrigger(trigger))</f>
        <v>9.9209347775225154E-5</v>
      </c>
      <c r="AI438" s="43">
        <f>_xll.qlIndexFixing($Y$6,$AC438,TRUE,trigger)</f>
        <v>9.8745768426188366E-5</v>
      </c>
      <c r="AJ438" s="45">
        <f t="shared" si="27"/>
        <v>4.6357934903678791E-3</v>
      </c>
    </row>
    <row r="439" spans="28:36" x14ac:dyDescent="0.2">
      <c r="AB439" s="39" t="s">
        <v>86</v>
      </c>
      <c r="AC439" s="40">
        <f>_xll.qlInterestRateIndexFixingDate($Y$21,AD439)</f>
        <v>42899</v>
      </c>
      <c r="AD439" s="40">
        <f>_xll.qlCalendarAdvance(calendar,$AD438,AB439,,,trigger)</f>
        <v>42901</v>
      </c>
      <c r="AE439" s="40">
        <f>_xll.qlInterestRateIndexMaturity($Y$21,AD439,)</f>
        <v>42993</v>
      </c>
      <c r="AF439" s="43" t="e">
        <f>_xll.qlTenorBasisValue(TenorBasis3M,AD439,_xll.ohTrigger(trigger,$Y$36))</f>
        <v>#NUM!</v>
      </c>
      <c r="AG439" s="82">
        <f t="shared" si="26"/>
        <v>1.0247316683030972E-4</v>
      </c>
      <c r="AH439" s="82">
        <f>_xll.qlIndexFixing($Y$21,$AC439,TRUE,_xll.ohTrigger(trigger))</f>
        <v>1.0287484784825938E-4</v>
      </c>
      <c r="AI439" s="43">
        <f>_xll.qlIndexFixing($Y$6,$AC439,TRUE,trigger)</f>
        <v>1.0247316683030972E-4</v>
      </c>
      <c r="AJ439" s="45">
        <f t="shared" si="27"/>
        <v>4.0168101794965938E-3</v>
      </c>
    </row>
    <row r="440" spans="28:36" x14ac:dyDescent="0.2">
      <c r="AB440" s="39" t="s">
        <v>86</v>
      </c>
      <c r="AC440" s="40">
        <f>_xll.qlInterestRateIndexFixingDate($Y$21,AD440)</f>
        <v>42900</v>
      </c>
      <c r="AD440" s="40">
        <f>_xll.qlCalendarAdvance(calendar,$AD439,AB440,,,trigger)</f>
        <v>42902</v>
      </c>
      <c r="AE440" s="40">
        <f>_xll.qlInterestRateIndexMaturity($Y$21,AD440,)</f>
        <v>42996</v>
      </c>
      <c r="AF440" s="43" t="e">
        <f>_xll.qlTenorBasisValue(TenorBasis3M,AD440,_xll.ohTrigger(trigger,$Y$36))</f>
        <v>#NUM!</v>
      </c>
      <c r="AG440" s="82">
        <f t="shared" si="26"/>
        <v>1.0620809422084672E-4</v>
      </c>
      <c r="AH440" s="82">
        <f>_xll.qlIndexFixing($Y$21,$AC440,TRUE,_xll.ohTrigger(trigger))</f>
        <v>1.1032231790066518E-4</v>
      </c>
      <c r="AI440" s="43">
        <f>_xll.qlIndexFixing($Y$6,$AC440,TRUE,trigger)</f>
        <v>1.0620809422084672E-4</v>
      </c>
      <c r="AJ440" s="45">
        <f t="shared" si="27"/>
        <v>4.1142236798184503E-2</v>
      </c>
    </row>
    <row r="441" spans="28:36" x14ac:dyDescent="0.2">
      <c r="AB441" s="39" t="s">
        <v>86</v>
      </c>
      <c r="AC441" s="40">
        <f>_xll.qlInterestRateIndexFixingDate($Y$21,AD441)</f>
        <v>42901</v>
      </c>
      <c r="AD441" s="40">
        <f>_xll.qlCalendarAdvance(calendar,$AD440,AB441,,,trigger)</f>
        <v>42905</v>
      </c>
      <c r="AE441" s="40">
        <f>_xll.qlInterestRateIndexMaturity($Y$21,AD441,)</f>
        <v>42997</v>
      </c>
      <c r="AF441" s="43" t="e">
        <f>_xll.qlTenorBasisValue(TenorBasis3M,AD441,_xll.ohTrigger(trigger,$Y$36))</f>
        <v>#NUM!</v>
      </c>
      <c r="AG441" s="82">
        <f t="shared" si="26"/>
        <v>1.1745928860532729E-4</v>
      </c>
      <c r="AH441" s="82">
        <f>_xll.qlIndexFixing($Y$21,$AC441,TRUE,_xll.ohTrigger(trigger))</f>
        <v>1.1759975160631065E-4</v>
      </c>
      <c r="AI441" s="43">
        <f>_xll.qlIndexFixing($Y$6,$AC441,TRUE,trigger)</f>
        <v>1.1745928860532729E-4</v>
      </c>
      <c r="AJ441" s="45">
        <f t="shared" si="27"/>
        <v>1.4046300098335973E-3</v>
      </c>
    </row>
    <row r="442" spans="28:36" x14ac:dyDescent="0.2">
      <c r="AB442" s="39" t="s">
        <v>86</v>
      </c>
      <c r="AC442" s="40">
        <f>_xll.qlInterestRateIndexFixingDate($Y$21,AD442)</f>
        <v>42902</v>
      </c>
      <c r="AD442" s="40">
        <f>_xll.qlCalendarAdvance(calendar,$AD441,AB442,,,trigger)</f>
        <v>42906</v>
      </c>
      <c r="AE442" s="40">
        <f>_xll.qlInterestRateIndexMaturity($Y$21,AD442,)</f>
        <v>42998</v>
      </c>
      <c r="AF442" s="43" t="e">
        <f>_xll.qlTenorBasisValue(TenorBasis3M,AD442,_xll.ohTrigger(trigger,$Y$36))</f>
        <v>#NUM!</v>
      </c>
      <c r="AG442" s="82">
        <f t="shared" si="26"/>
        <v>1.2122557023590231E-4</v>
      </c>
      <c r="AH442" s="82">
        <f>_xll.qlIndexFixing($Y$21,$AC442,TRUE,_xll.ohTrigger(trigger))</f>
        <v>1.2129672537516836E-4</v>
      </c>
      <c r="AI442" s="43">
        <f>_xll.qlIndexFixing($Y$6,$AC442,TRUE,trigger)</f>
        <v>1.2122557023590231E-4</v>
      </c>
      <c r="AJ442" s="45">
        <f t="shared" si="27"/>
        <v>7.1155139266050778E-4</v>
      </c>
    </row>
    <row r="443" spans="28:36" x14ac:dyDescent="0.2">
      <c r="AB443" s="39" t="s">
        <v>86</v>
      </c>
      <c r="AC443" s="40">
        <f>_xll.qlInterestRateIndexFixingDate($Y$21,AD443)</f>
        <v>42905</v>
      </c>
      <c r="AD443" s="40">
        <f>_xll.qlCalendarAdvance(calendar,$AD442,AB443,,,trigger)</f>
        <v>42907</v>
      </c>
      <c r="AE443" s="40">
        <f>_xll.qlInterestRateIndexMaturity($Y$21,AD443,)</f>
        <v>42999</v>
      </c>
      <c r="AF443" s="43" t="e">
        <f>_xll.qlTenorBasisValue(TenorBasis3M,AD443,_xll.ohTrigger(trigger,$Y$36))</f>
        <v>#NUM!</v>
      </c>
      <c r="AG443" s="82">
        <f t="shared" si="26"/>
        <v>1.250000000000805E-4</v>
      </c>
      <c r="AH443" s="82">
        <f>_xll.qlIndexFixing($Y$21,$AC443,TRUE,_xll.ohTrigger(trigger))</f>
        <v>1.2499999831130083E-4</v>
      </c>
      <c r="AI443" s="43">
        <f>_xll.qlIndexFixing($Y$6,$AC443,TRUE,trigger)</f>
        <v>1.250000000000805E-4</v>
      </c>
      <c r="AJ443" s="45">
        <f t="shared" si="27"/>
        <v>-1.6887796770812674E-8</v>
      </c>
    </row>
    <row r="444" spans="28:36" x14ac:dyDescent="0.2">
      <c r="AB444" s="39" t="s">
        <v>86</v>
      </c>
      <c r="AC444" s="40">
        <f>_xll.qlInterestRateIndexFixingDate($Y$21,AD444)</f>
        <v>42906</v>
      </c>
      <c r="AD444" s="40">
        <f>_xll.qlCalendarAdvance(calendar,$AD443,AB444,,,trigger)</f>
        <v>42908</v>
      </c>
      <c r="AE444" s="40">
        <f>_xll.qlInterestRateIndexMaturity($Y$21,AD444,)</f>
        <v>43000</v>
      </c>
      <c r="AF444" s="43" t="e">
        <f>_xll.qlTenorBasisValue(TenorBasis3M,AD444,_xll.ohTrigger(trigger,$Y$36))</f>
        <v>#NUM!</v>
      </c>
      <c r="AG444" s="82">
        <f t="shared" si="26"/>
        <v>1.2878271015378281E-4</v>
      </c>
      <c r="AH444" s="82">
        <f>_xll.qlIndexFixing($Y$21,$AC444,TRUE,_xll.ohTrigger(trigger))</f>
        <v>1.2870962309778332E-4</v>
      </c>
      <c r="AI444" s="43">
        <f>_xll.qlIndexFixing($Y$6,$AC444,TRUE,trigger)</f>
        <v>1.2878271015378281E-4</v>
      </c>
      <c r="AJ444" s="45">
        <f t="shared" si="27"/>
        <v>-7.3087055999491611E-4</v>
      </c>
    </row>
    <row r="445" spans="28:36" x14ac:dyDescent="0.2">
      <c r="AB445" s="39" t="s">
        <v>86</v>
      </c>
      <c r="AC445" s="40">
        <f>_xll.qlInterestRateIndexFixingDate($Y$21,AD445)</f>
        <v>42907</v>
      </c>
      <c r="AD445" s="40">
        <f>_xll.qlCalendarAdvance(calendar,$AD444,AB445,,,trigger)</f>
        <v>42909</v>
      </c>
      <c r="AE445" s="40">
        <f>_xll.qlInterestRateIndexMaturity($Y$21,AD445,)</f>
        <v>43003</v>
      </c>
      <c r="AF445" s="43" t="e">
        <f>_xll.qlTenorBasisValue(TenorBasis3M,AD445,_xll.ohTrigger(trigger,$Y$36))</f>
        <v>#NUM!</v>
      </c>
      <c r="AG445" s="82">
        <f t="shared" si="26"/>
        <v>1.325738666588629E-4</v>
      </c>
      <c r="AH445" s="82">
        <f>_xll.qlIndexFixing($Y$21,$AC445,TRUE,_xll.ohTrigger(trigger))</f>
        <v>1.3624854600376775E-4</v>
      </c>
      <c r="AI445" s="43">
        <f>_xll.qlIndexFixing($Y$6,$AC445,TRUE,trigger)</f>
        <v>1.325738666588629E-4</v>
      </c>
      <c r="AJ445" s="45">
        <f t="shared" si="27"/>
        <v>3.6746793449048534E-2</v>
      </c>
    </row>
    <row r="446" spans="28:36" x14ac:dyDescent="0.2">
      <c r="AB446" s="39" t="s">
        <v>86</v>
      </c>
      <c r="AC446" s="40">
        <f>_xll.qlInterestRateIndexFixingDate($Y$21,AD446)</f>
        <v>42908</v>
      </c>
      <c r="AD446" s="40">
        <f>_xll.qlCalendarAdvance(calendar,$AD445,AB446,,,trigger)</f>
        <v>42912</v>
      </c>
      <c r="AE446" s="40">
        <f>_xll.qlInterestRateIndexMaturity($Y$21,AD446,)</f>
        <v>43004</v>
      </c>
      <c r="AF446" s="43" t="e">
        <f>_xll.qlTenorBasisValue(TenorBasis3M,AD446,_xll.ohTrigger(trigger,$Y$36))</f>
        <v>#NUM!</v>
      </c>
      <c r="AG446" s="82">
        <f t="shared" si="26"/>
        <v>1.4399975816573987E-4</v>
      </c>
      <c r="AH446" s="82">
        <f>_xll.qlIndexFixing($Y$21,$AC446,TRUE,_xll.ohTrigger(trigger))</f>
        <v>1.4361743436671097E-4</v>
      </c>
      <c r="AI446" s="43">
        <f>_xll.qlIndexFixing($Y$6,$AC446,TRUE,trigger)</f>
        <v>1.4399975816573987E-4</v>
      </c>
      <c r="AJ446" s="45">
        <f t="shared" si="27"/>
        <v>-3.8232379902890094E-3</v>
      </c>
    </row>
    <row r="447" spans="28:36" x14ac:dyDescent="0.2">
      <c r="AB447" s="39" t="s">
        <v>86</v>
      </c>
      <c r="AC447" s="40">
        <f>_xll.qlInterestRateIndexFixingDate($Y$21,AD447)</f>
        <v>42909</v>
      </c>
      <c r="AD447" s="40">
        <f>_xll.qlCalendarAdvance(calendar,$AD446,AB447,,,trigger)</f>
        <v>42913</v>
      </c>
      <c r="AE447" s="40">
        <f>_xll.qlInterestRateIndexMaturity($Y$21,AD447,)</f>
        <v>43005</v>
      </c>
      <c r="AF447" s="43" t="e">
        <f>_xll.qlTenorBasisValue(TenorBasis3M,AD447,_xll.ohTrigger(trigger,$Y$36))</f>
        <v>#NUM!</v>
      </c>
      <c r="AG447" s="82">
        <f t="shared" si="26"/>
        <v>1.478264439597011E-4</v>
      </c>
      <c r="AH447" s="82">
        <f>_xll.qlIndexFixing($Y$21,$AC447,TRUE,_xll.ohTrigger(trigger))</f>
        <v>1.4736329529076227E-4</v>
      </c>
      <c r="AI447" s="43">
        <f>_xll.qlIndexFixing($Y$6,$AC447,TRUE,trigger)</f>
        <v>1.478264439597011E-4</v>
      </c>
      <c r="AJ447" s="45">
        <f t="shared" si="27"/>
        <v>-4.6314866893883925E-3</v>
      </c>
    </row>
    <row r="448" spans="28:36" x14ac:dyDescent="0.2">
      <c r="AB448" s="39" t="s">
        <v>86</v>
      </c>
      <c r="AC448" s="40">
        <f>_xll.qlInterestRateIndexFixingDate($Y$21,AD448)</f>
        <v>42912</v>
      </c>
      <c r="AD448" s="40">
        <f>_xll.qlCalendarAdvance(calendar,$AD447,AB448,,,trigger)</f>
        <v>42914</v>
      </c>
      <c r="AE448" s="40">
        <f>_xll.qlInterestRateIndexMaturity($Y$21,AD448,)</f>
        <v>43006</v>
      </c>
      <c r="AF448" s="43" t="e">
        <f>_xll.qlTenorBasisValue(TenorBasis3M,AD448,_xll.ohTrigger(trigger,$Y$36))</f>
        <v>#NUM!</v>
      </c>
      <c r="AG448" s="82">
        <f t="shared" si="26"/>
        <v>1.5166244804672515E-4</v>
      </c>
      <c r="AH448" s="82">
        <f>_xll.qlIndexFixing($Y$21,$AC448,TRUE,_xll.ohTrigger(trigger))</f>
        <v>1.5111735148970703E-4</v>
      </c>
      <c r="AI448" s="43">
        <f>_xll.qlIndexFixing($Y$6,$AC448,TRUE,trigger)</f>
        <v>1.5166244804672515E-4</v>
      </c>
      <c r="AJ448" s="45">
        <f t="shared" si="27"/>
        <v>-5.4509655701812081E-3</v>
      </c>
    </row>
    <row r="449" spans="28:36" x14ac:dyDescent="0.2">
      <c r="AB449" s="39" t="s">
        <v>86</v>
      </c>
      <c r="AC449" s="40">
        <f>_xll.qlInterestRateIndexFixingDate($Y$21,AD449)</f>
        <v>42913</v>
      </c>
      <c r="AD449" s="40">
        <f>_xll.qlCalendarAdvance(calendar,$AD448,AB449,,,trigger)</f>
        <v>42915</v>
      </c>
      <c r="AE449" s="40">
        <f>_xll.qlInterestRateIndexMaturity($Y$21,AD449,)</f>
        <v>43007</v>
      </c>
      <c r="AF449" s="43" t="e">
        <f>_xll.qlTenorBasisValue(TenorBasis3M,AD449,_xll.ohTrigger(trigger,$Y$36))</f>
        <v>#NUM!</v>
      </c>
      <c r="AG449" s="82">
        <f t="shared" si="26"/>
        <v>1.5550794481514904E-4</v>
      </c>
      <c r="AH449" s="82">
        <f>_xll.qlIndexFixing($Y$21,$AC449,TRUE,_xll.ohTrigger(trigger))</f>
        <v>1.5487991898553651E-4</v>
      </c>
      <c r="AI449" s="43">
        <f>_xll.qlIndexFixing($Y$6,$AC449,TRUE,trigger)</f>
        <v>1.5550794481514904E-4</v>
      </c>
      <c r="AJ449" s="45">
        <f t="shared" si="27"/>
        <v>-6.2802582961253208E-3</v>
      </c>
    </row>
    <row r="450" spans="28:36" x14ac:dyDescent="0.2">
      <c r="AB450" s="39" t="s">
        <v>86</v>
      </c>
      <c r="AC450" s="40">
        <f>_xll.qlInterestRateIndexFixingDate($Y$21,AD450)</f>
        <v>42914</v>
      </c>
      <c r="AD450" s="40">
        <f>_xll.qlCalendarAdvance(calendar,$AD449,AB450,,,trigger)</f>
        <v>42916</v>
      </c>
      <c r="AE450" s="40">
        <f>_xll.qlInterestRateIndexMaturity($Y$21,AD450,)</f>
        <v>43007</v>
      </c>
      <c r="AF450" s="43" t="e">
        <f>_xll.qlTenorBasisValue(TenorBasis3M,AD450,_xll.ohTrigger(trigger,$Y$36))</f>
        <v>#NUM!</v>
      </c>
      <c r="AG450" s="82">
        <f t="shared" si="26"/>
        <v>1.593631086533097E-4</v>
      </c>
      <c r="AH450" s="82">
        <f>_xll.qlIndexFixing($Y$21,$AC450,TRUE,_xll.ohTrigger(trigger))</f>
        <v>1.5671137200835316E-4</v>
      </c>
      <c r="AI450" s="43">
        <f>_xll.qlIndexFixing($Y$6,$AC450,TRUE,trigger)</f>
        <v>1.593631086533097E-4</v>
      </c>
      <c r="AJ450" s="45">
        <f t="shared" si="27"/>
        <v>-2.6517366449565399E-2</v>
      </c>
    </row>
    <row r="451" spans="28:36" x14ac:dyDescent="0.2">
      <c r="AB451" s="39" t="s">
        <v>86</v>
      </c>
      <c r="AC451" s="40">
        <f>_xll.qlInterestRateIndexFixingDate($Y$21,AD451)</f>
        <v>42915</v>
      </c>
      <c r="AD451" s="40">
        <f>_xll.qlCalendarAdvance(calendar,$AD450,AB451,,,trigger)</f>
        <v>42919</v>
      </c>
      <c r="AE451" s="40">
        <f>_xll.qlInterestRateIndexMaturity($Y$21,AD451,)</f>
        <v>43011</v>
      </c>
      <c r="AF451" s="43" t="e">
        <f>_xll.qlTenorBasisValue(TenorBasis3M,AD451,_xll.ohTrigger(trigger,$Y$36))</f>
        <v>#NUM!</v>
      </c>
      <c r="AG451" s="82">
        <f t="shared" si="26"/>
        <v>1.7098834646958272E-4</v>
      </c>
      <c r="AH451" s="82">
        <f>_xll.qlIndexFixing($Y$21,$AC451,TRUE,_xll.ohTrigger(trigger))</f>
        <v>1.7002162237839369E-4</v>
      </c>
      <c r="AI451" s="43">
        <f>_xll.qlIndexFixing($Y$6,$AC451,TRUE,trigger)</f>
        <v>1.7098834646958272E-4</v>
      </c>
      <c r="AJ451" s="45">
        <f t="shared" si="27"/>
        <v>-9.6672409118903051E-3</v>
      </c>
    </row>
    <row r="452" spans="28:36" x14ac:dyDescent="0.2">
      <c r="AB452" s="39" t="s">
        <v>86</v>
      </c>
      <c r="AC452" s="40">
        <f>_xll.qlInterestRateIndexFixingDate($Y$21,AD452)</f>
        <v>42916</v>
      </c>
      <c r="AD452" s="40">
        <f>_xll.qlCalendarAdvance(calendar,$AD451,AB452,,,trigger)</f>
        <v>42920</v>
      </c>
      <c r="AE452" s="40">
        <f>_xll.qlInterestRateIndexMaturity($Y$21,AD452,)</f>
        <v>43012</v>
      </c>
      <c r="AF452" s="43" t="e">
        <f>_xll.qlTenorBasisValue(TenorBasis3M,AD452,_xll.ohTrigger(trigger,$Y$36))</f>
        <v>#NUM!</v>
      </c>
      <c r="AG452" s="82">
        <f t="shared" ref="AG452:AG515" si="28">AI452</f>
        <v>1.7488392247006106E-4</v>
      </c>
      <c r="AH452" s="82">
        <f>_xll.qlIndexFixing($Y$21,$AC452,TRUE,_xll.ohTrigger(trigger))</f>
        <v>1.7383148669807184E-4</v>
      </c>
      <c r="AI452" s="43">
        <f>_xll.qlIndexFixing($Y$6,$AC452,TRUE,trigger)</f>
        <v>1.7488392247006106E-4</v>
      </c>
      <c r="AJ452" s="45">
        <f t="shared" ref="AJ452:AJ515" si="29">(AH452-AI452)*10000</f>
        <v>-1.0524357719892156E-2</v>
      </c>
    </row>
    <row r="453" spans="28:36" x14ac:dyDescent="0.2">
      <c r="AB453" s="39" t="s">
        <v>86</v>
      </c>
      <c r="AC453" s="40">
        <f>_xll.qlInterestRateIndexFixingDate($Y$21,AD453)</f>
        <v>42919</v>
      </c>
      <c r="AD453" s="40">
        <f>_xll.qlCalendarAdvance(calendar,$AD452,AB453,,,trigger)</f>
        <v>42921</v>
      </c>
      <c r="AE453" s="40">
        <f>_xll.qlInterestRateIndexMaturity($Y$21,AD453,)</f>
        <v>43013</v>
      </c>
      <c r="AF453" s="43" t="e">
        <f>_xll.qlTenorBasisValue(TenorBasis3M,AD453,_xll.ohTrigger(trigger,$Y$36))</f>
        <v>#NUM!</v>
      </c>
      <c r="AG453" s="82">
        <f t="shared" si="28"/>
        <v>1.7879003748196094E-4</v>
      </c>
      <c r="AH453" s="82">
        <f>_xll.qlIndexFixing($Y$21,$AC453,TRUE,_xll.ohTrigger(trigger))</f>
        <v>1.7765175845787712E-4</v>
      </c>
      <c r="AI453" s="43">
        <f>_xll.qlIndexFixing($Y$6,$AC453,TRUE,trigger)</f>
        <v>1.7879003748196094E-4</v>
      </c>
      <c r="AJ453" s="45">
        <f t="shared" si="29"/>
        <v>-1.1382790240838147E-2</v>
      </c>
    </row>
    <row r="454" spans="28:36" x14ac:dyDescent="0.2">
      <c r="AB454" s="39" t="s">
        <v>86</v>
      </c>
      <c r="AC454" s="40">
        <f>_xll.qlInterestRateIndexFixingDate($Y$21,AD454)</f>
        <v>42920</v>
      </c>
      <c r="AD454" s="40">
        <f>_xll.qlCalendarAdvance(calendar,$AD453,AB454,,,trigger)</f>
        <v>42922</v>
      </c>
      <c r="AE454" s="40">
        <f>_xll.qlInterestRateIndexMaturity($Y$21,AD454,)</f>
        <v>43014</v>
      </c>
      <c r="AF454" s="43" t="e">
        <f>_xll.qlTenorBasisValue(TenorBasis3M,AD454,_xll.ohTrigger(trigger,$Y$36))</f>
        <v>#NUM!</v>
      </c>
      <c r="AG454" s="82">
        <f t="shared" si="28"/>
        <v>1.8270686589361965E-4</v>
      </c>
      <c r="AH454" s="82">
        <f>_xll.qlIndexFixing($Y$21,$AC454,TRUE,_xll.ohTrigger(trigger))</f>
        <v>1.8148275369109598E-4</v>
      </c>
      <c r="AI454" s="43">
        <f>_xll.qlIndexFixing($Y$6,$AC454,TRUE,trigger)</f>
        <v>1.8270686589361965E-4</v>
      </c>
      <c r="AJ454" s="45">
        <f t="shared" si="29"/>
        <v>-1.2241122025236671E-2</v>
      </c>
    </row>
    <row r="455" spans="28:36" x14ac:dyDescent="0.2">
      <c r="AB455" s="39" t="s">
        <v>86</v>
      </c>
      <c r="AC455" s="40">
        <f>_xll.qlInterestRateIndexFixingDate($Y$21,AD455)</f>
        <v>42921</v>
      </c>
      <c r="AD455" s="40">
        <f>_xll.qlCalendarAdvance(calendar,$AD454,AB455,,,trigger)</f>
        <v>42923</v>
      </c>
      <c r="AE455" s="40">
        <f>_xll.qlInterestRateIndexMaturity($Y$21,AD455,)</f>
        <v>43017</v>
      </c>
      <c r="AF455" s="43" t="e">
        <f>_xll.qlTenorBasisValue(TenorBasis3M,AD455,_xll.ohTrigger(trigger,$Y$36))</f>
        <v>#NUM!</v>
      </c>
      <c r="AG455" s="82">
        <f t="shared" si="28"/>
        <v>1.8663458209337424E-4</v>
      </c>
      <c r="AH455" s="82">
        <f>_xll.qlIndexFixing($Y$21,$AC455,TRUE,_xll.ohTrigger(trigger))</f>
        <v>1.8931772816995783E-4</v>
      </c>
      <c r="AI455" s="43">
        <f>_xll.qlIndexFixing($Y$6,$AC455,TRUE,trigger)</f>
        <v>1.8663458209337424E-4</v>
      </c>
      <c r="AJ455" s="45">
        <f t="shared" si="29"/>
        <v>2.6831460765835969E-2</v>
      </c>
    </row>
    <row r="456" spans="28:36" x14ac:dyDescent="0.2">
      <c r="AB456" s="39" t="s">
        <v>86</v>
      </c>
      <c r="AC456" s="40">
        <f>_xll.qlInterestRateIndexFixingDate($Y$21,AD456)</f>
        <v>42922</v>
      </c>
      <c r="AD456" s="40">
        <f>_xll.qlCalendarAdvance(calendar,$AD455,AB456,,,trigger)</f>
        <v>42926</v>
      </c>
      <c r="AE456" s="40">
        <f>_xll.qlInterestRateIndexMaturity($Y$21,AD456,)</f>
        <v>43018</v>
      </c>
      <c r="AF456" s="43" t="e">
        <f>_xll.qlTenorBasisValue(TenorBasis3M,AD456,_xll.ohTrigger(trigger,$Y$36))</f>
        <v>#NUM!</v>
      </c>
      <c r="AG456" s="82">
        <f t="shared" si="28"/>
        <v>1.984848013045832E-4</v>
      </c>
      <c r="AH456" s="82">
        <f>_xll.qlIndexFixing($Y$21,$AC456,TRUE,_xll.ohTrigger(trigger))</f>
        <v>1.9692028994042573E-4</v>
      </c>
      <c r="AI456" s="43">
        <f>_xll.qlIndexFixing($Y$6,$AC456,TRUE,trigger)</f>
        <v>1.984848013045832E-4</v>
      </c>
      <c r="AJ456" s="45">
        <f t="shared" si="29"/>
        <v>-1.5645113641574671E-2</v>
      </c>
    </row>
    <row r="457" spans="28:36" x14ac:dyDescent="0.2">
      <c r="AB457" s="39" t="s">
        <v>86</v>
      </c>
      <c r="AC457" s="40">
        <f>_xll.qlInterestRateIndexFixingDate($Y$21,AD457)</f>
        <v>42923</v>
      </c>
      <c r="AD457" s="40">
        <f>_xll.qlCalendarAdvance(calendar,$AD456,AB457,,,trigger)</f>
        <v>42927</v>
      </c>
      <c r="AE457" s="40">
        <f>_xll.qlInterestRateIndexMaturity($Y$21,AD457,)</f>
        <v>43019</v>
      </c>
      <c r="AF457" s="43" t="e">
        <f>_xll.qlTenorBasisValue(TenorBasis3M,AD457,_xll.ohTrigger(trigger,$Y$36))</f>
        <v>#NUM!</v>
      </c>
      <c r="AG457" s="82">
        <f t="shared" si="28"/>
        <v>2.0245781254009127E-4</v>
      </c>
      <c r="AH457" s="82">
        <f>_xll.qlIndexFixing($Y$21,$AC457,TRUE,_xll.ohTrigger(trigger))</f>
        <v>2.0080964299917309E-4</v>
      </c>
      <c r="AI457" s="43">
        <f>_xll.qlIndexFixing($Y$6,$AC457,TRUE,trigger)</f>
        <v>2.0245781254009127E-4</v>
      </c>
      <c r="AJ457" s="45">
        <f t="shared" si="29"/>
        <v>-1.6481695409181783E-2</v>
      </c>
    </row>
    <row r="458" spans="28:36" x14ac:dyDescent="0.2">
      <c r="AB458" s="39" t="s">
        <v>86</v>
      </c>
      <c r="AC458" s="40">
        <f>_xll.qlInterestRateIndexFixingDate($Y$21,AD458)</f>
        <v>42926</v>
      </c>
      <c r="AD458" s="40">
        <f>_xll.qlCalendarAdvance(calendar,$AD457,AB458,,,trigger)</f>
        <v>42928</v>
      </c>
      <c r="AE458" s="40">
        <f>_xll.qlInterestRateIndexMaturity($Y$21,AD458,)</f>
        <v>43020</v>
      </c>
      <c r="AF458" s="43" t="e">
        <f>_xll.qlTenorBasisValue(TenorBasis3M,AD458,_xll.ohTrigger(trigger,$Y$36))</f>
        <v>#NUM!</v>
      </c>
      <c r="AG458" s="82">
        <f t="shared" si="28"/>
        <v>2.0644258350538026E-4</v>
      </c>
      <c r="AH458" s="82">
        <f>_xll.qlIndexFixing($Y$21,$AC458,TRUE,_xll.ohTrigger(trigger))</f>
        <v>2.0471161573105306E-4</v>
      </c>
      <c r="AI458" s="43">
        <f>_xll.qlIndexFixing($Y$6,$AC458,TRUE,trigger)</f>
        <v>2.0644258350538026E-4</v>
      </c>
      <c r="AJ458" s="45">
        <f t="shared" si="29"/>
        <v>-1.7309677743272005E-2</v>
      </c>
    </row>
    <row r="459" spans="28:36" x14ac:dyDescent="0.2">
      <c r="AB459" s="39" t="s">
        <v>86</v>
      </c>
      <c r="AC459" s="40">
        <f>_xll.qlInterestRateIndexFixingDate($Y$21,AD459)</f>
        <v>42927</v>
      </c>
      <c r="AD459" s="40">
        <f>_xll.qlCalendarAdvance(calendar,$AD458,AB459,,,trigger)</f>
        <v>42929</v>
      </c>
      <c r="AE459" s="40">
        <f>_xll.qlInterestRateIndexMaturity($Y$21,AD459,)</f>
        <v>43021</v>
      </c>
      <c r="AF459" s="43" t="e">
        <f>_xll.qlTenorBasisValue(TenorBasis3M,AD459,_xll.ohTrigger(trigger,$Y$36))</f>
        <v>#NUM!</v>
      </c>
      <c r="AG459" s="82">
        <f t="shared" si="28"/>
        <v>2.1043928858878713E-4</v>
      </c>
      <c r="AH459" s="82">
        <f>_xll.qlIndexFixing($Y$21,$AC459,TRUE,_xll.ohTrigger(trigger))</f>
        <v>2.086265241684832E-4</v>
      </c>
      <c r="AI459" s="43">
        <f>_xll.qlIndexFixing($Y$6,$AC459,TRUE,trigger)</f>
        <v>2.1043928858878713E-4</v>
      </c>
      <c r="AJ459" s="45">
        <f t="shared" si="29"/>
        <v>-1.8127644203039271E-2</v>
      </c>
    </row>
    <row r="460" spans="28:36" x14ac:dyDescent="0.2">
      <c r="AB460" s="39" t="s">
        <v>86</v>
      </c>
      <c r="AC460" s="40">
        <f>_xll.qlInterestRateIndexFixingDate($Y$21,AD460)</f>
        <v>42928</v>
      </c>
      <c r="AD460" s="40">
        <f>_xll.qlCalendarAdvance(calendar,$AD459,AB460,,,trigger)</f>
        <v>42930</v>
      </c>
      <c r="AE460" s="40">
        <f>_xll.qlInterestRateIndexMaturity($Y$21,AD460,)</f>
        <v>43024</v>
      </c>
      <c r="AF460" s="43" t="e">
        <f>_xll.qlTenorBasisValue(TenorBasis3M,AD460,_xll.ohTrigger(trigger,$Y$36))</f>
        <v>#NUM!</v>
      </c>
      <c r="AG460" s="82">
        <f t="shared" si="28"/>
        <v>2.144481021786489E-4</v>
      </c>
      <c r="AH460" s="82">
        <f>_xll.qlIndexFixing($Y$21,$AC460,TRUE,_xll.ohTrigger(trigger))</f>
        <v>2.1667147203908082E-4</v>
      </c>
      <c r="AI460" s="43">
        <f>_xll.qlIndexFixing($Y$6,$AC460,TRUE,trigger)</f>
        <v>2.144481021786489E-4</v>
      </c>
      <c r="AJ460" s="45">
        <f t="shared" si="29"/>
        <v>2.2233698604319226E-2</v>
      </c>
    </row>
    <row r="461" spans="28:36" x14ac:dyDescent="0.2">
      <c r="AB461" s="39" t="s">
        <v>86</v>
      </c>
      <c r="AC461" s="40">
        <f>_xll.qlInterestRateIndexFixingDate($Y$21,AD461)</f>
        <v>42929</v>
      </c>
      <c r="AD461" s="40">
        <f>_xll.qlCalendarAdvance(calendar,$AD460,AB461,,,trigger)</f>
        <v>42933</v>
      </c>
      <c r="AE461" s="40">
        <f>_xll.qlInterestRateIndexMaturity($Y$21,AD461,)</f>
        <v>43025</v>
      </c>
      <c r="AF461" s="43" t="e">
        <f>_xll.qlTenorBasisValue(TenorBasis3M,AD461,_xll.ohTrigger(trigger,$Y$36))</f>
        <v>#NUM!</v>
      </c>
      <c r="AG461" s="82">
        <f t="shared" si="28"/>
        <v>2.2654893787033375E-4</v>
      </c>
      <c r="AH461" s="82">
        <f>_xll.qlIndexFixing($Y$21,$AC461,TRUE,_xll.ohTrigger(trigger))</f>
        <v>2.2442183582276732E-4</v>
      </c>
      <c r="AI461" s="43">
        <f>_xll.qlIndexFixing($Y$6,$AC461,TRUE,trigger)</f>
        <v>2.2654893787033375E-4</v>
      </c>
      <c r="AJ461" s="45">
        <f t="shared" si="29"/>
        <v>-2.1271020475664301E-2</v>
      </c>
    </row>
    <row r="462" spans="28:36" x14ac:dyDescent="0.2">
      <c r="AB462" s="39" t="s">
        <v>86</v>
      </c>
      <c r="AC462" s="40">
        <f>_xll.qlInterestRateIndexFixingDate($Y$21,AD462)</f>
        <v>42930</v>
      </c>
      <c r="AD462" s="40">
        <f>_xll.qlCalendarAdvance(calendar,$AD461,AB462,,,trigger)</f>
        <v>42934</v>
      </c>
      <c r="AE462" s="40">
        <f>_xll.qlInterestRateIndexMaturity($Y$21,AD462,)</f>
        <v>43026</v>
      </c>
      <c r="AF462" s="43" t="e">
        <f>_xll.qlTenorBasisValue(TenorBasis3M,AD462,_xll.ohTrigger(trigger,$Y$36))</f>
        <v>#NUM!</v>
      </c>
      <c r="AG462" s="82">
        <f t="shared" si="28"/>
        <v>2.3060792936938518E-4</v>
      </c>
      <c r="AH462" s="82">
        <f>_xll.qlIndexFixing($Y$21,$AC462,TRUE,_xll.ohTrigger(trigger))</f>
        <v>2.28406163427134E-4</v>
      </c>
      <c r="AI462" s="43">
        <f>_xll.qlIndexFixing($Y$6,$AC462,TRUE,trigger)</f>
        <v>2.3060792936938518E-4</v>
      </c>
      <c r="AJ462" s="45">
        <f t="shared" si="29"/>
        <v>-2.2017659422511809E-2</v>
      </c>
    </row>
    <row r="463" spans="28:36" x14ac:dyDescent="0.2">
      <c r="AB463" s="39" t="s">
        <v>86</v>
      </c>
      <c r="AC463" s="40">
        <f>_xll.qlInterestRateIndexFixingDate($Y$21,AD463)</f>
        <v>42933</v>
      </c>
      <c r="AD463" s="40">
        <f>_xll.qlCalendarAdvance(calendar,$AD462,AB463,,,trigger)</f>
        <v>42935</v>
      </c>
      <c r="AE463" s="40">
        <f>_xll.qlInterestRateIndexMaturity($Y$21,AD463,)</f>
        <v>43027</v>
      </c>
      <c r="AF463" s="43" t="e">
        <f>_xll.qlTenorBasisValue(TenorBasis3M,AD463,_xll.ohTrigger(trigger,$Y$36))</f>
        <v>#NUM!</v>
      </c>
      <c r="AG463" s="82">
        <f t="shared" si="28"/>
        <v>2.3467990131657658E-4</v>
      </c>
      <c r="AH463" s="82">
        <f>_xll.qlIndexFixing($Y$21,$AC463,TRUE,_xll.ohTrigger(trigger))</f>
        <v>2.3240532299672191E-4</v>
      </c>
      <c r="AI463" s="43">
        <f>_xll.qlIndexFixing($Y$6,$AC463,TRUE,trigger)</f>
        <v>2.3467990131657658E-4</v>
      </c>
      <c r="AJ463" s="45">
        <f t="shared" si="29"/>
        <v>-2.2745783198546775E-2</v>
      </c>
    </row>
    <row r="464" spans="28:36" x14ac:dyDescent="0.2">
      <c r="AB464" s="39" t="s">
        <v>86</v>
      </c>
      <c r="AC464" s="40">
        <f>_xll.qlInterestRateIndexFixingDate($Y$21,AD464)</f>
        <v>42934</v>
      </c>
      <c r="AD464" s="40">
        <f>_xll.qlCalendarAdvance(calendar,$AD463,AB464,,,trigger)</f>
        <v>42936</v>
      </c>
      <c r="AE464" s="40">
        <f>_xll.qlInterestRateIndexMaturity($Y$21,AD464,)</f>
        <v>43028</v>
      </c>
      <c r="AF464" s="43" t="e">
        <f>_xll.qlTenorBasisValue(TenorBasis3M,AD464,_xll.ohTrigger(trigger,$Y$36))</f>
        <v>#NUM!</v>
      </c>
      <c r="AG464" s="82">
        <f t="shared" si="28"/>
        <v>2.3876502810024489E-4</v>
      </c>
      <c r="AH464" s="82">
        <f>_xll.qlIndexFixing($Y$21,$AC464,TRUE,_xll.ohTrigger(trigger))</f>
        <v>2.3641963058219497E-4</v>
      </c>
      <c r="AI464" s="43">
        <f>_xll.qlIndexFixing($Y$6,$AC464,TRUE,trigger)</f>
        <v>2.3876502810024489E-4</v>
      </c>
      <c r="AJ464" s="45">
        <f t="shared" si="29"/>
        <v>-2.3453975180499225E-2</v>
      </c>
    </row>
    <row r="465" spans="28:36" x14ac:dyDescent="0.2">
      <c r="AB465" s="39" t="s">
        <v>86</v>
      </c>
      <c r="AC465" s="40">
        <f>_xll.qlInterestRateIndexFixingDate($Y$21,AD465)</f>
        <v>42935</v>
      </c>
      <c r="AD465" s="40">
        <f>_xll.qlCalendarAdvance(calendar,$AD464,AB465,,,trigger)</f>
        <v>42937</v>
      </c>
      <c r="AE465" s="40">
        <f>_xll.qlInterestRateIndexMaturity($Y$21,AD465,)</f>
        <v>43031</v>
      </c>
      <c r="AF465" s="43" t="e">
        <f>_xll.qlTenorBasisValue(TenorBasis3M,AD465,_xll.ohTrigger(trigger,$Y$36))</f>
        <v>#NUM!</v>
      </c>
      <c r="AG465" s="82">
        <f t="shared" si="28"/>
        <v>2.4286348410872718E-4</v>
      </c>
      <c r="AH465" s="82">
        <f>_xll.qlIndexFixing($Y$21,$AC465,TRUE,_xll.ohTrigger(trigger))</f>
        <v>2.4471277745802619E-4</v>
      </c>
      <c r="AI465" s="43">
        <f>_xll.qlIndexFixing($Y$6,$AC465,TRUE,trigger)</f>
        <v>2.4286348410872718E-4</v>
      </c>
      <c r="AJ465" s="45">
        <f t="shared" si="29"/>
        <v>1.84929334929901E-2</v>
      </c>
    </row>
    <row r="466" spans="28:36" x14ac:dyDescent="0.2">
      <c r="AB466" s="39" t="s">
        <v>86</v>
      </c>
      <c r="AC466" s="40">
        <f>_xll.qlInterestRateIndexFixingDate($Y$21,AD466)</f>
        <v>42936</v>
      </c>
      <c r="AD466" s="40">
        <f>_xll.qlCalendarAdvance(calendar,$AD465,AB466,,,trigger)</f>
        <v>42940</v>
      </c>
      <c r="AE466" s="40">
        <f>_xll.qlInterestRateIndexMaturity($Y$21,AD466,)</f>
        <v>43032</v>
      </c>
      <c r="AF466" s="43" t="e">
        <f>_xll.qlTenorBasisValue(TenorBasis3M,AD466,_xll.ohTrigger(trigger,$Y$36))</f>
        <v>#NUM!</v>
      </c>
      <c r="AG466" s="82">
        <f t="shared" si="28"/>
        <v>2.5524057136642775E-4</v>
      </c>
      <c r="AH466" s="82">
        <f>_xll.qlIndexFixing($Y$21,$AC466,TRUE,_xll.ohTrigger(trigger))</f>
        <v>2.5263466209100318E-4</v>
      </c>
      <c r="AI466" s="43">
        <f>_xll.qlIndexFixing($Y$6,$AC466,TRUE,trigger)</f>
        <v>2.5524057136642775E-4</v>
      </c>
      <c r="AJ466" s="45">
        <f t="shared" si="29"/>
        <v>-2.6059092754245734E-2</v>
      </c>
    </row>
    <row r="467" spans="28:36" x14ac:dyDescent="0.2">
      <c r="AB467" s="39" t="s">
        <v>86</v>
      </c>
      <c r="AC467" s="40">
        <f>_xll.qlInterestRateIndexFixingDate($Y$21,AD467)</f>
        <v>42937</v>
      </c>
      <c r="AD467" s="40">
        <f>_xll.qlCalendarAdvance(calendar,$AD466,AB467,,,trigger)</f>
        <v>42941</v>
      </c>
      <c r="AE467" s="40">
        <f>_xll.qlInterestRateIndexMaturity($Y$21,AD467,)</f>
        <v>43033</v>
      </c>
      <c r="AF467" s="43" t="e">
        <f>_xll.qlTenorBasisValue(TenorBasis3M,AD467,_xll.ohTrigger(trigger,$Y$36))</f>
        <v>#NUM!</v>
      </c>
      <c r="AG467" s="82">
        <f t="shared" si="28"/>
        <v>2.5939408815753588E-4</v>
      </c>
      <c r="AH467" s="82">
        <f>_xll.qlIndexFixing($Y$21,$AC467,TRUE,_xll.ohTrigger(trigger))</f>
        <v>2.567294505271557E-4</v>
      </c>
      <c r="AI467" s="43">
        <f>_xll.qlIndexFixing($Y$6,$AC467,TRUE,trigger)</f>
        <v>2.5939408815753588E-4</v>
      </c>
      <c r="AJ467" s="45">
        <f t="shared" si="29"/>
        <v>-2.6646376303801775E-2</v>
      </c>
    </row>
    <row r="468" spans="28:36" x14ac:dyDescent="0.2">
      <c r="AB468" s="39" t="s">
        <v>86</v>
      </c>
      <c r="AC468" s="40">
        <f>_xll.qlInterestRateIndexFixingDate($Y$21,AD468)</f>
        <v>42940</v>
      </c>
      <c r="AD468" s="40">
        <f>_xll.qlCalendarAdvance(calendar,$AD467,AB468,,,trigger)</f>
        <v>42942</v>
      </c>
      <c r="AE468" s="40">
        <f>_xll.qlInterestRateIndexMaturity($Y$21,AD468,)</f>
        <v>43034</v>
      </c>
      <c r="AF468" s="43" t="e">
        <f>_xll.qlTenorBasisValue(TenorBasis3M,AD468,_xll.ohTrigger(trigger,$Y$36))</f>
        <v>#NUM!</v>
      </c>
      <c r="AG468" s="82">
        <f t="shared" si="28"/>
        <v>2.6356180611514333E-4</v>
      </c>
      <c r="AH468" s="82">
        <f>_xll.qlIndexFixing($Y$21,$AC468,TRUE,_xll.ohTrigger(trigger))</f>
        <v>2.6084128329707866E-4</v>
      </c>
      <c r="AI468" s="43">
        <f>_xll.qlIndexFixing($Y$6,$AC468,TRUE,trigger)</f>
        <v>2.6356180611514333E-4</v>
      </c>
      <c r="AJ468" s="45">
        <f t="shared" si="29"/>
        <v>-2.7205228180646669E-2</v>
      </c>
    </row>
    <row r="469" spans="28:36" x14ac:dyDescent="0.2">
      <c r="AB469" s="39" t="s">
        <v>86</v>
      </c>
      <c r="AC469" s="40">
        <f>_xll.qlInterestRateIndexFixingDate($Y$21,AD469)</f>
        <v>42941</v>
      </c>
      <c r="AD469" s="40">
        <f>_xll.qlCalendarAdvance(calendar,$AD468,AB469,,,trigger)</f>
        <v>42943</v>
      </c>
      <c r="AE469" s="40">
        <f>_xll.qlInterestRateIndexMaturity($Y$21,AD469,)</f>
        <v>43035</v>
      </c>
      <c r="AF469" s="43" t="e">
        <f>_xll.qlTenorBasisValue(TenorBasis3M,AD469,_xll.ohTrigger(trigger,$Y$36))</f>
        <v>#NUM!</v>
      </c>
      <c r="AG469" s="82">
        <f t="shared" si="28"/>
        <v>2.6774389962758638E-4</v>
      </c>
      <c r="AH469" s="82">
        <f>_xll.qlIndexFixing($Y$21,$AC469,TRUE,_xll.ohTrigger(trigger))</f>
        <v>2.6497047646186237E-4</v>
      </c>
      <c r="AI469" s="43">
        <f>_xll.qlIndexFixing($Y$6,$AC469,TRUE,trigger)</f>
        <v>2.6774389962758638E-4</v>
      </c>
      <c r="AJ469" s="45">
        <f t="shared" si="29"/>
        <v>-2.773423165724001E-2</v>
      </c>
    </row>
    <row r="470" spans="28:36" x14ac:dyDescent="0.2">
      <c r="AB470" s="39" t="s">
        <v>86</v>
      </c>
      <c r="AC470" s="40">
        <f>_xll.qlInterestRateIndexFixingDate($Y$21,AD470)</f>
        <v>42942</v>
      </c>
      <c r="AD470" s="40">
        <f>_xll.qlCalendarAdvance(calendar,$AD469,AB470,,,trigger)</f>
        <v>42944</v>
      </c>
      <c r="AE470" s="40">
        <f>_xll.qlInterestRateIndexMaturity($Y$21,AD470,)</f>
        <v>43038</v>
      </c>
      <c r="AF470" s="43" t="e">
        <f>_xll.qlTenorBasisValue(TenorBasis3M,AD470,_xll.ohTrigger(trigger,$Y$36))</f>
        <v>#NUM!</v>
      </c>
      <c r="AG470" s="82">
        <f t="shared" si="28"/>
        <v>2.7194054308320246E-4</v>
      </c>
      <c r="AH470" s="82">
        <f>_xll.qlIndexFixing($Y$21,$AC470,TRUE,_xll.ohTrigger(trigger))</f>
        <v>2.7354774345082853E-4</v>
      </c>
      <c r="AI470" s="43">
        <f>_xll.qlIndexFixing($Y$6,$AC470,TRUE,trigger)</f>
        <v>2.7194054308320246E-4</v>
      </c>
      <c r="AJ470" s="45">
        <f t="shared" si="29"/>
        <v>1.6072003676260688E-2</v>
      </c>
    </row>
    <row r="471" spans="28:36" x14ac:dyDescent="0.2">
      <c r="AB471" s="39" t="s">
        <v>86</v>
      </c>
      <c r="AC471" s="40">
        <f>_xll.qlInterestRateIndexFixingDate($Y$21,AD471)</f>
        <v>42943</v>
      </c>
      <c r="AD471" s="40">
        <f>_xll.qlCalendarAdvance(calendar,$AD470,AB471,,,trigger)</f>
        <v>42947</v>
      </c>
      <c r="AE471" s="40">
        <f>_xll.qlInterestRateIndexMaturity($Y$21,AD471,)</f>
        <v>43039</v>
      </c>
      <c r="AF471" s="43" t="e">
        <f>_xll.qlTenorBasisValue(TenorBasis3M,AD471,_xll.ohTrigger(trigger,$Y$36))</f>
        <v>#NUM!</v>
      </c>
      <c r="AG471" s="82">
        <f t="shared" si="28"/>
        <v>2.8461951699245872E-4</v>
      </c>
      <c r="AH471" s="82">
        <f>_xll.qlIndexFixing($Y$21,$AC471,TRUE,_xll.ohTrigger(trigger))</f>
        <v>2.8166717428619896E-4</v>
      </c>
      <c r="AI471" s="43">
        <f>_xll.qlIndexFixing($Y$6,$AC471,TRUE,trigger)</f>
        <v>2.8461951699245872E-4</v>
      </c>
      <c r="AJ471" s="45">
        <f t="shared" si="29"/>
        <v>-2.9523427062597682E-2</v>
      </c>
    </row>
    <row r="472" spans="28:36" x14ac:dyDescent="0.2">
      <c r="AB472" s="39" t="s">
        <v>86</v>
      </c>
      <c r="AC472" s="40">
        <f>_xll.qlInterestRateIndexFixingDate($Y$21,AD472)</f>
        <v>42944</v>
      </c>
      <c r="AD472" s="40">
        <f>_xll.qlCalendarAdvance(calendar,$AD471,AB472,,,trigger)</f>
        <v>42948</v>
      </c>
      <c r="AE472" s="40">
        <f>_xll.qlInterestRateIndexMaturity($Y$21,AD472,)</f>
        <v>43040</v>
      </c>
      <c r="AF472" s="43" t="e">
        <f>_xll.qlTenorBasisValue(TenorBasis3M,AD472,_xll.ohTrigger(trigger,$Y$36))</f>
        <v>#NUM!</v>
      </c>
      <c r="AG472" s="82">
        <f t="shared" si="28"/>
        <v>2.888761041041368E-4</v>
      </c>
      <c r="AH472" s="82">
        <f>_xll.qlIndexFixing($Y$21,$AC472,TRUE,_xll.ohTrigger(trigger))</f>
        <v>2.858879103572815E-4</v>
      </c>
      <c r="AI472" s="43">
        <f>_xll.qlIndexFixing($Y$6,$AC472,TRUE,trigger)</f>
        <v>2.888761041041368E-4</v>
      </c>
      <c r="AJ472" s="45">
        <f t="shared" si="29"/>
        <v>-2.988193746855303E-2</v>
      </c>
    </row>
    <row r="473" spans="28:36" x14ac:dyDescent="0.2">
      <c r="AB473" s="39" t="s">
        <v>86</v>
      </c>
      <c r="AC473" s="40">
        <f>_xll.qlInterestRateIndexFixingDate($Y$21,AD473)</f>
        <v>42947</v>
      </c>
      <c r="AD473" s="40">
        <f>_xll.qlCalendarAdvance(calendar,$AD472,AB473,,,trigger)</f>
        <v>42949</v>
      </c>
      <c r="AE473" s="40">
        <f>_xll.qlInterestRateIndexMaturity($Y$21,AD473,)</f>
        <v>43041</v>
      </c>
      <c r="AF473" s="43" t="e">
        <f>_xll.qlTenorBasisValue(TenorBasis3M,AD473,_xll.ohTrigger(trigger,$Y$36))</f>
        <v>#NUM!</v>
      </c>
      <c r="AG473" s="82">
        <f t="shared" si="28"/>
        <v>2.9314811310067294E-4</v>
      </c>
      <c r="AH473" s="82">
        <f>_xll.qlIndexFixing($Y$21,$AC473,TRUE,_xll.ohTrigger(trigger))</f>
        <v>2.9012790320540657E-4</v>
      </c>
      <c r="AI473" s="43">
        <f>_xll.qlIndexFixing($Y$6,$AC473,TRUE,trigger)</f>
        <v>2.9314811310067294E-4</v>
      </c>
      <c r="AJ473" s="45">
        <f t="shared" si="29"/>
        <v>-3.0202098952663778E-2</v>
      </c>
    </row>
    <row r="474" spans="28:36" x14ac:dyDescent="0.2">
      <c r="AB474" s="39" t="s">
        <v>86</v>
      </c>
      <c r="AC474" s="40">
        <f>_xll.qlInterestRateIndexFixingDate($Y$21,AD474)</f>
        <v>42948</v>
      </c>
      <c r="AD474" s="40">
        <f>_xll.qlCalendarAdvance(calendar,$AD473,AB474,,,trigger)</f>
        <v>42950</v>
      </c>
      <c r="AE474" s="40">
        <f>_xll.qlInterestRateIndexMaturity($Y$21,AD474,)</f>
        <v>43042</v>
      </c>
      <c r="AF474" s="43" t="e">
        <f>_xll.qlTenorBasisValue(TenorBasis3M,AD474,_xll.ohTrigger(trigger,$Y$36))</f>
        <v>#NUM!</v>
      </c>
      <c r="AG474" s="82">
        <f t="shared" si="28"/>
        <v>2.9743571837040404E-4</v>
      </c>
      <c r="AH474" s="82">
        <f>_xll.qlIndexFixing($Y$21,$AC474,TRUE,_xll.ohTrigger(trigger))</f>
        <v>2.9438746890209089E-4</v>
      </c>
      <c r="AI474" s="43">
        <f>_xll.qlIndexFixing($Y$6,$AC474,TRUE,trigger)</f>
        <v>2.9743571837040404E-4</v>
      </c>
      <c r="AJ474" s="45">
        <f t="shared" si="29"/>
        <v>-3.0482494683131557E-2</v>
      </c>
    </row>
    <row r="475" spans="28:36" x14ac:dyDescent="0.2">
      <c r="AB475" s="39" t="s">
        <v>86</v>
      </c>
      <c r="AC475" s="40">
        <f>_xll.qlInterestRateIndexFixingDate($Y$21,AD475)</f>
        <v>42949</v>
      </c>
      <c r="AD475" s="40">
        <f>_xll.qlCalendarAdvance(calendar,$AD474,AB475,,,trigger)</f>
        <v>42951</v>
      </c>
      <c r="AE475" s="40">
        <f>_xll.qlInterestRateIndexMaturity($Y$21,AD475,)</f>
        <v>43045</v>
      </c>
      <c r="AF475" s="43" t="e">
        <f>_xll.qlTenorBasisValue(TenorBasis3M,AD475,_xll.ohTrigger(trigger,$Y$36))</f>
        <v>#NUM!</v>
      </c>
      <c r="AG475" s="82">
        <f t="shared" si="28"/>
        <v>3.017390943016672E-4</v>
      </c>
      <c r="AH475" s="82">
        <f>_xll.qlIndexFixing($Y$21,$AC475,TRUE,_xll.ohTrigger(trigger))</f>
        <v>3.032824726956207E-4</v>
      </c>
      <c r="AI475" s="43">
        <f>_xll.qlIndexFixing($Y$6,$AC475,TRUE,trigger)</f>
        <v>3.017390943016672E-4</v>
      </c>
      <c r="AJ475" s="45">
        <f t="shared" si="29"/>
        <v>1.5433783939534949E-2</v>
      </c>
    </row>
    <row r="476" spans="28:36" x14ac:dyDescent="0.2">
      <c r="AB476" s="39" t="s">
        <v>86</v>
      </c>
      <c r="AC476" s="40">
        <f>_xll.qlInterestRateIndexFixingDate($Y$21,AD476)</f>
        <v>42950</v>
      </c>
      <c r="AD476" s="40">
        <f>_xll.qlCalendarAdvance(calendar,$AD475,AB476,,,trigger)</f>
        <v>42954</v>
      </c>
      <c r="AE476" s="40">
        <f>_xll.qlInterestRateIndexMaturity($Y$21,AD476,)</f>
        <v>43046</v>
      </c>
      <c r="AF476" s="43" t="e">
        <f>_xll.qlTenorBasisValue(TenorBasis3M,AD476,_xll.ohTrigger(trigger,$Y$36))</f>
        <v>#NUM!</v>
      </c>
      <c r="AG476" s="82">
        <f t="shared" si="28"/>
        <v>3.1474558994801899E-4</v>
      </c>
      <c r="AH476" s="82">
        <f>_xll.qlIndexFixing($Y$21,$AC476,TRUE,_xll.ohTrigger(trigger))</f>
        <v>3.1162778164211852E-4</v>
      </c>
      <c r="AI476" s="43">
        <f>_xll.qlIndexFixing($Y$6,$AC476,TRUE,trigger)</f>
        <v>3.1474558994801899E-4</v>
      </c>
      <c r="AJ476" s="45">
        <f t="shared" si="29"/>
        <v>-3.1178083059004748E-2</v>
      </c>
    </row>
    <row r="477" spans="28:36" x14ac:dyDescent="0.2">
      <c r="AB477" s="39" t="s">
        <v>86</v>
      </c>
      <c r="AC477" s="40">
        <f>_xll.qlInterestRateIndexFixingDate($Y$21,AD477)</f>
        <v>42951</v>
      </c>
      <c r="AD477" s="40">
        <f>_xll.qlCalendarAdvance(calendar,$AD476,AB477,,,trigger)</f>
        <v>42955</v>
      </c>
      <c r="AE477" s="40">
        <f>_xll.qlInterestRateIndexMaturity($Y$21,AD477,)</f>
        <v>43047</v>
      </c>
      <c r="AF477" s="43" t="e">
        <f>_xll.qlTenorBasisValue(TenorBasis3M,AD477,_xll.ohTrigger(trigger,$Y$36))</f>
        <v>#NUM!</v>
      </c>
      <c r="AG477" s="82">
        <f t="shared" si="28"/>
        <v>3.1911379240878035E-4</v>
      </c>
      <c r="AH477" s="82">
        <f>_xll.qlIndexFixing($Y$21,$AC477,TRUE,_xll.ohTrigger(trigger))</f>
        <v>3.1598995269258148E-4</v>
      </c>
      <c r="AI477" s="43">
        <f>_xll.qlIndexFixing($Y$6,$AC477,TRUE,trigger)</f>
        <v>3.1911379240878035E-4</v>
      </c>
      <c r="AJ477" s="45">
        <f t="shared" si="29"/>
        <v>-3.123839716198868E-2</v>
      </c>
    </row>
    <row r="478" spans="28:36" x14ac:dyDescent="0.2">
      <c r="AB478" s="39" t="s">
        <v>86</v>
      </c>
      <c r="AC478" s="40">
        <f>_xll.qlInterestRateIndexFixingDate($Y$21,AD478)</f>
        <v>42954</v>
      </c>
      <c r="AD478" s="40">
        <f>_xll.qlCalendarAdvance(calendar,$AD477,AB478,,,trigger)</f>
        <v>42956</v>
      </c>
      <c r="AE478" s="40">
        <f>_xll.qlInterestRateIndexMaturity($Y$21,AD478,)</f>
        <v>43048</v>
      </c>
      <c r="AF478" s="43" t="e">
        <f>_xll.qlTenorBasisValue(TenorBasis3M,AD478,_xll.ohTrigger(trigger,$Y$36))</f>
        <v>#NUM!</v>
      </c>
      <c r="AG478" s="82">
        <f t="shared" si="28"/>
        <v>3.234986374727588E-4</v>
      </c>
      <c r="AH478" s="82">
        <f>_xll.qlIndexFixing($Y$21,$AC478,TRUE,_xll.ohTrigger(trigger))</f>
        <v>3.2037359304763942E-4</v>
      </c>
      <c r="AI478" s="43">
        <f>_xll.qlIndexFixing($Y$6,$AC478,TRUE,trigger)</f>
        <v>3.234986374727588E-4</v>
      </c>
      <c r="AJ478" s="45">
        <f t="shared" si="29"/>
        <v>-3.1250444251193804E-2</v>
      </c>
    </row>
    <row r="479" spans="28:36" x14ac:dyDescent="0.2">
      <c r="AB479" s="39" t="s">
        <v>86</v>
      </c>
      <c r="AC479" s="40">
        <f>_xll.qlInterestRateIndexFixingDate($Y$21,AD479)</f>
        <v>42955</v>
      </c>
      <c r="AD479" s="40">
        <f>_xll.qlCalendarAdvance(calendar,$AD478,AB479,,,trigger)</f>
        <v>42957</v>
      </c>
      <c r="AE479" s="40">
        <f>_xll.qlInterestRateIndexMaturity($Y$21,AD479,)</f>
        <v>43049</v>
      </c>
      <c r="AF479" s="43" t="e">
        <f>_xll.qlTenorBasisValue(TenorBasis3M,AD479,_xll.ohTrigger(trigger,$Y$36))</f>
        <v>#NUM!</v>
      </c>
      <c r="AG479" s="82">
        <f t="shared" si="28"/>
        <v>3.2790029952829128E-4</v>
      </c>
      <c r="AH479" s="82">
        <f>_xll.qlIndexFixing($Y$21,$AC479,TRUE,_xll.ohTrigger(trigger))</f>
        <v>3.2477901878836672E-4</v>
      </c>
      <c r="AI479" s="43">
        <f>_xll.qlIndexFixing($Y$6,$AC479,TRUE,trigger)</f>
        <v>3.2790029952829128E-4</v>
      </c>
      <c r="AJ479" s="45">
        <f t="shared" si="29"/>
        <v>-3.1212807399245524E-2</v>
      </c>
    </row>
    <row r="480" spans="28:36" x14ac:dyDescent="0.2">
      <c r="AB480" s="39" t="s">
        <v>86</v>
      </c>
      <c r="AC480" s="40">
        <f>_xll.qlInterestRateIndexFixingDate($Y$21,AD480)</f>
        <v>42956</v>
      </c>
      <c r="AD480" s="40">
        <f>_xll.qlCalendarAdvance(calendar,$AD479,AB480,,,trigger)</f>
        <v>42958</v>
      </c>
      <c r="AE480" s="40">
        <f>_xll.qlInterestRateIndexMaturity($Y$21,AD480,)</f>
        <v>43052</v>
      </c>
      <c r="AF480" s="43" t="e">
        <f>_xll.qlTenorBasisValue(TenorBasis3M,AD480,_xll.ohTrigger(trigger,$Y$36))</f>
        <v>#NUM!</v>
      </c>
      <c r="AG480" s="82">
        <f t="shared" si="28"/>
        <v>3.3231895296371484E-4</v>
      </c>
      <c r="AH480" s="82">
        <f>_xll.qlIndexFixing($Y$21,$AC480,TRUE,_xll.ohTrigger(trigger))</f>
        <v>3.340230717465839E-4</v>
      </c>
      <c r="AI480" s="43">
        <f>_xll.qlIndexFixing($Y$6,$AC480,TRUE,trigger)</f>
        <v>3.3231895296371484E-4</v>
      </c>
      <c r="AJ480" s="45">
        <f t="shared" si="29"/>
        <v>1.7041187828690619E-2</v>
      </c>
    </row>
    <row r="481" spans="28:36" x14ac:dyDescent="0.2">
      <c r="AB481" s="39" t="s">
        <v>86</v>
      </c>
      <c r="AC481" s="40">
        <f>_xll.qlInterestRateIndexFixingDate($Y$21,AD481)</f>
        <v>42957</v>
      </c>
      <c r="AD481" s="40">
        <f>_xll.qlCalendarAdvance(calendar,$AD480,AB481,,,trigger)</f>
        <v>42961</v>
      </c>
      <c r="AE481" s="40">
        <f>_xll.qlInterestRateIndexMaturity($Y$21,AD481,)</f>
        <v>43053</v>
      </c>
      <c r="AF481" s="43" t="e">
        <f>_xll.qlTenorBasisValue(TenorBasis3M,AD481,_xll.ohTrigger(trigger,$Y$36))</f>
        <v>#NUM!</v>
      </c>
      <c r="AG481" s="82">
        <f t="shared" si="28"/>
        <v>3.4567860543270205E-4</v>
      </c>
      <c r="AH481" s="82">
        <f>_xll.qlIndexFixing($Y$21,$AC481,TRUE,_xll.ohTrigger(trigger))</f>
        <v>3.4262489731634355E-4</v>
      </c>
      <c r="AI481" s="43">
        <f>_xll.qlIndexFixing($Y$6,$AC481,TRUE,trigger)</f>
        <v>3.4567860543270205E-4</v>
      </c>
      <c r="AJ481" s="45">
        <f t="shared" si="29"/>
        <v>-3.0537081163585045E-2</v>
      </c>
    </row>
    <row r="482" spans="28:36" x14ac:dyDescent="0.2">
      <c r="AB482" s="39" t="s">
        <v>86</v>
      </c>
      <c r="AC482" s="40">
        <f>_xll.qlInterestRateIndexFixingDate($Y$21,AD482)</f>
        <v>42958</v>
      </c>
      <c r="AD482" s="40">
        <f>_xll.qlCalendarAdvance(calendar,$AD481,AB482,,,trigger)</f>
        <v>42962</v>
      </c>
      <c r="AE482" s="40">
        <f>_xll.qlInterestRateIndexMaturity($Y$21,AD482,)</f>
        <v>43054</v>
      </c>
      <c r="AF482" s="43" t="e">
        <f>_xll.qlTenorBasisValue(TenorBasis3M,AD482,_xll.ohTrigger(trigger,$Y$36))</f>
        <v>#NUM!</v>
      </c>
      <c r="AG482" s="82">
        <f t="shared" si="28"/>
        <v>3.5016696827105996E-4</v>
      </c>
      <c r="AH482" s="82">
        <f>_xll.qlIndexFixing($Y$21,$AC482,TRUE,_xll.ohTrigger(trigger))</f>
        <v>3.4714399128060015E-4</v>
      </c>
      <c r="AI482" s="43">
        <f>_xll.qlIndexFixing($Y$6,$AC482,TRUE,trigger)</f>
        <v>3.5016696827105996E-4</v>
      </c>
      <c r="AJ482" s="45">
        <f t="shared" si="29"/>
        <v>-3.0229769904598188E-2</v>
      </c>
    </row>
    <row r="483" spans="28:36" x14ac:dyDescent="0.2">
      <c r="AB483" s="39" t="s">
        <v>86</v>
      </c>
      <c r="AC483" s="40">
        <f>_xll.qlInterestRateIndexFixingDate($Y$21,AD483)</f>
        <v>42961</v>
      </c>
      <c r="AD483" s="40">
        <f>_xll.qlCalendarAdvance(calendar,$AD482,AB483,,,trigger)</f>
        <v>42963</v>
      </c>
      <c r="AE483" s="40">
        <f>_xll.qlInterestRateIndexMaturity($Y$21,AD483,)</f>
        <v>43055</v>
      </c>
      <c r="AF483" s="43" t="e">
        <f>_xll.qlTenorBasisValue(TenorBasis3M,AD483,_xll.ohTrigger(trigger,$Y$36))</f>
        <v>#NUM!</v>
      </c>
      <c r="AG483" s="82">
        <f t="shared" si="28"/>
        <v>3.5467319443099399E-4</v>
      </c>
      <c r="AH483" s="82">
        <f>_xll.qlIndexFixing($Y$21,$AC483,TRUE,_xll.ohTrigger(trigger))</f>
        <v>3.5168676716041574E-4</v>
      </c>
      <c r="AI483" s="43">
        <f>_xll.qlIndexFixing($Y$6,$AC483,TRUE,trigger)</f>
        <v>3.5467319443099399E-4</v>
      </c>
      <c r="AJ483" s="45">
        <f t="shared" si="29"/>
        <v>-2.9864272705782541E-2</v>
      </c>
    </row>
    <row r="484" spans="28:36" x14ac:dyDescent="0.2">
      <c r="AB484" s="39" t="s">
        <v>86</v>
      </c>
      <c r="AC484" s="40">
        <f>_xll.qlInterestRateIndexFixingDate($Y$21,AD484)</f>
        <v>42962</v>
      </c>
      <c r="AD484" s="40">
        <f>_xll.qlCalendarAdvance(calendar,$AD483,AB484,,,trigger)</f>
        <v>42964</v>
      </c>
      <c r="AE484" s="40">
        <f>_xll.qlInterestRateIndexMaturity($Y$21,AD484,)</f>
        <v>43056</v>
      </c>
      <c r="AF484" s="43" t="e">
        <f>_xll.qlTenorBasisValue(TenorBasis3M,AD484,_xll.ohTrigger(trigger,$Y$36))</f>
        <v>#NUM!</v>
      </c>
      <c r="AG484" s="82">
        <f t="shared" si="28"/>
        <v>3.5919745830084119E-4</v>
      </c>
      <c r="AH484" s="82">
        <f>_xll.qlIndexFixing($Y$21,$AC484,TRUE,_xll.ohTrigger(trigger))</f>
        <v>3.5625354104989776E-4</v>
      </c>
      <c r="AI484" s="43">
        <f>_xll.qlIndexFixing($Y$6,$AC484,TRUE,trigger)</f>
        <v>3.5919745830084119E-4</v>
      </c>
      <c r="AJ484" s="45">
        <f t="shared" si="29"/>
        <v>-2.9439172509434283E-2</v>
      </c>
    </row>
    <row r="485" spans="28:36" x14ac:dyDescent="0.2">
      <c r="AB485" s="39" t="s">
        <v>86</v>
      </c>
      <c r="AC485" s="40">
        <f>_xll.qlInterestRateIndexFixingDate($Y$21,AD485)</f>
        <v>42963</v>
      </c>
      <c r="AD485" s="40">
        <f>_xll.qlCalendarAdvance(calendar,$AD484,AB485,,,trigger)</f>
        <v>42965</v>
      </c>
      <c r="AE485" s="40">
        <f>_xll.qlInterestRateIndexMaturity($Y$21,AD485,)</f>
        <v>43059</v>
      </c>
      <c r="AF485" s="43" t="e">
        <f>_xll.qlTenorBasisValue(TenorBasis3M,AD485,_xll.ohTrigger(trigger,$Y$36))</f>
        <v>#NUM!</v>
      </c>
      <c r="AG485" s="82">
        <f t="shared" si="28"/>
        <v>3.6373993426893876E-4</v>
      </c>
      <c r="AH485" s="82">
        <f>_xll.qlIndexFixing($Y$21,$AC485,TRUE,_xll.ohTrigger(trigger))</f>
        <v>3.6587565130351952E-4</v>
      </c>
      <c r="AI485" s="43">
        <f>_xll.qlIndexFixing($Y$6,$AC485,TRUE,trigger)</f>
        <v>3.6373993426893876E-4</v>
      </c>
      <c r="AJ485" s="45">
        <f t="shared" si="29"/>
        <v>2.1357170345807506E-2</v>
      </c>
    </row>
    <row r="486" spans="28:36" x14ac:dyDescent="0.2">
      <c r="AB486" s="39" t="s">
        <v>86</v>
      </c>
      <c r="AC486" s="40">
        <f>_xll.qlInterestRateIndexFixingDate($Y$21,AD486)</f>
        <v>42964</v>
      </c>
      <c r="AD486" s="40">
        <f>_xll.qlCalendarAdvance(calendar,$AD485,AB486,,,trigger)</f>
        <v>42968</v>
      </c>
      <c r="AE486" s="40">
        <f>_xll.qlInterestRateIndexMaturity($Y$21,AD486,)</f>
        <v>43060</v>
      </c>
      <c r="AF486" s="43" t="e">
        <f>_xll.qlTenorBasisValue(TenorBasis3M,AD486,_xll.ohTrigger(trigger,$Y$36))</f>
        <v>#NUM!</v>
      </c>
      <c r="AG486" s="82">
        <f t="shared" si="28"/>
        <v>3.7747837864610134E-4</v>
      </c>
      <c r="AH486" s="82">
        <f>_xll.qlIndexFixing($Y$21,$AC486,TRUE,_xll.ohTrigger(trigger))</f>
        <v>3.7476693867873843E-4</v>
      </c>
      <c r="AI486" s="43">
        <f>_xll.qlIndexFixing($Y$6,$AC486,TRUE,trigger)</f>
        <v>3.7747837864610134E-4</v>
      </c>
      <c r="AJ486" s="45">
        <f t="shared" si="29"/>
        <v>-2.7114399673629112E-2</v>
      </c>
    </row>
    <row r="487" spans="28:36" x14ac:dyDescent="0.2">
      <c r="AB487" s="39" t="s">
        <v>86</v>
      </c>
      <c r="AC487" s="40">
        <f>_xll.qlInterestRateIndexFixingDate($Y$21,AD487)</f>
        <v>42965</v>
      </c>
      <c r="AD487" s="40">
        <f>_xll.qlCalendarAdvance(calendar,$AD486,AB487,,,trigger)</f>
        <v>42969</v>
      </c>
      <c r="AE487" s="40">
        <f>_xll.qlInterestRateIndexMaturity($Y$21,AD487,)</f>
        <v>43061</v>
      </c>
      <c r="AF487" s="43" t="e">
        <f>_xll.qlTenorBasisValue(TenorBasis3M,AD487,_xll.ohTrigger(trigger,$Y$36))</f>
        <v>#NUM!</v>
      </c>
      <c r="AG487" s="82">
        <f t="shared" si="28"/>
        <v>3.8209544689056914E-4</v>
      </c>
      <c r="AH487" s="82">
        <f>_xll.qlIndexFixing($Y$21,$AC487,TRUE,_xll.ohTrigger(trigger))</f>
        <v>3.7945844411070638E-4</v>
      </c>
      <c r="AI487" s="43">
        <f>_xll.qlIndexFixing($Y$6,$AC487,TRUE,trigger)</f>
        <v>3.8209544689056914E-4</v>
      </c>
      <c r="AJ487" s="45">
        <f t="shared" si="29"/>
        <v>-2.6370027798627609E-2</v>
      </c>
    </row>
    <row r="488" spans="28:36" x14ac:dyDescent="0.2">
      <c r="AB488" s="39" t="s">
        <v>86</v>
      </c>
      <c r="AC488" s="40">
        <f>_xll.qlInterestRateIndexFixingDate($Y$21,AD488)</f>
        <v>42968</v>
      </c>
      <c r="AD488" s="40">
        <f>_xll.qlCalendarAdvance(calendar,$AD487,AB488,,,trigger)</f>
        <v>42970</v>
      </c>
      <c r="AE488" s="40">
        <f>_xll.qlInterestRateIndexMaturity($Y$21,AD488,)</f>
        <v>43062</v>
      </c>
      <c r="AF488" s="43" t="e">
        <f>_xll.qlTenorBasisValue(TenorBasis3M,AD488,_xll.ohTrigger(trigger,$Y$36))</f>
        <v>#NUM!</v>
      </c>
      <c r="AG488" s="82">
        <f t="shared" si="28"/>
        <v>3.8673159917497214E-4</v>
      </c>
      <c r="AH488" s="82">
        <f>_xll.qlIndexFixing($Y$21,$AC488,TRUE,_xll.ohTrigger(trigger))</f>
        <v>3.8417584416390414E-4</v>
      </c>
      <c r="AI488" s="43">
        <f>_xll.qlIndexFixing($Y$6,$AC488,TRUE,trigger)</f>
        <v>3.8673159917497214E-4</v>
      </c>
      <c r="AJ488" s="45">
        <f t="shared" si="29"/>
        <v>-2.5557550110679936E-2</v>
      </c>
    </row>
    <row r="489" spans="28:36" x14ac:dyDescent="0.2">
      <c r="AB489" s="39" t="s">
        <v>86</v>
      </c>
      <c r="AC489" s="40">
        <f>_xll.qlInterestRateIndexFixingDate($Y$21,AD489)</f>
        <v>42969</v>
      </c>
      <c r="AD489" s="40">
        <f>_xll.qlCalendarAdvance(calendar,$AD488,AB489,,,trigger)</f>
        <v>42971</v>
      </c>
      <c r="AE489" s="40">
        <f>_xll.qlInterestRateIndexMaturity($Y$21,AD489,)</f>
        <v>43063</v>
      </c>
      <c r="AF489" s="43" t="e">
        <f>_xll.qlTenorBasisValue(TenorBasis3M,AD489,_xll.ohTrigger(trigger,$Y$36))</f>
        <v>#NUM!</v>
      </c>
      <c r="AG489" s="82">
        <f t="shared" si="28"/>
        <v>3.9138700988764722E-4</v>
      </c>
      <c r="AH489" s="82">
        <f>_xll.qlIndexFixing($Y$21,$AC489,TRUE,_xll.ohTrigger(trigger))</f>
        <v>3.8891945494286565E-4</v>
      </c>
      <c r="AI489" s="43">
        <f>_xll.qlIndexFixing($Y$6,$AC489,TRUE,trigger)</f>
        <v>3.9138700988764722E-4</v>
      </c>
      <c r="AJ489" s="45">
        <f t="shared" si="29"/>
        <v>-2.467554944781563E-2</v>
      </c>
    </row>
    <row r="490" spans="28:36" x14ac:dyDescent="0.2">
      <c r="AB490" s="39" t="s">
        <v>86</v>
      </c>
      <c r="AC490" s="40">
        <f>_xll.qlInterestRateIndexFixingDate($Y$21,AD490)</f>
        <v>42970</v>
      </c>
      <c r="AD490" s="40">
        <f>_xll.qlCalendarAdvance(calendar,$AD489,AB490,,,trigger)</f>
        <v>42972</v>
      </c>
      <c r="AE490" s="40">
        <f>_xll.qlInterestRateIndexMaturity($Y$21,AD490,)</f>
        <v>43066</v>
      </c>
      <c r="AF490" s="43" t="e">
        <f>_xll.qlTenorBasisValue(TenorBasis3M,AD490,_xll.ohTrigger(trigger,$Y$36))</f>
        <v>#NUM!</v>
      </c>
      <c r="AG490" s="82">
        <f t="shared" si="28"/>
        <v>3.9606185341693143E-4</v>
      </c>
      <c r="AH490" s="82">
        <f>_xll.qlIndexFixing($Y$21,$AC490,TRUE,_xll.ohTrigger(trigger))</f>
        <v>3.9894632650948304E-4</v>
      </c>
      <c r="AI490" s="43">
        <f>_xll.qlIndexFixing($Y$6,$AC490,TRUE,trigger)</f>
        <v>3.9606185341693143E-4</v>
      </c>
      <c r="AJ490" s="45">
        <f t="shared" si="29"/>
        <v>2.8844730925516059E-2</v>
      </c>
    </row>
    <row r="491" spans="28:36" x14ac:dyDescent="0.2">
      <c r="AB491" s="39" t="s">
        <v>86</v>
      </c>
      <c r="AC491" s="40">
        <f>_xll.qlInterestRateIndexFixingDate($Y$21,AD491)</f>
        <v>42971</v>
      </c>
      <c r="AD491" s="40">
        <f>_xll.qlCalendarAdvance(calendar,$AD490,AB491,,,trigger)</f>
        <v>42975</v>
      </c>
      <c r="AE491" s="40">
        <f>_xll.qlInterestRateIndexMaturity($Y$21,AD491,)</f>
        <v>43067</v>
      </c>
      <c r="AF491" s="43" t="e">
        <f>_xll.qlTenorBasisValue(TenorBasis3M,AD491,_xll.ohTrigger(trigger,$Y$36))</f>
        <v>#NUM!</v>
      </c>
      <c r="AG491" s="82">
        <f t="shared" si="28"/>
        <v>4.1020472478780926E-4</v>
      </c>
      <c r="AH491" s="82">
        <f>_xll.qlIndexFixing($Y$21,$AC491,TRUE,_xll.ohTrigger(trigger))</f>
        <v>4.0816232759904631E-4</v>
      </c>
      <c r="AI491" s="43">
        <f>_xll.qlIndexFixing($Y$6,$AC491,TRUE,trigger)</f>
        <v>4.1020472478780926E-4</v>
      </c>
      <c r="AJ491" s="45">
        <f t="shared" si="29"/>
        <v>-2.0423971887629504E-2</v>
      </c>
    </row>
    <row r="492" spans="28:36" x14ac:dyDescent="0.2">
      <c r="AB492" s="39" t="s">
        <v>86</v>
      </c>
      <c r="AC492" s="40">
        <f>_xll.qlInterestRateIndexFixingDate($Y$21,AD492)</f>
        <v>42972</v>
      </c>
      <c r="AD492" s="40">
        <f>_xll.qlCalendarAdvance(calendar,$AD491,AB492,,,trigger)</f>
        <v>42976</v>
      </c>
      <c r="AE492" s="40">
        <f>_xll.qlInterestRateIndexMaturity($Y$21,AD492,)</f>
        <v>43068</v>
      </c>
      <c r="AF492" s="43" t="e">
        <f>_xll.qlTenorBasisValue(TenorBasis3M,AD492,_xll.ohTrigger(trigger,$Y$36))</f>
        <v>#NUM!</v>
      </c>
      <c r="AG492" s="82">
        <f t="shared" si="28"/>
        <v>4.1495904346690023E-4</v>
      </c>
      <c r="AH492" s="82">
        <f>_xll.qlIndexFixing($Y$21,$AC492,TRUE,_xll.ohTrigger(trigger))</f>
        <v>4.1304173372514879E-4</v>
      </c>
      <c r="AI492" s="43">
        <f>_xll.qlIndexFixing($Y$6,$AC492,TRUE,trigger)</f>
        <v>4.1495904346690023E-4</v>
      </c>
      <c r="AJ492" s="45">
        <f t="shared" si="29"/>
        <v>-1.9173097417514419E-2</v>
      </c>
    </row>
    <row r="493" spans="28:36" x14ac:dyDescent="0.2">
      <c r="AB493" s="39" t="s">
        <v>86</v>
      </c>
      <c r="AC493" s="40">
        <f>_xll.qlInterestRateIndexFixingDate($Y$21,AD493)</f>
        <v>42975</v>
      </c>
      <c r="AD493" s="40">
        <f>_xll.qlCalendarAdvance(calendar,$AD492,AB493,,,trigger)</f>
        <v>42977</v>
      </c>
      <c r="AE493" s="40">
        <f>_xll.qlInterestRateIndexMaturity($Y$21,AD493,)</f>
        <v>43069</v>
      </c>
      <c r="AF493" s="43" t="e">
        <f>_xll.qlTenorBasisValue(TenorBasis3M,AD493,_xll.ohTrigger(trigger,$Y$36))</f>
        <v>#NUM!</v>
      </c>
      <c r="AG493" s="82">
        <f t="shared" si="28"/>
        <v>4.1973366690428542E-4</v>
      </c>
      <c r="AH493" s="82">
        <f>_xll.qlIndexFixing($Y$21,$AC493,TRUE,_xll.ohTrigger(trigger))</f>
        <v>4.1794924727459656E-4</v>
      </c>
      <c r="AI493" s="43">
        <f>_xll.qlIndexFixing($Y$6,$AC493,TRUE,trigger)</f>
        <v>4.1973366690428542E-4</v>
      </c>
      <c r="AJ493" s="45">
        <f t="shared" si="29"/>
        <v>-1.7844196296888618E-2</v>
      </c>
    </row>
    <row r="494" spans="28:36" x14ac:dyDescent="0.2">
      <c r="AB494" s="39" t="s">
        <v>86</v>
      </c>
      <c r="AC494" s="40">
        <f>_xll.qlInterestRateIndexFixingDate($Y$21,AD494)</f>
        <v>42976</v>
      </c>
      <c r="AD494" s="40">
        <f>_xll.qlCalendarAdvance(calendar,$AD493,AB494,,,trigger)</f>
        <v>42978</v>
      </c>
      <c r="AE494" s="40">
        <f>_xll.qlInterestRateIndexMaturity($Y$21,AD494,)</f>
        <v>43069</v>
      </c>
      <c r="AF494" s="43" t="e">
        <f>_xll.qlTenorBasisValue(TenorBasis3M,AD494,_xll.ohTrigger(trigger,$Y$36))</f>
        <v>#NUM!</v>
      </c>
      <c r="AG494" s="82">
        <f t="shared" si="28"/>
        <v>4.2452876948830172E-4</v>
      </c>
      <c r="AH494" s="82">
        <f>_xll.qlIndexFixing($Y$21,$AC494,TRUE,_xll.ohTrigger(trigger))</f>
        <v>4.2017402042605369E-4</v>
      </c>
      <c r="AI494" s="43">
        <f>_xll.qlIndexFixing($Y$6,$AC494,TRUE,trigger)</f>
        <v>4.2452876948830172E-4</v>
      </c>
      <c r="AJ494" s="45">
        <f t="shared" si="29"/>
        <v>-4.3547490622480256E-2</v>
      </c>
    </row>
    <row r="495" spans="28:36" x14ac:dyDescent="0.2">
      <c r="AB495" s="39" t="s">
        <v>86</v>
      </c>
      <c r="AC495" s="40">
        <f>_xll.qlInterestRateIndexFixingDate($Y$21,AD495)</f>
        <v>42977</v>
      </c>
      <c r="AD495" s="40">
        <f>_xll.qlCalendarAdvance(calendar,$AD494,AB495,,,trigger)</f>
        <v>42979</v>
      </c>
      <c r="AE495" s="40">
        <f>_xll.qlInterestRateIndexMaturity($Y$21,AD495,)</f>
        <v>43070</v>
      </c>
      <c r="AF495" s="43" t="e">
        <f>_xll.qlTenorBasisValue(TenorBasis3M,AD495,_xll.ohTrigger(trigger,$Y$36))</f>
        <v>#NUM!</v>
      </c>
      <c r="AG495" s="82">
        <f t="shared" si="28"/>
        <v>4.2934452560728628E-4</v>
      </c>
      <c r="AH495" s="82">
        <f>_xll.qlIndexFixing($Y$21,$AC495,TRUE,_xll.ohTrigger(trigger))</f>
        <v>4.2512173289874558E-4</v>
      </c>
      <c r="AI495" s="43">
        <f>_xll.qlIndexFixing($Y$6,$AC495,TRUE,trigger)</f>
        <v>4.2934452560728628E-4</v>
      </c>
      <c r="AJ495" s="45">
        <f t="shared" si="29"/>
        <v>-4.2227927085406965E-2</v>
      </c>
    </row>
    <row r="496" spans="28:36" x14ac:dyDescent="0.2">
      <c r="AB496" s="39" t="s">
        <v>86</v>
      </c>
      <c r="AC496" s="40">
        <f>_xll.qlInterestRateIndexFixingDate($Y$21,AD496)</f>
        <v>42978</v>
      </c>
      <c r="AD496" s="40">
        <f>_xll.qlCalendarAdvance(calendar,$AD495,AB496,,,trigger)</f>
        <v>42982</v>
      </c>
      <c r="AE496" s="40">
        <f>_xll.qlInterestRateIndexMaturity($Y$21,AD496,)</f>
        <v>43073</v>
      </c>
      <c r="AF496" s="43" t="e">
        <f>_xll.qlTenorBasisValue(TenorBasis3M,AD496,_xll.ohTrigger(trigger,$Y$36))</f>
        <v>#NUM!</v>
      </c>
      <c r="AG496" s="82">
        <f t="shared" si="28"/>
        <v>4.4391745905741925E-4</v>
      </c>
      <c r="AH496" s="82">
        <f>_xll.qlIndexFixing($Y$21,$AC496,TRUE,_xll.ohTrigger(trigger))</f>
        <v>4.4014006580394996E-4</v>
      </c>
      <c r="AI496" s="43">
        <f>_xll.qlIndexFixing($Y$6,$AC496,TRUE,trigger)</f>
        <v>4.4391745905741925E-4</v>
      </c>
      <c r="AJ496" s="45">
        <f t="shared" si="29"/>
        <v>-3.7773932534692863E-2</v>
      </c>
    </row>
    <row r="497" spans="28:36" x14ac:dyDescent="0.2">
      <c r="AB497" s="39" t="s">
        <v>86</v>
      </c>
      <c r="AC497" s="40">
        <f>_xll.qlInterestRateIndexFixingDate($Y$21,AD497)</f>
        <v>42979</v>
      </c>
      <c r="AD497" s="40">
        <f>_xll.qlCalendarAdvance(calendar,$AD496,AB497,,,trigger)</f>
        <v>42983</v>
      </c>
      <c r="AE497" s="40">
        <f>_xll.qlInterestRateIndexMaturity($Y$21,AD497,)</f>
        <v>43074</v>
      </c>
      <c r="AF497" s="43" t="e">
        <f>_xll.qlTenorBasisValue(TenorBasis3M,AD497,_xll.ohTrigger(trigger,$Y$36))</f>
        <v>#NUM!</v>
      </c>
      <c r="AG497" s="82">
        <f t="shared" si="28"/>
        <v>4.4881757319964667E-4</v>
      </c>
      <c r="AH497" s="82">
        <f>_xll.qlIndexFixing($Y$21,$AC497,TRUE,_xll.ohTrigger(trigger))</f>
        <v>4.4520564061016117E-4</v>
      </c>
      <c r="AI497" s="43">
        <f>_xll.qlIndexFixing($Y$6,$AC497,TRUE,trigger)</f>
        <v>4.4881757319964667E-4</v>
      </c>
      <c r="AJ497" s="45">
        <f t="shared" si="29"/>
        <v>-3.6119325894854976E-2</v>
      </c>
    </row>
    <row r="498" spans="28:36" x14ac:dyDescent="0.2">
      <c r="AB498" s="39" t="s">
        <v>86</v>
      </c>
      <c r="AC498" s="40">
        <f>_xll.qlInterestRateIndexFixingDate($Y$21,AD498)</f>
        <v>42982</v>
      </c>
      <c r="AD498" s="40">
        <f>_xll.qlCalendarAdvance(calendar,$AD497,AB498,,,trigger)</f>
        <v>42984</v>
      </c>
      <c r="AE498" s="40">
        <f>_xll.qlInterestRateIndexMaturity($Y$21,AD498,)</f>
        <v>43075</v>
      </c>
      <c r="AF498" s="43" t="e">
        <f>_xll.qlTenorBasisValue(TenorBasis3M,AD498,_xll.ohTrigger(trigger,$Y$36))</f>
        <v>#NUM!</v>
      </c>
      <c r="AG498" s="82">
        <f t="shared" si="28"/>
        <v>4.5373921281852733E-4</v>
      </c>
      <c r="AH498" s="82">
        <f>_xll.qlIndexFixing($Y$21,$AC498,TRUE,_xll.ohTrigger(trigger))</f>
        <v>4.5030148001247639E-4</v>
      </c>
      <c r="AI498" s="43">
        <f>_xll.qlIndexFixing($Y$6,$AC498,TRUE,trigger)</f>
        <v>4.5373921281852733E-4</v>
      </c>
      <c r="AJ498" s="45">
        <f t="shared" si="29"/>
        <v>-3.4377328060509353E-2</v>
      </c>
    </row>
    <row r="499" spans="28:36" x14ac:dyDescent="0.2">
      <c r="AB499" s="39" t="s">
        <v>86</v>
      </c>
      <c r="AC499" s="40">
        <f>_xll.qlInterestRateIndexFixingDate($Y$21,AD499)</f>
        <v>42983</v>
      </c>
      <c r="AD499" s="40">
        <f>_xll.qlCalendarAdvance(calendar,$AD498,AB499,,,trigger)</f>
        <v>42985</v>
      </c>
      <c r="AE499" s="40">
        <f>_xll.qlInterestRateIndexMaturity($Y$21,AD499,)</f>
        <v>43076</v>
      </c>
      <c r="AF499" s="43" t="e">
        <f>_xll.qlTenorBasisValue(TenorBasis3M,AD499,_xll.ohTrigger(trigger,$Y$36))</f>
        <v>#NUM!</v>
      </c>
      <c r="AG499" s="82">
        <f t="shared" si="28"/>
        <v>4.5868255230239823E-4</v>
      </c>
      <c r="AH499" s="82">
        <f>_xll.qlIndexFixing($Y$21,$AC499,TRUE,_xll.ohTrigger(trigger))</f>
        <v>4.5542790362072865E-4</v>
      </c>
      <c r="AI499" s="43">
        <f>_xll.qlIndexFixing($Y$6,$AC499,TRUE,trigger)</f>
        <v>4.5868255230239823E-4</v>
      </c>
      <c r="AJ499" s="45">
        <f t="shared" si="29"/>
        <v>-3.2546486816695835E-2</v>
      </c>
    </row>
    <row r="500" spans="28:36" x14ac:dyDescent="0.2">
      <c r="AB500" s="39" t="s">
        <v>86</v>
      </c>
      <c r="AC500" s="40">
        <f>_xll.qlInterestRateIndexFixingDate($Y$21,AD500)</f>
        <v>42984</v>
      </c>
      <c r="AD500" s="40">
        <f>_xll.qlCalendarAdvance(calendar,$AD499,AB500,,,trigger)</f>
        <v>42986</v>
      </c>
      <c r="AE500" s="40">
        <f>_xll.qlInterestRateIndexMaturity($Y$21,AD500,)</f>
        <v>43077</v>
      </c>
      <c r="AF500" s="43" t="e">
        <f>_xll.qlTenorBasisValue(TenorBasis3M,AD500,_xll.ohTrigger(trigger,$Y$36))</f>
        <v>#NUM!</v>
      </c>
      <c r="AG500" s="82">
        <f t="shared" si="28"/>
        <v>4.6364776603959637E-4</v>
      </c>
      <c r="AH500" s="82">
        <f>_xll.qlIndexFixing($Y$21,$AC500,TRUE,_xll.ohTrigger(trigger))</f>
        <v>4.6058523104562947E-4</v>
      </c>
      <c r="AI500" s="43">
        <f>_xll.qlIndexFixing($Y$6,$AC500,TRUE,trigger)</f>
        <v>4.6364776603959637E-4</v>
      </c>
      <c r="AJ500" s="45">
        <f t="shared" si="29"/>
        <v>-3.0625349939668985E-2</v>
      </c>
    </row>
    <row r="501" spans="28:36" x14ac:dyDescent="0.2">
      <c r="AB501" s="39" t="s">
        <v>86</v>
      </c>
      <c r="AC501" s="40">
        <f>_xll.qlInterestRateIndexFixingDate($Y$21,AD501)</f>
        <v>42985</v>
      </c>
      <c r="AD501" s="40">
        <f>_xll.qlCalendarAdvance(calendar,$AD500,AB501,,,trigger)</f>
        <v>42989</v>
      </c>
      <c r="AE501" s="40">
        <f>_xll.qlInterestRateIndexMaturity($Y$21,AD501,)</f>
        <v>43080</v>
      </c>
      <c r="AF501" s="43" t="e">
        <f>_xll.qlTenorBasisValue(TenorBasis3M,AD501,_xll.ohTrigger(trigger,$Y$36))</f>
        <v>#NUM!</v>
      </c>
      <c r="AG501" s="82">
        <f t="shared" si="28"/>
        <v>4.786763966545248E-4</v>
      </c>
      <c r="AH501" s="82">
        <f>_xll.qlIndexFixing($Y$21,$AC501,TRUE,_xll.ohTrigger(trigger))</f>
        <v>4.7624583238267898E-4</v>
      </c>
      <c r="AI501" s="43">
        <f>_xll.qlIndexFixing($Y$6,$AC501,TRUE,trigger)</f>
        <v>4.786763966545248E-4</v>
      </c>
      <c r="AJ501" s="45">
        <f t="shared" si="29"/>
        <v>-2.430564271845817E-2</v>
      </c>
    </row>
    <row r="502" spans="28:36" x14ac:dyDescent="0.2">
      <c r="AB502" s="39" t="s">
        <v>86</v>
      </c>
      <c r="AC502" s="40">
        <f>_xll.qlInterestRateIndexFixingDate($Y$21,AD502)</f>
        <v>42986</v>
      </c>
      <c r="AD502" s="40">
        <f>_xll.qlCalendarAdvance(calendar,$AD501,AB502,,,trigger)</f>
        <v>42990</v>
      </c>
      <c r="AE502" s="40">
        <f>_xll.qlInterestRateIndexMaturity($Y$21,AD502,)</f>
        <v>43081</v>
      </c>
      <c r="AF502" s="43" t="e">
        <f>_xll.qlTenorBasisValue(TenorBasis3M,AD502,_xll.ohTrigger(trigger,$Y$36))</f>
        <v>#NUM!</v>
      </c>
      <c r="AG502" s="82">
        <f t="shared" si="28"/>
        <v>4.8373085128840195E-4</v>
      </c>
      <c r="AH502" s="82">
        <f>_xll.qlIndexFixing($Y$21,$AC502,TRUE,_xll.ohTrigger(trigger))</f>
        <v>4.8152997124541386E-4</v>
      </c>
      <c r="AI502" s="43">
        <f>_xll.qlIndexFixing($Y$6,$AC502,TRUE,trigger)</f>
        <v>4.8373085128840195E-4</v>
      </c>
      <c r="AJ502" s="45">
        <f t="shared" si="29"/>
        <v>-2.2008800429880807E-2</v>
      </c>
    </row>
    <row r="503" spans="28:36" x14ac:dyDescent="0.2">
      <c r="AB503" s="39" t="s">
        <v>86</v>
      </c>
      <c r="AC503" s="40">
        <f>_xll.qlInterestRateIndexFixingDate($Y$21,AD503)</f>
        <v>42989</v>
      </c>
      <c r="AD503" s="40">
        <f>_xll.qlCalendarAdvance(calendar,$AD502,AB503,,,trigger)</f>
        <v>42991</v>
      </c>
      <c r="AE503" s="40">
        <f>_xll.qlInterestRateIndexMaturity($Y$21,AD503,)</f>
        <v>43082</v>
      </c>
      <c r="AF503" s="43" t="e">
        <f>_xll.qlTenorBasisValue(TenorBasis3M,AD503,_xll.ohTrigger(trigger,$Y$36))</f>
        <v>#NUM!</v>
      </c>
      <c r="AG503" s="82">
        <f t="shared" si="28"/>
        <v>4.8880805211729147E-4</v>
      </c>
      <c r="AH503" s="82">
        <f>_xll.qlIndexFixing($Y$21,$AC503,TRUE,_xll.ohTrigger(trigger))</f>
        <v>4.8684661202227583E-4</v>
      </c>
      <c r="AI503" s="43">
        <f>_xll.qlIndexFixing($Y$6,$AC503,TRUE,trigger)</f>
        <v>4.8880805211729147E-4</v>
      </c>
      <c r="AJ503" s="45">
        <f t="shared" si="29"/>
        <v>-1.9614400950156367E-2</v>
      </c>
    </row>
    <row r="504" spans="28:36" x14ac:dyDescent="0.2">
      <c r="AB504" s="39" t="s">
        <v>86</v>
      </c>
      <c r="AC504" s="40">
        <f>_xll.qlInterestRateIndexFixingDate($Y$21,AD504)</f>
        <v>42990</v>
      </c>
      <c r="AD504" s="40">
        <f>_xll.qlCalendarAdvance(calendar,$AD503,AB504,,,trigger)</f>
        <v>42992</v>
      </c>
      <c r="AE504" s="40">
        <f>_xll.qlInterestRateIndexMaturity($Y$21,AD504,)</f>
        <v>43083</v>
      </c>
      <c r="AF504" s="43" t="e">
        <f>_xll.qlTenorBasisValue(TenorBasis3M,AD504,_xll.ohTrigger(trigger,$Y$36))</f>
        <v>#NUM!</v>
      </c>
      <c r="AG504" s="82">
        <f t="shared" si="28"/>
        <v>4.939081735295302E-4</v>
      </c>
      <c r="AH504" s="82">
        <f>_xll.qlIndexFixing($Y$21,$AC504,TRUE,_xll.ohTrigger(trigger))</f>
        <v>4.9219607433890957E-4</v>
      </c>
      <c r="AI504" s="43">
        <f>_xll.qlIndexFixing($Y$6,$AC504,TRUE,trigger)</f>
        <v>4.939081735295302E-4</v>
      </c>
      <c r="AJ504" s="45">
        <f t="shared" si="29"/>
        <v>-1.7120991906206286E-2</v>
      </c>
    </row>
    <row r="505" spans="28:36" x14ac:dyDescent="0.2">
      <c r="AB505" s="39" t="s">
        <v>86</v>
      </c>
      <c r="AC505" s="40">
        <f>_xll.qlInterestRateIndexFixingDate($Y$21,AD505)</f>
        <v>42991</v>
      </c>
      <c r="AD505" s="40">
        <f>_xll.qlCalendarAdvance(calendar,$AD504,AB505,,,trigger)</f>
        <v>42993</v>
      </c>
      <c r="AE505" s="40">
        <f>_xll.qlInterestRateIndexMaturity($Y$21,AD505,)</f>
        <v>43084</v>
      </c>
      <c r="AF505" s="43" t="e">
        <f>_xll.qlTenorBasisValue(TenorBasis3M,AD505,_xll.ohTrigger(trigger,$Y$36))</f>
        <v>#NUM!</v>
      </c>
      <c r="AG505" s="82">
        <f t="shared" si="28"/>
        <v>4.990313899134553E-4</v>
      </c>
      <c r="AH505" s="82">
        <f>_xll.qlIndexFixing($Y$21,$AC505,TRUE,_xll.ohTrigger(trigger))</f>
        <v>4.9757867782535177E-4</v>
      </c>
      <c r="AI505" s="43">
        <f>_xll.qlIndexFixing($Y$6,$AC505,TRUE,trigger)</f>
        <v>4.990313899134553E-4</v>
      </c>
      <c r="AJ505" s="45">
        <f t="shared" si="29"/>
        <v>-1.4527120881035289E-2</v>
      </c>
    </row>
    <row r="506" spans="28:36" x14ac:dyDescent="0.2">
      <c r="AB506" s="39" t="s">
        <v>86</v>
      </c>
      <c r="AC506" s="40">
        <f>_xll.qlInterestRateIndexFixingDate($Y$21,AD506)</f>
        <v>42992</v>
      </c>
      <c r="AD506" s="40">
        <f>_xll.qlCalendarAdvance(calendar,$AD505,AB506,,,trigger)</f>
        <v>42996</v>
      </c>
      <c r="AE506" s="40">
        <f>_xll.qlInterestRateIndexMaturity($Y$21,AD506,)</f>
        <v>43087</v>
      </c>
      <c r="AF506" s="43" t="e">
        <f>_xll.qlTenorBasisValue(TenorBasis3M,AD506,_xll.ohTrigger(trigger,$Y$36))</f>
        <v>#NUM!</v>
      </c>
      <c r="AG506" s="82">
        <f t="shared" si="28"/>
        <v>5.1454135277871822E-4</v>
      </c>
      <c r="AH506" s="82">
        <f>_xll.qlIndexFixing($Y$21,$AC506,TRUE,_xll.ohTrigger(trigger))</f>
        <v>5.1392853163112733E-4</v>
      </c>
      <c r="AI506" s="43">
        <f>_xll.qlIndexFixing($Y$6,$AC506,TRUE,trigger)</f>
        <v>5.1454135277871822E-4</v>
      </c>
      <c r="AJ506" s="45">
        <f t="shared" si="29"/>
        <v>-6.128211475908826E-3</v>
      </c>
    </row>
    <row r="507" spans="28:36" x14ac:dyDescent="0.2">
      <c r="AB507" s="39" t="s">
        <v>86</v>
      </c>
      <c r="AC507" s="40">
        <f>_xll.qlInterestRateIndexFixingDate($Y$21,AD507)</f>
        <v>42993</v>
      </c>
      <c r="AD507" s="40">
        <f>_xll.qlCalendarAdvance(calendar,$AD506,AB507,,,trigger)</f>
        <v>42997</v>
      </c>
      <c r="AE507" s="40">
        <f>_xll.qlInterestRateIndexMaturity($Y$21,AD507,)</f>
        <v>43088</v>
      </c>
      <c r="AF507" s="43" t="e">
        <f>_xll.qlTenorBasisValue(TenorBasis3M,AD507,_xll.ohTrigger(trigger,$Y$36))</f>
        <v>#NUM!</v>
      </c>
      <c r="AG507" s="82">
        <f t="shared" si="28"/>
        <v>5.1975869293275842E-4</v>
      </c>
      <c r="AH507" s="82">
        <f>_xll.qlIndexFixing($Y$21,$AC507,TRUE,_xll.ohTrigger(trigger))</f>
        <v>5.1944689613845621E-4</v>
      </c>
      <c r="AI507" s="43">
        <f>_xll.qlIndexFixing($Y$6,$AC507,TRUE,trigger)</f>
        <v>5.1975869293275842E-4</v>
      </c>
      <c r="AJ507" s="45">
        <f t="shared" si="29"/>
        <v>-3.1179679430221388E-3</v>
      </c>
    </row>
    <row r="508" spans="28:36" x14ac:dyDescent="0.2">
      <c r="AB508" s="39" t="s">
        <v>86</v>
      </c>
      <c r="AC508" s="40">
        <f>_xll.qlInterestRateIndexFixingDate($Y$21,AD508)</f>
        <v>42996</v>
      </c>
      <c r="AD508" s="40">
        <f>_xll.qlCalendarAdvance(calendar,$AD507,AB508,,,trigger)</f>
        <v>42998</v>
      </c>
      <c r="AE508" s="40">
        <f>_xll.qlInterestRateIndexMaturity($Y$21,AD508,)</f>
        <v>43089</v>
      </c>
      <c r="AF508" s="43" t="e">
        <f>_xll.qlTenorBasisValue(TenorBasis3M,AD508,_xll.ohTrigger(trigger,$Y$36))</f>
        <v>#NUM!</v>
      </c>
      <c r="AG508" s="82">
        <f t="shared" si="28"/>
        <v>5.2500000000017008E-4</v>
      </c>
      <c r="AH508" s="82">
        <f>_xll.qlIndexFixing($Y$21,$AC508,TRUE,_xll.ohTrigger(trigger))</f>
        <v>5.2500000000003553E-4</v>
      </c>
      <c r="AI508" s="43">
        <f>_xll.qlIndexFixing($Y$6,$AC508,TRUE,trigger)</f>
        <v>5.2500000000017008E-4</v>
      </c>
      <c r="AJ508" s="45">
        <f t="shared" si="29"/>
        <v>-1.345494896054511E-12</v>
      </c>
    </row>
    <row r="509" spans="28:36" x14ac:dyDescent="0.2">
      <c r="AB509" s="39" t="s">
        <v>86</v>
      </c>
      <c r="AC509" s="40">
        <f>_xll.qlInterestRateIndexFixingDate($Y$21,AD509)</f>
        <v>42997</v>
      </c>
      <c r="AD509" s="40">
        <f>_xll.qlCalendarAdvance(calendar,$AD508,AB509,,,trigger)</f>
        <v>42999</v>
      </c>
      <c r="AE509" s="40">
        <f>_xll.qlInterestRateIndexMaturity($Y$21,AD509,)</f>
        <v>43090</v>
      </c>
      <c r="AF509" s="43" t="e">
        <f>_xll.qlTenorBasisValue(TenorBasis3M,AD509,_xll.ohTrigger(trigger,$Y$36))</f>
        <v>#NUM!</v>
      </c>
      <c r="AG509" s="82">
        <f t="shared" si="28"/>
        <v>5.3026540069361265E-4</v>
      </c>
      <c r="AH509" s="82">
        <f>_xll.qlIndexFixing($Y$21,$AC509,TRUE,_xll.ohTrigger(trigger))</f>
        <v>5.3058809838054581E-4</v>
      </c>
      <c r="AI509" s="43">
        <f>_xll.qlIndexFixing($Y$6,$AC509,TRUE,trigger)</f>
        <v>5.3026540069361265E-4</v>
      </c>
      <c r="AJ509" s="45">
        <f t="shared" si="29"/>
        <v>3.2269768693315732E-3</v>
      </c>
    </row>
    <row r="510" spans="28:36" x14ac:dyDescent="0.2">
      <c r="AB510" s="39" t="s">
        <v>86</v>
      </c>
      <c r="AC510" s="40">
        <f>_xll.qlInterestRateIndexFixingDate($Y$21,AD510)</f>
        <v>42998</v>
      </c>
      <c r="AD510" s="40">
        <f>_xll.qlCalendarAdvance(calendar,$AD509,AB510,,,trigger)</f>
        <v>43000</v>
      </c>
      <c r="AE510" s="40">
        <f>_xll.qlInterestRateIndexMaturity($Y$21,AD510,)</f>
        <v>43091</v>
      </c>
      <c r="AF510" s="43" t="e">
        <f>_xll.qlTenorBasisValue(TenorBasis3M,AD510,_xll.ohTrigger(trigger,$Y$36))</f>
        <v>#NUM!</v>
      </c>
      <c r="AG510" s="82">
        <f t="shared" si="28"/>
        <v>5.3555483102303645E-4</v>
      </c>
      <c r="AH510" s="82">
        <f>_xll.qlIndexFixing($Y$21,$AC510,TRUE,_xll.ohTrigger(trigger))</f>
        <v>5.3621113526325739E-4</v>
      </c>
      <c r="AI510" s="43">
        <f>_xll.qlIndexFixing($Y$6,$AC510,TRUE,trigger)</f>
        <v>5.3555483102303645E-4</v>
      </c>
      <c r="AJ510" s="45">
        <f t="shared" si="29"/>
        <v>6.5630424022093594E-3</v>
      </c>
    </row>
    <row r="511" spans="28:36" x14ac:dyDescent="0.2">
      <c r="AB511" s="39" t="s">
        <v>86</v>
      </c>
      <c r="AC511" s="40">
        <f>_xll.qlInterestRateIndexFixingDate($Y$21,AD511)</f>
        <v>42999</v>
      </c>
      <c r="AD511" s="40">
        <f>_xll.qlCalendarAdvance(calendar,$AD510,AB511,,,trigger)</f>
        <v>43003</v>
      </c>
      <c r="AE511" s="40">
        <f>_xll.qlInterestRateIndexMaturity($Y$21,AD511,)</f>
        <v>43096</v>
      </c>
      <c r="AF511" s="43" t="e">
        <f>_xll.qlTenorBasisValue(TenorBasis3M,AD511,_xll.ohTrigger(trigger,$Y$36))</f>
        <v>#NUM!</v>
      </c>
      <c r="AG511" s="82">
        <f t="shared" si="28"/>
        <v>5.5156618316992505E-4</v>
      </c>
      <c r="AH511" s="82">
        <f>_xll.qlIndexFixing($Y$21,$AC511,TRUE,_xll.ohTrigger(trigger))</f>
        <v>5.595809762432908E-4</v>
      </c>
      <c r="AI511" s="43">
        <f>_xll.qlIndexFixing($Y$6,$AC511,TRUE,trigger)</f>
        <v>5.5156618316992505E-4</v>
      </c>
      <c r="AJ511" s="45">
        <f t="shared" si="29"/>
        <v>8.0147930733657488E-2</v>
      </c>
    </row>
    <row r="512" spans="28:36" x14ac:dyDescent="0.2">
      <c r="AB512" s="39" t="s">
        <v>86</v>
      </c>
      <c r="AC512" s="40">
        <f>_xll.qlInterestRateIndexFixingDate($Y$21,AD512)</f>
        <v>43000</v>
      </c>
      <c r="AD512" s="40">
        <f>_xll.qlCalendarAdvance(calendar,$AD511,AB512,,,trigger)</f>
        <v>43004</v>
      </c>
      <c r="AE512" s="40">
        <f>_xll.qlInterestRateIndexMaturity($Y$21,AD512,)</f>
        <v>43096</v>
      </c>
      <c r="AF512" s="43" t="e">
        <f>_xll.qlTenorBasisValue(TenorBasis3M,AD512,_xll.ohTrigger(trigger,$Y$36))</f>
        <v>#NUM!</v>
      </c>
      <c r="AG512" s="82">
        <f t="shared" si="28"/>
        <v>5.5695061538600351E-4</v>
      </c>
      <c r="AH512" s="82">
        <f>_xll.qlIndexFixing($Y$21,$AC512,TRUE,_xll.ohTrigger(trigger))</f>
        <v>5.6220342867293075E-4</v>
      </c>
      <c r="AI512" s="43">
        <f>_xll.qlIndexFixing($Y$6,$AC512,TRUE,trigger)</f>
        <v>5.5695061538600351E-4</v>
      </c>
      <c r="AJ512" s="45">
        <f t="shared" si="29"/>
        <v>5.2528132869272479E-2</v>
      </c>
    </row>
    <row r="513" spans="28:36" x14ac:dyDescent="0.2">
      <c r="AB513" s="39" t="s">
        <v>86</v>
      </c>
      <c r="AC513" s="40">
        <f>_xll.qlInterestRateIndexFixingDate($Y$21,AD513)</f>
        <v>43003</v>
      </c>
      <c r="AD513" s="40">
        <f>_xll.qlCalendarAdvance(calendar,$AD512,AB513,,,trigger)</f>
        <v>43005</v>
      </c>
      <c r="AE513" s="40">
        <f>_xll.qlInterestRateIndexMaturity($Y$21,AD513,)</f>
        <v>43096</v>
      </c>
      <c r="AF513" s="43" t="e">
        <f>_xll.qlTenorBasisValue(TenorBasis3M,AD513,_xll.ohTrigger(trigger,$Y$36))</f>
        <v>#NUM!</v>
      </c>
      <c r="AG513" s="82">
        <f t="shared" si="28"/>
        <v>5.623585189094278E-4</v>
      </c>
      <c r="AH513" s="82">
        <f>_xll.qlIndexFixing($Y$21,$AC513,TRUE,_xll.ohTrigger(trigger))</f>
        <v>5.6483765983560185E-4</v>
      </c>
      <c r="AI513" s="43">
        <f>_xll.qlIndexFixing($Y$6,$AC513,TRUE,trigger)</f>
        <v>5.623585189094278E-4</v>
      </c>
      <c r="AJ513" s="45">
        <f t="shared" si="29"/>
        <v>2.4791409261740519E-2</v>
      </c>
    </row>
    <row r="514" spans="28:36" x14ac:dyDescent="0.2">
      <c r="AB514" s="39" t="s">
        <v>86</v>
      </c>
      <c r="AC514" s="40">
        <f>_xll.qlInterestRateIndexFixingDate($Y$21,AD514)</f>
        <v>43004</v>
      </c>
      <c r="AD514" s="40">
        <f>_xll.qlCalendarAdvance(calendar,$AD513,AB514,,,trigger)</f>
        <v>43006</v>
      </c>
      <c r="AE514" s="40">
        <f>_xll.qlInterestRateIndexMaturity($Y$21,AD514,)</f>
        <v>43097</v>
      </c>
      <c r="AF514" s="43" t="e">
        <f>_xll.qlTenorBasisValue(TenorBasis3M,AD514,_xll.ohTrigger(trigger,$Y$36))</f>
        <v>#NUM!</v>
      </c>
      <c r="AG514" s="82">
        <f t="shared" si="28"/>
        <v>5.6778978207447112E-4</v>
      </c>
      <c r="AH514" s="82">
        <f>_xll.qlIndexFixing($Y$21,$AC514,TRUE,_xll.ohTrigger(trigger))</f>
        <v>5.7066252553834385E-4</v>
      </c>
      <c r="AI514" s="43">
        <f>_xll.qlIndexFixing($Y$6,$AC514,TRUE,trigger)</f>
        <v>5.6778978207447112E-4</v>
      </c>
      <c r="AJ514" s="45">
        <f t="shared" si="29"/>
        <v>2.8727434638727227E-2</v>
      </c>
    </row>
    <row r="515" spans="28:36" x14ac:dyDescent="0.2">
      <c r="AB515" s="39" t="s">
        <v>86</v>
      </c>
      <c r="AC515" s="40">
        <f>_xll.qlInterestRateIndexFixingDate($Y$21,AD515)</f>
        <v>43005</v>
      </c>
      <c r="AD515" s="40">
        <f>_xll.qlCalendarAdvance(calendar,$AD514,AB515,,,trigger)</f>
        <v>43007</v>
      </c>
      <c r="AE515" s="40">
        <f>_xll.qlInterestRateIndexMaturity($Y$21,AD515,)</f>
        <v>43098</v>
      </c>
      <c r="AF515" s="43" t="e">
        <f>_xll.qlTenorBasisValue(TenorBasis3M,AD515,_xll.ohTrigger(trigger,$Y$36))</f>
        <v>#NUM!</v>
      </c>
      <c r="AG515" s="82">
        <f t="shared" si="28"/>
        <v>5.7324429321540637E-4</v>
      </c>
      <c r="AH515" s="82">
        <f>_xll.qlIndexFixing($Y$21,$AC515,TRUE,_xll.ohTrigger(trigger))</f>
        <v>5.7651967574670409E-4</v>
      </c>
      <c r="AI515" s="43">
        <f>_xll.qlIndexFixing($Y$6,$AC515,TRUE,trigger)</f>
        <v>5.7324429321540637E-4</v>
      </c>
      <c r="AJ515" s="45">
        <f t="shared" si="29"/>
        <v>3.27538253129772E-2</v>
      </c>
    </row>
    <row r="516" spans="28:36" x14ac:dyDescent="0.2">
      <c r="AB516" s="39" t="s">
        <v>86</v>
      </c>
      <c r="AC516" s="40">
        <f>_xll.qlInterestRateIndexFixingDate($Y$21,AD516)</f>
        <v>43006</v>
      </c>
      <c r="AD516" s="40">
        <f>_xll.qlCalendarAdvance(calendar,$AD515,AB516,,,trigger)</f>
        <v>43010</v>
      </c>
      <c r="AE516" s="40">
        <f>_xll.qlInterestRateIndexMaturity($Y$21,AD516,)</f>
        <v>43102</v>
      </c>
      <c r="AF516" s="43" t="e">
        <f>_xll.qlTenorBasisValue(TenorBasis3M,AD516,_xll.ohTrigger(trigger,$Y$36))</f>
        <v>#NUM!</v>
      </c>
      <c r="AG516" s="82">
        <f t="shared" ref="AG516:AG579" si="30">AI516</f>
        <v>5.8974619783629275E-4</v>
      </c>
      <c r="AH516" s="82">
        <f>_xll.qlIndexFixing($Y$21,$AC516,TRUE,_xll.ohTrigger(trigger))</f>
        <v>5.9752437423172438E-4</v>
      </c>
      <c r="AI516" s="43">
        <f>_xll.qlIndexFixing($Y$6,$AC516,TRUE,trigger)</f>
        <v>5.8974619783629275E-4</v>
      </c>
      <c r="AJ516" s="45">
        <f t="shared" ref="AJ516:AJ579" si="31">(AH516-AI516)*10000</f>
        <v>7.7781763954316324E-2</v>
      </c>
    </row>
    <row r="517" spans="28:36" x14ac:dyDescent="0.2">
      <c r="AB517" s="39" t="s">
        <v>86</v>
      </c>
      <c r="AC517" s="40">
        <f>_xll.qlInterestRateIndexFixingDate($Y$21,AD517)</f>
        <v>43007</v>
      </c>
      <c r="AD517" s="40">
        <f>_xll.qlCalendarAdvance(calendar,$AD516,AB517,,,trigger)</f>
        <v>43011</v>
      </c>
      <c r="AE517" s="40">
        <f>_xll.qlInterestRateIndexMaturity($Y$21,AD517,)</f>
        <v>43103</v>
      </c>
      <c r="AF517" s="43" t="e">
        <f>_xll.qlTenorBasisValue(TenorBasis3M,AD517,_xll.ohTrigger(trigger,$Y$36))</f>
        <v>#NUM!</v>
      </c>
      <c r="AG517" s="82">
        <f t="shared" si="30"/>
        <v>5.95292584223525E-4</v>
      </c>
      <c r="AH517" s="82">
        <f>_xll.qlIndexFixing($Y$21,$AC517,TRUE,_xll.ohTrigger(trigger))</f>
        <v>6.0351984917345308E-4</v>
      </c>
      <c r="AI517" s="43">
        <f>_xll.qlIndexFixing($Y$6,$AC517,TRUE,trigger)</f>
        <v>5.95292584223525E-4</v>
      </c>
      <c r="AJ517" s="45">
        <f t="shared" si="31"/>
        <v>8.2272649499280731E-2</v>
      </c>
    </row>
    <row r="518" spans="28:36" x14ac:dyDescent="0.2">
      <c r="AB518" s="39" t="s">
        <v>86</v>
      </c>
      <c r="AC518" s="40">
        <f>_xll.qlInterestRateIndexFixingDate($Y$21,AD518)</f>
        <v>43010</v>
      </c>
      <c r="AD518" s="40">
        <f>_xll.qlCalendarAdvance(calendar,$AD517,AB518,,,trigger)</f>
        <v>43012</v>
      </c>
      <c r="AE518" s="40">
        <f>_xll.qlInterestRateIndexMaturity($Y$21,AD518,)</f>
        <v>43104</v>
      </c>
      <c r="AF518" s="43" t="e">
        <f>_xll.qlTenorBasisValue(TenorBasis3M,AD518,_xll.ohTrigger(trigger,$Y$36))</f>
        <v>#NUM!</v>
      </c>
      <c r="AG518" s="82">
        <f t="shared" si="30"/>
        <v>6.008616602580138E-4</v>
      </c>
      <c r="AH518" s="82">
        <f>_xll.qlIndexFixing($Y$21,$AC518,TRUE,_xll.ohTrigger(trigger))</f>
        <v>6.0954534702108219E-4</v>
      </c>
      <c r="AI518" s="43">
        <f>_xll.qlIndexFixing($Y$6,$AC518,TRUE,trigger)</f>
        <v>6.008616602580138E-4</v>
      </c>
      <c r="AJ518" s="45">
        <f t="shared" si="31"/>
        <v>8.6836867630683948E-2</v>
      </c>
    </row>
    <row r="519" spans="28:36" x14ac:dyDescent="0.2">
      <c r="AB519" s="39" t="s">
        <v>86</v>
      </c>
      <c r="AC519" s="40">
        <f>_xll.qlInterestRateIndexFixingDate($Y$21,AD519)</f>
        <v>43011</v>
      </c>
      <c r="AD519" s="40">
        <f>_xll.qlCalendarAdvance(calendar,$AD518,AB519,,,trigger)</f>
        <v>43013</v>
      </c>
      <c r="AE519" s="40">
        <f>_xll.qlInterestRateIndexMaturity($Y$21,AD519,)</f>
        <v>43105</v>
      </c>
      <c r="AF519" s="43" t="e">
        <f>_xll.qlTenorBasisValue(TenorBasis3M,AD519,_xll.ohTrigger(trigger,$Y$36))</f>
        <v>#NUM!</v>
      </c>
      <c r="AG519" s="82">
        <f t="shared" si="30"/>
        <v>6.0645331427403222E-4</v>
      </c>
      <c r="AH519" s="82">
        <f>_xll.qlIndexFixing($Y$21,$AC519,TRUE,_xll.ohTrigger(trigger))</f>
        <v>6.156004852180167E-4</v>
      </c>
      <c r="AI519" s="43">
        <f>_xll.qlIndexFixing($Y$6,$AC519,TRUE,trigger)</f>
        <v>6.0645331427403222E-4</v>
      </c>
      <c r="AJ519" s="45">
        <f t="shared" si="31"/>
        <v>9.1471709439844853E-2</v>
      </c>
    </row>
    <row r="520" spans="28:36" x14ac:dyDescent="0.2">
      <c r="AB520" s="39" t="s">
        <v>86</v>
      </c>
      <c r="AC520" s="40">
        <f>_xll.qlInterestRateIndexFixingDate($Y$21,AD520)</f>
        <v>43012</v>
      </c>
      <c r="AD520" s="40">
        <f>_xll.qlCalendarAdvance(calendar,$AD519,AB520,,,trigger)</f>
        <v>43014</v>
      </c>
      <c r="AE520" s="40">
        <f>_xll.qlInterestRateIndexMaturity($Y$21,AD520,)</f>
        <v>43108</v>
      </c>
      <c r="AF520" s="43" t="e">
        <f>_xll.qlTenorBasisValue(TenorBasis3M,AD520,_xll.ohTrigger(trigger,$Y$36))</f>
        <v>#NUM!</v>
      </c>
      <c r="AG520" s="82">
        <f t="shared" si="30"/>
        <v>6.1206743460585314E-4</v>
      </c>
      <c r="AH520" s="82">
        <f>_xll.qlIndexFixing($Y$21,$AC520,TRUE,_xll.ohTrigger(trigger))</f>
        <v>6.2829131234612477E-4</v>
      </c>
      <c r="AI520" s="43">
        <f>_xll.qlIndexFixing($Y$6,$AC520,TRUE,trigger)</f>
        <v>6.1206743460585314E-4</v>
      </c>
      <c r="AJ520" s="45">
        <f t="shared" si="31"/>
        <v>0.16223877740271631</v>
      </c>
    </row>
    <row r="521" spans="28:36" x14ac:dyDescent="0.2">
      <c r="AB521" s="114" t="s">
        <v>87</v>
      </c>
      <c r="AC521" s="40">
        <f>_xll.qlInterestRateIndexFixingDate($Y$21,AD521)</f>
        <v>43019</v>
      </c>
      <c r="AD521" s="40">
        <f>_xll.qlCalendarAdvance(calendar,$AD520,AB521,,,trigger)</f>
        <v>43021</v>
      </c>
      <c r="AE521" s="40">
        <f>_xll.qlInterestRateIndexMaturity($Y$21,AD521,)</f>
        <v>43115</v>
      </c>
      <c r="AF521" s="43" t="e">
        <f>_xll.qlTenorBasisValue(TenorBasis3M,AD521,_xll.ohTrigger(trigger,$Y$36))</f>
        <v>#NUM!</v>
      </c>
      <c r="AG521" s="82">
        <f t="shared" si="30"/>
        <v>6.5198595384999812E-4</v>
      </c>
      <c r="AH521" s="82">
        <f>_xll.qlIndexFixing($Y$21,$AC521,TRUE,_xll.ohTrigger(trigger))</f>
        <v>6.718163521388748E-4</v>
      </c>
      <c r="AI521" s="43">
        <f>_xll.qlIndexFixing($Y$6,$AC521,TRUE,trigger)</f>
        <v>6.5198595384999812E-4</v>
      </c>
      <c r="AJ521" s="45">
        <f t="shared" si="31"/>
        <v>0.19830398288876683</v>
      </c>
    </row>
    <row r="522" spans="28:36" x14ac:dyDescent="0.2">
      <c r="AB522" s="114" t="s">
        <v>87</v>
      </c>
      <c r="AC522" s="40">
        <f>_xll.qlInterestRateIndexFixingDate($Y$21,AD522)</f>
        <v>43026</v>
      </c>
      <c r="AD522" s="40">
        <f>_xll.qlCalendarAdvance(calendar,$AD521,AB522,,,trigger)</f>
        <v>43028</v>
      </c>
      <c r="AE522" s="40">
        <f>_xll.qlInterestRateIndexMaturity($Y$21,AD522,)</f>
        <v>43122</v>
      </c>
      <c r="AF522" s="43" t="e">
        <f>_xll.qlTenorBasisValue(TenorBasis3M,AD522,_xll.ohTrigger(trigger,$Y$36))</f>
        <v>#NUM!</v>
      </c>
      <c r="AG522" s="82">
        <f t="shared" si="30"/>
        <v>6.9296154960345972E-4</v>
      </c>
      <c r="AH522" s="82">
        <f>_xll.qlIndexFixing($Y$21,$AC522,TRUE,_xll.ohTrigger(trigger))</f>
        <v>7.1659794610297691E-4</v>
      </c>
      <c r="AI522" s="43">
        <f>_xll.qlIndexFixing($Y$6,$AC522,TRUE,trigger)</f>
        <v>6.9296154960345972E-4</v>
      </c>
      <c r="AJ522" s="45">
        <f t="shared" si="31"/>
        <v>0.23636396499517195</v>
      </c>
    </row>
    <row r="523" spans="28:36" x14ac:dyDescent="0.2">
      <c r="AB523" s="114" t="s">
        <v>87</v>
      </c>
      <c r="AC523" s="40">
        <f>_xll.qlInterestRateIndexFixingDate($Y$21,AD523)</f>
        <v>43033</v>
      </c>
      <c r="AD523" s="40">
        <f>_xll.qlCalendarAdvance(calendar,$AD522,AB523,,,trigger)</f>
        <v>43035</v>
      </c>
      <c r="AE523" s="40">
        <f>_xll.qlInterestRateIndexMaturity($Y$21,AD523,)</f>
        <v>43129</v>
      </c>
      <c r="AF523" s="43" t="e">
        <f>_xll.qlTenorBasisValue(TenorBasis3M,AD523,_xll.ohTrigger(trigger,$Y$36))</f>
        <v>#NUM!</v>
      </c>
      <c r="AG523" s="82">
        <f t="shared" si="30"/>
        <v>7.3495592052185907E-4</v>
      </c>
      <c r="AH523" s="82">
        <f>_xll.qlIndexFixing($Y$21,$AC523,TRUE,_xll.ohTrigger(trigger))</f>
        <v>7.6250766076096097E-4</v>
      </c>
      <c r="AI523" s="43">
        <f>_xll.qlIndexFixing($Y$6,$AC523,TRUE,trigger)</f>
        <v>7.3495592052185907E-4</v>
      </c>
      <c r="AJ523" s="45">
        <f t="shared" si="31"/>
        <v>0.27551740239101902</v>
      </c>
    </row>
    <row r="524" spans="28:36" x14ac:dyDescent="0.2">
      <c r="AB524" s="114" t="s">
        <v>87</v>
      </c>
      <c r="AC524" s="40">
        <f>_xll.qlInterestRateIndexFixingDate($Y$21,AD524)</f>
        <v>43040</v>
      </c>
      <c r="AD524" s="40">
        <f>_xll.qlCalendarAdvance(calendar,$AD523,AB524,,,trigger)</f>
        <v>43042</v>
      </c>
      <c r="AE524" s="40">
        <f>_xll.qlInterestRateIndexMaturity($Y$21,AD524,)</f>
        <v>43136</v>
      </c>
      <c r="AF524" s="43" t="e">
        <f>_xll.qlTenorBasisValue(TenorBasis3M,AD524,_xll.ohTrigger(trigger,$Y$36))</f>
        <v>#NUM!</v>
      </c>
      <c r="AG524" s="82">
        <f t="shared" si="30"/>
        <v>7.7793076526081655E-4</v>
      </c>
      <c r="AH524" s="82">
        <f>_xll.qlIndexFixing($Y$21,$AC524,TRUE,_xll.ohTrigger(trigger))</f>
        <v>8.0941705755516527E-4</v>
      </c>
      <c r="AI524" s="43">
        <f>_xll.qlIndexFixing($Y$6,$AC524,TRUE,trigger)</f>
        <v>7.7793076526081655E-4</v>
      </c>
      <c r="AJ524" s="45">
        <f t="shared" si="31"/>
        <v>0.31486292294348722</v>
      </c>
    </row>
    <row r="525" spans="28:36" x14ac:dyDescent="0.2">
      <c r="AB525" s="114" t="s">
        <v>87</v>
      </c>
      <c r="AC525" s="40">
        <f>_xll.qlInterestRateIndexFixingDate($Y$21,AD525)</f>
        <v>43047</v>
      </c>
      <c r="AD525" s="40">
        <f>_xll.qlCalendarAdvance(calendar,$AD524,AB525,,,trigger)</f>
        <v>43049</v>
      </c>
      <c r="AE525" s="40">
        <f>_xll.qlInterestRateIndexMaturity($Y$21,AD525,)</f>
        <v>43143</v>
      </c>
      <c r="AF525" s="43" t="e">
        <f>_xll.qlTenorBasisValue(TenorBasis3M,AD525,_xll.ohTrigger(trigger,$Y$36))</f>
        <v>#NUM!</v>
      </c>
      <c r="AG525" s="82">
        <f t="shared" si="30"/>
        <v>8.2184778247595242E-4</v>
      </c>
      <c r="AH525" s="82">
        <f>_xll.qlIndexFixing($Y$21,$AC525,TRUE,_xll.ohTrigger(trigger))</f>
        <v>8.5719769248887459E-4</v>
      </c>
      <c r="AI525" s="43">
        <f>_xll.qlIndexFixing($Y$6,$AC525,TRUE,trigger)</f>
        <v>8.2184778247595242E-4</v>
      </c>
      <c r="AJ525" s="45">
        <f t="shared" si="31"/>
        <v>0.3534991001292217</v>
      </c>
    </row>
    <row r="526" spans="28:36" x14ac:dyDescent="0.2">
      <c r="AB526" s="114" t="s">
        <v>87</v>
      </c>
      <c r="AC526" s="40">
        <f>_xll.qlInterestRateIndexFixingDate($Y$21,AD526)</f>
        <v>43054</v>
      </c>
      <c r="AD526" s="40">
        <f>_xll.qlCalendarAdvance(calendar,$AD525,AB526,,,trigger)</f>
        <v>43056</v>
      </c>
      <c r="AE526" s="40">
        <f>_xll.qlInterestRateIndexMaturity($Y$21,AD526,)</f>
        <v>43150</v>
      </c>
      <c r="AF526" s="43" t="e">
        <f>_xll.qlTenorBasisValue(TenorBasis3M,AD526,_xll.ohTrigger(trigger,$Y$36))</f>
        <v>#NUM!</v>
      </c>
      <c r="AG526" s="82">
        <f t="shared" si="30"/>
        <v>8.6666867082288717E-4</v>
      </c>
      <c r="AH526" s="82">
        <f>_xll.qlIndexFixing($Y$21,$AC526,TRUE,_xll.ohTrigger(trigger))</f>
        <v>9.0572111580742621E-4</v>
      </c>
      <c r="AI526" s="43">
        <f>_xll.qlIndexFixing($Y$6,$AC526,TRUE,trigger)</f>
        <v>8.6666867082288717E-4</v>
      </c>
      <c r="AJ526" s="45">
        <f t="shared" si="31"/>
        <v>0.39052444984539048</v>
      </c>
    </row>
    <row r="527" spans="28:36" x14ac:dyDescent="0.2">
      <c r="AB527" s="114" t="s">
        <v>87</v>
      </c>
      <c r="AC527" s="40">
        <f>_xll.qlInterestRateIndexFixingDate($Y$21,AD527)</f>
        <v>43061</v>
      </c>
      <c r="AD527" s="40">
        <f>_xll.qlCalendarAdvance(calendar,$AD526,AB527,,,trigger)</f>
        <v>43063</v>
      </c>
      <c r="AE527" s="40">
        <f>_xll.qlInterestRateIndexMaturity($Y$21,AD527,)</f>
        <v>43157</v>
      </c>
      <c r="AF527" s="43" t="e">
        <f>_xll.qlTenorBasisValue(TenorBasis3M,AD527,_xll.ohTrigger(trigger,$Y$36))</f>
        <v>#NUM!</v>
      </c>
      <c r="AG527" s="82">
        <f t="shared" si="30"/>
        <v>9.1235512895724083E-4</v>
      </c>
      <c r="AH527" s="82">
        <f>_xll.qlIndexFixing($Y$21,$AC527,TRUE,_xll.ohTrigger(trigger))</f>
        <v>9.548588717371427E-4</v>
      </c>
      <c r="AI527" s="43">
        <f>_xll.qlIndexFixing($Y$6,$AC527,TRUE,trigger)</f>
        <v>9.1235512895724083E-4</v>
      </c>
      <c r="AJ527" s="45">
        <f t="shared" si="31"/>
        <v>0.42503742779901871</v>
      </c>
    </row>
    <row r="528" spans="28:36" x14ac:dyDescent="0.2">
      <c r="AB528" s="114" t="s">
        <v>87</v>
      </c>
      <c r="AC528" s="40">
        <f>_xll.qlInterestRateIndexFixingDate($Y$21,AD528)</f>
        <v>43068</v>
      </c>
      <c r="AD528" s="40">
        <f>_xll.qlCalendarAdvance(calendar,$AD527,AB528,,,trigger)</f>
        <v>43070</v>
      </c>
      <c r="AE528" s="40">
        <f>_xll.qlInterestRateIndexMaturity($Y$21,AD528,)</f>
        <v>43160</v>
      </c>
      <c r="AF528" s="43" t="e">
        <f>_xll.qlTenorBasisValue(TenorBasis3M,AD528,_xll.ohTrigger(trigger,$Y$36))</f>
        <v>#NUM!</v>
      </c>
      <c r="AG528" s="82">
        <f t="shared" si="30"/>
        <v>9.5886885553463498E-4</v>
      </c>
      <c r="AH528" s="82">
        <f>_xll.qlIndexFixing($Y$21,$AC528,TRUE,_xll.ohTrigger(trigger))</f>
        <v>9.9012084400840195E-4</v>
      </c>
      <c r="AI528" s="43">
        <f>_xll.qlIndexFixing($Y$6,$AC528,TRUE,trigger)</f>
        <v>9.5886885553463498E-4</v>
      </c>
      <c r="AJ528" s="45">
        <f t="shared" si="31"/>
        <v>0.31251988473766967</v>
      </c>
    </row>
    <row r="529" spans="28:36" x14ac:dyDescent="0.2">
      <c r="AB529" s="114" t="s">
        <v>87</v>
      </c>
      <c r="AC529" s="40">
        <f>_xll.qlInterestRateIndexFixingDate($Y$21,AD529)</f>
        <v>43075</v>
      </c>
      <c r="AD529" s="40">
        <f>_xll.qlCalendarAdvance(calendar,$AD528,AB529,,,trigger)</f>
        <v>43077</v>
      </c>
      <c r="AE529" s="40">
        <f>_xll.qlInterestRateIndexMaturity($Y$21,AD529,)</f>
        <v>43167</v>
      </c>
      <c r="AF529" s="43" t="e">
        <f>_xll.qlTenorBasisValue(TenorBasis3M,AD529,_xll.ohTrigger(trigger,$Y$36))</f>
        <v>#NUM!</v>
      </c>
      <c r="AG529" s="82">
        <f t="shared" si="30"/>
        <v>1.0061715492106875E-3</v>
      </c>
      <c r="AH529" s="82">
        <f>_xll.qlIndexFixing($Y$21,$AC529,TRUE,_xll.ohTrigger(trigger))</f>
        <v>1.0400845964086969E-3</v>
      </c>
      <c r="AI529" s="43">
        <f>_xll.qlIndexFixing($Y$6,$AC529,TRUE,trigger)</f>
        <v>1.0061715492106875E-3</v>
      </c>
      <c r="AJ529" s="45">
        <f t="shared" si="31"/>
        <v>0.33913047198009388</v>
      </c>
    </row>
    <row r="530" spans="28:36" x14ac:dyDescent="0.2">
      <c r="AB530" s="114" t="s">
        <v>87</v>
      </c>
      <c r="AC530" s="40">
        <f>_xll.qlInterestRateIndexFixingDate($Y$21,AD530)</f>
        <v>43082</v>
      </c>
      <c r="AD530" s="40">
        <f>_xll.qlCalendarAdvance(calendar,$AD529,AB530,,,trigger)</f>
        <v>43084</v>
      </c>
      <c r="AE530" s="40">
        <f>_xll.qlInterestRateIndexMaturity($Y$21,AD530,)</f>
        <v>43174</v>
      </c>
      <c r="AF530" s="43" t="e">
        <f>_xll.qlTenorBasisValue(TenorBasis3M,AD530,_xll.ohTrigger(trigger,$Y$36))</f>
        <v>#NUM!</v>
      </c>
      <c r="AG530" s="82">
        <f t="shared" si="30"/>
        <v>1.0542249086410204E-3</v>
      </c>
      <c r="AH530" s="82">
        <f>_xll.qlIndexFixing($Y$21,$AC530,TRUE,_xll.ohTrigger(trigger))</f>
        <v>1.0902870335822712E-3</v>
      </c>
      <c r="AI530" s="43">
        <f>_xll.qlIndexFixing($Y$6,$AC530,TRUE,trigger)</f>
        <v>1.0542249086410204E-3</v>
      </c>
      <c r="AJ530" s="45">
        <f t="shared" si="31"/>
        <v>0.36062124941250823</v>
      </c>
    </row>
    <row r="531" spans="28:36" x14ac:dyDescent="0.2">
      <c r="AB531" s="114" t="s">
        <v>87</v>
      </c>
      <c r="AC531" s="40">
        <f>_xll.qlInterestRateIndexFixingDate($Y$21,AD531)</f>
        <v>43089</v>
      </c>
      <c r="AD531" s="40">
        <f>_xll.qlCalendarAdvance(calendar,$AD530,AB531,,,trigger)</f>
        <v>43091</v>
      </c>
      <c r="AE531" s="40">
        <f>_xll.qlInterestRateIndexMaturity($Y$21,AD531,)</f>
        <v>43181</v>
      </c>
      <c r="AF531" s="43" t="e">
        <f>_xll.qlTenorBasisValue(TenorBasis3M,AD531,_xll.ohTrigger(trigger,$Y$36))</f>
        <v>#NUM!</v>
      </c>
      <c r="AG531" s="82">
        <f t="shared" si="30"/>
        <v>1.102990632481253E-3</v>
      </c>
      <c r="AH531" s="82">
        <f>_xll.qlIndexFixing($Y$21,$AC531,TRUE,_xll.ohTrigger(trigger))</f>
        <v>1.140594486972013E-3</v>
      </c>
      <c r="AI531" s="43">
        <f>_xll.qlIndexFixing($Y$6,$AC531,TRUE,trigger)</f>
        <v>1.102990632481253E-3</v>
      </c>
      <c r="AJ531" s="45">
        <f t="shared" si="31"/>
        <v>0.37603854490760036</v>
      </c>
    </row>
    <row r="532" spans="28:36" x14ac:dyDescent="0.2">
      <c r="AB532" s="114" t="s">
        <v>87</v>
      </c>
      <c r="AC532" s="40">
        <f>_xll.qlInterestRateIndexFixingDate($Y$21,AD532)</f>
        <v>43096</v>
      </c>
      <c r="AD532" s="40">
        <f>_xll.qlCalendarAdvance(calendar,$AD531,AB532,,,trigger)</f>
        <v>43098</v>
      </c>
      <c r="AE532" s="40">
        <f>_xll.qlInterestRateIndexMaturity($Y$21,AD532,)</f>
        <v>43188</v>
      </c>
      <c r="AF532" s="43" t="e">
        <f>_xll.qlTenorBasisValue(TenorBasis3M,AD532,_xll.ohTrigger(trigger,$Y$36))</f>
        <v>#NUM!</v>
      </c>
      <c r="AG532" s="82">
        <f t="shared" si="30"/>
        <v>1.1524304193870063E-3</v>
      </c>
      <c r="AH532" s="82">
        <f>_xll.qlIndexFixing($Y$21,$AC532,TRUE,_xll.ohTrigger(trigger))</f>
        <v>1.1909187322496351E-3</v>
      </c>
      <c r="AI532" s="43">
        <f>_xll.qlIndexFixing($Y$6,$AC532,TRUE,trigger)</f>
        <v>1.1524304193870063E-3</v>
      </c>
      <c r="AJ532" s="45">
        <f t="shared" si="31"/>
        <v>0.38488312862628749</v>
      </c>
    </row>
    <row r="533" spans="28:36" x14ac:dyDescent="0.2">
      <c r="AB533" s="114" t="s">
        <v>87</v>
      </c>
      <c r="AC533" s="40">
        <f>_xll.qlInterestRateIndexFixingDate($Y$21,AD533)</f>
        <v>43103</v>
      </c>
      <c r="AD533" s="40">
        <f>_xll.qlCalendarAdvance(calendar,$AD532,AB533,,,trigger)</f>
        <v>43105</v>
      </c>
      <c r="AE533" s="40">
        <f>_xll.qlInterestRateIndexMaturity($Y$21,AD533,)</f>
        <v>43195</v>
      </c>
      <c r="AF533" s="43" t="e">
        <f>_xll.qlTenorBasisValue(TenorBasis3M,AD533,_xll.ohTrigger(trigger,$Y$36))</f>
        <v>#NUM!</v>
      </c>
      <c r="AG533" s="82">
        <f t="shared" si="30"/>
        <v>1.2025059680139008E-3</v>
      </c>
      <c r="AH533" s="82">
        <f>_xll.qlIndexFixing($Y$21,$AC533,TRUE,_xll.ohTrigger(trigger))</f>
        <v>1.2412516187607636E-3</v>
      </c>
      <c r="AI533" s="43">
        <f>_xll.qlIndexFixing($Y$6,$AC533,TRUE,trigger)</f>
        <v>1.2025059680139008E-3</v>
      </c>
      <c r="AJ533" s="45">
        <f t="shared" si="31"/>
        <v>0.38745650746862831</v>
      </c>
    </row>
    <row r="534" spans="28:36" x14ac:dyDescent="0.2">
      <c r="AB534" s="114" t="s">
        <v>87</v>
      </c>
      <c r="AC534" s="40">
        <f>_xll.qlInterestRateIndexFixingDate($Y$21,AD534)</f>
        <v>43110</v>
      </c>
      <c r="AD534" s="40">
        <f>_xll.qlCalendarAdvance(calendar,$AD533,AB534,,,trigger)</f>
        <v>43112</v>
      </c>
      <c r="AE534" s="40">
        <f>_xll.qlInterestRateIndexMaturity($Y$21,AD534,)</f>
        <v>43202</v>
      </c>
      <c r="AF534" s="43" t="e">
        <f>_xll.qlTenorBasisValue(TenorBasis3M,AD534,_xll.ohTrigger(trigger,$Y$36))</f>
        <v>#NUM!</v>
      </c>
      <c r="AG534" s="82">
        <f t="shared" si="30"/>
        <v>1.2531789770175571E-3</v>
      </c>
      <c r="AH534" s="82">
        <f>_xll.qlIndexFixing($Y$21,$AC534,TRUE,_xll.ohTrigger(trigger))</f>
        <v>1.2915931468118202E-3</v>
      </c>
      <c r="AI534" s="43">
        <f>_xll.qlIndexFixing($Y$6,$AC534,TRUE,trigger)</f>
        <v>1.2531789770175571E-3</v>
      </c>
      <c r="AJ534" s="45">
        <f t="shared" si="31"/>
        <v>0.38414169794263137</v>
      </c>
    </row>
    <row r="535" spans="28:36" x14ac:dyDescent="0.2">
      <c r="AB535" s="114" t="s">
        <v>87</v>
      </c>
      <c r="AC535" s="40">
        <f>_xll.qlInterestRateIndexFixingDate($Y$21,AD535)</f>
        <v>43117</v>
      </c>
      <c r="AD535" s="40">
        <f>_xll.qlCalendarAdvance(calendar,$AD534,AB535,,,trigger)</f>
        <v>43119</v>
      </c>
      <c r="AE535" s="40">
        <f>_xll.qlInterestRateIndexMaturity($Y$21,AD535,)</f>
        <v>43209</v>
      </c>
      <c r="AF535" s="43" t="e">
        <f>_xll.qlTenorBasisValue(TenorBasis3M,AD535,_xll.ohTrigger(trigger,$Y$36))</f>
        <v>#NUM!</v>
      </c>
      <c r="AG535" s="82">
        <f t="shared" si="30"/>
        <v>1.304411145053594E-3</v>
      </c>
      <c r="AH535" s="82">
        <f>_xll.qlIndexFixing($Y$21,$AC535,TRUE,_xll.ohTrigger(trigger))</f>
        <v>1.3419433167154438E-3</v>
      </c>
      <c r="AI535" s="43">
        <f>_xll.qlIndexFixing($Y$6,$AC535,TRUE,trigger)</f>
        <v>1.304411145053594E-3</v>
      </c>
      <c r="AJ535" s="45">
        <f t="shared" si="31"/>
        <v>0.37532171661849728</v>
      </c>
    </row>
    <row r="536" spans="28:36" x14ac:dyDescent="0.2">
      <c r="AB536" s="114" t="s">
        <v>87</v>
      </c>
      <c r="AC536" s="40">
        <f>_xll.qlInterestRateIndexFixingDate($Y$21,AD536)</f>
        <v>43124</v>
      </c>
      <c r="AD536" s="40">
        <f>_xll.qlCalendarAdvance(calendar,$AD535,AB536,,,trigger)</f>
        <v>43126</v>
      </c>
      <c r="AE536" s="40">
        <f>_xll.qlInterestRateIndexMaturity($Y$21,AD536,)</f>
        <v>43216</v>
      </c>
      <c r="AF536" s="43" t="e">
        <f>_xll.qlTenorBasisValue(TenorBasis3M,AD536,_xll.ohTrigger(trigger,$Y$36))</f>
        <v>#NUM!</v>
      </c>
      <c r="AG536" s="82">
        <f t="shared" si="30"/>
        <v>1.3561641707776325E-3</v>
      </c>
      <c r="AH536" s="82">
        <f>_xll.qlIndexFixing($Y$21,$AC536,TRUE,_xll.ohTrigger(trigger))</f>
        <v>1.392302128784273E-3</v>
      </c>
      <c r="AI536" s="43">
        <f>_xll.qlIndexFixing($Y$6,$AC536,TRUE,trigger)</f>
        <v>1.3561641707776325E-3</v>
      </c>
      <c r="AJ536" s="45">
        <f t="shared" si="31"/>
        <v>0.36137958006640486</v>
      </c>
    </row>
    <row r="537" spans="28:36" x14ac:dyDescent="0.2">
      <c r="AB537" s="114" t="s">
        <v>87</v>
      </c>
      <c r="AC537" s="40">
        <f>_xll.qlInterestRateIndexFixingDate($Y$21,AD537)</f>
        <v>43131</v>
      </c>
      <c r="AD537" s="40">
        <f>_xll.qlCalendarAdvance(calendar,$AD536,AB537,,,trigger)</f>
        <v>43133</v>
      </c>
      <c r="AE537" s="40">
        <f>_xll.qlInterestRateIndexMaturity($Y$21,AD537,)</f>
        <v>43222</v>
      </c>
      <c r="AF537" s="43" t="e">
        <f>_xll.qlTenorBasisValue(TenorBasis3M,AD537,_xll.ohTrigger(trigger,$Y$36))</f>
        <v>#NUM!</v>
      </c>
      <c r="AG537" s="82">
        <f t="shared" si="30"/>
        <v>1.4083997528452931E-3</v>
      </c>
      <c r="AH537" s="82">
        <f>_xll.qlIndexFixing($Y$21,$AC537,TRUE,_xll.ohTrigger(trigger))</f>
        <v>1.4390675264374583E-3</v>
      </c>
      <c r="AI537" s="43">
        <f>_xll.qlIndexFixing($Y$6,$AC537,TRUE,trigger)</f>
        <v>1.4083997528452931E-3</v>
      </c>
      <c r="AJ537" s="45">
        <f t="shared" si="31"/>
        <v>0.30667773592165215</v>
      </c>
    </row>
    <row r="538" spans="28:36" x14ac:dyDescent="0.2">
      <c r="AB538" s="114" t="s">
        <v>87</v>
      </c>
      <c r="AC538" s="40">
        <f>_xll.qlInterestRateIndexFixingDate($Y$21,AD538)</f>
        <v>43138</v>
      </c>
      <c r="AD538" s="40">
        <f>_xll.qlCalendarAdvance(calendar,$AD537,AB538,,,trigger)</f>
        <v>43140</v>
      </c>
      <c r="AE538" s="40">
        <f>_xll.qlInterestRateIndexMaturity($Y$21,AD538,)</f>
        <v>43229</v>
      </c>
      <c r="AF538" s="43" t="e">
        <f>_xll.qlTenorBasisValue(TenorBasis3M,AD538,_xll.ohTrigger(trigger,$Y$36))</f>
        <v>#NUM!</v>
      </c>
      <c r="AG538" s="82">
        <f t="shared" si="30"/>
        <v>1.461079589912196E-3</v>
      </c>
      <c r="AH538" s="82">
        <f>_xll.qlIndexFixing($Y$21,$AC538,TRUE,_xll.ohTrigger(trigger))</f>
        <v>1.4894428015357491E-3</v>
      </c>
      <c r="AI538" s="43">
        <f>_xll.qlIndexFixing($Y$6,$AC538,TRUE,trigger)</f>
        <v>1.461079589912196E-3</v>
      </c>
      <c r="AJ538" s="45">
        <f t="shared" si="31"/>
        <v>0.28363211623553097</v>
      </c>
    </row>
    <row r="539" spans="28:36" x14ac:dyDescent="0.2">
      <c r="AB539" s="114" t="s">
        <v>87</v>
      </c>
      <c r="AC539" s="40">
        <f>_xll.qlInterestRateIndexFixingDate($Y$21,AD539)</f>
        <v>43145</v>
      </c>
      <c r="AD539" s="40">
        <f>_xll.qlCalendarAdvance(calendar,$AD538,AB539,,,trigger)</f>
        <v>43147</v>
      </c>
      <c r="AE539" s="40">
        <f>_xll.qlInterestRateIndexMaturity($Y$21,AD539,)</f>
        <v>43236</v>
      </c>
      <c r="AF539" s="43" t="e">
        <f>_xll.qlTenorBasisValue(TenorBasis3M,AD539,_xll.ohTrigger(trigger,$Y$36))</f>
        <v>#NUM!</v>
      </c>
      <c r="AG539" s="82">
        <f t="shared" si="30"/>
        <v>1.5141653806339617E-3</v>
      </c>
      <c r="AH539" s="82">
        <f>_xll.qlIndexFixing($Y$21,$AC539,TRUE,_xll.ohTrigger(trigger))</f>
        <v>1.5398267126212461E-3</v>
      </c>
      <c r="AI539" s="43">
        <f>_xll.qlIndexFixing($Y$6,$AC539,TRUE,trigger)</f>
        <v>1.5141653806339617E-3</v>
      </c>
      <c r="AJ539" s="45">
        <f t="shared" si="31"/>
        <v>0.25661331987284408</v>
      </c>
    </row>
    <row r="540" spans="28:36" x14ac:dyDescent="0.2">
      <c r="AB540" s="114" t="s">
        <v>87</v>
      </c>
      <c r="AC540" s="40">
        <f>_xll.qlInterestRateIndexFixingDate($Y$21,AD540)</f>
        <v>43152</v>
      </c>
      <c r="AD540" s="40">
        <f>_xll.qlCalendarAdvance(calendar,$AD539,AB540,,,trigger)</f>
        <v>43154</v>
      </c>
      <c r="AE540" s="40">
        <f>_xll.qlInterestRateIndexMaturity($Y$21,AD540,)</f>
        <v>43243</v>
      </c>
      <c r="AF540" s="43" t="e">
        <f>_xll.qlTenorBasisValue(TenorBasis3M,AD540,_xll.ohTrigger(trigger,$Y$36))</f>
        <v>#NUM!</v>
      </c>
      <c r="AG540" s="82">
        <f t="shared" si="30"/>
        <v>1.5676188236662101E-3</v>
      </c>
      <c r="AH540" s="82">
        <f>_xll.qlIndexFixing($Y$21,$AC540,TRUE,_xll.ohTrigger(trigger))</f>
        <v>1.5902192600029156E-3</v>
      </c>
      <c r="AI540" s="43">
        <f>_xll.qlIndexFixing($Y$6,$AC540,TRUE,trigger)</f>
        <v>1.5676188236662101E-3</v>
      </c>
      <c r="AJ540" s="45">
        <f t="shared" si="31"/>
        <v>0.2260043633670549</v>
      </c>
    </row>
    <row r="541" spans="28:36" x14ac:dyDescent="0.2">
      <c r="AB541" s="114" t="s">
        <v>87</v>
      </c>
      <c r="AC541" s="40">
        <f>_xll.qlInterestRateIndexFixingDate($Y$21,AD541)</f>
        <v>43159</v>
      </c>
      <c r="AD541" s="40">
        <f>_xll.qlCalendarAdvance(calendar,$AD540,AB541,,,trigger)</f>
        <v>43161</v>
      </c>
      <c r="AE541" s="40">
        <f>_xll.qlInterestRateIndexMaturity($Y$21,AD541,)</f>
        <v>43255</v>
      </c>
      <c r="AF541" s="43" t="e">
        <f>_xll.qlTenorBasisValue(TenorBasis3M,AD541,_xll.ohTrigger(trigger,$Y$36))</f>
        <v>#NUM!</v>
      </c>
      <c r="AG541" s="82">
        <f t="shared" si="30"/>
        <v>1.6214016176645633E-3</v>
      </c>
      <c r="AH541" s="82">
        <f>_xll.qlIndexFixing($Y$21,$AC541,TRUE,_xll.ohTrigger(trigger))</f>
        <v>1.6586482935572141E-3</v>
      </c>
      <c r="AI541" s="43">
        <f>_xll.qlIndexFixing($Y$6,$AC541,TRUE,trigger)</f>
        <v>1.6214016176645633E-3</v>
      </c>
      <c r="AJ541" s="45">
        <f t="shared" si="31"/>
        <v>0.37246675892650771</v>
      </c>
    </row>
    <row r="542" spans="28:36" x14ac:dyDescent="0.2">
      <c r="AB542" s="114" t="s">
        <v>87</v>
      </c>
      <c r="AC542" s="40">
        <f>_xll.qlInterestRateIndexFixingDate($Y$21,AD542)</f>
        <v>43166</v>
      </c>
      <c r="AD542" s="40">
        <f>_xll.qlCalendarAdvance(calendar,$AD541,AB542,,,trigger)</f>
        <v>43168</v>
      </c>
      <c r="AE542" s="40">
        <f>_xll.qlInterestRateIndexMaturity($Y$21,AD542,)</f>
        <v>43262</v>
      </c>
      <c r="AF542" s="43" t="e">
        <f>_xll.qlTenorBasisValue(TenorBasis3M,AD542,_xll.ohTrigger(trigger,$Y$36))</f>
        <v>#NUM!</v>
      </c>
      <c r="AG542" s="82">
        <f t="shared" si="30"/>
        <v>1.6754754612846386E-3</v>
      </c>
      <c r="AH542" s="82">
        <f>_xll.qlIndexFixing($Y$21,$AC542,TRUE,_xll.ohTrigger(trigger))</f>
        <v>1.7090623779672815E-3</v>
      </c>
      <c r="AI542" s="43">
        <f>_xll.qlIndexFixing($Y$6,$AC542,TRUE,trigger)</f>
        <v>1.6754754612846386E-3</v>
      </c>
      <c r="AJ542" s="45">
        <f t="shared" si="31"/>
        <v>0.33586916682642931</v>
      </c>
    </row>
    <row r="543" spans="28:36" x14ac:dyDescent="0.2">
      <c r="AB543" s="114" t="s">
        <v>87</v>
      </c>
      <c r="AC543" s="40">
        <f>_xll.qlInterestRateIndexFixingDate($Y$21,AD543)</f>
        <v>43173</v>
      </c>
      <c r="AD543" s="40">
        <f>_xll.qlCalendarAdvance(calendar,$AD542,AB543,,,trigger)</f>
        <v>43175</v>
      </c>
      <c r="AE543" s="40">
        <f>_xll.qlInterestRateIndexMaturity($Y$21,AD543,)</f>
        <v>43269</v>
      </c>
      <c r="AF543" s="43" t="e">
        <f>_xll.qlTenorBasisValue(TenorBasis3M,AD543,_xll.ohTrigger(trigger,$Y$36))</f>
        <v>#NUM!</v>
      </c>
      <c r="AG543" s="82">
        <f t="shared" si="30"/>
        <v>1.7298020531820578E-3</v>
      </c>
      <c r="AH543" s="82">
        <f>_xll.qlIndexFixing($Y$21,$AC543,TRUE,_xll.ohTrigger(trigger))</f>
        <v>1.7594851351989587E-3</v>
      </c>
      <c r="AI543" s="43">
        <f>_xll.qlIndexFixing($Y$6,$AC543,TRUE,trigger)</f>
        <v>1.7298020531820578E-3</v>
      </c>
      <c r="AJ543" s="45">
        <f t="shared" si="31"/>
        <v>0.2968308201690083</v>
      </c>
    </row>
    <row r="544" spans="28:36" x14ac:dyDescent="0.2">
      <c r="AB544" s="114" t="s">
        <v>87</v>
      </c>
      <c r="AC544" s="40">
        <f>_xll.qlInterestRateIndexFixingDate($Y$21,AD544)</f>
        <v>43180</v>
      </c>
      <c r="AD544" s="40">
        <f>_xll.qlCalendarAdvance(calendar,$AD543,AB544,,,trigger)</f>
        <v>43182</v>
      </c>
      <c r="AE544" s="40">
        <f>_xll.qlInterestRateIndexMaturity($Y$21,AD544,)</f>
        <v>43276</v>
      </c>
      <c r="AF544" s="43" t="e">
        <f>_xll.qlTenorBasisValue(TenorBasis3M,AD544,_xll.ohTrigger(trigger,$Y$36))</f>
        <v>#NUM!</v>
      </c>
      <c r="AG544" s="82">
        <f t="shared" si="30"/>
        <v>1.7843430920124412E-3</v>
      </c>
      <c r="AH544" s="82">
        <f>_xll.qlIndexFixing($Y$21,$AC544,TRUE,_xll.ohTrigger(trigger))</f>
        <v>1.8099165655753914E-3</v>
      </c>
      <c r="AI544" s="43">
        <f>_xll.qlIndexFixing($Y$6,$AC544,TRUE,trigger)</f>
        <v>1.7843430920124412E-3</v>
      </c>
      <c r="AJ544" s="45">
        <f t="shared" si="31"/>
        <v>0.25573473562950227</v>
      </c>
    </row>
    <row r="545" spans="28:36" x14ac:dyDescent="0.2">
      <c r="AB545" s="114" t="s">
        <v>87</v>
      </c>
      <c r="AC545" s="40">
        <f>_xll.qlInterestRateIndexFixingDate($Y$21,AD545)</f>
        <v>43187</v>
      </c>
      <c r="AD545" s="40">
        <f>_xll.qlCalendarAdvance(calendar,$AD544,AB545,,,trigger)</f>
        <v>43193</v>
      </c>
      <c r="AE545" s="40">
        <f>_xll.qlInterestRateIndexMaturity($Y$21,AD545,)</f>
        <v>43284</v>
      </c>
      <c r="AF545" s="43" t="e">
        <f>_xll.qlTenorBasisValue(TenorBasis3M,AD545,_xll.ohTrigger(trigger,$Y$36))</f>
        <v>#NUM!</v>
      </c>
      <c r="AG545" s="82">
        <f t="shared" si="30"/>
        <v>1.8703915848550289E-3</v>
      </c>
      <c r="AH545" s="82">
        <f>_xll.qlIndexFixing($Y$21,$AC545,TRUE,_xll.ohTrigger(trigger))</f>
        <v>1.8783546155294122E-3</v>
      </c>
      <c r="AI545" s="43">
        <f>_xll.qlIndexFixing($Y$6,$AC545,TRUE,trigger)</f>
        <v>1.8703915848550289E-3</v>
      </c>
      <c r="AJ545" s="45">
        <f t="shared" si="31"/>
        <v>7.9630306743833257E-2</v>
      </c>
    </row>
    <row r="546" spans="28:36" x14ac:dyDescent="0.2">
      <c r="AB546" s="114" t="s">
        <v>87</v>
      </c>
      <c r="AC546" s="40">
        <f>_xll.qlInterestRateIndexFixingDate($Y$21,AD546)</f>
        <v>43196</v>
      </c>
      <c r="AD546" s="40">
        <f>_xll.qlCalendarAdvance(calendar,$AD545,AB546,,,trigger)</f>
        <v>43200</v>
      </c>
      <c r="AE546" s="40">
        <f>_xll.qlInterestRateIndexMaturity($Y$21,AD546,)</f>
        <v>43291</v>
      </c>
      <c r="AF546" s="43" t="e">
        <f>_xll.qlTenorBasisValue(TenorBasis3M,AD546,_xll.ohTrigger(trigger,$Y$36))</f>
        <v>#NUM!</v>
      </c>
      <c r="AG546" s="82">
        <f t="shared" si="30"/>
        <v>1.9253081851357805E-3</v>
      </c>
      <c r="AH546" s="82">
        <f>_xll.qlIndexFixing($Y$21,$AC546,TRUE,_xll.ohTrigger(trigger))</f>
        <v>1.9288056908600144E-3</v>
      </c>
      <c r="AI546" s="43">
        <f>_xll.qlIndexFixing($Y$6,$AC546,TRUE,trigger)</f>
        <v>1.9253081851357805E-3</v>
      </c>
      <c r="AJ546" s="45">
        <f t="shared" si="31"/>
        <v>3.49750572423385E-2</v>
      </c>
    </row>
    <row r="547" spans="28:36" x14ac:dyDescent="0.2">
      <c r="AB547" s="114" t="s">
        <v>87</v>
      </c>
      <c r="AC547" s="40">
        <f>_xll.qlInterestRateIndexFixingDate($Y$21,AD547)</f>
        <v>43203</v>
      </c>
      <c r="AD547" s="40">
        <f>_xll.qlCalendarAdvance(calendar,$AD546,AB547,,,trigger)</f>
        <v>43207</v>
      </c>
      <c r="AE547" s="40">
        <f>_xll.qlInterestRateIndexMaturity($Y$21,AD547,)</f>
        <v>43298</v>
      </c>
      <c r="AF547" s="43" t="e">
        <f>_xll.qlTenorBasisValue(TenorBasis3M,AD547,_xll.ohTrigger(trigger,$Y$36))</f>
        <v>#NUM!</v>
      </c>
      <c r="AG547" s="82">
        <f t="shared" si="30"/>
        <v>1.9803024418338557E-3</v>
      </c>
      <c r="AH547" s="82">
        <f>_xll.qlIndexFixing($Y$21,$AC547,TRUE,_xll.ohTrigger(trigger))</f>
        <v>1.9792654190826458E-3</v>
      </c>
      <c r="AI547" s="43">
        <f>_xll.qlIndexFixing($Y$6,$AC547,TRUE,trigger)</f>
        <v>1.9803024418338557E-3</v>
      </c>
      <c r="AJ547" s="45">
        <f t="shared" si="31"/>
        <v>-1.0370227512099435E-2</v>
      </c>
    </row>
    <row r="548" spans="28:36" x14ac:dyDescent="0.2">
      <c r="AB548" s="114" t="s">
        <v>87</v>
      </c>
      <c r="AC548" s="40">
        <f>_xll.qlInterestRateIndexFixingDate($Y$21,AD548)</f>
        <v>43210</v>
      </c>
      <c r="AD548" s="40">
        <f>_xll.qlCalendarAdvance(calendar,$AD547,AB548,,,trigger)</f>
        <v>43214</v>
      </c>
      <c r="AE548" s="40">
        <f>_xll.qlInterestRateIndexMaturity($Y$21,AD548,)</f>
        <v>43305</v>
      </c>
      <c r="AF548" s="43" t="e">
        <f>_xll.qlTenorBasisValue(TenorBasis3M,AD548,_xll.ohTrigger(trigger,$Y$36))</f>
        <v>#NUM!</v>
      </c>
      <c r="AG548" s="82">
        <f t="shared" si="30"/>
        <v>2.0353360536048727E-3</v>
      </c>
      <c r="AH548" s="82">
        <f>_xll.qlIndexFixing($Y$21,$AC548,TRUE,_xll.ohTrigger(trigger))</f>
        <v>2.0297338005161722E-3</v>
      </c>
      <c r="AI548" s="43">
        <f>_xll.qlIndexFixing($Y$6,$AC548,TRUE,trigger)</f>
        <v>2.0353360536048727E-3</v>
      </c>
      <c r="AJ548" s="45">
        <f t="shared" si="31"/>
        <v>-5.6022530887005553E-2</v>
      </c>
    </row>
    <row r="549" spans="28:36" x14ac:dyDescent="0.2">
      <c r="AB549" s="114" t="s">
        <v>87</v>
      </c>
      <c r="AC549" s="40">
        <f>_xll.qlInterestRateIndexFixingDate($Y$21,AD549)</f>
        <v>43217</v>
      </c>
      <c r="AD549" s="40">
        <f>_xll.qlCalendarAdvance(calendar,$AD548,AB549,,,trigger)</f>
        <v>43222</v>
      </c>
      <c r="AE549" s="40">
        <f>_xll.qlInterestRateIndexMaturity($Y$21,AD549,)</f>
        <v>43314</v>
      </c>
      <c r="AF549" s="43" t="e">
        <f>_xll.qlTenorBasisValue(TenorBasis3M,AD549,_xll.ohTrigger(trigger,$Y$36))</f>
        <v>#NUM!</v>
      </c>
      <c r="AG549" s="82">
        <f t="shared" si="30"/>
        <v>2.0982306668799384E-3</v>
      </c>
      <c r="AH549" s="82">
        <f>_xll.qlIndexFixing($Y$21,$AC549,TRUE,_xll.ohTrigger(trigger))</f>
        <v>2.0910357870183799E-3</v>
      </c>
      <c r="AI549" s="43">
        <f>_xll.qlIndexFixing($Y$6,$AC549,TRUE,trigger)</f>
        <v>2.0982306668799384E-3</v>
      </c>
      <c r="AJ549" s="45">
        <f t="shared" si="31"/>
        <v>-7.1948798615584758E-2</v>
      </c>
    </row>
    <row r="550" spans="28:36" x14ac:dyDescent="0.2">
      <c r="AB550" s="114" t="s">
        <v>87</v>
      </c>
      <c r="AC550" s="40">
        <f>_xll.qlInterestRateIndexFixingDate($Y$21,AD550)</f>
        <v>43227</v>
      </c>
      <c r="AD550" s="40">
        <f>_xll.qlCalendarAdvance(calendar,$AD549,AB550,,,trigger)</f>
        <v>43229</v>
      </c>
      <c r="AE550" s="40">
        <f>_xll.qlInterestRateIndexMaturity($Y$21,AD550,)</f>
        <v>43321</v>
      </c>
      <c r="AF550" s="43" t="e">
        <f>_xll.qlTenorBasisValue(TenorBasis3M,AD550,_xll.ohTrigger(trigger,$Y$36))</f>
        <v>#NUM!</v>
      </c>
      <c r="AG550" s="82">
        <f t="shared" si="30"/>
        <v>2.1532196370353698E-3</v>
      </c>
      <c r="AH550" s="82">
        <f>_xll.qlIndexFixing($Y$21,$AC550,TRUE,_xll.ohTrigger(trigger))</f>
        <v>2.1415236269775716E-3</v>
      </c>
      <c r="AI550" s="43">
        <f>_xll.qlIndexFixing($Y$6,$AC550,TRUE,trigger)</f>
        <v>2.1532196370353698E-3</v>
      </c>
      <c r="AJ550" s="45">
        <f t="shared" si="31"/>
        <v>-0.11696010057798187</v>
      </c>
    </row>
    <row r="551" spans="28:36" x14ac:dyDescent="0.2">
      <c r="AB551" s="114" t="s">
        <v>87</v>
      </c>
      <c r="AC551" s="40">
        <f>_xll.qlInterestRateIndexFixingDate($Y$21,AD551)</f>
        <v>43234</v>
      </c>
      <c r="AD551" s="40">
        <f>_xll.qlCalendarAdvance(calendar,$AD550,AB551,,,trigger)</f>
        <v>43236</v>
      </c>
      <c r="AE551" s="40">
        <f>_xll.qlInterestRateIndexMaturity($Y$21,AD551,)</f>
        <v>43328</v>
      </c>
      <c r="AF551" s="43" t="e">
        <f>_xll.qlTenorBasisValue(TenorBasis3M,AD551,_xll.ohTrigger(trigger,$Y$36))</f>
        <v>#NUM!</v>
      </c>
      <c r="AG551" s="82">
        <f t="shared" si="30"/>
        <v>2.20812758660998E-3</v>
      </c>
      <c r="AH551" s="82">
        <f>_xll.qlIndexFixing($Y$21,$AC551,TRUE,_xll.ohTrigger(trigger))</f>
        <v>2.1920201282840551E-3</v>
      </c>
      <c r="AI551" s="43">
        <f>_xll.qlIndexFixing($Y$6,$AC551,TRUE,trigger)</f>
        <v>2.20812758660998E-3</v>
      </c>
      <c r="AJ551" s="45">
        <f t="shared" si="31"/>
        <v>-0.1610745832592497</v>
      </c>
    </row>
    <row r="552" spans="28:36" x14ac:dyDescent="0.2">
      <c r="AB552" s="114" t="s">
        <v>87</v>
      </c>
      <c r="AC552" s="40">
        <f>_xll.qlInterestRateIndexFixingDate($Y$21,AD552)</f>
        <v>43241</v>
      </c>
      <c r="AD552" s="40">
        <f>_xll.qlCalendarAdvance(calendar,$AD551,AB552,,,trigger)</f>
        <v>43243</v>
      </c>
      <c r="AE552" s="40">
        <f>_xll.qlInterestRateIndexMaturity($Y$21,AD552,)</f>
        <v>43335</v>
      </c>
      <c r="AF552" s="43" t="e">
        <f>_xll.qlTenorBasisValue(TenorBasis3M,AD552,_xll.ohTrigger(trigger,$Y$36))</f>
        <v>#NUM!</v>
      </c>
      <c r="AG552" s="82">
        <f t="shared" si="30"/>
        <v>2.2629162142593878E-3</v>
      </c>
      <c r="AH552" s="82">
        <f>_xll.qlIndexFixing($Y$21,$AC552,TRUE,_xll.ohTrigger(trigger))</f>
        <v>2.2425252912584427E-3</v>
      </c>
      <c r="AI552" s="43">
        <f>_xll.qlIndexFixing($Y$6,$AC552,TRUE,trigger)</f>
        <v>2.2629162142593878E-3</v>
      </c>
      <c r="AJ552" s="45">
        <f t="shared" si="31"/>
        <v>-0.2039092300094511</v>
      </c>
    </row>
    <row r="553" spans="28:36" x14ac:dyDescent="0.2">
      <c r="AB553" s="114" t="s">
        <v>87</v>
      </c>
      <c r="AC553" s="40">
        <f>_xll.qlInterestRateIndexFixingDate($Y$21,AD553)</f>
        <v>43248</v>
      </c>
      <c r="AD553" s="40">
        <f>_xll.qlCalendarAdvance(calendar,$AD552,AB553,,,trigger)</f>
        <v>43250</v>
      </c>
      <c r="AE553" s="40">
        <f>_xll.qlInterestRateIndexMaturity($Y$21,AD553,)</f>
        <v>43342</v>
      </c>
      <c r="AF553" s="43" t="e">
        <f>_xll.qlTenorBasisValue(TenorBasis3M,AD553,_xll.ohTrigger(trigger,$Y$36))</f>
        <v>#NUM!</v>
      </c>
      <c r="AG553" s="82">
        <f t="shared" si="30"/>
        <v>2.3175472186392153E-3</v>
      </c>
      <c r="AH553" s="82">
        <f>_xll.qlIndexFixing($Y$21,$AC553,TRUE,_xll.ohTrigger(trigger))</f>
        <v>2.2930391162196105E-3</v>
      </c>
      <c r="AI553" s="43">
        <f>_xll.qlIndexFixing($Y$6,$AC553,TRUE,trigger)</f>
        <v>2.3175472186392153E-3</v>
      </c>
      <c r="AJ553" s="45">
        <f t="shared" si="31"/>
        <v>-0.24508102419604824</v>
      </c>
    </row>
    <row r="554" spans="28:36" x14ac:dyDescent="0.2">
      <c r="AB554" s="114" t="s">
        <v>87</v>
      </c>
      <c r="AC554" s="40">
        <f>_xll.qlInterestRateIndexFixingDate($Y$21,AD554)</f>
        <v>43255</v>
      </c>
      <c r="AD554" s="40">
        <f>_xll.qlCalendarAdvance(calendar,$AD553,AB554,,,trigger)</f>
        <v>43257</v>
      </c>
      <c r="AE554" s="40">
        <f>_xll.qlInterestRateIndexMaturity($Y$21,AD554,)</f>
        <v>43349</v>
      </c>
      <c r="AF554" s="43" t="e">
        <f>_xll.qlTenorBasisValue(TenorBasis3M,AD554,_xll.ohTrigger(trigger,$Y$36))</f>
        <v>#NUM!</v>
      </c>
      <c r="AG554" s="82">
        <f t="shared" si="30"/>
        <v>2.3719822984050805E-3</v>
      </c>
      <c r="AH554" s="82">
        <f>_xll.qlIndexFixing($Y$21,$AC554,TRUE,_xll.ohTrigger(trigger))</f>
        <v>2.3435616034846959E-3</v>
      </c>
      <c r="AI554" s="43">
        <f>_xll.qlIndexFixing($Y$6,$AC554,TRUE,trigger)</f>
        <v>2.3719822984050805E-3</v>
      </c>
      <c r="AJ554" s="45">
        <f t="shared" si="31"/>
        <v>-0.28420694920384615</v>
      </c>
    </row>
    <row r="555" spans="28:36" x14ac:dyDescent="0.2">
      <c r="AB555" s="114" t="s">
        <v>87</v>
      </c>
      <c r="AC555" s="40">
        <f>_xll.qlInterestRateIndexFixingDate($Y$21,AD555)</f>
        <v>43262</v>
      </c>
      <c r="AD555" s="40">
        <f>_xll.qlCalendarAdvance(calendar,$AD554,AB555,,,trigger)</f>
        <v>43264</v>
      </c>
      <c r="AE555" s="40">
        <f>_xll.qlInterestRateIndexMaturity($Y$21,AD555,)</f>
        <v>43356</v>
      </c>
      <c r="AF555" s="43" t="e">
        <f>_xll.qlTenorBasisValue(TenorBasis3M,AD555,_xll.ohTrigger(trigger,$Y$36))</f>
        <v>#NUM!</v>
      </c>
      <c r="AG555" s="82">
        <f t="shared" si="30"/>
        <v>2.4261831522126047E-3</v>
      </c>
      <c r="AH555" s="82">
        <f>_xll.qlIndexFixing($Y$21,$AC555,TRUE,_xll.ohTrigger(trigger))</f>
        <v>2.3940927533734435E-3</v>
      </c>
      <c r="AI555" s="43">
        <f>_xll.qlIndexFixing($Y$6,$AC555,TRUE,trigger)</f>
        <v>2.4261831522126047E-3</v>
      </c>
      <c r="AJ555" s="45">
        <f t="shared" si="31"/>
        <v>-0.32090398839161161</v>
      </c>
    </row>
    <row r="556" spans="28:36" x14ac:dyDescent="0.2">
      <c r="AB556" s="114" t="s">
        <v>87</v>
      </c>
      <c r="AC556" s="40">
        <f>_xll.qlInterestRateIndexFixingDate($Y$21,AD556)</f>
        <v>43269</v>
      </c>
      <c r="AD556" s="40">
        <f>_xll.qlCalendarAdvance(calendar,$AD555,AB556,,,trigger)</f>
        <v>43271</v>
      </c>
      <c r="AE556" s="40">
        <f>_xll.qlInterestRateIndexMaturity($Y$21,AD556,)</f>
        <v>43363</v>
      </c>
      <c r="AF556" s="43" t="e">
        <f>_xll.qlTenorBasisValue(TenorBasis3M,AD556,_xll.ohTrigger(trigger,$Y$36))</f>
        <v>#NUM!</v>
      </c>
      <c r="AG556" s="82">
        <f t="shared" si="30"/>
        <v>2.4801114787174087E-3</v>
      </c>
      <c r="AH556" s="82">
        <f>_xll.qlIndexFixing($Y$21,$AC556,TRUE,_xll.ohTrigger(trigger))</f>
        <v>2.4446325662029903E-3</v>
      </c>
      <c r="AI556" s="43">
        <f>_xll.qlIndexFixing($Y$6,$AC556,TRUE,trigger)</f>
        <v>2.4801114787174087E-3</v>
      </c>
      <c r="AJ556" s="45">
        <f t="shared" si="31"/>
        <v>-0.35478912514418437</v>
      </c>
    </row>
    <row r="557" spans="28:36" x14ac:dyDescent="0.2">
      <c r="AB557" s="114" t="s">
        <v>87</v>
      </c>
      <c r="AC557" s="40">
        <f>_xll.qlInterestRateIndexFixingDate($Y$21,AD557)</f>
        <v>43276</v>
      </c>
      <c r="AD557" s="40">
        <f>_xll.qlCalendarAdvance(calendar,$AD556,AB557,,,trigger)</f>
        <v>43278</v>
      </c>
      <c r="AE557" s="40">
        <f>_xll.qlInterestRateIndexMaturity($Y$21,AD557,)</f>
        <v>43370</v>
      </c>
      <c r="AF557" s="43" t="e">
        <f>_xll.qlTenorBasisValue(TenorBasis3M,AD557,_xll.ohTrigger(trigger,$Y$36))</f>
        <v>#NUM!</v>
      </c>
      <c r="AG557" s="82">
        <f t="shared" si="30"/>
        <v>2.5337289765751123E-3</v>
      </c>
      <c r="AH557" s="82">
        <f>_xll.qlIndexFixing($Y$21,$AC557,TRUE,_xll.ohTrigger(trigger))</f>
        <v>2.4951810422922118E-3</v>
      </c>
      <c r="AI557" s="43">
        <f>_xll.qlIndexFixing($Y$6,$AC557,TRUE,trigger)</f>
        <v>2.5337289765751123E-3</v>
      </c>
      <c r="AJ557" s="45">
        <f t="shared" si="31"/>
        <v>-0.38547934282900498</v>
      </c>
    </row>
    <row r="558" spans="28:36" x14ac:dyDescent="0.2">
      <c r="AB558" s="114" t="s">
        <v>87</v>
      </c>
      <c r="AC558" s="40">
        <f>_xll.qlInterestRateIndexFixingDate($Y$21,AD558)</f>
        <v>43283</v>
      </c>
      <c r="AD558" s="40">
        <f>_xll.qlCalendarAdvance(calendar,$AD557,AB558,,,trigger)</f>
        <v>43285</v>
      </c>
      <c r="AE558" s="40">
        <f>_xll.qlInterestRateIndexMaturity($Y$21,AD558,)</f>
        <v>43377</v>
      </c>
      <c r="AF558" s="43" t="e">
        <f>_xll.qlTenorBasisValue(TenorBasis3M,AD558,_xll.ohTrigger(trigger,$Y$36))</f>
        <v>#NUM!</v>
      </c>
      <c r="AG558" s="82">
        <f t="shared" si="30"/>
        <v>2.5869975448833751E-3</v>
      </c>
      <c r="AH558" s="82">
        <f>_xll.qlIndexFixing($Y$21,$AC558,TRUE,_xll.ohTrigger(trigger))</f>
        <v>2.5457381857187161E-3</v>
      </c>
      <c r="AI558" s="43">
        <f>_xll.qlIndexFixing($Y$6,$AC558,TRUE,trigger)</f>
        <v>2.5869975448833751E-3</v>
      </c>
      <c r="AJ558" s="45">
        <f t="shared" si="31"/>
        <v>-0.41259359164659037</v>
      </c>
    </row>
    <row r="559" spans="28:36" x14ac:dyDescent="0.2">
      <c r="AB559" s="114" t="s">
        <v>87</v>
      </c>
      <c r="AC559" s="40">
        <f>_xll.qlInterestRateIndexFixingDate($Y$21,AD559)</f>
        <v>43290</v>
      </c>
      <c r="AD559" s="40">
        <f>_xll.qlCalendarAdvance(calendar,$AD558,AB559,,,trigger)</f>
        <v>43292</v>
      </c>
      <c r="AE559" s="40">
        <f>_xll.qlInterestRateIndexMaturity($Y$21,AD559,)</f>
        <v>43384</v>
      </c>
      <c r="AF559" s="43" t="e">
        <f>_xll.qlTenorBasisValue(TenorBasis3M,AD559,_xll.ohTrigger(trigger,$Y$36))</f>
        <v>#NUM!</v>
      </c>
      <c r="AG559" s="82">
        <f t="shared" si="30"/>
        <v>2.639896546252558E-3</v>
      </c>
      <c r="AH559" s="82">
        <f>_xll.qlIndexFixing($Y$21,$AC559,TRUE,_xll.ohTrigger(trigger))</f>
        <v>2.5963043279808103E-3</v>
      </c>
      <c r="AI559" s="43">
        <f>_xll.qlIndexFixing($Y$6,$AC559,TRUE,trigger)</f>
        <v>2.639896546252558E-3</v>
      </c>
      <c r="AJ559" s="45">
        <f t="shared" si="31"/>
        <v>-0.43592218271747746</v>
      </c>
    </row>
    <row r="560" spans="28:36" x14ac:dyDescent="0.2">
      <c r="AB560" s="114" t="s">
        <v>87</v>
      </c>
      <c r="AC560" s="40">
        <f>_xll.qlInterestRateIndexFixingDate($Y$21,AD560)</f>
        <v>43297</v>
      </c>
      <c r="AD560" s="40">
        <f>_xll.qlCalendarAdvance(calendar,$AD559,AB560,,,trigger)</f>
        <v>43299</v>
      </c>
      <c r="AE560" s="40">
        <f>_xll.qlInterestRateIndexMaturity($Y$21,AD560,)</f>
        <v>43391</v>
      </c>
      <c r="AF560" s="43" t="e">
        <f>_xll.qlTenorBasisValue(TenorBasis3M,AD560,_xll.ohTrigger(trigger,$Y$36))</f>
        <v>#NUM!</v>
      </c>
      <c r="AG560" s="82">
        <f t="shared" si="30"/>
        <v>2.6924361111460939E-3</v>
      </c>
      <c r="AH560" s="82">
        <f>_xll.qlIndexFixing($Y$21,$AC560,TRUE,_xll.ohTrigger(trigger))</f>
        <v>2.6468803774675103E-3</v>
      </c>
      <c r="AI560" s="43">
        <f>_xll.qlIndexFixing($Y$6,$AC560,TRUE,trigger)</f>
        <v>2.6924361111460939E-3</v>
      </c>
      <c r="AJ560" s="45">
        <f t="shared" si="31"/>
        <v>-0.45555733678583671</v>
      </c>
    </row>
    <row r="561" spans="28:36" x14ac:dyDescent="0.2">
      <c r="AB561" s="114" t="s">
        <v>87</v>
      </c>
      <c r="AC561" s="40">
        <f>_xll.qlInterestRateIndexFixingDate($Y$21,AD561)</f>
        <v>43304</v>
      </c>
      <c r="AD561" s="40">
        <f>_xll.qlCalendarAdvance(calendar,$AD560,AB561,,,trigger)</f>
        <v>43306</v>
      </c>
      <c r="AE561" s="40">
        <f>_xll.qlInterestRateIndexMaturity($Y$21,AD561,)</f>
        <v>43398</v>
      </c>
      <c r="AF561" s="43" t="e">
        <f>_xll.qlTenorBasisValue(TenorBasis3M,AD561,_xll.ohTrigger(trigger,$Y$36))</f>
        <v>#NUM!</v>
      </c>
      <c r="AG561" s="82">
        <f t="shared" si="30"/>
        <v>2.7446295019342877E-3</v>
      </c>
      <c r="AH561" s="82">
        <f>_xll.qlIndexFixing($Y$21,$AC561,TRUE,_xll.ohTrigger(trigger))</f>
        <v>2.6974673013347369E-3</v>
      </c>
      <c r="AI561" s="43">
        <f>_xll.qlIndexFixing($Y$6,$AC561,TRUE,trigger)</f>
        <v>2.7446295019342877E-3</v>
      </c>
      <c r="AJ561" s="45">
        <f t="shared" si="31"/>
        <v>-0.47162200599550758</v>
      </c>
    </row>
    <row r="562" spans="28:36" x14ac:dyDescent="0.2">
      <c r="AB562" s="114" t="s">
        <v>87</v>
      </c>
      <c r="AC562" s="40">
        <f>_xll.qlInterestRateIndexFixingDate($Y$21,AD562)</f>
        <v>43311</v>
      </c>
      <c r="AD562" s="40">
        <f>_xll.qlCalendarAdvance(calendar,$AD561,AB562,,,trigger)</f>
        <v>43313</v>
      </c>
      <c r="AE562" s="40">
        <f>_xll.qlInterestRateIndexMaturity($Y$21,AD562,)</f>
        <v>43405</v>
      </c>
      <c r="AF562" s="43" t="e">
        <f>_xll.qlTenorBasisValue(TenorBasis3M,AD562,_xll.ohTrigger(trigger,$Y$36))</f>
        <v>#NUM!</v>
      </c>
      <c r="AG562" s="82">
        <f t="shared" si="30"/>
        <v>2.7964899809874446E-3</v>
      </c>
      <c r="AH562" s="82">
        <f>_xll.qlIndexFixing($Y$21,$AC562,TRUE,_xll.ohTrigger(trigger))</f>
        <v>2.7480660667896736E-3</v>
      </c>
      <c r="AI562" s="43">
        <f>_xll.qlIndexFixing($Y$6,$AC562,TRUE,trigger)</f>
        <v>2.7964899809874446E-3</v>
      </c>
      <c r="AJ562" s="45">
        <f t="shared" si="31"/>
        <v>-0.48423914197771001</v>
      </c>
    </row>
    <row r="563" spans="28:36" x14ac:dyDescent="0.2">
      <c r="AB563" s="114" t="s">
        <v>87</v>
      </c>
      <c r="AC563" s="40">
        <f>_xll.qlInterestRateIndexFixingDate($Y$21,AD563)</f>
        <v>43318</v>
      </c>
      <c r="AD563" s="40">
        <f>_xll.qlCalendarAdvance(calendar,$AD562,AB563,,,trigger)</f>
        <v>43320</v>
      </c>
      <c r="AE563" s="40">
        <f>_xll.qlInterestRateIndexMaturity($Y$21,AD563,)</f>
        <v>43412</v>
      </c>
      <c r="AF563" s="43" t="e">
        <f>_xll.qlTenorBasisValue(TenorBasis3M,AD563,_xll.ohTrigger(trigger,$Y$36))</f>
        <v>#NUM!</v>
      </c>
      <c r="AG563" s="82">
        <f t="shared" si="30"/>
        <v>2.8480308106758677E-3</v>
      </c>
      <c r="AH563" s="82">
        <f>_xll.qlIndexFixing($Y$21,$AC563,TRUE,_xll.ohTrigger(trigger))</f>
        <v>2.7986776410881616E-3</v>
      </c>
      <c r="AI563" s="43">
        <f>_xll.qlIndexFixing($Y$6,$AC563,TRUE,trigger)</f>
        <v>2.8480308106758677E-3</v>
      </c>
      <c r="AJ563" s="45">
        <f t="shared" si="31"/>
        <v>-0.49353169587706103</v>
      </c>
    </row>
    <row r="564" spans="28:36" x14ac:dyDescent="0.2">
      <c r="AB564" s="114" t="s">
        <v>87</v>
      </c>
      <c r="AC564" s="40">
        <f>_xll.qlInterestRateIndexFixingDate($Y$21,AD564)</f>
        <v>43325</v>
      </c>
      <c r="AD564" s="40">
        <f>_xll.qlCalendarAdvance(calendar,$AD563,AB564,,,trigger)</f>
        <v>43327</v>
      </c>
      <c r="AE564" s="40">
        <f>_xll.qlInterestRateIndexMaturity($Y$21,AD564,)</f>
        <v>43419</v>
      </c>
      <c r="AF564" s="43" t="e">
        <f>_xll.qlTenorBasisValue(TenorBasis3M,AD564,_xll.ohTrigger(trigger,$Y$36))</f>
        <v>#NUM!</v>
      </c>
      <c r="AG564" s="82">
        <f t="shared" si="30"/>
        <v>2.8992652533698618E-3</v>
      </c>
      <c r="AH564" s="82">
        <f>_xll.qlIndexFixing($Y$21,$AC564,TRUE,_xll.ohTrigger(trigger))</f>
        <v>2.8493029915390424E-3</v>
      </c>
      <c r="AI564" s="43">
        <f>_xll.qlIndexFixing($Y$6,$AC564,TRUE,trigger)</f>
        <v>2.8992652533698618E-3</v>
      </c>
      <c r="AJ564" s="45">
        <f t="shared" si="31"/>
        <v>-0.4996226183081936</v>
      </c>
    </row>
    <row r="565" spans="28:36" x14ac:dyDescent="0.2">
      <c r="AB565" s="114" t="s">
        <v>87</v>
      </c>
      <c r="AC565" s="40">
        <f>_xll.qlInterestRateIndexFixingDate($Y$21,AD565)</f>
        <v>43332</v>
      </c>
      <c r="AD565" s="40">
        <f>_xll.qlCalendarAdvance(calendar,$AD564,AB565,,,trigger)</f>
        <v>43334</v>
      </c>
      <c r="AE565" s="40">
        <f>_xll.qlInterestRateIndexMaturity($Y$21,AD565,)</f>
        <v>43426</v>
      </c>
      <c r="AF565" s="43" t="e">
        <f>_xll.qlTenorBasisValue(TenorBasis3M,AD565,_xll.ohTrigger(trigger,$Y$36))</f>
        <v>#NUM!</v>
      </c>
      <c r="AG565" s="82">
        <f t="shared" si="30"/>
        <v>2.9502065714397305E-3</v>
      </c>
      <c r="AH565" s="82">
        <f>_xll.qlIndexFixing($Y$21,$AC565,TRUE,_xll.ohTrigger(trigger))</f>
        <v>2.8999430854972077E-3</v>
      </c>
      <c r="AI565" s="43">
        <f>_xll.qlIndexFixing($Y$6,$AC565,TRUE,trigger)</f>
        <v>2.9502065714397305E-3</v>
      </c>
      <c r="AJ565" s="45">
        <f t="shared" si="31"/>
        <v>-0.50263485942522812</v>
      </c>
    </row>
    <row r="566" spans="28:36" x14ac:dyDescent="0.2">
      <c r="AB566" s="114" t="s">
        <v>87</v>
      </c>
      <c r="AC566" s="40">
        <f>_xll.qlInterestRateIndexFixingDate($Y$21,AD566)</f>
        <v>43339</v>
      </c>
      <c r="AD566" s="40">
        <f>_xll.qlCalendarAdvance(calendar,$AD565,AB566,,,trigger)</f>
        <v>43341</v>
      </c>
      <c r="AE566" s="40">
        <f>_xll.qlInterestRateIndexMaturity($Y$21,AD566,)</f>
        <v>43433</v>
      </c>
      <c r="AF566" s="43" t="e">
        <f>_xll.qlTenorBasisValue(TenorBasis3M,AD566,_xll.ohTrigger(trigger,$Y$36))</f>
        <v>#NUM!</v>
      </c>
      <c r="AG566" s="82">
        <f t="shared" si="30"/>
        <v>3.0008680272557799E-3</v>
      </c>
      <c r="AH566" s="82">
        <f>_xll.qlIndexFixing($Y$21,$AC566,TRUE,_xll.ohTrigger(trigger))</f>
        <v>2.9505988903696817E-3</v>
      </c>
      <c r="AI566" s="43">
        <f>_xll.qlIndexFixing($Y$6,$AC566,TRUE,trigger)</f>
        <v>3.0008680272557799E-3</v>
      </c>
      <c r="AJ566" s="45">
        <f t="shared" si="31"/>
        <v>-0.50269136886098298</v>
      </c>
    </row>
    <row r="567" spans="28:36" x14ac:dyDescent="0.2">
      <c r="AB567" s="114" t="s">
        <v>87</v>
      </c>
      <c r="AC567" s="40">
        <f>_xll.qlInterestRateIndexFixingDate($Y$21,AD567)</f>
        <v>43346</v>
      </c>
      <c r="AD567" s="40">
        <f>_xll.qlCalendarAdvance(calendar,$AD566,AB567,,,trigger)</f>
        <v>43348</v>
      </c>
      <c r="AE567" s="40">
        <f>_xll.qlInterestRateIndexMaturity($Y$21,AD567,)</f>
        <v>43439</v>
      </c>
      <c r="AF567" s="43" t="e">
        <f>_xll.qlTenorBasisValue(TenorBasis3M,AD567,_xll.ohTrigger(trigger,$Y$36))</f>
        <v>#NUM!</v>
      </c>
      <c r="AG567" s="82">
        <f t="shared" si="30"/>
        <v>3.0512628831883114E-3</v>
      </c>
      <c r="AH567" s="82">
        <f>_xll.qlIndexFixing($Y$21,$AC567,TRUE,_xll.ohTrigger(trigger))</f>
        <v>2.9976360571144917E-3</v>
      </c>
      <c r="AI567" s="43">
        <f>_xll.qlIndexFixing($Y$6,$AC567,TRUE,trigger)</f>
        <v>3.0512628831883114E-3</v>
      </c>
      <c r="AJ567" s="45">
        <f t="shared" si="31"/>
        <v>-0.53626826073819789</v>
      </c>
    </row>
    <row r="568" spans="28:36" x14ac:dyDescent="0.2">
      <c r="AB568" s="114" t="s">
        <v>87</v>
      </c>
      <c r="AC568" s="40">
        <f>_xll.qlInterestRateIndexFixingDate($Y$21,AD568)</f>
        <v>43353</v>
      </c>
      <c r="AD568" s="40">
        <f>_xll.qlCalendarAdvance(calendar,$AD567,AB568,,,trigger)</f>
        <v>43355</v>
      </c>
      <c r="AE568" s="40">
        <f>_xll.qlInterestRateIndexMaturity($Y$21,AD568,)</f>
        <v>43446</v>
      </c>
      <c r="AF568" s="43" t="e">
        <f>_xll.qlTenorBasisValue(TenorBasis3M,AD568,_xll.ohTrigger(trigger,$Y$36))</f>
        <v>#NUM!</v>
      </c>
      <c r="AG568" s="82">
        <f t="shared" si="30"/>
        <v>3.1014044016076303E-3</v>
      </c>
      <c r="AH568" s="82">
        <f>_xll.qlIndexFixing($Y$21,$AC568,TRUE,_xll.ohTrigger(trigger))</f>
        <v>3.0483242942183908E-3</v>
      </c>
      <c r="AI568" s="43">
        <f>_xll.qlIndexFixing($Y$6,$AC568,TRUE,trigger)</f>
        <v>3.1014044016076303E-3</v>
      </c>
      <c r="AJ568" s="45">
        <f t="shared" si="31"/>
        <v>-0.53080107389239484</v>
      </c>
    </row>
    <row r="569" spans="28:36" x14ac:dyDescent="0.2">
      <c r="AB569" s="114" t="s">
        <v>87</v>
      </c>
      <c r="AC569" s="40">
        <f>_xll.qlInterestRateIndexFixingDate($Y$21,AD569)</f>
        <v>43360</v>
      </c>
      <c r="AD569" s="40">
        <f>_xll.qlCalendarAdvance(calendar,$AD568,AB569,,,trigger)</f>
        <v>43362</v>
      </c>
      <c r="AE569" s="40">
        <f>_xll.qlInterestRateIndexMaturity($Y$21,AD569,)</f>
        <v>43453</v>
      </c>
      <c r="AF569" s="43" t="e">
        <f>_xll.qlTenorBasisValue(TenorBasis3M,AD569,_xll.ohTrigger(trigger,$Y$36))</f>
        <v>#NUM!</v>
      </c>
      <c r="AG569" s="82">
        <f t="shared" si="30"/>
        <v>3.1513058448840404E-3</v>
      </c>
      <c r="AH569" s="82">
        <f>_xll.qlIndexFixing($Y$21,$AC569,TRUE,_xll.ohTrigger(trigger))</f>
        <v>3.0990311070575255E-3</v>
      </c>
      <c r="AI569" s="43">
        <f>_xll.qlIndexFixing($Y$6,$AC569,TRUE,trigger)</f>
        <v>3.1513058448840404E-3</v>
      </c>
      <c r="AJ569" s="45">
        <f t="shared" si="31"/>
        <v>-0.52274737826514883</v>
      </c>
    </row>
    <row r="570" spans="28:36" x14ac:dyDescent="0.2">
      <c r="AB570" s="114" t="s">
        <v>87</v>
      </c>
      <c r="AC570" s="40">
        <f>_xll.qlInterestRateIndexFixingDate($Y$21,AD570)</f>
        <v>43367</v>
      </c>
      <c r="AD570" s="40">
        <f>_xll.qlCalendarAdvance(calendar,$AD569,AB570,,,trigger)</f>
        <v>43369</v>
      </c>
      <c r="AE570" s="40">
        <f>_xll.qlInterestRateIndexMaturity($Y$21,AD570,)</f>
        <v>43461</v>
      </c>
      <c r="AF570" s="43" t="e">
        <f>_xll.qlTenorBasisValue(TenorBasis3M,AD570,_xll.ohTrigger(trigger,$Y$36))</f>
        <v>#NUM!</v>
      </c>
      <c r="AG570" s="82">
        <f t="shared" si="30"/>
        <v>3.2009804753878467E-3</v>
      </c>
      <c r="AH570" s="82">
        <f>_xll.qlIndexFixing($Y$21,$AC570,TRUE,_xll.ohTrigger(trigger))</f>
        <v>3.1533985689173776E-3</v>
      </c>
      <c r="AI570" s="43">
        <f>_xll.qlIndexFixing($Y$6,$AC570,TRUE,trigger)</f>
        <v>3.2009804753878467E-3</v>
      </c>
      <c r="AJ570" s="45">
        <f t="shared" si="31"/>
        <v>-0.47581906470469099</v>
      </c>
    </row>
    <row r="571" spans="28:36" x14ac:dyDescent="0.2">
      <c r="AB571" s="114" t="s">
        <v>87</v>
      </c>
      <c r="AC571" s="40">
        <f>_xll.qlInterestRateIndexFixingDate($Y$21,AD571)</f>
        <v>43374</v>
      </c>
      <c r="AD571" s="40">
        <f>_xll.qlCalendarAdvance(calendar,$AD570,AB571,,,trigger)</f>
        <v>43376</v>
      </c>
      <c r="AE571" s="40">
        <f>_xll.qlInterestRateIndexMaturity($Y$21,AD571,)</f>
        <v>43468</v>
      </c>
      <c r="AF571" s="43" t="e">
        <f>_xll.qlTenorBasisValue(TenorBasis3M,AD571,_xll.ohTrigger(trigger,$Y$36))</f>
        <v>#NUM!</v>
      </c>
      <c r="AG571" s="82">
        <f t="shared" si="30"/>
        <v>3.250441555489353E-3</v>
      </c>
      <c r="AH571" s="82">
        <f>_xll.qlIndexFixing($Y$21,$AC571,TRUE,_xll.ohTrigger(trigger))</f>
        <v>3.2041474407631101E-3</v>
      </c>
      <c r="AI571" s="43">
        <f>_xll.qlIndexFixing($Y$6,$AC571,TRUE,trigger)</f>
        <v>3.250441555489353E-3</v>
      </c>
      <c r="AJ571" s="45">
        <f t="shared" si="31"/>
        <v>-0.46294114726242941</v>
      </c>
    </row>
    <row r="572" spans="28:36" x14ac:dyDescent="0.2">
      <c r="AB572" s="114" t="s">
        <v>87</v>
      </c>
      <c r="AC572" s="40">
        <f>_xll.qlInterestRateIndexFixingDate($Y$21,AD572)</f>
        <v>43381</v>
      </c>
      <c r="AD572" s="40">
        <f>_xll.qlCalendarAdvance(calendar,$AD571,AB572,,,trigger)</f>
        <v>43383</v>
      </c>
      <c r="AE572" s="40">
        <f>_xll.qlInterestRateIndexMaturity($Y$21,AD572,)</f>
        <v>43475</v>
      </c>
      <c r="AF572" s="43" t="e">
        <f>_xll.qlTenorBasisValue(TenorBasis3M,AD572,_xll.ohTrigger(trigger,$Y$36))</f>
        <v>#NUM!</v>
      </c>
      <c r="AG572" s="82">
        <f t="shared" si="30"/>
        <v>3.2997023475588643E-3</v>
      </c>
      <c r="AH572" s="82">
        <f>_xll.qlIndexFixing($Y$21,$AC572,TRUE,_xll.ohTrigger(trigger))</f>
        <v>3.2549175894056883E-3</v>
      </c>
      <c r="AI572" s="43">
        <f>_xll.qlIndexFixing($Y$6,$AC572,TRUE,trigger)</f>
        <v>3.2997023475588643E-3</v>
      </c>
      <c r="AJ572" s="45">
        <f t="shared" si="31"/>
        <v>-0.44784758153176057</v>
      </c>
    </row>
    <row r="573" spans="28:36" x14ac:dyDescent="0.2">
      <c r="AB573" s="114" t="s">
        <v>87</v>
      </c>
      <c r="AC573" s="40">
        <f>_xll.qlInterestRateIndexFixingDate($Y$21,AD573)</f>
        <v>43388</v>
      </c>
      <c r="AD573" s="40">
        <f>_xll.qlCalendarAdvance(calendar,$AD572,AB573,,,trigger)</f>
        <v>43390</v>
      </c>
      <c r="AE573" s="40">
        <f>_xll.qlInterestRateIndexMaturity($Y$21,AD573,)</f>
        <v>43482</v>
      </c>
      <c r="AF573" s="43" t="e">
        <f>_xll.qlTenorBasisValue(TenorBasis3M,AD573,_xll.ohTrigger(trigger,$Y$36))</f>
        <v>#NUM!</v>
      </c>
      <c r="AG573" s="82">
        <f t="shared" si="30"/>
        <v>3.3487761139666824E-3</v>
      </c>
      <c r="AH573" s="82">
        <f>_xll.qlIndexFixing($Y$21,$AC573,TRUE,_xll.ohTrigger(trigger))</f>
        <v>3.3057091171406765E-3</v>
      </c>
      <c r="AI573" s="43">
        <f>_xll.qlIndexFixing($Y$6,$AC573,TRUE,trigger)</f>
        <v>3.3487761139666824E-3</v>
      </c>
      <c r="AJ573" s="45">
        <f t="shared" si="31"/>
        <v>-0.43066996826005877</v>
      </c>
    </row>
    <row r="574" spans="28:36" x14ac:dyDescent="0.2">
      <c r="AB574" s="114" t="s">
        <v>87</v>
      </c>
      <c r="AC574" s="40">
        <f>_xll.qlInterestRateIndexFixingDate($Y$21,AD574)</f>
        <v>43395</v>
      </c>
      <c r="AD574" s="40">
        <f>_xll.qlCalendarAdvance(calendar,$AD573,AB574,,,trigger)</f>
        <v>43397</v>
      </c>
      <c r="AE574" s="40">
        <f>_xll.qlInterestRateIndexMaturity($Y$21,AD574,)</f>
        <v>43489</v>
      </c>
      <c r="AF574" s="43" t="e">
        <f>_xll.qlTenorBasisValue(TenorBasis3M,AD574,_xll.ohTrigger(trigger,$Y$36))</f>
        <v>#NUM!</v>
      </c>
      <c r="AG574" s="82">
        <f t="shared" si="30"/>
        <v>3.3976761170831133E-3</v>
      </c>
      <c r="AH574" s="82">
        <f>_xll.qlIndexFixing($Y$21,$AC574,TRUE,_xll.ohTrigger(trigger))</f>
        <v>3.3565220247839429E-3</v>
      </c>
      <c r="AI574" s="43">
        <f>_xll.qlIndexFixing($Y$6,$AC574,TRUE,trigger)</f>
        <v>3.3976761170831133E-3</v>
      </c>
      <c r="AJ574" s="45">
        <f t="shared" si="31"/>
        <v>-0.4115409229917032</v>
      </c>
    </row>
    <row r="575" spans="28:36" x14ac:dyDescent="0.2">
      <c r="AB575" s="114" t="s">
        <v>87</v>
      </c>
      <c r="AC575" s="40">
        <f>_xll.qlInterestRateIndexFixingDate($Y$21,AD575)</f>
        <v>43402</v>
      </c>
      <c r="AD575" s="40">
        <f>_xll.qlCalendarAdvance(calendar,$AD574,AB575,,,trigger)</f>
        <v>43404</v>
      </c>
      <c r="AE575" s="40">
        <f>_xll.qlInterestRateIndexMaturity($Y$21,AD575,)</f>
        <v>43496</v>
      </c>
      <c r="AF575" s="43" t="e">
        <f>_xll.qlTenorBasisValue(TenorBasis3M,AD575,_xll.ohTrigger(trigger,$Y$36))</f>
        <v>#NUM!</v>
      </c>
      <c r="AG575" s="82">
        <f t="shared" si="30"/>
        <v>3.4464156192784605E-3</v>
      </c>
      <c r="AH575" s="82">
        <f>_xll.qlIndexFixing($Y$21,$AC575,TRUE,_xll.ohTrigger(trigger))</f>
        <v>3.4073563131513567E-3</v>
      </c>
      <c r="AI575" s="43">
        <f>_xll.qlIndexFixing($Y$6,$AC575,TRUE,trigger)</f>
        <v>3.4464156192784605E-3</v>
      </c>
      <c r="AJ575" s="45">
        <f t="shared" si="31"/>
        <v>-0.39059306127103843</v>
      </c>
    </row>
    <row r="576" spans="28:36" x14ac:dyDescent="0.2">
      <c r="AB576" s="114" t="s">
        <v>87</v>
      </c>
      <c r="AC576" s="40">
        <f>_xll.qlInterestRateIndexFixingDate($Y$21,AD576)</f>
        <v>43409</v>
      </c>
      <c r="AD576" s="40">
        <f>_xll.qlCalendarAdvance(calendar,$AD575,AB576,,,trigger)</f>
        <v>43411</v>
      </c>
      <c r="AE576" s="40">
        <f>_xll.qlInterestRateIndexMaturity($Y$21,AD576,)</f>
        <v>43503</v>
      </c>
      <c r="AF576" s="43" t="e">
        <f>_xll.qlTenorBasisValue(TenorBasis3M,AD576,_xll.ohTrigger(trigger,$Y$36))</f>
        <v>#NUM!</v>
      </c>
      <c r="AG576" s="82">
        <f t="shared" si="30"/>
        <v>3.4950078829230286E-3</v>
      </c>
      <c r="AH576" s="82">
        <f>_xll.qlIndexFixing($Y$21,$AC576,TRUE,_xll.ohTrigger(trigger))</f>
        <v>3.4582119830561813E-3</v>
      </c>
      <c r="AI576" s="43">
        <f>_xll.qlIndexFixing($Y$6,$AC576,TRUE,trigger)</f>
        <v>3.4950078829230286E-3</v>
      </c>
      <c r="AJ576" s="45">
        <f t="shared" si="31"/>
        <v>-0.36795899866847326</v>
      </c>
    </row>
    <row r="577" spans="28:36" x14ac:dyDescent="0.2">
      <c r="AB577" s="114" t="s">
        <v>87</v>
      </c>
      <c r="AC577" s="40">
        <f>_xll.qlInterestRateIndexFixingDate($Y$21,AD577)</f>
        <v>43416</v>
      </c>
      <c r="AD577" s="40">
        <f>_xll.qlCalendarAdvance(calendar,$AD576,AB577,,,trigger)</f>
        <v>43418</v>
      </c>
      <c r="AE577" s="40">
        <f>_xll.qlInterestRateIndexMaturity($Y$21,AD577,)</f>
        <v>43510</v>
      </c>
      <c r="AF577" s="43" t="e">
        <f>_xll.qlTenorBasisValue(TenorBasis3M,AD577,_xll.ohTrigger(trigger,$Y$36))</f>
        <v>#NUM!</v>
      </c>
      <c r="AG577" s="82">
        <f t="shared" si="30"/>
        <v>3.5434661703871214E-3</v>
      </c>
      <c r="AH577" s="82">
        <f>_xll.qlIndexFixing($Y$21,$AC577,TRUE,_xll.ohTrigger(trigger))</f>
        <v>3.5090890353160222E-3</v>
      </c>
      <c r="AI577" s="43">
        <f>_xll.qlIndexFixing($Y$6,$AC577,TRUE,trigger)</f>
        <v>3.5434661703871214E-3</v>
      </c>
      <c r="AJ577" s="45">
        <f t="shared" si="31"/>
        <v>-0.34377135071099202</v>
      </c>
    </row>
    <row r="578" spans="28:36" x14ac:dyDescent="0.2">
      <c r="AB578" s="114" t="s">
        <v>87</v>
      </c>
      <c r="AC578" s="40">
        <f>_xll.qlInterestRateIndexFixingDate($Y$21,AD578)</f>
        <v>43423</v>
      </c>
      <c r="AD578" s="40">
        <f>_xll.qlCalendarAdvance(calendar,$AD577,AB578,,,trigger)</f>
        <v>43425</v>
      </c>
      <c r="AE578" s="40">
        <f>_xll.qlInterestRateIndexMaturity($Y$21,AD578,)</f>
        <v>43517</v>
      </c>
      <c r="AF578" s="43" t="e">
        <f>_xll.qlTenorBasisValue(TenorBasis3M,AD578,_xll.ohTrigger(trigger,$Y$36))</f>
        <v>#NUM!</v>
      </c>
      <c r="AG578" s="82">
        <f t="shared" si="30"/>
        <v>3.5918037440410434E-3</v>
      </c>
      <c r="AH578" s="82">
        <f>_xll.qlIndexFixing($Y$21,$AC578,TRUE,_xll.ohTrigger(trigger))</f>
        <v>3.5599874707458808E-3</v>
      </c>
      <c r="AI578" s="43">
        <f>_xll.qlIndexFixing($Y$6,$AC578,TRUE,trigger)</f>
        <v>3.5918037440410434E-3</v>
      </c>
      <c r="AJ578" s="45">
        <f t="shared" si="31"/>
        <v>-0.31816273295162589</v>
      </c>
    </row>
    <row r="579" spans="28:36" x14ac:dyDescent="0.2">
      <c r="AB579" s="114" t="s">
        <v>87</v>
      </c>
      <c r="AC579" s="40">
        <f>_xll.qlInterestRateIndexFixingDate($Y$21,AD579)</f>
        <v>43430</v>
      </c>
      <c r="AD579" s="40">
        <f>_xll.qlCalendarAdvance(calendar,$AD578,AB579,,,trigger)</f>
        <v>43432</v>
      </c>
      <c r="AE579" s="40">
        <f>_xll.qlInterestRateIndexMaturity($Y$21,AD579,)</f>
        <v>43524</v>
      </c>
      <c r="AF579" s="43" t="e">
        <f>_xll.qlTenorBasisValue(TenorBasis3M,AD579,_xll.ohTrigger(trigger,$Y$36))</f>
        <v>#NUM!</v>
      </c>
      <c r="AG579" s="82">
        <f t="shared" si="30"/>
        <v>3.6400338662550998E-3</v>
      </c>
      <c r="AH579" s="82">
        <f>_xll.qlIndexFixing($Y$21,$AC579,TRUE,_xll.ohTrigger(trigger))</f>
        <v>3.6109072901633634E-3</v>
      </c>
      <c r="AI579" s="43">
        <f>_xll.qlIndexFixing($Y$6,$AC579,TRUE,trigger)</f>
        <v>3.6400338662550998E-3</v>
      </c>
      <c r="AJ579" s="45">
        <f t="shared" si="31"/>
        <v>-0.29126576091736361</v>
      </c>
    </row>
    <row r="580" spans="28:36" x14ac:dyDescent="0.2">
      <c r="AB580" s="114" t="s">
        <v>87</v>
      </c>
      <c r="AC580" s="40">
        <f>_xll.qlInterestRateIndexFixingDate($Y$21,AD580)</f>
        <v>43437</v>
      </c>
      <c r="AD580" s="40">
        <f>_xll.qlCalendarAdvance(calendar,$AD579,AB580,,,trigger)</f>
        <v>43439</v>
      </c>
      <c r="AE580" s="40">
        <f>_xll.qlInterestRateIndexMaturity($Y$21,AD580,)</f>
        <v>43529</v>
      </c>
      <c r="AF580" s="43" t="e">
        <f>_xll.qlTenorBasisValue(TenorBasis3M,AD580,_xll.ohTrigger(trigger,$Y$36))</f>
        <v>#NUM!</v>
      </c>
      <c r="AG580" s="82">
        <f t="shared" ref="AG580:AG643" si="32">AI580</f>
        <v>3.6881697993995924E-3</v>
      </c>
      <c r="AH580" s="82">
        <f>_xll.qlIndexFixing($Y$21,$AC580,TRUE,_xll.ohTrigger(trigger))</f>
        <v>3.6545263682601359E-3</v>
      </c>
      <c r="AI580" s="43">
        <f>_xll.qlIndexFixing($Y$6,$AC580,TRUE,trigger)</f>
        <v>3.6881697993995924E-3</v>
      </c>
      <c r="AJ580" s="45">
        <f t="shared" ref="AJ580:AJ643" si="33">(AH580-AI580)*10000</f>
        <v>-0.3364343113945647</v>
      </c>
    </row>
    <row r="581" spans="28:36" x14ac:dyDescent="0.2">
      <c r="AB581" s="114" t="s">
        <v>87</v>
      </c>
      <c r="AC581" s="40">
        <f>_xll.qlInterestRateIndexFixingDate($Y$21,AD581)</f>
        <v>43444</v>
      </c>
      <c r="AD581" s="40">
        <f>_xll.qlCalendarAdvance(calendar,$AD580,AB581,,,trigger)</f>
        <v>43446</v>
      </c>
      <c r="AE581" s="40">
        <f>_xll.qlInterestRateIndexMaturity($Y$21,AD581,)</f>
        <v>43536</v>
      </c>
      <c r="AF581" s="43" t="e">
        <f>_xll.qlTenorBasisValue(TenorBasis3M,AD581,_xll.ohTrigger(trigger,$Y$36))</f>
        <v>#NUM!</v>
      </c>
      <c r="AG581" s="82">
        <f t="shared" si="32"/>
        <v>3.7362248058448264E-3</v>
      </c>
      <c r="AH581" s="82">
        <f>_xll.qlIndexFixing($Y$21,$AC581,TRUE,_xll.ohTrigger(trigger))</f>
        <v>3.7054848615287739E-3</v>
      </c>
      <c r="AI581" s="43">
        <f>_xll.qlIndexFixing($Y$6,$AC581,TRUE,trigger)</f>
        <v>3.7362248058448264E-3</v>
      </c>
      <c r="AJ581" s="45">
        <f t="shared" si="33"/>
        <v>-0.30739944316052548</v>
      </c>
    </row>
    <row r="582" spans="28:36" x14ac:dyDescent="0.2">
      <c r="AB582" s="114" t="s">
        <v>87</v>
      </c>
      <c r="AC582" s="40">
        <f>_xll.qlInterestRateIndexFixingDate($Y$21,AD582)</f>
        <v>43451</v>
      </c>
      <c r="AD582" s="40">
        <f>_xll.qlCalendarAdvance(calendar,$AD581,AB582,,,trigger)</f>
        <v>43453</v>
      </c>
      <c r="AE582" s="40">
        <f>_xll.qlInterestRateIndexMaturity($Y$21,AD582,)</f>
        <v>43543</v>
      </c>
      <c r="AF582" s="43" t="e">
        <f>_xll.qlTenorBasisValue(TenorBasis3M,AD582,_xll.ohTrigger(trigger,$Y$36))</f>
        <v>#NUM!</v>
      </c>
      <c r="AG582" s="82">
        <f t="shared" si="32"/>
        <v>3.7842121479611055E-3</v>
      </c>
      <c r="AH582" s="82">
        <f>_xll.qlIndexFixing($Y$21,$AC582,TRUE,_xll.ohTrigger(trigger))</f>
        <v>3.7564647262593454E-3</v>
      </c>
      <c r="AI582" s="43">
        <f>_xll.qlIndexFixing($Y$6,$AC582,TRUE,trigger)</f>
        <v>3.7842121479611055E-3</v>
      </c>
      <c r="AJ582" s="45">
        <f t="shared" si="33"/>
        <v>-0.27747421701760155</v>
      </c>
    </row>
    <row r="583" spans="28:36" x14ac:dyDescent="0.2">
      <c r="AB583" s="114" t="s">
        <v>87</v>
      </c>
      <c r="AC583" s="40">
        <f>_xll.qlInterestRateIndexFixingDate($Y$21,AD583)</f>
        <v>43455</v>
      </c>
      <c r="AD583" s="40">
        <f>_xll.qlCalendarAdvance(calendar,$AD582,AB583,,,trigger)</f>
        <v>43461</v>
      </c>
      <c r="AE583" s="40">
        <f>_xll.qlInterestRateIndexMaturity($Y$21,AD583,)</f>
        <v>43551</v>
      </c>
      <c r="AF583" s="43" t="e">
        <f>_xll.qlTenorBasisValue(TenorBasis3M,AD583,_xll.ohTrigger(trigger,$Y$36))</f>
        <v>#NUM!</v>
      </c>
      <c r="AG583" s="82">
        <f t="shared" si="32"/>
        <v>3.8389889833382327E-3</v>
      </c>
      <c r="AH583" s="82">
        <f>_xll.qlIndexFixing($Y$21,$AC583,TRUE,_xll.ohTrigger(trigger))</f>
        <v>3.8147535989727643E-3</v>
      </c>
      <c r="AI583" s="43">
        <f>_xll.qlIndexFixing($Y$6,$AC583,TRUE,trigger)</f>
        <v>3.8389889833382327E-3</v>
      </c>
      <c r="AJ583" s="45">
        <f t="shared" si="33"/>
        <v>-0.24235384365468327</v>
      </c>
    </row>
    <row r="584" spans="28:36" x14ac:dyDescent="0.2">
      <c r="AB584" s="114" t="s">
        <v>87</v>
      </c>
      <c r="AC584" s="40">
        <f>_xll.qlInterestRateIndexFixingDate($Y$21,AD584)</f>
        <v>43465</v>
      </c>
      <c r="AD584" s="40">
        <f>_xll.qlCalendarAdvance(calendar,$AD583,AB584,,,trigger)</f>
        <v>43468</v>
      </c>
      <c r="AE584" s="40">
        <f>_xll.qlInterestRateIndexMaturity($Y$21,AD584,)</f>
        <v>43558</v>
      </c>
      <c r="AF584" s="43" t="e">
        <f>_xll.qlTenorBasisValue(TenorBasis3M,AD584,_xll.ohTrigger(trigger,$Y$36))</f>
        <v>#NUM!</v>
      </c>
      <c r="AG584" s="82">
        <f t="shared" si="32"/>
        <v>3.8868759894659407E-3</v>
      </c>
      <c r="AH584" s="82">
        <f>_xll.qlIndexFixing($Y$21,$AC584,TRUE,_xll.ohTrigger(trigger))</f>
        <v>3.8657792623881804E-3</v>
      </c>
      <c r="AI584" s="43">
        <f>_xll.qlIndexFixing($Y$6,$AC584,TRUE,trigger)</f>
        <v>3.8868759894659407E-3</v>
      </c>
      <c r="AJ584" s="45">
        <f t="shared" si="33"/>
        <v>-0.21096727077760374</v>
      </c>
    </row>
    <row r="585" spans="28:36" x14ac:dyDescent="0.2">
      <c r="AB585" s="114" t="s">
        <v>87</v>
      </c>
      <c r="AC585" s="40">
        <f>_xll.qlInterestRateIndexFixingDate($Y$21,AD585)</f>
        <v>43473</v>
      </c>
      <c r="AD585" s="40">
        <f>_xll.qlCalendarAdvance(calendar,$AD584,AB585,,,trigger)</f>
        <v>43475</v>
      </c>
      <c r="AE585" s="40">
        <f>_xll.qlInterestRateIndexMaturity($Y$21,AD585,)</f>
        <v>43565</v>
      </c>
      <c r="AF585" s="43" t="e">
        <f>_xll.qlTenorBasisValue(TenorBasis3M,AD585,_xll.ohTrigger(trigger,$Y$36))</f>
        <v>#NUM!</v>
      </c>
      <c r="AG585" s="82">
        <f t="shared" si="32"/>
        <v>3.9347370129999368E-3</v>
      </c>
      <c r="AH585" s="82">
        <f>_xll.qlIndexFixing($Y$21,$AC585,TRUE,_xll.ohTrigger(trigger))</f>
        <v>3.9168262997817394E-3</v>
      </c>
      <c r="AI585" s="43">
        <f>_xll.qlIndexFixing($Y$6,$AC585,TRUE,trigger)</f>
        <v>3.9347370129999368E-3</v>
      </c>
      <c r="AJ585" s="45">
        <f t="shared" si="33"/>
        <v>-0.17910713218197497</v>
      </c>
    </row>
    <row r="586" spans="28:36" x14ac:dyDescent="0.2">
      <c r="AB586" s="114" t="s">
        <v>87</v>
      </c>
      <c r="AC586" s="40">
        <f>_xll.qlInterestRateIndexFixingDate($Y$21,AD586)</f>
        <v>43480</v>
      </c>
      <c r="AD586" s="40">
        <f>_xll.qlCalendarAdvance(calendar,$AD585,AB586,,,trigger)</f>
        <v>43482</v>
      </c>
      <c r="AE586" s="40">
        <f>_xll.qlInterestRateIndexMaturity($Y$21,AD586,)</f>
        <v>43572</v>
      </c>
      <c r="AF586" s="43" t="e">
        <f>_xll.qlTenorBasisValue(TenorBasis3M,AD586,_xll.ohTrigger(trigger,$Y$36))</f>
        <v>#NUM!</v>
      </c>
      <c r="AG586" s="82">
        <f t="shared" si="32"/>
        <v>3.9825853163105241E-3</v>
      </c>
      <c r="AH586" s="82">
        <f>_xll.qlIndexFixing($Y$21,$AC586,TRUE,_xll.ohTrigger(trigger))</f>
        <v>3.9678947119528019E-3</v>
      </c>
      <c r="AI586" s="43">
        <f>_xll.qlIndexFixing($Y$6,$AC586,TRUE,trigger)</f>
        <v>3.9825853163105241E-3</v>
      </c>
      <c r="AJ586" s="45">
        <f t="shared" si="33"/>
        <v>-0.14690604357722215</v>
      </c>
    </row>
    <row r="587" spans="28:36" x14ac:dyDescent="0.2">
      <c r="AB587" s="114" t="s">
        <v>87</v>
      </c>
      <c r="AC587" s="40">
        <f>_xll.qlInterestRateIndexFixingDate($Y$21,AD587)</f>
        <v>43487</v>
      </c>
      <c r="AD587" s="40">
        <f>_xll.qlCalendarAdvance(calendar,$AD586,AB587,,,trigger)</f>
        <v>43489</v>
      </c>
      <c r="AE587" s="40">
        <f>_xll.qlInterestRateIndexMaturity($Y$21,AD587,)</f>
        <v>43579</v>
      </c>
      <c r="AF587" s="43" t="e">
        <f>_xll.qlTenorBasisValue(TenorBasis3M,AD587,_xll.ohTrigger(trigger,$Y$36))</f>
        <v>#NUM!</v>
      </c>
      <c r="AG587" s="82">
        <f t="shared" si="32"/>
        <v>4.0304341617680064E-3</v>
      </c>
      <c r="AH587" s="82">
        <f>_xll.qlIndexFixing($Y$21,$AC587,TRUE,_xll.ohTrigger(trigger))</f>
        <v>4.018984499703393E-3</v>
      </c>
      <c r="AI587" s="43">
        <f>_xll.qlIndexFixing($Y$6,$AC587,TRUE,trigger)</f>
        <v>4.0304341617680064E-3</v>
      </c>
      <c r="AJ587" s="45">
        <f t="shared" si="33"/>
        <v>-0.11449662064613383</v>
      </c>
    </row>
    <row r="588" spans="28:36" x14ac:dyDescent="0.2">
      <c r="AB588" s="114" t="s">
        <v>87</v>
      </c>
      <c r="AC588" s="40">
        <f>_xll.qlInterestRateIndexFixingDate($Y$21,AD588)</f>
        <v>43494</v>
      </c>
      <c r="AD588" s="40">
        <f>_xll.qlCalendarAdvance(calendar,$AD587,AB588,,,trigger)</f>
        <v>43496</v>
      </c>
      <c r="AE588" s="40">
        <f>_xll.qlInterestRateIndexMaturity($Y$21,AD588,)</f>
        <v>43585</v>
      </c>
      <c r="AF588" s="43" t="e">
        <f>_xll.qlTenorBasisValue(TenorBasis3M,AD588,_xll.ohTrigger(trigger,$Y$36))</f>
        <v>#NUM!</v>
      </c>
      <c r="AG588" s="82">
        <f t="shared" si="32"/>
        <v>4.0782968117426882E-3</v>
      </c>
      <c r="AH588" s="82">
        <f>_xll.qlIndexFixing($Y$21,$AC588,TRUE,_xll.ohTrigger(trigger))</f>
        <v>4.066418044259207E-3</v>
      </c>
      <c r="AI588" s="43">
        <f>_xll.qlIndexFixing($Y$6,$AC588,TRUE,trigger)</f>
        <v>4.0782968117426882E-3</v>
      </c>
      <c r="AJ588" s="45">
        <f t="shared" si="33"/>
        <v>-0.1187876748348117</v>
      </c>
    </row>
    <row r="589" spans="28:36" x14ac:dyDescent="0.2">
      <c r="AB589" s="114" t="s">
        <v>87</v>
      </c>
      <c r="AC589" s="40">
        <f>_xll.qlInterestRateIndexFixingDate($Y$21,AD589)</f>
        <v>43501</v>
      </c>
      <c r="AD589" s="40">
        <f>_xll.qlCalendarAdvance(calendar,$AD588,AB589,,,trigger)</f>
        <v>43503</v>
      </c>
      <c r="AE589" s="40">
        <f>_xll.qlInterestRateIndexMaturity($Y$21,AD589,)</f>
        <v>43592</v>
      </c>
      <c r="AF589" s="43" t="e">
        <f>_xll.qlTenorBasisValue(TenorBasis3M,AD589,_xll.ohTrigger(trigger,$Y$36))</f>
        <v>#NUM!</v>
      </c>
      <c r="AG589" s="82">
        <f t="shared" si="32"/>
        <v>4.1261865286048739E-3</v>
      </c>
      <c r="AH589" s="82">
        <f>_xll.qlIndexFixing($Y$21,$AC589,TRUE,_xll.ohTrigger(trigger))</f>
        <v>4.1175484776762965E-3</v>
      </c>
      <c r="AI589" s="43">
        <f>_xll.qlIndexFixing($Y$6,$AC589,TRUE,trigger)</f>
        <v>4.1261865286048739E-3</v>
      </c>
      <c r="AJ589" s="45">
        <f t="shared" si="33"/>
        <v>-8.638050928577376E-2</v>
      </c>
    </row>
    <row r="590" spans="28:36" x14ac:dyDescent="0.2">
      <c r="AB590" s="114" t="s">
        <v>87</v>
      </c>
      <c r="AC590" s="40">
        <f>_xll.qlInterestRateIndexFixingDate($Y$21,AD590)</f>
        <v>43508</v>
      </c>
      <c r="AD590" s="40">
        <f>_xll.qlCalendarAdvance(calendar,$AD589,AB590,,,trigger)</f>
        <v>43510</v>
      </c>
      <c r="AE590" s="40">
        <f>_xll.qlInterestRateIndexMaturity($Y$21,AD590,)</f>
        <v>43599</v>
      </c>
      <c r="AF590" s="43" t="e">
        <f>_xll.qlTenorBasisValue(TenorBasis3M,AD590,_xll.ohTrigger(trigger,$Y$36))</f>
        <v>#NUM!</v>
      </c>
      <c r="AG590" s="82">
        <f t="shared" si="32"/>
        <v>4.1741165747248687E-3</v>
      </c>
      <c r="AH590" s="82">
        <f>_xll.qlIndexFixing($Y$21,$AC590,TRUE,_xll.ohTrigger(trigger))</f>
        <v>4.1687002815206107E-3</v>
      </c>
      <c r="AI590" s="43">
        <f>_xll.qlIndexFixing($Y$6,$AC590,TRUE,trigger)</f>
        <v>4.1741165747248687E-3</v>
      </c>
      <c r="AJ590" s="45">
        <f t="shared" si="33"/>
        <v>-5.4162932042580228E-2</v>
      </c>
    </row>
    <row r="591" spans="28:36" x14ac:dyDescent="0.2">
      <c r="AB591" s="114" t="s">
        <v>87</v>
      </c>
      <c r="AC591" s="40">
        <f>_xll.qlInterestRateIndexFixingDate($Y$21,AD591)</f>
        <v>43515</v>
      </c>
      <c r="AD591" s="40">
        <f>_xll.qlCalendarAdvance(calendar,$AD590,AB591,,,trigger)</f>
        <v>43517</v>
      </c>
      <c r="AE591" s="40">
        <f>_xll.qlInterestRateIndexMaturity($Y$21,AD591,)</f>
        <v>43606</v>
      </c>
      <c r="AF591" s="43" t="e">
        <f>_xll.qlTenorBasisValue(TenorBasis3M,AD591,_xll.ohTrigger(trigger,$Y$36))</f>
        <v>#NUM!</v>
      </c>
      <c r="AG591" s="82">
        <f t="shared" si="32"/>
        <v>4.2221002124729762E-3</v>
      </c>
      <c r="AH591" s="82">
        <f>_xll.qlIndexFixing($Y$21,$AC591,TRUE,_xll.ohTrigger(trigger))</f>
        <v>4.2198734565843266E-3</v>
      </c>
      <c r="AI591" s="43">
        <f>_xll.qlIndexFixing($Y$6,$AC591,TRUE,trigger)</f>
        <v>4.2221002124729762E-3</v>
      </c>
      <c r="AJ591" s="45">
        <f t="shared" si="33"/>
        <v>-2.2267558886495536E-2</v>
      </c>
    </row>
    <row r="592" spans="28:36" x14ac:dyDescent="0.2">
      <c r="AB592" s="114" t="s">
        <v>87</v>
      </c>
      <c r="AC592" s="40">
        <f>_xll.qlInterestRateIndexFixingDate($Y$21,AD592)</f>
        <v>43522</v>
      </c>
      <c r="AD592" s="40">
        <f>_xll.qlCalendarAdvance(calendar,$AD591,AB592,,,trigger)</f>
        <v>43524</v>
      </c>
      <c r="AE592" s="40">
        <f>_xll.qlInterestRateIndexMaturity($Y$21,AD592,)</f>
        <v>43616</v>
      </c>
      <c r="AF592" s="43" t="e">
        <f>_xll.qlTenorBasisValue(TenorBasis3M,AD592,_xll.ohTrigger(trigger,$Y$36))</f>
        <v>#NUM!</v>
      </c>
      <c r="AG592" s="82">
        <f t="shared" si="32"/>
        <v>4.270150704219499E-3</v>
      </c>
      <c r="AH592" s="82">
        <f>_xll.qlIndexFixing($Y$21,$AC592,TRUE,_xll.ohTrigger(trigger))</f>
        <v>4.282126987760591E-3</v>
      </c>
      <c r="AI592" s="43">
        <f>_xll.qlIndexFixing($Y$6,$AC592,TRUE,trigger)</f>
        <v>4.270150704219499E-3</v>
      </c>
      <c r="AJ592" s="45">
        <f t="shared" si="33"/>
        <v>0.11976283541091995</v>
      </c>
    </row>
    <row r="593" spans="28:36" x14ac:dyDescent="0.2">
      <c r="AB593" s="114" t="s">
        <v>87</v>
      </c>
      <c r="AC593" s="40">
        <f>_xll.qlInterestRateIndexFixingDate($Y$21,AD593)</f>
        <v>43529</v>
      </c>
      <c r="AD593" s="40">
        <f>_xll.qlCalendarAdvance(calendar,$AD592,AB593,,,trigger)</f>
        <v>43531</v>
      </c>
      <c r="AE593" s="40">
        <f>_xll.qlInterestRateIndexMaturity($Y$21,AD593,)</f>
        <v>43623</v>
      </c>
      <c r="AF593" s="43" t="e">
        <f>_xll.qlTenorBasisValue(TenorBasis3M,AD593,_xll.ohTrigger(trigger,$Y$36))</f>
        <v>#NUM!</v>
      </c>
      <c r="AG593" s="82">
        <f t="shared" si="32"/>
        <v>4.3182813123347416E-3</v>
      </c>
      <c r="AH593" s="82">
        <f>_xll.qlIndexFixing($Y$21,$AC593,TRUE,_xll.ohTrigger(trigger))</f>
        <v>4.333349325482393E-3</v>
      </c>
      <c r="AI593" s="43">
        <f>_xll.qlIndexFixing($Y$6,$AC593,TRUE,trigger)</f>
        <v>4.3182813123347416E-3</v>
      </c>
      <c r="AJ593" s="45">
        <f t="shared" si="33"/>
        <v>0.15068013147651396</v>
      </c>
    </row>
    <row r="594" spans="28:36" x14ac:dyDescent="0.2">
      <c r="AB594" s="114" t="s">
        <v>87</v>
      </c>
      <c r="AC594" s="40">
        <f>_xll.qlInterestRateIndexFixingDate($Y$21,AD594)</f>
        <v>43536</v>
      </c>
      <c r="AD594" s="40">
        <f>_xll.qlCalendarAdvance(calendar,$AD593,AB594,,,trigger)</f>
        <v>43538</v>
      </c>
      <c r="AE594" s="40">
        <f>_xll.qlInterestRateIndexMaturity($Y$21,AD594,)</f>
        <v>43630</v>
      </c>
      <c r="AF594" s="43" t="e">
        <f>_xll.qlTenorBasisValue(TenorBasis3M,AD594,_xll.ohTrigger(trigger,$Y$36))</f>
        <v>#NUM!</v>
      </c>
      <c r="AG594" s="82">
        <f t="shared" si="32"/>
        <v>4.3665052991890101E-3</v>
      </c>
      <c r="AH594" s="82">
        <f>_xll.qlIndexFixing($Y$21,$AC594,TRUE,_xll.ohTrigger(trigger))</f>
        <v>4.3845930595992864E-3</v>
      </c>
      <c r="AI594" s="43">
        <f>_xll.qlIndexFixing($Y$6,$AC594,TRUE,trigger)</f>
        <v>4.3665052991890101E-3</v>
      </c>
      <c r="AJ594" s="45">
        <f t="shared" si="33"/>
        <v>0.18087760410276377</v>
      </c>
    </row>
    <row r="595" spans="28:36" x14ac:dyDescent="0.2">
      <c r="AB595" s="114" t="s">
        <v>87</v>
      </c>
      <c r="AC595" s="40">
        <f>_xll.qlInterestRateIndexFixingDate($Y$21,AD595)</f>
        <v>43543</v>
      </c>
      <c r="AD595" s="40">
        <f>_xll.qlCalendarAdvance(calendar,$AD594,AB595,,,trigger)</f>
        <v>43545</v>
      </c>
      <c r="AE595" s="40">
        <f>_xll.qlInterestRateIndexMaturity($Y$21,AD595,)</f>
        <v>43637</v>
      </c>
      <c r="AF595" s="43" t="e">
        <f>_xll.qlTenorBasisValue(TenorBasis3M,AD595,_xll.ohTrigger(trigger,$Y$36))</f>
        <v>#NUM!</v>
      </c>
      <c r="AG595" s="82">
        <f t="shared" si="32"/>
        <v>4.4148359271526071E-3</v>
      </c>
      <c r="AH595" s="82">
        <f>_xll.qlIndexFixing($Y$21,$AC595,TRUE,_xll.ohTrigger(trigger))</f>
        <v>4.4358581909323524E-3</v>
      </c>
      <c r="AI595" s="43">
        <f>_xll.qlIndexFixing($Y$6,$AC595,TRUE,trigger)</f>
        <v>4.4148359271526071E-3</v>
      </c>
      <c r="AJ595" s="45">
        <f t="shared" si="33"/>
        <v>0.21022263779745323</v>
      </c>
    </row>
    <row r="596" spans="28:36" x14ac:dyDescent="0.2">
      <c r="AB596" s="114" t="s">
        <v>87</v>
      </c>
      <c r="AC596" s="40">
        <f>_xll.qlInterestRateIndexFixingDate($Y$21,AD596)</f>
        <v>43550</v>
      </c>
      <c r="AD596" s="40">
        <f>_xll.qlCalendarAdvance(calendar,$AD595,AB596,,,trigger)</f>
        <v>43552</v>
      </c>
      <c r="AE596" s="40">
        <f>_xll.qlInterestRateIndexMaturity($Y$21,AD596,)</f>
        <v>43644</v>
      </c>
      <c r="AF596" s="43" t="e">
        <f>_xll.qlTenorBasisValue(TenorBasis3M,AD596,_xll.ohTrigger(trigger,$Y$36))</f>
        <v>#NUM!</v>
      </c>
      <c r="AG596" s="82">
        <f t="shared" si="32"/>
        <v>4.4632864585958379E-3</v>
      </c>
      <c r="AH596" s="82">
        <f>_xll.qlIndexFixing($Y$21,$AC596,TRUE,_xll.ohTrigger(trigger))</f>
        <v>4.4871447203026736E-3</v>
      </c>
      <c r="AI596" s="43">
        <f>_xll.qlIndexFixing($Y$6,$AC596,TRUE,trigger)</f>
        <v>4.4632864585958379E-3</v>
      </c>
      <c r="AJ596" s="45">
        <f t="shared" si="33"/>
        <v>0.23858261706835754</v>
      </c>
    </row>
    <row r="597" spans="28:36" x14ac:dyDescent="0.2">
      <c r="AB597" s="114" t="s">
        <v>87</v>
      </c>
      <c r="AC597" s="40">
        <f>_xll.qlInterestRateIndexFixingDate($Y$21,AD597)</f>
        <v>43557</v>
      </c>
      <c r="AD597" s="40">
        <f>_xll.qlCalendarAdvance(calendar,$AD596,AB597,,,trigger)</f>
        <v>43559</v>
      </c>
      <c r="AE597" s="40">
        <f>_xll.qlInterestRateIndexMaturity($Y$21,AD597,)</f>
        <v>43650</v>
      </c>
      <c r="AF597" s="43" t="e">
        <f>_xll.qlTenorBasisValue(TenorBasis3M,AD597,_xll.ohTrigger(trigger,$Y$36))</f>
        <v>#NUM!</v>
      </c>
      <c r="AG597" s="82">
        <f t="shared" si="32"/>
        <v>4.5118701558890051E-3</v>
      </c>
      <c r="AH597" s="82">
        <f>_xll.qlIndexFixing($Y$21,$AC597,TRUE,_xll.ohTrigger(trigger))</f>
        <v>4.5347553110722406E-3</v>
      </c>
      <c r="AI597" s="43">
        <f>_xll.qlIndexFixing($Y$6,$AC597,TRUE,trigger)</f>
        <v>4.5118701558890051E-3</v>
      </c>
      <c r="AJ597" s="45">
        <f t="shared" si="33"/>
        <v>0.22885155183235451</v>
      </c>
    </row>
    <row r="598" spans="28:36" x14ac:dyDescent="0.2">
      <c r="AB598" s="114" t="s">
        <v>87</v>
      </c>
      <c r="AC598" s="40">
        <f>_xll.qlInterestRateIndexFixingDate($Y$21,AD598)</f>
        <v>43564</v>
      </c>
      <c r="AD598" s="40">
        <f>_xll.qlCalendarAdvance(calendar,$AD597,AB598,,,trigger)</f>
        <v>43566</v>
      </c>
      <c r="AE598" s="40">
        <f>_xll.qlInterestRateIndexMaturity($Y$21,AD598,)</f>
        <v>43657</v>
      </c>
      <c r="AF598" s="43" t="e">
        <f>_xll.qlTenorBasisValue(TenorBasis3M,AD598,_xll.ohTrigger(trigger,$Y$36))</f>
        <v>#NUM!</v>
      </c>
      <c r="AG598" s="82">
        <f t="shared" si="32"/>
        <v>4.560600281402415E-3</v>
      </c>
      <c r="AH598" s="82">
        <f>_xll.qlIndexFixing($Y$21,$AC598,TRUE,_xll.ohTrigger(trigger))</f>
        <v>4.5860824605373982E-3</v>
      </c>
      <c r="AI598" s="43">
        <f>_xll.qlIndexFixing($Y$6,$AC598,TRUE,trigger)</f>
        <v>4.560600281402415E-3</v>
      </c>
      <c r="AJ598" s="45">
        <f t="shared" si="33"/>
        <v>0.25482179134983174</v>
      </c>
    </row>
    <row r="599" spans="28:36" x14ac:dyDescent="0.2">
      <c r="AB599" s="114" t="s">
        <v>87</v>
      </c>
      <c r="AC599" s="40">
        <f>_xll.qlInterestRateIndexFixingDate($Y$21,AD599)</f>
        <v>43571</v>
      </c>
      <c r="AD599" s="40">
        <f>_xll.qlCalendarAdvance(calendar,$AD598,AB599,,,trigger)</f>
        <v>43573</v>
      </c>
      <c r="AE599" s="40">
        <f>_xll.qlInterestRateIndexMaturity($Y$21,AD599,)</f>
        <v>43664</v>
      </c>
      <c r="AF599" s="43" t="e">
        <f>_xll.qlTenorBasisValue(TenorBasis3M,AD599,_xll.ohTrigger(trigger,$Y$36))</f>
        <v>#NUM!</v>
      </c>
      <c r="AG599" s="82">
        <f t="shared" si="32"/>
        <v>4.6094900975063692E-3</v>
      </c>
      <c r="AH599" s="82">
        <f>_xll.qlIndexFixing($Y$21,$AC599,TRUE,_xll.ohTrigger(trigger))</f>
        <v>4.6374310028654223E-3</v>
      </c>
      <c r="AI599" s="43">
        <f>_xll.qlIndexFixing($Y$6,$AC599,TRUE,trigger)</f>
        <v>4.6094900975063692E-3</v>
      </c>
      <c r="AJ599" s="45">
        <f t="shared" si="33"/>
        <v>0.27940905359053086</v>
      </c>
    </row>
    <row r="600" spans="28:36" x14ac:dyDescent="0.2">
      <c r="AB600" s="114" t="s">
        <v>87</v>
      </c>
      <c r="AC600" s="40">
        <f>_xll.qlInterestRateIndexFixingDate($Y$21,AD600)</f>
        <v>43578</v>
      </c>
      <c r="AD600" s="40">
        <f>_xll.qlCalendarAdvance(calendar,$AD599,AB600,,,trigger)</f>
        <v>43580</v>
      </c>
      <c r="AE600" s="40">
        <f>_xll.qlInterestRateIndexMaturity($Y$21,AD600,)</f>
        <v>43671</v>
      </c>
      <c r="AF600" s="43" t="e">
        <f>_xll.qlTenorBasisValue(TenorBasis3M,AD600,_xll.ohTrigger(trigger,$Y$36))</f>
        <v>#NUM!</v>
      </c>
      <c r="AG600" s="82">
        <f t="shared" si="32"/>
        <v>4.6585528665711732E-3</v>
      </c>
      <c r="AH600" s="82">
        <f>_xll.qlIndexFixing($Y$21,$AC600,TRUE,_xll.ohTrigger(trigger))</f>
        <v>4.6888009388732403E-3</v>
      </c>
      <c r="AI600" s="43">
        <f>_xll.qlIndexFixing($Y$6,$AC600,TRUE,trigger)</f>
        <v>4.6585528665711732E-3</v>
      </c>
      <c r="AJ600" s="45">
        <f t="shared" si="33"/>
        <v>0.30248072302067192</v>
      </c>
    </row>
    <row r="601" spans="28:36" x14ac:dyDescent="0.2">
      <c r="AB601" s="114" t="s">
        <v>87</v>
      </c>
      <c r="AC601" s="40">
        <f>_xll.qlInterestRateIndexFixingDate($Y$21,AD601)</f>
        <v>43584</v>
      </c>
      <c r="AD601" s="40">
        <f>_xll.qlCalendarAdvance(calendar,$AD600,AB601,,,trigger)</f>
        <v>43587</v>
      </c>
      <c r="AE601" s="40">
        <f>_xll.qlInterestRateIndexMaturity($Y$21,AD601,)</f>
        <v>43679</v>
      </c>
      <c r="AF601" s="43" t="e">
        <f>_xll.qlTenorBasisValue(TenorBasis3M,AD601,_xll.ohTrigger(trigger,$Y$36))</f>
        <v>#NUM!</v>
      </c>
      <c r="AG601" s="82">
        <f t="shared" si="32"/>
        <v>4.7078018509671311E-3</v>
      </c>
      <c r="AH601" s="82">
        <f>_xll.qlIndexFixing($Y$21,$AC601,TRUE,_xll.ohTrigger(trigger))</f>
        <v>4.7438983665430883E-3</v>
      </c>
      <c r="AI601" s="43">
        <f>_xll.qlIndexFixing($Y$6,$AC601,TRUE,trigger)</f>
        <v>4.7078018509671311E-3</v>
      </c>
      <c r="AJ601" s="45">
        <f t="shared" si="33"/>
        <v>0.36096515575957144</v>
      </c>
    </row>
    <row r="602" spans="28:36" x14ac:dyDescent="0.2">
      <c r="AB602" s="114" t="s">
        <v>87</v>
      </c>
      <c r="AC602" s="40">
        <f>_xll.qlInterestRateIndexFixingDate($Y$21,AD602)</f>
        <v>43592</v>
      </c>
      <c r="AD602" s="40">
        <f>_xll.qlCalendarAdvance(calendar,$AD601,AB602,,,trigger)</f>
        <v>43594</v>
      </c>
      <c r="AE602" s="40">
        <f>_xll.qlInterestRateIndexMaturity($Y$21,AD602,)</f>
        <v>43686</v>
      </c>
      <c r="AF602" s="43" t="e">
        <f>_xll.qlTenorBasisValue(TenorBasis3M,AD602,_xll.ohTrigger(trigger,$Y$36))</f>
        <v>#NUM!</v>
      </c>
      <c r="AG602" s="82">
        <f t="shared" si="32"/>
        <v>4.7572503130645476E-3</v>
      </c>
      <c r="AH602" s="82">
        <f>_xll.qlIndexFixing($Y$21,$AC602,TRUE,_xll.ohTrigger(trigger))</f>
        <v>4.7953133014352776E-3</v>
      </c>
      <c r="AI602" s="43">
        <f>_xll.qlIndexFixing($Y$6,$AC602,TRUE,trigger)</f>
        <v>4.7572503130645476E-3</v>
      </c>
      <c r="AJ602" s="45">
        <f t="shared" si="33"/>
        <v>0.38062988370730044</v>
      </c>
    </row>
    <row r="603" spans="28:36" x14ac:dyDescent="0.2">
      <c r="AB603" s="114" t="s">
        <v>87</v>
      </c>
      <c r="AC603" s="40">
        <f>_xll.qlInterestRateIndexFixingDate($Y$21,AD603)</f>
        <v>43599</v>
      </c>
      <c r="AD603" s="40">
        <f>_xll.qlCalendarAdvance(calendar,$AD602,AB603,,,trigger)</f>
        <v>43601</v>
      </c>
      <c r="AE603" s="40">
        <f>_xll.qlInterestRateIndexMaturity($Y$21,AD603,)</f>
        <v>43693</v>
      </c>
      <c r="AF603" s="43" t="e">
        <f>_xll.qlTenorBasisValue(TenorBasis3M,AD603,_xll.ohTrigger(trigger,$Y$36))</f>
        <v>#NUM!</v>
      </c>
      <c r="AG603" s="82">
        <f t="shared" si="32"/>
        <v>4.8069115152337251E-3</v>
      </c>
      <c r="AH603" s="82">
        <f>_xll.qlIndexFixing($Y$21,$AC603,TRUE,_xll.ohTrigger(trigger))</f>
        <v>4.8467496401340187E-3</v>
      </c>
      <c r="AI603" s="43">
        <f>_xll.qlIndexFixing($Y$6,$AC603,TRUE,trigger)</f>
        <v>4.8069115152337251E-3</v>
      </c>
      <c r="AJ603" s="45">
        <f t="shared" si="33"/>
        <v>0.39838124900293603</v>
      </c>
    </row>
    <row r="604" spans="28:36" x14ac:dyDescent="0.2">
      <c r="AB604" s="114" t="s">
        <v>87</v>
      </c>
      <c r="AC604" s="40">
        <f>_xll.qlInterestRateIndexFixingDate($Y$21,AD604)</f>
        <v>43606</v>
      </c>
      <c r="AD604" s="40">
        <f>_xll.qlCalendarAdvance(calendar,$AD603,AB604,,,trigger)</f>
        <v>43608</v>
      </c>
      <c r="AE604" s="40">
        <f>_xll.qlInterestRateIndexMaturity($Y$21,AD604,)</f>
        <v>43700</v>
      </c>
      <c r="AF604" s="43" t="e">
        <f>_xll.qlTenorBasisValue(TenorBasis3M,AD604,_xll.ohTrigger(trigger,$Y$36))</f>
        <v>#NUM!</v>
      </c>
      <c r="AG604" s="82">
        <f t="shared" si="32"/>
        <v>4.8567987198449708E-3</v>
      </c>
      <c r="AH604" s="82">
        <f>_xll.qlIndexFixing($Y$21,$AC604,TRUE,_xll.ohTrigger(trigger))</f>
        <v>4.8982073834630034E-3</v>
      </c>
      <c r="AI604" s="43">
        <f>_xll.qlIndexFixing($Y$6,$AC604,TRUE,trigger)</f>
        <v>4.8567987198449708E-3</v>
      </c>
      <c r="AJ604" s="45">
        <f t="shared" si="33"/>
        <v>0.41408663618032643</v>
      </c>
    </row>
    <row r="605" spans="28:36" x14ac:dyDescent="0.2">
      <c r="AB605" s="114" t="s">
        <v>87</v>
      </c>
      <c r="AC605" s="40">
        <f>_xll.qlInterestRateIndexFixingDate($Y$21,AD605)</f>
        <v>43613</v>
      </c>
      <c r="AD605" s="40">
        <f>_xll.qlCalendarAdvance(calendar,$AD604,AB605,,,trigger)</f>
        <v>43615</v>
      </c>
      <c r="AE605" s="40">
        <f>_xll.qlInterestRateIndexMaturity($Y$21,AD605,)</f>
        <v>43707</v>
      </c>
      <c r="AF605" s="43" t="e">
        <f>_xll.qlTenorBasisValue(TenorBasis3M,AD605,_xll.ohTrigger(trigger,$Y$36))</f>
        <v>#NUM!</v>
      </c>
      <c r="AG605" s="82">
        <f t="shared" si="32"/>
        <v>4.9069251892685855E-3</v>
      </c>
      <c r="AH605" s="82">
        <f>_xll.qlIndexFixing($Y$21,$AC605,TRUE,_xll.ohTrigger(trigger))</f>
        <v>4.9496865322493939E-3</v>
      </c>
      <c r="AI605" s="43">
        <f>_xll.qlIndexFixing($Y$6,$AC605,TRUE,trigger)</f>
        <v>4.9069251892685855E-3</v>
      </c>
      <c r="AJ605" s="45">
        <f t="shared" si="33"/>
        <v>0.42761342980808353</v>
      </c>
    </row>
    <row r="606" spans="28:36" x14ac:dyDescent="0.2">
      <c r="AB606" s="114" t="s">
        <v>87</v>
      </c>
      <c r="AC606" s="40">
        <f>_xll.qlInterestRateIndexFixingDate($Y$21,AD606)</f>
        <v>43620</v>
      </c>
      <c r="AD606" s="40">
        <f>_xll.qlCalendarAdvance(calendar,$AD605,AB606,,,trigger)</f>
        <v>43622</v>
      </c>
      <c r="AE606" s="40">
        <f>_xll.qlInterestRateIndexMaturity($Y$21,AD606,)</f>
        <v>43714</v>
      </c>
      <c r="AF606" s="43" t="e">
        <f>_xll.qlTenorBasisValue(TenorBasis3M,AD606,_xll.ohTrigger(trigger,$Y$36))</f>
        <v>#NUM!</v>
      </c>
      <c r="AG606" s="82">
        <f t="shared" si="32"/>
        <v>4.9573041858748754E-3</v>
      </c>
      <c r="AH606" s="82">
        <f>_xll.qlIndexFixing($Y$21,$AC606,TRUE,_xll.ohTrigger(trigger))</f>
        <v>5.0011870873168801E-3</v>
      </c>
      <c r="AI606" s="43">
        <f>_xll.qlIndexFixing($Y$6,$AC606,TRUE,trigger)</f>
        <v>4.9573041858748754E-3</v>
      </c>
      <c r="AJ606" s="45">
        <f t="shared" si="33"/>
        <v>0.43882901442004674</v>
      </c>
    </row>
    <row r="607" spans="28:36" x14ac:dyDescent="0.2">
      <c r="AB607" s="114" t="s">
        <v>87</v>
      </c>
      <c r="AC607" s="40">
        <f>_xll.qlInterestRateIndexFixingDate($Y$21,AD607)</f>
        <v>43627</v>
      </c>
      <c r="AD607" s="40">
        <f>_xll.qlCalendarAdvance(calendar,$AD606,AB607,,,trigger)</f>
        <v>43629</v>
      </c>
      <c r="AE607" s="40">
        <f>_xll.qlInterestRateIndexMaturity($Y$21,AD607,)</f>
        <v>43721</v>
      </c>
      <c r="AF607" s="43" t="e">
        <f>_xll.qlTenorBasisValue(TenorBasis3M,AD607,_xll.ohTrigger(trigger,$Y$36))</f>
        <v>#NUM!</v>
      </c>
      <c r="AG607" s="82">
        <f t="shared" si="32"/>
        <v>5.0079489720341441E-3</v>
      </c>
      <c r="AH607" s="82">
        <f>_xll.qlIndexFixing($Y$21,$AC607,TRUE,_xll.ohTrigger(trigger))</f>
        <v>5.0527090494952324E-3</v>
      </c>
      <c r="AI607" s="43">
        <f>_xll.qlIndexFixing($Y$6,$AC607,TRUE,trigger)</f>
        <v>5.0079489720341441E-3</v>
      </c>
      <c r="AJ607" s="45">
        <f t="shared" si="33"/>
        <v>0.44760077461088349</v>
      </c>
    </row>
    <row r="608" spans="28:36" x14ac:dyDescent="0.2">
      <c r="AB608" s="114" t="s">
        <v>87</v>
      </c>
      <c r="AC608" s="40">
        <f>_xll.qlInterestRateIndexFixingDate($Y$21,AD608)</f>
        <v>43634</v>
      </c>
      <c r="AD608" s="40">
        <f>_xll.qlCalendarAdvance(calendar,$AD607,AB608,,,trigger)</f>
        <v>43636</v>
      </c>
      <c r="AE608" s="40">
        <f>_xll.qlInterestRateIndexMaturity($Y$21,AD608,)</f>
        <v>43728</v>
      </c>
      <c r="AF608" s="43" t="e">
        <f>_xll.qlTenorBasisValue(TenorBasis3M,AD608,_xll.ohTrigger(trigger,$Y$36))</f>
        <v>#NUM!</v>
      </c>
      <c r="AG608" s="82">
        <f t="shared" si="32"/>
        <v>5.0588728101166949E-3</v>
      </c>
      <c r="AH608" s="82">
        <f>_xll.qlIndexFixing($Y$21,$AC608,TRUE,_xll.ohTrigger(trigger))</f>
        <v>5.1042524196081409E-3</v>
      </c>
      <c r="AI608" s="43">
        <f>_xll.qlIndexFixing($Y$6,$AC608,TRUE,trigger)</f>
        <v>5.0588728101166949E-3</v>
      </c>
      <c r="AJ608" s="45">
        <f t="shared" si="33"/>
        <v>0.45379609491445932</v>
      </c>
    </row>
    <row r="609" spans="28:36" x14ac:dyDescent="0.2">
      <c r="AB609" s="114" t="s">
        <v>87</v>
      </c>
      <c r="AC609" s="40">
        <f>_xll.qlInterestRateIndexFixingDate($Y$21,AD609)</f>
        <v>43641</v>
      </c>
      <c r="AD609" s="40">
        <f>_xll.qlCalendarAdvance(calendar,$AD608,AB609,,,trigger)</f>
        <v>43643</v>
      </c>
      <c r="AE609" s="40">
        <f>_xll.qlInterestRateIndexMaturity($Y$21,AD609,)</f>
        <v>43735</v>
      </c>
      <c r="AF609" s="43" t="e">
        <f>_xll.qlTenorBasisValue(TenorBasis3M,AD609,_xll.ohTrigger(trigger,$Y$36))</f>
        <v>#NUM!</v>
      </c>
      <c r="AG609" s="82">
        <f t="shared" si="32"/>
        <v>5.1100889624928342E-3</v>
      </c>
      <c r="AH609" s="82">
        <f>_xll.qlIndexFixing($Y$21,$AC609,TRUE,_xll.ohTrigger(trigger))</f>
        <v>5.1558171984827693E-3</v>
      </c>
      <c r="AI609" s="43">
        <f>_xll.qlIndexFixing($Y$6,$AC609,TRUE,trigger)</f>
        <v>5.1100889624928342E-3</v>
      </c>
      <c r="AJ609" s="45">
        <f t="shared" si="33"/>
        <v>0.45728235989935145</v>
      </c>
    </row>
    <row r="610" spans="28:36" x14ac:dyDescent="0.2">
      <c r="AB610" s="114" t="s">
        <v>87</v>
      </c>
      <c r="AC610" s="40">
        <f>_xll.qlInterestRateIndexFixingDate($Y$21,AD610)</f>
        <v>43648</v>
      </c>
      <c r="AD610" s="40">
        <f>_xll.qlCalendarAdvance(calendar,$AD609,AB610,,,trigger)</f>
        <v>43650</v>
      </c>
      <c r="AE610" s="40">
        <f>_xll.qlInterestRateIndexMaturity($Y$21,AD610,)</f>
        <v>43742</v>
      </c>
      <c r="AF610" s="43" t="e">
        <f>_xll.qlTenorBasisValue(TenorBasis3M,AD610,_xll.ohTrigger(trigger,$Y$36))</f>
        <v>#NUM!</v>
      </c>
      <c r="AG610" s="82">
        <f t="shared" si="32"/>
        <v>5.1616106237912501E-3</v>
      </c>
      <c r="AH610" s="82">
        <f>_xll.qlIndexFixing($Y$21,$AC610,TRUE,_xll.ohTrigger(trigger))</f>
        <v>5.2074034556374212E-3</v>
      </c>
      <c r="AI610" s="43">
        <f>_xll.qlIndexFixing($Y$6,$AC610,TRUE,trigger)</f>
        <v>5.1616106237912501E-3</v>
      </c>
      <c r="AJ610" s="45">
        <f t="shared" si="33"/>
        <v>0.45792831846171167</v>
      </c>
    </row>
    <row r="611" spans="28:36" x14ac:dyDescent="0.2">
      <c r="AB611" s="114" t="s">
        <v>87</v>
      </c>
      <c r="AC611" s="40">
        <f>_xll.qlInterestRateIndexFixingDate($Y$21,AD611)</f>
        <v>43655</v>
      </c>
      <c r="AD611" s="40">
        <f>_xll.qlCalendarAdvance(calendar,$AD610,AB611,,,trigger)</f>
        <v>43657</v>
      </c>
      <c r="AE611" s="40">
        <f>_xll.qlInterestRateIndexMaturity($Y$21,AD611,)</f>
        <v>43749</v>
      </c>
      <c r="AF611" s="43" t="e">
        <f>_xll.qlTenorBasisValue(TenorBasis3M,AD611,_xll.ohTrigger(trigger,$Y$36))</f>
        <v>#NUM!</v>
      </c>
      <c r="AG611" s="82">
        <f t="shared" si="32"/>
        <v>5.2134450866525503E-3</v>
      </c>
      <c r="AH611" s="82">
        <f>_xll.qlIndexFixing($Y$21,$AC611,TRUE,_xll.ohTrigger(trigger))</f>
        <v>5.2590172451084998E-3</v>
      </c>
      <c r="AI611" s="43">
        <f>_xll.qlIndexFixing($Y$6,$AC611,TRUE,trigger)</f>
        <v>5.2134450866525503E-3</v>
      </c>
      <c r="AJ611" s="45">
        <f t="shared" si="33"/>
        <v>0.45572158455949552</v>
      </c>
    </row>
    <row r="612" spans="28:36" x14ac:dyDescent="0.2">
      <c r="AB612" s="114" t="s">
        <v>87</v>
      </c>
      <c r="AC612" s="40">
        <f>_xll.qlInterestRateIndexFixingDate($Y$21,AD612)</f>
        <v>43662</v>
      </c>
      <c r="AD612" s="40">
        <f>_xll.qlCalendarAdvance(calendar,$AD611,AB612,,,trigger)</f>
        <v>43664</v>
      </c>
      <c r="AE612" s="40">
        <f>_xll.qlInterestRateIndexMaturity($Y$21,AD612,)</f>
        <v>43756</v>
      </c>
      <c r="AF612" s="43" t="e">
        <f>_xll.qlTenorBasisValue(TenorBasis3M,AD612,_xll.ohTrigger(trigger,$Y$36))</f>
        <v>#NUM!</v>
      </c>
      <c r="AG612" s="82">
        <f t="shared" si="32"/>
        <v>5.2655892453796508E-3</v>
      </c>
      <c r="AH612" s="82">
        <f>_xll.qlIndexFixing($Y$21,$AC612,TRUE,_xll.ohTrigger(trigger))</f>
        <v>5.3106751651431309E-3</v>
      </c>
      <c r="AI612" s="43">
        <f>_xll.qlIndexFixing($Y$6,$AC612,TRUE,trigger)</f>
        <v>5.2655892453796508E-3</v>
      </c>
      <c r="AJ612" s="45">
        <f t="shared" si="33"/>
        <v>0.45085919763480053</v>
      </c>
    </row>
    <row r="613" spans="28:36" x14ac:dyDescent="0.2">
      <c r="AB613" s="114" t="s">
        <v>87</v>
      </c>
      <c r="AC613" s="40">
        <f>_xll.qlInterestRateIndexFixingDate($Y$21,AD613)</f>
        <v>43669</v>
      </c>
      <c r="AD613" s="40">
        <f>_xll.qlCalendarAdvance(calendar,$AD612,AB613,,,trigger)</f>
        <v>43671</v>
      </c>
      <c r="AE613" s="40">
        <f>_xll.qlInterestRateIndexMaturity($Y$21,AD613,)</f>
        <v>43763</v>
      </c>
      <c r="AF613" s="43" t="e">
        <f>_xll.qlTenorBasisValue(TenorBasis3M,AD613,_xll.ohTrigger(trigger,$Y$36))</f>
        <v>#NUM!</v>
      </c>
      <c r="AG613" s="82">
        <f t="shared" si="32"/>
        <v>5.3180389358127569E-3</v>
      </c>
      <c r="AH613" s="82">
        <f>_xll.qlIndexFixing($Y$21,$AC613,TRUE,_xll.ohTrigger(trigger))</f>
        <v>5.3623948881552789E-3</v>
      </c>
      <c r="AI613" s="43">
        <f>_xll.qlIndexFixing($Y$6,$AC613,TRUE,trigger)</f>
        <v>5.3180389358127569E-3</v>
      </c>
      <c r="AJ613" s="45">
        <f t="shared" si="33"/>
        <v>0.44355952342521943</v>
      </c>
    </row>
    <row r="614" spans="28:36" x14ac:dyDescent="0.2">
      <c r="AB614" s="114" t="s">
        <v>87</v>
      </c>
      <c r="AC614" s="40">
        <f>_xll.qlInterestRateIndexFixingDate($Y$21,AD614)</f>
        <v>43676</v>
      </c>
      <c r="AD614" s="40">
        <f>_xll.qlCalendarAdvance(calendar,$AD613,AB614,,,trigger)</f>
        <v>43678</v>
      </c>
      <c r="AE614" s="40">
        <f>_xll.qlInterestRateIndexMaturity($Y$21,AD614,)</f>
        <v>43770</v>
      </c>
      <c r="AF614" s="43" t="e">
        <f>_xll.qlTenorBasisValue(TenorBasis3M,AD614,_xll.ohTrigger(trigger,$Y$36))</f>
        <v>#NUM!</v>
      </c>
      <c r="AG614" s="82">
        <f t="shared" si="32"/>
        <v>5.3707899937920746E-3</v>
      </c>
      <c r="AH614" s="82">
        <f>_xll.qlIndexFixing($Y$21,$AC614,TRUE,_xll.ohTrigger(trigger))</f>
        <v>5.4141940874955548E-3</v>
      </c>
      <c r="AI614" s="43">
        <f>_xll.qlIndexFixing($Y$6,$AC614,TRUE,trigger)</f>
        <v>5.3707899937920746E-3</v>
      </c>
      <c r="AJ614" s="45">
        <f t="shared" si="33"/>
        <v>0.43404093703480229</v>
      </c>
    </row>
    <row r="615" spans="28:36" x14ac:dyDescent="0.2">
      <c r="AB615" s="114" t="s">
        <v>87</v>
      </c>
      <c r="AC615" s="40">
        <f>_xll.qlInterestRateIndexFixingDate($Y$21,AD615)</f>
        <v>43683</v>
      </c>
      <c r="AD615" s="40">
        <f>_xll.qlCalendarAdvance(calendar,$AD614,AB615,,,trigger)</f>
        <v>43685</v>
      </c>
      <c r="AE615" s="40">
        <f>_xll.qlInterestRateIndexMaturity($Y$21,AD615,)</f>
        <v>43777</v>
      </c>
      <c r="AF615" s="43" t="e">
        <f>_xll.qlTenorBasisValue(TenorBasis3M,AD615,_xll.ohTrigger(trigger,$Y$36))</f>
        <v>#NUM!</v>
      </c>
      <c r="AG615" s="82">
        <f t="shared" si="32"/>
        <v>5.4238382551578083E-3</v>
      </c>
      <c r="AH615" s="82">
        <f>_xll.qlIndexFixing($Y$21,$AC615,TRUE,_xll.ohTrigger(trigger))</f>
        <v>5.4660904374486024E-3</v>
      </c>
      <c r="AI615" s="43">
        <f>_xll.qlIndexFixing($Y$6,$AC615,TRUE,trigger)</f>
        <v>5.4238382551578083E-3</v>
      </c>
      <c r="AJ615" s="45">
        <f t="shared" si="33"/>
        <v>0.42252182290794005</v>
      </c>
    </row>
    <row r="616" spans="28:36" x14ac:dyDescent="0.2">
      <c r="AB616" s="114" t="s">
        <v>87</v>
      </c>
      <c r="AC616" s="40">
        <f>_xll.qlInterestRateIndexFixingDate($Y$21,AD616)</f>
        <v>43690</v>
      </c>
      <c r="AD616" s="40">
        <f>_xll.qlCalendarAdvance(calendar,$AD615,AB616,,,trigger)</f>
        <v>43692</v>
      </c>
      <c r="AE616" s="40">
        <f>_xll.qlInterestRateIndexMaturity($Y$21,AD616,)</f>
        <v>43784</v>
      </c>
      <c r="AF616" s="43" t="e">
        <f>_xll.qlTenorBasisValue(TenorBasis3M,AD616,_xll.ohTrigger(trigger,$Y$36))</f>
        <v>#NUM!</v>
      </c>
      <c r="AG616" s="82">
        <f t="shared" si="32"/>
        <v>5.4771795557501625E-3</v>
      </c>
      <c r="AH616" s="82">
        <f>_xll.qlIndexFixing($Y$21,$AC616,TRUE,_xll.ohTrigger(trigger))</f>
        <v>5.5181016132470045E-3</v>
      </c>
      <c r="AI616" s="43">
        <f>_xll.qlIndexFixing($Y$6,$AC616,TRUE,trigger)</f>
        <v>5.4771795557501625E-3</v>
      </c>
      <c r="AJ616" s="45">
        <f t="shared" si="33"/>
        <v>0.40922057496842018</v>
      </c>
    </row>
    <row r="617" spans="28:36" x14ac:dyDescent="0.2">
      <c r="AB617" s="114" t="s">
        <v>87</v>
      </c>
      <c r="AC617" s="40">
        <f>_xll.qlInterestRateIndexFixingDate($Y$21,AD617)</f>
        <v>43697</v>
      </c>
      <c r="AD617" s="40">
        <f>_xll.qlCalendarAdvance(calendar,$AD616,AB617,,,trigger)</f>
        <v>43699</v>
      </c>
      <c r="AE617" s="40">
        <f>_xll.qlInterestRateIndexMaturity($Y$21,AD617,)</f>
        <v>43791</v>
      </c>
      <c r="AF617" s="43" t="e">
        <f>_xll.qlTenorBasisValue(TenorBasis3M,AD617,_xll.ohTrigger(trigger,$Y$36))</f>
        <v>#NUM!</v>
      </c>
      <c r="AG617" s="82">
        <f t="shared" si="32"/>
        <v>5.5308097314093448E-3</v>
      </c>
      <c r="AH617" s="82">
        <f>_xll.qlIndexFixing($Y$21,$AC617,TRUE,_xll.ohTrigger(trigger))</f>
        <v>5.5702452910704097E-3</v>
      </c>
      <c r="AI617" s="43">
        <f>_xll.qlIndexFixing($Y$6,$AC617,TRUE,trigger)</f>
        <v>5.5308097314093448E-3</v>
      </c>
      <c r="AJ617" s="45">
        <f t="shared" si="33"/>
        <v>0.39435559661064878</v>
      </c>
    </row>
    <row r="618" spans="28:36" x14ac:dyDescent="0.2">
      <c r="AB618" s="114" t="s">
        <v>87</v>
      </c>
      <c r="AC618" s="40">
        <f>_xll.qlInterestRateIndexFixingDate($Y$21,AD618)</f>
        <v>43704</v>
      </c>
      <c r="AD618" s="40">
        <f>_xll.qlCalendarAdvance(calendar,$AD617,AB618,,,trigger)</f>
        <v>43706</v>
      </c>
      <c r="AE618" s="40">
        <f>_xll.qlInterestRateIndexMaturity($Y$21,AD618,)</f>
        <v>43798</v>
      </c>
      <c r="AF618" s="43" t="e">
        <f>_xll.qlTenorBasisValue(TenorBasis3M,AD618,_xll.ohTrigger(trigger,$Y$36))</f>
        <v>#NUM!</v>
      </c>
      <c r="AG618" s="82">
        <f t="shared" si="32"/>
        <v>5.5847246179755571E-3</v>
      </c>
      <c r="AH618" s="82">
        <f>_xll.qlIndexFixing($Y$21,$AC618,TRUE,_xll.ohTrigger(trigger))</f>
        <v>5.6225391480455387E-3</v>
      </c>
      <c r="AI618" s="43">
        <f>_xll.qlIndexFixing($Y$6,$AC618,TRUE,trigger)</f>
        <v>5.5847246179755571E-3</v>
      </c>
      <c r="AJ618" s="45">
        <f t="shared" si="33"/>
        <v>0.37814530069981561</v>
      </c>
    </row>
    <row r="619" spans="28:36" x14ac:dyDescent="0.2">
      <c r="AB619" s="114" t="s">
        <v>87</v>
      </c>
      <c r="AC619" s="40">
        <f>_xll.qlInterestRateIndexFixingDate($Y$21,AD619)</f>
        <v>43711</v>
      </c>
      <c r="AD619" s="40">
        <f>_xll.qlCalendarAdvance(calendar,$AD618,AB619,,,trigger)</f>
        <v>43713</v>
      </c>
      <c r="AE619" s="40">
        <f>_xll.qlInterestRateIndexMaturity($Y$21,AD619,)</f>
        <v>43804</v>
      </c>
      <c r="AF619" s="43" t="e">
        <f>_xll.qlTenorBasisValue(TenorBasis3M,AD619,_xll.ohTrigger(trigger,$Y$36))</f>
        <v>#NUM!</v>
      </c>
      <c r="AG619" s="82">
        <f t="shared" si="32"/>
        <v>5.6389200512890064E-3</v>
      </c>
      <c r="AH619" s="82">
        <f>_xll.qlIndexFixing($Y$21,$AC619,TRUE,_xll.ohTrigger(trigger))</f>
        <v>5.6711713431606969E-3</v>
      </c>
      <c r="AI619" s="43">
        <f>_xll.qlIndexFixing($Y$6,$AC619,TRUE,trigger)</f>
        <v>5.6389200512890064E-3</v>
      </c>
      <c r="AJ619" s="45">
        <f t="shared" si="33"/>
        <v>0.32251291871690513</v>
      </c>
    </row>
    <row r="620" spans="28:36" x14ac:dyDescent="0.2">
      <c r="AB620" s="114" t="s">
        <v>87</v>
      </c>
      <c r="AC620" s="40">
        <f>_xll.qlInterestRateIndexFixingDate($Y$21,AD620)</f>
        <v>43718</v>
      </c>
      <c r="AD620" s="40">
        <f>_xll.qlCalendarAdvance(calendar,$AD619,AB620,,,trigger)</f>
        <v>43720</v>
      </c>
      <c r="AE620" s="40">
        <f>_xll.qlInterestRateIndexMaturity($Y$21,AD620,)</f>
        <v>43811</v>
      </c>
      <c r="AF620" s="43" t="e">
        <f>_xll.qlTenorBasisValue(TenorBasis3M,AD620,_xll.ohTrigger(trigger,$Y$36))</f>
        <v>#NUM!</v>
      </c>
      <c r="AG620" s="82">
        <f t="shared" si="32"/>
        <v>5.6933918671898962E-3</v>
      </c>
      <c r="AH620" s="82">
        <f>_xll.qlIndexFixing($Y$21,$AC620,TRUE,_xll.ohTrigger(trigger))</f>
        <v>5.7238007416333843E-3</v>
      </c>
      <c r="AI620" s="43">
        <f>_xll.qlIndexFixing($Y$6,$AC620,TRUE,trigger)</f>
        <v>5.6933918671898962E-3</v>
      </c>
      <c r="AJ620" s="45">
        <f t="shared" si="33"/>
        <v>0.30408874443488104</v>
      </c>
    </row>
    <row r="621" spans="28:36" x14ac:dyDescent="0.2">
      <c r="AB621" s="114" t="s">
        <v>87</v>
      </c>
      <c r="AC621" s="40">
        <f>_xll.qlInterestRateIndexFixingDate($Y$21,AD621)</f>
        <v>43725</v>
      </c>
      <c r="AD621" s="40">
        <f>_xll.qlCalendarAdvance(calendar,$AD620,AB621,,,trigger)</f>
        <v>43727</v>
      </c>
      <c r="AE621" s="40">
        <f>_xll.qlInterestRateIndexMaturity($Y$21,AD621,)</f>
        <v>43818</v>
      </c>
      <c r="AF621" s="43" t="e">
        <f>_xll.qlTenorBasisValue(TenorBasis3M,AD621,_xll.ohTrigger(trigger,$Y$36))</f>
        <v>#NUM!</v>
      </c>
      <c r="AG621" s="82">
        <f t="shared" si="32"/>
        <v>5.7481359015184351E-3</v>
      </c>
      <c r="AH621" s="82">
        <f>_xll.qlIndexFixing($Y$21,$AC621,TRUE,_xll.ohTrigger(trigger))</f>
        <v>5.7766327899844887E-3</v>
      </c>
      <c r="AI621" s="43">
        <f>_xll.qlIndexFixing($Y$6,$AC621,TRUE,trigger)</f>
        <v>5.7481359015184351E-3</v>
      </c>
      <c r="AJ621" s="45">
        <f t="shared" si="33"/>
        <v>0.28496888466053583</v>
      </c>
    </row>
    <row r="622" spans="28:36" x14ac:dyDescent="0.2">
      <c r="AB622" s="114" t="s">
        <v>87</v>
      </c>
      <c r="AC622" s="40">
        <f>_xll.qlInterestRateIndexFixingDate($Y$21,AD622)</f>
        <v>43732</v>
      </c>
      <c r="AD622" s="40">
        <f>_xll.qlCalendarAdvance(calendar,$AD621,AB622,,,trigger)</f>
        <v>43734</v>
      </c>
      <c r="AE622" s="40">
        <f>_xll.qlInterestRateIndexMaturity($Y$21,AD622,)</f>
        <v>43826</v>
      </c>
      <c r="AF622" s="43" t="e">
        <f>_xll.qlTenorBasisValue(TenorBasis3M,AD622,_xll.ohTrigger(trigger,$Y$36))</f>
        <v>#NUM!</v>
      </c>
      <c r="AG622" s="82">
        <f t="shared" si="32"/>
        <v>5.8031479901148224E-3</v>
      </c>
      <c r="AH622" s="82">
        <f>_xll.qlIndexFixing($Y$21,$AC622,TRUE,_xll.ohTrigger(trigger))</f>
        <v>5.8335699438418964E-3</v>
      </c>
      <c r="AI622" s="43">
        <f>_xll.qlIndexFixing($Y$6,$AC622,TRUE,trigger)</f>
        <v>5.8031479901148224E-3</v>
      </c>
      <c r="AJ622" s="45">
        <f t="shared" si="33"/>
        <v>0.30421953727073969</v>
      </c>
    </row>
    <row r="623" spans="28:36" x14ac:dyDescent="0.2">
      <c r="AB623" s="114" t="s">
        <v>87</v>
      </c>
      <c r="AC623" s="40">
        <f>_xll.qlInterestRateIndexFixingDate($Y$21,AD623)</f>
        <v>43739</v>
      </c>
      <c r="AD623" s="40">
        <f>_xll.qlCalendarAdvance(calendar,$AD622,AB623,,,trigger)</f>
        <v>43741</v>
      </c>
      <c r="AE623" s="40">
        <f>_xll.qlInterestRateIndexMaturity($Y$21,AD623,)</f>
        <v>43833</v>
      </c>
      <c r="AF623" s="43" t="e">
        <f>_xll.qlTenorBasisValue(TenorBasis3M,AD623,_xll.ohTrigger(trigger,$Y$36))</f>
        <v>#NUM!</v>
      </c>
      <c r="AG623" s="82">
        <f t="shared" si="32"/>
        <v>5.8584239688192694E-3</v>
      </c>
      <c r="AH623" s="82">
        <f>_xll.qlIndexFixing($Y$21,$AC623,TRUE,_xll.ohTrigger(trigger))</f>
        <v>5.8868798788074663E-3</v>
      </c>
      <c r="AI623" s="43">
        <f>_xll.qlIndexFixing($Y$6,$AC623,TRUE,trigger)</f>
        <v>5.8584239688192694E-3</v>
      </c>
      <c r="AJ623" s="45">
        <f t="shared" si="33"/>
        <v>0.2845590998819692</v>
      </c>
    </row>
    <row r="624" spans="28:36" x14ac:dyDescent="0.2">
      <c r="AB624" s="114" t="s">
        <v>87</v>
      </c>
      <c r="AC624" s="40">
        <f>_xll.qlInterestRateIndexFixingDate($Y$21,AD624)</f>
        <v>43746</v>
      </c>
      <c r="AD624" s="40">
        <f>_xll.qlCalendarAdvance(calendar,$AD623,AB624,,,trigger)</f>
        <v>43748</v>
      </c>
      <c r="AE624" s="40">
        <f>_xll.qlInterestRateIndexMaturity($Y$21,AD624,)</f>
        <v>43840</v>
      </c>
      <c r="AF624" s="43" t="e">
        <f>_xll.qlTenorBasisValue(TenorBasis3M,AD624,_xll.ohTrigger(trigger,$Y$36))</f>
        <v>#NUM!</v>
      </c>
      <c r="AG624" s="82">
        <f t="shared" si="32"/>
        <v>5.913959673471976E-3</v>
      </c>
      <c r="AH624" s="82">
        <f>_xll.qlIndexFixing($Y$21,$AC624,TRUE,_xll.ohTrigger(trigger))</f>
        <v>5.9404416964573114E-3</v>
      </c>
      <c r="AI624" s="43">
        <f>_xll.qlIndexFixing($Y$6,$AC624,TRUE,trigger)</f>
        <v>5.913959673471976E-3</v>
      </c>
      <c r="AJ624" s="45">
        <f t="shared" si="33"/>
        <v>0.26482022985335407</v>
      </c>
    </row>
    <row r="625" spans="28:36" x14ac:dyDescent="0.2">
      <c r="AB625" s="114" t="s">
        <v>87</v>
      </c>
      <c r="AC625" s="40">
        <f>_xll.qlInterestRateIndexFixingDate($Y$21,AD625)</f>
        <v>43753</v>
      </c>
      <c r="AD625" s="40">
        <f>_xll.qlCalendarAdvance(calendar,$AD624,AB625,,,trigger)</f>
        <v>43755</v>
      </c>
      <c r="AE625" s="40">
        <f>_xll.qlInterestRateIndexMaturity($Y$21,AD625,)</f>
        <v>43847</v>
      </c>
      <c r="AF625" s="43" t="e">
        <f>_xll.qlTenorBasisValue(TenorBasis3M,AD625,_xll.ohTrigger(trigger,$Y$36))</f>
        <v>#NUM!</v>
      </c>
      <c r="AG625" s="82">
        <f t="shared" si="32"/>
        <v>5.9697509399131519E-3</v>
      </c>
      <c r="AH625" s="82">
        <f>_xll.qlIndexFixing($Y$21,$AC625,TRUE,_xll.ohTrigger(trigger))</f>
        <v>5.994257262048077E-3</v>
      </c>
      <c r="AI625" s="43">
        <f>_xll.qlIndexFixing($Y$6,$AC625,TRUE,trigger)</f>
        <v>5.9697509399131519E-3</v>
      </c>
      <c r="AJ625" s="45">
        <f t="shared" si="33"/>
        <v>0.24506322134925165</v>
      </c>
    </row>
    <row r="626" spans="28:36" x14ac:dyDescent="0.2">
      <c r="AB626" s="114" t="s">
        <v>87</v>
      </c>
      <c r="AC626" s="40">
        <f>_xll.qlInterestRateIndexFixingDate($Y$21,AD626)</f>
        <v>43760</v>
      </c>
      <c r="AD626" s="40">
        <f>_xll.qlCalendarAdvance(calendar,$AD625,AB626,,,trigger)</f>
        <v>43762</v>
      </c>
      <c r="AE626" s="40">
        <f>_xll.qlInterestRateIndexMaturity($Y$21,AD626,)</f>
        <v>43854</v>
      </c>
      <c r="AF626" s="43" t="e">
        <f>_xll.qlTenorBasisValue(TenorBasis3M,AD626,_xll.ohTrigger(trigger,$Y$36))</f>
        <v>#NUM!</v>
      </c>
      <c r="AG626" s="82">
        <f t="shared" si="32"/>
        <v>6.0257936039829979E-3</v>
      </c>
      <c r="AH626" s="82">
        <f>_xll.qlIndexFixing($Y$21,$AC626,TRUE,_xll.ohTrigger(trigger))</f>
        <v>6.0483265860122879E-3</v>
      </c>
      <c r="AI626" s="43">
        <f>_xll.qlIndexFixing($Y$6,$AC626,TRUE,trigger)</f>
        <v>6.0257936039829979E-3</v>
      </c>
      <c r="AJ626" s="45">
        <f t="shared" si="33"/>
        <v>0.22532982029289939</v>
      </c>
    </row>
    <row r="627" spans="28:36" x14ac:dyDescent="0.2">
      <c r="AB627" s="114" t="s">
        <v>87</v>
      </c>
      <c r="AC627" s="40">
        <f>_xll.qlInterestRateIndexFixingDate($Y$21,AD627)</f>
        <v>43767</v>
      </c>
      <c r="AD627" s="40">
        <f>_xll.qlCalendarAdvance(calendar,$AD626,AB627,,,trigger)</f>
        <v>43769</v>
      </c>
      <c r="AE627" s="40">
        <f>_xll.qlInterestRateIndexMaturity($Y$21,AD627,)</f>
        <v>43861</v>
      </c>
      <c r="AF627" s="43" t="e">
        <f>_xll.qlTenorBasisValue(TenorBasis3M,AD627,_xll.ohTrigger(trigger,$Y$36))</f>
        <v>#NUM!</v>
      </c>
      <c r="AG627" s="82">
        <f t="shared" si="32"/>
        <v>6.0820835015217237E-3</v>
      </c>
      <c r="AH627" s="82">
        <f>_xll.qlIndexFixing($Y$21,$AC627,TRUE,_xll.ohTrigger(trigger))</f>
        <v>6.1026496788328614E-3</v>
      </c>
      <c r="AI627" s="43">
        <f>_xll.qlIndexFixing($Y$6,$AC627,TRUE,trigger)</f>
        <v>6.0820835015217237E-3</v>
      </c>
      <c r="AJ627" s="45">
        <f t="shared" si="33"/>
        <v>0.20566177311137634</v>
      </c>
    </row>
    <row r="628" spans="28:36" x14ac:dyDescent="0.2">
      <c r="AB628" s="114" t="s">
        <v>87</v>
      </c>
      <c r="AC628" s="40">
        <f>_xll.qlInterestRateIndexFixingDate($Y$21,AD628)</f>
        <v>43774</v>
      </c>
      <c r="AD628" s="40">
        <f>_xll.qlCalendarAdvance(calendar,$AD627,AB628,,,trigger)</f>
        <v>43776</v>
      </c>
      <c r="AE628" s="40">
        <f>_xll.qlInterestRateIndexMaturity($Y$21,AD628,)</f>
        <v>43868</v>
      </c>
      <c r="AF628" s="43" t="e">
        <f>_xll.qlTenorBasisValue(TenorBasis3M,AD628,_xll.ohTrigger(trigger,$Y$36))</f>
        <v>#NUM!</v>
      </c>
      <c r="AG628" s="82">
        <f t="shared" si="32"/>
        <v>6.1386164683695319E-3</v>
      </c>
      <c r="AH628" s="82">
        <f>_xll.qlIndexFixing($Y$21,$AC628,TRUE,_xll.ohTrigger(trigger))</f>
        <v>6.157226551041374E-3</v>
      </c>
      <c r="AI628" s="43">
        <f>_xll.qlIndexFixing($Y$6,$AC628,TRUE,trigger)</f>
        <v>6.1386164683695319E-3</v>
      </c>
      <c r="AJ628" s="45">
        <f t="shared" si="33"/>
        <v>0.18610082671842096</v>
      </c>
    </row>
    <row r="629" spans="28:36" x14ac:dyDescent="0.2">
      <c r="AB629" s="114" t="s">
        <v>87</v>
      </c>
      <c r="AC629" s="40">
        <f>_xll.qlInterestRateIndexFixingDate($Y$21,AD629)</f>
        <v>43781</v>
      </c>
      <c r="AD629" s="40">
        <f>_xll.qlCalendarAdvance(calendar,$AD628,AB629,,,trigger)</f>
        <v>43783</v>
      </c>
      <c r="AE629" s="40">
        <f>_xll.qlInterestRateIndexMaturity($Y$21,AD629,)</f>
        <v>43875</v>
      </c>
      <c r="AF629" s="43" t="e">
        <f>_xll.qlTenorBasisValue(TenorBasis3M,AD629,_xll.ohTrigger(trigger,$Y$36))</f>
        <v>#NUM!</v>
      </c>
      <c r="AG629" s="82">
        <f t="shared" si="32"/>
        <v>6.1953883403666242E-3</v>
      </c>
      <c r="AH629" s="82">
        <f>_xll.qlIndexFixing($Y$21,$AC629,TRUE,_xll.ohTrigger(trigger))</f>
        <v>6.2120572132197951E-3</v>
      </c>
      <c r="AI629" s="43">
        <f>_xll.qlIndexFixing($Y$6,$AC629,TRUE,trigger)</f>
        <v>6.1953883403666242E-3</v>
      </c>
      <c r="AJ629" s="45">
        <f t="shared" si="33"/>
        <v>0.16668872853170882</v>
      </c>
    </row>
    <row r="630" spans="28:36" x14ac:dyDescent="0.2">
      <c r="AB630" s="114" t="s">
        <v>87</v>
      </c>
      <c r="AC630" s="40">
        <f>_xll.qlInterestRateIndexFixingDate($Y$21,AD630)</f>
        <v>43788</v>
      </c>
      <c r="AD630" s="40">
        <f>_xll.qlCalendarAdvance(calendar,$AD629,AB630,,,trigger)</f>
        <v>43790</v>
      </c>
      <c r="AE630" s="40">
        <f>_xll.qlInterestRateIndexMaturity($Y$21,AD630,)</f>
        <v>43882</v>
      </c>
      <c r="AF630" s="43" t="e">
        <f>_xll.qlTenorBasisValue(TenorBasis3M,AD630,_xll.ohTrigger(trigger,$Y$36))</f>
        <v>#NUM!</v>
      </c>
      <c r="AG630" s="82">
        <f t="shared" si="32"/>
        <v>6.252394953353212E-3</v>
      </c>
      <c r="AH630" s="82">
        <f>_xll.qlIndexFixing($Y$21,$AC630,TRUE,_xll.ohTrigger(trigger))</f>
        <v>6.2671416759978839E-3</v>
      </c>
      <c r="AI630" s="43">
        <f>_xll.qlIndexFixing($Y$6,$AC630,TRUE,trigger)</f>
        <v>6.252394953353212E-3</v>
      </c>
      <c r="AJ630" s="45">
        <f t="shared" si="33"/>
        <v>0.14746722644671911</v>
      </c>
    </row>
    <row r="631" spans="28:36" x14ac:dyDescent="0.2">
      <c r="AB631" s="114" t="s">
        <v>87</v>
      </c>
      <c r="AC631" s="40">
        <f>_xll.qlInterestRateIndexFixingDate($Y$21,AD631)</f>
        <v>43795</v>
      </c>
      <c r="AD631" s="40">
        <f>_xll.qlCalendarAdvance(calendar,$AD630,AB631,,,trigger)</f>
        <v>43797</v>
      </c>
      <c r="AE631" s="40">
        <f>_xll.qlInterestRateIndexMaturity($Y$21,AD631,)</f>
        <v>43889</v>
      </c>
      <c r="AF631" s="43" t="e">
        <f>_xll.qlTenorBasisValue(TenorBasis3M,AD631,_xll.ohTrigger(trigger,$Y$36))</f>
        <v>#NUM!</v>
      </c>
      <c r="AG631" s="82">
        <f t="shared" si="32"/>
        <v>6.3096321431694953E-3</v>
      </c>
      <c r="AH631" s="82">
        <f>_xll.qlIndexFixing($Y$21,$AC631,TRUE,_xll.ohTrigger(trigger))</f>
        <v>6.3224799500557925E-3</v>
      </c>
      <c r="AI631" s="43">
        <f>_xll.qlIndexFixing($Y$6,$AC631,TRUE,trigger)</f>
        <v>6.3096321431694953E-3</v>
      </c>
      <c r="AJ631" s="45">
        <f t="shared" si="33"/>
        <v>0.12847806886297219</v>
      </c>
    </row>
    <row r="632" spans="28:36" x14ac:dyDescent="0.2">
      <c r="AB632" s="114" t="s">
        <v>87</v>
      </c>
      <c r="AC632" s="40">
        <f>_xll.qlInterestRateIndexFixingDate($Y$21,AD632)</f>
        <v>43802</v>
      </c>
      <c r="AD632" s="40">
        <f>_xll.qlCalendarAdvance(calendar,$AD631,AB632,,,trigger)</f>
        <v>43804</v>
      </c>
      <c r="AE632" s="40">
        <f>_xll.qlInterestRateIndexMaturity($Y$21,AD632,)</f>
        <v>43895</v>
      </c>
      <c r="AF632" s="43" t="e">
        <f>_xll.qlTenorBasisValue(TenorBasis3M,AD632,_xll.ohTrigger(trigger,$Y$36))</f>
        <v>#NUM!</v>
      </c>
      <c r="AG632" s="82">
        <f t="shared" si="32"/>
        <v>6.3670957456556836E-3</v>
      </c>
      <c r="AH632" s="82">
        <f>_xll.qlIndexFixing($Y$21,$AC632,TRUE,_xll.ohTrigger(trigger))</f>
        <v>6.3739969905292852E-3</v>
      </c>
      <c r="AI632" s="43">
        <f>_xll.qlIndexFixing($Y$6,$AC632,TRUE,trigger)</f>
        <v>6.3670957456556836E-3</v>
      </c>
      <c r="AJ632" s="45">
        <f t="shared" si="33"/>
        <v>6.90124487360156E-2</v>
      </c>
    </row>
    <row r="633" spans="28:36" x14ac:dyDescent="0.2">
      <c r="AB633" s="114" t="s">
        <v>87</v>
      </c>
      <c r="AC633" s="40">
        <f>_xll.qlInterestRateIndexFixingDate($Y$21,AD633)</f>
        <v>43809</v>
      </c>
      <c r="AD633" s="40">
        <f>_xll.qlCalendarAdvance(calendar,$AD632,AB633,,,trigger)</f>
        <v>43811</v>
      </c>
      <c r="AE633" s="40">
        <f>_xll.qlInterestRateIndexMaturity($Y$21,AD633,)</f>
        <v>43902</v>
      </c>
      <c r="AF633" s="43" t="e">
        <f>_xll.qlTenorBasisValue(TenorBasis3M,AD633,_xll.ohTrigger(trigger,$Y$36))</f>
        <v>#NUM!</v>
      </c>
      <c r="AG633" s="82">
        <f t="shared" si="32"/>
        <v>6.4247815966519805E-3</v>
      </c>
      <c r="AH633" s="82">
        <f>_xll.qlIndexFixing($Y$21,$AC633,TRUE,_xll.ohTrigger(trigger))</f>
        <v>6.429823795570935E-3</v>
      </c>
      <c r="AI633" s="43">
        <f>_xll.qlIndexFixing($Y$6,$AC633,TRUE,trigger)</f>
        <v>6.4247815966519805E-3</v>
      </c>
      <c r="AJ633" s="45">
        <f t="shared" si="33"/>
        <v>5.0421989189544658E-2</v>
      </c>
    </row>
    <row r="634" spans="28:36" x14ac:dyDescent="0.2">
      <c r="AB634" s="114" t="s">
        <v>87</v>
      </c>
      <c r="AC634" s="40">
        <f>_xll.qlInterestRateIndexFixingDate($Y$21,AD634)</f>
        <v>43816</v>
      </c>
      <c r="AD634" s="40">
        <f>_xll.qlCalendarAdvance(calendar,$AD633,AB634,,,trigger)</f>
        <v>43818</v>
      </c>
      <c r="AE634" s="40">
        <f>_xll.qlInterestRateIndexMaturity($Y$21,AD634,)</f>
        <v>43909</v>
      </c>
      <c r="AF634" s="43" t="e">
        <f>_xll.qlTenorBasisValue(TenorBasis3M,AD634,_xll.ohTrigger(trigger,$Y$36))</f>
        <v>#NUM!</v>
      </c>
      <c r="AG634" s="82">
        <f t="shared" si="32"/>
        <v>6.482685531998586E-3</v>
      </c>
      <c r="AH634" s="82">
        <f>_xll.qlIndexFixing($Y$21,$AC634,TRUE,_xll.ohTrigger(trigger))</f>
        <v>6.4859044302353992E-3</v>
      </c>
      <c r="AI634" s="43">
        <f>_xll.qlIndexFixing($Y$6,$AC634,TRUE,trigger)</f>
        <v>6.482685531998586E-3</v>
      </c>
      <c r="AJ634" s="45">
        <f t="shared" si="33"/>
        <v>3.2188982368131988E-2</v>
      </c>
    </row>
    <row r="635" spans="28:36" x14ac:dyDescent="0.2">
      <c r="AB635" s="114" t="s">
        <v>87</v>
      </c>
      <c r="AC635" s="40">
        <f>_xll.qlInterestRateIndexFixingDate($Y$21,AD635)</f>
        <v>43822</v>
      </c>
      <c r="AD635" s="40">
        <f>_xll.qlCalendarAdvance(calendar,$AD634,AB635,,,trigger)</f>
        <v>43826</v>
      </c>
      <c r="AE635" s="40">
        <f>_xll.qlInterestRateIndexMaturity($Y$21,AD635,)</f>
        <v>43917</v>
      </c>
      <c r="AF635" s="43" t="e">
        <f>_xll.qlTenorBasisValue(TenorBasis3M,AD635,_xll.ohTrigger(trigger,$Y$36))</f>
        <v>#NUM!</v>
      </c>
      <c r="AG635" s="82">
        <f t="shared" si="32"/>
        <v>6.5491231583912745E-3</v>
      </c>
      <c r="AH635" s="82">
        <f>_xll.qlIndexFixing($Y$21,$AC635,TRUE,_xll.ohTrigger(trigger))</f>
        <v>6.5503074097228199E-3</v>
      </c>
      <c r="AI635" s="43">
        <f>_xll.qlIndexFixing($Y$6,$AC635,TRUE,trigger)</f>
        <v>6.5491231583912745E-3</v>
      </c>
      <c r="AJ635" s="45">
        <f t="shared" si="33"/>
        <v>1.1842513315454134E-2</v>
      </c>
    </row>
    <row r="636" spans="28:36" x14ac:dyDescent="0.2">
      <c r="AB636" s="114" t="s">
        <v>87</v>
      </c>
      <c r="AC636" s="40">
        <f>_xll.qlInterestRateIndexFixingDate($Y$21,AD636)</f>
        <v>43830</v>
      </c>
      <c r="AD636" s="40">
        <f>_xll.qlCalendarAdvance(calendar,$AD635,AB636,,,trigger)</f>
        <v>43833</v>
      </c>
      <c r="AE636" s="40">
        <f>_xll.qlInterestRateIndexMaturity($Y$21,AD636,)</f>
        <v>43924</v>
      </c>
      <c r="AF636" s="43" t="e">
        <f>_xll.qlTenorBasisValue(TenorBasis3M,AD636,_xll.ohTrigger(trigger,$Y$36))</f>
        <v>#NUM!</v>
      </c>
      <c r="AG636" s="82">
        <f t="shared" si="32"/>
        <v>6.6074803951749594E-3</v>
      </c>
      <c r="AH636" s="82">
        <f>_xll.qlIndexFixing($Y$21,$AC636,TRUE,_xll.ohTrigger(trigger))</f>
        <v>6.6069320012905408E-3</v>
      </c>
      <c r="AI636" s="43">
        <f>_xll.qlIndexFixing($Y$6,$AC636,TRUE,trigger)</f>
        <v>6.6074803951749594E-3</v>
      </c>
      <c r="AJ636" s="45">
        <f t="shared" si="33"/>
        <v>-5.4839388441852571E-3</v>
      </c>
    </row>
    <row r="637" spans="28:36" x14ac:dyDescent="0.2">
      <c r="AB637" s="114" t="s">
        <v>87</v>
      </c>
      <c r="AC637" s="40">
        <f>_xll.qlInterestRateIndexFixingDate($Y$21,AD637)</f>
        <v>43838</v>
      </c>
      <c r="AD637" s="40">
        <f>_xll.qlCalendarAdvance(calendar,$AD636,AB637,,,trigger)</f>
        <v>43840</v>
      </c>
      <c r="AE637" s="40">
        <f>_xll.qlInterestRateIndexMaturity($Y$21,AD637,)</f>
        <v>43935</v>
      </c>
      <c r="AF637" s="43" t="e">
        <f>_xll.qlTenorBasisValue(TenorBasis3M,AD637,_xll.ohTrigger(trigger,$Y$36))</f>
        <v>#NUM!</v>
      </c>
      <c r="AG637" s="82">
        <f t="shared" si="32"/>
        <v>6.6660426289495986E-3</v>
      </c>
      <c r="AH637" s="82">
        <f>_xll.qlIndexFixing($Y$21,$AC637,TRUE,_xll.ohTrigger(trigger))</f>
        <v>6.6805159583202866E-3</v>
      </c>
      <c r="AI637" s="43">
        <f>_xll.qlIndexFixing($Y$6,$AC637,TRUE,trigger)</f>
        <v>6.6660426289495986E-3</v>
      </c>
      <c r="AJ637" s="45">
        <f t="shared" si="33"/>
        <v>0.14473329370687932</v>
      </c>
    </row>
    <row r="638" spans="28:36" x14ac:dyDescent="0.2">
      <c r="AB638" s="114" t="s">
        <v>87</v>
      </c>
      <c r="AC638" s="40">
        <f>_xll.qlInterestRateIndexFixingDate($Y$21,AD638)</f>
        <v>43845</v>
      </c>
      <c r="AD638" s="40">
        <f>_xll.qlCalendarAdvance(calendar,$AD637,AB638,,,trigger)</f>
        <v>43847</v>
      </c>
      <c r="AE638" s="40">
        <f>_xll.qlInterestRateIndexMaturity($Y$21,AD638,)</f>
        <v>43938</v>
      </c>
      <c r="AF638" s="43" t="e">
        <f>_xll.qlTenorBasisValue(TenorBasis3M,AD638,_xll.ohTrigger(trigger,$Y$36))</f>
        <v>#NUM!</v>
      </c>
      <c r="AG638" s="82">
        <f t="shared" si="32"/>
        <v>6.7248056955554036E-3</v>
      </c>
      <c r="AH638" s="82">
        <f>_xll.qlIndexFixing($Y$21,$AC638,TRUE,_xll.ohTrigger(trigger))</f>
        <v>6.7209427861035309E-3</v>
      </c>
      <c r="AI638" s="43">
        <f>_xll.qlIndexFixing($Y$6,$AC638,TRUE,trigger)</f>
        <v>6.7248056955554036E-3</v>
      </c>
      <c r="AJ638" s="45">
        <f t="shared" si="33"/>
        <v>-3.8629094518726273E-2</v>
      </c>
    </row>
    <row r="639" spans="28:36" x14ac:dyDescent="0.2">
      <c r="AB639" s="114" t="s">
        <v>87</v>
      </c>
      <c r="AC639" s="40">
        <f>_xll.qlInterestRateIndexFixingDate($Y$21,AD639)</f>
        <v>43852</v>
      </c>
      <c r="AD639" s="40">
        <f>_xll.qlCalendarAdvance(calendar,$AD638,AB639,,,trigger)</f>
        <v>43854</v>
      </c>
      <c r="AE639" s="40">
        <f>_xll.qlInterestRateIndexMaturity($Y$21,AD639,)</f>
        <v>43945</v>
      </c>
      <c r="AF639" s="43" t="e">
        <f>_xll.qlTenorBasisValue(TenorBasis3M,AD639,_xll.ohTrigger(trigger,$Y$36))</f>
        <v>#NUM!</v>
      </c>
      <c r="AG639" s="82">
        <f t="shared" si="32"/>
        <v>6.783765430832576E-3</v>
      </c>
      <c r="AH639" s="82">
        <f>_xll.qlIndexFixing($Y$21,$AC639,TRUE,_xll.ohTrigger(trigger))</f>
        <v>6.7783290012152653E-3</v>
      </c>
      <c r="AI639" s="43">
        <f>_xll.qlIndexFixing($Y$6,$AC639,TRUE,trigger)</f>
        <v>6.783765430832576E-3</v>
      </c>
      <c r="AJ639" s="45">
        <f t="shared" si="33"/>
        <v>-5.4364296173106327E-2</v>
      </c>
    </row>
    <row r="640" spans="28:36" x14ac:dyDescent="0.2">
      <c r="AB640" s="114" t="s">
        <v>87</v>
      </c>
      <c r="AC640" s="40">
        <f>_xll.qlInterestRateIndexFixingDate($Y$21,AD640)</f>
        <v>43859</v>
      </c>
      <c r="AD640" s="40">
        <f>_xll.qlCalendarAdvance(calendar,$AD639,AB640,,,trigger)</f>
        <v>43861</v>
      </c>
      <c r="AE640" s="40">
        <f>_xll.qlInterestRateIndexMaturity($Y$21,AD640,)</f>
        <v>43951</v>
      </c>
      <c r="AF640" s="43" t="e">
        <f>_xll.qlTenorBasisValue(TenorBasis3M,AD640,_xll.ohTrigger(trigger,$Y$36))</f>
        <v>#NUM!</v>
      </c>
      <c r="AG640" s="82">
        <f t="shared" si="32"/>
        <v>6.8429176706213193E-3</v>
      </c>
      <c r="AH640" s="82">
        <f>_xll.qlIndexFixing($Y$21,$AC640,TRUE,_xll.ohTrigger(trigger))</f>
        <v>6.8317398053459044E-3</v>
      </c>
      <c r="AI640" s="43">
        <f>_xll.qlIndexFixing($Y$6,$AC640,TRUE,trigger)</f>
        <v>6.8429176706213193E-3</v>
      </c>
      <c r="AJ640" s="45">
        <f t="shared" si="33"/>
        <v>-0.11177865275414922</v>
      </c>
    </row>
    <row r="641" spans="28:36" x14ac:dyDescent="0.2">
      <c r="AB641" s="114" t="s">
        <v>87</v>
      </c>
      <c r="AC641" s="40">
        <f>_xll.qlInterestRateIndexFixingDate($Y$21,AD641)</f>
        <v>43866</v>
      </c>
      <c r="AD641" s="40">
        <f>_xll.qlCalendarAdvance(calendar,$AD640,AB641,,,trigger)</f>
        <v>43868</v>
      </c>
      <c r="AE641" s="40">
        <f>_xll.qlInterestRateIndexMaturity($Y$21,AD641,)</f>
        <v>43958</v>
      </c>
      <c r="AF641" s="43" t="e">
        <f>_xll.qlTenorBasisValue(TenorBasis3M,AD641,_xll.ohTrigger(trigger,$Y$36))</f>
        <v>#NUM!</v>
      </c>
      <c r="AG641" s="82">
        <f t="shared" si="32"/>
        <v>6.9022582507618424E-3</v>
      </c>
      <c r="AH641" s="82">
        <f>_xll.qlIndexFixing($Y$21,$AC641,TRUE,_xll.ohTrigger(trigger))</f>
        <v>6.8896145852361812E-3</v>
      </c>
      <c r="AI641" s="43">
        <f>_xll.qlIndexFixing($Y$6,$AC641,TRUE,trigger)</f>
        <v>6.9022582507618424E-3</v>
      </c>
      <c r="AJ641" s="45">
        <f t="shared" si="33"/>
        <v>-0.12643665525661174</v>
      </c>
    </row>
    <row r="642" spans="28:36" x14ac:dyDescent="0.2">
      <c r="AB642" s="114" t="s">
        <v>87</v>
      </c>
      <c r="AC642" s="40">
        <f>_xll.qlInterestRateIndexFixingDate($Y$21,AD642)</f>
        <v>43873</v>
      </c>
      <c r="AD642" s="40">
        <f>_xll.qlCalendarAdvance(calendar,$AD641,AB642,,,trigger)</f>
        <v>43875</v>
      </c>
      <c r="AE642" s="40">
        <f>_xll.qlInterestRateIndexMaturity($Y$21,AD642,)</f>
        <v>43965</v>
      </c>
      <c r="AF642" s="43" t="e">
        <f>_xll.qlTenorBasisValue(TenorBasis3M,AD642,_xll.ohTrigger(trigger,$Y$36))</f>
        <v>#NUM!</v>
      </c>
      <c r="AG642" s="82">
        <f t="shared" si="32"/>
        <v>6.961783007094346E-3</v>
      </c>
      <c r="AH642" s="82">
        <f>_xll.qlIndexFixing($Y$21,$AC642,TRUE,_xll.ohTrigger(trigger))</f>
        <v>6.9477432687659046E-3</v>
      </c>
      <c r="AI642" s="43">
        <f>_xll.qlIndexFixing($Y$6,$AC642,TRUE,trigger)</f>
        <v>6.961783007094346E-3</v>
      </c>
      <c r="AJ642" s="45">
        <f t="shared" si="33"/>
        <v>-0.14039738328441331</v>
      </c>
    </row>
    <row r="643" spans="28:36" x14ac:dyDescent="0.2">
      <c r="AB643" s="114" t="s">
        <v>87</v>
      </c>
      <c r="AC643" s="40">
        <f>_xll.qlInterestRateIndexFixingDate($Y$21,AD643)</f>
        <v>43880</v>
      </c>
      <c r="AD643" s="40">
        <f>_xll.qlCalendarAdvance(calendar,$AD642,AB643,,,trigger)</f>
        <v>43882</v>
      </c>
      <c r="AE643" s="40">
        <f>_xll.qlInterestRateIndexMaturity($Y$21,AD643,)</f>
        <v>43972</v>
      </c>
      <c r="AF643" s="43" t="e">
        <f>_xll.qlTenorBasisValue(TenorBasis3M,AD643,_xll.ohTrigger(trigger,$Y$36))</f>
        <v>#NUM!</v>
      </c>
      <c r="AG643" s="82">
        <f t="shared" si="32"/>
        <v>7.0214877754590397E-3</v>
      </c>
      <c r="AH643" s="82">
        <f>_xll.qlIndexFixing($Y$21,$AC643,TRUE,_xll.ohTrigger(trigger))</f>
        <v>7.0061258669582571E-3</v>
      </c>
      <c r="AI643" s="43">
        <f>_xll.qlIndexFixing($Y$6,$AC643,TRUE,trigger)</f>
        <v>7.0214877754590397E-3</v>
      </c>
      <c r="AJ643" s="45">
        <f t="shared" si="33"/>
        <v>-0.15361908500782612</v>
      </c>
    </row>
    <row r="644" spans="28:36" x14ac:dyDescent="0.2">
      <c r="AB644" s="114" t="s">
        <v>87</v>
      </c>
      <c r="AC644" s="40">
        <f>_xll.qlInterestRateIndexFixingDate($Y$21,AD644)</f>
        <v>43887</v>
      </c>
      <c r="AD644" s="40">
        <f>_xll.qlCalendarAdvance(calendar,$AD643,AB644,,,trigger)</f>
        <v>43889</v>
      </c>
      <c r="AE644" s="40">
        <f>_xll.qlInterestRateIndexMaturity($Y$21,AD644,)</f>
        <v>43980</v>
      </c>
      <c r="AF644" s="43" t="e">
        <f>_xll.qlTenorBasisValue(TenorBasis3M,AD644,_xll.ohTrigger(trigger,$Y$36))</f>
        <v>#NUM!</v>
      </c>
      <c r="AG644" s="82">
        <f t="shared" ref="AG644:AG707" si="34">AI644</f>
        <v>7.0813683916961245E-3</v>
      </c>
      <c r="AH644" s="82">
        <f>_xll.qlIndexFixing($Y$21,$AC644,TRUE,_xll.ohTrigger(trigger))</f>
        <v>7.0690687455187157E-3</v>
      </c>
      <c r="AI644" s="43">
        <f>_xll.qlIndexFixing($Y$6,$AC644,TRUE,trigger)</f>
        <v>7.0813683916961245E-3</v>
      </c>
      <c r="AJ644" s="45">
        <f t="shared" ref="AJ644:AJ707" si="35">(AH644-AI644)*10000</f>
        <v>-0.12299646177408793</v>
      </c>
    </row>
    <row r="645" spans="28:36" x14ac:dyDescent="0.2">
      <c r="AB645" s="114" t="s">
        <v>87</v>
      </c>
      <c r="AC645" s="40">
        <f>_xll.qlInterestRateIndexFixingDate($Y$21,AD645)</f>
        <v>43894</v>
      </c>
      <c r="AD645" s="40">
        <f>_xll.qlCalendarAdvance(calendar,$AD644,AB645,,,trigger)</f>
        <v>43896</v>
      </c>
      <c r="AE645" s="40">
        <f>_xll.qlInterestRateIndexMaturity($Y$21,AD645,)</f>
        <v>43990</v>
      </c>
      <c r="AF645" s="43" t="e">
        <f>_xll.qlTenorBasisValue(TenorBasis3M,AD645,_xll.ohTrigger(trigger,$Y$36))</f>
        <v>#NUM!</v>
      </c>
      <c r="AG645" s="82">
        <f t="shared" si="34"/>
        <v>7.1414206916458108E-3</v>
      </c>
      <c r="AH645" s="82">
        <f>_xll.qlIndexFixing($Y$21,$AC645,TRUE,_xll.ohTrigger(trigger))</f>
        <v>7.1409668440921108E-3</v>
      </c>
      <c r="AI645" s="43">
        <f>_xll.qlIndexFixing($Y$6,$AC645,TRUE,trigger)</f>
        <v>7.1414206916458108E-3</v>
      </c>
      <c r="AJ645" s="45">
        <f t="shared" si="35"/>
        <v>-4.5384755370005136E-3</v>
      </c>
    </row>
    <row r="646" spans="28:36" x14ac:dyDescent="0.2">
      <c r="AB646" s="114" t="s">
        <v>87</v>
      </c>
      <c r="AC646" s="40">
        <f>_xll.qlInterestRateIndexFixingDate($Y$21,AD646)</f>
        <v>43901</v>
      </c>
      <c r="AD646" s="40">
        <f>_xll.qlCalendarAdvance(calendar,$AD645,AB646,,,trigger)</f>
        <v>43903</v>
      </c>
      <c r="AE646" s="40">
        <f>_xll.qlInterestRateIndexMaturity($Y$21,AD646,)</f>
        <v>43997</v>
      </c>
      <c r="AF646" s="43" t="e">
        <f>_xll.qlTenorBasisValue(TenorBasis3M,AD646,_xll.ohTrigger(trigger,$Y$36))</f>
        <v>#NUM!</v>
      </c>
      <c r="AG646" s="82">
        <f t="shared" si="34"/>
        <v>7.2016405111483004E-3</v>
      </c>
      <c r="AH646" s="82">
        <f>_xll.qlIndexFixing($Y$21,$AC646,TRUE,_xll.ohTrigger(trigger))</f>
        <v>7.2001885276713187E-3</v>
      </c>
      <c r="AI646" s="43">
        <f>_xll.qlIndexFixing($Y$6,$AC646,TRUE,trigger)</f>
        <v>7.2016405111483004E-3</v>
      </c>
      <c r="AJ646" s="45">
        <f t="shared" si="35"/>
        <v>-1.4519834769816803E-2</v>
      </c>
    </row>
    <row r="647" spans="28:36" x14ac:dyDescent="0.2">
      <c r="AB647" s="114" t="s">
        <v>87</v>
      </c>
      <c r="AC647" s="40">
        <f>_xll.qlInterestRateIndexFixingDate($Y$21,AD647)</f>
        <v>43908</v>
      </c>
      <c r="AD647" s="40">
        <f>_xll.qlCalendarAdvance(calendar,$AD646,AB647,,,trigger)</f>
        <v>43910</v>
      </c>
      <c r="AE647" s="40">
        <f>_xll.qlInterestRateIndexMaturity($Y$21,AD647,)</f>
        <v>44004</v>
      </c>
      <c r="AF647" s="43" t="e">
        <f>_xll.qlTenorBasisValue(TenorBasis3M,AD647,_xll.ohTrigger(trigger,$Y$36))</f>
        <v>#NUM!</v>
      </c>
      <c r="AG647" s="82">
        <f t="shared" si="34"/>
        <v>7.262023686043795E-3</v>
      </c>
      <c r="AH647" s="82">
        <f>_xll.qlIndexFixing($Y$21,$AC647,TRUE,_xll.ohTrigger(trigger))</f>
        <v>7.2596642330872829E-3</v>
      </c>
      <c r="AI647" s="43">
        <f>_xll.qlIndexFixing($Y$6,$AC647,TRUE,trigger)</f>
        <v>7.262023686043795E-3</v>
      </c>
      <c r="AJ647" s="45">
        <f t="shared" si="35"/>
        <v>-2.3594529565120967E-2</v>
      </c>
    </row>
    <row r="648" spans="28:36" x14ac:dyDescent="0.2">
      <c r="AB648" s="114" t="s">
        <v>87</v>
      </c>
      <c r="AC648" s="40">
        <f>_xll.qlInterestRateIndexFixingDate($Y$21,AD648)</f>
        <v>43915</v>
      </c>
      <c r="AD648" s="40">
        <f>_xll.qlCalendarAdvance(calendar,$AD647,AB648,,,trigger)</f>
        <v>43917</v>
      </c>
      <c r="AE648" s="40">
        <f>_xll.qlInterestRateIndexMaturity($Y$21,AD648,)</f>
        <v>44011</v>
      </c>
      <c r="AF648" s="43" t="e">
        <f>_xll.qlTenorBasisValue(TenorBasis3M,AD648,_xll.ohTrigger(trigger,$Y$36))</f>
        <v>#NUM!</v>
      </c>
      <c r="AG648" s="82">
        <f t="shared" si="34"/>
        <v>7.3225660521725067E-3</v>
      </c>
      <c r="AH648" s="82">
        <f>_xll.qlIndexFixing($Y$21,$AC648,TRUE,_xll.ohTrigger(trigger))</f>
        <v>7.3193939721246208E-3</v>
      </c>
      <c r="AI648" s="43">
        <f>_xll.qlIndexFixing($Y$6,$AC648,TRUE,trigger)</f>
        <v>7.3225660521725067E-3</v>
      </c>
      <c r="AJ648" s="45">
        <f t="shared" si="35"/>
        <v>-3.1720800478859251E-2</v>
      </c>
    </row>
    <row r="649" spans="28:36" x14ac:dyDescent="0.2">
      <c r="AB649" s="114" t="s">
        <v>87</v>
      </c>
      <c r="AC649" s="40">
        <f>_xll.qlInterestRateIndexFixingDate($Y$21,AD649)</f>
        <v>43922</v>
      </c>
      <c r="AD649" s="40">
        <f>_xll.qlCalendarAdvance(calendar,$AD648,AB649,,,trigger)</f>
        <v>43924</v>
      </c>
      <c r="AE649" s="40">
        <f>_xll.qlInterestRateIndexMaturity($Y$21,AD649,)</f>
        <v>44015</v>
      </c>
      <c r="AF649" s="43" t="e">
        <f>_xll.qlTenorBasisValue(TenorBasis3M,AD649,_xll.ohTrigger(trigger,$Y$36))</f>
        <v>#NUM!</v>
      </c>
      <c r="AG649" s="82">
        <f t="shared" si="34"/>
        <v>7.383263445374634E-3</v>
      </c>
      <c r="AH649" s="82">
        <f>_xll.qlIndexFixing($Y$21,$AC649,TRUE,_xll.ohTrigger(trigger))</f>
        <v>7.3661572978394969E-3</v>
      </c>
      <c r="AI649" s="43">
        <f>_xll.qlIndexFixing($Y$6,$AC649,TRUE,trigger)</f>
        <v>7.383263445374634E-3</v>
      </c>
      <c r="AJ649" s="45">
        <f t="shared" si="35"/>
        <v>-0.17106147535137123</v>
      </c>
    </row>
    <row r="650" spans="28:36" x14ac:dyDescent="0.2">
      <c r="AB650" s="114" t="s">
        <v>87</v>
      </c>
      <c r="AC650" s="40">
        <f>_xll.qlInterestRateIndexFixingDate($Y$21,AD650)</f>
        <v>43929</v>
      </c>
      <c r="AD650" s="40">
        <f>_xll.qlCalendarAdvance(calendar,$AD649,AB650,,,trigger)</f>
        <v>43935</v>
      </c>
      <c r="AE650" s="40">
        <f>_xll.qlInterestRateIndexMaturity($Y$21,AD650,)</f>
        <v>44026</v>
      </c>
      <c r="AF650" s="43" t="e">
        <f>_xll.qlTenorBasisValue(TenorBasis3M,AD650,_xll.ohTrigger(trigger,$Y$36))</f>
        <v>#NUM!</v>
      </c>
      <c r="AG650" s="82">
        <f t="shared" si="34"/>
        <v>7.4789482653921154E-3</v>
      </c>
      <c r="AH650" s="82">
        <f>_xll.qlIndexFixing($Y$21,$AC650,TRUE,_xll.ohTrigger(trigger))</f>
        <v>7.4608394350495913E-3</v>
      </c>
      <c r="AI650" s="43">
        <f>_xll.qlIndexFixing($Y$6,$AC650,TRUE,trigger)</f>
        <v>7.4789482653921154E-3</v>
      </c>
      <c r="AJ650" s="45">
        <f t="shared" si="35"/>
        <v>-0.1810883034252409</v>
      </c>
    </row>
    <row r="651" spans="28:36" x14ac:dyDescent="0.2">
      <c r="AB651" s="114" t="s">
        <v>87</v>
      </c>
      <c r="AC651" s="40">
        <f>_xll.qlInterestRateIndexFixingDate($Y$21,AD651)</f>
        <v>43938</v>
      </c>
      <c r="AD651" s="40">
        <f>_xll.qlCalendarAdvance(calendar,$AD650,AB651,,,trigger)</f>
        <v>43942</v>
      </c>
      <c r="AE651" s="40">
        <f>_xll.qlInterestRateIndexMaturity($Y$21,AD651,)</f>
        <v>44033</v>
      </c>
      <c r="AF651" s="43" t="e">
        <f>_xll.qlTenorBasisValue(TenorBasis3M,AD651,_xll.ohTrigger(trigger,$Y$36))</f>
        <v>#NUM!</v>
      </c>
      <c r="AG651" s="82">
        <f t="shared" si="34"/>
        <v>7.5400251784982619E-3</v>
      </c>
      <c r="AH651" s="82">
        <f>_xll.qlIndexFixing($Y$21,$AC651,TRUE,_xll.ohTrigger(trigger))</f>
        <v>7.521418307961875E-3</v>
      </c>
      <c r="AI651" s="43">
        <f>_xll.qlIndexFixing($Y$6,$AC651,TRUE,trigger)</f>
        <v>7.5400251784982619E-3</v>
      </c>
      <c r="AJ651" s="45">
        <f t="shared" si="35"/>
        <v>-0.18606870536386905</v>
      </c>
    </row>
    <row r="652" spans="28:36" x14ac:dyDescent="0.2">
      <c r="AB652" s="114" t="s">
        <v>87</v>
      </c>
      <c r="AC652" s="40">
        <f>_xll.qlInterestRateIndexFixingDate($Y$21,AD652)</f>
        <v>43945</v>
      </c>
      <c r="AD652" s="40">
        <f>_xll.qlCalendarAdvance(calendar,$AD651,AB652,,,trigger)</f>
        <v>43949</v>
      </c>
      <c r="AE652" s="40">
        <f>_xll.qlInterestRateIndexMaturity($Y$21,AD652,)</f>
        <v>44040</v>
      </c>
      <c r="AF652" s="43" t="e">
        <f>_xll.qlTenorBasisValue(TenorBasis3M,AD652,_xll.ohTrigger(trigger,$Y$36))</f>
        <v>#NUM!</v>
      </c>
      <c r="AG652" s="82">
        <f t="shared" si="34"/>
        <v>7.6012422466785606E-3</v>
      </c>
      <c r="AH652" s="82">
        <f>_xll.qlIndexFixing($Y$21,$AC652,TRUE,_xll.ohTrigger(trigger))</f>
        <v>7.5822512198591716E-3</v>
      </c>
      <c r="AI652" s="43">
        <f>_xll.qlIndexFixing($Y$6,$AC652,TRUE,trigger)</f>
        <v>7.6012422466785606E-3</v>
      </c>
      <c r="AJ652" s="45">
        <f t="shared" si="35"/>
        <v>-0.18991026819389045</v>
      </c>
    </row>
    <row r="653" spans="28:36" x14ac:dyDescent="0.2">
      <c r="AB653" s="114" t="s">
        <v>87</v>
      </c>
      <c r="AC653" s="40">
        <f>_xll.qlInterestRateIndexFixingDate($Y$21,AD653)</f>
        <v>43951</v>
      </c>
      <c r="AD653" s="40">
        <f>_xll.qlCalendarAdvance(calendar,$AD652,AB653,,,trigger)</f>
        <v>43956</v>
      </c>
      <c r="AE653" s="40">
        <f>_xll.qlInterestRateIndexMaturity($Y$21,AD653,)</f>
        <v>44048</v>
      </c>
      <c r="AF653" s="43" t="e">
        <f>_xll.qlTenorBasisValue(TenorBasis3M,AD653,_xll.ohTrigger(trigger,$Y$36))</f>
        <v>#NUM!</v>
      </c>
      <c r="AG653" s="82">
        <f t="shared" si="34"/>
        <v>7.662595305773217E-3</v>
      </c>
      <c r="AH653" s="82">
        <f>_xll.qlIndexFixing($Y$21,$AC653,TRUE,_xll.ohTrigger(trigger))</f>
        <v>7.6478318283983351E-3</v>
      </c>
      <c r="AI653" s="43">
        <f>_xll.qlIndexFixing($Y$6,$AC653,TRUE,trigger)</f>
        <v>7.662595305773217E-3</v>
      </c>
      <c r="AJ653" s="45">
        <f t="shared" si="35"/>
        <v>-0.14763477374881914</v>
      </c>
    </row>
    <row r="654" spans="28:36" x14ac:dyDescent="0.2">
      <c r="AB654" s="114" t="s">
        <v>87</v>
      </c>
      <c r="AC654" s="40">
        <f>_xll.qlInterestRateIndexFixingDate($Y$21,AD654)</f>
        <v>43959</v>
      </c>
      <c r="AD654" s="40">
        <f>_xll.qlCalendarAdvance(calendar,$AD653,AB654,,,trigger)</f>
        <v>43963</v>
      </c>
      <c r="AE654" s="40">
        <f>_xll.qlInterestRateIndexMaturity($Y$21,AD654,)</f>
        <v>44055</v>
      </c>
      <c r="AF654" s="43" t="e">
        <f>_xll.qlTenorBasisValue(TenorBasis3M,AD654,_xll.ohTrigger(trigger,$Y$36))</f>
        <v>#NUM!</v>
      </c>
      <c r="AG654" s="82">
        <f t="shared" si="34"/>
        <v>7.724080191622431E-3</v>
      </c>
      <c r="AH654" s="82">
        <f>_xll.qlIndexFixing($Y$21,$AC654,TRUE,_xll.ohTrigger(trigger))</f>
        <v>7.7091923091669439E-3</v>
      </c>
      <c r="AI654" s="43">
        <f>_xll.qlIndexFixing($Y$6,$AC654,TRUE,trigger)</f>
        <v>7.724080191622431E-3</v>
      </c>
      <c r="AJ654" s="45">
        <f t="shared" si="35"/>
        <v>-0.14887882455487042</v>
      </c>
    </row>
    <row r="655" spans="28:36" x14ac:dyDescent="0.2">
      <c r="AB655" s="114" t="s">
        <v>87</v>
      </c>
      <c r="AC655" s="40">
        <f>_xll.qlInterestRateIndexFixingDate($Y$21,AD655)</f>
        <v>43966</v>
      </c>
      <c r="AD655" s="40">
        <f>_xll.qlCalendarAdvance(calendar,$AD654,AB655,,,trigger)</f>
        <v>43970</v>
      </c>
      <c r="AE655" s="40">
        <f>_xll.qlInterestRateIndexMaturity($Y$21,AD655,)</f>
        <v>44062</v>
      </c>
      <c r="AF655" s="43" t="e">
        <f>_xll.qlTenorBasisValue(TenorBasis3M,AD655,_xll.ohTrigger(trigger,$Y$36))</f>
        <v>#NUM!</v>
      </c>
      <c r="AG655" s="82">
        <f t="shared" si="34"/>
        <v>7.7856927400664147E-3</v>
      </c>
      <c r="AH655" s="82">
        <f>_xll.qlIndexFixing($Y$21,$AC655,TRUE,_xll.ohTrigger(trigger))</f>
        <v>7.770806880834309E-3</v>
      </c>
      <c r="AI655" s="43">
        <f>_xll.qlIndexFixing($Y$6,$AC655,TRUE,trigger)</f>
        <v>7.7856927400664147E-3</v>
      </c>
      <c r="AJ655" s="45">
        <f t="shared" si="35"/>
        <v>-0.14885859232105675</v>
      </c>
    </row>
    <row r="656" spans="28:36" x14ac:dyDescent="0.2">
      <c r="AB656" s="114" t="s">
        <v>87</v>
      </c>
      <c r="AC656" s="40">
        <f>_xll.qlInterestRateIndexFixingDate($Y$21,AD656)</f>
        <v>43973</v>
      </c>
      <c r="AD656" s="40">
        <f>_xll.qlCalendarAdvance(calendar,$AD655,AB656,,,trigger)</f>
        <v>43977</v>
      </c>
      <c r="AE656" s="40">
        <f>_xll.qlInterestRateIndexMaturity($Y$21,AD656,)</f>
        <v>44069</v>
      </c>
      <c r="AF656" s="43" t="e">
        <f>_xll.qlTenorBasisValue(TenorBasis3M,AD656,_xll.ohTrigger(trigger,$Y$36))</f>
        <v>#NUM!</v>
      </c>
      <c r="AG656" s="82">
        <f t="shared" si="34"/>
        <v>7.8474287869453666E-3</v>
      </c>
      <c r="AH656" s="82">
        <f>_xll.qlIndexFixing($Y$21,$AC656,TRUE,_xll.ohTrigger(trigger))</f>
        <v>7.8326755553517393E-3</v>
      </c>
      <c r="AI656" s="43">
        <f>_xll.qlIndexFixing($Y$6,$AC656,TRUE,trigger)</f>
        <v>7.8474287869453666E-3</v>
      </c>
      <c r="AJ656" s="45">
        <f t="shared" si="35"/>
        <v>-0.1475323159362725</v>
      </c>
    </row>
    <row r="657" spans="28:36" x14ac:dyDescent="0.2">
      <c r="AB657" s="114" t="s">
        <v>87</v>
      </c>
      <c r="AC657" s="40">
        <f>_xll.qlInterestRateIndexFixingDate($Y$21,AD657)</f>
        <v>43980</v>
      </c>
      <c r="AD657" s="40">
        <f>_xll.qlCalendarAdvance(calendar,$AD656,AB657,,,trigger)</f>
        <v>43984</v>
      </c>
      <c r="AE657" s="40">
        <f>_xll.qlInterestRateIndexMaturity($Y$21,AD657,)</f>
        <v>44076</v>
      </c>
      <c r="AF657" s="43" t="e">
        <f>_xll.qlTenorBasisValue(TenorBasis3M,AD657,_xll.ohTrigger(trigger,$Y$36))</f>
        <v>#NUM!</v>
      </c>
      <c r="AG657" s="82">
        <f t="shared" si="34"/>
        <v>7.9092841680994987E-3</v>
      </c>
      <c r="AH657" s="82">
        <f>_xll.qlIndexFixing($Y$21,$AC657,TRUE,_xll.ohTrigger(trigger))</f>
        <v>7.8947983447139897E-3</v>
      </c>
      <c r="AI657" s="43">
        <f>_xll.qlIndexFixing($Y$6,$AC657,TRUE,trigger)</f>
        <v>7.9092841680994987E-3</v>
      </c>
      <c r="AJ657" s="45">
        <f t="shared" si="35"/>
        <v>-0.14485823385508925</v>
      </c>
    </row>
    <row r="658" spans="28:36" x14ac:dyDescent="0.2">
      <c r="AB658" s="114" t="s">
        <v>87</v>
      </c>
      <c r="AC658" s="40">
        <f>_xll.qlInterestRateIndexFixingDate($Y$21,AD658)</f>
        <v>43987</v>
      </c>
      <c r="AD658" s="40">
        <f>_xll.qlCalendarAdvance(calendar,$AD657,AB658,,,trigger)</f>
        <v>43991</v>
      </c>
      <c r="AE658" s="40">
        <f>_xll.qlInterestRateIndexMaturity($Y$21,AD658,)</f>
        <v>44083</v>
      </c>
      <c r="AF658" s="43" t="e">
        <f>_xll.qlTenorBasisValue(TenorBasis3M,AD658,_xll.ohTrigger(trigger,$Y$36))</f>
        <v>#NUM!</v>
      </c>
      <c r="AG658" s="82">
        <f t="shared" si="34"/>
        <v>7.9712547193690128E-3</v>
      </c>
      <c r="AH658" s="82">
        <f>_xll.qlIndexFixing($Y$21,$AC658,TRUE,_xll.ohTrigger(trigger))</f>
        <v>7.9571752609714184E-3</v>
      </c>
      <c r="AI658" s="43">
        <f>_xll.qlIndexFixing($Y$6,$AC658,TRUE,trigger)</f>
        <v>7.9712547193690128E-3</v>
      </c>
      <c r="AJ658" s="45">
        <f t="shared" si="35"/>
        <v>-0.14079458397594363</v>
      </c>
    </row>
    <row r="659" spans="28:36" x14ac:dyDescent="0.2">
      <c r="AB659" s="114" t="s">
        <v>87</v>
      </c>
      <c r="AC659" s="40">
        <f>_xll.qlInterestRateIndexFixingDate($Y$21,AD659)</f>
        <v>43994</v>
      </c>
      <c r="AD659" s="40">
        <f>_xll.qlCalendarAdvance(calendar,$AD658,AB659,,,trigger)</f>
        <v>43998</v>
      </c>
      <c r="AE659" s="40">
        <f>_xll.qlInterestRateIndexMaturity($Y$21,AD659,)</f>
        <v>44090</v>
      </c>
      <c r="AF659" s="43" t="e">
        <f>_xll.qlTenorBasisValue(TenorBasis3M,AD659,_xll.ohTrigger(trigger,$Y$36))</f>
        <v>#NUM!</v>
      </c>
      <c r="AG659" s="82">
        <f t="shared" si="34"/>
        <v>8.0333362765941108E-3</v>
      </c>
      <c r="AH659" s="82">
        <f>_xll.qlIndexFixing($Y$21,$AC659,TRUE,_xll.ohTrigger(trigger))</f>
        <v>8.0198063162186996E-3</v>
      </c>
      <c r="AI659" s="43">
        <f>_xll.qlIndexFixing($Y$6,$AC659,TRUE,trigger)</f>
        <v>8.0333362765941108E-3</v>
      </c>
      <c r="AJ659" s="45">
        <f t="shared" si="35"/>
        <v>-0.13529960375411113</v>
      </c>
    </row>
    <row r="660" spans="28:36" x14ac:dyDescent="0.2">
      <c r="AB660" s="114" t="s">
        <v>87</v>
      </c>
      <c r="AC660" s="40">
        <f>_xll.qlInterestRateIndexFixingDate($Y$21,AD660)</f>
        <v>44001</v>
      </c>
      <c r="AD660" s="40">
        <f>_xll.qlCalendarAdvance(calendar,$AD659,AB660,,,trigger)</f>
        <v>44005</v>
      </c>
      <c r="AE660" s="40">
        <f>_xll.qlInterestRateIndexMaturity($Y$21,AD660,)</f>
        <v>44097</v>
      </c>
      <c r="AF660" s="43" t="e">
        <f>_xll.qlTenorBasisValue(TenorBasis3M,AD660,_xll.ohTrigger(trigger,$Y$36))</f>
        <v>#NUM!</v>
      </c>
      <c r="AG660" s="82">
        <f t="shared" si="34"/>
        <v>8.0955246756150012E-3</v>
      </c>
      <c r="AH660" s="82">
        <f>_xll.qlIndexFixing($Y$21,$AC660,TRUE,_xll.ohTrigger(trigger))</f>
        <v>8.0826915226052468E-3</v>
      </c>
      <c r="AI660" s="43">
        <f>_xll.qlIndexFixing($Y$6,$AC660,TRUE,trigger)</f>
        <v>8.0955246756150012E-3</v>
      </c>
      <c r="AJ660" s="45">
        <f t="shared" si="35"/>
        <v>-0.12833153009754461</v>
      </c>
    </row>
    <row r="661" spans="28:36" x14ac:dyDescent="0.2">
      <c r="AB661" s="114" t="s">
        <v>87</v>
      </c>
      <c r="AC661" s="40">
        <f>_xll.qlInterestRateIndexFixingDate($Y$21,AD661)</f>
        <v>44008</v>
      </c>
      <c r="AD661" s="40">
        <f>_xll.qlCalendarAdvance(calendar,$AD660,AB661,,,trigger)</f>
        <v>44012</v>
      </c>
      <c r="AE661" s="40">
        <f>_xll.qlInterestRateIndexMaturity($Y$21,AD661,)</f>
        <v>44104</v>
      </c>
      <c r="AF661" s="43" t="e">
        <f>_xll.qlTenorBasisValue(TenorBasis3M,AD661,_xll.ohTrigger(trigger,$Y$36))</f>
        <v>#NUM!</v>
      </c>
      <c r="AG661" s="82">
        <f t="shared" si="34"/>
        <v>8.1578157522718894E-3</v>
      </c>
      <c r="AH661" s="82">
        <f>_xll.qlIndexFixing($Y$21,$AC661,TRUE,_xll.ohTrigger(trigger))</f>
        <v>8.1458308923247815E-3</v>
      </c>
      <c r="AI661" s="43">
        <f>_xll.qlIndexFixing($Y$6,$AC661,TRUE,trigger)</f>
        <v>8.1578157522718894E-3</v>
      </c>
      <c r="AJ661" s="45">
        <f t="shared" si="35"/>
        <v>-0.1198485994710792</v>
      </c>
    </row>
    <row r="662" spans="28:36" x14ac:dyDescent="0.2">
      <c r="AB662" s="114" t="s">
        <v>87</v>
      </c>
      <c r="AC662" s="40">
        <f>_xll.qlInterestRateIndexFixingDate($Y$21,AD662)</f>
        <v>44015</v>
      </c>
      <c r="AD662" s="40">
        <f>_xll.qlCalendarAdvance(calendar,$AD661,AB662,,,trigger)</f>
        <v>44019</v>
      </c>
      <c r="AE662" s="40">
        <f>_xll.qlInterestRateIndexMaturity($Y$21,AD662,)</f>
        <v>44111</v>
      </c>
      <c r="AF662" s="43" t="e">
        <f>_xll.qlTenorBasisValue(TenorBasis3M,AD662,_xll.ohTrigger(trigger,$Y$36))</f>
        <v>#NUM!</v>
      </c>
      <c r="AG662" s="82">
        <f t="shared" si="34"/>
        <v>8.2202051906006476E-3</v>
      </c>
      <c r="AH662" s="82">
        <f>_xll.qlIndexFixing($Y$21,$AC662,TRUE,_xll.ohTrigger(trigger))</f>
        <v>8.2092225908430416E-3</v>
      </c>
      <c r="AI662" s="43">
        <f>_xll.qlIndexFixing($Y$6,$AC662,TRUE,trigger)</f>
        <v>8.2202051906006476E-3</v>
      </c>
      <c r="AJ662" s="45">
        <f t="shared" si="35"/>
        <v>-0.10982599757606085</v>
      </c>
    </row>
    <row r="663" spans="28:36" x14ac:dyDescent="0.2">
      <c r="AB663" s="114" t="s">
        <v>87</v>
      </c>
      <c r="AC663" s="40">
        <f>_xll.qlInterestRateIndexFixingDate($Y$21,AD663)</f>
        <v>44022</v>
      </c>
      <c r="AD663" s="40">
        <f>_xll.qlCalendarAdvance(calendar,$AD662,AB663,,,trigger)</f>
        <v>44026</v>
      </c>
      <c r="AE663" s="40">
        <f>_xll.qlInterestRateIndexMaturity($Y$21,AD663,)</f>
        <v>44118</v>
      </c>
      <c r="AF663" s="43" t="e">
        <f>_xll.qlTenorBasisValue(TenorBasis3M,AD663,_xll.ohTrigger(trigger,$Y$36))</f>
        <v>#NUM!</v>
      </c>
      <c r="AG663" s="82">
        <f t="shared" si="34"/>
        <v>8.282687183311389E-3</v>
      </c>
      <c r="AH663" s="82">
        <f>_xll.qlIndexFixing($Y$21,$AC663,TRUE,_xll.ohTrigger(trigger))</f>
        <v>8.272846640478778E-3</v>
      </c>
      <c r="AI663" s="43">
        <f>_xll.qlIndexFixing($Y$6,$AC663,TRUE,trigger)</f>
        <v>8.282687183311389E-3</v>
      </c>
      <c r="AJ663" s="45">
        <f t="shared" si="35"/>
        <v>-9.8405428326110017E-2</v>
      </c>
    </row>
    <row r="664" spans="28:36" x14ac:dyDescent="0.2">
      <c r="AB664" s="114" t="s">
        <v>87</v>
      </c>
      <c r="AC664" s="40">
        <f>_xll.qlInterestRateIndexFixingDate($Y$21,AD664)</f>
        <v>44029</v>
      </c>
      <c r="AD664" s="40">
        <f>_xll.qlCalendarAdvance(calendar,$AD663,AB664,,,trigger)</f>
        <v>44033</v>
      </c>
      <c r="AE664" s="40">
        <f>_xll.qlInterestRateIndexMaturity($Y$21,AD664,)</f>
        <v>44125</v>
      </c>
      <c r="AF664" s="43" t="e">
        <f>_xll.qlTenorBasisValue(TenorBasis3M,AD664,_xll.ohTrigger(trigger,$Y$36))</f>
        <v>#NUM!</v>
      </c>
      <c r="AG664" s="82">
        <f t="shared" si="34"/>
        <v>8.3452550766532786E-3</v>
      </c>
      <c r="AH664" s="82">
        <f>_xll.qlIndexFixing($Y$21,$AC664,TRUE,_xll.ohTrigger(trigger))</f>
        <v>8.3366727643101515E-3</v>
      </c>
      <c r="AI664" s="43">
        <f>_xll.qlIndexFixing($Y$6,$AC664,TRUE,trigger)</f>
        <v>8.3452550766532786E-3</v>
      </c>
      <c r="AJ664" s="45">
        <f t="shared" si="35"/>
        <v>-8.5823123431270909E-2</v>
      </c>
    </row>
    <row r="665" spans="28:36" x14ac:dyDescent="0.2">
      <c r="AB665" s="114" t="s">
        <v>87</v>
      </c>
      <c r="AC665" s="40">
        <f>_xll.qlInterestRateIndexFixingDate($Y$21,AD665)</f>
        <v>44036</v>
      </c>
      <c r="AD665" s="40">
        <f>_xll.qlCalendarAdvance(calendar,$AD664,AB665,,,trigger)</f>
        <v>44040</v>
      </c>
      <c r="AE665" s="40">
        <f>_xll.qlInterestRateIndexMaturity($Y$21,AD665,)</f>
        <v>44132</v>
      </c>
      <c r="AF665" s="43" t="e">
        <f>_xll.qlTenorBasisValue(TenorBasis3M,AD665,_xll.ohTrigger(trigger,$Y$36))</f>
        <v>#NUM!</v>
      </c>
      <c r="AG665" s="82">
        <f t="shared" si="34"/>
        <v>8.4079022071599958E-3</v>
      </c>
      <c r="AH665" s="82">
        <f>_xll.qlIndexFixing($Y$21,$AC665,TRUE,_xll.ohTrigger(trigger))</f>
        <v>8.4006705652809859E-3</v>
      </c>
      <c r="AI665" s="43">
        <f>_xll.qlIndexFixing($Y$6,$AC665,TRUE,trigger)</f>
        <v>8.4079022071599958E-3</v>
      </c>
      <c r="AJ665" s="45">
        <f t="shared" si="35"/>
        <v>-7.2316418790099174E-2</v>
      </c>
    </row>
    <row r="666" spans="28:36" x14ac:dyDescent="0.2">
      <c r="AB666" s="114" t="s">
        <v>87</v>
      </c>
      <c r="AC666" s="40">
        <f>_xll.qlInterestRateIndexFixingDate($Y$21,AD666)</f>
        <v>44043</v>
      </c>
      <c r="AD666" s="40">
        <f>_xll.qlCalendarAdvance(calendar,$AD665,AB666,,,trigger)</f>
        <v>44047</v>
      </c>
      <c r="AE666" s="40">
        <f>_xll.qlInterestRateIndexMaturity($Y$21,AD666,)</f>
        <v>44139</v>
      </c>
      <c r="AF666" s="43" t="e">
        <f>_xll.qlTenorBasisValue(TenorBasis3M,AD666,_xll.ohTrigger(trigger,$Y$36))</f>
        <v>#NUM!</v>
      </c>
      <c r="AG666" s="82">
        <f t="shared" si="34"/>
        <v>8.4706219113652188E-3</v>
      </c>
      <c r="AH666" s="82">
        <f>_xll.qlIndexFixing($Y$21,$AC666,TRUE,_xll.ohTrigger(trigger))</f>
        <v>8.4648096443749338E-3</v>
      </c>
      <c r="AI666" s="43">
        <f>_xll.qlIndexFixing($Y$6,$AC666,TRUE,trigger)</f>
        <v>8.4706219113652188E-3</v>
      </c>
      <c r="AJ666" s="45">
        <f t="shared" si="35"/>
        <v>-5.81226699028492E-2</v>
      </c>
    </row>
    <row r="667" spans="28:36" x14ac:dyDescent="0.2">
      <c r="AB667" s="114" t="s">
        <v>87</v>
      </c>
      <c r="AC667" s="40">
        <f>_xll.qlInterestRateIndexFixingDate($Y$21,AD667)</f>
        <v>44050</v>
      </c>
      <c r="AD667" s="40">
        <f>_xll.qlCalendarAdvance(calendar,$AD666,AB667,,,trigger)</f>
        <v>44054</v>
      </c>
      <c r="AE667" s="40">
        <f>_xll.qlInterestRateIndexMaturity($Y$21,AD667,)</f>
        <v>44146</v>
      </c>
      <c r="AF667" s="43" t="e">
        <f>_xll.qlTenorBasisValue(TenorBasis3M,AD667,_xll.ohTrigger(trigger,$Y$36))</f>
        <v>#NUM!</v>
      </c>
      <c r="AG667" s="82">
        <f t="shared" si="34"/>
        <v>8.5334075258026356E-3</v>
      </c>
      <c r="AH667" s="82">
        <f>_xll.qlIndexFixing($Y$21,$AC667,TRUE,_xll.ohTrigger(trigger))</f>
        <v>8.5290596005998375E-3</v>
      </c>
      <c r="AI667" s="43">
        <f>_xll.qlIndexFixing($Y$6,$AC667,TRUE,trigger)</f>
        <v>8.5334075258026356E-3</v>
      </c>
      <c r="AJ667" s="45">
        <f t="shared" si="35"/>
        <v>-4.3479252027980864E-2</v>
      </c>
    </row>
    <row r="668" spans="28:36" x14ac:dyDescent="0.2">
      <c r="AB668" s="114" t="s">
        <v>87</v>
      </c>
      <c r="AC668" s="40">
        <f>_xll.qlInterestRateIndexFixingDate($Y$21,AD668)</f>
        <v>44057</v>
      </c>
      <c r="AD668" s="40">
        <f>_xll.qlCalendarAdvance(calendar,$AD667,AB668,,,trigger)</f>
        <v>44061</v>
      </c>
      <c r="AE668" s="40">
        <f>_xll.qlInterestRateIndexMaturity($Y$21,AD668,)</f>
        <v>44153</v>
      </c>
      <c r="AF668" s="43" t="e">
        <f>_xll.qlTenorBasisValue(TenorBasis3M,AD668,_xll.ohTrigger(trigger,$Y$36))</f>
        <v>#NUM!</v>
      </c>
      <c r="AG668" s="82">
        <f t="shared" si="34"/>
        <v>8.596252387005926E-3</v>
      </c>
      <c r="AH668" s="82">
        <f>_xll.qlIndexFixing($Y$21,$AC668,TRUE,_xll.ohTrigger(trigger))</f>
        <v>8.5933900309877256E-3</v>
      </c>
      <c r="AI668" s="43">
        <f>_xll.qlIndexFixing($Y$6,$AC668,TRUE,trigger)</f>
        <v>8.596252387005926E-3</v>
      </c>
      <c r="AJ668" s="45">
        <f t="shared" si="35"/>
        <v>-2.8623560182003405E-2</v>
      </c>
    </row>
    <row r="669" spans="28:36" x14ac:dyDescent="0.2">
      <c r="AB669" s="114" t="s">
        <v>87</v>
      </c>
      <c r="AC669" s="40">
        <f>_xll.qlInterestRateIndexFixingDate($Y$21,AD669)</f>
        <v>44064</v>
      </c>
      <c r="AD669" s="40">
        <f>_xll.qlCalendarAdvance(calendar,$AD668,AB669,,,trigger)</f>
        <v>44068</v>
      </c>
      <c r="AE669" s="40">
        <f>_xll.qlInterestRateIndexMaturity($Y$21,AD669,)</f>
        <v>44160</v>
      </c>
      <c r="AF669" s="43" t="e">
        <f>_xll.qlTenorBasisValue(TenorBasis3M,AD669,_xll.ohTrigger(trigger,$Y$36))</f>
        <v>#NUM!</v>
      </c>
      <c r="AG669" s="82">
        <f t="shared" si="34"/>
        <v>8.659149831508773E-3</v>
      </c>
      <c r="AH669" s="82">
        <f>_xll.qlIndexFixing($Y$21,$AC669,TRUE,_xll.ohTrigger(trigger))</f>
        <v>8.6577705305774418E-3</v>
      </c>
      <c r="AI669" s="43">
        <f>_xll.qlIndexFixing($Y$6,$AC669,TRUE,trigger)</f>
        <v>8.659149831508773E-3</v>
      </c>
      <c r="AJ669" s="45">
        <f t="shared" si="35"/>
        <v>-1.3793009313312066E-2</v>
      </c>
    </row>
    <row r="670" spans="28:36" x14ac:dyDescent="0.2">
      <c r="AB670" s="114" t="s">
        <v>87</v>
      </c>
      <c r="AC670" s="40">
        <f>_xll.qlInterestRateIndexFixingDate($Y$21,AD670)</f>
        <v>44071</v>
      </c>
      <c r="AD670" s="40">
        <f>_xll.qlCalendarAdvance(calendar,$AD669,AB670,,,trigger)</f>
        <v>44075</v>
      </c>
      <c r="AE670" s="40">
        <f>_xll.qlInterestRateIndexMaturity($Y$21,AD670,)</f>
        <v>44166</v>
      </c>
      <c r="AF670" s="43" t="e">
        <f>_xll.qlTenorBasisValue(TenorBasis3M,AD670,_xll.ohTrigger(trigger,$Y$36))</f>
        <v>#NUM!</v>
      </c>
      <c r="AG670" s="82">
        <f t="shared" si="34"/>
        <v>8.7220931958448579E-3</v>
      </c>
      <c r="AH670" s="82">
        <f>_xll.qlIndexFixing($Y$21,$AC670,TRUE,_xll.ohTrigger(trigger))</f>
        <v>8.7174711912659224E-3</v>
      </c>
      <c r="AI670" s="43">
        <f>_xll.qlIndexFixing($Y$6,$AC670,TRUE,trigger)</f>
        <v>8.7220931958448579E-3</v>
      </c>
      <c r="AJ670" s="45">
        <f t="shared" si="35"/>
        <v>-4.6220045789354541E-2</v>
      </c>
    </row>
    <row r="671" spans="28:36" x14ac:dyDescent="0.2">
      <c r="AB671" s="114" t="s">
        <v>87</v>
      </c>
      <c r="AC671" s="40">
        <f>_xll.qlInterestRateIndexFixingDate($Y$21,AD671)</f>
        <v>44078</v>
      </c>
      <c r="AD671" s="40">
        <f>_xll.qlCalendarAdvance(calendar,$AD670,AB671,,,trigger)</f>
        <v>44082</v>
      </c>
      <c r="AE671" s="40">
        <f>_xll.qlInterestRateIndexMaturity($Y$21,AD671,)</f>
        <v>44173</v>
      </c>
      <c r="AF671" s="43" t="e">
        <f>_xll.qlTenorBasisValue(TenorBasis3M,AD671,_xll.ohTrigger(trigger,$Y$36))</f>
        <v>#NUM!</v>
      </c>
      <c r="AG671" s="82">
        <f t="shared" si="34"/>
        <v>8.7850758165478656E-3</v>
      </c>
      <c r="AH671" s="82">
        <f>_xll.qlIndexFixing($Y$21,$AC671,TRUE,_xll.ohTrigger(trigger))</f>
        <v>8.7818668374844058E-3</v>
      </c>
      <c r="AI671" s="43">
        <f>_xll.qlIndexFixing($Y$6,$AC671,TRUE,trigger)</f>
        <v>8.7850758165478656E-3</v>
      </c>
      <c r="AJ671" s="45">
        <f t="shared" si="35"/>
        <v>-3.2089790634598492E-2</v>
      </c>
    </row>
    <row r="672" spans="28:36" x14ac:dyDescent="0.2">
      <c r="AB672" s="114" t="s">
        <v>87</v>
      </c>
      <c r="AC672" s="40">
        <f>_xll.qlInterestRateIndexFixingDate($Y$21,AD672)</f>
        <v>44085</v>
      </c>
      <c r="AD672" s="40">
        <f>_xll.qlCalendarAdvance(calendar,$AD671,AB672,,,trigger)</f>
        <v>44089</v>
      </c>
      <c r="AE672" s="40">
        <f>_xll.qlInterestRateIndexMaturity($Y$21,AD672,)</f>
        <v>44180</v>
      </c>
      <c r="AF672" s="43" t="e">
        <f>_xll.qlTenorBasisValue(TenorBasis3M,AD672,_xll.ohTrigger(trigger,$Y$36))</f>
        <v>#NUM!</v>
      </c>
      <c r="AG672" s="82">
        <f t="shared" si="34"/>
        <v>8.8480910301514792E-3</v>
      </c>
      <c r="AH672" s="82">
        <f>_xll.qlIndexFixing($Y$21,$AC672,TRUE,_xll.ohTrigger(trigger))</f>
        <v>8.8462224616108771E-3</v>
      </c>
      <c r="AI672" s="43">
        <f>_xll.qlIndexFixing($Y$6,$AC672,TRUE,trigger)</f>
        <v>8.8480910301514792E-3</v>
      </c>
      <c r="AJ672" s="45">
        <f t="shared" si="35"/>
        <v>-1.8685685406021058E-2</v>
      </c>
    </row>
    <row r="673" spans="28:36" x14ac:dyDescent="0.2">
      <c r="AB673" s="114" t="s">
        <v>87</v>
      </c>
      <c r="AC673" s="40">
        <f>_xll.qlInterestRateIndexFixingDate($Y$21,AD673)</f>
        <v>44092</v>
      </c>
      <c r="AD673" s="40">
        <f>_xll.qlCalendarAdvance(calendar,$AD672,AB673,,,trigger)</f>
        <v>44096</v>
      </c>
      <c r="AE673" s="40">
        <f>_xll.qlInterestRateIndexMaturity($Y$21,AD673,)</f>
        <v>44187</v>
      </c>
      <c r="AF673" s="43" t="e">
        <f>_xll.qlTenorBasisValue(TenorBasis3M,AD673,_xll.ohTrigger(trigger,$Y$36))</f>
        <v>#NUM!</v>
      </c>
      <c r="AG673" s="82">
        <f t="shared" si="34"/>
        <v>8.911132173189373E-3</v>
      </c>
      <c r="AH673" s="82">
        <f>_xll.qlIndexFixing($Y$21,$AC673,TRUE,_xll.ohTrigger(trigger))</f>
        <v>8.9105073173905598E-3</v>
      </c>
      <c r="AI673" s="43">
        <f>_xll.qlIndexFixing($Y$6,$AC673,TRUE,trigger)</f>
        <v>8.911132173189373E-3</v>
      </c>
      <c r="AJ673" s="45">
        <f t="shared" si="35"/>
        <v>-6.2485579881317588E-3</v>
      </c>
    </row>
    <row r="674" spans="28:36" x14ac:dyDescent="0.2">
      <c r="AB674" s="114" t="s">
        <v>87</v>
      </c>
      <c r="AC674" s="40">
        <f>_xll.qlInterestRateIndexFixingDate($Y$21,AD674)</f>
        <v>44099</v>
      </c>
      <c r="AD674" s="40">
        <f>_xll.qlCalendarAdvance(calendar,$AD673,AB674,,,trigger)</f>
        <v>44103</v>
      </c>
      <c r="AE674" s="40">
        <f>_xll.qlInterestRateIndexMaturity($Y$21,AD674,)</f>
        <v>44194</v>
      </c>
      <c r="AF674" s="43" t="e">
        <f>_xll.qlTenorBasisValue(TenorBasis3M,AD674,_xll.ohTrigger(trigger,$Y$36))</f>
        <v>#NUM!</v>
      </c>
      <c r="AG674" s="82">
        <f t="shared" si="34"/>
        <v>8.9741925821952406E-3</v>
      </c>
      <c r="AH674" s="82">
        <f>_xll.qlIndexFixing($Y$21,$AC674,TRUE,_xll.ohTrigger(trigger))</f>
        <v>8.9746906565781864E-3</v>
      </c>
      <c r="AI674" s="43">
        <f>_xll.qlIndexFixing($Y$6,$AC674,TRUE,trigger)</f>
        <v>8.9741925821952406E-3</v>
      </c>
      <c r="AJ674" s="45">
        <f t="shared" si="35"/>
        <v>4.980743829458012E-3</v>
      </c>
    </row>
    <row r="675" spans="28:36" x14ac:dyDescent="0.2">
      <c r="AB675" s="114" t="s">
        <v>87</v>
      </c>
      <c r="AC675" s="40">
        <f>_xll.qlInterestRateIndexFixingDate($Y$21,AD675)</f>
        <v>44106</v>
      </c>
      <c r="AD675" s="40">
        <f>_xll.qlCalendarAdvance(calendar,$AD674,AB675,,,trigger)</f>
        <v>44110</v>
      </c>
      <c r="AE675" s="40">
        <f>_xll.qlInterestRateIndexMaturity($Y$21,AD675,)</f>
        <v>44202</v>
      </c>
      <c r="AF675" s="43" t="e">
        <f>_xll.qlTenorBasisValue(TenorBasis3M,AD675,_xll.ohTrigger(trigger,$Y$36))</f>
        <v>#NUM!</v>
      </c>
      <c r="AG675" s="82">
        <f t="shared" si="34"/>
        <v>9.0372655937027545E-3</v>
      </c>
      <c r="AH675" s="82">
        <f>_xll.qlIndexFixing($Y$21,$AC675,TRUE,_xll.ohTrigger(trigger))</f>
        <v>9.0434029980346331E-3</v>
      </c>
      <c r="AI675" s="43">
        <f>_xll.qlIndexFixing($Y$6,$AC675,TRUE,trigger)</f>
        <v>9.0372655937027545E-3</v>
      </c>
      <c r="AJ675" s="45">
        <f t="shared" si="35"/>
        <v>6.1374043318785515E-2</v>
      </c>
    </row>
    <row r="676" spans="28:36" x14ac:dyDescent="0.2">
      <c r="AB676" s="114" t="s">
        <v>87</v>
      </c>
      <c r="AC676" s="40">
        <f>_xll.qlInterestRateIndexFixingDate($Y$21,AD676)</f>
        <v>44113</v>
      </c>
      <c r="AD676" s="40">
        <f>_xll.qlCalendarAdvance(calendar,$AD675,AB676,,,trigger)</f>
        <v>44117</v>
      </c>
      <c r="AE676" s="40">
        <f>_xll.qlInterestRateIndexMaturity($Y$21,AD676,)</f>
        <v>44209</v>
      </c>
      <c r="AF676" s="43" t="e">
        <f>_xll.qlTenorBasisValue(TenorBasis3M,AD676,_xll.ohTrigger(trigger,$Y$36))</f>
        <v>#NUM!</v>
      </c>
      <c r="AG676" s="82">
        <f t="shared" si="34"/>
        <v>9.1003445442456032E-3</v>
      </c>
      <c r="AH676" s="82">
        <f>_xll.qlIndexFixing($Y$21,$AC676,TRUE,_xll.ohTrigger(trigger))</f>
        <v>9.1073011989303253E-3</v>
      </c>
      <c r="AI676" s="43">
        <f>_xll.qlIndexFixing($Y$6,$AC676,TRUE,trigger)</f>
        <v>9.1003445442456032E-3</v>
      </c>
      <c r="AJ676" s="45">
        <f t="shared" si="35"/>
        <v>6.9566546847220356E-2</v>
      </c>
    </row>
    <row r="677" spans="28:36" x14ac:dyDescent="0.2">
      <c r="AB677" s="114" t="s">
        <v>87</v>
      </c>
      <c r="AC677" s="40">
        <f>_xll.qlInterestRateIndexFixingDate($Y$21,AD677)</f>
        <v>44120</v>
      </c>
      <c r="AD677" s="40">
        <f>_xll.qlCalendarAdvance(calendar,$AD676,AB677,,,trigger)</f>
        <v>44124</v>
      </c>
      <c r="AE677" s="40">
        <f>_xll.qlInterestRateIndexMaturity($Y$21,AD677,)</f>
        <v>44216</v>
      </c>
      <c r="AF677" s="43" t="e">
        <f>_xll.qlTenorBasisValue(TenorBasis3M,AD677,_xll.ohTrigger(trigger,$Y$36))</f>
        <v>#NUM!</v>
      </c>
      <c r="AG677" s="82">
        <f t="shared" si="34"/>
        <v>9.1634227703574697E-3</v>
      </c>
      <c r="AH677" s="82">
        <f>_xll.qlIndexFixing($Y$21,$AC677,TRUE,_xll.ohTrigger(trigger))</f>
        <v>9.1710539498965227E-3</v>
      </c>
      <c r="AI677" s="43">
        <f>_xll.qlIndexFixing($Y$6,$AC677,TRUE,trigger)</f>
        <v>9.1634227703574697E-3</v>
      </c>
      <c r="AJ677" s="45">
        <f t="shared" si="35"/>
        <v>7.6311795390530263E-2</v>
      </c>
    </row>
    <row r="678" spans="28:36" x14ac:dyDescent="0.2">
      <c r="AB678" s="114" t="s">
        <v>87</v>
      </c>
      <c r="AC678" s="40">
        <f>_xll.qlInterestRateIndexFixingDate($Y$21,AD678)</f>
        <v>44127</v>
      </c>
      <c r="AD678" s="40">
        <f>_xll.qlCalendarAdvance(calendar,$AD677,AB678,,,trigger)</f>
        <v>44131</v>
      </c>
      <c r="AE678" s="40">
        <f>_xll.qlInterestRateIndexMaturity($Y$21,AD678,)</f>
        <v>44223</v>
      </c>
      <c r="AF678" s="43" t="e">
        <f>_xll.qlTenorBasisValue(TenorBasis3M,AD678,_xll.ohTrigger(trigger,$Y$36))</f>
        <v>#NUM!</v>
      </c>
      <c r="AG678" s="82">
        <f t="shared" si="34"/>
        <v>9.2264936085720284E-3</v>
      </c>
      <c r="AH678" s="82">
        <f>_xll.qlIndexFixing($Y$21,$AC678,TRUE,_xll.ohTrigger(trigger))</f>
        <v>9.2346612438067577E-3</v>
      </c>
      <c r="AI678" s="43">
        <f>_xll.qlIndexFixing($Y$6,$AC678,TRUE,trigger)</f>
        <v>9.2264936085720284E-3</v>
      </c>
      <c r="AJ678" s="45">
        <f t="shared" si="35"/>
        <v>8.167635234729298E-2</v>
      </c>
    </row>
    <row r="679" spans="28:36" x14ac:dyDescent="0.2">
      <c r="AB679" s="114" t="s">
        <v>87</v>
      </c>
      <c r="AC679" s="40">
        <f>_xll.qlInterestRateIndexFixingDate($Y$21,AD679)</f>
        <v>44134</v>
      </c>
      <c r="AD679" s="40">
        <f>_xll.qlCalendarAdvance(calendar,$AD678,AB679,,,trigger)</f>
        <v>44138</v>
      </c>
      <c r="AE679" s="40">
        <f>_xll.qlInterestRateIndexMaturity($Y$21,AD679,)</f>
        <v>44230</v>
      </c>
      <c r="AF679" s="43" t="e">
        <f>_xll.qlTenorBasisValue(TenorBasis3M,AD679,_xll.ohTrigger(trigger,$Y$36))</f>
        <v>#NUM!</v>
      </c>
      <c r="AG679" s="82">
        <f t="shared" si="34"/>
        <v>9.2895503954229727E-3</v>
      </c>
      <c r="AH679" s="82">
        <f>_xll.qlIndexFixing($Y$21,$AC679,TRUE,_xll.ohTrigger(trigger))</f>
        <v>9.2981230735510612E-3</v>
      </c>
      <c r="AI679" s="43">
        <f>_xll.qlIndexFixing($Y$6,$AC679,TRUE,trigger)</f>
        <v>9.2895503954229727E-3</v>
      </c>
      <c r="AJ679" s="45">
        <f t="shared" si="35"/>
        <v>8.5726781280884984E-2</v>
      </c>
    </row>
    <row r="680" spans="28:36" x14ac:dyDescent="0.2">
      <c r="AB680" s="114" t="s">
        <v>87</v>
      </c>
      <c r="AC680" s="40">
        <f>_xll.qlInterestRateIndexFixingDate($Y$21,AD680)</f>
        <v>44141</v>
      </c>
      <c r="AD680" s="40">
        <f>_xll.qlCalendarAdvance(calendar,$AD679,AB680,,,trigger)</f>
        <v>44145</v>
      </c>
      <c r="AE680" s="40">
        <f>_xll.qlInterestRateIndexMaturity($Y$21,AD680,)</f>
        <v>44237</v>
      </c>
      <c r="AF680" s="43" t="e">
        <f>_xll.qlTenorBasisValue(TenorBasis3M,AD680,_xll.ohTrigger(trigger,$Y$36))</f>
        <v>#NUM!</v>
      </c>
      <c r="AG680" s="82">
        <f t="shared" si="34"/>
        <v>9.3525864674439737E-3</v>
      </c>
      <c r="AH680" s="82">
        <f>_xll.qlIndexFixing($Y$21,$AC680,TRUE,_xll.ohTrigger(trigger))</f>
        <v>9.3614394320359774E-3</v>
      </c>
      <c r="AI680" s="43">
        <f>_xll.qlIndexFixing($Y$6,$AC680,TRUE,trigger)</f>
        <v>9.3525864674439737E-3</v>
      </c>
      <c r="AJ680" s="45">
        <f t="shared" si="35"/>
        <v>8.8529645920036593E-2</v>
      </c>
    </row>
    <row r="681" spans="28:36" x14ac:dyDescent="0.2">
      <c r="AB681" s="114" t="s">
        <v>87</v>
      </c>
      <c r="AC681" s="40">
        <f>_xll.qlInterestRateIndexFixingDate($Y$21,AD681)</f>
        <v>44148</v>
      </c>
      <c r="AD681" s="40">
        <f>_xll.qlCalendarAdvance(calendar,$AD680,AB681,,,trigger)</f>
        <v>44152</v>
      </c>
      <c r="AE681" s="40">
        <f>_xll.qlInterestRateIndexMaturity($Y$21,AD681,)</f>
        <v>44244</v>
      </c>
      <c r="AF681" s="43" t="e">
        <f>_xll.qlTenorBasisValue(TenorBasis3M,AD681,_xll.ohTrigger(trigger,$Y$36))</f>
        <v>#NUM!</v>
      </c>
      <c r="AG681" s="82">
        <f t="shared" si="34"/>
        <v>9.4155951611687248E-3</v>
      </c>
      <c r="AH681" s="82">
        <f>_xll.qlIndexFixing($Y$21,$AC681,TRUE,_xll.ohTrigger(trigger))</f>
        <v>9.4246103121819556E-3</v>
      </c>
      <c r="AI681" s="43">
        <f>_xll.qlIndexFixing($Y$6,$AC681,TRUE,trigger)</f>
        <v>9.4155951611687248E-3</v>
      </c>
      <c r="AJ681" s="45">
        <f t="shared" si="35"/>
        <v>9.0151510132308044E-2</v>
      </c>
    </row>
    <row r="682" spans="28:36" x14ac:dyDescent="0.2">
      <c r="AB682" s="114" t="s">
        <v>87</v>
      </c>
      <c r="AC682" s="40">
        <f>_xll.qlInterestRateIndexFixingDate($Y$21,AD682)</f>
        <v>44155</v>
      </c>
      <c r="AD682" s="40">
        <f>_xll.qlCalendarAdvance(calendar,$AD681,AB682,,,trigger)</f>
        <v>44159</v>
      </c>
      <c r="AE682" s="40">
        <f>_xll.qlInterestRateIndexMaturity($Y$21,AD682,)</f>
        <v>44251</v>
      </c>
      <c r="AF682" s="43" t="e">
        <f>_xll.qlTenorBasisValue(TenorBasis3M,AD682,_xll.ohTrigger(trigger,$Y$36))</f>
        <v>#NUM!</v>
      </c>
      <c r="AG682" s="82">
        <f t="shared" si="34"/>
        <v>9.4785698131308986E-3</v>
      </c>
      <c r="AH682" s="82">
        <f>_xll.qlIndexFixing($Y$21,$AC682,TRUE,_xll.ohTrigger(trigger))</f>
        <v>9.4876357069285516E-3</v>
      </c>
      <c r="AI682" s="43">
        <f>_xll.qlIndexFixing($Y$6,$AC682,TRUE,trigger)</f>
        <v>9.4785698131308986E-3</v>
      </c>
      <c r="AJ682" s="45">
        <f t="shared" si="35"/>
        <v>9.0658937976530185E-2</v>
      </c>
    </row>
    <row r="683" spans="28:36" x14ac:dyDescent="0.2">
      <c r="AB683" s="114" t="s">
        <v>87</v>
      </c>
      <c r="AC683" s="40">
        <f>_xll.qlInterestRateIndexFixingDate($Y$21,AD683)</f>
        <v>44162</v>
      </c>
      <c r="AD683" s="40">
        <f>_xll.qlCalendarAdvance(calendar,$AD682,AB683,,,trigger)</f>
        <v>44166</v>
      </c>
      <c r="AE683" s="40">
        <f>_xll.qlInterestRateIndexMaturity($Y$21,AD683,)</f>
        <v>44256</v>
      </c>
      <c r="AF683" s="43" t="e">
        <f>_xll.qlTenorBasisValue(TenorBasis3M,AD683,_xll.ohTrigger(trigger,$Y$36))</f>
        <v>#NUM!</v>
      </c>
      <c r="AG683" s="82">
        <f t="shared" si="34"/>
        <v>9.5415037598641853E-3</v>
      </c>
      <c r="AH683" s="82">
        <f>_xll.qlIndexFixing($Y$21,$AC683,TRUE,_xll.ohTrigger(trigger))</f>
        <v>9.5413343363750514E-3</v>
      </c>
      <c r="AI683" s="43">
        <f>_xll.qlIndexFixing($Y$6,$AC683,TRUE,trigger)</f>
        <v>9.5415037598641853E-3</v>
      </c>
      <c r="AJ683" s="45">
        <f t="shared" si="35"/>
        <v>-1.6942348913390193E-3</v>
      </c>
    </row>
    <row r="684" spans="28:36" x14ac:dyDescent="0.2">
      <c r="AB684" s="114" t="s">
        <v>87</v>
      </c>
      <c r="AC684" s="40">
        <f>_xll.qlInterestRateIndexFixingDate($Y$21,AD684)</f>
        <v>44169</v>
      </c>
      <c r="AD684" s="40">
        <f>_xll.qlCalendarAdvance(calendar,$AD683,AB684,,,trigger)</f>
        <v>44173</v>
      </c>
      <c r="AE684" s="40">
        <f>_xll.qlInterestRateIndexMaturity($Y$21,AD684,)</f>
        <v>44263</v>
      </c>
      <c r="AF684" s="43" t="e">
        <f>_xll.qlTenorBasisValue(TenorBasis3M,AD684,_xll.ohTrigger(trigger,$Y$36))</f>
        <v>#NUM!</v>
      </c>
      <c r="AG684" s="82">
        <f t="shared" si="34"/>
        <v>9.6043903379022643E-3</v>
      </c>
      <c r="AH684" s="82">
        <f>_xll.qlIndexFixing($Y$21,$AC684,TRUE,_xll.ohTrigger(trigger))</f>
        <v>9.6040861926427468E-3</v>
      </c>
      <c r="AI684" s="43">
        <f>_xll.qlIndexFixing($Y$6,$AC684,TRUE,trigger)</f>
        <v>9.6043903379022643E-3</v>
      </c>
      <c r="AJ684" s="45">
        <f t="shared" si="35"/>
        <v>-3.0414525951753812E-3</v>
      </c>
    </row>
    <row r="685" spans="28:36" x14ac:dyDescent="0.2">
      <c r="AB685" s="114" t="s">
        <v>87</v>
      </c>
      <c r="AC685" s="40">
        <f>_xll.qlInterestRateIndexFixingDate($Y$21,AD685)</f>
        <v>44176</v>
      </c>
      <c r="AD685" s="40">
        <f>_xll.qlCalendarAdvance(calendar,$AD684,AB685,,,trigger)</f>
        <v>44180</v>
      </c>
      <c r="AE685" s="40">
        <f>_xll.qlInterestRateIndexMaturity($Y$21,AD685,)</f>
        <v>44270</v>
      </c>
      <c r="AF685" s="43" t="e">
        <f>_xll.qlTenorBasisValue(TenorBasis3M,AD685,_xll.ohTrigger(trigger,$Y$36))</f>
        <v>#NUM!</v>
      </c>
      <c r="AG685" s="82">
        <f t="shared" si="34"/>
        <v>9.6672228837788136E-3</v>
      </c>
      <c r="AH685" s="82">
        <f>_xll.qlIndexFixing($Y$21,$AC685,TRUE,_xll.ohTrigger(trigger))</f>
        <v>9.666692529401999E-3</v>
      </c>
      <c r="AI685" s="43">
        <f>_xll.qlIndexFixing($Y$6,$AC685,TRUE,trigger)</f>
        <v>9.6672228837788136E-3</v>
      </c>
      <c r="AJ685" s="45">
        <f t="shared" si="35"/>
        <v>-5.3035437681467346E-3</v>
      </c>
    </row>
    <row r="686" spans="28:36" x14ac:dyDescent="0.2">
      <c r="AB686" s="114" t="s">
        <v>87</v>
      </c>
      <c r="AC686" s="40">
        <f>_xll.qlInterestRateIndexFixingDate($Y$21,AD686)</f>
        <v>44183</v>
      </c>
      <c r="AD686" s="40">
        <f>_xll.qlCalendarAdvance(calendar,$AD685,AB686,,,trigger)</f>
        <v>44187</v>
      </c>
      <c r="AE686" s="40">
        <f>_xll.qlInterestRateIndexMaturity($Y$21,AD686,)</f>
        <v>44277</v>
      </c>
      <c r="AF686" s="43" t="e">
        <f>_xll.qlTenorBasisValue(TenorBasis3M,AD686,_xll.ohTrigger(trigger,$Y$36))</f>
        <v>#NUM!</v>
      </c>
      <c r="AG686" s="82">
        <f t="shared" si="34"/>
        <v>9.7299947340275233E-3</v>
      </c>
      <c r="AH686" s="82">
        <f>_xll.qlIndexFixing($Y$21,$AC686,TRUE,_xll.ohTrigger(trigger))</f>
        <v>9.7291533398058405E-3</v>
      </c>
      <c r="AI686" s="43">
        <f>_xll.qlIndexFixing($Y$6,$AC686,TRUE,trigger)</f>
        <v>9.7299947340275233E-3</v>
      </c>
      <c r="AJ686" s="45">
        <f t="shared" si="35"/>
        <v>-8.4139422168276468E-3</v>
      </c>
    </row>
    <row r="687" spans="28:36" x14ac:dyDescent="0.2">
      <c r="AB687" s="114" t="s">
        <v>87</v>
      </c>
      <c r="AC687" s="40">
        <f>_xll.qlInterestRateIndexFixingDate($Y$21,AD687)</f>
        <v>44189</v>
      </c>
      <c r="AD687" s="40">
        <f>_xll.qlCalendarAdvance(calendar,$AD686,AB687,,,trigger)</f>
        <v>44194</v>
      </c>
      <c r="AE687" s="40">
        <f>_xll.qlInterestRateIndexMaturity($Y$21,AD687,)</f>
        <v>44284</v>
      </c>
      <c r="AF687" s="43" t="e">
        <f>_xll.qlTenorBasisValue(TenorBasis3M,AD687,_xll.ohTrigger(trigger,$Y$36))</f>
        <v>#NUM!</v>
      </c>
      <c r="AG687" s="82">
        <f t="shared" si="34"/>
        <v>9.7926992251820676E-3</v>
      </c>
      <c r="AH687" s="82">
        <f>_xll.qlIndexFixing($Y$21,$AC687,TRUE,_xll.ohTrigger(trigger))</f>
        <v>9.7914686170241794E-3</v>
      </c>
      <c r="AI687" s="43">
        <f>_xll.qlIndexFixing($Y$6,$AC687,TRUE,trigger)</f>
        <v>9.7926992251820676E-3</v>
      </c>
      <c r="AJ687" s="45">
        <f t="shared" si="35"/>
        <v>-1.2306081578882661E-2</v>
      </c>
    </row>
    <row r="688" spans="28:36" x14ac:dyDescent="0.2">
      <c r="AB688" s="114" t="s">
        <v>87</v>
      </c>
      <c r="AC688" s="40">
        <f>_xll.qlInterestRateIndexFixingDate($Y$21,AD688)</f>
        <v>44196</v>
      </c>
      <c r="AD688" s="40">
        <f>_xll.qlCalendarAdvance(calendar,$AD687,AB688,,,trigger)</f>
        <v>44201</v>
      </c>
      <c r="AE688" s="40">
        <f>_xll.qlInterestRateIndexMaturity($Y$21,AD688,)</f>
        <v>44292</v>
      </c>
      <c r="AF688" s="43" t="e">
        <f>_xll.qlTenorBasisValue(TenorBasis3M,AD688,_xll.ohTrigger(trigger,$Y$36))</f>
        <v>#NUM!</v>
      </c>
      <c r="AG688" s="82">
        <f t="shared" si="34"/>
        <v>9.8553296937761367E-3</v>
      </c>
      <c r="AH688" s="82">
        <f>_xll.qlIndexFixing($Y$21,$AC688,TRUE,_xll.ohTrigger(trigger))</f>
        <v>9.8581857954038975E-3</v>
      </c>
      <c r="AI688" s="43">
        <f>_xll.qlIndexFixing($Y$6,$AC688,TRUE,trigger)</f>
        <v>9.8553296937761367E-3</v>
      </c>
      <c r="AJ688" s="45">
        <f t="shared" si="35"/>
        <v>2.8561016277607598E-2</v>
      </c>
    </row>
    <row r="689" spans="28:36" x14ac:dyDescent="0.2">
      <c r="AB689" s="114" t="s">
        <v>87</v>
      </c>
      <c r="AC689" s="40">
        <f>_xll.qlInterestRateIndexFixingDate($Y$21,AD689)</f>
        <v>44204</v>
      </c>
      <c r="AD689" s="40">
        <f>_xll.qlCalendarAdvance(calendar,$AD688,AB689,,,trigger)</f>
        <v>44208</v>
      </c>
      <c r="AE689" s="40">
        <f>_xll.qlInterestRateIndexMaturity($Y$21,AD689,)</f>
        <v>44298</v>
      </c>
      <c r="AF689" s="43" t="e">
        <f>_xll.qlTenorBasisValue(TenorBasis3M,AD689,_xll.ohTrigger(trigger,$Y$36))</f>
        <v>#NUM!</v>
      </c>
      <c r="AG689" s="82">
        <f t="shared" si="34"/>
        <v>9.9178794763434067E-3</v>
      </c>
      <c r="AH689" s="82">
        <f>_xll.qlIndexFixing($Y$21,$AC689,TRUE,_xll.ohTrigger(trigger))</f>
        <v>9.9156625446541469E-3</v>
      </c>
      <c r="AI689" s="43">
        <f>_xll.qlIndexFixing($Y$6,$AC689,TRUE,trigger)</f>
        <v>9.9178794763434067E-3</v>
      </c>
      <c r="AJ689" s="45">
        <f t="shared" si="35"/>
        <v>-2.2169316892597934E-2</v>
      </c>
    </row>
    <row r="690" spans="28:36" x14ac:dyDescent="0.2">
      <c r="AB690" s="114" t="s">
        <v>87</v>
      </c>
      <c r="AC690" s="40">
        <f>_xll.qlInterestRateIndexFixingDate($Y$21,AD690)</f>
        <v>44211</v>
      </c>
      <c r="AD690" s="40">
        <f>_xll.qlCalendarAdvance(calendar,$AD689,AB690,,,trigger)</f>
        <v>44215</v>
      </c>
      <c r="AE690" s="40">
        <f>_xll.qlInterestRateIndexMaturity($Y$21,AD690,)</f>
        <v>44305</v>
      </c>
      <c r="AF690" s="43" t="e">
        <f>_xll.qlTenorBasisValue(TenorBasis3M,AD690,_xll.ohTrigger(trigger,$Y$36))</f>
        <v>#NUM!</v>
      </c>
      <c r="AG690" s="82">
        <f t="shared" si="34"/>
        <v>9.9803419094175658E-3</v>
      </c>
      <c r="AH690" s="82">
        <f>_xll.qlIndexFixing($Y$21,$AC690,TRUE,_xll.ohTrigger(trigger))</f>
        <v>9.977541181482863E-3</v>
      </c>
      <c r="AI690" s="43">
        <f>_xll.qlIndexFixing($Y$6,$AC690,TRUE,trigger)</f>
        <v>9.9803419094175658E-3</v>
      </c>
      <c r="AJ690" s="45">
        <f t="shared" si="35"/>
        <v>-2.800727934702818E-2</v>
      </c>
    </row>
    <row r="691" spans="28:36" x14ac:dyDescent="0.2">
      <c r="AB691" s="114" t="s">
        <v>87</v>
      </c>
      <c r="AC691" s="40">
        <f>_xll.qlInterestRateIndexFixingDate($Y$21,AD691)</f>
        <v>44218</v>
      </c>
      <c r="AD691" s="40">
        <f>_xll.qlCalendarAdvance(calendar,$AD690,AB691,,,trigger)</f>
        <v>44222</v>
      </c>
      <c r="AE691" s="40">
        <f>_xll.qlInterestRateIndexMaturity($Y$21,AD691,)</f>
        <v>44312</v>
      </c>
      <c r="AF691" s="43" t="e">
        <f>_xll.qlTenorBasisValue(TenorBasis3M,AD691,_xll.ohTrigger(trigger,$Y$36))</f>
        <v>#NUM!</v>
      </c>
      <c r="AG691" s="82">
        <f t="shared" si="34"/>
        <v>1.0042710329532294E-2</v>
      </c>
      <c r="AH691" s="82">
        <f>_xll.qlIndexFixing($Y$21,$AC691,TRUE,_xll.ohTrigger(trigger))</f>
        <v>1.0039274257958475E-2</v>
      </c>
      <c r="AI691" s="43">
        <f>_xll.qlIndexFixing($Y$6,$AC691,TRUE,trigger)</f>
        <v>1.0042710329532294E-2</v>
      </c>
      <c r="AJ691" s="45">
        <f t="shared" si="35"/>
        <v>-3.4360715738188108E-2</v>
      </c>
    </row>
    <row r="692" spans="28:36" x14ac:dyDescent="0.2">
      <c r="AB692" s="114" t="s">
        <v>87</v>
      </c>
      <c r="AC692" s="40">
        <f>_xll.qlInterestRateIndexFixingDate($Y$21,AD692)</f>
        <v>44225</v>
      </c>
      <c r="AD692" s="40">
        <f>_xll.qlCalendarAdvance(calendar,$AD691,AB692,,,trigger)</f>
        <v>44229</v>
      </c>
      <c r="AE692" s="40">
        <f>_xll.qlInterestRateIndexMaturity($Y$21,AD692,)</f>
        <v>44319</v>
      </c>
      <c r="AF692" s="43" t="e">
        <f>_xll.qlTenorBasisValue(TenorBasis3M,AD692,_xll.ohTrigger(trigger,$Y$36))</f>
        <v>#NUM!</v>
      </c>
      <c r="AG692" s="82">
        <f t="shared" si="34"/>
        <v>1.0104978073221268E-2</v>
      </c>
      <c r="AH692" s="82">
        <f>_xll.qlIndexFixing($Y$21,$AC692,TRUE,_xll.ohTrigger(trigger))</f>
        <v>1.010086176732905E-2</v>
      </c>
      <c r="AI692" s="43">
        <f>_xll.qlIndexFixing($Y$6,$AC692,TRUE,trigger)</f>
        <v>1.0104978073221268E-2</v>
      </c>
      <c r="AJ692" s="45">
        <f t="shared" si="35"/>
        <v>-4.1163058922179946E-2</v>
      </c>
    </row>
    <row r="693" spans="28:36" x14ac:dyDescent="0.2">
      <c r="AB693" s="114" t="s">
        <v>87</v>
      </c>
      <c r="AC693" s="40">
        <f>_xll.qlInterestRateIndexFixingDate($Y$21,AD693)</f>
        <v>44232</v>
      </c>
      <c r="AD693" s="40">
        <f>_xll.qlCalendarAdvance(calendar,$AD692,AB693,,,trigger)</f>
        <v>44236</v>
      </c>
      <c r="AE693" s="40">
        <f>_xll.qlInterestRateIndexMaturity($Y$21,AD693,)</f>
        <v>44326</v>
      </c>
      <c r="AF693" s="43" t="e">
        <f>_xll.qlTenorBasisValue(TenorBasis3M,AD693,_xll.ohTrigger(trigger,$Y$36))</f>
        <v>#NUM!</v>
      </c>
      <c r="AG693" s="82">
        <f t="shared" si="34"/>
        <v>1.0167138477018178E-2</v>
      </c>
      <c r="AH693" s="82">
        <f>_xll.qlIndexFixing($Y$21,$AC693,TRUE,_xll.ohTrigger(trigger))</f>
        <v>1.0162303702858644E-2</v>
      </c>
      <c r="AI693" s="43">
        <f>_xll.qlIndexFixing($Y$6,$AC693,TRUE,trigger)</f>
        <v>1.0167138477018178E-2</v>
      </c>
      <c r="AJ693" s="45">
        <f t="shared" si="35"/>
        <v>-4.834774159533789E-2</v>
      </c>
    </row>
    <row r="694" spans="28:36" x14ac:dyDescent="0.2">
      <c r="AB694" s="114" t="s">
        <v>87</v>
      </c>
      <c r="AC694" s="40">
        <f>_xll.qlInterestRateIndexFixingDate($Y$21,AD694)</f>
        <v>44239</v>
      </c>
      <c r="AD694" s="40">
        <f>_xll.qlCalendarAdvance(calendar,$AD693,AB694,,,trigger)</f>
        <v>44243</v>
      </c>
      <c r="AE694" s="40">
        <f>_xll.qlInterestRateIndexMaturity($Y$21,AD694,)</f>
        <v>44333</v>
      </c>
      <c r="AF694" s="43" t="e">
        <f>_xll.qlTenorBasisValue(TenorBasis3M,AD694,_xll.ohTrigger(trigger,$Y$36))</f>
        <v>#NUM!</v>
      </c>
      <c r="AG694" s="82">
        <f t="shared" si="34"/>
        <v>1.0229184877456702E-2</v>
      </c>
      <c r="AH694" s="82">
        <f>_xll.qlIndexFixing($Y$21,$AC694,TRUE,_xll.ohTrigger(trigger))</f>
        <v>1.022360005782641E-2</v>
      </c>
      <c r="AI694" s="43">
        <f>_xll.qlIndexFixing($Y$6,$AC694,TRUE,trigger)</f>
        <v>1.0229184877456702E-2</v>
      </c>
      <c r="AJ694" s="45">
        <f t="shared" si="35"/>
        <v>-5.5848196302919068E-2</v>
      </c>
    </row>
    <row r="695" spans="28:36" x14ac:dyDescent="0.2">
      <c r="AB695" s="114" t="s">
        <v>87</v>
      </c>
      <c r="AC695" s="40">
        <f>_xll.qlInterestRateIndexFixingDate($Y$21,AD695)</f>
        <v>44246</v>
      </c>
      <c r="AD695" s="40">
        <f>_xll.qlCalendarAdvance(calendar,$AD694,AB695,,,trigger)</f>
        <v>44250</v>
      </c>
      <c r="AE695" s="40">
        <f>_xll.qlInterestRateIndexMaturity($Y$21,AD695,)</f>
        <v>44340</v>
      </c>
      <c r="AF695" s="43" t="e">
        <f>_xll.qlTenorBasisValue(TenorBasis3M,AD695,_xll.ohTrigger(trigger,$Y$36))</f>
        <v>#NUM!</v>
      </c>
      <c r="AG695" s="82">
        <f t="shared" si="34"/>
        <v>1.0291110611070525E-2</v>
      </c>
      <c r="AH695" s="82">
        <f>_xll.qlIndexFixing($Y$21,$AC695,TRUE,_xll.ohTrigger(trigger))</f>
        <v>1.0284750825528377E-2</v>
      </c>
      <c r="AI695" s="43">
        <f>_xll.qlIndexFixing($Y$6,$AC695,TRUE,trigger)</f>
        <v>1.0291110611070525E-2</v>
      </c>
      <c r="AJ695" s="45">
        <f t="shared" si="35"/>
        <v>-6.3597855421478749E-2</v>
      </c>
    </row>
    <row r="696" spans="28:36" x14ac:dyDescent="0.2">
      <c r="AB696" s="114" t="s">
        <v>87</v>
      </c>
      <c r="AC696" s="40">
        <f>_xll.qlInterestRateIndexFixingDate($Y$21,AD696)</f>
        <v>44253</v>
      </c>
      <c r="AD696" s="40">
        <f>_xll.qlCalendarAdvance(calendar,$AD695,AB696,,,trigger)</f>
        <v>44257</v>
      </c>
      <c r="AE696" s="40">
        <f>_xll.qlInterestRateIndexMaturity($Y$21,AD696,)</f>
        <v>44349</v>
      </c>
      <c r="AF696" s="43" t="e">
        <f>_xll.qlTenorBasisValue(TenorBasis3M,AD696,_xll.ohTrigger(trigger,$Y$36))</f>
        <v>#NUM!</v>
      </c>
      <c r="AG696" s="82">
        <f t="shared" si="34"/>
        <v>1.0352909014393325E-2</v>
      </c>
      <c r="AH696" s="82">
        <f>_xll.qlIndexFixing($Y$21,$AC696,TRUE,_xll.ohTrigger(trigger))</f>
        <v>1.0354711350373344E-2</v>
      </c>
      <c r="AI696" s="43">
        <f>_xll.qlIndexFixing($Y$6,$AC696,TRUE,trigger)</f>
        <v>1.0352909014393325E-2</v>
      </c>
      <c r="AJ696" s="45">
        <f t="shared" si="35"/>
        <v>1.8023359800185129E-2</v>
      </c>
    </row>
    <row r="697" spans="28:36" x14ac:dyDescent="0.2">
      <c r="AB697" s="114" t="s">
        <v>87</v>
      </c>
      <c r="AC697" s="40">
        <f>_xll.qlInterestRateIndexFixingDate($Y$21,AD697)</f>
        <v>44260</v>
      </c>
      <c r="AD697" s="40">
        <f>_xll.qlCalendarAdvance(calendar,$AD696,AB697,,,trigger)</f>
        <v>44264</v>
      </c>
      <c r="AE697" s="40">
        <f>_xll.qlInterestRateIndexMaturity($Y$21,AD697,)</f>
        <v>44356</v>
      </c>
      <c r="AF697" s="43" t="e">
        <f>_xll.qlTenorBasisValue(TenorBasis3M,AD697,_xll.ohTrigger(trigger,$Y$36))</f>
        <v>#NUM!</v>
      </c>
      <c r="AG697" s="82">
        <f t="shared" si="34"/>
        <v>1.0414573423958792E-2</v>
      </c>
      <c r="AH697" s="82">
        <f>_xll.qlIndexFixing($Y$21,$AC697,TRUE,_xll.ohTrigger(trigger))</f>
        <v>1.041555362772786E-2</v>
      </c>
      <c r="AI697" s="43">
        <f>_xll.qlIndexFixing($Y$6,$AC697,TRUE,trigger)</f>
        <v>1.0414573423958792E-2</v>
      </c>
      <c r="AJ697" s="45">
        <f t="shared" si="35"/>
        <v>9.8020376906871043E-3</v>
      </c>
    </row>
    <row r="698" spans="28:36" x14ac:dyDescent="0.2">
      <c r="AB698" s="114" t="s">
        <v>87</v>
      </c>
      <c r="AC698" s="40">
        <f>_xll.qlInterestRateIndexFixingDate($Y$21,AD698)</f>
        <v>44267</v>
      </c>
      <c r="AD698" s="40">
        <f>_xll.qlCalendarAdvance(calendar,$AD697,AB698,,,trigger)</f>
        <v>44271</v>
      </c>
      <c r="AE698" s="40">
        <f>_xll.qlInterestRateIndexMaturity($Y$21,AD698,)</f>
        <v>44363</v>
      </c>
      <c r="AF698" s="43" t="e">
        <f>_xll.qlTenorBasisValue(TenorBasis3M,AD698,_xll.ohTrigger(trigger,$Y$36))</f>
        <v>#NUM!</v>
      </c>
      <c r="AG698" s="82">
        <f t="shared" si="34"/>
        <v>1.0476097176300603E-2</v>
      </c>
      <c r="AH698" s="82">
        <f>_xll.qlIndexFixing($Y$21,$AC698,TRUE,_xll.ohTrigger(trigger))</f>
        <v>1.0476250308896835E-2</v>
      </c>
      <c r="AI698" s="43">
        <f>_xll.qlIndexFixing($Y$6,$AC698,TRUE,trigger)</f>
        <v>1.0476097176300603E-2</v>
      </c>
      <c r="AJ698" s="45">
        <f t="shared" si="35"/>
        <v>1.531325962318697E-3</v>
      </c>
    </row>
    <row r="699" spans="28:36" x14ac:dyDescent="0.2">
      <c r="AB699" s="114" t="s">
        <v>87</v>
      </c>
      <c r="AC699" s="40">
        <f>_xll.qlInterestRateIndexFixingDate($Y$21,AD699)</f>
        <v>44274</v>
      </c>
      <c r="AD699" s="40">
        <f>_xll.qlCalendarAdvance(calendar,$AD698,AB699,,,trigger)</f>
        <v>44278</v>
      </c>
      <c r="AE699" s="40">
        <f>_xll.qlInterestRateIndexMaturity($Y$21,AD699,)</f>
        <v>44370</v>
      </c>
      <c r="AF699" s="43" t="e">
        <f>_xll.qlTenorBasisValue(TenorBasis3M,AD699,_xll.ohTrigger(trigger,$Y$36))</f>
        <v>#NUM!</v>
      </c>
      <c r="AG699" s="82">
        <f t="shared" si="34"/>
        <v>1.0537473607952437E-2</v>
      </c>
      <c r="AH699" s="82">
        <f>_xll.qlIndexFixing($Y$21,$AC699,TRUE,_xll.ohTrigger(trigger))</f>
        <v>1.0536801387093521E-2</v>
      </c>
      <c r="AI699" s="43">
        <f>_xll.qlIndexFixing($Y$6,$AC699,TRUE,trigger)</f>
        <v>1.0537473607952437E-2</v>
      </c>
      <c r="AJ699" s="45">
        <f t="shared" si="35"/>
        <v>-6.7222085891639749E-3</v>
      </c>
    </row>
    <row r="700" spans="28:36" x14ac:dyDescent="0.2">
      <c r="AB700" s="114" t="s">
        <v>87</v>
      </c>
      <c r="AC700" s="40">
        <f>_xll.qlInterestRateIndexFixingDate($Y$21,AD700)</f>
        <v>44281</v>
      </c>
      <c r="AD700" s="40">
        <f>_xll.qlCalendarAdvance(calendar,$AD699,AB700,,,trigger)</f>
        <v>44285</v>
      </c>
      <c r="AE700" s="40">
        <f>_xll.qlInterestRateIndexMaturity($Y$21,AD700,)</f>
        <v>44377</v>
      </c>
      <c r="AF700" s="43" t="e">
        <f>_xll.qlTenorBasisValue(TenorBasis3M,AD700,_xll.ohTrigger(trigger,$Y$36))</f>
        <v>#NUM!</v>
      </c>
      <c r="AG700" s="82">
        <f t="shared" si="34"/>
        <v>1.0598696055447984E-2</v>
      </c>
      <c r="AH700" s="82">
        <f>_xll.qlIndexFixing($Y$21,$AC700,TRUE,_xll.ohTrigger(trigger))</f>
        <v>1.0597206855549421E-2</v>
      </c>
      <c r="AI700" s="43">
        <f>_xll.qlIndexFixing($Y$6,$AC700,TRUE,trigger)</f>
        <v>1.0598696055447984E-2</v>
      </c>
      <c r="AJ700" s="45">
        <f t="shared" si="35"/>
        <v>-1.4891998985633315E-2</v>
      </c>
    </row>
    <row r="701" spans="28:36" x14ac:dyDescent="0.2">
      <c r="AB701" s="114" t="s">
        <v>87</v>
      </c>
      <c r="AC701" s="40">
        <f>_xll.qlInterestRateIndexFixingDate($Y$21,AD701)</f>
        <v>44286</v>
      </c>
      <c r="AD701" s="40">
        <f>_xll.qlCalendarAdvance(calendar,$AD700,AB701,,,trigger)</f>
        <v>44292</v>
      </c>
      <c r="AE701" s="40">
        <f>_xll.qlInterestRateIndexMaturity($Y$21,AD701,)</f>
        <v>44383</v>
      </c>
      <c r="AF701" s="43" t="e">
        <f>_xll.qlTenorBasisValue(TenorBasis3M,AD701,_xll.ohTrigger(trigger,$Y$36))</f>
        <v>#NUM!</v>
      </c>
      <c r="AG701" s="82">
        <f t="shared" si="34"/>
        <v>1.0659757855320921E-2</v>
      </c>
      <c r="AH701" s="82">
        <f>_xll.qlIndexFixing($Y$21,$AC701,TRUE,_xll.ohTrigger(trigger))</f>
        <v>1.0653032584795745E-2</v>
      </c>
      <c r="AI701" s="43">
        <f>_xll.qlIndexFixing($Y$6,$AC701,TRUE,trigger)</f>
        <v>1.0659757855320921E-2</v>
      </c>
      <c r="AJ701" s="45">
        <f t="shared" si="35"/>
        <v>-6.7252705251760053E-2</v>
      </c>
    </row>
    <row r="702" spans="28:36" x14ac:dyDescent="0.2">
      <c r="AB702" s="114" t="s">
        <v>87</v>
      </c>
      <c r="AC702" s="40">
        <f>_xll.qlInterestRateIndexFixingDate($Y$21,AD702)</f>
        <v>44295</v>
      </c>
      <c r="AD702" s="40">
        <f>_xll.qlCalendarAdvance(calendar,$AD701,AB702,,,trigger)</f>
        <v>44299</v>
      </c>
      <c r="AE702" s="40">
        <f>_xll.qlInterestRateIndexMaturity($Y$21,AD702,)</f>
        <v>44390</v>
      </c>
      <c r="AF702" s="43" t="e">
        <f>_xll.qlTenorBasisValue(TenorBasis3M,AD702,_xll.ohTrigger(trigger,$Y$36))</f>
        <v>#NUM!</v>
      </c>
      <c r="AG702" s="82">
        <f t="shared" si="34"/>
        <v>1.0720652344104934E-2</v>
      </c>
      <c r="AH702" s="82">
        <f>_xll.qlIndexFixing($Y$21,$AC702,TRUE,_xll.ohTrigger(trigger))</f>
        <v>1.0713155433971455E-2</v>
      </c>
      <c r="AI702" s="43">
        <f>_xll.qlIndexFixing($Y$6,$AC702,TRUE,trigger)</f>
        <v>1.0720652344104934E-2</v>
      </c>
      <c r="AJ702" s="45">
        <f t="shared" si="35"/>
        <v>-7.496910133479931E-2</v>
      </c>
    </row>
    <row r="703" spans="28:36" x14ac:dyDescent="0.2">
      <c r="AB703" s="114" t="s">
        <v>87</v>
      </c>
      <c r="AC703" s="40">
        <f>_xll.qlInterestRateIndexFixingDate($Y$21,AD703)</f>
        <v>44302</v>
      </c>
      <c r="AD703" s="40">
        <f>_xll.qlCalendarAdvance(calendar,$AD702,AB703,,,trigger)</f>
        <v>44306</v>
      </c>
      <c r="AE703" s="40">
        <f>_xll.qlInterestRateIndexMaturity($Y$21,AD703,)</f>
        <v>44397</v>
      </c>
      <c r="AF703" s="43" t="e">
        <f>_xll.qlTenorBasisValue(TenorBasis3M,AD703,_xll.ohTrigger(trigger,$Y$36))</f>
        <v>#NUM!</v>
      </c>
      <c r="AG703" s="82">
        <f t="shared" si="34"/>
        <v>1.0781372858333704E-2</v>
      </c>
      <c r="AH703" s="82">
        <f>_xll.qlIndexFixing($Y$21,$AC703,TRUE,_xll.ohTrigger(trigger))</f>
        <v>1.0773132648009807E-2</v>
      </c>
      <c r="AI703" s="43">
        <f>_xll.qlIndexFixing($Y$6,$AC703,TRUE,trigger)</f>
        <v>1.0781372858333704E-2</v>
      </c>
      <c r="AJ703" s="45">
        <f t="shared" si="35"/>
        <v>-8.2402103238968238E-2</v>
      </c>
    </row>
    <row r="704" spans="28:36" x14ac:dyDescent="0.2">
      <c r="AB704" s="114" t="s">
        <v>87</v>
      </c>
      <c r="AC704" s="40">
        <f>_xll.qlInterestRateIndexFixingDate($Y$21,AD704)</f>
        <v>44309</v>
      </c>
      <c r="AD704" s="40">
        <f>_xll.qlCalendarAdvance(calendar,$AD703,AB704,,,trigger)</f>
        <v>44313</v>
      </c>
      <c r="AE704" s="40">
        <f>_xll.qlInterestRateIndexMaturity($Y$21,AD704,)</f>
        <v>44404</v>
      </c>
      <c r="AF704" s="43" t="e">
        <f>_xll.qlTenorBasisValue(TenorBasis3M,AD704,_xll.ohTrigger(trigger,$Y$36))</f>
        <v>#NUM!</v>
      </c>
      <c r="AG704" s="82">
        <f t="shared" si="34"/>
        <v>1.0841912734540909E-2</v>
      </c>
      <c r="AH704" s="82">
        <f>_xll.qlIndexFixing($Y$21,$AC704,TRUE,_xll.ohTrigger(trigger))</f>
        <v>1.083296422027699E-2</v>
      </c>
      <c r="AI704" s="43">
        <f>_xll.qlIndexFixing($Y$6,$AC704,TRUE,trigger)</f>
        <v>1.0841912734540909E-2</v>
      </c>
      <c r="AJ704" s="45">
        <f t="shared" si="35"/>
        <v>-8.9485142639195853E-2</v>
      </c>
    </row>
    <row r="705" spans="28:36" x14ac:dyDescent="0.2">
      <c r="AB705" s="114" t="s">
        <v>87</v>
      </c>
      <c r="AC705" s="40">
        <f>_xll.qlInterestRateIndexFixingDate($Y$21,AD705)</f>
        <v>44316</v>
      </c>
      <c r="AD705" s="40">
        <f>_xll.qlCalendarAdvance(calendar,$AD704,AB705,,,trigger)</f>
        <v>44320</v>
      </c>
      <c r="AE705" s="40">
        <f>_xll.qlInterestRateIndexMaturity($Y$21,AD705,)</f>
        <v>44412</v>
      </c>
      <c r="AF705" s="43" t="e">
        <f>_xll.qlTenorBasisValue(TenorBasis3M,AD705,_xll.ohTrigger(trigger,$Y$36))</f>
        <v>#NUM!</v>
      </c>
      <c r="AG705" s="82">
        <f t="shared" si="34"/>
        <v>1.090226530926024E-2</v>
      </c>
      <c r="AH705" s="82">
        <f>_xll.qlIndexFixing($Y$21,$AC705,TRUE,_xll.ohTrigger(trigger))</f>
        <v>1.0897049815884029E-2</v>
      </c>
      <c r="AI705" s="43">
        <f>_xll.qlIndexFixing($Y$6,$AC705,TRUE,trigger)</f>
        <v>1.090226530926024E-2</v>
      </c>
      <c r="AJ705" s="45">
        <f t="shared" si="35"/>
        <v>-5.2154933762108002E-2</v>
      </c>
    </row>
    <row r="706" spans="28:36" x14ac:dyDescent="0.2">
      <c r="AB706" s="114" t="s">
        <v>87</v>
      </c>
      <c r="AC706" s="40">
        <f>_xll.qlInterestRateIndexFixingDate($Y$21,AD706)</f>
        <v>44323</v>
      </c>
      <c r="AD706" s="40">
        <f>_xll.qlCalendarAdvance(calendar,$AD705,AB706,,,trigger)</f>
        <v>44327</v>
      </c>
      <c r="AE706" s="40">
        <f>_xll.qlInterestRateIndexMaturity($Y$21,AD706,)</f>
        <v>44419</v>
      </c>
      <c r="AF706" s="43" t="e">
        <f>_xll.qlTenorBasisValue(TenorBasis3M,AD706,_xll.ohTrigger(trigger,$Y$36))</f>
        <v>#NUM!</v>
      </c>
      <c r="AG706" s="82">
        <f t="shared" si="34"/>
        <v>1.096242391902537E-2</v>
      </c>
      <c r="AH706" s="82">
        <f>_xll.qlIndexFixing($Y$21,$AC706,TRUE,_xll.ohTrigger(trigger))</f>
        <v>1.0956581484625605E-2</v>
      </c>
      <c r="AI706" s="43">
        <f>_xll.qlIndexFixing($Y$6,$AC706,TRUE,trigger)</f>
        <v>1.096242391902537E-2</v>
      </c>
      <c r="AJ706" s="45">
        <f t="shared" si="35"/>
        <v>-5.8424343997651174E-2</v>
      </c>
    </row>
    <row r="707" spans="28:36" x14ac:dyDescent="0.2">
      <c r="AB707" s="114" t="s">
        <v>87</v>
      </c>
      <c r="AC707" s="40">
        <f>_xll.qlInterestRateIndexFixingDate($Y$21,AD707)</f>
        <v>44330</v>
      </c>
      <c r="AD707" s="40">
        <f>_xll.qlCalendarAdvance(calendar,$AD706,AB707,,,trigger)</f>
        <v>44334</v>
      </c>
      <c r="AE707" s="40">
        <f>_xll.qlInterestRateIndexMaturity($Y$21,AD707,)</f>
        <v>44426</v>
      </c>
      <c r="AF707" s="43" t="e">
        <f>_xll.qlTenorBasisValue(TenorBasis3M,AD707,_xll.ohTrigger(trigger,$Y$36))</f>
        <v>#NUM!</v>
      </c>
      <c r="AG707" s="82">
        <f t="shared" si="34"/>
        <v>1.102238190036999E-2</v>
      </c>
      <c r="AH707" s="82">
        <f>_xll.qlIndexFixing($Y$21,$AC707,TRUE,_xll.ohTrigger(trigger))</f>
        <v>1.1015967496688289E-2</v>
      </c>
      <c r="AI707" s="43">
        <f>_xll.qlIndexFixing($Y$6,$AC707,TRUE,trigger)</f>
        <v>1.102238190036999E-2</v>
      </c>
      <c r="AJ707" s="45">
        <f t="shared" si="35"/>
        <v>-6.4144036817006395E-2</v>
      </c>
    </row>
    <row r="708" spans="28:36" x14ac:dyDescent="0.2">
      <c r="AB708" s="114" t="s">
        <v>87</v>
      </c>
      <c r="AC708" s="40">
        <f>_xll.qlInterestRateIndexFixingDate($Y$21,AD708)</f>
        <v>44337</v>
      </c>
      <c r="AD708" s="40">
        <f>_xll.qlCalendarAdvance(calendar,$AD707,AB708,,,trigger)</f>
        <v>44341</v>
      </c>
      <c r="AE708" s="40">
        <f>_xll.qlInterestRateIndexMaturity($Y$21,AD708,)</f>
        <v>44433</v>
      </c>
      <c r="AF708" s="43" t="e">
        <f>_xll.qlTenorBasisValue(TenorBasis3M,AD708,_xll.ohTrigger(trigger,$Y$36))</f>
        <v>#NUM!</v>
      </c>
      <c r="AG708" s="82">
        <f t="shared" ref="AG708:AG771" si="36">AI708</f>
        <v>1.1082132589827775E-2</v>
      </c>
      <c r="AH708" s="82">
        <f>_xll.qlIndexFixing($Y$21,$AC708,TRUE,_xll.ohTrigger(trigger))</f>
        <v>1.1075207845432174E-2</v>
      </c>
      <c r="AI708" s="43">
        <f>_xll.qlIndexFixing($Y$6,$AC708,TRUE,trigger)</f>
        <v>1.1082132589827775E-2</v>
      </c>
      <c r="AJ708" s="45">
        <f t="shared" ref="AJ708:AJ771" si="37">(AH708-AI708)*10000</f>
        <v>-6.924744395600882E-2</v>
      </c>
    </row>
    <row r="709" spans="28:36" x14ac:dyDescent="0.2">
      <c r="AB709" s="114" t="s">
        <v>87</v>
      </c>
      <c r="AC709" s="40">
        <f>_xll.qlInterestRateIndexFixingDate($Y$21,AD709)</f>
        <v>44344</v>
      </c>
      <c r="AD709" s="40">
        <f>_xll.qlCalendarAdvance(calendar,$AD708,AB709,,,trigger)</f>
        <v>44348</v>
      </c>
      <c r="AE709" s="40">
        <f>_xll.qlInterestRateIndexMaturity($Y$21,AD709,)</f>
        <v>44440</v>
      </c>
      <c r="AF709" s="43" t="e">
        <f>_xll.qlTenorBasisValue(TenorBasis3M,AD709,_xll.ohTrigger(trigger,$Y$36))</f>
        <v>#NUM!</v>
      </c>
      <c r="AG709" s="82">
        <f t="shared" si="36"/>
        <v>1.1141669323932412E-2</v>
      </c>
      <c r="AH709" s="82">
        <f>_xll.qlIndexFixing($Y$21,$AC709,TRUE,_xll.ohTrigger(trigger))</f>
        <v>1.1134302524231258E-2</v>
      </c>
      <c r="AI709" s="43">
        <f>_xll.qlIndexFixing($Y$6,$AC709,TRUE,trigger)</f>
        <v>1.1141669323932412E-2</v>
      </c>
      <c r="AJ709" s="45">
        <f t="shared" si="37"/>
        <v>-7.3667997011542252E-2</v>
      </c>
    </row>
    <row r="710" spans="28:36" x14ac:dyDescent="0.2">
      <c r="AB710" s="114" t="s">
        <v>87</v>
      </c>
      <c r="AC710" s="40">
        <f>_xll.qlInterestRateIndexFixingDate($Y$21,AD710)</f>
        <v>44351</v>
      </c>
      <c r="AD710" s="40">
        <f>_xll.qlCalendarAdvance(calendar,$AD709,AB710,,,trigger)</f>
        <v>44355</v>
      </c>
      <c r="AE710" s="40">
        <f>_xll.qlInterestRateIndexMaturity($Y$21,AD710,)</f>
        <v>44447</v>
      </c>
      <c r="AF710" s="43" t="e">
        <f>_xll.qlTenorBasisValue(TenorBasis3M,AD710,_xll.ohTrigger(trigger,$Y$36))</f>
        <v>#NUM!</v>
      </c>
      <c r="AG710" s="82">
        <f t="shared" si="36"/>
        <v>1.1200985439217584E-2</v>
      </c>
      <c r="AH710" s="82">
        <f>_xll.qlIndexFixing($Y$21,$AC710,TRUE,_xll.ohTrigger(trigger))</f>
        <v>1.1193251526481256E-2</v>
      </c>
      <c r="AI710" s="43">
        <f>_xll.qlIndexFixing($Y$6,$AC710,TRUE,trigger)</f>
        <v>1.1200985439217584E-2</v>
      </c>
      <c r="AJ710" s="45">
        <f t="shared" si="37"/>
        <v>-7.733912736328577E-2</v>
      </c>
    </row>
    <row r="711" spans="28:36" x14ac:dyDescent="0.2">
      <c r="AB711" s="114" t="s">
        <v>87</v>
      </c>
      <c r="AC711" s="40">
        <f>_xll.qlInterestRateIndexFixingDate($Y$21,AD711)</f>
        <v>44358</v>
      </c>
      <c r="AD711" s="40">
        <f>_xll.qlCalendarAdvance(calendar,$AD710,AB711,,,trigger)</f>
        <v>44362</v>
      </c>
      <c r="AE711" s="40">
        <f>_xll.qlInterestRateIndexMaturity($Y$21,AD711,)</f>
        <v>44454</v>
      </c>
      <c r="AF711" s="43" t="e">
        <f>_xll.qlTenorBasisValue(TenorBasis3M,AD711,_xll.ohTrigger(trigger,$Y$36))</f>
        <v>#NUM!</v>
      </c>
      <c r="AG711" s="82">
        <f t="shared" si="36"/>
        <v>1.1260074272216968E-2</v>
      </c>
      <c r="AH711" s="82">
        <f>_xll.qlIndexFixing($Y$21,$AC711,TRUE,_xll.ohTrigger(trigger))</f>
        <v>1.1252054845587446E-2</v>
      </c>
      <c r="AI711" s="43">
        <f>_xll.qlIndexFixing($Y$6,$AC711,TRUE,trigger)</f>
        <v>1.1260074272216968E-2</v>
      </c>
      <c r="AJ711" s="45">
        <f t="shared" si="37"/>
        <v>-8.0194266295213756E-2</v>
      </c>
    </row>
    <row r="712" spans="28:36" x14ac:dyDescent="0.2">
      <c r="AB712" s="114" t="s">
        <v>87</v>
      </c>
      <c r="AC712" s="40">
        <f>_xll.qlInterestRateIndexFixingDate($Y$21,AD712)</f>
        <v>44365</v>
      </c>
      <c r="AD712" s="40">
        <f>_xll.qlCalendarAdvance(calendar,$AD711,AB712,,,trigger)</f>
        <v>44369</v>
      </c>
      <c r="AE712" s="40">
        <f>_xll.qlInterestRateIndexMaturity($Y$21,AD712,)</f>
        <v>44461</v>
      </c>
      <c r="AF712" s="43" t="e">
        <f>_xll.qlTenorBasisValue(TenorBasis3M,AD712,_xll.ohTrigger(trigger,$Y$36))</f>
        <v>#NUM!</v>
      </c>
      <c r="AG712" s="82">
        <f t="shared" si="36"/>
        <v>1.1318929159464253E-2</v>
      </c>
      <c r="AH712" s="82">
        <f>_xll.qlIndexFixing($Y$21,$AC712,TRUE,_xll.ohTrigger(trigger))</f>
        <v>1.1310712474975084E-2</v>
      </c>
      <c r="AI712" s="43">
        <f>_xll.qlIndexFixing($Y$6,$AC712,TRUE,trigger)</f>
        <v>1.1318929159464253E-2</v>
      </c>
      <c r="AJ712" s="45">
        <f t="shared" si="37"/>
        <v>-8.2166844891685964E-2</v>
      </c>
    </row>
    <row r="713" spans="28:36" x14ac:dyDescent="0.2">
      <c r="AB713" s="114" t="s">
        <v>87</v>
      </c>
      <c r="AC713" s="40">
        <f>_xll.qlInterestRateIndexFixingDate($Y$21,AD713)</f>
        <v>44372</v>
      </c>
      <c r="AD713" s="40">
        <f>_xll.qlCalendarAdvance(calendar,$AD712,AB713,,,trigger)</f>
        <v>44376</v>
      </c>
      <c r="AE713" s="40">
        <f>_xll.qlInterestRateIndexMaturity($Y$21,AD713,)</f>
        <v>44468</v>
      </c>
      <c r="AF713" s="43" t="e">
        <f>_xll.qlTenorBasisValue(TenorBasis3M,AD713,_xll.ohTrigger(trigger,$Y$36))</f>
        <v>#NUM!</v>
      </c>
      <c r="AG713" s="82">
        <f t="shared" si="36"/>
        <v>1.1377543437493113E-2</v>
      </c>
      <c r="AH713" s="82">
        <f>_xll.qlIndexFixing($Y$21,$AC713,TRUE,_xll.ohTrigger(trigger))</f>
        <v>1.1369224408084204E-2</v>
      </c>
      <c r="AI713" s="43">
        <f>_xll.qlIndexFixing($Y$6,$AC713,TRUE,trigger)</f>
        <v>1.1377543437493113E-2</v>
      </c>
      <c r="AJ713" s="45">
        <f t="shared" si="37"/>
        <v>-8.3190294089090233E-2</v>
      </c>
    </row>
    <row r="714" spans="28:36" x14ac:dyDescent="0.2">
      <c r="AB714" s="114" t="s">
        <v>87</v>
      </c>
      <c r="AC714" s="40">
        <f>_xll.qlInterestRateIndexFixingDate($Y$21,AD714)</f>
        <v>44379</v>
      </c>
      <c r="AD714" s="40">
        <f>_xll.qlCalendarAdvance(calendar,$AD713,AB714,,,trigger)</f>
        <v>44383</v>
      </c>
      <c r="AE714" s="40">
        <f>_xll.qlInterestRateIndexMaturity($Y$21,AD714,)</f>
        <v>44475</v>
      </c>
      <c r="AF714" s="43" t="e">
        <f>_xll.qlTenorBasisValue(TenorBasis3M,AD714,_xll.ohTrigger(trigger,$Y$36))</f>
        <v>#NUM!</v>
      </c>
      <c r="AG714" s="82">
        <f t="shared" si="36"/>
        <v>1.1435910446626358E-2</v>
      </c>
      <c r="AH714" s="82">
        <f>_xll.qlIndexFixing($Y$21,$AC714,TRUE,_xll.ohTrigger(trigger))</f>
        <v>1.1427590607966966E-2</v>
      </c>
      <c r="AI714" s="43">
        <f>_xll.qlIndexFixing($Y$6,$AC714,TRUE,trigger)</f>
        <v>1.1435910446626358E-2</v>
      </c>
      <c r="AJ714" s="45">
        <f t="shared" si="37"/>
        <v>-8.3198386593916207E-2</v>
      </c>
    </row>
    <row r="715" spans="28:36" x14ac:dyDescent="0.2">
      <c r="AB715" s="114" t="s">
        <v>87</v>
      </c>
      <c r="AC715" s="40">
        <f>_xll.qlInterestRateIndexFixingDate($Y$21,AD715)</f>
        <v>44386</v>
      </c>
      <c r="AD715" s="40">
        <f>_xll.qlCalendarAdvance(calendar,$AD714,AB715,,,trigger)</f>
        <v>44390</v>
      </c>
      <c r="AE715" s="40">
        <f>_xll.qlInterestRateIndexMaturity($Y$21,AD715,)</f>
        <v>44482</v>
      </c>
      <c r="AF715" s="43" t="e">
        <f>_xll.qlTenorBasisValue(TenorBasis3M,AD715,_xll.ohTrigger(trigger,$Y$36))</f>
        <v>#NUM!</v>
      </c>
      <c r="AG715" s="82">
        <f t="shared" si="36"/>
        <v>1.1494025452059353E-2</v>
      </c>
      <c r="AH715" s="82">
        <f>_xll.qlIndexFixing($Y$21,$AC715,TRUE,_xll.ohTrigger(trigger))</f>
        <v>1.1485808388506828E-2</v>
      </c>
      <c r="AI715" s="43">
        <f>_xll.qlIndexFixing($Y$6,$AC715,TRUE,trigger)</f>
        <v>1.1494025452059353E-2</v>
      </c>
      <c r="AJ715" s="45">
        <f t="shared" si="37"/>
        <v>-8.2170635525256885E-2</v>
      </c>
    </row>
    <row r="716" spans="28:36" x14ac:dyDescent="0.2">
      <c r="AB716" s="114" t="s">
        <v>87</v>
      </c>
      <c r="AC716" s="40">
        <f>_xll.qlInterestRateIndexFixingDate($Y$21,AD716)</f>
        <v>44393</v>
      </c>
      <c r="AD716" s="40">
        <f>_xll.qlCalendarAdvance(calendar,$AD715,AB716,,,trigger)</f>
        <v>44397</v>
      </c>
      <c r="AE716" s="40">
        <f>_xll.qlInterestRateIndexMaturity($Y$21,AD716,)</f>
        <v>44489</v>
      </c>
      <c r="AF716" s="43" t="e">
        <f>_xll.qlTenorBasisValue(TenorBasis3M,AD716,_xll.ohTrigger(trigger,$Y$36))</f>
        <v>#NUM!</v>
      </c>
      <c r="AG716" s="82">
        <f t="shared" si="36"/>
        <v>1.1551888769883409E-2</v>
      </c>
      <c r="AH716" s="82">
        <f>_xll.qlIndexFixing($Y$21,$AC716,TRUE,_xll.ohTrigger(trigger))</f>
        <v>1.1543870395954002E-2</v>
      </c>
      <c r="AI716" s="43">
        <f>_xll.qlIndexFixing($Y$6,$AC716,TRUE,trigger)</f>
        <v>1.1551888769883409E-2</v>
      </c>
      <c r="AJ716" s="45">
        <f t="shared" si="37"/>
        <v>-8.0183739294067968E-2</v>
      </c>
    </row>
    <row r="717" spans="28:36" x14ac:dyDescent="0.2">
      <c r="AB717" s="114" t="s">
        <v>87</v>
      </c>
      <c r="AC717" s="40">
        <f>_xll.qlInterestRateIndexFixingDate($Y$21,AD717)</f>
        <v>44400</v>
      </c>
      <c r="AD717" s="40">
        <f>_xll.qlCalendarAdvance(calendar,$AD716,AB717,,,trigger)</f>
        <v>44404</v>
      </c>
      <c r="AE717" s="40">
        <f>_xll.qlInterestRateIndexMaturity($Y$21,AD717,)</f>
        <v>44496</v>
      </c>
      <c r="AF717" s="43" t="e">
        <f>_xll.qlTenorBasisValue(TenorBasis3M,AD717,_xll.ohTrigger(trigger,$Y$36))</f>
        <v>#NUM!</v>
      </c>
      <c r="AG717" s="82">
        <f t="shared" si="36"/>
        <v>1.160950153463958E-2</v>
      </c>
      <c r="AH717" s="82">
        <f>_xll.qlIndexFixing($Y$21,$AC717,TRUE,_xll.ohTrigger(trigger))</f>
        <v>1.1601768801025182E-2</v>
      </c>
      <c r="AI717" s="43">
        <f>_xll.qlIndexFixing($Y$6,$AC717,TRUE,trigger)</f>
        <v>1.160950153463958E-2</v>
      </c>
      <c r="AJ717" s="45">
        <f t="shared" si="37"/>
        <v>-7.7327336143982739E-2</v>
      </c>
    </row>
    <row r="718" spans="28:36" x14ac:dyDescent="0.2">
      <c r="AB718" s="114" t="s">
        <v>87</v>
      </c>
      <c r="AC718" s="40">
        <f>_xll.qlInterestRateIndexFixingDate($Y$21,AD718)</f>
        <v>44407</v>
      </c>
      <c r="AD718" s="40">
        <f>_xll.qlCalendarAdvance(calendar,$AD717,AB718,,,trigger)</f>
        <v>44411</v>
      </c>
      <c r="AE718" s="40">
        <f>_xll.qlInterestRateIndexMaturity($Y$21,AD718,)</f>
        <v>44503</v>
      </c>
      <c r="AF718" s="43" t="e">
        <f>_xll.qlTenorBasisValue(TenorBasis3M,AD718,_xll.ohTrigger(trigger,$Y$36))</f>
        <v>#NUM!</v>
      </c>
      <c r="AG718" s="82">
        <f t="shared" si="36"/>
        <v>1.1666864880868925E-2</v>
      </c>
      <c r="AH718" s="82">
        <f>_xll.qlIndexFixing($Y$21,$AC718,TRUE,_xll.ohTrigger(trigger))</f>
        <v>1.1659495773991328E-2</v>
      </c>
      <c r="AI718" s="43">
        <f>_xll.qlIndexFixing($Y$6,$AC718,TRUE,trigger)</f>
        <v>1.1666864880868925E-2</v>
      </c>
      <c r="AJ718" s="45">
        <f t="shared" si="37"/>
        <v>-7.3691068775971758E-2</v>
      </c>
    </row>
    <row r="719" spans="28:36" x14ac:dyDescent="0.2">
      <c r="AB719" s="114" t="s">
        <v>87</v>
      </c>
      <c r="AC719" s="40">
        <f>_xll.qlInterestRateIndexFixingDate($Y$21,AD719)</f>
        <v>44414</v>
      </c>
      <c r="AD719" s="40">
        <f>_xll.qlCalendarAdvance(calendar,$AD718,AB719,,,trigger)</f>
        <v>44418</v>
      </c>
      <c r="AE719" s="40">
        <f>_xll.qlInterestRateIndexMaturity($Y$21,AD719,)</f>
        <v>44510</v>
      </c>
      <c r="AF719" s="43" t="e">
        <f>_xll.qlTenorBasisValue(TenorBasis3M,AD719,_xll.ohTrigger(trigger,$Y$36))</f>
        <v>#NUM!</v>
      </c>
      <c r="AG719" s="82">
        <f t="shared" si="36"/>
        <v>1.1723979943112505E-2</v>
      </c>
      <c r="AH719" s="82">
        <f>_xll.qlIndexFixing($Y$21,$AC719,TRUE,_xll.ohTrigger(trigger))</f>
        <v>1.1717043484689837E-2</v>
      </c>
      <c r="AI719" s="43">
        <f>_xll.qlIndexFixing($Y$6,$AC719,TRUE,trigger)</f>
        <v>1.1723979943112505E-2</v>
      </c>
      <c r="AJ719" s="45">
        <f t="shared" si="37"/>
        <v>-6.9364584226686704E-2</v>
      </c>
    </row>
    <row r="720" spans="28:36" x14ac:dyDescent="0.2">
      <c r="AB720" s="114" t="s">
        <v>87</v>
      </c>
      <c r="AC720" s="40">
        <f>_xll.qlInterestRateIndexFixingDate($Y$21,AD720)</f>
        <v>44421</v>
      </c>
      <c r="AD720" s="40">
        <f>_xll.qlCalendarAdvance(calendar,$AD719,AB720,,,trigger)</f>
        <v>44425</v>
      </c>
      <c r="AE720" s="40">
        <f>_xll.qlInterestRateIndexMaturity($Y$21,AD720,)</f>
        <v>44517</v>
      </c>
      <c r="AF720" s="43" t="e">
        <f>_xll.qlTenorBasisValue(TenorBasis3M,AD720,_xll.ohTrigger(trigger,$Y$36))</f>
        <v>#NUM!</v>
      </c>
      <c r="AG720" s="82">
        <f t="shared" si="36"/>
        <v>1.1780847855911375E-2</v>
      </c>
      <c r="AH720" s="82">
        <f>_xll.qlIndexFixing($Y$21,$AC720,TRUE,_xll.ohTrigger(trigger))</f>
        <v>1.1774404102519322E-2</v>
      </c>
      <c r="AI720" s="43">
        <f>_xll.qlIndexFixing($Y$6,$AC720,TRUE,trigger)</f>
        <v>1.1780847855911375E-2</v>
      </c>
      <c r="AJ720" s="45">
        <f t="shared" si="37"/>
        <v>-6.4437533920536777E-2</v>
      </c>
    </row>
    <row r="721" spans="28:36" x14ac:dyDescent="0.2">
      <c r="AB721" s="114" t="s">
        <v>87</v>
      </c>
      <c r="AC721" s="40">
        <f>_xll.qlInterestRateIndexFixingDate($Y$21,AD721)</f>
        <v>44428</v>
      </c>
      <c r="AD721" s="40">
        <f>_xll.qlCalendarAdvance(calendar,$AD720,AB721,,,trigger)</f>
        <v>44432</v>
      </c>
      <c r="AE721" s="40">
        <f>_xll.qlInterestRateIndexMaturity($Y$21,AD721,)</f>
        <v>44524</v>
      </c>
      <c r="AF721" s="43" t="e">
        <f>_xll.qlTenorBasisValue(TenorBasis3M,AD721,_xll.ohTrigger(trigger,$Y$36))</f>
        <v>#NUM!</v>
      </c>
      <c r="AG721" s="82">
        <f t="shared" si="36"/>
        <v>1.18374697538066E-2</v>
      </c>
      <c r="AH721" s="82">
        <f>_xll.qlIndexFixing($Y$21,$AC721,TRUE,_xll.ohTrigger(trigger))</f>
        <v>1.1831569796448307E-2</v>
      </c>
      <c r="AI721" s="43">
        <f>_xll.qlIndexFixing($Y$6,$AC721,TRUE,trigger)</f>
        <v>1.18374697538066E-2</v>
      </c>
      <c r="AJ721" s="45">
        <f t="shared" si="37"/>
        <v>-5.8999573582935172E-2</v>
      </c>
    </row>
    <row r="722" spans="28:36" x14ac:dyDescent="0.2">
      <c r="AB722" s="114" t="s">
        <v>87</v>
      </c>
      <c r="AC722" s="40">
        <f>_xll.qlInterestRateIndexFixingDate($Y$21,AD722)</f>
        <v>44435</v>
      </c>
      <c r="AD722" s="40">
        <f>_xll.qlCalendarAdvance(calendar,$AD721,AB722,,,trigger)</f>
        <v>44439</v>
      </c>
      <c r="AE722" s="40">
        <f>_xll.qlInterestRateIndexMaturity($Y$21,AD722,)</f>
        <v>44530</v>
      </c>
      <c r="AF722" s="43" t="e">
        <f>_xll.qlTenorBasisValue(TenorBasis3M,AD722,_xll.ohTrigger(trigger,$Y$36))</f>
        <v>#NUM!</v>
      </c>
      <c r="AG722" s="82">
        <f t="shared" si="36"/>
        <v>1.1893846771339235E-2</v>
      </c>
      <c r="AH722" s="82">
        <f>_xll.qlIndexFixing($Y$21,$AC722,TRUE,_xll.ohTrigger(trigger))</f>
        <v>1.1884308640420624E-2</v>
      </c>
      <c r="AI722" s="43">
        <f>_xll.qlIndexFixing($Y$6,$AC722,TRUE,trigger)</f>
        <v>1.1893846771339235E-2</v>
      </c>
      <c r="AJ722" s="45">
        <f t="shared" si="37"/>
        <v>-9.5381309186109292E-2</v>
      </c>
    </row>
    <row r="723" spans="28:36" x14ac:dyDescent="0.2">
      <c r="AB723" s="114" t="s">
        <v>87</v>
      </c>
      <c r="AC723" s="40">
        <f>_xll.qlInterestRateIndexFixingDate($Y$21,AD723)</f>
        <v>44442</v>
      </c>
      <c r="AD723" s="40">
        <f>_xll.qlCalendarAdvance(calendar,$AD722,AB723,,,trigger)</f>
        <v>44446</v>
      </c>
      <c r="AE723" s="40">
        <f>_xll.qlInterestRateIndexMaturity($Y$21,AD723,)</f>
        <v>44537</v>
      </c>
      <c r="AF723" s="43" t="e">
        <f>_xll.qlTenorBasisValue(TenorBasis3M,AD723,_xll.ohTrigger(trigger,$Y$36))</f>
        <v>#NUM!</v>
      </c>
      <c r="AG723" s="82">
        <f t="shared" si="36"/>
        <v>1.1949980043050337E-2</v>
      </c>
      <c r="AH723" s="82">
        <f>_xll.qlIndexFixing($Y$21,$AC723,TRUE,_xll.ohTrigger(trigger))</f>
        <v>1.1941076053296532E-2</v>
      </c>
      <c r="AI723" s="43">
        <f>_xll.qlIndexFixing($Y$6,$AC723,TRUE,trigger)</f>
        <v>1.1949980043050337E-2</v>
      </c>
      <c r="AJ723" s="45">
        <f t="shared" si="37"/>
        <v>-8.9039897538042978E-2</v>
      </c>
    </row>
    <row r="724" spans="28:36" x14ac:dyDescent="0.2">
      <c r="AB724" s="114" t="s">
        <v>87</v>
      </c>
      <c r="AC724" s="40">
        <f>_xll.qlInterestRateIndexFixingDate($Y$21,AD724)</f>
        <v>44449</v>
      </c>
      <c r="AD724" s="40">
        <f>_xll.qlCalendarAdvance(calendar,$AD723,AB724,,,trigger)</f>
        <v>44453</v>
      </c>
      <c r="AE724" s="40">
        <f>_xll.qlInterestRateIndexMaturity($Y$21,AD724,)</f>
        <v>44544</v>
      </c>
      <c r="AF724" s="43" t="e">
        <f>_xll.qlTenorBasisValue(TenorBasis3M,AD724,_xll.ohTrigger(trigger,$Y$36))</f>
        <v>#NUM!</v>
      </c>
      <c r="AG724" s="82">
        <f t="shared" si="36"/>
        <v>1.2005870703480968E-2</v>
      </c>
      <c r="AH724" s="82">
        <f>_xll.qlIndexFixing($Y$21,$AC724,TRUE,_xll.ohTrigger(trigger))</f>
        <v>1.1997625377269897E-2</v>
      </c>
      <c r="AI724" s="43">
        <f>_xll.qlIndexFixing($Y$6,$AC724,TRUE,trigger)</f>
        <v>1.2005870703480968E-2</v>
      </c>
      <c r="AJ724" s="45">
        <f t="shared" si="37"/>
        <v>-8.2453262110707831E-2</v>
      </c>
    </row>
    <row r="725" spans="28:36" x14ac:dyDescent="0.2">
      <c r="AB725" s="114" t="s">
        <v>87</v>
      </c>
      <c r="AC725" s="40">
        <f>_xll.qlInterestRateIndexFixingDate($Y$21,AD725)</f>
        <v>44456</v>
      </c>
      <c r="AD725" s="40">
        <f>_xll.qlCalendarAdvance(calendar,$AD724,AB725,,,trigger)</f>
        <v>44460</v>
      </c>
      <c r="AE725" s="40">
        <f>_xll.qlInterestRateIndexMaturity($Y$21,AD725,)</f>
        <v>44551</v>
      </c>
      <c r="AF725" s="43" t="e">
        <f>_xll.qlTenorBasisValue(TenorBasis3M,AD725,_xll.ohTrigger(trigger,$Y$36))</f>
        <v>#NUM!</v>
      </c>
      <c r="AG725" s="82">
        <f t="shared" si="36"/>
        <v>1.2061519887172183E-2</v>
      </c>
      <c r="AH725" s="82">
        <f>_xll.qlIndexFixing($Y$21,$AC725,TRUE,_xll.ohTrigger(trigger))</f>
        <v>1.2053948694040861E-2</v>
      </c>
      <c r="AI725" s="43">
        <f>_xll.qlIndexFixing($Y$6,$AC725,TRUE,trigger)</f>
        <v>1.2061519887172183E-2</v>
      </c>
      <c r="AJ725" s="45">
        <f t="shared" si="37"/>
        <v>-7.5711931313213188E-2</v>
      </c>
    </row>
    <row r="726" spans="28:36" x14ac:dyDescent="0.2">
      <c r="AB726" s="114" t="s">
        <v>87</v>
      </c>
      <c r="AC726" s="40">
        <f>_xll.qlInterestRateIndexFixingDate($Y$21,AD726)</f>
        <v>44463</v>
      </c>
      <c r="AD726" s="40">
        <f>_xll.qlCalendarAdvance(calendar,$AD725,AB726,,,trigger)</f>
        <v>44467</v>
      </c>
      <c r="AE726" s="40">
        <f>_xll.qlInterestRateIndexMaturity($Y$21,AD726,)</f>
        <v>44558</v>
      </c>
      <c r="AF726" s="43" t="e">
        <f>_xll.qlTenorBasisValue(TenorBasis3M,AD726,_xll.ohTrigger(trigger,$Y$36))</f>
        <v>#NUM!</v>
      </c>
      <c r="AG726" s="82">
        <f t="shared" si="36"/>
        <v>1.2116928728665047E-2</v>
      </c>
      <c r="AH726" s="82">
        <f>_xll.qlIndexFixing($Y$21,$AC726,TRUE,_xll.ohTrigger(trigger))</f>
        <v>1.211003808489758E-2</v>
      </c>
      <c r="AI726" s="43">
        <f>_xll.qlIndexFixing($Y$6,$AC726,TRUE,trigger)</f>
        <v>1.2116928728665047E-2</v>
      </c>
      <c r="AJ726" s="45">
        <f t="shared" si="37"/>
        <v>-6.8906437674671334E-2</v>
      </c>
    </row>
    <row r="727" spans="28:36" x14ac:dyDescent="0.2">
      <c r="AB727" s="114" t="s">
        <v>87</v>
      </c>
      <c r="AC727" s="40">
        <f>_xll.qlInterestRateIndexFixingDate($Y$21,AD727)</f>
        <v>44470</v>
      </c>
      <c r="AD727" s="40">
        <f>_xll.qlCalendarAdvance(calendar,$AD726,AB727,,,trigger)</f>
        <v>44474</v>
      </c>
      <c r="AE727" s="40">
        <f>_xll.qlInterestRateIndexMaturity($Y$21,AD727,)</f>
        <v>44566</v>
      </c>
      <c r="AF727" s="43" t="e">
        <f>_xll.qlTenorBasisValue(TenorBasis3M,AD727,_xll.ohTrigger(trigger,$Y$36))</f>
        <v>#NUM!</v>
      </c>
      <c r="AG727" s="82">
        <f t="shared" si="36"/>
        <v>1.2172098362500614E-2</v>
      </c>
      <c r="AH727" s="82">
        <f>_xll.qlIndexFixing($Y$21,$AC727,TRUE,_xll.ohTrigger(trigger))</f>
        <v>1.217003197083916E-2</v>
      </c>
      <c r="AI727" s="43">
        <f>_xll.qlIndexFixing($Y$6,$AC727,TRUE,trigger)</f>
        <v>1.2172098362500614E-2</v>
      </c>
      <c r="AJ727" s="45">
        <f t="shared" si="37"/>
        <v>-2.06639166145349E-2</v>
      </c>
    </row>
    <row r="728" spans="28:36" x14ac:dyDescent="0.2">
      <c r="AB728" s="114" t="s">
        <v>87</v>
      </c>
      <c r="AC728" s="40">
        <f>_xll.qlInterestRateIndexFixingDate($Y$21,AD728)</f>
        <v>44477</v>
      </c>
      <c r="AD728" s="40">
        <f>_xll.qlCalendarAdvance(calendar,$AD727,AB728,,,trigger)</f>
        <v>44481</v>
      </c>
      <c r="AE728" s="40">
        <f>_xll.qlInterestRateIndexMaturity($Y$21,AD728,)</f>
        <v>44573</v>
      </c>
      <c r="AF728" s="43" t="e">
        <f>_xll.qlTenorBasisValue(TenorBasis3M,AD728,_xll.ohTrigger(trigger,$Y$36))</f>
        <v>#NUM!</v>
      </c>
      <c r="AG728" s="82">
        <f t="shared" si="36"/>
        <v>1.2227029923219945E-2</v>
      </c>
      <c r="AH728" s="82">
        <f>_xll.qlIndexFixing($Y$21,$AC728,TRUE,_xll.ohTrigger(trigger))</f>
        <v>1.2225615835801203E-2</v>
      </c>
      <c r="AI728" s="43">
        <f>_xll.qlIndexFixing($Y$6,$AC728,TRUE,trigger)</f>
        <v>1.2227029923219945E-2</v>
      </c>
      <c r="AJ728" s="45">
        <f t="shared" si="37"/>
        <v>-1.414087418742313E-2</v>
      </c>
    </row>
    <row r="729" spans="28:36" x14ac:dyDescent="0.2">
      <c r="AB729" s="114" t="s">
        <v>87</v>
      </c>
      <c r="AC729" s="40">
        <f>_xll.qlInterestRateIndexFixingDate($Y$21,AD729)</f>
        <v>44484</v>
      </c>
      <c r="AD729" s="40">
        <f>_xll.qlCalendarAdvance(calendar,$AD728,AB729,,,trigger)</f>
        <v>44488</v>
      </c>
      <c r="AE729" s="40">
        <f>_xll.qlInterestRateIndexMaturity($Y$21,AD729,)</f>
        <v>44580</v>
      </c>
      <c r="AF729" s="43" t="e">
        <f>_xll.qlTenorBasisValue(TenorBasis3M,AD729,_xll.ohTrigger(trigger,$Y$36))</f>
        <v>#NUM!</v>
      </c>
      <c r="AG729" s="82">
        <f t="shared" si="36"/>
        <v>1.2281724545364098E-2</v>
      </c>
      <c r="AH729" s="82">
        <f>_xll.qlIndexFixing($Y$21,$AC729,TRUE,_xll.ohTrigger(trigger))</f>
        <v>1.2280951055002744E-2</v>
      </c>
      <c r="AI729" s="43">
        <f>_xll.qlIndexFixing($Y$6,$AC729,TRUE,trigger)</f>
        <v>1.2281724545364098E-2</v>
      </c>
      <c r="AJ729" s="45">
        <f t="shared" si="37"/>
        <v>-7.7349036135473948E-3</v>
      </c>
    </row>
    <row r="730" spans="28:36" x14ac:dyDescent="0.2">
      <c r="AB730" s="114" t="s">
        <v>87</v>
      </c>
      <c r="AC730" s="40">
        <f>_xll.qlInterestRateIndexFixingDate($Y$21,AD730)</f>
        <v>44491</v>
      </c>
      <c r="AD730" s="40">
        <f>_xll.qlCalendarAdvance(calendar,$AD729,AB730,,,trigger)</f>
        <v>44495</v>
      </c>
      <c r="AE730" s="40">
        <f>_xll.qlInterestRateIndexMaturity($Y$21,AD730,)</f>
        <v>44587</v>
      </c>
      <c r="AF730" s="43" t="e">
        <f>_xll.qlTenorBasisValue(TenorBasis3M,AD730,_xll.ohTrigger(trigger,$Y$36))</f>
        <v>#NUM!</v>
      </c>
      <c r="AG730" s="82">
        <f t="shared" si="36"/>
        <v>1.233618336347413E-2</v>
      </c>
      <c r="AH730" s="82">
        <f>_xll.qlIndexFixing($Y$21,$AC730,TRUE,_xll.ohTrigger(trigger))</f>
        <v>1.2336037617906992E-2</v>
      </c>
      <c r="AI730" s="43">
        <f>_xll.qlIndexFixing($Y$6,$AC730,TRUE,trigger)</f>
        <v>1.233618336347413E-2</v>
      </c>
      <c r="AJ730" s="45">
        <f t="shared" si="37"/>
        <v>-1.4574556713754794E-3</v>
      </c>
    </row>
    <row r="731" spans="28:36" x14ac:dyDescent="0.2">
      <c r="AB731" s="114" t="s">
        <v>87</v>
      </c>
      <c r="AC731" s="40">
        <f>_xll.qlInterestRateIndexFixingDate($Y$21,AD731)</f>
        <v>44498</v>
      </c>
      <c r="AD731" s="40">
        <f>_xll.qlCalendarAdvance(calendar,$AD730,AB731,,,trigger)</f>
        <v>44502</v>
      </c>
      <c r="AE731" s="40">
        <f>_xll.qlInterestRateIndexMaturity($Y$21,AD731,)</f>
        <v>44594</v>
      </c>
      <c r="AF731" s="43" t="e">
        <f>_xll.qlTenorBasisValue(TenorBasis3M,AD731,_xll.ohTrigger(trigger,$Y$36))</f>
        <v>#NUM!</v>
      </c>
      <c r="AG731" s="82">
        <f t="shared" si="36"/>
        <v>1.2390407512091105E-2</v>
      </c>
      <c r="AH731" s="82">
        <f>_xll.qlIndexFixing($Y$21,$AC731,TRUE,_xll.ohTrigger(trigger))</f>
        <v>1.2390875514020605E-2</v>
      </c>
      <c r="AI731" s="43">
        <f>_xll.qlIndexFixing($Y$6,$AC731,TRUE,trigger)</f>
        <v>1.2390407512091105E-2</v>
      </c>
      <c r="AJ731" s="45">
        <f t="shared" si="37"/>
        <v>4.6800192949995878E-3</v>
      </c>
    </row>
    <row r="732" spans="28:36" x14ac:dyDescent="0.2">
      <c r="AB732" s="114" t="s">
        <v>87</v>
      </c>
      <c r="AC732" s="40">
        <f>_xll.qlInterestRateIndexFixingDate($Y$21,AD732)</f>
        <v>44505</v>
      </c>
      <c r="AD732" s="40">
        <f>_xll.qlCalendarAdvance(calendar,$AD731,AB732,,,trigger)</f>
        <v>44509</v>
      </c>
      <c r="AE732" s="40">
        <f>_xll.qlInterestRateIndexMaturity($Y$21,AD732,)</f>
        <v>44601</v>
      </c>
      <c r="AF732" s="43" t="e">
        <f>_xll.qlTenorBasisValue(TenorBasis3M,AD732,_xll.ohTrigger(trigger,$Y$36))</f>
        <v>#NUM!</v>
      </c>
      <c r="AG732" s="82">
        <f t="shared" si="36"/>
        <v>1.2444398125756075E-2</v>
      </c>
      <c r="AH732" s="82">
        <f>_xll.qlIndexFixing($Y$21,$AC732,TRUE,_xll.ohTrigger(trigger))</f>
        <v>1.2445464732904104E-2</v>
      </c>
      <c r="AI732" s="43">
        <f>_xll.qlIndexFixing($Y$6,$AC732,TRUE,trigger)</f>
        <v>1.2444398125756075E-2</v>
      </c>
      <c r="AJ732" s="45">
        <f t="shared" si="37"/>
        <v>1.066607148028989E-2</v>
      </c>
    </row>
    <row r="733" spans="28:36" x14ac:dyDescent="0.2">
      <c r="AB733" s="114" t="s">
        <v>87</v>
      </c>
      <c r="AC733" s="40">
        <f>_xll.qlInterestRateIndexFixingDate($Y$21,AD733)</f>
        <v>44512</v>
      </c>
      <c r="AD733" s="40">
        <f>_xll.qlCalendarAdvance(calendar,$AD732,AB733,,,trigger)</f>
        <v>44516</v>
      </c>
      <c r="AE733" s="40">
        <f>_xll.qlInterestRateIndexMaturity($Y$21,AD733,)</f>
        <v>44608</v>
      </c>
      <c r="AF733" s="43" t="e">
        <f>_xll.qlTenorBasisValue(TenorBasis3M,AD733,_xll.ohTrigger(trigger,$Y$36))</f>
        <v>#NUM!</v>
      </c>
      <c r="AG733" s="82">
        <f t="shared" si="36"/>
        <v>1.2498156339010105E-2</v>
      </c>
      <c r="AH733" s="82">
        <f>_xll.qlIndexFixing($Y$21,$AC733,TRUE,_xll.ohTrigger(trigger))</f>
        <v>1.2499805264159721E-2</v>
      </c>
      <c r="AI733" s="43">
        <f>_xll.qlIndexFixing($Y$6,$AC733,TRUE,trigger)</f>
        <v>1.2498156339010105E-2</v>
      </c>
      <c r="AJ733" s="45">
        <f t="shared" si="37"/>
        <v>1.6489251496165647E-2</v>
      </c>
    </row>
    <row r="734" spans="28:36" x14ac:dyDescent="0.2">
      <c r="AB734" s="114" t="s">
        <v>87</v>
      </c>
      <c r="AC734" s="40">
        <f>_xll.qlInterestRateIndexFixingDate($Y$21,AD734)</f>
        <v>44519</v>
      </c>
      <c r="AD734" s="40">
        <f>_xll.qlCalendarAdvance(calendar,$AD733,AB734,,,trigger)</f>
        <v>44523</v>
      </c>
      <c r="AE734" s="40">
        <f>_xll.qlInterestRateIndexMaturity($Y$21,AD734,)</f>
        <v>44615</v>
      </c>
      <c r="AF734" s="43" t="e">
        <f>_xll.qlTenorBasisValue(TenorBasis3M,AD734,_xll.ohTrigger(trigger,$Y$36))</f>
        <v>#NUM!</v>
      </c>
      <c r="AG734" s="82">
        <f t="shared" si="36"/>
        <v>1.2551683286394248E-2</v>
      </c>
      <c r="AH734" s="82">
        <f>_xll.qlIndexFixing($Y$21,$AC734,TRUE,_xll.ohTrigger(trigger))</f>
        <v>1.2553897097437474E-2</v>
      </c>
      <c r="AI734" s="43">
        <f>_xll.qlIndexFixing($Y$6,$AC734,TRUE,trigger)</f>
        <v>1.2551683286394248E-2</v>
      </c>
      <c r="AJ734" s="45">
        <f t="shared" si="37"/>
        <v>2.2138110432265434E-2</v>
      </c>
    </row>
    <row r="735" spans="28:36" x14ac:dyDescent="0.2">
      <c r="AB735" s="114" t="s">
        <v>87</v>
      </c>
      <c r="AC735" s="40">
        <f>_xll.qlInterestRateIndexFixingDate($Y$21,AD735)</f>
        <v>44526</v>
      </c>
      <c r="AD735" s="40">
        <f>_xll.qlCalendarAdvance(calendar,$AD734,AB735,,,trigger)</f>
        <v>44530</v>
      </c>
      <c r="AE735" s="40">
        <f>_xll.qlInterestRateIndexMaturity($Y$21,AD735,)</f>
        <v>44620</v>
      </c>
      <c r="AF735" s="43" t="e">
        <f>_xll.qlTenorBasisValue(TenorBasis3M,AD735,_xll.ohTrigger(trigger,$Y$36))</f>
        <v>#NUM!</v>
      </c>
      <c r="AG735" s="82">
        <f t="shared" si="36"/>
        <v>1.2604980102449568E-2</v>
      </c>
      <c r="AH735" s="82">
        <f>_xll.qlIndexFixing($Y$21,$AC735,TRUE,_xll.ohTrigger(trigger))</f>
        <v>1.25997002595577E-2</v>
      </c>
      <c r="AI735" s="43">
        <f>_xll.qlIndexFixing($Y$6,$AC735,TRUE,trigger)</f>
        <v>1.2604980102449568E-2</v>
      </c>
      <c r="AJ735" s="45">
        <f t="shared" si="37"/>
        <v>-5.2798428918678086E-2</v>
      </c>
    </row>
    <row r="736" spans="28:36" x14ac:dyDescent="0.2">
      <c r="AB736" s="114" t="s">
        <v>87</v>
      </c>
      <c r="AC736" s="40">
        <f>_xll.qlInterestRateIndexFixingDate($Y$21,AD736)</f>
        <v>44533</v>
      </c>
      <c r="AD736" s="40">
        <f>_xll.qlCalendarAdvance(calendar,$AD735,AB736,,,trigger)</f>
        <v>44537</v>
      </c>
      <c r="AE736" s="40">
        <f>_xll.qlInterestRateIndexMaturity($Y$21,AD736,)</f>
        <v>44627</v>
      </c>
      <c r="AF736" s="43" t="e">
        <f>_xll.qlTenorBasisValue(TenorBasis3M,AD736,_xll.ohTrigger(trigger,$Y$36))</f>
        <v>#NUM!</v>
      </c>
      <c r="AG736" s="82">
        <f t="shared" si="36"/>
        <v>1.2658047921717123E-2</v>
      </c>
      <c r="AH736" s="82">
        <f>_xll.qlIndexFixing($Y$21,$AC736,TRUE,_xll.ohTrigger(trigger))</f>
        <v>1.2653326442987556E-2</v>
      </c>
      <c r="AI736" s="43">
        <f>_xll.qlIndexFixing($Y$6,$AC736,TRUE,trigger)</f>
        <v>1.2658047921717123E-2</v>
      </c>
      <c r="AJ736" s="45">
        <f t="shared" si="37"/>
        <v>-4.7214787295673383E-2</v>
      </c>
    </row>
    <row r="737" spans="28:36" x14ac:dyDescent="0.2">
      <c r="AB737" s="114" t="s">
        <v>87</v>
      </c>
      <c r="AC737" s="40">
        <f>_xll.qlInterestRateIndexFixingDate($Y$21,AD737)</f>
        <v>44540</v>
      </c>
      <c r="AD737" s="40">
        <f>_xll.qlCalendarAdvance(calendar,$AD736,AB737,,,trigger)</f>
        <v>44544</v>
      </c>
      <c r="AE737" s="40">
        <f>_xll.qlInterestRateIndexMaturity($Y$21,AD737,)</f>
        <v>44634</v>
      </c>
      <c r="AF737" s="43" t="e">
        <f>_xll.qlTenorBasisValue(TenorBasis3M,AD737,_xll.ohTrigger(trigger,$Y$36))</f>
        <v>#NUM!</v>
      </c>
      <c r="AG737" s="82">
        <f t="shared" si="36"/>
        <v>1.2710887878737968E-2</v>
      </c>
      <c r="AH737" s="82">
        <f>_xll.qlIndexFixing($Y$21,$AC737,TRUE,_xll.ohTrigger(trigger))</f>
        <v>1.270670390073203E-2</v>
      </c>
      <c r="AI737" s="43">
        <f>_xll.qlIndexFixing($Y$6,$AC737,TRUE,trigger)</f>
        <v>1.2710887878737968E-2</v>
      </c>
      <c r="AJ737" s="45">
        <f t="shared" si="37"/>
        <v>-4.183978005938005E-2</v>
      </c>
    </row>
    <row r="738" spans="28:36" x14ac:dyDescent="0.2">
      <c r="AB738" s="114" t="s">
        <v>87</v>
      </c>
      <c r="AC738" s="40">
        <f>_xll.qlInterestRateIndexFixingDate($Y$21,AD738)</f>
        <v>44547</v>
      </c>
      <c r="AD738" s="40">
        <f>_xll.qlCalendarAdvance(calendar,$AD737,AB738,,,trigger)</f>
        <v>44551</v>
      </c>
      <c r="AE738" s="40">
        <f>_xll.qlInterestRateIndexMaturity($Y$21,AD738,)</f>
        <v>44641</v>
      </c>
      <c r="AF738" s="43" t="e">
        <f>_xll.qlTenorBasisValue(TenorBasis3M,AD738,_xll.ohTrigger(trigger,$Y$36))</f>
        <v>#NUM!</v>
      </c>
      <c r="AG738" s="82">
        <f t="shared" si="36"/>
        <v>1.2763501108053167E-2</v>
      </c>
      <c r="AH738" s="82">
        <f>_xll.qlIndexFixing($Y$21,$AC738,TRUE,_xll.ohTrigger(trigger))</f>
        <v>1.2759832622847078E-2</v>
      </c>
      <c r="AI738" s="43">
        <f>_xll.qlIndexFixing($Y$6,$AC738,TRUE,trigger)</f>
        <v>1.2763501108053167E-2</v>
      </c>
      <c r="AJ738" s="45">
        <f t="shared" si="37"/>
        <v>-3.6684852060889228E-2</v>
      </c>
    </row>
    <row r="739" spans="28:36" x14ac:dyDescent="0.2">
      <c r="AB739" s="114" t="s">
        <v>87</v>
      </c>
      <c r="AC739" s="40">
        <f>_xll.qlInterestRateIndexFixingDate($Y$21,AD739)</f>
        <v>44554</v>
      </c>
      <c r="AD739" s="40">
        <f>_xll.qlCalendarAdvance(calendar,$AD738,AB739,,,trigger)</f>
        <v>44558</v>
      </c>
      <c r="AE739" s="40">
        <f>_xll.qlInterestRateIndexMaturity($Y$21,AD739,)</f>
        <v>44648</v>
      </c>
      <c r="AF739" s="43" t="e">
        <f>_xll.qlTenorBasisValue(TenorBasis3M,AD739,_xll.ohTrigger(trigger,$Y$36))</f>
        <v>#NUM!</v>
      </c>
      <c r="AG739" s="82">
        <f t="shared" si="36"/>
        <v>1.2815888744203772E-2</v>
      </c>
      <c r="AH739" s="82">
        <f>_xll.qlIndexFixing($Y$21,$AC739,TRUE,_xll.ohTrigger(trigger))</f>
        <v>1.2812712599434839E-2</v>
      </c>
      <c r="AI739" s="43">
        <f>_xll.qlIndexFixing($Y$6,$AC739,TRUE,trigger)</f>
        <v>1.2815888744203772E-2</v>
      </c>
      <c r="AJ739" s="45">
        <f t="shared" si="37"/>
        <v>-3.1761447689335198E-2</v>
      </c>
    </row>
    <row r="740" spans="28:36" x14ac:dyDescent="0.2">
      <c r="AB740" s="114" t="s">
        <v>87</v>
      </c>
      <c r="AC740" s="40">
        <f>_xll.qlInterestRateIndexFixingDate($Y$21,AD740)</f>
        <v>44561</v>
      </c>
      <c r="AD740" s="40">
        <f>_xll.qlCalendarAdvance(calendar,$AD739,AB740,,,trigger)</f>
        <v>44565</v>
      </c>
      <c r="AE740" s="40">
        <f>_xll.qlInterestRateIndexMaturity($Y$21,AD740,)</f>
        <v>44655</v>
      </c>
      <c r="AF740" s="43" t="e">
        <f>_xll.qlTenorBasisValue(TenorBasis3M,AD740,_xll.ohTrigger(trigger,$Y$36))</f>
        <v>#NUM!</v>
      </c>
      <c r="AG740" s="82">
        <f t="shared" si="36"/>
        <v>1.2868051921730852E-2</v>
      </c>
      <c r="AH740" s="82">
        <f>_xll.qlIndexFixing($Y$21,$AC740,TRUE,_xll.ohTrigger(trigger))</f>
        <v>1.2865343820640973E-2</v>
      </c>
      <c r="AI740" s="43">
        <f>_xll.qlIndexFixing($Y$6,$AC740,TRUE,trigger)</f>
        <v>1.2868051921730852E-2</v>
      </c>
      <c r="AJ740" s="45">
        <f t="shared" si="37"/>
        <v>-2.7081010898783592E-2</v>
      </c>
    </row>
    <row r="741" spans="28:36" x14ac:dyDescent="0.2">
      <c r="AB741" s="114" t="s">
        <v>87</v>
      </c>
      <c r="AC741" s="40">
        <f>_xll.qlInterestRateIndexFixingDate($Y$21,AD741)</f>
        <v>44568</v>
      </c>
      <c r="AD741" s="40">
        <f>_xll.qlCalendarAdvance(calendar,$AD740,AB741,,,trigger)</f>
        <v>44572</v>
      </c>
      <c r="AE741" s="40">
        <f>_xll.qlInterestRateIndexMaturity($Y$21,AD741,)</f>
        <v>44662</v>
      </c>
      <c r="AF741" s="43" t="e">
        <f>_xll.qlTenorBasisValue(TenorBasis3M,AD741,_xll.ohTrigger(trigger,$Y$36))</f>
        <v>#NUM!</v>
      </c>
      <c r="AG741" s="82">
        <f t="shared" si="36"/>
        <v>1.2919991775175454E-2</v>
      </c>
      <c r="AH741" s="82">
        <f>_xll.qlIndexFixing($Y$21,$AC741,TRUE,_xll.ohTrigger(trigger))</f>
        <v>1.2917726276660879E-2</v>
      </c>
      <c r="AI741" s="43">
        <f>_xll.qlIndexFixing($Y$6,$AC741,TRUE,trigger)</f>
        <v>1.2919991775175454E-2</v>
      </c>
      <c r="AJ741" s="45">
        <f t="shared" si="37"/>
        <v>-2.2654985145746653E-2</v>
      </c>
    </row>
    <row r="742" spans="28:36" x14ac:dyDescent="0.2">
      <c r="AB742" s="114" t="s">
        <v>87</v>
      </c>
      <c r="AC742" s="40">
        <f>_xll.qlInterestRateIndexFixingDate($Y$21,AD742)</f>
        <v>44575</v>
      </c>
      <c r="AD742" s="40">
        <f>_xll.qlCalendarAdvance(calendar,$AD741,AB742,,,trigger)</f>
        <v>44579</v>
      </c>
      <c r="AE742" s="40">
        <f>_xll.qlInterestRateIndexMaturity($Y$21,AD742,)</f>
        <v>44670</v>
      </c>
      <c r="AF742" s="43" t="e">
        <f>_xll.qlTenorBasisValue(TenorBasis3M,AD742,_xll.ohTrigger(trigger,$Y$36))</f>
        <v>#NUM!</v>
      </c>
      <c r="AG742" s="82">
        <f t="shared" si="36"/>
        <v>1.2971709439078646E-2</v>
      </c>
      <c r="AH742" s="82">
        <f>_xll.qlIndexFixing($Y$21,$AC742,TRUE,_xll.ohTrigger(trigger))</f>
        <v>1.2973769395796969E-2</v>
      </c>
      <c r="AI742" s="43">
        <f>_xll.qlIndexFixing($Y$6,$AC742,TRUE,trigger)</f>
        <v>1.2971709439078646E-2</v>
      </c>
      <c r="AJ742" s="45">
        <f t="shared" si="37"/>
        <v>2.0599567183230555E-2</v>
      </c>
    </row>
    <row r="743" spans="28:36" x14ac:dyDescent="0.2">
      <c r="AB743" s="114" t="s">
        <v>87</v>
      </c>
      <c r="AC743" s="40">
        <f>_xll.qlInterestRateIndexFixingDate($Y$21,AD743)</f>
        <v>44582</v>
      </c>
      <c r="AD743" s="40">
        <f>_xll.qlCalendarAdvance(calendar,$AD742,AB743,,,trigger)</f>
        <v>44586</v>
      </c>
      <c r="AE743" s="40">
        <f>_xll.qlInterestRateIndexMaturity($Y$21,AD743,)</f>
        <v>44676</v>
      </c>
      <c r="AF743" s="43" t="e">
        <f>_xll.qlTenorBasisValue(TenorBasis3M,AD743,_xll.ohTrigger(trigger,$Y$36))</f>
        <v>#NUM!</v>
      </c>
      <c r="AG743" s="82">
        <f t="shared" si="36"/>
        <v>1.3023206047981484E-2</v>
      </c>
      <c r="AH743" s="82">
        <f>_xll.qlIndexFixing($Y$21,$AC743,TRUE,_xll.ohTrigger(trigger))</f>
        <v>1.3021744854146533E-2</v>
      </c>
      <c r="AI743" s="43">
        <f>_xll.qlIndexFixing($Y$6,$AC743,TRUE,trigger)</f>
        <v>1.3023206047981484E-2</v>
      </c>
      <c r="AJ743" s="45">
        <f t="shared" si="37"/>
        <v>-1.4611938349510384E-2</v>
      </c>
    </row>
    <row r="744" spans="28:36" x14ac:dyDescent="0.2">
      <c r="AB744" s="114" t="s">
        <v>87</v>
      </c>
      <c r="AC744" s="40">
        <f>_xll.qlInterestRateIndexFixingDate($Y$21,AD744)</f>
        <v>44589</v>
      </c>
      <c r="AD744" s="40">
        <f>_xll.qlCalendarAdvance(calendar,$AD743,AB744,,,trigger)</f>
        <v>44593</v>
      </c>
      <c r="AE744" s="40">
        <f>_xll.qlInterestRateIndexMaturity($Y$21,AD744,)</f>
        <v>44683</v>
      </c>
      <c r="AF744" s="43" t="e">
        <f>_xll.qlTenorBasisValue(TenorBasis3M,AD744,_xll.ohTrigger(trigger,$Y$36))</f>
        <v>#NUM!</v>
      </c>
      <c r="AG744" s="82">
        <f t="shared" si="36"/>
        <v>1.3074482736425024E-2</v>
      </c>
      <c r="AH744" s="82">
        <f>_xll.qlIndexFixing($Y$21,$AC744,TRUE,_xll.ohTrigger(trigger))</f>
        <v>1.3073380956233116E-2</v>
      </c>
      <c r="AI744" s="43">
        <f>_xll.qlIndexFixing($Y$6,$AC744,TRUE,trigger)</f>
        <v>1.3074482736425024E-2</v>
      </c>
      <c r="AJ744" s="45">
        <f t="shared" si="37"/>
        <v>-1.1017801919074866E-2</v>
      </c>
    </row>
    <row r="745" spans="28:36" x14ac:dyDescent="0.2">
      <c r="AB745" s="114" t="s">
        <v>87</v>
      </c>
      <c r="AC745" s="40">
        <f>_xll.qlInterestRateIndexFixingDate($Y$21,AD745)</f>
        <v>44596</v>
      </c>
      <c r="AD745" s="40">
        <f>_xll.qlCalendarAdvance(calendar,$AD744,AB745,,,trigger)</f>
        <v>44600</v>
      </c>
      <c r="AE745" s="40">
        <f>_xll.qlInterestRateIndexMaturity($Y$21,AD745,)</f>
        <v>44690</v>
      </c>
      <c r="AF745" s="43" t="e">
        <f>_xll.qlTenorBasisValue(TenorBasis3M,AD745,_xll.ohTrigger(trigger,$Y$36))</f>
        <v>#NUM!</v>
      </c>
      <c r="AG745" s="82">
        <f t="shared" si="36"/>
        <v>1.312554063895033E-2</v>
      </c>
      <c r="AH745" s="82">
        <f>_xll.qlIndexFixing($Y$21,$AC745,TRUE,_xll.ohTrigger(trigger))</f>
        <v>1.3124768254369812E-2</v>
      </c>
      <c r="AI745" s="43">
        <f>_xll.qlIndexFixing($Y$6,$AC745,TRUE,trigger)</f>
        <v>1.312554063895033E-2</v>
      </c>
      <c r="AJ745" s="45">
        <f t="shared" si="37"/>
        <v>-7.7238458051805126E-3</v>
      </c>
    </row>
    <row r="746" spans="28:36" x14ac:dyDescent="0.2">
      <c r="AB746" s="114" t="s">
        <v>87</v>
      </c>
      <c r="AC746" s="40">
        <f>_xll.qlInterestRateIndexFixingDate($Y$21,AD746)</f>
        <v>44603</v>
      </c>
      <c r="AD746" s="40">
        <f>_xll.qlCalendarAdvance(calendar,$AD745,AB746,,,trigger)</f>
        <v>44607</v>
      </c>
      <c r="AE746" s="40">
        <f>_xll.qlInterestRateIndexMaturity($Y$21,AD746,)</f>
        <v>44697</v>
      </c>
      <c r="AF746" s="43" t="e">
        <f>_xll.qlTenorBasisValue(TenorBasis3M,AD746,_xll.ohTrigger(trigger,$Y$36))</f>
        <v>#NUM!</v>
      </c>
      <c r="AG746" s="82">
        <f t="shared" si="36"/>
        <v>1.3176380890098455E-2</v>
      </c>
      <c r="AH746" s="82">
        <f>_xll.qlIndexFixing($Y$21,$AC746,TRUE,_xll.ohTrigger(trigger))</f>
        <v>1.3175906738983834E-2</v>
      </c>
      <c r="AI746" s="43">
        <f>_xll.qlIndexFixing($Y$6,$AC746,TRUE,trigger)</f>
        <v>1.3176380890098455E-2</v>
      </c>
      <c r="AJ746" s="45">
        <f t="shared" si="37"/>
        <v>-4.7415111462112414E-3</v>
      </c>
    </row>
    <row r="747" spans="28:36" x14ac:dyDescent="0.2">
      <c r="AB747" s="114" t="s">
        <v>87</v>
      </c>
      <c r="AC747" s="40">
        <f>_xll.qlInterestRateIndexFixingDate($Y$21,AD747)</f>
        <v>44610</v>
      </c>
      <c r="AD747" s="40">
        <f>_xll.qlCalendarAdvance(calendar,$AD746,AB747,,,trigger)</f>
        <v>44614</v>
      </c>
      <c r="AE747" s="40">
        <f>_xll.qlInterestRateIndexMaturity($Y$21,AD747,)</f>
        <v>44704</v>
      </c>
      <c r="AF747" s="43" t="e">
        <f>_xll.qlTenorBasisValue(TenorBasis3M,AD747,_xll.ohTrigger(trigger,$Y$36))</f>
        <v>#NUM!</v>
      </c>
      <c r="AG747" s="82">
        <f t="shared" si="36"/>
        <v>1.3227004624410463E-2</v>
      </c>
      <c r="AH747" s="82">
        <f>_xll.qlIndexFixing($Y$21,$AC747,TRUE,_xll.ohTrigger(trigger))</f>
        <v>1.3226796400545915E-2</v>
      </c>
      <c r="AI747" s="43">
        <f>_xll.qlIndexFixing($Y$6,$AC747,TRUE,trigger)</f>
        <v>1.3227004624410463E-2</v>
      </c>
      <c r="AJ747" s="45">
        <f t="shared" si="37"/>
        <v>-2.0822386454823205E-3</v>
      </c>
    </row>
    <row r="748" spans="28:36" x14ac:dyDescent="0.2">
      <c r="AB748" s="114" t="s">
        <v>87</v>
      </c>
      <c r="AC748" s="40">
        <f>_xll.qlInterestRateIndexFixingDate($Y$21,AD748)</f>
        <v>44617</v>
      </c>
      <c r="AD748" s="40">
        <f>_xll.qlCalendarAdvance(calendar,$AD747,AB748,,,trigger)</f>
        <v>44621</v>
      </c>
      <c r="AE748" s="40">
        <f>_xll.qlInterestRateIndexMaturity($Y$21,AD748,)</f>
        <v>44713</v>
      </c>
      <c r="AF748" s="43" t="e">
        <f>_xll.qlTenorBasisValue(TenorBasis3M,AD748,_xll.ohTrigger(trigger,$Y$36))</f>
        <v>#NUM!</v>
      </c>
      <c r="AG748" s="82">
        <f t="shared" si="36"/>
        <v>1.327741297642741E-2</v>
      </c>
      <c r="AH748" s="82">
        <f>_xll.qlIndexFixing($Y$21,$AC748,TRUE,_xll.ohTrigger(trigger))</f>
        <v>1.3285063793041171E-2</v>
      </c>
      <c r="AI748" s="43">
        <f>_xll.qlIndexFixing($Y$6,$AC748,TRUE,trigger)</f>
        <v>1.327741297642741E-2</v>
      </c>
      <c r="AJ748" s="45">
        <f t="shared" si="37"/>
        <v>7.6508166137606581E-2</v>
      </c>
    </row>
    <row r="749" spans="28:36" x14ac:dyDescent="0.2">
      <c r="AB749" s="114" t="s">
        <v>87</v>
      </c>
      <c r="AC749" s="40">
        <f>_xll.qlInterestRateIndexFixingDate($Y$21,AD749)</f>
        <v>44624</v>
      </c>
      <c r="AD749" s="40">
        <f>_xll.qlCalendarAdvance(calendar,$AD748,AB749,,,trigger)</f>
        <v>44628</v>
      </c>
      <c r="AE749" s="40">
        <f>_xll.qlInterestRateIndexMaturity($Y$21,AD749,)</f>
        <v>44720</v>
      </c>
      <c r="AF749" s="43" t="e">
        <f>_xll.qlTenorBasisValue(TenorBasis3M,AD749,_xll.ohTrigger(trigger,$Y$36))</f>
        <v>#NUM!</v>
      </c>
      <c r="AG749" s="82">
        <f t="shared" si="36"/>
        <v>1.3327607080690354E-2</v>
      </c>
      <c r="AH749" s="82">
        <f>_xll.qlIndexFixing($Y$21,$AC749,TRUE,_xll.ohTrigger(trigger))</f>
        <v>1.3335423946976E-2</v>
      </c>
      <c r="AI749" s="43">
        <f>_xll.qlIndexFixing($Y$6,$AC749,TRUE,trigger)</f>
        <v>1.3327607080690354E-2</v>
      </c>
      <c r="AJ749" s="45">
        <f t="shared" si="37"/>
        <v>7.8168662856464149E-2</v>
      </c>
    </row>
    <row r="750" spans="28:36" x14ac:dyDescent="0.2">
      <c r="AB750" s="114" t="s">
        <v>87</v>
      </c>
      <c r="AC750" s="40">
        <f>_xll.qlInterestRateIndexFixingDate($Y$21,AD750)</f>
        <v>44631</v>
      </c>
      <c r="AD750" s="40">
        <f>_xll.qlCalendarAdvance(calendar,$AD749,AB750,,,trigger)</f>
        <v>44635</v>
      </c>
      <c r="AE750" s="40">
        <f>_xll.qlInterestRateIndexMaturity($Y$21,AD750,)</f>
        <v>44727</v>
      </c>
      <c r="AF750" s="43" t="e">
        <f>_xll.qlTenorBasisValue(TenorBasis3M,AD750,_xll.ohTrigger(trigger,$Y$36))</f>
        <v>#NUM!</v>
      </c>
      <c r="AG750" s="82">
        <f t="shared" si="36"/>
        <v>1.3377588071740358E-2</v>
      </c>
      <c r="AH750" s="82">
        <f>_xll.qlIndexFixing($Y$21,$AC750,TRUE,_xll.ohTrigger(trigger))</f>
        <v>1.3385535243784618E-2</v>
      </c>
      <c r="AI750" s="43">
        <f>_xll.qlIndexFixing($Y$6,$AC750,TRUE,trigger)</f>
        <v>1.3377588071740358E-2</v>
      </c>
      <c r="AJ750" s="45">
        <f t="shared" si="37"/>
        <v>7.9471720442602506E-2</v>
      </c>
    </row>
    <row r="751" spans="28:36" x14ac:dyDescent="0.2">
      <c r="AB751" s="114" t="s">
        <v>87</v>
      </c>
      <c r="AC751" s="40">
        <f>_xll.qlInterestRateIndexFixingDate($Y$21,AD751)</f>
        <v>44638</v>
      </c>
      <c r="AD751" s="40">
        <f>_xll.qlCalendarAdvance(calendar,$AD750,AB751,,,trigger)</f>
        <v>44642</v>
      </c>
      <c r="AE751" s="40">
        <f>_xll.qlInterestRateIndexMaturity($Y$21,AD751,)</f>
        <v>44734</v>
      </c>
      <c r="AF751" s="43" t="e">
        <f>_xll.qlTenorBasisValue(TenorBasis3M,AD751,_xll.ohTrigger(trigger,$Y$36))</f>
        <v>#NUM!</v>
      </c>
      <c r="AG751" s="82">
        <f t="shared" si="36"/>
        <v>1.3427357084118475E-2</v>
      </c>
      <c r="AH751" s="82">
        <f>_xll.qlIndexFixing($Y$21,$AC751,TRUE,_xll.ohTrigger(trigger))</f>
        <v>1.3435397673924225E-2</v>
      </c>
      <c r="AI751" s="43">
        <f>_xll.qlIndexFixing($Y$6,$AC751,TRUE,trigger)</f>
        <v>1.3427357084118475E-2</v>
      </c>
      <c r="AJ751" s="45">
        <f t="shared" si="37"/>
        <v>8.0405898057502034E-2</v>
      </c>
    </row>
    <row r="752" spans="28:36" x14ac:dyDescent="0.2">
      <c r="AB752" s="114" t="s">
        <v>87</v>
      </c>
      <c r="AC752" s="40">
        <f>_xll.qlInterestRateIndexFixingDate($Y$21,AD752)</f>
        <v>44645</v>
      </c>
      <c r="AD752" s="40">
        <f>_xll.qlCalendarAdvance(calendar,$AD751,AB752,,,trigger)</f>
        <v>44649</v>
      </c>
      <c r="AE752" s="40">
        <f>_xll.qlInterestRateIndexMaturity($Y$21,AD752,)</f>
        <v>44741</v>
      </c>
      <c r="AF752" s="43" t="e">
        <f>_xll.qlTenorBasisValue(TenorBasis3M,AD752,_xll.ohTrigger(trigger,$Y$36))</f>
        <v>#NUM!</v>
      </c>
      <c r="AG752" s="82">
        <f t="shared" si="36"/>
        <v>1.347691525236577E-2</v>
      </c>
      <c r="AH752" s="82">
        <f>_xll.qlIndexFixing($Y$21,$AC752,TRUE,_xll.ohTrigger(trigger))</f>
        <v>1.3485011227895463E-2</v>
      </c>
      <c r="AI752" s="43">
        <f>_xll.qlIndexFixing($Y$6,$AC752,TRUE,trigger)</f>
        <v>1.347691525236577E-2</v>
      </c>
      <c r="AJ752" s="45">
        <f t="shared" si="37"/>
        <v>8.0959755296931141E-2</v>
      </c>
    </row>
    <row r="753" spans="28:36" x14ac:dyDescent="0.2">
      <c r="AB753" s="114" t="s">
        <v>87</v>
      </c>
      <c r="AC753" s="40">
        <f>_xll.qlInterestRateIndexFixingDate($Y$21,AD753)</f>
        <v>44652</v>
      </c>
      <c r="AD753" s="40">
        <f>_xll.qlCalendarAdvance(calendar,$AD752,AB753,,,trigger)</f>
        <v>44656</v>
      </c>
      <c r="AE753" s="40">
        <f>_xll.qlInterestRateIndexMaturity($Y$21,AD753,)</f>
        <v>44747</v>
      </c>
      <c r="AF753" s="43" t="e">
        <f>_xll.qlTenorBasisValue(TenorBasis3M,AD753,_xll.ohTrigger(trigger,$Y$36))</f>
        <v>#NUM!</v>
      </c>
      <c r="AG753" s="82">
        <f t="shared" si="36"/>
        <v>1.3526263711023296E-2</v>
      </c>
      <c r="AH753" s="82">
        <f>_xll.qlIndexFixing($Y$21,$AC753,TRUE,_xll.ohTrigger(trigger))</f>
        <v>1.35306429405456E-2</v>
      </c>
      <c r="AI753" s="43">
        <f>_xll.qlIndexFixing($Y$6,$AC753,TRUE,trigger)</f>
        <v>1.3526263711023296E-2</v>
      </c>
      <c r="AJ753" s="45">
        <f t="shared" si="37"/>
        <v>4.3792295223044758E-2</v>
      </c>
    </row>
    <row r="754" spans="28:36" x14ac:dyDescent="0.2">
      <c r="AB754" s="114" t="s">
        <v>87</v>
      </c>
      <c r="AC754" s="40">
        <f>_xll.qlInterestRateIndexFixingDate($Y$21,AD754)</f>
        <v>44659</v>
      </c>
      <c r="AD754" s="40">
        <f>_xll.qlCalendarAdvance(calendar,$AD753,AB754,,,trigger)</f>
        <v>44663</v>
      </c>
      <c r="AE754" s="40">
        <f>_xll.qlInterestRateIndexMaturity($Y$21,AD754,)</f>
        <v>44754</v>
      </c>
      <c r="AF754" s="43" t="e">
        <f>_xll.qlTenorBasisValue(TenorBasis3M,AD754,_xll.ohTrigger(trigger,$Y$36))</f>
        <v>#NUM!</v>
      </c>
      <c r="AG754" s="82">
        <f t="shared" si="36"/>
        <v>1.3575403594632116E-2</v>
      </c>
      <c r="AH754" s="82">
        <f>_xll.qlIndexFixing($Y$21,$AC754,TRUE,_xll.ohTrigger(trigger))</f>
        <v>1.3579774646045232E-2</v>
      </c>
      <c r="AI754" s="43">
        <f>_xll.qlIndexFixing($Y$6,$AC754,TRUE,trigger)</f>
        <v>1.3575403594632116E-2</v>
      </c>
      <c r="AJ754" s="45">
        <f t="shared" si="37"/>
        <v>4.3710514131163614E-2</v>
      </c>
    </row>
    <row r="755" spans="28:36" x14ac:dyDescent="0.2">
      <c r="AB755" s="114" t="s">
        <v>87</v>
      </c>
      <c r="AC755" s="40">
        <f>_xll.qlInterestRateIndexFixingDate($Y$21,AD755)</f>
        <v>44664</v>
      </c>
      <c r="AD755" s="40">
        <f>_xll.qlCalendarAdvance(calendar,$AD754,AB755,,,trigger)</f>
        <v>44670</v>
      </c>
      <c r="AE755" s="40">
        <f>_xll.qlInterestRateIndexMaturity($Y$21,AD755,)</f>
        <v>44761</v>
      </c>
      <c r="AF755" s="43" t="e">
        <f>_xll.qlTenorBasisValue(TenorBasis3M,AD755,_xll.ohTrigger(trigger,$Y$36))</f>
        <v>#NUM!</v>
      </c>
      <c r="AG755" s="82">
        <f t="shared" si="36"/>
        <v>1.3624336037733288E-2</v>
      </c>
      <c r="AH755" s="82">
        <f>_xll.qlIndexFixing($Y$21,$AC755,TRUE,_xll.ohTrigger(trigger))</f>
        <v>1.362865745055801E-2</v>
      </c>
      <c r="AI755" s="43">
        <f>_xll.qlIndexFixing($Y$6,$AC755,TRUE,trigger)</f>
        <v>1.3624336037733288E-2</v>
      </c>
      <c r="AJ755" s="45">
        <f t="shared" si="37"/>
        <v>4.3214128247221623E-2</v>
      </c>
    </row>
    <row r="756" spans="28:36" x14ac:dyDescent="0.2">
      <c r="AB756" s="114" t="s">
        <v>87</v>
      </c>
      <c r="AC756" s="40">
        <f>_xll.qlInterestRateIndexFixingDate($Y$21,AD756)</f>
        <v>44673</v>
      </c>
      <c r="AD756" s="40">
        <f>_xll.qlCalendarAdvance(calendar,$AD755,AB756,,,trigger)</f>
        <v>44677</v>
      </c>
      <c r="AE756" s="40">
        <f>_xll.qlInterestRateIndexMaturity($Y$21,AD756,)</f>
        <v>44768</v>
      </c>
      <c r="AF756" s="43" t="e">
        <f>_xll.qlTenorBasisValue(TenorBasis3M,AD756,_xll.ohTrigger(trigger,$Y$36))</f>
        <v>#NUM!</v>
      </c>
      <c r="AG756" s="82">
        <f t="shared" si="36"/>
        <v>1.3673062174867868E-2</v>
      </c>
      <c r="AH756" s="82">
        <f>_xll.qlIndexFixing($Y$21,$AC756,TRUE,_xll.ohTrigger(trigger))</f>
        <v>1.3677291344871962E-2</v>
      </c>
      <c r="AI756" s="43">
        <f>_xll.qlIndexFixing($Y$6,$AC756,TRUE,trigger)</f>
        <v>1.3673062174867868E-2</v>
      </c>
      <c r="AJ756" s="45">
        <f t="shared" si="37"/>
        <v>4.2291700040938268E-2</v>
      </c>
    </row>
    <row r="757" spans="28:36" x14ac:dyDescent="0.2">
      <c r="AB757" s="114" t="s">
        <v>87</v>
      </c>
      <c r="AC757" s="40">
        <f>_xll.qlInterestRateIndexFixingDate($Y$21,AD757)</f>
        <v>44680</v>
      </c>
      <c r="AD757" s="40">
        <f>_xll.qlCalendarAdvance(calendar,$AD756,AB757,,,trigger)</f>
        <v>44684</v>
      </c>
      <c r="AE757" s="40">
        <f>_xll.qlInterestRateIndexMaturity($Y$21,AD757,)</f>
        <v>44776</v>
      </c>
      <c r="AF757" s="43" t="e">
        <f>_xll.qlTenorBasisValue(TenorBasis3M,AD757,_xll.ohTrigger(trigger,$Y$36))</f>
        <v>#NUM!</v>
      </c>
      <c r="AG757" s="82">
        <f t="shared" si="36"/>
        <v>1.3721583140576919E-2</v>
      </c>
      <c r="AH757" s="82">
        <f>_xll.qlIndexFixing($Y$21,$AC757,TRUE,_xll.ohTrigger(trigger))</f>
        <v>1.3729345526144129E-2</v>
      </c>
      <c r="AI757" s="43">
        <f>_xll.qlIndexFixing($Y$6,$AC757,TRUE,trigger)</f>
        <v>1.3721583140576919E-2</v>
      </c>
      <c r="AJ757" s="45">
        <f t="shared" si="37"/>
        <v>7.7623855672098035E-2</v>
      </c>
    </row>
    <row r="758" spans="28:36" x14ac:dyDescent="0.2">
      <c r="AB758" s="114" t="s">
        <v>87</v>
      </c>
      <c r="AC758" s="40">
        <f>_xll.qlInterestRateIndexFixingDate($Y$21,AD758)</f>
        <v>44687</v>
      </c>
      <c r="AD758" s="40">
        <f>_xll.qlCalendarAdvance(calendar,$AD757,AB758,,,trigger)</f>
        <v>44691</v>
      </c>
      <c r="AE758" s="40">
        <f>_xll.qlInterestRateIndexMaturity($Y$21,AD758,)</f>
        <v>44783</v>
      </c>
      <c r="AF758" s="43" t="e">
        <f>_xll.qlTenorBasisValue(TenorBasis3M,AD758,_xll.ohTrigger(trigger,$Y$36))</f>
        <v>#NUM!</v>
      </c>
      <c r="AG758" s="82">
        <f t="shared" si="36"/>
        <v>1.3769900069401497E-2</v>
      </c>
      <c r="AH758" s="82">
        <f>_xll.qlIndexFixing($Y$21,$AC758,TRUE,_xll.ohTrigger(trigger))</f>
        <v>1.3777465626314739E-2</v>
      </c>
      <c r="AI758" s="43">
        <f>_xll.qlIndexFixing($Y$6,$AC758,TRUE,trigger)</f>
        <v>1.3769900069401497E-2</v>
      </c>
      <c r="AJ758" s="45">
        <f t="shared" si="37"/>
        <v>7.5655569132422607E-2</v>
      </c>
    </row>
    <row r="759" spans="28:36" x14ac:dyDescent="0.2">
      <c r="AB759" s="114" t="s">
        <v>87</v>
      </c>
      <c r="AC759" s="40">
        <f>_xll.qlInterestRateIndexFixingDate($Y$21,AD759)</f>
        <v>44694</v>
      </c>
      <c r="AD759" s="40">
        <f>_xll.qlCalendarAdvance(calendar,$AD758,AB759,,,trigger)</f>
        <v>44698</v>
      </c>
      <c r="AE759" s="40">
        <f>_xll.qlInterestRateIndexMaturity($Y$21,AD759,)</f>
        <v>44790</v>
      </c>
      <c r="AF759" s="43" t="e">
        <f>_xll.qlTenorBasisValue(TenorBasis3M,AD759,_xll.ohTrigger(trigger,$Y$36))</f>
        <v>#NUM!</v>
      </c>
      <c r="AG759" s="82">
        <f t="shared" si="36"/>
        <v>1.3818014095882661E-2</v>
      </c>
      <c r="AH759" s="82">
        <f>_xll.qlIndexFixing($Y$21,$AC759,TRUE,_xll.ohTrigger(trigger))</f>
        <v>1.3825336785161272E-2</v>
      </c>
      <c r="AI759" s="43">
        <f>_xll.qlIndexFixing($Y$6,$AC759,TRUE,trigger)</f>
        <v>1.3818014095882661E-2</v>
      </c>
      <c r="AJ759" s="45">
        <f t="shared" si="37"/>
        <v>7.3226892786104614E-2</v>
      </c>
    </row>
    <row r="760" spans="28:36" x14ac:dyDescent="0.2">
      <c r="AB760" s="114" t="s">
        <v>87</v>
      </c>
      <c r="AC760" s="40">
        <f>_xll.qlInterestRateIndexFixingDate($Y$21,AD760)</f>
        <v>44701</v>
      </c>
      <c r="AD760" s="40">
        <f>_xll.qlCalendarAdvance(calendar,$AD759,AB760,,,trigger)</f>
        <v>44705</v>
      </c>
      <c r="AE760" s="40">
        <f>_xll.qlInterestRateIndexMaturity($Y$21,AD760,)</f>
        <v>44797</v>
      </c>
      <c r="AF760" s="43" t="e">
        <f>_xll.qlTenorBasisValue(TenorBasis3M,AD760,_xll.ohTrigger(trigger,$Y$36))</f>
        <v>#NUM!</v>
      </c>
      <c r="AG760" s="82">
        <f t="shared" si="36"/>
        <v>1.3865926354561471E-2</v>
      </c>
      <c r="AH760" s="82">
        <f>_xll.qlIndexFixing($Y$21,$AC760,TRUE,_xll.ohTrigger(trigger))</f>
        <v>1.3872958993564936E-2</v>
      </c>
      <c r="AI760" s="43">
        <f>_xll.qlIndexFixing($Y$6,$AC760,TRUE,trigger)</f>
        <v>1.3865926354561471E-2</v>
      </c>
      <c r="AJ760" s="45">
        <f t="shared" si="37"/>
        <v>7.0326390034652908E-2</v>
      </c>
    </row>
    <row r="761" spans="28:36" x14ac:dyDescent="0.2">
      <c r="AB761" s="114" t="s">
        <v>87</v>
      </c>
      <c r="AC761" s="40">
        <f>_xll.qlInterestRateIndexFixingDate($Y$21,AD761)</f>
        <v>44708</v>
      </c>
      <c r="AD761" s="40">
        <f>_xll.qlCalendarAdvance(calendar,$AD760,AB761,,,trigger)</f>
        <v>44712</v>
      </c>
      <c r="AE761" s="40">
        <f>_xll.qlInterestRateIndexMaturity($Y$21,AD761,)</f>
        <v>44804</v>
      </c>
      <c r="AF761" s="43" t="e">
        <f>_xll.qlTenorBasisValue(TenorBasis3M,AD761,_xll.ohTrigger(trigger,$Y$36))</f>
        <v>#NUM!</v>
      </c>
      <c r="AG761" s="82">
        <f t="shared" si="36"/>
        <v>1.3913637979978986E-2</v>
      </c>
      <c r="AH761" s="82">
        <f>_xll.qlIndexFixing($Y$21,$AC761,TRUE,_xll.ohTrigger(trigger))</f>
        <v>1.3920332242455596E-2</v>
      </c>
      <c r="AI761" s="43">
        <f>_xll.qlIndexFixing($Y$6,$AC761,TRUE,trigger)</f>
        <v>1.3913637979978986E-2</v>
      </c>
      <c r="AJ761" s="45">
        <f t="shared" si="37"/>
        <v>6.6942624766096887E-2</v>
      </c>
    </row>
    <row r="762" spans="28:36" x14ac:dyDescent="0.2">
      <c r="AB762" s="114" t="s">
        <v>87</v>
      </c>
      <c r="AC762" s="40">
        <f>_xll.qlInterestRateIndexFixingDate($Y$21,AD762)</f>
        <v>44715</v>
      </c>
      <c r="AD762" s="40">
        <f>_xll.qlCalendarAdvance(calendar,$AD761,AB762,,,trigger)</f>
        <v>44719</v>
      </c>
      <c r="AE762" s="40">
        <f>_xll.qlInterestRateIndexMaturity($Y$21,AD762,)</f>
        <v>44811</v>
      </c>
      <c r="AF762" s="43" t="e">
        <f>_xll.qlTenorBasisValue(TenorBasis3M,AD762,_xll.ohTrigger(trigger,$Y$36))</f>
        <v>#NUM!</v>
      </c>
      <c r="AG762" s="82">
        <f t="shared" si="36"/>
        <v>1.3961150106676264E-2</v>
      </c>
      <c r="AH762" s="82">
        <f>_xll.qlIndexFixing($Y$21,$AC762,TRUE,_xll.ohTrigger(trigger))</f>
        <v>1.3967456522807427E-2</v>
      </c>
      <c r="AI762" s="43">
        <f>_xll.qlIndexFixing($Y$6,$AC762,TRUE,trigger)</f>
        <v>1.3961150106676264E-2</v>
      </c>
      <c r="AJ762" s="45">
        <f t="shared" si="37"/>
        <v>6.3064161311635752E-2</v>
      </c>
    </row>
    <row r="763" spans="28:36" x14ac:dyDescent="0.2">
      <c r="AB763" s="114" t="s">
        <v>87</v>
      </c>
      <c r="AC763" s="40">
        <f>_xll.qlInterestRateIndexFixingDate($Y$21,AD763)</f>
        <v>44722</v>
      </c>
      <c r="AD763" s="40">
        <f>_xll.qlCalendarAdvance(calendar,$AD762,AB763,,,trigger)</f>
        <v>44726</v>
      </c>
      <c r="AE763" s="40">
        <f>_xll.qlInterestRateIndexMaturity($Y$21,AD763,)</f>
        <v>44818</v>
      </c>
      <c r="AF763" s="43" t="e">
        <f>_xll.qlTenorBasisValue(TenorBasis3M,AD763,_xll.ohTrigger(trigger,$Y$36))</f>
        <v>#NUM!</v>
      </c>
      <c r="AG763" s="82">
        <f t="shared" si="36"/>
        <v>1.4008463869194363E-2</v>
      </c>
      <c r="AH763" s="82">
        <f>_xll.qlIndexFixing($Y$21,$AC763,TRUE,_xll.ohTrigger(trigger))</f>
        <v>1.4014331825643263E-2</v>
      </c>
      <c r="AI763" s="43">
        <f>_xll.qlIndexFixing($Y$6,$AC763,TRUE,trigger)</f>
        <v>1.4008463869194363E-2</v>
      </c>
      <c r="AJ763" s="45">
        <f t="shared" si="37"/>
        <v>5.8679564489006603E-2</v>
      </c>
    </row>
    <row r="764" spans="28:36" x14ac:dyDescent="0.2">
      <c r="AB764" s="114" t="s">
        <v>87</v>
      </c>
      <c r="AC764" s="40">
        <f>_xll.qlInterestRateIndexFixingDate($Y$21,AD764)</f>
        <v>44729</v>
      </c>
      <c r="AD764" s="40">
        <f>_xll.qlCalendarAdvance(calendar,$AD763,AB764,,,trigger)</f>
        <v>44733</v>
      </c>
      <c r="AE764" s="40">
        <f>_xll.qlInterestRateIndexMaturity($Y$21,AD764,)</f>
        <v>44825</v>
      </c>
      <c r="AF764" s="43" t="e">
        <f>_xll.qlTenorBasisValue(TenorBasis3M,AD764,_xll.ohTrigger(trigger,$Y$36))</f>
        <v>#NUM!</v>
      </c>
      <c r="AG764" s="82">
        <f t="shared" si="36"/>
        <v>1.4055580402074344E-2</v>
      </c>
      <c r="AH764" s="82">
        <f>_xll.qlIndexFixing($Y$21,$AC764,TRUE,_xll.ohTrigger(trigger))</f>
        <v>1.4060958142034593E-2</v>
      </c>
      <c r="AI764" s="43">
        <f>_xll.qlIndexFixing($Y$6,$AC764,TRUE,trigger)</f>
        <v>1.4055580402074344E-2</v>
      </c>
      <c r="AJ764" s="45">
        <f t="shared" si="37"/>
        <v>5.3777399602484427E-2</v>
      </c>
    </row>
    <row r="765" spans="28:36" x14ac:dyDescent="0.2">
      <c r="AB765" s="114" t="s">
        <v>87</v>
      </c>
      <c r="AC765" s="40">
        <f>_xll.qlInterestRateIndexFixingDate($Y$21,AD765)</f>
        <v>44736</v>
      </c>
      <c r="AD765" s="40">
        <f>_xll.qlCalendarAdvance(calendar,$AD764,AB765,,,trigger)</f>
        <v>44740</v>
      </c>
      <c r="AE765" s="40">
        <f>_xll.qlInterestRateIndexMaturity($Y$21,AD765,)</f>
        <v>44832</v>
      </c>
      <c r="AF765" s="43" t="e">
        <f>_xll.qlTenorBasisValue(TenorBasis3M,AD765,_xll.ohTrigger(trigger,$Y$36))</f>
        <v>#NUM!</v>
      </c>
      <c r="AG765" s="82">
        <f t="shared" si="36"/>
        <v>1.4102500839857262E-2</v>
      </c>
      <c r="AH765" s="82">
        <f>_xll.qlIndexFixing($Y$21,$AC765,TRUE,_xll.ohTrigger(trigger))</f>
        <v>1.4107335463099826E-2</v>
      </c>
      <c r="AI765" s="43">
        <f>_xll.qlIndexFixing($Y$6,$AC765,TRUE,trigger)</f>
        <v>1.4102500839857262E-2</v>
      </c>
      <c r="AJ765" s="45">
        <f t="shared" si="37"/>
        <v>4.8346232425638958E-2</v>
      </c>
    </row>
    <row r="766" spans="28:36" x14ac:dyDescent="0.2">
      <c r="AB766" s="114" t="s">
        <v>87</v>
      </c>
      <c r="AC766" s="40">
        <f>_xll.qlInterestRateIndexFixingDate($Y$21,AD766)</f>
        <v>44743</v>
      </c>
      <c r="AD766" s="40">
        <f>_xll.qlCalendarAdvance(calendar,$AD765,AB766,,,trigger)</f>
        <v>44747</v>
      </c>
      <c r="AE766" s="40">
        <f>_xll.qlInterestRateIndexMaturity($Y$21,AD766,)</f>
        <v>44839</v>
      </c>
      <c r="AF766" s="43" t="e">
        <f>_xll.qlTenorBasisValue(TenorBasis3M,AD766,_xll.ohTrigger(trigger,$Y$36))</f>
        <v>#NUM!</v>
      </c>
      <c r="AG766" s="82">
        <f t="shared" si="36"/>
        <v>1.4149226316672767E-2</v>
      </c>
      <c r="AH766" s="82">
        <f>_xll.qlIndexFixing($Y$21,$AC766,TRUE,_xll.ohTrigger(trigger))</f>
        <v>1.4153463816967766E-2</v>
      </c>
      <c r="AI766" s="43">
        <f>_xll.qlIndexFixing($Y$6,$AC766,TRUE,trigger)</f>
        <v>1.4149226316672767E-2</v>
      </c>
      <c r="AJ766" s="45">
        <f t="shared" si="37"/>
        <v>4.2375002949988222E-2</v>
      </c>
    </row>
    <row r="767" spans="28:36" x14ac:dyDescent="0.2">
      <c r="AB767" s="114" t="s">
        <v>87</v>
      </c>
      <c r="AC767" s="40">
        <f>_xll.qlInterestRateIndexFixingDate($Y$21,AD767)</f>
        <v>44750</v>
      </c>
      <c r="AD767" s="40">
        <f>_xll.qlCalendarAdvance(calendar,$AD766,AB767,,,trigger)</f>
        <v>44754</v>
      </c>
      <c r="AE767" s="40">
        <f>_xll.qlInterestRateIndexMaturity($Y$21,AD767,)</f>
        <v>44846</v>
      </c>
      <c r="AF767" s="43" t="e">
        <f>_xll.qlTenorBasisValue(TenorBasis3M,AD767,_xll.ohTrigger(trigger,$Y$36))</f>
        <v>#NUM!</v>
      </c>
      <c r="AG767" s="82">
        <f t="shared" si="36"/>
        <v>1.4195757757651872E-2</v>
      </c>
      <c r="AH767" s="82">
        <f>_xll.qlIndexFixing($Y$21,$AC767,TRUE,_xll.ohTrigger(trigger))</f>
        <v>1.4199346452192882E-2</v>
      </c>
      <c r="AI767" s="43">
        <f>_xll.qlIndexFixing($Y$6,$AC767,TRUE,trigger)</f>
        <v>1.4195757757651872E-2</v>
      </c>
      <c r="AJ767" s="45">
        <f t="shared" si="37"/>
        <v>3.5886945410103233E-2</v>
      </c>
    </row>
    <row r="768" spans="28:36" x14ac:dyDescent="0.2">
      <c r="AB768" s="114" t="s">
        <v>87</v>
      </c>
      <c r="AC768" s="40">
        <f>_xll.qlInterestRateIndexFixingDate($Y$21,AD768)</f>
        <v>44757</v>
      </c>
      <c r="AD768" s="40">
        <f>_xll.qlCalendarAdvance(calendar,$AD767,AB768,,,trigger)</f>
        <v>44761</v>
      </c>
      <c r="AE768" s="40">
        <f>_xll.qlInterestRateIndexMaturity($Y$21,AD768,)</f>
        <v>44853</v>
      </c>
      <c r="AF768" s="43" t="e">
        <f>_xll.qlTenorBasisValue(TenorBasis3M,AD768,_xll.ohTrigger(trigger,$Y$36))</f>
        <v>#NUM!</v>
      </c>
      <c r="AG768" s="82">
        <f t="shared" si="36"/>
        <v>1.4242095539509905E-2</v>
      </c>
      <c r="AH768" s="82">
        <f>_xll.qlIndexFixing($Y$21,$AC768,TRUE,_xll.ohTrigger(trigger))</f>
        <v>1.424499229137957E-2</v>
      </c>
      <c r="AI768" s="43">
        <f>_xll.qlIndexFixing($Y$6,$AC768,TRUE,trigger)</f>
        <v>1.4242095539509905E-2</v>
      </c>
      <c r="AJ768" s="45">
        <f t="shared" si="37"/>
        <v>2.8967518696642464E-2</v>
      </c>
    </row>
    <row r="769" spans="28:36" x14ac:dyDescent="0.2">
      <c r="AB769" s="114" t="s">
        <v>87</v>
      </c>
      <c r="AC769" s="40">
        <f>_xll.qlInterestRateIndexFixingDate($Y$21,AD769)</f>
        <v>44764</v>
      </c>
      <c r="AD769" s="40">
        <f>_xll.qlCalendarAdvance(calendar,$AD768,AB769,,,trigger)</f>
        <v>44768</v>
      </c>
      <c r="AE769" s="40">
        <f>_xll.qlInterestRateIndexMaturity($Y$21,AD769,)</f>
        <v>44860</v>
      </c>
      <c r="AF769" s="43" t="e">
        <f>_xll.qlTenorBasisValue(TenorBasis3M,AD769,_xll.ohTrigger(trigger,$Y$36))</f>
        <v>#NUM!</v>
      </c>
      <c r="AG769" s="82">
        <f t="shared" si="36"/>
        <v>1.4288239950096643E-2</v>
      </c>
      <c r="AH769" s="82">
        <f>_xll.qlIndexFixing($Y$21,$AC769,TRUE,_xll.ohTrigger(trigger))</f>
        <v>1.4290410835149854E-2</v>
      </c>
      <c r="AI769" s="43">
        <f>_xll.qlIndexFixing($Y$6,$AC769,TRUE,trigger)</f>
        <v>1.4288239950096643E-2</v>
      </c>
      <c r="AJ769" s="45">
        <f t="shared" si="37"/>
        <v>2.1708850532105306E-2</v>
      </c>
    </row>
    <row r="770" spans="28:36" x14ac:dyDescent="0.2">
      <c r="AB770" s="114" t="s">
        <v>87</v>
      </c>
      <c r="AC770" s="40">
        <f>_xll.qlInterestRateIndexFixingDate($Y$21,AD770)</f>
        <v>44771</v>
      </c>
      <c r="AD770" s="40">
        <f>_xll.qlCalendarAdvance(calendar,$AD769,AB770,,,trigger)</f>
        <v>44775</v>
      </c>
      <c r="AE770" s="40">
        <f>_xll.qlInterestRateIndexMaturity($Y$21,AD770,)</f>
        <v>44867</v>
      </c>
      <c r="AF770" s="43" t="e">
        <f>_xll.qlTenorBasisValue(TenorBasis3M,AD770,_xll.ohTrigger(trigger,$Y$36))</f>
        <v>#NUM!</v>
      </c>
      <c r="AG770" s="82">
        <f t="shared" si="36"/>
        <v>1.4334191277261854E-2</v>
      </c>
      <c r="AH770" s="82">
        <f>_xll.qlIndexFixing($Y$21,$AC770,TRUE,_xll.ohTrigger(trigger))</f>
        <v>1.4335611584602774E-2</v>
      </c>
      <c r="AI770" s="43">
        <f>_xll.qlIndexFixing($Y$6,$AC770,TRUE,trigger)</f>
        <v>1.4334191277261854E-2</v>
      </c>
      <c r="AJ770" s="45">
        <f t="shared" si="37"/>
        <v>1.4203073409203154E-2</v>
      </c>
    </row>
    <row r="771" spans="28:36" x14ac:dyDescent="0.2">
      <c r="AB771" s="114" t="s">
        <v>87</v>
      </c>
      <c r="AC771" s="40">
        <f>_xll.qlInterestRateIndexFixingDate($Y$21,AD771)</f>
        <v>44778</v>
      </c>
      <c r="AD771" s="40">
        <f>_xll.qlCalendarAdvance(calendar,$AD770,AB771,,,trigger)</f>
        <v>44782</v>
      </c>
      <c r="AE771" s="40">
        <f>_xll.qlInterestRateIndexMaturity($Y$21,AD771,)</f>
        <v>44874</v>
      </c>
      <c r="AF771" s="43" t="e">
        <f>_xll.qlTenorBasisValue(TenorBasis3M,AD771,_xll.ohTrigger(trigger,$Y$36))</f>
        <v>#NUM!</v>
      </c>
      <c r="AG771" s="82">
        <f t="shared" si="36"/>
        <v>1.4379949808855309E-2</v>
      </c>
      <c r="AH771" s="82">
        <f>_xll.qlIndexFixing($Y$21,$AC771,TRUE,_xll.ohTrigger(trigger))</f>
        <v>1.4380604041312642E-2</v>
      </c>
      <c r="AI771" s="43">
        <f>_xll.qlIndexFixing($Y$6,$AC771,TRUE,trigger)</f>
        <v>1.4379949808855309E-2</v>
      </c>
      <c r="AJ771" s="45">
        <f t="shared" si="37"/>
        <v>6.5423245733386981E-3</v>
      </c>
    </row>
    <row r="772" spans="28:36" x14ac:dyDescent="0.2">
      <c r="AB772" s="114" t="s">
        <v>87</v>
      </c>
      <c r="AC772" s="40">
        <f>_xll.qlInterestRateIndexFixingDate($Y$21,AD772)</f>
        <v>44785</v>
      </c>
      <c r="AD772" s="40">
        <f>_xll.qlCalendarAdvance(calendar,$AD771,AB772,,,trigger)</f>
        <v>44789</v>
      </c>
      <c r="AE772" s="40">
        <f>_xll.qlInterestRateIndexMaturity($Y$21,AD772,)</f>
        <v>44881</v>
      </c>
      <c r="AF772" s="43" t="e">
        <f>_xll.qlTenorBasisValue(TenorBasis3M,AD772,_xll.ohTrigger(trigger,$Y$36))</f>
        <v>#NUM!</v>
      </c>
      <c r="AG772" s="82">
        <f t="shared" ref="AG772:AG835" si="38">AI772</f>
        <v>1.442551583272678E-2</v>
      </c>
      <c r="AH772" s="82">
        <f>_xll.qlIndexFixing($Y$21,$AC772,TRUE,_xll.ohTrigger(trigger))</f>
        <v>1.4425397707325564E-2</v>
      </c>
      <c r="AI772" s="43">
        <f>_xll.qlIndexFixing($Y$6,$AC772,TRUE,trigger)</f>
        <v>1.442551583272678E-2</v>
      </c>
      <c r="AJ772" s="45">
        <f t="shared" ref="AJ772:AJ835" si="39">(AH772-AI772)*10000</f>
        <v>-1.181254012157934E-3</v>
      </c>
    </row>
    <row r="773" spans="28:36" x14ac:dyDescent="0.2">
      <c r="AB773" s="114" t="s">
        <v>87</v>
      </c>
      <c r="AC773" s="40">
        <f>_xll.qlInterestRateIndexFixingDate($Y$21,AD773)</f>
        <v>44792</v>
      </c>
      <c r="AD773" s="40">
        <f>_xll.qlCalendarAdvance(calendar,$AD772,AB773,,,trigger)</f>
        <v>44796</v>
      </c>
      <c r="AE773" s="40">
        <f>_xll.qlInterestRateIndexMaturity($Y$21,AD773,)</f>
        <v>44888</v>
      </c>
      <c r="AF773" s="43" t="e">
        <f>_xll.qlTenorBasisValue(TenorBasis3M,AD773,_xll.ohTrigger(trigger,$Y$36))</f>
        <v>#NUM!</v>
      </c>
      <c r="AG773" s="82">
        <f t="shared" si="38"/>
        <v>1.4470889636726041E-2</v>
      </c>
      <c r="AH773" s="82">
        <f>_xll.qlIndexFixing($Y$21,$AC773,TRUE,_xll.ohTrigger(trigger))</f>
        <v>1.4470002085152488E-2</v>
      </c>
      <c r="AI773" s="43">
        <f>_xll.qlIndexFixing($Y$6,$AC773,TRUE,trigger)</f>
        <v>1.4470889636726041E-2</v>
      </c>
      <c r="AJ773" s="45">
        <f t="shared" si="39"/>
        <v>-8.8755157355221992E-3</v>
      </c>
    </row>
    <row r="774" spans="28:36" x14ac:dyDescent="0.2">
      <c r="AB774" s="114" t="s">
        <v>87</v>
      </c>
      <c r="AC774" s="40">
        <f>_xll.qlInterestRateIndexFixingDate($Y$21,AD774)</f>
        <v>44799</v>
      </c>
      <c r="AD774" s="40">
        <f>_xll.qlCalendarAdvance(calendar,$AD773,AB774,,,trigger)</f>
        <v>44803</v>
      </c>
      <c r="AE774" s="40">
        <f>_xll.qlInterestRateIndexMaturity($Y$21,AD774,)</f>
        <v>44895</v>
      </c>
      <c r="AF774" s="43" t="e">
        <f>_xll.qlTenorBasisValue(TenorBasis3M,AD774,_xll.ohTrigger(trigger,$Y$36))</f>
        <v>#NUM!</v>
      </c>
      <c r="AG774" s="82">
        <f t="shared" si="38"/>
        <v>1.451607150870286E-2</v>
      </c>
      <c r="AH774" s="82">
        <f>_xll.qlIndexFixing($Y$21,$AC774,TRUE,_xll.ohTrigger(trigger))</f>
        <v>1.4514426677763134E-2</v>
      </c>
      <c r="AI774" s="43">
        <f>_xll.qlIndexFixing($Y$6,$AC774,TRUE,trigger)</f>
        <v>1.451607150870286E-2</v>
      </c>
      <c r="AJ774" s="45">
        <f t="shared" si="39"/>
        <v>-1.6448309397253114E-2</v>
      </c>
    </row>
    <row r="775" spans="28:36" x14ac:dyDescent="0.2">
      <c r="AB775" s="114" t="s">
        <v>87</v>
      </c>
      <c r="AC775" s="40">
        <f>_xll.qlInterestRateIndexFixingDate($Y$21,AD775)</f>
        <v>44806</v>
      </c>
      <c r="AD775" s="40">
        <f>_xll.qlCalendarAdvance(calendar,$AD774,AB775,,,trigger)</f>
        <v>44810</v>
      </c>
      <c r="AE775" s="40">
        <f>_xll.qlInterestRateIndexMaturity($Y$21,AD775,)</f>
        <v>44901</v>
      </c>
      <c r="AF775" s="43" t="e">
        <f>_xll.qlTenorBasisValue(TenorBasis3M,AD775,_xll.ohTrigger(trigger,$Y$36))</f>
        <v>#NUM!</v>
      </c>
      <c r="AG775" s="82">
        <f t="shared" si="38"/>
        <v>1.4561061736507007E-2</v>
      </c>
      <c r="AH775" s="82">
        <f>_xll.qlIndexFixing($Y$21,$AC775,TRUE,_xll.ohTrigger(trigger))</f>
        <v>1.4555255059440142E-2</v>
      </c>
      <c r="AI775" s="43">
        <f>_xll.qlIndexFixing($Y$6,$AC775,TRUE,trigger)</f>
        <v>1.4561061736507007E-2</v>
      </c>
      <c r="AJ775" s="45">
        <f t="shared" si="39"/>
        <v>-5.8066770668649403E-2</v>
      </c>
    </row>
    <row r="776" spans="28:36" x14ac:dyDescent="0.2">
      <c r="AB776" s="114" t="s">
        <v>87</v>
      </c>
      <c r="AC776" s="40">
        <f>_xll.qlInterestRateIndexFixingDate($Y$21,AD776)</f>
        <v>44813</v>
      </c>
      <c r="AD776" s="40">
        <f>_xll.qlCalendarAdvance(calendar,$AD775,AB776,,,trigger)</f>
        <v>44817</v>
      </c>
      <c r="AE776" s="40">
        <f>_xll.qlInterestRateIndexMaturity($Y$21,AD776,)</f>
        <v>44908</v>
      </c>
      <c r="AF776" s="43" t="e">
        <f>_xll.qlTenorBasisValue(TenorBasis3M,AD776,_xll.ohTrigger(trigger,$Y$36))</f>
        <v>#NUM!</v>
      </c>
      <c r="AG776" s="82">
        <f t="shared" si="38"/>
        <v>1.4605860607988259E-2</v>
      </c>
      <c r="AH776" s="82">
        <f>_xll.qlIndexFixing($Y$21,$AC776,TRUE,_xll.ohTrigger(trigger))</f>
        <v>1.4599356267648082E-2</v>
      </c>
      <c r="AI776" s="43">
        <f>_xll.qlIndexFixing($Y$6,$AC776,TRUE,trigger)</f>
        <v>1.4605860607988259E-2</v>
      </c>
      <c r="AJ776" s="45">
        <f t="shared" si="39"/>
        <v>-6.5043403401771061E-2</v>
      </c>
    </row>
    <row r="777" spans="28:36" x14ac:dyDescent="0.2">
      <c r="AB777" s="114" t="s">
        <v>87</v>
      </c>
      <c r="AC777" s="40">
        <f>_xll.qlInterestRateIndexFixingDate($Y$21,AD777)</f>
        <v>44820</v>
      </c>
      <c r="AD777" s="40">
        <f>_xll.qlCalendarAdvance(calendar,$AD776,AB777,,,trigger)</f>
        <v>44824</v>
      </c>
      <c r="AE777" s="40">
        <f>_xll.qlInterestRateIndexMaturity($Y$21,AD777,)</f>
        <v>44915</v>
      </c>
      <c r="AF777" s="43" t="e">
        <f>_xll.qlTenorBasisValue(TenorBasis3M,AD777,_xll.ohTrigger(trigger,$Y$36))</f>
        <v>#NUM!</v>
      </c>
      <c r="AG777" s="82">
        <f t="shared" si="38"/>
        <v>1.4650468410996383E-2</v>
      </c>
      <c r="AH777" s="82">
        <f>_xll.qlIndexFixing($Y$21,$AC777,TRUE,_xll.ohTrigger(trigger))</f>
        <v>1.4643305904795264E-2</v>
      </c>
      <c r="AI777" s="43">
        <f>_xll.qlIndexFixing($Y$6,$AC777,TRUE,trigger)</f>
        <v>1.4650468410996383E-2</v>
      </c>
      <c r="AJ777" s="45">
        <f t="shared" si="39"/>
        <v>-7.1625062011190094E-2</v>
      </c>
    </row>
    <row r="778" spans="28:36" x14ac:dyDescent="0.2">
      <c r="AB778" s="114" t="s">
        <v>87</v>
      </c>
      <c r="AC778" s="40">
        <f>_xll.qlInterestRateIndexFixingDate($Y$21,AD778)</f>
        <v>44827</v>
      </c>
      <c r="AD778" s="40">
        <f>_xll.qlCalendarAdvance(calendar,$AD777,AB778,,,trigger)</f>
        <v>44831</v>
      </c>
      <c r="AE778" s="40">
        <f>_xll.qlInterestRateIndexMaturity($Y$21,AD778,)</f>
        <v>44922</v>
      </c>
      <c r="AF778" s="43" t="e">
        <f>_xll.qlTenorBasisValue(TenorBasis3M,AD778,_xll.ohTrigger(trigger,$Y$36))</f>
        <v>#NUM!</v>
      </c>
      <c r="AG778" s="82">
        <f t="shared" si="38"/>
        <v>1.4694885433381153E-2</v>
      </c>
      <c r="AH778" s="82">
        <f>_xll.qlIndexFixing($Y$21,$AC778,TRUE,_xll.ohTrigger(trigger))</f>
        <v>1.4687113579799307E-2</v>
      </c>
      <c r="AI778" s="43">
        <f>_xll.qlIndexFixing($Y$6,$AC778,TRUE,trigger)</f>
        <v>1.4694885433381153E-2</v>
      </c>
      <c r="AJ778" s="45">
        <f t="shared" si="39"/>
        <v>-7.7718535818459972E-2</v>
      </c>
    </row>
    <row r="779" spans="28:36" x14ac:dyDescent="0.2">
      <c r="AB779" s="114" t="s">
        <v>87</v>
      </c>
      <c r="AC779" s="40">
        <f>_xll.qlInterestRateIndexFixingDate($Y$21,AD779)</f>
        <v>44834</v>
      </c>
      <c r="AD779" s="40">
        <f>_xll.qlCalendarAdvance(calendar,$AD778,AB779,,,trigger)</f>
        <v>44838</v>
      </c>
      <c r="AE779" s="40">
        <f>_xll.qlInterestRateIndexMaturity($Y$21,AD779,)</f>
        <v>44930</v>
      </c>
      <c r="AF779" s="43" t="e">
        <f>_xll.qlTenorBasisValue(TenorBasis3M,AD779,_xll.ohTrigger(trigger,$Y$36))</f>
        <v>#NUM!</v>
      </c>
      <c r="AG779" s="82">
        <f t="shared" si="38"/>
        <v>1.4739111962992338E-2</v>
      </c>
      <c r="AH779" s="82">
        <f>_xll.qlIndexFixing($Y$21,$AC779,TRUE,_xll.ohTrigger(trigger))</f>
        <v>1.4734185493599242E-2</v>
      </c>
      <c r="AI779" s="43">
        <f>_xll.qlIndexFixing($Y$6,$AC779,TRUE,trigger)</f>
        <v>1.4739111962992338E-2</v>
      </c>
      <c r="AJ779" s="45">
        <f t="shared" si="39"/>
        <v>-4.9264693930961556E-2</v>
      </c>
    </row>
    <row r="780" spans="28:36" x14ac:dyDescent="0.2">
      <c r="AB780" s="114" t="s">
        <v>87</v>
      </c>
      <c r="AC780" s="40">
        <f>_xll.qlInterestRateIndexFixingDate($Y$21,AD780)</f>
        <v>44841</v>
      </c>
      <c r="AD780" s="40">
        <f>_xll.qlCalendarAdvance(calendar,$AD779,AB780,,,trigger)</f>
        <v>44845</v>
      </c>
      <c r="AE780" s="40">
        <f>_xll.qlInterestRateIndexMaturity($Y$21,AD780,)</f>
        <v>44937</v>
      </c>
      <c r="AF780" s="43" t="e">
        <f>_xll.qlTenorBasisValue(TenorBasis3M,AD780,_xll.ohTrigger(trigger,$Y$36))</f>
        <v>#NUM!</v>
      </c>
      <c r="AG780" s="82">
        <f t="shared" si="38"/>
        <v>1.4783148287679713E-2</v>
      </c>
      <c r="AH780" s="82">
        <f>_xll.qlIndexFixing($Y$21,$AC780,TRUE,_xll.ohTrigger(trigger))</f>
        <v>1.4777728601193602E-2</v>
      </c>
      <c r="AI780" s="43">
        <f>_xll.qlIndexFixing($Y$6,$AC780,TRUE,trigger)</f>
        <v>1.4783148287679713E-2</v>
      </c>
      <c r="AJ780" s="45">
        <f t="shared" si="39"/>
        <v>-5.4196864861105754E-2</v>
      </c>
    </row>
    <row r="781" spans="28:36" x14ac:dyDescent="0.2">
      <c r="AB781" s="114" t="s">
        <v>87</v>
      </c>
      <c r="AC781" s="40">
        <f>_xll.qlInterestRateIndexFixingDate($Y$21,AD781)</f>
        <v>44848</v>
      </c>
      <c r="AD781" s="40">
        <f>_xll.qlCalendarAdvance(calendar,$AD780,AB781,,,trigger)</f>
        <v>44852</v>
      </c>
      <c r="AE781" s="40">
        <f>_xll.qlInterestRateIndexMaturity($Y$21,AD781,)</f>
        <v>44944</v>
      </c>
      <c r="AF781" s="43" t="e">
        <f>_xll.qlTenorBasisValue(TenorBasis3M,AD781,_xll.ohTrigger(trigger,$Y$36))</f>
        <v>#NUM!</v>
      </c>
      <c r="AG781" s="82">
        <f t="shared" si="38"/>
        <v>1.4826994695293047E-2</v>
      </c>
      <c r="AH781" s="82">
        <f>_xll.qlIndexFixing($Y$21,$AC781,TRUE,_xll.ohTrigger(trigger))</f>
        <v>1.4821147588085552E-2</v>
      </c>
      <c r="AI781" s="43">
        <f>_xll.qlIndexFixing($Y$6,$AC781,TRUE,trigger)</f>
        <v>1.4826994695293047E-2</v>
      </c>
      <c r="AJ781" s="45">
        <f t="shared" si="39"/>
        <v>-5.8471072074944147E-2</v>
      </c>
    </row>
    <row r="782" spans="28:36" x14ac:dyDescent="0.2">
      <c r="AB782" s="114" t="s">
        <v>87</v>
      </c>
      <c r="AC782" s="40">
        <f>_xll.qlInterestRateIndexFixingDate($Y$21,AD782)</f>
        <v>44855</v>
      </c>
      <c r="AD782" s="40">
        <f>_xll.qlCalendarAdvance(calendar,$AD781,AB782,,,trigger)</f>
        <v>44859</v>
      </c>
      <c r="AE782" s="40">
        <f>_xll.qlInterestRateIndexMaturity($Y$21,AD782,)</f>
        <v>44951</v>
      </c>
      <c r="AF782" s="43" t="e">
        <f>_xll.qlTenorBasisValue(TenorBasis3M,AD782,_xll.ohTrigger(trigger,$Y$36))</f>
        <v>#NUM!</v>
      </c>
      <c r="AG782" s="82">
        <f t="shared" si="38"/>
        <v>1.487065147368211E-2</v>
      </c>
      <c r="AH782" s="82">
        <f>_xll.qlIndexFixing($Y$21,$AC782,TRUE,_xll.ohTrigger(trigger))</f>
        <v>1.486444245014709E-2</v>
      </c>
      <c r="AI782" s="43">
        <f>_xll.qlIndexFixing($Y$6,$AC782,TRUE,trigger)</f>
        <v>1.487065147368211E-2</v>
      </c>
      <c r="AJ782" s="45">
        <f t="shared" si="39"/>
        <v>-6.209023535019495E-2</v>
      </c>
    </row>
    <row r="783" spans="28:36" x14ac:dyDescent="0.2">
      <c r="AB783" s="114" t="s">
        <v>87</v>
      </c>
      <c r="AC783" s="40">
        <f>_xll.qlInterestRateIndexFixingDate($Y$21,AD783)</f>
        <v>44862</v>
      </c>
      <c r="AD783" s="40">
        <f>_xll.qlCalendarAdvance(calendar,$AD782,AB783,,,trigger)</f>
        <v>44866</v>
      </c>
      <c r="AE783" s="40">
        <f>_xll.qlInterestRateIndexMaturity($Y$21,AD783,)</f>
        <v>44958</v>
      </c>
      <c r="AF783" s="43" t="e">
        <f>_xll.qlTenorBasisValue(TenorBasis3M,AD783,_xll.ohTrigger(trigger,$Y$36))</f>
        <v>#NUM!</v>
      </c>
      <c r="AG783" s="82">
        <f t="shared" si="38"/>
        <v>1.4914118910696677E-2</v>
      </c>
      <c r="AH783" s="82">
        <f>_xll.qlIndexFixing($Y$21,$AC783,TRUE,_xll.ohTrigger(trigger))</f>
        <v>1.490761318326498E-2</v>
      </c>
      <c r="AI783" s="43">
        <f>_xll.qlIndexFixing($Y$6,$AC783,TRUE,trigger)</f>
        <v>1.4914118910696677E-2</v>
      </c>
      <c r="AJ783" s="45">
        <f t="shared" si="39"/>
        <v>-6.5057274316968755E-2</v>
      </c>
    </row>
    <row r="784" spans="28:36" x14ac:dyDescent="0.2">
      <c r="AB784" s="114" t="s">
        <v>87</v>
      </c>
      <c r="AC784" s="40">
        <f>_xll.qlInterestRateIndexFixingDate($Y$21,AD784)</f>
        <v>44869</v>
      </c>
      <c r="AD784" s="40">
        <f>_xll.qlCalendarAdvance(calendar,$AD783,AB784,,,trigger)</f>
        <v>44873</v>
      </c>
      <c r="AE784" s="40">
        <f>_xll.qlInterestRateIndexMaturity($Y$21,AD784,)</f>
        <v>44965</v>
      </c>
      <c r="AF784" s="43" t="e">
        <f>_xll.qlTenorBasisValue(TenorBasis3M,AD784,_xll.ohTrigger(trigger,$Y$36))</f>
        <v>#NUM!</v>
      </c>
      <c r="AG784" s="82">
        <f t="shared" si="38"/>
        <v>1.4957397294186516E-2</v>
      </c>
      <c r="AH784" s="82">
        <f>_xll.qlIndexFixing($Y$21,$AC784,TRUE,_xll.ohTrigger(trigger))</f>
        <v>1.4950659783333813E-2</v>
      </c>
      <c r="AI784" s="43">
        <f>_xll.qlIndexFixing($Y$6,$AC784,TRUE,trigger)</f>
        <v>1.4957397294186516E-2</v>
      </c>
      <c r="AJ784" s="45">
        <f t="shared" si="39"/>
        <v>-6.7375108527036043E-2</v>
      </c>
    </row>
    <row r="785" spans="28:36" x14ac:dyDescent="0.2">
      <c r="AB785" s="114" t="s">
        <v>87</v>
      </c>
      <c r="AC785" s="40">
        <f>_xll.qlInterestRateIndexFixingDate($Y$21,AD785)</f>
        <v>44876</v>
      </c>
      <c r="AD785" s="40">
        <f>_xll.qlCalendarAdvance(calendar,$AD784,AB785,,,trigger)</f>
        <v>44880</v>
      </c>
      <c r="AE785" s="40">
        <f>_xll.qlInterestRateIndexMaturity($Y$21,AD785,)</f>
        <v>44972</v>
      </c>
      <c r="AF785" s="43" t="e">
        <f>_xll.qlTenorBasisValue(TenorBasis3M,AD785,_xll.ohTrigger(trigger,$Y$36))</f>
        <v>#NUM!</v>
      </c>
      <c r="AG785" s="82">
        <f t="shared" si="38"/>
        <v>1.5000486912001402E-2</v>
      </c>
      <c r="AH785" s="82">
        <f>_xll.qlIndexFixing($Y$21,$AC785,TRUE,_xll.ohTrigger(trigger))</f>
        <v>1.4993582246263818E-2</v>
      </c>
      <c r="AI785" s="43">
        <f>_xll.qlIndexFixing($Y$6,$AC785,TRUE,trigger)</f>
        <v>1.5000486912001402E-2</v>
      </c>
      <c r="AJ785" s="45">
        <f t="shared" si="39"/>
        <v>-6.9046657375834014E-2</v>
      </c>
    </row>
    <row r="786" spans="28:36" x14ac:dyDescent="0.2">
      <c r="AB786" s="114" t="s">
        <v>87</v>
      </c>
      <c r="AC786" s="40">
        <f>_xll.qlInterestRateIndexFixingDate($Y$21,AD786)</f>
        <v>44883</v>
      </c>
      <c r="AD786" s="40">
        <f>_xll.qlCalendarAdvance(calendar,$AD785,AB786,,,trigger)</f>
        <v>44887</v>
      </c>
      <c r="AE786" s="40">
        <f>_xll.qlInterestRateIndexMaturity($Y$21,AD786,)</f>
        <v>44979</v>
      </c>
      <c r="AF786" s="43" t="e">
        <f>_xll.qlTenorBasisValue(TenorBasis3M,AD786,_xll.ohTrigger(trigger,$Y$36))</f>
        <v>#NUM!</v>
      </c>
      <c r="AG786" s="82">
        <f t="shared" si="38"/>
        <v>1.5043388051991102E-2</v>
      </c>
      <c r="AH786" s="82">
        <f>_xll.qlIndexFixing($Y$21,$AC786,TRUE,_xll.ohTrigger(trigger))</f>
        <v>1.5036380567974779E-2</v>
      </c>
      <c r="AI786" s="43">
        <f>_xll.qlIndexFixing($Y$6,$AC786,TRUE,trigger)</f>
        <v>1.5043388051991102E-2</v>
      </c>
      <c r="AJ786" s="45">
        <f t="shared" si="39"/>
        <v>-7.0074840163233953E-2</v>
      </c>
    </row>
    <row r="787" spans="28:36" x14ac:dyDescent="0.2">
      <c r="AB787" s="114" t="s">
        <v>87</v>
      </c>
      <c r="AC787" s="40">
        <f>_xll.qlInterestRateIndexFixingDate($Y$21,AD787)</f>
        <v>44890</v>
      </c>
      <c r="AD787" s="40">
        <f>_xll.qlCalendarAdvance(calendar,$AD786,AB787,,,trigger)</f>
        <v>44894</v>
      </c>
      <c r="AE787" s="40">
        <f>_xll.qlInterestRateIndexMaturity($Y$21,AD787,)</f>
        <v>44985</v>
      </c>
      <c r="AF787" s="43" t="e">
        <f>_xll.qlTenorBasisValue(TenorBasis3M,AD787,_xll.ohTrigger(trigger,$Y$36))</f>
        <v>#NUM!</v>
      </c>
      <c r="AG787" s="82">
        <f t="shared" si="38"/>
        <v>1.5086101002005393E-2</v>
      </c>
      <c r="AH787" s="82">
        <f>_xll.qlIndexFixing($Y$21,$AC787,TRUE,_xll.ohTrigger(trigger))</f>
        <v>1.5075714830238347E-2</v>
      </c>
      <c r="AI787" s="43">
        <f>_xll.qlIndexFixing($Y$6,$AC787,TRUE,trigger)</f>
        <v>1.5086101002005393E-2</v>
      </c>
      <c r="AJ787" s="45">
        <f t="shared" si="39"/>
        <v>-0.10386171767046148</v>
      </c>
    </row>
    <row r="788" spans="28:36" x14ac:dyDescent="0.2">
      <c r="AB788" s="114" t="s">
        <v>87</v>
      </c>
      <c r="AC788" s="40">
        <f>_xll.qlInterestRateIndexFixingDate($Y$21,AD788)</f>
        <v>44897</v>
      </c>
      <c r="AD788" s="40">
        <f>_xll.qlCalendarAdvance(calendar,$AD787,AB788,,,trigger)</f>
        <v>44901</v>
      </c>
      <c r="AE788" s="40">
        <f>_xll.qlInterestRateIndexMaturity($Y$21,AD788,)</f>
        <v>44991</v>
      </c>
      <c r="AF788" s="43" t="e">
        <f>_xll.qlTenorBasisValue(TenorBasis3M,AD788,_xll.ohTrigger(trigger,$Y$36))</f>
        <v>#NUM!</v>
      </c>
      <c r="AG788" s="82">
        <f t="shared" si="38"/>
        <v>1.5128626049894043E-2</v>
      </c>
      <c r="AH788" s="82">
        <f>_xll.qlIndexFixing($Y$21,$AC788,TRUE,_xll.ohTrigger(trigger))</f>
        <v>1.5114938533147715E-2</v>
      </c>
      <c r="AI788" s="43">
        <f>_xll.qlIndexFixing($Y$6,$AC788,TRUE,trigger)</f>
        <v>1.5128626049894043E-2</v>
      </c>
      <c r="AJ788" s="45">
        <f t="shared" si="39"/>
        <v>-0.13687516746328093</v>
      </c>
    </row>
    <row r="789" spans="28:36" x14ac:dyDescent="0.2">
      <c r="AB789" s="114" t="s">
        <v>87</v>
      </c>
      <c r="AC789" s="40">
        <f>_xll.qlInterestRateIndexFixingDate($Y$21,AD789)</f>
        <v>44904</v>
      </c>
      <c r="AD789" s="40">
        <f>_xll.qlCalendarAdvance(calendar,$AD788,AB789,,,trigger)</f>
        <v>44908</v>
      </c>
      <c r="AE789" s="40">
        <f>_xll.qlInterestRateIndexMaturity($Y$21,AD789,)</f>
        <v>44998</v>
      </c>
      <c r="AF789" s="43" t="e">
        <f>_xll.qlTenorBasisValue(TenorBasis3M,AD789,_xll.ohTrigger(trigger,$Y$36))</f>
        <v>#NUM!</v>
      </c>
      <c r="AG789" s="82">
        <f t="shared" si="38"/>
        <v>1.5170963483506822E-2</v>
      </c>
      <c r="AH789" s="82">
        <f>_xll.qlIndexFixing($Y$21,$AC789,TRUE,_xll.ohTrigger(trigger))</f>
        <v>1.5157378581514003E-2</v>
      </c>
      <c r="AI789" s="43">
        <f>_xll.qlIndexFixing($Y$6,$AC789,TRUE,trigger)</f>
        <v>1.5170963483506822E-2</v>
      </c>
      <c r="AJ789" s="45">
        <f t="shared" si="39"/>
        <v>-0.1358490199281949</v>
      </c>
    </row>
    <row r="790" spans="28:36" x14ac:dyDescent="0.2">
      <c r="AB790" s="114" t="s">
        <v>87</v>
      </c>
      <c r="AC790" s="40">
        <f>_xll.qlInterestRateIndexFixingDate($Y$21,AD790)</f>
        <v>44911</v>
      </c>
      <c r="AD790" s="40">
        <f>_xll.qlCalendarAdvance(calendar,$AD789,AB790,,,trigger)</f>
        <v>44915</v>
      </c>
      <c r="AE790" s="40">
        <f>_xll.qlInterestRateIndexMaturity($Y$21,AD790,)</f>
        <v>45005</v>
      </c>
      <c r="AF790" s="43" t="e">
        <f>_xll.qlTenorBasisValue(TenorBasis3M,AD790,_xll.ohTrigger(trigger,$Y$36))</f>
        <v>#NUM!</v>
      </c>
      <c r="AG790" s="82">
        <f t="shared" si="38"/>
        <v>1.5213113590693507E-2</v>
      </c>
      <c r="AH790" s="82">
        <f>_xll.qlIndexFixing($Y$21,$AC790,TRUE,_xll.ohTrigger(trigger))</f>
        <v>1.5199694473528425E-2</v>
      </c>
      <c r="AI790" s="43">
        <f>_xll.qlIndexFixing($Y$6,$AC790,TRUE,trigger)</f>
        <v>1.5213113590693507E-2</v>
      </c>
      <c r="AJ790" s="45">
        <f t="shared" si="39"/>
        <v>-0.13419117165082081</v>
      </c>
    </row>
    <row r="791" spans="28:36" x14ac:dyDescent="0.2">
      <c r="AB791" s="114" t="s">
        <v>87</v>
      </c>
      <c r="AC791" s="40">
        <f>_xll.qlInterestRateIndexFixingDate($Y$21,AD791)</f>
        <v>44917</v>
      </c>
      <c r="AD791" s="40">
        <f>_xll.qlCalendarAdvance(calendar,$AD790,AB791,,,trigger)</f>
        <v>44922</v>
      </c>
      <c r="AE791" s="40">
        <f>_xll.qlInterestRateIndexMaturity($Y$21,AD791,)</f>
        <v>45012</v>
      </c>
      <c r="AF791" s="43" t="e">
        <f>_xll.qlTenorBasisValue(TenorBasis3M,AD791,_xll.ohTrigger(trigger,$Y$36))</f>
        <v>#NUM!</v>
      </c>
      <c r="AG791" s="82">
        <f t="shared" si="38"/>
        <v>1.5255076659303861E-2</v>
      </c>
      <c r="AH791" s="82">
        <f>_xll.qlIndexFixing($Y$21,$AC791,TRUE,_xll.ohTrigger(trigger))</f>
        <v>1.5241886205258126E-2</v>
      </c>
      <c r="AI791" s="43">
        <f>_xll.qlIndexFixing($Y$6,$AC791,TRUE,trigger)</f>
        <v>1.5255076659303861E-2</v>
      </c>
      <c r="AJ791" s="45">
        <f t="shared" si="39"/>
        <v>-0.13190454045734767</v>
      </c>
    </row>
    <row r="792" spans="28:36" x14ac:dyDescent="0.2">
      <c r="AB792" s="114" t="s">
        <v>87</v>
      </c>
      <c r="AC792" s="40">
        <f>_xll.qlInterestRateIndexFixingDate($Y$21,AD792)</f>
        <v>44925</v>
      </c>
      <c r="AD792" s="40">
        <f>_xll.qlCalendarAdvance(calendar,$AD791,AB792,,,trigger)</f>
        <v>44929</v>
      </c>
      <c r="AE792" s="40">
        <f>_xll.qlInterestRateIndexMaturity($Y$21,AD792,)</f>
        <v>45019</v>
      </c>
      <c r="AF792" s="43" t="e">
        <f>_xll.qlTenorBasisValue(TenorBasis3M,AD792,_xll.ohTrigger(trigger,$Y$36))</f>
        <v>#NUM!</v>
      </c>
      <c r="AG792" s="82">
        <f t="shared" si="38"/>
        <v>1.5296852977187664E-2</v>
      </c>
      <c r="AH792" s="82">
        <f>_xll.qlIndexFixing($Y$21,$AC792,TRUE,_xll.ohTrigger(trigger))</f>
        <v>1.5283953772776471E-2</v>
      </c>
      <c r="AI792" s="43">
        <f>_xll.qlIndexFixing($Y$6,$AC792,TRUE,trigger)</f>
        <v>1.5296852977187664E-2</v>
      </c>
      <c r="AJ792" s="45">
        <f t="shared" si="39"/>
        <v>-0.12899204411193077</v>
      </c>
    </row>
    <row r="793" spans="28:36" x14ac:dyDescent="0.2">
      <c r="AB793" s="114" t="s">
        <v>87</v>
      </c>
      <c r="AC793" s="40">
        <f>_xll.qlInterestRateIndexFixingDate($Y$21,AD793)</f>
        <v>44932</v>
      </c>
      <c r="AD793" s="40">
        <f>_xll.qlCalendarAdvance(calendar,$AD792,AB793,,,trigger)</f>
        <v>44936</v>
      </c>
      <c r="AE793" s="40">
        <f>_xll.qlInterestRateIndexMaturity($Y$21,AD793,)</f>
        <v>45027</v>
      </c>
      <c r="AF793" s="43" t="e">
        <f>_xll.qlTenorBasisValue(TenorBasis3M,AD793,_xll.ohTrigger(trigger,$Y$36))</f>
        <v>#NUM!</v>
      </c>
      <c r="AG793" s="82">
        <f t="shared" si="38"/>
        <v>1.5338442832194682E-2</v>
      </c>
      <c r="AH793" s="82">
        <f>_xll.qlIndexFixing($Y$21,$AC793,TRUE,_xll.ohTrigger(trigger))</f>
        <v>1.5329195140709911E-2</v>
      </c>
      <c r="AI793" s="43">
        <f>_xll.qlIndexFixing($Y$6,$AC793,TRUE,trigger)</f>
        <v>1.5338442832194682E-2</v>
      </c>
      <c r="AJ793" s="45">
        <f t="shared" si="39"/>
        <v>-9.2476914847709063E-2</v>
      </c>
    </row>
    <row r="794" spans="28:36" x14ac:dyDescent="0.2">
      <c r="AB794" s="114" t="s">
        <v>87</v>
      </c>
      <c r="AC794" s="40">
        <f>_xll.qlInterestRateIndexFixingDate($Y$21,AD794)</f>
        <v>44939</v>
      </c>
      <c r="AD794" s="40">
        <f>_xll.qlCalendarAdvance(calendar,$AD793,AB794,,,trigger)</f>
        <v>44943</v>
      </c>
      <c r="AE794" s="40">
        <f>_xll.qlInterestRateIndexMaturity($Y$21,AD794,)</f>
        <v>45033</v>
      </c>
      <c r="AF794" s="43" t="e">
        <f>_xll.qlTenorBasisValue(TenorBasis3M,AD794,_xll.ohTrigger(trigger,$Y$36))</f>
        <v>#NUM!</v>
      </c>
      <c r="AG794" s="82">
        <f t="shared" si="38"/>
        <v>1.5379846512174689E-2</v>
      </c>
      <c r="AH794" s="82">
        <f>_xll.qlIndexFixing($Y$21,$AC794,TRUE,_xll.ohTrigger(trigger))</f>
        <v>1.5367716399550702E-2</v>
      </c>
      <c r="AI794" s="43">
        <f>_xll.qlIndexFixing($Y$6,$AC794,TRUE,trigger)</f>
        <v>1.5379846512174689E-2</v>
      </c>
      <c r="AJ794" s="45">
        <f t="shared" si="39"/>
        <v>-0.12130112623987346</v>
      </c>
    </row>
    <row r="795" spans="28:36" x14ac:dyDescent="0.2">
      <c r="AB795" s="114" t="s">
        <v>87</v>
      </c>
      <c r="AC795" s="40">
        <f>_xll.qlInterestRateIndexFixingDate($Y$21,AD795)</f>
        <v>44946</v>
      </c>
      <c r="AD795" s="40">
        <f>_xll.qlCalendarAdvance(calendar,$AD794,AB795,,,trigger)</f>
        <v>44950</v>
      </c>
      <c r="AE795" s="40">
        <f>_xll.qlInterestRateIndexMaturity($Y$21,AD795,)</f>
        <v>45040</v>
      </c>
      <c r="AF795" s="43" t="e">
        <f>_xll.qlTenorBasisValue(TenorBasis3M,AD795,_xll.ohTrigger(trigger,$Y$36))</f>
        <v>#NUM!</v>
      </c>
      <c r="AG795" s="82">
        <f t="shared" si="38"/>
        <v>1.5421064304977456E-2</v>
      </c>
      <c r="AH795" s="82">
        <f>_xll.qlIndexFixing($Y$21,$AC795,TRUE,_xll.ohTrigger(trigger))</f>
        <v>1.5409411451016375E-2</v>
      </c>
      <c r="AI795" s="43">
        <f>_xll.qlIndexFixing($Y$6,$AC795,TRUE,trigger)</f>
        <v>1.5421064304977456E-2</v>
      </c>
      <c r="AJ795" s="45">
        <f t="shared" si="39"/>
        <v>-0.11652853961081552</v>
      </c>
    </row>
    <row r="796" spans="28:36" x14ac:dyDescent="0.2">
      <c r="AB796" s="114" t="s">
        <v>87</v>
      </c>
      <c r="AC796" s="40">
        <f>_xll.qlInterestRateIndexFixingDate($Y$21,AD796)</f>
        <v>44953</v>
      </c>
      <c r="AD796" s="40">
        <f>_xll.qlCalendarAdvance(calendar,$AD795,AB796,,,trigger)</f>
        <v>44957</v>
      </c>
      <c r="AE796" s="40">
        <f>_xll.qlInterestRateIndexMaturity($Y$21,AD796,)</f>
        <v>45044</v>
      </c>
      <c r="AF796" s="43" t="e">
        <f>_xll.qlTenorBasisValue(TenorBasis3M,AD796,_xll.ohTrigger(trigger,$Y$36))</f>
        <v>#NUM!</v>
      </c>
      <c r="AG796" s="82">
        <f t="shared" si="38"/>
        <v>1.5462096498452753E-2</v>
      </c>
      <c r="AH796" s="82">
        <f>_xll.qlIndexFixing($Y$21,$AC796,TRUE,_xll.ohTrigger(trigger))</f>
        <v>1.5441148735669244E-2</v>
      </c>
      <c r="AI796" s="43">
        <f>_xll.qlIndexFixing($Y$6,$AC796,TRUE,trigger)</f>
        <v>1.5462096498452753E-2</v>
      </c>
      <c r="AJ796" s="45">
        <f t="shared" si="39"/>
        <v>-0.20947762783508558</v>
      </c>
    </row>
    <row r="797" spans="28:36" x14ac:dyDescent="0.2">
      <c r="AB797" s="114" t="s">
        <v>87</v>
      </c>
      <c r="AC797" s="40">
        <f>_xll.qlInterestRateIndexFixingDate($Y$21,AD797)</f>
        <v>44960</v>
      </c>
      <c r="AD797" s="40">
        <f>_xll.qlCalendarAdvance(calendar,$AD796,AB797,,,trigger)</f>
        <v>44964</v>
      </c>
      <c r="AE797" s="40">
        <f>_xll.qlInterestRateIndexMaturity($Y$21,AD797,)</f>
        <v>45054</v>
      </c>
      <c r="AF797" s="43" t="e">
        <f>_xll.qlTenorBasisValue(TenorBasis3M,AD797,_xll.ohTrigger(trigger,$Y$36))</f>
        <v>#NUM!</v>
      </c>
      <c r="AG797" s="82">
        <f t="shared" si="38"/>
        <v>1.5502943380450353E-2</v>
      </c>
      <c r="AH797" s="82">
        <f>_xll.qlIndexFixing($Y$21,$AC797,TRUE,_xll.ohTrigger(trigger))</f>
        <v>1.5492429010717679E-2</v>
      </c>
      <c r="AI797" s="43">
        <f>_xll.qlIndexFixing($Y$6,$AC797,TRUE,trigger)</f>
        <v>1.5502943380450353E-2</v>
      </c>
      <c r="AJ797" s="45">
        <f t="shared" si="39"/>
        <v>-0.10514369732674694</v>
      </c>
    </row>
    <row r="798" spans="28:36" x14ac:dyDescent="0.2">
      <c r="AB798" s="114" t="s">
        <v>87</v>
      </c>
      <c r="AC798" s="40">
        <f>_xll.qlInterestRateIndexFixingDate($Y$21,AD798)</f>
        <v>44967</v>
      </c>
      <c r="AD798" s="40">
        <f>_xll.qlCalendarAdvance(calendar,$AD797,AB798,,,trigger)</f>
        <v>44971</v>
      </c>
      <c r="AE798" s="40">
        <f>_xll.qlInterestRateIndexMaturity($Y$21,AD798,)</f>
        <v>45061</v>
      </c>
      <c r="AF798" s="43" t="e">
        <f>_xll.qlTenorBasisValue(TenorBasis3M,AD798,_xll.ohTrigger(trigger,$Y$36))</f>
        <v>#NUM!</v>
      </c>
      <c r="AG798" s="82">
        <f t="shared" si="38"/>
        <v>1.5543605238820025E-2</v>
      </c>
      <c r="AH798" s="82">
        <f>_xll.qlIndexFixing($Y$21,$AC798,TRUE,_xll.ohTrigger(trigger))</f>
        <v>1.5533751511234151E-2</v>
      </c>
      <c r="AI798" s="43">
        <f>_xll.qlIndexFixing($Y$6,$AC798,TRUE,trigger)</f>
        <v>1.5543605238820025E-2</v>
      </c>
      <c r="AJ798" s="45">
        <f t="shared" si="39"/>
        <v>-9.8537275858741336E-2</v>
      </c>
    </row>
    <row r="799" spans="28:36" x14ac:dyDescent="0.2">
      <c r="AB799" s="114" t="s">
        <v>87</v>
      </c>
      <c r="AC799" s="40">
        <f>_xll.qlInterestRateIndexFixingDate($Y$21,AD799)</f>
        <v>44974</v>
      </c>
      <c r="AD799" s="40">
        <f>_xll.qlCalendarAdvance(calendar,$AD798,AB799,,,trigger)</f>
        <v>44978</v>
      </c>
      <c r="AE799" s="40">
        <f>_xll.qlInterestRateIndexMaturity($Y$21,AD799,)</f>
        <v>45068</v>
      </c>
      <c r="AF799" s="43" t="e">
        <f>_xll.qlTenorBasisValue(TenorBasis3M,AD799,_xll.ohTrigger(trigger,$Y$36))</f>
        <v>#NUM!</v>
      </c>
      <c r="AG799" s="82">
        <f t="shared" si="38"/>
        <v>1.5584082361411546E-2</v>
      </c>
      <c r="AH799" s="82">
        <f>_xll.qlIndexFixing($Y$21,$AC799,TRUE,_xll.ohTrigger(trigger))</f>
        <v>1.5574949820399198E-2</v>
      </c>
      <c r="AI799" s="43">
        <f>_xll.qlIndexFixing($Y$6,$AC799,TRUE,trigger)</f>
        <v>1.5584082361411546E-2</v>
      </c>
      <c r="AJ799" s="45">
        <f t="shared" si="39"/>
        <v>-9.1325410123480055E-2</v>
      </c>
    </row>
    <row r="800" spans="28:36" x14ac:dyDescent="0.2">
      <c r="AB800" s="114" t="s">
        <v>87</v>
      </c>
      <c r="AC800" s="40">
        <f>_xll.qlInterestRateIndexFixingDate($Y$21,AD800)</f>
        <v>44981</v>
      </c>
      <c r="AD800" s="40">
        <f>_xll.qlCalendarAdvance(calendar,$AD799,AB800,,,trigger)</f>
        <v>44985</v>
      </c>
      <c r="AE800" s="40">
        <f>_xll.qlInterestRateIndexMaturity($Y$21,AD800,)</f>
        <v>45077</v>
      </c>
      <c r="AF800" s="43" t="e">
        <f>_xll.qlTenorBasisValue(TenorBasis3M,AD800,_xll.ohTrigger(trigger,$Y$36))</f>
        <v>#NUM!</v>
      </c>
      <c r="AG800" s="82">
        <f t="shared" si="38"/>
        <v>1.5624375036074683E-2</v>
      </c>
      <c r="AH800" s="82">
        <f>_xll.qlIndexFixing($Y$21,$AC800,TRUE,_xll.ohTrigger(trigger))</f>
        <v>1.5622519987252934E-2</v>
      </c>
      <c r="AI800" s="43">
        <f>_xll.qlIndexFixing($Y$6,$AC800,TRUE,trigger)</f>
        <v>1.5624375036074683E-2</v>
      </c>
      <c r="AJ800" s="45">
        <f t="shared" si="39"/>
        <v>-1.8550488217489863E-2</v>
      </c>
    </row>
    <row r="801" spans="28:36" x14ac:dyDescent="0.2">
      <c r="AB801" s="114" t="s">
        <v>87</v>
      </c>
      <c r="AC801" s="40">
        <f>_xll.qlInterestRateIndexFixingDate($Y$21,AD801)</f>
        <v>44988</v>
      </c>
      <c r="AD801" s="40">
        <f>_xll.qlCalendarAdvance(calendar,$AD800,AB801,,,trigger)</f>
        <v>44992</v>
      </c>
      <c r="AE801" s="40">
        <f>_xll.qlInterestRateIndexMaturity($Y$21,AD801,)</f>
        <v>45084</v>
      </c>
      <c r="AF801" s="43" t="e">
        <f>_xll.qlTenorBasisValue(TenorBasis3M,AD801,_xll.ohTrigger(trigger,$Y$36))</f>
        <v>#NUM!</v>
      </c>
      <c r="AG801" s="82">
        <f t="shared" si="38"/>
        <v>1.5664483550659206E-2</v>
      </c>
      <c r="AH801" s="82">
        <f>_xll.qlIndexFixing($Y$21,$AC801,TRUE,_xll.ohTrigger(trigger))</f>
        <v>1.5663455709109542E-2</v>
      </c>
      <c r="AI801" s="43">
        <f>_xll.qlIndexFixing($Y$6,$AC801,TRUE,trigger)</f>
        <v>1.5664483550659206E-2</v>
      </c>
      <c r="AJ801" s="45">
        <f t="shared" si="39"/>
        <v>-1.0278415496639548E-2</v>
      </c>
    </row>
    <row r="802" spans="28:36" x14ac:dyDescent="0.2">
      <c r="AB802" s="114" t="s">
        <v>87</v>
      </c>
      <c r="AC802" s="40">
        <f>_xll.qlInterestRateIndexFixingDate($Y$21,AD802)</f>
        <v>44995</v>
      </c>
      <c r="AD802" s="40">
        <f>_xll.qlCalendarAdvance(calendar,$AD801,AB802,,,trigger)</f>
        <v>44999</v>
      </c>
      <c r="AE802" s="40">
        <f>_xll.qlInterestRateIndexMaturity($Y$21,AD802,)</f>
        <v>45091</v>
      </c>
      <c r="AF802" s="43" t="e">
        <f>_xll.qlTenorBasisValue(TenorBasis3M,AD802,_xll.ohTrigger(trigger,$Y$36))</f>
        <v>#NUM!</v>
      </c>
      <c r="AG802" s="82">
        <f t="shared" si="38"/>
        <v>1.5704408193014892E-2</v>
      </c>
      <c r="AH802" s="82">
        <f>_xll.qlIndexFixing($Y$21,$AC802,TRUE,_xll.ohTrigger(trigger))</f>
        <v>1.5704267226071086E-2</v>
      </c>
      <c r="AI802" s="43">
        <f>_xll.qlIndexFixing($Y$6,$AC802,TRUE,trigger)</f>
        <v>1.5704408193014892E-2</v>
      </c>
      <c r="AJ802" s="45">
        <f t="shared" si="39"/>
        <v>-1.4096694380544283E-3</v>
      </c>
    </row>
    <row r="803" spans="28:36" x14ac:dyDescent="0.2">
      <c r="AB803" s="114" t="s">
        <v>87</v>
      </c>
      <c r="AC803" s="40">
        <f>_xll.qlInterestRateIndexFixingDate($Y$21,AD803)</f>
        <v>45002</v>
      </c>
      <c r="AD803" s="40">
        <f>_xll.qlCalendarAdvance(calendar,$AD802,AB803,,,trigger)</f>
        <v>45006</v>
      </c>
      <c r="AE803" s="40">
        <f>_xll.qlInterestRateIndexMaturity($Y$21,AD803,)</f>
        <v>45098</v>
      </c>
      <c r="AF803" s="43" t="e">
        <f>_xll.qlTenorBasisValue(TenorBasis3M,AD803,_xll.ohTrigger(trigger,$Y$36))</f>
        <v>#NUM!</v>
      </c>
      <c r="AG803" s="82">
        <f t="shared" si="38"/>
        <v>1.5744149250991508E-2</v>
      </c>
      <c r="AH803" s="82">
        <f>_xll.qlIndexFixing($Y$21,$AC803,TRUE,_xll.ohTrigger(trigger))</f>
        <v>1.5744954534258931E-2</v>
      </c>
      <c r="AI803" s="43">
        <f>_xll.qlIndexFixing($Y$6,$AC803,TRUE,trigger)</f>
        <v>1.5744149250991508E-2</v>
      </c>
      <c r="AJ803" s="45">
        <f t="shared" si="39"/>
        <v>8.0528326742296263E-3</v>
      </c>
    </row>
    <row r="804" spans="28:36" x14ac:dyDescent="0.2">
      <c r="AB804" s="114" t="s">
        <v>87</v>
      </c>
      <c r="AC804" s="40">
        <f>_xll.qlInterestRateIndexFixingDate($Y$21,AD804)</f>
        <v>45009</v>
      </c>
      <c r="AD804" s="40">
        <f>_xll.qlCalendarAdvance(calendar,$AD803,AB804,,,trigger)</f>
        <v>45013</v>
      </c>
      <c r="AE804" s="40">
        <f>_xll.qlInterestRateIndexMaturity($Y$21,AD804,)</f>
        <v>45105</v>
      </c>
      <c r="AF804" s="43" t="e">
        <f>_xll.qlTenorBasisValue(TenorBasis3M,AD804,_xll.ohTrigger(trigger,$Y$36))</f>
        <v>#NUM!</v>
      </c>
      <c r="AG804" s="82">
        <f t="shared" si="38"/>
        <v>1.5783707012438825E-2</v>
      </c>
      <c r="AH804" s="82">
        <f>_xll.qlIndexFixing($Y$21,$AC804,TRUE,_xll.ohTrigger(trigger))</f>
        <v>1.5785517629805731E-2</v>
      </c>
      <c r="AI804" s="43">
        <f>_xll.qlIndexFixing($Y$6,$AC804,TRUE,trigger)</f>
        <v>1.5783707012438825E-2</v>
      </c>
      <c r="AJ804" s="45">
        <f t="shared" si="39"/>
        <v>1.8106173669055203E-2</v>
      </c>
    </row>
    <row r="805" spans="28:36" x14ac:dyDescent="0.2">
      <c r="AB805" s="114" t="s">
        <v>87</v>
      </c>
      <c r="AC805" s="40">
        <f>_xll.qlInterestRateIndexFixingDate($Y$21,AD805)</f>
        <v>45016</v>
      </c>
      <c r="AD805" s="40">
        <f>_xll.qlCalendarAdvance(calendar,$AD804,AB805,,,trigger)</f>
        <v>45020</v>
      </c>
      <c r="AE805" s="40">
        <f>_xll.qlInterestRateIndexMaturity($Y$21,AD805,)</f>
        <v>45111</v>
      </c>
      <c r="AF805" s="43" t="e">
        <f>_xll.qlTenorBasisValue(TenorBasis3M,AD805,_xll.ohTrigger(trigger,$Y$36))</f>
        <v>#NUM!</v>
      </c>
      <c r="AG805" s="82">
        <f t="shared" si="38"/>
        <v>1.5823081765206616E-2</v>
      </c>
      <c r="AH805" s="82">
        <f>_xll.qlIndexFixing($Y$21,$AC805,TRUE,_xll.ohTrigger(trigger))</f>
        <v>1.5822744268184728E-2</v>
      </c>
      <c r="AI805" s="43">
        <f>_xll.qlIndexFixing($Y$6,$AC805,TRUE,trigger)</f>
        <v>1.5823081765206616E-2</v>
      </c>
      <c r="AJ805" s="45">
        <f t="shared" si="39"/>
        <v>-3.3749702188848318E-3</v>
      </c>
    </row>
    <row r="806" spans="28:36" x14ac:dyDescent="0.2">
      <c r="AB806" s="114" t="s">
        <v>87</v>
      </c>
      <c r="AC806" s="40">
        <f>_xll.qlInterestRateIndexFixingDate($Y$21,AD806)</f>
        <v>45021</v>
      </c>
      <c r="AD806" s="40">
        <f>_xll.qlCalendarAdvance(calendar,$AD805,AB806,,,trigger)</f>
        <v>45027</v>
      </c>
      <c r="AE806" s="40">
        <f>_xll.qlInterestRateIndexMaturity($Y$21,AD806,)</f>
        <v>45118</v>
      </c>
      <c r="AF806" s="43" t="e">
        <f>_xll.qlTenorBasisValue(TenorBasis3M,AD806,_xll.ohTrigger(trigger,$Y$36))</f>
        <v>#NUM!</v>
      </c>
      <c r="AG806" s="82">
        <f t="shared" si="38"/>
        <v>1.5862273797144655E-2</v>
      </c>
      <c r="AH806" s="82">
        <f>_xll.qlIndexFixing($Y$21,$AC806,TRUE,_xll.ohTrigger(trigger))</f>
        <v>1.5863066029121478E-2</v>
      </c>
      <c r="AI806" s="43">
        <f>_xll.qlIndexFixing($Y$6,$AC806,TRUE,trigger)</f>
        <v>1.5862273797144655E-2</v>
      </c>
      <c r="AJ806" s="45">
        <f t="shared" si="39"/>
        <v>7.9223197682262714E-3</v>
      </c>
    </row>
    <row r="807" spans="28:36" x14ac:dyDescent="0.2">
      <c r="AB807" s="114" t="s">
        <v>87</v>
      </c>
      <c r="AC807" s="40">
        <f>_xll.qlInterestRateIndexFixingDate($Y$21,AD807)</f>
        <v>45030</v>
      </c>
      <c r="AD807" s="40">
        <f>_xll.qlCalendarAdvance(calendar,$AD806,AB807,,,trigger)</f>
        <v>45034</v>
      </c>
      <c r="AE807" s="40">
        <f>_xll.qlInterestRateIndexMaturity($Y$21,AD807,)</f>
        <v>45125</v>
      </c>
      <c r="AF807" s="43" t="e">
        <f>_xll.qlTenorBasisValue(TenorBasis3M,AD807,_xll.ohTrigger(trigger,$Y$36))</f>
        <v>#NUM!</v>
      </c>
      <c r="AG807" s="82">
        <f t="shared" si="38"/>
        <v>1.5901283396102712E-2</v>
      </c>
      <c r="AH807" s="82">
        <f>_xll.qlIndexFixing($Y$21,$AC807,TRUE,_xll.ohTrigger(trigger))</f>
        <v>1.5903263567136169E-2</v>
      </c>
      <c r="AI807" s="43">
        <f>_xll.qlIndexFixing($Y$6,$AC807,TRUE,trigger)</f>
        <v>1.5901283396102712E-2</v>
      </c>
      <c r="AJ807" s="45">
        <f t="shared" si="39"/>
        <v>1.9801710334568789E-2</v>
      </c>
    </row>
    <row r="808" spans="28:36" x14ac:dyDescent="0.2">
      <c r="AB808" s="114" t="s">
        <v>87</v>
      </c>
      <c r="AC808" s="40">
        <f>_xll.qlInterestRateIndexFixingDate($Y$21,AD808)</f>
        <v>45037</v>
      </c>
      <c r="AD808" s="40">
        <f>_xll.qlCalendarAdvance(calendar,$AD807,AB808,,,trigger)</f>
        <v>45041</v>
      </c>
      <c r="AE808" s="40">
        <f>_xll.qlInterestRateIndexMaturity($Y$21,AD808,)</f>
        <v>45132</v>
      </c>
      <c r="AF808" s="43" t="e">
        <f>_xll.qlTenorBasisValue(TenorBasis3M,AD808,_xll.ohTrigger(trigger,$Y$36))</f>
        <v>#NUM!</v>
      </c>
      <c r="AG808" s="82">
        <f t="shared" si="38"/>
        <v>1.5940110849930557E-2</v>
      </c>
      <c r="AH808" s="82">
        <f>_xll.qlIndexFixing($Y$21,$AC808,TRUE,_xll.ohTrigger(trigger))</f>
        <v>1.5943336878446332E-2</v>
      </c>
      <c r="AI808" s="43">
        <f>_xll.qlIndexFixing($Y$6,$AC808,TRUE,trigger)</f>
        <v>1.5940110849930557E-2</v>
      </c>
      <c r="AJ808" s="45">
        <f t="shared" si="39"/>
        <v>3.2260285157750812E-2</v>
      </c>
    </row>
    <row r="809" spans="28:36" x14ac:dyDescent="0.2">
      <c r="AB809" s="114" t="s">
        <v>87</v>
      </c>
      <c r="AC809" s="40">
        <f>_xll.qlInterestRateIndexFixingDate($Y$21,AD809)</f>
        <v>45043</v>
      </c>
      <c r="AD809" s="40">
        <f>_xll.qlCalendarAdvance(calendar,$AD808,AB809,,,trigger)</f>
        <v>45048</v>
      </c>
      <c r="AE809" s="40">
        <f>_xll.qlInterestRateIndexMaturity($Y$21,AD809,)</f>
        <v>45140</v>
      </c>
      <c r="AF809" s="43" t="e">
        <f>_xll.qlTenorBasisValue(TenorBasis3M,AD809,_xll.ohTrigger(trigger,$Y$36))</f>
        <v>#NUM!</v>
      </c>
      <c r="AG809" s="82">
        <f t="shared" si="38"/>
        <v>1.5978756446477959E-2</v>
      </c>
      <c r="AH809" s="82">
        <f>_xll.qlIndexFixing($Y$21,$AC809,TRUE,_xll.ohTrigger(trigger))</f>
        <v>1.5986469783366517E-2</v>
      </c>
      <c r="AI809" s="43">
        <f>_xll.qlIndexFixing($Y$6,$AC809,TRUE,trigger)</f>
        <v>1.5978756446477959E-2</v>
      </c>
      <c r="AJ809" s="45">
        <f t="shared" si="39"/>
        <v>7.7133368885581866E-2</v>
      </c>
    </row>
    <row r="810" spans="28:36" x14ac:dyDescent="0.2">
      <c r="AB810" s="114" t="s">
        <v>87</v>
      </c>
      <c r="AC810" s="40">
        <f>_xll.qlInterestRateIndexFixingDate($Y$21,AD810)</f>
        <v>45051</v>
      </c>
      <c r="AD810" s="40">
        <f>_xll.qlCalendarAdvance(calendar,$AD809,AB810,,,trigger)</f>
        <v>45055</v>
      </c>
      <c r="AE810" s="40">
        <f>_xll.qlInterestRateIndexMaturity($Y$21,AD810,)</f>
        <v>45147</v>
      </c>
      <c r="AF810" s="43" t="e">
        <f>_xll.qlTenorBasisValue(TenorBasis3M,AD810,_xll.ohTrigger(trigger,$Y$36))</f>
        <v>#NUM!</v>
      </c>
      <c r="AG810" s="82">
        <f t="shared" si="38"/>
        <v>1.6017220473594693E-2</v>
      </c>
      <c r="AH810" s="82">
        <f>_xll.qlIndexFixing($Y$21,$AC810,TRUE,_xll.ohTrigger(trigger))</f>
        <v>1.6026287522499336E-2</v>
      </c>
      <c r="AI810" s="43">
        <f>_xll.qlIndexFixing($Y$6,$AC810,TRUE,trigger)</f>
        <v>1.6017220473594693E-2</v>
      </c>
      <c r="AJ810" s="45">
        <f t="shared" si="39"/>
        <v>9.0670489046422442E-2</v>
      </c>
    </row>
    <row r="811" spans="28:36" x14ac:dyDescent="0.2">
      <c r="AB811" s="114" t="s">
        <v>87</v>
      </c>
      <c r="AC811" s="40">
        <f>_xll.qlInterestRateIndexFixingDate($Y$21,AD811)</f>
        <v>45058</v>
      </c>
      <c r="AD811" s="40">
        <f>_xll.qlCalendarAdvance(calendar,$AD810,AB811,,,trigger)</f>
        <v>45062</v>
      </c>
      <c r="AE811" s="40">
        <f>_xll.qlInterestRateIndexMaturity($Y$21,AD811,)</f>
        <v>45154</v>
      </c>
      <c r="AF811" s="43" t="e">
        <f>_xll.qlTenorBasisValue(TenorBasis3M,AD811,_xll.ohTrigger(trigger,$Y$36))</f>
        <v>#NUM!</v>
      </c>
      <c r="AG811" s="82">
        <f t="shared" si="38"/>
        <v>1.6055503219130532E-2</v>
      </c>
      <c r="AH811" s="82">
        <f>_xll.qlIndexFixing($Y$21,$AC811,TRUE,_xll.ohTrigger(trigger))</f>
        <v>1.606598102224642E-2</v>
      </c>
      <c r="AI811" s="43">
        <f>_xll.qlIndexFixing($Y$6,$AC811,TRUE,trigger)</f>
        <v>1.6055503219130532E-2</v>
      </c>
      <c r="AJ811" s="45">
        <f t="shared" si="39"/>
        <v>0.10477803115888085</v>
      </c>
    </row>
    <row r="812" spans="28:36" x14ac:dyDescent="0.2">
      <c r="AB812" s="114" t="s">
        <v>87</v>
      </c>
      <c r="AC812" s="40">
        <f>_xll.qlInterestRateIndexFixingDate($Y$21,AD812)</f>
        <v>45065</v>
      </c>
      <c r="AD812" s="40">
        <f>_xll.qlCalendarAdvance(calendar,$AD811,AB812,,,trigger)</f>
        <v>45069</v>
      </c>
      <c r="AE812" s="40">
        <f>_xll.qlInterestRateIndexMaturity($Y$21,AD812,)</f>
        <v>45161</v>
      </c>
      <c r="AF812" s="43" t="e">
        <f>_xll.qlTenorBasisValue(TenorBasis3M,AD812,_xll.ohTrigger(trigger,$Y$36))</f>
        <v>#NUM!</v>
      </c>
      <c r="AG812" s="82">
        <f t="shared" si="38"/>
        <v>1.6093604970935246E-2</v>
      </c>
      <c r="AH812" s="82">
        <f>_xll.qlIndexFixing($Y$21,$AC812,TRUE,_xll.ohTrigger(trigger))</f>
        <v>1.6105550278833397E-2</v>
      </c>
      <c r="AI812" s="43">
        <f>_xll.qlIndexFixing($Y$6,$AC812,TRUE,trigger)</f>
        <v>1.6093604970935246E-2</v>
      </c>
      <c r="AJ812" s="45">
        <f t="shared" si="39"/>
        <v>0.11945307898150737</v>
      </c>
    </row>
    <row r="813" spans="28:36" x14ac:dyDescent="0.2">
      <c r="AB813" s="114" t="s">
        <v>87</v>
      </c>
      <c r="AC813" s="40">
        <f>_xll.qlInterestRateIndexFixingDate($Y$21,AD813)</f>
        <v>45072</v>
      </c>
      <c r="AD813" s="40">
        <f>_xll.qlCalendarAdvance(calendar,$AD812,AB813,,,trigger)</f>
        <v>45076</v>
      </c>
      <c r="AE813" s="40">
        <f>_xll.qlInterestRateIndexMaturity($Y$21,AD813,)</f>
        <v>45168</v>
      </c>
      <c r="AF813" s="43" t="e">
        <f>_xll.qlTenorBasisValue(TenorBasis3M,AD813,_xll.ohTrigger(trigger,$Y$36))</f>
        <v>#NUM!</v>
      </c>
      <c r="AG813" s="82">
        <f t="shared" si="38"/>
        <v>1.6131526016858602E-2</v>
      </c>
      <c r="AH813" s="82">
        <f>_xll.qlIndexFixing($Y$21,$AC813,TRUE,_xll.ohTrigger(trigger))</f>
        <v>1.6144995288498925E-2</v>
      </c>
      <c r="AI813" s="43">
        <f>_xll.qlIndexFixing($Y$6,$AC813,TRUE,trigger)</f>
        <v>1.6131526016858602E-2</v>
      </c>
      <c r="AJ813" s="45">
        <f t="shared" si="39"/>
        <v>0.1346927164032341</v>
      </c>
    </row>
    <row r="814" spans="28:36" x14ac:dyDescent="0.2">
      <c r="AB814" s="114" t="s">
        <v>87</v>
      </c>
      <c r="AC814" s="40">
        <f>_xll.qlInterestRateIndexFixingDate($Y$21,AD814)</f>
        <v>45079</v>
      </c>
      <c r="AD814" s="40">
        <f>_xll.qlCalendarAdvance(calendar,$AD813,AB814,,,trigger)</f>
        <v>45083</v>
      </c>
      <c r="AE814" s="40">
        <f>_xll.qlInterestRateIndexMaturity($Y$21,AD814,)</f>
        <v>45175</v>
      </c>
      <c r="AF814" s="43" t="e">
        <f>_xll.qlTenorBasisValue(TenorBasis3M,AD814,_xll.ohTrigger(trigger,$Y$36))</f>
        <v>#NUM!</v>
      </c>
      <c r="AG814" s="82">
        <f t="shared" si="38"/>
        <v>1.616926664475038E-2</v>
      </c>
      <c r="AH814" s="82">
        <f>_xll.qlIndexFixing($Y$21,$AC814,TRUE,_xll.ohTrigger(trigger))</f>
        <v>1.6184316047492965E-2</v>
      </c>
      <c r="AI814" s="43">
        <f>_xll.qlIndexFixing($Y$6,$AC814,TRUE,trigger)</f>
        <v>1.616926664475038E-2</v>
      </c>
      <c r="AJ814" s="45">
        <f t="shared" si="39"/>
        <v>0.15049402742585427</v>
      </c>
    </row>
    <row r="815" spans="28:36" x14ac:dyDescent="0.2">
      <c r="AB815" s="114" t="s">
        <v>87</v>
      </c>
      <c r="AC815" s="40">
        <f>_xll.qlInterestRateIndexFixingDate($Y$21,AD815)</f>
        <v>45086</v>
      </c>
      <c r="AD815" s="40">
        <f>_xll.qlCalendarAdvance(calendar,$AD814,AB815,,,trigger)</f>
        <v>45090</v>
      </c>
      <c r="AE815" s="40">
        <f>_xll.qlInterestRateIndexMaturity($Y$21,AD815,)</f>
        <v>45182</v>
      </c>
      <c r="AF815" s="43" t="e">
        <f>_xll.qlTenorBasisValue(TenorBasis3M,AD815,_xll.ohTrigger(trigger,$Y$36))</f>
        <v>#NUM!</v>
      </c>
      <c r="AG815" s="82">
        <f t="shared" si="38"/>
        <v>1.6206827142460342E-2</v>
      </c>
      <c r="AH815" s="82">
        <f>_xll.qlIndexFixing($Y$21,$AC815,TRUE,_xll.ohTrigger(trigger))</f>
        <v>1.6223512552076765E-2</v>
      </c>
      <c r="AI815" s="43">
        <f>_xll.qlIndexFixing($Y$6,$AC815,TRUE,trigger)</f>
        <v>1.6206827142460342E-2</v>
      </c>
      <c r="AJ815" s="45">
        <f t="shared" si="39"/>
        <v>0.16685409616423036</v>
      </c>
    </row>
    <row r="816" spans="28:36" x14ac:dyDescent="0.2">
      <c r="AB816" s="114" t="s">
        <v>87</v>
      </c>
      <c r="AC816" s="40">
        <f>_xll.qlInterestRateIndexFixingDate($Y$21,AD816)</f>
        <v>45093</v>
      </c>
      <c r="AD816" s="40">
        <f>_xll.qlCalendarAdvance(calendar,$AD815,AB816,,,trigger)</f>
        <v>45097</v>
      </c>
      <c r="AE816" s="40">
        <f>_xll.qlInterestRateIndexMaturity($Y$21,AD816,)</f>
        <v>45189</v>
      </c>
      <c r="AF816" s="43" t="e">
        <f>_xll.qlTenorBasisValue(TenorBasis3M,AD816,_xll.ohTrigger(trigger,$Y$36))</f>
        <v>#NUM!</v>
      </c>
      <c r="AG816" s="82">
        <f t="shared" si="38"/>
        <v>1.6244207797838268E-2</v>
      </c>
      <c r="AH816" s="82">
        <f>_xll.qlIndexFixing($Y$21,$AC816,TRUE,_xll.ohTrigger(trigger))</f>
        <v>1.6262584798525478E-2</v>
      </c>
      <c r="AI816" s="43">
        <f>_xll.qlIndexFixing($Y$6,$AC816,TRUE,trigger)</f>
        <v>1.6244207797838268E-2</v>
      </c>
      <c r="AJ816" s="45">
        <f t="shared" si="39"/>
        <v>0.18377000687210682</v>
      </c>
    </row>
    <row r="817" spans="28:36" x14ac:dyDescent="0.2">
      <c r="AB817" s="114" t="s">
        <v>87</v>
      </c>
      <c r="AC817" s="40">
        <f>_xll.qlInterestRateIndexFixingDate($Y$21,AD817)</f>
        <v>45100</v>
      </c>
      <c r="AD817" s="40">
        <f>_xll.qlCalendarAdvance(calendar,$AD816,AB817,,,trigger)</f>
        <v>45104</v>
      </c>
      <c r="AE817" s="40">
        <f>_xll.qlInterestRateIndexMaturity($Y$21,AD817,)</f>
        <v>45196</v>
      </c>
      <c r="AF817" s="43" t="e">
        <f>_xll.qlTenorBasisValue(TenorBasis3M,AD817,_xll.ohTrigger(trigger,$Y$36))</f>
        <v>#NUM!</v>
      </c>
      <c r="AG817" s="82">
        <f t="shared" si="38"/>
        <v>1.6281408898733921E-2</v>
      </c>
      <c r="AH817" s="82">
        <f>_xll.qlIndexFixing($Y$21,$AC817,TRUE,_xll.ohTrigger(trigger))</f>
        <v>1.6301532783122949E-2</v>
      </c>
      <c r="AI817" s="43">
        <f>_xll.qlIndexFixing($Y$6,$AC817,TRUE,trigger)</f>
        <v>1.6281408898733921E-2</v>
      </c>
      <c r="AJ817" s="45">
        <f t="shared" si="39"/>
        <v>0.20123884389027652</v>
      </c>
    </row>
    <row r="818" spans="28:36" x14ac:dyDescent="0.2">
      <c r="AB818" s="114" t="s">
        <v>87</v>
      </c>
      <c r="AC818" s="40">
        <f>_xll.qlInterestRateIndexFixingDate($Y$21,AD818)</f>
        <v>45107</v>
      </c>
      <c r="AD818" s="40">
        <f>_xll.qlCalendarAdvance(calendar,$AD817,AB818,,,trigger)</f>
        <v>45111</v>
      </c>
      <c r="AE818" s="40">
        <f>_xll.qlInterestRateIndexMaturity($Y$21,AD818,)</f>
        <v>45203</v>
      </c>
      <c r="AF818" s="43" t="e">
        <f>_xll.qlTenorBasisValue(TenorBasis3M,AD818,_xll.ohTrigger(trigger,$Y$36))</f>
        <v>#NUM!</v>
      </c>
      <c r="AG818" s="82">
        <f t="shared" si="38"/>
        <v>1.6318430734525463E-2</v>
      </c>
      <c r="AH818" s="82">
        <f>_xll.qlIndexFixing($Y$21,$AC818,TRUE,_xll.ohTrigger(trigger))</f>
        <v>1.6340356448324773E-2</v>
      </c>
      <c r="AI818" s="43">
        <f>_xll.qlIndexFixing($Y$6,$AC818,TRUE,trigger)</f>
        <v>1.6318430734525463E-2</v>
      </c>
      <c r="AJ818" s="45">
        <f t="shared" si="39"/>
        <v>0.21925713799310353</v>
      </c>
    </row>
    <row r="819" spans="28:36" x14ac:dyDescent="0.2">
      <c r="AB819" s="114" t="s">
        <v>87</v>
      </c>
      <c r="AC819" s="40">
        <f>_xll.qlInterestRateIndexFixingDate($Y$21,AD819)</f>
        <v>45114</v>
      </c>
      <c r="AD819" s="40">
        <f>_xll.qlCalendarAdvance(calendar,$AD818,AB819,,,trigger)</f>
        <v>45118</v>
      </c>
      <c r="AE819" s="40">
        <f>_xll.qlInterestRateIndexMaturity($Y$21,AD819,)</f>
        <v>45210</v>
      </c>
      <c r="AF819" s="43" t="e">
        <f>_xll.qlTenorBasisValue(TenorBasis3M,AD819,_xll.ohTrigger(trigger,$Y$36))</f>
        <v>#NUM!</v>
      </c>
      <c r="AG819" s="82">
        <f t="shared" si="38"/>
        <v>1.6355274371008727E-2</v>
      </c>
      <c r="AH819" s="82">
        <f>_xll.qlIndexFixing($Y$21,$AC819,TRUE,_xll.ohTrigger(trigger))</f>
        <v>1.6379051045540733E-2</v>
      </c>
      <c r="AI819" s="43">
        <f>_xll.qlIndexFixing($Y$6,$AC819,TRUE,trigger)</f>
        <v>1.6355274371008727E-2</v>
      </c>
      <c r="AJ819" s="45">
        <f t="shared" si="39"/>
        <v>0.23776674532006298</v>
      </c>
    </row>
    <row r="820" spans="28:36" x14ac:dyDescent="0.2">
      <c r="AB820" s="114" t="s">
        <v>87</v>
      </c>
      <c r="AC820" s="40">
        <f>_xll.qlInterestRateIndexFixingDate($Y$21,AD820)</f>
        <v>45121</v>
      </c>
      <c r="AD820" s="40">
        <f>_xll.qlCalendarAdvance(calendar,$AD819,AB820,,,trigger)</f>
        <v>45125</v>
      </c>
      <c r="AE820" s="40">
        <f>_xll.qlInterestRateIndexMaturity($Y$21,AD820,)</f>
        <v>45217</v>
      </c>
      <c r="AF820" s="43" t="e">
        <f>_xll.qlTenorBasisValue(TenorBasis3M,AD820,_xll.ohTrigger(trigger,$Y$36))</f>
        <v>#NUM!</v>
      </c>
      <c r="AG820" s="82">
        <f t="shared" si="38"/>
        <v>1.6391942911311796E-2</v>
      </c>
      <c r="AH820" s="82">
        <f>_xll.qlIndexFixing($Y$21,$AC820,TRUE,_xll.ohTrigger(trigger))</f>
        <v>1.6417603561050289E-2</v>
      </c>
      <c r="AI820" s="43">
        <f>_xll.qlIndexFixing($Y$6,$AC820,TRUE,trigger)</f>
        <v>1.6391942911311796E-2</v>
      </c>
      <c r="AJ820" s="45">
        <f t="shared" si="39"/>
        <v>0.25660649738492441</v>
      </c>
    </row>
    <row r="821" spans="28:36" x14ac:dyDescent="0.2">
      <c r="AB821" s="114" t="s">
        <v>87</v>
      </c>
      <c r="AC821" s="40">
        <f>_xll.qlInterestRateIndexFixingDate($Y$21,AD821)</f>
        <v>45128</v>
      </c>
      <c r="AD821" s="40">
        <f>_xll.qlCalendarAdvance(calendar,$AD820,AB821,,,trigger)</f>
        <v>45132</v>
      </c>
      <c r="AE821" s="40">
        <f>_xll.qlInterestRateIndexMaturity($Y$21,AD821,)</f>
        <v>45224</v>
      </c>
      <c r="AF821" s="43" t="e">
        <f>_xll.qlTenorBasisValue(TenorBasis3M,AD821,_xll.ohTrigger(trigger,$Y$36))</f>
        <v>#NUM!</v>
      </c>
      <c r="AG821" s="82">
        <f t="shared" si="38"/>
        <v>1.6428439788693107E-2</v>
      </c>
      <c r="AH821" s="82">
        <f>_xll.qlIndexFixing($Y$21,$AC821,TRUE,_xll.ohTrigger(trigger))</f>
        <v>1.6456000139329765E-2</v>
      </c>
      <c r="AI821" s="43">
        <f>_xll.qlIndexFixing($Y$6,$AC821,TRUE,trigger)</f>
        <v>1.6428439788693107E-2</v>
      </c>
      <c r="AJ821" s="45">
        <f t="shared" si="39"/>
        <v>0.27560350636657988</v>
      </c>
    </row>
    <row r="822" spans="28:36" x14ac:dyDescent="0.2">
      <c r="AB822" s="114" t="s">
        <v>87</v>
      </c>
      <c r="AC822" s="40">
        <f>_xll.qlInterestRateIndexFixingDate($Y$21,AD822)</f>
        <v>45135</v>
      </c>
      <c r="AD822" s="40">
        <f>_xll.qlCalendarAdvance(calendar,$AD821,AB822,,,trigger)</f>
        <v>45139</v>
      </c>
      <c r="AE822" s="40">
        <f>_xll.qlInterestRateIndexMaturity($Y$21,AD822,)</f>
        <v>45231</v>
      </c>
      <c r="AF822" s="43" t="e">
        <f>_xll.qlTenorBasisValue(TenorBasis3M,AD822,_xll.ohTrigger(trigger,$Y$36))</f>
        <v>#NUM!</v>
      </c>
      <c r="AG822" s="82">
        <f t="shared" si="38"/>
        <v>1.6464768436411089E-2</v>
      </c>
      <c r="AH822" s="82">
        <f>_xll.qlIndexFixing($Y$21,$AC822,TRUE,_xll.ohTrigger(trigger))</f>
        <v>1.6494226924328063E-2</v>
      </c>
      <c r="AI822" s="43">
        <f>_xll.qlIndexFixing($Y$6,$AC822,TRUE,trigger)</f>
        <v>1.6464768436411089E-2</v>
      </c>
      <c r="AJ822" s="45">
        <f t="shared" si="39"/>
        <v>0.29458487916973752</v>
      </c>
    </row>
    <row r="823" spans="28:36" x14ac:dyDescent="0.2">
      <c r="AB823" s="114" t="s">
        <v>87</v>
      </c>
      <c r="AC823" s="40">
        <f>_xll.qlInterestRateIndexFixingDate($Y$21,AD823)</f>
        <v>45142</v>
      </c>
      <c r="AD823" s="40">
        <f>_xll.qlCalendarAdvance(calendar,$AD822,AB823,,,trigger)</f>
        <v>45146</v>
      </c>
      <c r="AE823" s="40">
        <f>_xll.qlInterestRateIndexMaturity($Y$21,AD823,)</f>
        <v>45238</v>
      </c>
      <c r="AF823" s="43" t="e">
        <f>_xll.qlTenorBasisValue(TenorBasis3M,AD823,_xll.ohTrigger(trigger,$Y$36))</f>
        <v>#NUM!</v>
      </c>
      <c r="AG823" s="82">
        <f t="shared" si="38"/>
        <v>1.6500932287724184E-2</v>
      </c>
      <c r="AH823" s="82">
        <f>_xll.qlIndexFixing($Y$21,$AC823,TRUE,_xll.ohTrigger(trigger))</f>
        <v>1.6532270059481467E-2</v>
      </c>
      <c r="AI823" s="43">
        <f>_xll.qlIndexFixing($Y$6,$AC823,TRUE,trigger)</f>
        <v>1.6500932287724184E-2</v>
      </c>
      <c r="AJ823" s="45">
        <f t="shared" si="39"/>
        <v>0.31337771757282418</v>
      </c>
    </row>
    <row r="824" spans="28:36" x14ac:dyDescent="0.2">
      <c r="AB824" s="114" t="s">
        <v>87</v>
      </c>
      <c r="AC824" s="40">
        <f>_xll.qlInterestRateIndexFixingDate($Y$21,AD824)</f>
        <v>45149</v>
      </c>
      <c r="AD824" s="40">
        <f>_xll.qlCalendarAdvance(calendar,$AD823,AB824,,,trigger)</f>
        <v>45153</v>
      </c>
      <c r="AE824" s="40">
        <f>_xll.qlInterestRateIndexMaturity($Y$21,AD824,)</f>
        <v>45245</v>
      </c>
      <c r="AF824" s="43" t="e">
        <f>_xll.qlTenorBasisValue(TenorBasis3M,AD824,_xll.ohTrigger(trigger,$Y$36))</f>
        <v>#NUM!</v>
      </c>
      <c r="AG824" s="82">
        <f t="shared" si="38"/>
        <v>1.6536934775890823E-2</v>
      </c>
      <c r="AH824" s="82">
        <f>_xll.qlIndexFixing($Y$21,$AC824,TRUE,_xll.ohTrigger(trigger))</f>
        <v>1.6570115687706666E-2</v>
      </c>
      <c r="AI824" s="43">
        <f>_xll.qlIndexFixing($Y$6,$AC824,TRUE,trigger)</f>
        <v>1.6536934775890823E-2</v>
      </c>
      <c r="AJ824" s="45">
        <f t="shared" si="39"/>
        <v>0.3318091181584229</v>
      </c>
    </row>
    <row r="825" spans="28:36" x14ac:dyDescent="0.2">
      <c r="AB825" s="114" t="s">
        <v>87</v>
      </c>
      <c r="AC825" s="40">
        <f>_xll.qlInterestRateIndexFixingDate($Y$21,AD825)</f>
        <v>45156</v>
      </c>
      <c r="AD825" s="40">
        <f>_xll.qlCalendarAdvance(calendar,$AD824,AB825,,,trigger)</f>
        <v>45160</v>
      </c>
      <c r="AE825" s="40">
        <f>_xll.qlInterestRateIndexMaturity($Y$21,AD825,)</f>
        <v>45252</v>
      </c>
      <c r="AF825" s="43" t="e">
        <f>_xll.qlTenorBasisValue(TenorBasis3M,AD825,_xll.ohTrigger(trigger,$Y$36))</f>
        <v>#NUM!</v>
      </c>
      <c r="AG825" s="82">
        <f t="shared" si="38"/>
        <v>1.6572779334169445E-2</v>
      </c>
      <c r="AH825" s="82">
        <f>_xll.qlIndexFixing($Y$21,$AC825,TRUE,_xll.ohTrigger(trigger))</f>
        <v>1.6607749951423358E-2</v>
      </c>
      <c r="AI825" s="43">
        <f>_xll.qlIndexFixing($Y$6,$AC825,TRUE,trigger)</f>
        <v>1.6572779334169445E-2</v>
      </c>
      <c r="AJ825" s="45">
        <f t="shared" si="39"/>
        <v>0.349706172539134</v>
      </c>
    </row>
    <row r="826" spans="28:36" x14ac:dyDescent="0.2">
      <c r="AB826" s="114" t="s">
        <v>87</v>
      </c>
      <c r="AC826" s="40">
        <f>_xll.qlInterestRateIndexFixingDate($Y$21,AD826)</f>
        <v>45163</v>
      </c>
      <c r="AD826" s="40">
        <f>_xll.qlCalendarAdvance(calendar,$AD825,AB826,,,trigger)</f>
        <v>45167</v>
      </c>
      <c r="AE826" s="40">
        <f>_xll.qlInterestRateIndexMaturity($Y$21,AD826,)</f>
        <v>45259</v>
      </c>
      <c r="AF826" s="43" t="e">
        <f>_xll.qlTenorBasisValue(TenorBasis3M,AD826,_xll.ohTrigger(trigger,$Y$36))</f>
        <v>#NUM!</v>
      </c>
      <c r="AG826" s="82">
        <f t="shared" si="38"/>
        <v>1.6608469395818479E-2</v>
      </c>
      <c r="AH826" s="82">
        <f>_xll.qlIndexFixing($Y$21,$AC826,TRUE,_xll.ohTrigger(trigger))</f>
        <v>1.6645158992544699E-2</v>
      </c>
      <c r="AI826" s="43">
        <f>_xll.qlIndexFixing($Y$6,$AC826,TRUE,trigger)</f>
        <v>1.6608469395818479E-2</v>
      </c>
      <c r="AJ826" s="45">
        <f t="shared" si="39"/>
        <v>0.36689596726219992</v>
      </c>
    </row>
    <row r="827" spans="28:36" x14ac:dyDescent="0.2">
      <c r="AB827" s="114" t="s">
        <v>87</v>
      </c>
      <c r="AC827" s="40">
        <f>_xll.qlInterestRateIndexFixingDate($Y$21,AD827)</f>
        <v>45170</v>
      </c>
      <c r="AD827" s="40">
        <f>_xll.qlCalendarAdvance(calendar,$AD826,AB827,,,trigger)</f>
        <v>45174</v>
      </c>
      <c r="AE827" s="40">
        <f>_xll.qlInterestRateIndexMaturity($Y$21,AD827,)</f>
        <v>45265</v>
      </c>
      <c r="AF827" s="43" t="e">
        <f>_xll.qlTenorBasisValue(TenorBasis3M,AD827,_xll.ohTrigger(trigger,$Y$36))</f>
        <v>#NUM!</v>
      </c>
      <c r="AG827" s="82">
        <f t="shared" si="38"/>
        <v>1.6644008394096365E-2</v>
      </c>
      <c r="AH827" s="82">
        <f>_xll.qlIndexFixing($Y$21,$AC827,TRUE,_xll.ohTrigger(trigger))</f>
        <v>1.6679338013875358E-2</v>
      </c>
      <c r="AI827" s="43">
        <f>_xll.qlIndexFixing($Y$6,$AC827,TRUE,trigger)</f>
        <v>1.6644008394096365E-2</v>
      </c>
      <c r="AJ827" s="45">
        <f t="shared" si="39"/>
        <v>0.35329619778992627</v>
      </c>
    </row>
    <row r="828" spans="28:36" x14ac:dyDescent="0.2">
      <c r="AB828" s="114" t="s">
        <v>87</v>
      </c>
      <c r="AC828" s="40">
        <f>_xll.qlInterestRateIndexFixingDate($Y$21,AD828)</f>
        <v>45177</v>
      </c>
      <c r="AD828" s="40">
        <f>_xll.qlCalendarAdvance(calendar,$AD827,AB828,,,trigger)</f>
        <v>45181</v>
      </c>
      <c r="AE828" s="40">
        <f>_xll.qlInterestRateIndexMaturity($Y$21,AD828,)</f>
        <v>45272</v>
      </c>
      <c r="AF828" s="43" t="e">
        <f>_xll.qlTenorBasisValue(TenorBasis3M,AD828,_xll.ohTrigger(trigger,$Y$36))</f>
        <v>#NUM!</v>
      </c>
      <c r="AG828" s="82">
        <f t="shared" si="38"/>
        <v>1.6679399762261536E-2</v>
      </c>
      <c r="AH828" s="82">
        <f>_xll.qlIndexFixing($Y$21,$AC828,TRUE,_xll.ohTrigger(trigger))</f>
        <v>1.6716274344044737E-2</v>
      </c>
      <c r="AI828" s="43">
        <f>_xll.qlIndexFixing($Y$6,$AC828,TRUE,trigger)</f>
        <v>1.6679399762261536E-2</v>
      </c>
      <c r="AJ828" s="45">
        <f t="shared" si="39"/>
        <v>0.36874581783200716</v>
      </c>
    </row>
    <row r="829" spans="28:36" x14ac:dyDescent="0.2">
      <c r="AB829" s="114" t="s">
        <v>87</v>
      </c>
      <c r="AC829" s="40">
        <f>_xll.qlInterestRateIndexFixingDate($Y$21,AD829)</f>
        <v>45184</v>
      </c>
      <c r="AD829" s="40">
        <f>_xll.qlCalendarAdvance(calendar,$AD828,AB829,,,trigger)</f>
        <v>45188</v>
      </c>
      <c r="AE829" s="40">
        <f>_xll.qlInterestRateIndexMaturity($Y$21,AD829,)</f>
        <v>45279</v>
      </c>
      <c r="AF829" s="43" t="e">
        <f>_xll.qlTenorBasisValue(TenorBasis3M,AD829,_xll.ohTrigger(trigger,$Y$36))</f>
        <v>#NUM!</v>
      </c>
      <c r="AG829" s="82">
        <f t="shared" si="38"/>
        <v>1.6714646933572431E-2</v>
      </c>
      <c r="AH829" s="82">
        <f>_xll.qlIndexFixing($Y$21,$AC829,TRUE,_xll.ohTrigger(trigger))</f>
        <v>1.6752944318554831E-2</v>
      </c>
      <c r="AI829" s="43">
        <f>_xll.qlIndexFixing($Y$6,$AC829,TRUE,trigger)</f>
        <v>1.6714646933572431E-2</v>
      </c>
      <c r="AJ829" s="45">
        <f t="shared" si="39"/>
        <v>0.38297384982399763</v>
      </c>
    </row>
    <row r="830" spans="28:36" x14ac:dyDescent="0.2">
      <c r="AB830" s="114" t="s">
        <v>87</v>
      </c>
      <c r="AC830" s="40">
        <f>_xll.qlInterestRateIndexFixingDate($Y$21,AD830)</f>
        <v>45191</v>
      </c>
      <c r="AD830" s="40">
        <f>_xll.qlCalendarAdvance(calendar,$AD829,AB830,,,trigger)</f>
        <v>45195</v>
      </c>
      <c r="AE830" s="40">
        <f>_xll.qlInterestRateIndexMaturity($Y$21,AD830,)</f>
        <v>45287</v>
      </c>
      <c r="AF830" s="43" t="e">
        <f>_xll.qlTenorBasisValue(TenorBasis3M,AD830,_xll.ohTrigger(trigger,$Y$36))</f>
        <v>#NUM!</v>
      </c>
      <c r="AG830" s="82">
        <f t="shared" si="38"/>
        <v>1.674975334128748E-2</v>
      </c>
      <c r="AH830" s="82">
        <f>_xll.qlIndexFixing($Y$21,$AC830,TRUE,_xll.ohTrigger(trigger))</f>
        <v>1.679226575247468E-2</v>
      </c>
      <c r="AI830" s="43">
        <f>_xll.qlIndexFixing($Y$6,$AC830,TRUE,trigger)</f>
        <v>1.674975334128748E-2</v>
      </c>
      <c r="AJ830" s="45">
        <f t="shared" si="39"/>
        <v>0.42512411187200366</v>
      </c>
    </row>
    <row r="831" spans="28:36" x14ac:dyDescent="0.2">
      <c r="AB831" s="114" t="s">
        <v>87</v>
      </c>
      <c r="AC831" s="40">
        <f>_xll.qlInterestRateIndexFixingDate($Y$21,AD831)</f>
        <v>45198</v>
      </c>
      <c r="AD831" s="40">
        <f>_xll.qlCalendarAdvance(calendar,$AD830,AB831,,,trigger)</f>
        <v>45202</v>
      </c>
      <c r="AE831" s="40">
        <f>_xll.qlInterestRateIndexMaturity($Y$21,AD831,)</f>
        <v>45294</v>
      </c>
      <c r="AF831" s="43" t="e">
        <f>_xll.qlTenorBasisValue(TenorBasis3M,AD831,_xll.ohTrigger(trigger,$Y$36))</f>
        <v>#NUM!</v>
      </c>
      <c r="AG831" s="82">
        <f t="shared" si="38"/>
        <v>1.6784722418665122E-2</v>
      </c>
      <c r="AH831" s="82">
        <f>_xll.qlIndexFixing($Y$21,$AC831,TRUE,_xll.ohTrigger(trigger))</f>
        <v>1.6828340799266237E-2</v>
      </c>
      <c r="AI831" s="43">
        <f>_xll.qlIndexFixing($Y$6,$AC831,TRUE,trigger)</f>
        <v>1.6784722418665122E-2</v>
      </c>
      <c r="AJ831" s="45">
        <f t="shared" si="39"/>
        <v>0.43618380601115336</v>
      </c>
    </row>
    <row r="832" spans="28:36" x14ac:dyDescent="0.2">
      <c r="AB832" s="114" t="s">
        <v>87</v>
      </c>
      <c r="AC832" s="40">
        <f>_xll.qlInterestRateIndexFixingDate($Y$21,AD832)</f>
        <v>45205</v>
      </c>
      <c r="AD832" s="40">
        <f>_xll.qlCalendarAdvance(calendar,$AD831,AB832,,,trigger)</f>
        <v>45209</v>
      </c>
      <c r="AE832" s="40">
        <f>_xll.qlInterestRateIndexMaturity($Y$21,AD832,)</f>
        <v>45301</v>
      </c>
      <c r="AF832" s="43" t="e">
        <f>_xll.qlTenorBasisValue(TenorBasis3M,AD832,_xll.ohTrigger(trigger,$Y$36))</f>
        <v>#NUM!</v>
      </c>
      <c r="AG832" s="82">
        <f t="shared" si="38"/>
        <v>1.6819557598963794E-2</v>
      </c>
      <c r="AH832" s="82">
        <f>_xll.qlIndexFixing($Y$21,$AC832,TRUE,_xll.ohTrigger(trigger))</f>
        <v>1.6864110897879779E-2</v>
      </c>
      <c r="AI832" s="43">
        <f>_xll.qlIndexFixing($Y$6,$AC832,TRUE,trigger)</f>
        <v>1.6819557598963794E-2</v>
      </c>
      <c r="AJ832" s="45">
        <f t="shared" si="39"/>
        <v>0.44553298915984973</v>
      </c>
    </row>
    <row r="833" spans="28:36" x14ac:dyDescent="0.2">
      <c r="AB833" s="114" t="s">
        <v>87</v>
      </c>
      <c r="AC833" s="40">
        <f>_xll.qlInterestRateIndexFixingDate($Y$21,AD833)</f>
        <v>45212</v>
      </c>
      <c r="AD833" s="40">
        <f>_xll.qlCalendarAdvance(calendar,$AD832,AB833,,,trigger)</f>
        <v>45216</v>
      </c>
      <c r="AE833" s="40">
        <f>_xll.qlInterestRateIndexMaturity($Y$21,AD833,)</f>
        <v>45308</v>
      </c>
      <c r="AF833" s="43" t="e">
        <f>_xll.qlTenorBasisValue(TenorBasis3M,AD833,_xll.ohTrigger(trigger,$Y$36))</f>
        <v>#NUM!</v>
      </c>
      <c r="AG833" s="82">
        <f t="shared" si="38"/>
        <v>1.6854262315441924E-2</v>
      </c>
      <c r="AH833" s="82">
        <f>_xll.qlIndexFixing($Y$21,$AC833,TRUE,_xll.ohTrigger(trigger))</f>
        <v>1.6899574586037185E-2</v>
      </c>
      <c r="AI833" s="43">
        <f>_xll.qlIndexFixing($Y$6,$AC833,TRUE,trigger)</f>
        <v>1.6854262315441924E-2</v>
      </c>
      <c r="AJ833" s="45">
        <f t="shared" si="39"/>
        <v>0.45312270595260218</v>
      </c>
    </row>
    <row r="834" spans="28:36" x14ac:dyDescent="0.2">
      <c r="AB834" s="114" t="s">
        <v>87</v>
      </c>
      <c r="AC834" s="40">
        <f>_xll.qlInterestRateIndexFixingDate($Y$21,AD834)</f>
        <v>45219</v>
      </c>
      <c r="AD834" s="40">
        <f>_xll.qlCalendarAdvance(calendar,$AD833,AB834,,,trigger)</f>
        <v>45223</v>
      </c>
      <c r="AE834" s="40">
        <f>_xll.qlInterestRateIndexMaturity($Y$21,AD834,)</f>
        <v>45315</v>
      </c>
      <c r="AF834" s="43" t="e">
        <f>_xll.qlTenorBasisValue(TenorBasis3M,AD834,_xll.ohTrigger(trigger,$Y$36))</f>
        <v>#NUM!</v>
      </c>
      <c r="AG834" s="82">
        <f t="shared" si="38"/>
        <v>1.6888840001357954E-2</v>
      </c>
      <c r="AH834" s="82">
        <f>_xll.qlIndexFixing($Y$21,$AC834,TRUE,_xll.ohTrigger(trigger))</f>
        <v>1.6934731855436393E-2</v>
      </c>
      <c r="AI834" s="43">
        <f>_xll.qlIndexFixing($Y$6,$AC834,TRUE,trigger)</f>
        <v>1.6888840001357954E-2</v>
      </c>
      <c r="AJ834" s="45">
        <f t="shared" si="39"/>
        <v>0.45891854078439209</v>
      </c>
    </row>
    <row r="835" spans="28:36" x14ac:dyDescent="0.2">
      <c r="AB835" s="114" t="s">
        <v>87</v>
      </c>
      <c r="AC835" s="40">
        <f>_xll.qlInterestRateIndexFixingDate($Y$21,AD835)</f>
        <v>45226</v>
      </c>
      <c r="AD835" s="40">
        <f>_xll.qlCalendarAdvance(calendar,$AD834,AB835,,,trigger)</f>
        <v>45230</v>
      </c>
      <c r="AE835" s="40">
        <f>_xll.qlInterestRateIndexMaturity($Y$21,AD835,)</f>
        <v>45322</v>
      </c>
      <c r="AF835" s="43" t="e">
        <f>_xll.qlTenorBasisValue(TenorBasis3M,AD835,_xll.ohTrigger(trigger,$Y$36))</f>
        <v>#NUM!</v>
      </c>
      <c r="AG835" s="82">
        <f t="shared" si="38"/>
        <v>1.6923294089970314E-2</v>
      </c>
      <c r="AH835" s="82">
        <f>_xll.qlIndexFixing($Y$21,$AC835,TRUE,_xll.ohTrigger(trigger))</f>
        <v>1.6969582697848342E-2</v>
      </c>
      <c r="AI835" s="43">
        <f>_xll.qlIndexFixing($Y$6,$AC835,TRUE,trigger)</f>
        <v>1.6923294089970314E-2</v>
      </c>
      <c r="AJ835" s="45">
        <f t="shared" si="39"/>
        <v>0.4628860787802766</v>
      </c>
    </row>
    <row r="836" spans="28:36" x14ac:dyDescent="0.2">
      <c r="AB836" s="114" t="s">
        <v>87</v>
      </c>
      <c r="AC836" s="40">
        <f>_xll.qlInterestRateIndexFixingDate($Y$21,AD836)</f>
        <v>45233</v>
      </c>
      <c r="AD836" s="40">
        <f>_xll.qlCalendarAdvance(calendar,$AD835,AB836,,,trigger)</f>
        <v>45237</v>
      </c>
      <c r="AE836" s="40">
        <f>_xll.qlInterestRateIndexMaturity($Y$21,AD836,)</f>
        <v>45329</v>
      </c>
      <c r="AF836" s="43" t="e">
        <f>_xll.qlTenorBasisValue(TenorBasis3M,AD836,_xll.ohTrigger(trigger,$Y$36))</f>
        <v>#NUM!</v>
      </c>
      <c r="AG836" s="82">
        <f t="shared" ref="AG836:AG899" si="40">AI836</f>
        <v>1.6957628014537447E-2</v>
      </c>
      <c r="AH836" s="82">
        <f>_xll.qlIndexFixing($Y$21,$AC836,TRUE,_xll.ohTrigger(trigger))</f>
        <v>1.70041271051126E-2</v>
      </c>
      <c r="AI836" s="43">
        <f>_xll.qlIndexFixing($Y$6,$AC836,TRUE,trigger)</f>
        <v>1.6957628014537447E-2</v>
      </c>
      <c r="AJ836" s="45">
        <f t="shared" ref="AJ836:AJ899" si="41">(AH836-AI836)*10000</f>
        <v>0.46499090575153473</v>
      </c>
    </row>
    <row r="837" spans="28:36" x14ac:dyDescent="0.2">
      <c r="AB837" s="114" t="s">
        <v>87</v>
      </c>
      <c r="AC837" s="40">
        <f>_xll.qlInterestRateIndexFixingDate($Y$21,AD837)</f>
        <v>45240</v>
      </c>
      <c r="AD837" s="40">
        <f>_xll.qlCalendarAdvance(calendar,$AD836,AB837,,,trigger)</f>
        <v>45244</v>
      </c>
      <c r="AE837" s="40">
        <f>_xll.qlInterestRateIndexMaturity($Y$21,AD837,)</f>
        <v>45336</v>
      </c>
      <c r="AF837" s="43" t="e">
        <f>_xll.qlTenorBasisValue(TenorBasis3M,AD837,_xll.ohTrigger(trigger,$Y$36))</f>
        <v>#NUM!</v>
      </c>
      <c r="AG837" s="82">
        <f t="shared" si="40"/>
        <v>1.6991845208317778E-2</v>
      </c>
      <c r="AH837" s="82">
        <f>_xll.qlIndexFixing($Y$21,$AC837,TRUE,_xll.ohTrigger(trigger))</f>
        <v>1.7038365069146934E-2</v>
      </c>
      <c r="AI837" s="43">
        <f>_xll.qlIndexFixing($Y$6,$AC837,TRUE,trigger)</f>
        <v>1.6991845208317778E-2</v>
      </c>
      <c r="AJ837" s="45">
        <f t="shared" si="41"/>
        <v>0.46519860829156295</v>
      </c>
    </row>
    <row r="838" spans="28:36" x14ac:dyDescent="0.2">
      <c r="AB838" s="114" t="s">
        <v>87</v>
      </c>
      <c r="AC838" s="40">
        <f>_xll.qlInterestRateIndexFixingDate($Y$21,AD838)</f>
        <v>45247</v>
      </c>
      <c r="AD838" s="40">
        <f>_xll.qlCalendarAdvance(calendar,$AD837,AB838,,,trigger)</f>
        <v>45251</v>
      </c>
      <c r="AE838" s="40">
        <f>_xll.qlInterestRateIndexMaturity($Y$21,AD838,)</f>
        <v>45343</v>
      </c>
      <c r="AF838" s="43" t="e">
        <f>_xll.qlTenorBasisValue(TenorBasis3M,AD838,_xll.ohTrigger(trigger,$Y$36))</f>
        <v>#NUM!</v>
      </c>
      <c r="AG838" s="82">
        <f t="shared" si="40"/>
        <v>1.7025949104569747E-2</v>
      </c>
      <c r="AH838" s="82">
        <f>_xll.qlIndexFixing($Y$21,$AC838,TRUE,_xll.ohTrigger(trigger))</f>
        <v>1.7072296581934283E-2</v>
      </c>
      <c r="AI838" s="43">
        <f>_xll.qlIndexFixing($Y$6,$AC838,TRUE,trigger)</f>
        <v>1.7025949104569747E-2</v>
      </c>
      <c r="AJ838" s="45">
        <f t="shared" si="41"/>
        <v>0.46347477364535455</v>
      </c>
    </row>
    <row r="839" spans="28:36" x14ac:dyDescent="0.2">
      <c r="AB839" s="114" t="s">
        <v>87</v>
      </c>
      <c r="AC839" s="40">
        <f>_xll.qlInterestRateIndexFixingDate($Y$21,AD839)</f>
        <v>45254</v>
      </c>
      <c r="AD839" s="40">
        <f>_xll.qlCalendarAdvance(calendar,$AD838,AB839,,,trigger)</f>
        <v>45258</v>
      </c>
      <c r="AE839" s="40">
        <f>_xll.qlInterestRateIndexMaturity($Y$21,AD839,)</f>
        <v>45350</v>
      </c>
      <c r="AF839" s="43" t="e">
        <f>_xll.qlTenorBasisValue(TenorBasis3M,AD839,_xll.ohTrigger(trigger,$Y$36))</f>
        <v>#NUM!</v>
      </c>
      <c r="AG839" s="82">
        <f t="shared" si="40"/>
        <v>1.7059943136551792E-2</v>
      </c>
      <c r="AH839" s="82">
        <f>_xll.qlIndexFixing($Y$21,$AC839,TRUE,_xll.ohTrigger(trigger))</f>
        <v>1.7105921635534038E-2</v>
      </c>
      <c r="AI839" s="43">
        <f>_xll.qlIndexFixing($Y$6,$AC839,TRUE,trigger)</f>
        <v>1.7059943136551792E-2</v>
      </c>
      <c r="AJ839" s="45">
        <f t="shared" si="41"/>
        <v>0.45978498982246485</v>
      </c>
    </row>
    <row r="840" spans="28:36" x14ac:dyDescent="0.2">
      <c r="AB840" s="114" t="s">
        <v>87</v>
      </c>
      <c r="AC840" s="40">
        <f>_xll.qlInterestRateIndexFixingDate($Y$21,AD840)</f>
        <v>45261</v>
      </c>
      <c r="AD840" s="40">
        <f>_xll.qlCalendarAdvance(calendar,$AD839,AB840,,,trigger)</f>
        <v>45265</v>
      </c>
      <c r="AE840" s="40">
        <f>_xll.qlInterestRateIndexMaturity($Y$21,AD840,)</f>
        <v>45356</v>
      </c>
      <c r="AF840" s="43" t="e">
        <f>_xll.qlTenorBasisValue(TenorBasis3M,AD840,_xll.ohTrigger(trigger,$Y$36))</f>
        <v>#NUM!</v>
      </c>
      <c r="AG840" s="82">
        <f t="shared" si="40"/>
        <v>1.7093830737522343E-2</v>
      </c>
      <c r="AH840" s="82">
        <f>_xll.qlIndexFixing($Y$21,$AC840,TRUE,_xll.ohTrigger(trigger))</f>
        <v>1.713651094148513E-2</v>
      </c>
      <c r="AI840" s="43">
        <f>_xll.qlIndexFixing($Y$6,$AC840,TRUE,trigger)</f>
        <v>1.7093830737522343E-2</v>
      </c>
      <c r="AJ840" s="45">
        <f t="shared" si="41"/>
        <v>0.42680203962787433</v>
      </c>
    </row>
    <row r="841" spans="28:36" x14ac:dyDescent="0.2">
      <c r="AB841" s="114" t="s">
        <v>87</v>
      </c>
      <c r="AC841" s="40">
        <f>_xll.qlInterestRateIndexFixingDate($Y$21,AD841)</f>
        <v>45268</v>
      </c>
      <c r="AD841" s="40">
        <f>_xll.qlCalendarAdvance(calendar,$AD840,AB841,,,trigger)</f>
        <v>45272</v>
      </c>
      <c r="AE841" s="40">
        <f>_xll.qlInterestRateIndexMaturity($Y$21,AD841,)</f>
        <v>45363</v>
      </c>
      <c r="AF841" s="43" t="e">
        <f>_xll.qlTenorBasisValue(TenorBasis3M,AD841,_xll.ohTrigger(trigger,$Y$36))</f>
        <v>#NUM!</v>
      </c>
      <c r="AG841" s="82">
        <f t="shared" si="40"/>
        <v>1.7127615340739838E-2</v>
      </c>
      <c r="AH841" s="82">
        <f>_xll.qlIndexFixing($Y$21,$AC841,TRUE,_xll.ohTrigger(trigger))</f>
        <v>1.7169543374344474E-2</v>
      </c>
      <c r="AI841" s="43">
        <f>_xll.qlIndexFixing($Y$6,$AC841,TRUE,trigger)</f>
        <v>1.7127615340739838E-2</v>
      </c>
      <c r="AJ841" s="45">
        <f t="shared" si="41"/>
        <v>0.41928033604636539</v>
      </c>
    </row>
    <row r="842" spans="28:36" x14ac:dyDescent="0.2">
      <c r="AB842" s="114" t="s">
        <v>87</v>
      </c>
      <c r="AC842" s="40">
        <f>_xll.qlInterestRateIndexFixingDate($Y$21,AD842)</f>
        <v>45275</v>
      </c>
      <c r="AD842" s="40">
        <f>_xll.qlCalendarAdvance(calendar,$AD841,AB842,,,trigger)</f>
        <v>45279</v>
      </c>
      <c r="AE842" s="40">
        <f>_xll.qlInterestRateIndexMaturity($Y$21,AD842,)</f>
        <v>45370</v>
      </c>
      <c r="AF842" s="43" t="e">
        <f>_xll.qlTenorBasisValue(TenorBasis3M,AD842,_xll.ohTrigger(trigger,$Y$36))</f>
        <v>#NUM!</v>
      </c>
      <c r="AG842" s="82">
        <f t="shared" si="40"/>
        <v>1.7161300379462712E-2</v>
      </c>
      <c r="AH842" s="82">
        <f>_xll.qlIndexFixing($Y$21,$AC842,TRUE,_xll.ohTrigger(trigger))</f>
        <v>1.7202269336757437E-2</v>
      </c>
      <c r="AI842" s="43">
        <f>_xll.qlIndexFixing($Y$6,$AC842,TRUE,trigger)</f>
        <v>1.7161300379462712E-2</v>
      </c>
      <c r="AJ842" s="45">
        <f t="shared" si="41"/>
        <v>0.40968957294724995</v>
      </c>
    </row>
    <row r="843" spans="28:36" x14ac:dyDescent="0.2">
      <c r="AB843" s="114" t="s">
        <v>87</v>
      </c>
      <c r="AC843" s="40">
        <f>_xll.qlInterestRateIndexFixingDate($Y$21,AD843)</f>
        <v>45281</v>
      </c>
      <c r="AD843" s="40">
        <f>_xll.qlCalendarAdvance(calendar,$AD842,AB843,,,trigger)</f>
        <v>45287</v>
      </c>
      <c r="AE843" s="40">
        <f>_xll.qlInterestRateIndexMaturity($Y$21,AD843,)</f>
        <v>45378</v>
      </c>
      <c r="AF843" s="43" t="e">
        <f>_xll.qlTenorBasisValue(TenorBasis3M,AD843,_xll.ohTrigger(trigger,$Y$36))</f>
        <v>#NUM!</v>
      </c>
      <c r="AG843" s="82">
        <f t="shared" si="40"/>
        <v>1.7199680055046788E-2</v>
      </c>
      <c r="AH843" s="82">
        <f>_xll.qlIndexFixing($Y$21,$AC843,TRUE,_xll.ohTrigger(trigger))</f>
        <v>1.7239295157009851E-2</v>
      </c>
      <c r="AI843" s="43">
        <f>_xll.qlIndexFixing($Y$6,$AC843,TRUE,trigger)</f>
        <v>1.7199680055046788E-2</v>
      </c>
      <c r="AJ843" s="45">
        <f t="shared" si="41"/>
        <v>0.39615101963062782</v>
      </c>
    </row>
    <row r="844" spans="28:36" x14ac:dyDescent="0.2">
      <c r="AB844" s="114" t="s">
        <v>87</v>
      </c>
      <c r="AC844" s="40">
        <f>_xll.qlInterestRateIndexFixingDate($Y$21,AD844)</f>
        <v>45289</v>
      </c>
      <c r="AD844" s="40">
        <f>_xll.qlCalendarAdvance(calendar,$AD843,AB844,,,trigger)</f>
        <v>45294</v>
      </c>
      <c r="AE844" s="40">
        <f>_xll.qlInterestRateIndexMaturity($Y$21,AD844,)</f>
        <v>45385</v>
      </c>
      <c r="AF844" s="43" t="e">
        <f>_xll.qlTenorBasisValue(TenorBasis3M,AD844,_xll.ohTrigger(trigger,$Y$36))</f>
        <v>#NUM!</v>
      </c>
      <c r="AG844" s="82">
        <f t="shared" si="40"/>
        <v>1.7233163302253475E-2</v>
      </c>
      <c r="AH844" s="82">
        <f>_xll.qlIndexFixing($Y$21,$AC844,TRUE,_xll.ohTrigger(trigger))</f>
        <v>1.7271364371616783E-2</v>
      </c>
      <c r="AI844" s="43">
        <f>_xll.qlIndexFixing($Y$6,$AC844,TRUE,trigger)</f>
        <v>1.7233163302253475E-2</v>
      </c>
      <c r="AJ844" s="45">
        <f t="shared" si="41"/>
        <v>0.3820106936330836</v>
      </c>
    </row>
    <row r="845" spans="28:36" x14ac:dyDescent="0.2">
      <c r="AB845" s="114" t="s">
        <v>87</v>
      </c>
      <c r="AC845" s="40">
        <f>_xll.qlInterestRateIndexFixingDate($Y$21,AD845)</f>
        <v>45299</v>
      </c>
      <c r="AD845" s="40">
        <f>_xll.qlCalendarAdvance(calendar,$AD844,AB845,,,trigger)</f>
        <v>45301</v>
      </c>
      <c r="AE845" s="40">
        <f>_xll.qlInterestRateIndexMaturity($Y$21,AD845,)</f>
        <v>45392</v>
      </c>
      <c r="AF845" s="43" t="e">
        <f>_xll.qlTenorBasisValue(TenorBasis3M,AD845,_xll.ohTrigger(trigger,$Y$36))</f>
        <v>#NUM!</v>
      </c>
      <c r="AG845" s="82">
        <f t="shared" si="40"/>
        <v>1.7266557775206332E-2</v>
      </c>
      <c r="AH845" s="82">
        <f>_xll.qlIndexFixing($Y$21,$AC845,TRUE,_xll.ohTrigger(trigger))</f>
        <v>1.7303127092202344E-2</v>
      </c>
      <c r="AI845" s="43">
        <f>_xll.qlIndexFixing($Y$6,$AC845,TRUE,trigger)</f>
        <v>1.7266557775206332E-2</v>
      </c>
      <c r="AJ845" s="45">
        <f t="shared" si="41"/>
        <v>0.36569316996012957</v>
      </c>
    </row>
    <row r="846" spans="28:36" x14ac:dyDescent="0.2">
      <c r="AB846" s="114" t="s">
        <v>87</v>
      </c>
      <c r="AC846" s="40">
        <f>_xll.qlInterestRateIndexFixingDate($Y$21,AD846)</f>
        <v>45306</v>
      </c>
      <c r="AD846" s="40">
        <f>_xll.qlCalendarAdvance(calendar,$AD845,AB846,,,trigger)</f>
        <v>45308</v>
      </c>
      <c r="AE846" s="40">
        <f>_xll.qlInterestRateIndexMaturity($Y$21,AD846,)</f>
        <v>45399</v>
      </c>
      <c r="AF846" s="43" t="e">
        <f>_xll.qlTenorBasisValue(TenorBasis3M,AD846,_xll.ohTrigger(trigger,$Y$36))</f>
        <v>#NUM!</v>
      </c>
      <c r="AG846" s="82">
        <f t="shared" si="40"/>
        <v>1.7299866907163803E-2</v>
      </c>
      <c r="AH846" s="82">
        <f>_xll.qlIndexFixing($Y$21,$AC846,TRUE,_xll.ohTrigger(trigger))</f>
        <v>1.7334583311412417E-2</v>
      </c>
      <c r="AI846" s="43">
        <f>_xll.qlIndexFixing($Y$6,$AC846,TRUE,trigger)</f>
        <v>1.7299866907163803E-2</v>
      </c>
      <c r="AJ846" s="45">
        <f t="shared" si="41"/>
        <v>0.34716404248614358</v>
      </c>
    </row>
    <row r="847" spans="28:36" x14ac:dyDescent="0.2">
      <c r="AB847" s="114" t="s">
        <v>87</v>
      </c>
      <c r="AC847" s="40">
        <f>_xll.qlInterestRateIndexFixingDate($Y$21,AD847)</f>
        <v>45313</v>
      </c>
      <c r="AD847" s="40">
        <f>_xll.qlCalendarAdvance(calendar,$AD846,AB847,,,trigger)</f>
        <v>45315</v>
      </c>
      <c r="AE847" s="40">
        <f>_xll.qlInterestRateIndexMaturity($Y$21,AD847,)</f>
        <v>45406</v>
      </c>
      <c r="AF847" s="43" t="e">
        <f>_xll.qlTenorBasisValue(TenorBasis3M,AD847,_xll.ohTrigger(trigger,$Y$36))</f>
        <v>#NUM!</v>
      </c>
      <c r="AG847" s="82">
        <f t="shared" si="40"/>
        <v>1.733309413138432E-2</v>
      </c>
      <c r="AH847" s="82">
        <f>_xll.qlIndexFixing($Y$21,$AC847,TRUE,_xll.ohTrigger(trigger))</f>
        <v>1.7365733021963158E-2</v>
      </c>
      <c r="AI847" s="43">
        <f>_xll.qlIndexFixing($Y$6,$AC847,TRUE,trigger)</f>
        <v>1.733309413138432E-2</v>
      </c>
      <c r="AJ847" s="45">
        <f t="shared" si="41"/>
        <v>0.3263889057883787</v>
      </c>
    </row>
    <row r="848" spans="28:36" x14ac:dyDescent="0.2">
      <c r="AB848" s="114" t="s">
        <v>87</v>
      </c>
      <c r="AC848" s="40">
        <f>_xll.qlInterestRateIndexFixingDate($Y$21,AD848)</f>
        <v>45320</v>
      </c>
      <c r="AD848" s="40">
        <f>_xll.qlCalendarAdvance(calendar,$AD847,AB848,,,trigger)</f>
        <v>45322</v>
      </c>
      <c r="AE848" s="40">
        <f>_xll.qlInterestRateIndexMaturity($Y$21,AD848,)</f>
        <v>45412</v>
      </c>
      <c r="AF848" s="43" t="e">
        <f>_xll.qlTenorBasisValue(TenorBasis3M,AD848,_xll.ohTrigger(trigger,$Y$36))</f>
        <v>#NUM!</v>
      </c>
      <c r="AG848" s="82">
        <f t="shared" si="40"/>
        <v>1.7366242881126315E-2</v>
      </c>
      <c r="AH848" s="82">
        <f>_xll.qlIndexFixing($Y$21,$AC848,TRUE,_xll.ohTrigger(trigger))</f>
        <v>1.7394010900875223E-2</v>
      </c>
      <c r="AI848" s="43">
        <f>_xll.qlIndexFixing($Y$6,$AC848,TRUE,trigger)</f>
        <v>1.7366242881126315E-2</v>
      </c>
      <c r="AJ848" s="45">
        <f t="shared" si="41"/>
        <v>0.27768019748908301</v>
      </c>
    </row>
    <row r="849" spans="28:36" x14ac:dyDescent="0.2">
      <c r="AB849" s="114" t="s">
        <v>87</v>
      </c>
      <c r="AC849" s="40">
        <f>_xll.qlInterestRateIndexFixingDate($Y$21,AD849)</f>
        <v>45327</v>
      </c>
      <c r="AD849" s="40">
        <f>_xll.qlCalendarAdvance(calendar,$AD848,AB849,,,trigger)</f>
        <v>45329</v>
      </c>
      <c r="AE849" s="40">
        <f>_xll.qlInterestRateIndexMaturity($Y$21,AD849,)</f>
        <v>45419</v>
      </c>
      <c r="AF849" s="43" t="e">
        <f>_xll.qlTenorBasisValue(TenorBasis3M,AD849,_xll.ohTrigger(trigger,$Y$36))</f>
        <v>#NUM!</v>
      </c>
      <c r="AG849" s="82">
        <f t="shared" si="40"/>
        <v>1.7399316589648228E-2</v>
      </c>
      <c r="AH849" s="82">
        <f>_xll.qlIndexFixing($Y$21,$AC849,TRUE,_xll.ohTrigger(trigger))</f>
        <v>1.7424567993097106E-2</v>
      </c>
      <c r="AI849" s="43">
        <f>_xll.qlIndexFixing($Y$6,$AC849,TRUE,trigger)</f>
        <v>1.7399316589648228E-2</v>
      </c>
      <c r="AJ849" s="45">
        <f t="shared" si="41"/>
        <v>0.25251403448878912</v>
      </c>
    </row>
    <row r="850" spans="28:36" x14ac:dyDescent="0.2">
      <c r="AB850" s="114" t="s">
        <v>87</v>
      </c>
      <c r="AC850" s="40">
        <f>_xll.qlInterestRateIndexFixingDate($Y$21,AD850)</f>
        <v>45334</v>
      </c>
      <c r="AD850" s="40">
        <f>_xll.qlCalendarAdvance(calendar,$AD849,AB850,,,trigger)</f>
        <v>45336</v>
      </c>
      <c r="AE850" s="40">
        <f>_xll.qlInterestRateIndexMaturity($Y$21,AD850,)</f>
        <v>45426</v>
      </c>
      <c r="AF850" s="43" t="e">
        <f>_xll.qlTenorBasisValue(TenorBasis3M,AD850,_xll.ohTrigger(trigger,$Y$36))</f>
        <v>#NUM!</v>
      </c>
      <c r="AG850" s="82">
        <f t="shared" si="40"/>
        <v>1.743231869020849E-2</v>
      </c>
      <c r="AH850" s="82">
        <f>_xll.qlIndexFixing($Y$21,$AC850,TRUE,_xll.ohTrigger(trigger))</f>
        <v>1.7454818567981256E-2</v>
      </c>
      <c r="AI850" s="43">
        <f>_xll.qlIndexFixing($Y$6,$AC850,TRUE,trigger)</f>
        <v>1.743231869020849E-2</v>
      </c>
      <c r="AJ850" s="45">
        <f t="shared" si="41"/>
        <v>0.22499877772766408</v>
      </c>
    </row>
    <row r="851" spans="28:36" x14ac:dyDescent="0.2">
      <c r="AB851" s="114" t="s">
        <v>87</v>
      </c>
      <c r="AC851" s="40">
        <f>_xll.qlInterestRateIndexFixingDate($Y$21,AD851)</f>
        <v>45341</v>
      </c>
      <c r="AD851" s="40">
        <f>_xll.qlCalendarAdvance(calendar,$AD850,AB851,,,trigger)</f>
        <v>45343</v>
      </c>
      <c r="AE851" s="40">
        <f>_xll.qlInterestRateIndexMaturity($Y$21,AD851,)</f>
        <v>45433</v>
      </c>
      <c r="AF851" s="43" t="e">
        <f>_xll.qlTenorBasisValue(TenorBasis3M,AD851,_xll.ohTrigger(trigger,$Y$36))</f>
        <v>#NUM!</v>
      </c>
      <c r="AG851" s="82">
        <f t="shared" si="40"/>
        <v>1.7465252616065543E-2</v>
      </c>
      <c r="AH851" s="82">
        <f>_xll.qlIndexFixing($Y$21,$AC851,TRUE,_xll.ohTrigger(trigger))</f>
        <v>1.7484762618598992E-2</v>
      </c>
      <c r="AI851" s="43">
        <f>_xll.qlIndexFixing($Y$6,$AC851,TRUE,trigger)</f>
        <v>1.7465252616065543E-2</v>
      </c>
      <c r="AJ851" s="45">
        <f t="shared" si="41"/>
        <v>0.19510002533449505</v>
      </c>
    </row>
    <row r="852" spans="28:36" x14ac:dyDescent="0.2">
      <c r="AB852" s="114" t="s">
        <v>87</v>
      </c>
      <c r="AC852" s="40">
        <f>_xll.qlInterestRateIndexFixingDate($Y$21,AD852)</f>
        <v>45348</v>
      </c>
      <c r="AD852" s="40">
        <f>_xll.qlCalendarAdvance(calendar,$AD851,AB852,,,trigger)</f>
        <v>45350</v>
      </c>
      <c r="AE852" s="40">
        <f>_xll.qlInterestRateIndexMaturity($Y$21,AD852,)</f>
        <v>45440</v>
      </c>
      <c r="AF852" s="43" t="e">
        <f>_xll.qlTenorBasisValue(TenorBasis3M,AD852,_xll.ohTrigger(trigger,$Y$36))</f>
        <v>#NUM!</v>
      </c>
      <c r="AG852" s="82">
        <f t="shared" si="40"/>
        <v>1.7498121800477814E-2</v>
      </c>
      <c r="AH852" s="82">
        <f>_xll.qlIndexFixing($Y$21,$AC852,TRUE,_xll.ohTrigger(trigger))</f>
        <v>1.7514400138094466E-2</v>
      </c>
      <c r="AI852" s="43">
        <f>_xll.qlIndexFixing($Y$6,$AC852,TRUE,trigger)</f>
        <v>1.7498121800477814E-2</v>
      </c>
      <c r="AJ852" s="45">
        <f t="shared" si="41"/>
        <v>0.16278337616651428</v>
      </c>
    </row>
    <row r="853" spans="28:36" x14ac:dyDescent="0.2">
      <c r="AB853" s="114" t="s">
        <v>87</v>
      </c>
      <c r="AC853" s="40">
        <f>_xll.qlInterestRateIndexFixingDate($Y$21,AD853)</f>
        <v>45355</v>
      </c>
      <c r="AD853" s="40">
        <f>_xll.qlCalendarAdvance(calendar,$AD852,AB853,,,trigger)</f>
        <v>45357</v>
      </c>
      <c r="AE853" s="40">
        <f>_xll.qlInterestRateIndexMaturity($Y$21,AD853,)</f>
        <v>45449</v>
      </c>
      <c r="AF853" s="43" t="e">
        <f>_xll.qlTenorBasisValue(TenorBasis3M,AD853,_xll.ohTrigger(trigger,$Y$36))</f>
        <v>#NUM!</v>
      </c>
      <c r="AG853" s="82">
        <f t="shared" si="40"/>
        <v>1.7530929676703742E-2</v>
      </c>
      <c r="AH853" s="82">
        <f>_xll.qlIndexFixing($Y$21,$AC853,TRUE,_xll.ohTrigger(trigger))</f>
        <v>1.7548655415252395E-2</v>
      </c>
      <c r="AI853" s="43">
        <f>_xll.qlIndexFixing($Y$6,$AC853,TRUE,trigger)</f>
        <v>1.7530929676703742E-2</v>
      </c>
      <c r="AJ853" s="45">
        <f t="shared" si="41"/>
        <v>0.17725738548652475</v>
      </c>
    </row>
    <row r="854" spans="28:36" x14ac:dyDescent="0.2">
      <c r="AB854" s="114" t="s">
        <v>87</v>
      </c>
      <c r="AC854" s="40">
        <f>_xll.qlInterestRateIndexFixingDate($Y$21,AD854)</f>
        <v>45362</v>
      </c>
      <c r="AD854" s="40">
        <f>_xll.qlCalendarAdvance(calendar,$AD853,AB854,,,trigger)</f>
        <v>45364</v>
      </c>
      <c r="AE854" s="40">
        <f>_xll.qlInterestRateIndexMaturity($Y$21,AD854,)</f>
        <v>45456</v>
      </c>
      <c r="AF854" s="43" t="e">
        <f>_xll.qlTenorBasisValue(TenorBasis3M,AD854,_xll.ohTrigger(trigger,$Y$36))</f>
        <v>#NUM!</v>
      </c>
      <c r="AG854" s="82">
        <f t="shared" si="40"/>
        <v>1.7563679678001768E-2</v>
      </c>
      <c r="AH854" s="82">
        <f>_xll.qlIndexFixing($Y$21,$AC854,TRUE,_xll.ohTrigger(trigger))</f>
        <v>1.7577638880432445E-2</v>
      </c>
      <c r="AI854" s="43">
        <f>_xll.qlIndexFixing($Y$6,$AC854,TRUE,trigger)</f>
        <v>1.7563679678001768E-2</v>
      </c>
      <c r="AJ854" s="45">
        <f t="shared" si="41"/>
        <v>0.13959202430677276</v>
      </c>
    </row>
    <row r="855" spans="28:36" x14ac:dyDescent="0.2">
      <c r="AB855" s="114" t="s">
        <v>87</v>
      </c>
      <c r="AC855" s="40">
        <f>_xll.qlInterestRateIndexFixingDate($Y$21,AD855)</f>
        <v>45369</v>
      </c>
      <c r="AD855" s="40">
        <f>_xll.qlCalendarAdvance(calendar,$AD854,AB855,,,trigger)</f>
        <v>45371</v>
      </c>
      <c r="AE855" s="40">
        <f>_xll.qlInterestRateIndexMaturity($Y$21,AD855,)</f>
        <v>45463</v>
      </c>
      <c r="AF855" s="43" t="e">
        <f>_xll.qlTenorBasisValue(TenorBasis3M,AD855,_xll.ohTrigger(trigger,$Y$36))</f>
        <v>#NUM!</v>
      </c>
      <c r="AG855" s="82">
        <f t="shared" si="40"/>
        <v>1.7596375237630316E-2</v>
      </c>
      <c r="AH855" s="82">
        <f>_xll.qlIndexFixing($Y$21,$AC855,TRUE,_xll.ohTrigger(trigger))</f>
        <v>1.7606315768128229E-2</v>
      </c>
      <c r="AI855" s="43">
        <f>_xll.qlIndexFixing($Y$6,$AC855,TRUE,trigger)</f>
        <v>1.7596375237630316E-2</v>
      </c>
      <c r="AJ855" s="45">
        <f t="shared" si="41"/>
        <v>9.9405304979129083E-2</v>
      </c>
    </row>
    <row r="856" spans="28:36" x14ac:dyDescent="0.2">
      <c r="AB856" s="114" t="s">
        <v>87</v>
      </c>
      <c r="AC856" s="40">
        <f>_xll.qlInterestRateIndexFixingDate($Y$21,AD856)</f>
        <v>45376</v>
      </c>
      <c r="AD856" s="40">
        <f>_xll.qlCalendarAdvance(calendar,$AD855,AB856,,,trigger)</f>
        <v>45378</v>
      </c>
      <c r="AE856" s="40">
        <f>_xll.qlInterestRateIndexMaturity($Y$21,AD856,)</f>
        <v>45470</v>
      </c>
      <c r="AF856" s="43" t="e">
        <f>_xll.qlTenorBasisValue(TenorBasis3M,AD856,_xll.ohTrigger(trigger,$Y$36))</f>
        <v>#NUM!</v>
      </c>
      <c r="AG856" s="82">
        <f t="shared" si="40"/>
        <v>1.7629019788847827E-2</v>
      </c>
      <c r="AH856" s="82">
        <f>_xll.qlIndexFixing($Y$21,$AC856,TRUE,_xll.ohTrigger(trigger))</f>
        <v>1.763468607162685E-2</v>
      </c>
      <c r="AI856" s="43">
        <f>_xll.qlIndexFixing($Y$6,$AC856,TRUE,trigger)</f>
        <v>1.7629019788847827E-2</v>
      </c>
      <c r="AJ856" s="45">
        <f t="shared" si="41"/>
        <v>5.6662827790238124E-2</v>
      </c>
    </row>
    <row r="857" spans="28:36" x14ac:dyDescent="0.2">
      <c r="AB857" s="114" t="s">
        <v>87</v>
      </c>
      <c r="AC857" s="40">
        <f>_xll.qlInterestRateIndexFixingDate($Y$21,AD857)</f>
        <v>45379</v>
      </c>
      <c r="AD857" s="40">
        <f>_xll.qlCalendarAdvance(calendar,$AD856,AB857,,,trigger)</f>
        <v>45385</v>
      </c>
      <c r="AE857" s="40">
        <f>_xll.qlInterestRateIndexMaturity($Y$21,AD857,)</f>
        <v>45476</v>
      </c>
      <c r="AF857" s="43" t="e">
        <f>_xll.qlTenorBasisValue(TenorBasis3M,AD857,_xll.ohTrigger(trigger,$Y$36))</f>
        <v>#NUM!</v>
      </c>
      <c r="AG857" s="82">
        <f t="shared" si="40"/>
        <v>1.7661616764912739E-2</v>
      </c>
      <c r="AH857" s="82">
        <f>_xll.qlIndexFixing($Y$21,$AC857,TRUE,_xll.ohTrigger(trigger))</f>
        <v>1.7660370599565812E-2</v>
      </c>
      <c r="AI857" s="43">
        <f>_xll.qlIndexFixing($Y$6,$AC857,TRUE,trigger)</f>
        <v>1.7661616764912739E-2</v>
      </c>
      <c r="AJ857" s="45">
        <f t="shared" si="41"/>
        <v>-1.2461653469270084E-2</v>
      </c>
    </row>
    <row r="858" spans="28:36" x14ac:dyDescent="0.2">
      <c r="AB858" s="114" t="s">
        <v>87</v>
      </c>
      <c r="AC858" s="40">
        <f>_xll.qlInterestRateIndexFixingDate($Y$21,AD858)</f>
        <v>45390</v>
      </c>
      <c r="AD858" s="40">
        <f>_xll.qlCalendarAdvance(calendar,$AD857,AB858,,,trigger)</f>
        <v>45392</v>
      </c>
      <c r="AE858" s="40">
        <f>_xll.qlInterestRateIndexMaturity($Y$21,AD858,)</f>
        <v>45483</v>
      </c>
      <c r="AF858" s="43" t="e">
        <f>_xll.qlTenorBasisValue(TenorBasis3M,AD858,_xll.ohTrigger(trigger,$Y$36))</f>
        <v>#NUM!</v>
      </c>
      <c r="AG858" s="82">
        <f t="shared" si="40"/>
        <v>1.769416959908348E-2</v>
      </c>
      <c r="AH858" s="82">
        <f>_xll.qlIndexFixing($Y$21,$AC858,TRUE,_xll.ohTrigger(trigger))</f>
        <v>1.7688148254441864E-2</v>
      </c>
      <c r="AI858" s="43">
        <f>_xll.qlIndexFixing($Y$6,$AC858,TRUE,trigger)</f>
        <v>1.769416959908348E-2</v>
      </c>
      <c r="AJ858" s="45">
        <f t="shared" si="41"/>
        <v>-6.0213446416157446E-2</v>
      </c>
    </row>
    <row r="859" spans="28:36" x14ac:dyDescent="0.2">
      <c r="AB859" s="114" t="s">
        <v>87</v>
      </c>
      <c r="AC859" s="40">
        <f>_xll.qlInterestRateIndexFixingDate($Y$21,AD859)</f>
        <v>45397</v>
      </c>
      <c r="AD859" s="40">
        <f>_xll.qlCalendarAdvance(calendar,$AD858,AB859,,,trigger)</f>
        <v>45399</v>
      </c>
      <c r="AE859" s="40">
        <f>_xll.qlInterestRateIndexMaturity($Y$21,AD859,)</f>
        <v>45490</v>
      </c>
      <c r="AF859" s="43" t="e">
        <f>_xll.qlTenorBasisValue(TenorBasis3M,AD859,_xll.ohTrigger(trigger,$Y$36))</f>
        <v>#NUM!</v>
      </c>
      <c r="AG859" s="82">
        <f t="shared" si="40"/>
        <v>1.7726681724618491E-2</v>
      </c>
      <c r="AH859" s="82">
        <f>_xll.qlIndexFixing($Y$21,$AC859,TRUE,_xll.ohTrigger(trigger))</f>
        <v>1.7715619318790003E-2</v>
      </c>
      <c r="AI859" s="43">
        <f>_xll.qlIndexFixing($Y$6,$AC859,TRUE,trigger)</f>
        <v>1.7726681724618491E-2</v>
      </c>
      <c r="AJ859" s="45">
        <f t="shared" si="41"/>
        <v>-0.11062405828488053</v>
      </c>
    </row>
    <row r="860" spans="28:36" x14ac:dyDescent="0.2">
      <c r="AB860" s="114" t="s">
        <v>87</v>
      </c>
      <c r="AC860" s="40">
        <f>_xll.qlInterestRateIndexFixingDate($Y$21,AD860)</f>
        <v>45404</v>
      </c>
      <c r="AD860" s="40">
        <f>_xll.qlCalendarAdvance(calendar,$AD859,AB860,,,trigger)</f>
        <v>45406</v>
      </c>
      <c r="AE860" s="40">
        <f>_xll.qlInterestRateIndexMaturity($Y$21,AD860,)</f>
        <v>45497</v>
      </c>
      <c r="AF860" s="43" t="e">
        <f>_xll.qlTenorBasisValue(TenorBasis3M,AD860,_xll.ohTrigger(trigger,$Y$36))</f>
        <v>#NUM!</v>
      </c>
      <c r="AG860" s="82">
        <f t="shared" si="40"/>
        <v>1.7759156574776204E-2</v>
      </c>
      <c r="AH860" s="82">
        <f>_xll.qlIndexFixing($Y$21,$AC860,TRUE,_xll.ohTrigger(trigger))</f>
        <v>1.7742783786249609E-2</v>
      </c>
      <c r="AI860" s="43">
        <f>_xll.qlIndexFixing($Y$6,$AC860,TRUE,trigger)</f>
        <v>1.7759156574776204E-2</v>
      </c>
      <c r="AJ860" s="45">
        <f t="shared" si="41"/>
        <v>-0.16372788526595322</v>
      </c>
    </row>
    <row r="861" spans="28:36" x14ac:dyDescent="0.2">
      <c r="AB861" s="114" t="s">
        <v>87</v>
      </c>
      <c r="AC861" s="40">
        <f>_xll.qlInterestRateIndexFixingDate($Y$21,AD861)</f>
        <v>45411</v>
      </c>
      <c r="AD861" s="40">
        <f>_xll.qlCalendarAdvance(calendar,$AD860,AB861,,,trigger)</f>
        <v>45414</v>
      </c>
      <c r="AE861" s="40">
        <f>_xll.qlInterestRateIndexMaturity($Y$21,AD861,)</f>
        <v>45506</v>
      </c>
      <c r="AF861" s="43" t="e">
        <f>_xll.qlTenorBasisValue(TenorBasis3M,AD861,_xll.ohTrigger(trigger,$Y$36))</f>
        <v>#NUM!</v>
      </c>
      <c r="AG861" s="82">
        <f t="shared" si="40"/>
        <v>1.7796229450102941E-2</v>
      </c>
      <c r="AH861" s="82">
        <f>_xll.qlIndexFixing($Y$21,$AC861,TRUE,_xll.ohTrigger(trigger))</f>
        <v>1.7775747463684446E-2</v>
      </c>
      <c r="AI861" s="43">
        <f>_xll.qlIndexFixing($Y$6,$AC861,TRUE,trigger)</f>
        <v>1.7796229450102941E-2</v>
      </c>
      <c r="AJ861" s="45">
        <f t="shared" si="41"/>
        <v>-0.20481986418494774</v>
      </c>
    </row>
    <row r="862" spans="28:36" x14ac:dyDescent="0.2">
      <c r="AB862" s="114" t="s">
        <v>87</v>
      </c>
      <c r="AC862" s="40">
        <f>_xll.qlInterestRateIndexFixingDate($Y$21,AD862)</f>
        <v>45419</v>
      </c>
      <c r="AD862" s="40">
        <f>_xll.qlCalendarAdvance(calendar,$AD861,AB862,,,trigger)</f>
        <v>45421</v>
      </c>
      <c r="AE862" s="40">
        <f>_xll.qlInterestRateIndexMaturity($Y$21,AD862,)</f>
        <v>45513</v>
      </c>
      <c r="AF862" s="43" t="e">
        <f>_xll.qlTenorBasisValue(TenorBasis3M,AD862,_xll.ohTrigger(trigger,$Y$36))</f>
        <v>#NUM!</v>
      </c>
      <c r="AG862" s="82">
        <f t="shared" si="40"/>
        <v>1.7828635985424449E-2</v>
      </c>
      <c r="AH862" s="82">
        <f>_xll.qlIndexFixing($Y$21,$AC862,TRUE,_xll.ohTrigger(trigger))</f>
        <v>1.7802234321251678E-2</v>
      </c>
      <c r="AI862" s="43">
        <f>_xll.qlIndexFixing($Y$6,$AC862,TRUE,trigger)</f>
        <v>1.7828635985424449E-2</v>
      </c>
      <c r="AJ862" s="45">
        <f t="shared" si="41"/>
        <v>-0.2640166417277115</v>
      </c>
    </row>
    <row r="863" spans="28:36" x14ac:dyDescent="0.2">
      <c r="AB863" s="114" t="s">
        <v>87</v>
      </c>
      <c r="AC863" s="40">
        <f>_xll.qlInterestRateIndexFixingDate($Y$21,AD863)</f>
        <v>45426</v>
      </c>
      <c r="AD863" s="40">
        <f>_xll.qlCalendarAdvance(calendar,$AD862,AB863,,,trigger)</f>
        <v>45428</v>
      </c>
      <c r="AE863" s="40">
        <f>_xll.qlInterestRateIndexMaturity($Y$21,AD863,)</f>
        <v>45520</v>
      </c>
      <c r="AF863" s="43" t="e">
        <f>_xll.qlTenorBasisValue(TenorBasis3M,AD863,_xll.ohTrigger(trigger,$Y$36))</f>
        <v>#NUM!</v>
      </c>
      <c r="AG863" s="82">
        <f t="shared" si="40"/>
        <v>1.786101603560945E-2</v>
      </c>
      <c r="AH863" s="82">
        <f>_xll.qlIndexFixing($Y$21,$AC863,TRUE,_xll.ohTrigger(trigger))</f>
        <v>1.782841454875583E-2</v>
      </c>
      <c r="AI863" s="43">
        <f>_xll.qlIndexFixing($Y$6,$AC863,TRUE,trigger)</f>
        <v>1.786101603560945E-2</v>
      </c>
      <c r="AJ863" s="45">
        <f t="shared" si="41"/>
        <v>-0.32601486853620076</v>
      </c>
    </row>
    <row r="864" spans="28:36" x14ac:dyDescent="0.2">
      <c r="AB864" s="114" t="s">
        <v>87</v>
      </c>
      <c r="AC864" s="40">
        <f>_xll.qlInterestRateIndexFixingDate($Y$21,AD864)</f>
        <v>45433</v>
      </c>
      <c r="AD864" s="40">
        <f>_xll.qlCalendarAdvance(calendar,$AD863,AB864,,,trigger)</f>
        <v>45435</v>
      </c>
      <c r="AE864" s="40">
        <f>_xll.qlInterestRateIndexMaturity($Y$21,AD864,)</f>
        <v>45527</v>
      </c>
      <c r="AF864" s="43" t="e">
        <f>_xll.qlTenorBasisValue(TenorBasis3M,AD864,_xll.ohTrigger(trigger,$Y$36))</f>
        <v>#NUM!</v>
      </c>
      <c r="AG864" s="82">
        <f t="shared" si="40"/>
        <v>1.7893373033916388E-2</v>
      </c>
      <c r="AH864" s="82">
        <f>_xll.qlIndexFixing($Y$21,$AC864,TRUE,_xll.ohTrigger(trigger))</f>
        <v>1.7854288140067891E-2</v>
      </c>
      <c r="AI864" s="43">
        <f>_xll.qlIndexFixing($Y$6,$AC864,TRUE,trigger)</f>
        <v>1.7893373033916388E-2</v>
      </c>
      <c r="AJ864" s="45">
        <f t="shared" si="41"/>
        <v>-0.39084893848496949</v>
      </c>
    </row>
    <row r="865" spans="28:36" x14ac:dyDescent="0.2">
      <c r="AB865" s="114" t="s">
        <v>87</v>
      </c>
      <c r="AC865" s="40">
        <f>_xll.qlInterestRateIndexFixingDate($Y$21,AD865)</f>
        <v>45440</v>
      </c>
      <c r="AD865" s="40">
        <f>_xll.qlCalendarAdvance(calendar,$AD864,AB865,,,trigger)</f>
        <v>45442</v>
      </c>
      <c r="AE865" s="40">
        <f>_xll.qlInterestRateIndexMaturity($Y$21,AD865,)</f>
        <v>45534</v>
      </c>
      <c r="AF865" s="43" t="e">
        <f>_xll.qlTenorBasisValue(TenorBasis3M,AD865,_xll.ohTrigger(trigger,$Y$36))</f>
        <v>#NUM!</v>
      </c>
      <c r="AG865" s="82">
        <f t="shared" si="40"/>
        <v>1.7925710413603701E-2</v>
      </c>
      <c r="AH865" s="82">
        <f>_xll.qlIndexFixing($Y$21,$AC865,TRUE,_xll.ohTrigger(trigger))</f>
        <v>1.7879855089131837E-2</v>
      </c>
      <c r="AI865" s="43">
        <f>_xll.qlIndexFixing($Y$6,$AC865,TRUE,trigger)</f>
        <v>1.7925710413603701E-2</v>
      </c>
      <c r="AJ865" s="45">
        <f t="shared" si="41"/>
        <v>-0.45855324471863468</v>
      </c>
    </row>
    <row r="866" spans="28:36" x14ac:dyDescent="0.2">
      <c r="AB866" s="114" t="s">
        <v>87</v>
      </c>
      <c r="AC866" s="40">
        <f>_xll.qlInterestRateIndexFixingDate($Y$21,AD866)</f>
        <v>45447</v>
      </c>
      <c r="AD866" s="40">
        <f>_xll.qlCalendarAdvance(calendar,$AD865,AB866,,,trigger)</f>
        <v>45449</v>
      </c>
      <c r="AE866" s="40">
        <f>_xll.qlInterestRateIndexMaturity($Y$21,AD866,)</f>
        <v>45541</v>
      </c>
      <c r="AF866" s="43" t="e">
        <f>_xll.qlTenorBasisValue(TenorBasis3M,AD866,_xll.ohTrigger(trigger,$Y$36))</f>
        <v>#NUM!</v>
      </c>
      <c r="AG866" s="82">
        <f t="shared" si="40"/>
        <v>1.7958031607929813E-2</v>
      </c>
      <c r="AH866" s="82">
        <f>_xll.qlIndexFixing($Y$21,$AC866,TRUE,_xll.ohTrigger(trigger))</f>
        <v>1.7905115389961153E-2</v>
      </c>
      <c r="AI866" s="43">
        <f>_xll.qlIndexFixing($Y$6,$AC866,TRUE,trigger)</f>
        <v>1.7958031607929813E-2</v>
      </c>
      <c r="AJ866" s="45">
        <f t="shared" si="41"/>
        <v>-0.5291621796866055</v>
      </c>
    </row>
    <row r="867" spans="28:36" x14ac:dyDescent="0.2">
      <c r="AB867" s="114" t="s">
        <v>87</v>
      </c>
      <c r="AC867" s="40">
        <f>_xll.qlInterestRateIndexFixingDate($Y$21,AD867)</f>
        <v>45454</v>
      </c>
      <c r="AD867" s="40">
        <f>_xll.qlCalendarAdvance(calendar,$AD866,AB867,,,trigger)</f>
        <v>45456</v>
      </c>
      <c r="AE867" s="40">
        <f>_xll.qlInterestRateIndexMaturity($Y$21,AD867,)</f>
        <v>45548</v>
      </c>
      <c r="AF867" s="43" t="e">
        <f>_xll.qlTenorBasisValue(TenorBasis3M,AD867,_xll.ohTrigger(trigger,$Y$36))</f>
        <v>#NUM!</v>
      </c>
      <c r="AG867" s="82">
        <f t="shared" si="40"/>
        <v>1.7990340050153167E-2</v>
      </c>
      <c r="AH867" s="82">
        <f>_xll.qlIndexFixing($Y$21,$AC867,TRUE,_xll.ohTrigger(trigger))</f>
        <v>1.7930069036643178E-2</v>
      </c>
      <c r="AI867" s="43">
        <f>_xll.qlIndexFixing($Y$6,$AC867,TRUE,trigger)</f>
        <v>1.7990340050153167E-2</v>
      </c>
      <c r="AJ867" s="45">
        <f t="shared" si="41"/>
        <v>-0.60271013509988891</v>
      </c>
    </row>
    <row r="868" spans="28:36" x14ac:dyDescent="0.2">
      <c r="AB868" s="114" t="s">
        <v>87</v>
      </c>
      <c r="AC868" s="40">
        <f>_xll.qlInterestRateIndexFixingDate($Y$21,AD868)</f>
        <v>45461</v>
      </c>
      <c r="AD868" s="40">
        <f>_xll.qlCalendarAdvance(calendar,$AD867,AB868,,,trigger)</f>
        <v>45463</v>
      </c>
      <c r="AE868" s="40">
        <f>_xll.qlInterestRateIndexMaturity($Y$21,AD868,)</f>
        <v>45555</v>
      </c>
      <c r="AF868" s="43" t="e">
        <f>_xll.qlTenorBasisValue(TenorBasis3M,AD868,_xll.ohTrigger(trigger,$Y$36))</f>
        <v>#NUM!</v>
      </c>
      <c r="AG868" s="82">
        <f t="shared" si="40"/>
        <v>1.8022639173532199E-2</v>
      </c>
      <c r="AH868" s="82">
        <f>_xll.qlIndexFixing($Y$21,$AC868,TRUE,_xll.ohTrigger(trigger))</f>
        <v>1.7954716023335624E-2</v>
      </c>
      <c r="AI868" s="43">
        <f>_xll.qlIndexFixing($Y$6,$AC868,TRUE,trigger)</f>
        <v>1.8022639173532199E-2</v>
      </c>
      <c r="AJ868" s="45">
        <f t="shared" si="41"/>
        <v>-0.67923150196574911</v>
      </c>
    </row>
    <row r="869" spans="28:36" x14ac:dyDescent="0.2">
      <c r="AB869" s="114" t="s">
        <v>87</v>
      </c>
      <c r="AC869" s="40">
        <f>_xll.qlInterestRateIndexFixingDate($Y$21,AD869)</f>
        <v>45468</v>
      </c>
      <c r="AD869" s="40">
        <f>_xll.qlCalendarAdvance(calendar,$AD868,AB869,,,trigger)</f>
        <v>45470</v>
      </c>
      <c r="AE869" s="40">
        <f>_xll.qlInterestRateIndexMaturity($Y$21,AD869,)</f>
        <v>45562</v>
      </c>
      <c r="AF869" s="43" t="e">
        <f>_xll.qlTenorBasisValue(TenorBasis3M,AD869,_xll.ohTrigger(trigger,$Y$36))</f>
        <v>#NUM!</v>
      </c>
      <c r="AG869" s="82">
        <f t="shared" si="40"/>
        <v>1.8054932411325341E-2</v>
      </c>
      <c r="AH869" s="82">
        <f>_xll.qlIndexFixing($Y$21,$AC869,TRUE,_xll.ohTrigger(trigger))</f>
        <v>1.7979056344268329E-2</v>
      </c>
      <c r="AI869" s="43">
        <f>_xll.qlIndexFixing($Y$6,$AC869,TRUE,trigger)</f>
        <v>1.8054932411325341E-2</v>
      </c>
      <c r="AJ869" s="45">
        <f t="shared" si="41"/>
        <v>-0.75876067057011753</v>
      </c>
    </row>
    <row r="870" spans="28:36" x14ac:dyDescent="0.2">
      <c r="AB870" s="114" t="s">
        <v>87</v>
      </c>
      <c r="AC870" s="40">
        <f>_xll.qlInterestRateIndexFixingDate($Y$21,AD870)</f>
        <v>45475</v>
      </c>
      <c r="AD870" s="40">
        <f>_xll.qlCalendarAdvance(calendar,$AD869,AB870,,,trigger)</f>
        <v>45477</v>
      </c>
      <c r="AE870" s="40">
        <f>_xll.qlInterestRateIndexMaturity($Y$21,AD870,)</f>
        <v>45569</v>
      </c>
      <c r="AF870" s="43" t="e">
        <f>_xll.qlTenorBasisValue(TenorBasis3M,AD870,_xll.ohTrigger(trigger,$Y$36))</f>
        <v>#NUM!</v>
      </c>
      <c r="AG870" s="82" t="e">
        <f t="shared" si="40"/>
        <v>#NUM!</v>
      </c>
      <c r="AH870" s="82">
        <f>_xll.qlIndexFixing($Y$21,$AC870,TRUE,_xll.ohTrigger(trigger))</f>
        <v>1.8003090083545323E-2</v>
      </c>
      <c r="AI870" s="43" t="e">
        <f>_xll.qlIndexFixing($Y$6,$AC870,TRUE,trigger)</f>
        <v>#NUM!</v>
      </c>
      <c r="AJ870" s="45" t="e">
        <f t="shared" si="41"/>
        <v>#NUM!</v>
      </c>
    </row>
    <row r="871" spans="28:36" x14ac:dyDescent="0.2">
      <c r="AB871" s="114" t="s">
        <v>87</v>
      </c>
      <c r="AC871" s="40">
        <f>_xll.qlInterestRateIndexFixingDate($Y$21,AD871)</f>
        <v>45482</v>
      </c>
      <c r="AD871" s="40">
        <f>_xll.qlCalendarAdvance(calendar,$AD870,AB871,,,trigger)</f>
        <v>45484</v>
      </c>
      <c r="AE871" s="40">
        <f>_xll.qlInterestRateIndexMaturity($Y$21,AD871,)</f>
        <v>45576</v>
      </c>
      <c r="AF871" s="43" t="e">
        <f>_xll.qlTenorBasisValue(TenorBasis3M,AD871,_xll.ohTrigger(trigger,$Y$36))</f>
        <v>#NUM!</v>
      </c>
      <c r="AG871" s="82" t="e">
        <f t="shared" si="40"/>
        <v>#NUM!</v>
      </c>
      <c r="AH871" s="82">
        <f>_xll.qlIndexFixing($Y$21,$AC871,TRUE,_xll.ohTrigger(trigger))</f>
        <v>1.8026825149609193E-2</v>
      </c>
      <c r="AI871" s="43" t="e">
        <f>_xll.qlIndexFixing($Y$6,$AC871,TRUE,trigger)</f>
        <v>#NUM!</v>
      </c>
      <c r="AJ871" s="45" t="e">
        <f t="shared" si="41"/>
        <v>#NUM!</v>
      </c>
    </row>
    <row r="872" spans="28:36" x14ac:dyDescent="0.2">
      <c r="AB872" s="114" t="s">
        <v>87</v>
      </c>
      <c r="AC872" s="40">
        <f>_xll.qlInterestRateIndexFixingDate($Y$21,AD872)</f>
        <v>45489</v>
      </c>
      <c r="AD872" s="40">
        <f>_xll.qlCalendarAdvance(calendar,$AD871,AB872,,,trigger)</f>
        <v>45491</v>
      </c>
      <c r="AE872" s="40">
        <f>_xll.qlInterestRateIndexMaturity($Y$21,AD872,)</f>
        <v>45583</v>
      </c>
      <c r="AF872" s="43" t="e">
        <f>_xll.qlTenorBasisValue(TenorBasis3M,AD872,_xll.ohTrigger(trigger,$Y$36))</f>
        <v>#NUM!</v>
      </c>
      <c r="AG872" s="82" t="e">
        <f t="shared" si="40"/>
        <v>#NUM!</v>
      </c>
      <c r="AH872" s="82">
        <f>_xll.qlIndexFixing($Y$21,$AC872,TRUE,_xll.ohTrigger(trigger))</f>
        <v>1.8050283236307536E-2</v>
      </c>
      <c r="AI872" s="43" t="e">
        <f>_xll.qlIndexFixing($Y$6,$AC872,TRUE,trigger)</f>
        <v>#NUM!</v>
      </c>
      <c r="AJ872" s="45" t="e">
        <f t="shared" si="41"/>
        <v>#NUM!</v>
      </c>
    </row>
    <row r="873" spans="28:36" x14ac:dyDescent="0.2">
      <c r="AB873" s="114" t="s">
        <v>87</v>
      </c>
      <c r="AC873" s="40">
        <f>_xll.qlInterestRateIndexFixingDate($Y$21,AD873)</f>
        <v>45496</v>
      </c>
      <c r="AD873" s="40">
        <f>_xll.qlCalendarAdvance(calendar,$AD872,AB873,,,trigger)</f>
        <v>45498</v>
      </c>
      <c r="AE873" s="40">
        <f>_xll.qlInterestRateIndexMaturity($Y$21,AD873,)</f>
        <v>45590</v>
      </c>
      <c r="AF873" s="43" t="e">
        <f>_xll.qlTenorBasisValue(TenorBasis3M,AD873,_xll.ohTrigger(trigger,$Y$36))</f>
        <v>#NUM!</v>
      </c>
      <c r="AG873" s="82" t="e">
        <f t="shared" si="40"/>
        <v>#NUM!</v>
      </c>
      <c r="AH873" s="82">
        <f>_xll.qlIndexFixing($Y$21,$AC873,TRUE,_xll.ohTrigger(trigger))</f>
        <v>1.8073487441286753E-2</v>
      </c>
      <c r="AI873" s="43" t="e">
        <f>_xll.qlIndexFixing($Y$6,$AC873,TRUE,trigger)</f>
        <v>#NUM!</v>
      </c>
      <c r="AJ873" s="45" t="e">
        <f t="shared" si="41"/>
        <v>#NUM!</v>
      </c>
    </row>
    <row r="874" spans="28:36" x14ac:dyDescent="0.2">
      <c r="AB874" s="114" t="s">
        <v>87</v>
      </c>
      <c r="AC874" s="40">
        <f>_xll.qlInterestRateIndexFixingDate($Y$21,AD874)</f>
        <v>45503</v>
      </c>
      <c r="AD874" s="40">
        <f>_xll.qlCalendarAdvance(calendar,$AD873,AB874,,,trigger)</f>
        <v>45505</v>
      </c>
      <c r="AE874" s="40">
        <f>_xll.qlInterestRateIndexMaturity($Y$21,AD874,)</f>
        <v>45597</v>
      </c>
      <c r="AF874" s="43" t="e">
        <f>_xll.qlTenorBasisValue(TenorBasis3M,AD874,_xll.ohTrigger(trigger,$Y$36))</f>
        <v>#NUM!</v>
      </c>
      <c r="AG874" s="82" t="e">
        <f t="shared" si="40"/>
        <v>#NUM!</v>
      </c>
      <c r="AH874" s="82">
        <f>_xll.qlIndexFixing($Y$21,$AC874,TRUE,_xll.ohTrigger(trigger))</f>
        <v>1.8096460862794504E-2</v>
      </c>
      <c r="AI874" s="43" t="e">
        <f>_xll.qlIndexFixing($Y$6,$AC874,TRUE,trigger)</f>
        <v>#NUM!</v>
      </c>
      <c r="AJ874" s="45" t="e">
        <f t="shared" si="41"/>
        <v>#NUM!</v>
      </c>
    </row>
    <row r="875" spans="28:36" x14ac:dyDescent="0.2">
      <c r="AB875" s="114" t="s">
        <v>87</v>
      </c>
      <c r="AC875" s="40">
        <f>_xll.qlInterestRateIndexFixingDate($Y$21,AD875)</f>
        <v>45510</v>
      </c>
      <c r="AD875" s="40">
        <f>_xll.qlCalendarAdvance(calendar,$AD874,AB875,,,trigger)</f>
        <v>45512</v>
      </c>
      <c r="AE875" s="40">
        <f>_xll.qlInterestRateIndexMaturity($Y$21,AD875,)</f>
        <v>45604</v>
      </c>
      <c r="AF875" s="43" t="e">
        <f>_xll.qlTenorBasisValue(TenorBasis3M,AD875,_xll.ohTrigger(trigger,$Y$36))</f>
        <v>#NUM!</v>
      </c>
      <c r="AG875" s="82" t="e">
        <f t="shared" si="40"/>
        <v>#NUM!</v>
      </c>
      <c r="AH875" s="82">
        <f>_xll.qlIndexFixing($Y$21,$AC875,TRUE,_xll.ohTrigger(trigger))</f>
        <v>1.8119226599658859E-2</v>
      </c>
      <c r="AI875" s="43" t="e">
        <f>_xll.qlIndexFixing($Y$6,$AC875,TRUE,trigger)</f>
        <v>#NUM!</v>
      </c>
      <c r="AJ875" s="45" t="e">
        <f t="shared" si="41"/>
        <v>#NUM!</v>
      </c>
    </row>
    <row r="876" spans="28:36" x14ac:dyDescent="0.2">
      <c r="AB876" s="114" t="s">
        <v>87</v>
      </c>
      <c r="AC876" s="40">
        <f>_xll.qlInterestRateIndexFixingDate($Y$21,AD876)</f>
        <v>45517</v>
      </c>
      <c r="AD876" s="40">
        <f>_xll.qlCalendarAdvance(calendar,$AD875,AB876,,,trigger)</f>
        <v>45519</v>
      </c>
      <c r="AE876" s="40">
        <f>_xll.qlInterestRateIndexMaturity($Y$21,AD876,)</f>
        <v>45611</v>
      </c>
      <c r="AF876" s="43" t="e">
        <f>_xll.qlTenorBasisValue(TenorBasis3M,AD876,_xll.ohTrigger(trigger,$Y$36))</f>
        <v>#NUM!</v>
      </c>
      <c r="AG876" s="82" t="e">
        <f t="shared" si="40"/>
        <v>#NUM!</v>
      </c>
      <c r="AH876" s="82">
        <f>_xll.qlIndexFixing($Y$21,$AC876,TRUE,_xll.ohTrigger(trigger))</f>
        <v>1.8141807751278737E-2</v>
      </c>
      <c r="AI876" s="43" t="e">
        <f>_xll.qlIndexFixing($Y$6,$AC876,TRUE,trigger)</f>
        <v>#NUM!</v>
      </c>
      <c r="AJ876" s="45" t="e">
        <f t="shared" si="41"/>
        <v>#NUM!</v>
      </c>
    </row>
    <row r="877" spans="28:36" x14ac:dyDescent="0.2">
      <c r="AB877" s="114" t="s">
        <v>87</v>
      </c>
      <c r="AC877" s="40">
        <f>_xll.qlInterestRateIndexFixingDate($Y$21,AD877)</f>
        <v>45524</v>
      </c>
      <c r="AD877" s="40">
        <f>_xll.qlCalendarAdvance(calendar,$AD876,AB877,,,trigger)</f>
        <v>45526</v>
      </c>
      <c r="AE877" s="40">
        <f>_xll.qlInterestRateIndexMaturity($Y$21,AD877,)</f>
        <v>45618</v>
      </c>
      <c r="AF877" s="43" t="e">
        <f>_xll.qlTenorBasisValue(TenorBasis3M,AD877,_xll.ohTrigger(trigger,$Y$36))</f>
        <v>#NUM!</v>
      </c>
      <c r="AG877" s="82" t="e">
        <f t="shared" si="40"/>
        <v>#NUM!</v>
      </c>
      <c r="AH877" s="82">
        <f>_xll.qlIndexFixing($Y$21,$AC877,TRUE,_xll.ohTrigger(trigger))</f>
        <v>1.8164227417615204E-2</v>
      </c>
      <c r="AI877" s="43" t="e">
        <f>_xll.qlIndexFixing($Y$6,$AC877,TRUE,trigger)</f>
        <v>#NUM!</v>
      </c>
      <c r="AJ877" s="45" t="e">
        <f t="shared" si="41"/>
        <v>#NUM!</v>
      </c>
    </row>
    <row r="878" spans="28:36" x14ac:dyDescent="0.2">
      <c r="AB878" s="114" t="s">
        <v>87</v>
      </c>
      <c r="AC878" s="40">
        <f>_xll.qlInterestRateIndexFixingDate($Y$21,AD878)</f>
        <v>45531</v>
      </c>
      <c r="AD878" s="40">
        <f>_xll.qlCalendarAdvance(calendar,$AD877,AB878,,,trigger)</f>
        <v>45533</v>
      </c>
      <c r="AE878" s="40">
        <f>_xll.qlInterestRateIndexMaturity($Y$21,AD878,)</f>
        <v>45625</v>
      </c>
      <c r="AF878" s="43" t="e">
        <f>_xll.qlTenorBasisValue(TenorBasis3M,AD878,_xll.ohTrigger(trigger,$Y$36))</f>
        <v>#NUM!</v>
      </c>
      <c r="AG878" s="82" t="e">
        <f t="shared" si="40"/>
        <v>#NUM!</v>
      </c>
      <c r="AH878" s="82">
        <f>_xll.qlIndexFixing($Y$21,$AC878,TRUE,_xll.ohTrigger(trigger))</f>
        <v>1.8186508699173258E-2</v>
      </c>
      <c r="AI878" s="43" t="e">
        <f>_xll.qlIndexFixing($Y$6,$AC878,TRUE,trigger)</f>
        <v>#NUM!</v>
      </c>
      <c r="AJ878" s="45" t="e">
        <f t="shared" si="41"/>
        <v>#NUM!</v>
      </c>
    </row>
    <row r="879" spans="28:36" x14ac:dyDescent="0.2">
      <c r="AB879" s="114" t="s">
        <v>87</v>
      </c>
      <c r="AC879" s="40">
        <f>_xll.qlInterestRateIndexFixingDate($Y$21,AD879)</f>
        <v>45538</v>
      </c>
      <c r="AD879" s="40">
        <f>_xll.qlCalendarAdvance(calendar,$AD878,AB879,,,trigger)</f>
        <v>45540</v>
      </c>
      <c r="AE879" s="40">
        <f>_xll.qlInterestRateIndexMaturity($Y$21,AD879,)</f>
        <v>45631</v>
      </c>
      <c r="AF879" s="43" t="e">
        <f>_xll.qlTenorBasisValue(TenorBasis3M,AD879,_xll.ohTrigger(trigger,$Y$36))</f>
        <v>#NUM!</v>
      </c>
      <c r="AG879" s="82" t="e">
        <f t="shared" si="40"/>
        <v>#NUM!</v>
      </c>
      <c r="AH879" s="82">
        <f>_xll.qlIndexFixing($Y$21,$AC879,TRUE,_xll.ohTrigger(trigger))</f>
        <v>1.8206645620738312E-2</v>
      </c>
      <c r="AI879" s="43" t="e">
        <f>_xll.qlIndexFixing($Y$6,$AC879,TRUE,trigger)</f>
        <v>#NUM!</v>
      </c>
      <c r="AJ879" s="45" t="e">
        <f t="shared" si="41"/>
        <v>#NUM!</v>
      </c>
    </row>
    <row r="880" spans="28:36" x14ac:dyDescent="0.2">
      <c r="AB880" s="114" t="s">
        <v>87</v>
      </c>
      <c r="AC880" s="40">
        <f>_xll.qlInterestRateIndexFixingDate($Y$21,AD880)</f>
        <v>45545</v>
      </c>
      <c r="AD880" s="40">
        <f>_xll.qlCalendarAdvance(calendar,$AD879,AB880,,,trigger)</f>
        <v>45547</v>
      </c>
      <c r="AE880" s="40">
        <f>_xll.qlInterestRateIndexMaturity($Y$21,AD880,)</f>
        <v>45638</v>
      </c>
      <c r="AF880" s="43" t="e">
        <f>_xll.qlTenorBasisValue(TenorBasis3M,AD880,_xll.ohTrigger(trigger,$Y$36))</f>
        <v>#NUM!</v>
      </c>
      <c r="AG880" s="82" t="e">
        <f t="shared" si="40"/>
        <v>#NUM!</v>
      </c>
      <c r="AH880" s="82">
        <f>_xll.qlIndexFixing($Y$21,$AC880,TRUE,_xll.ohTrigger(trigger))</f>
        <v>1.8228719982457061E-2</v>
      </c>
      <c r="AI880" s="43" t="e">
        <f>_xll.qlIndexFixing($Y$6,$AC880,TRUE,trigger)</f>
        <v>#NUM!</v>
      </c>
      <c r="AJ880" s="45" t="e">
        <f t="shared" si="41"/>
        <v>#NUM!</v>
      </c>
    </row>
    <row r="881" spans="28:36" x14ac:dyDescent="0.2">
      <c r="AB881" s="114" t="s">
        <v>87</v>
      </c>
      <c r="AC881" s="40">
        <f>_xll.qlInterestRateIndexFixingDate($Y$21,AD881)</f>
        <v>45552</v>
      </c>
      <c r="AD881" s="40">
        <f>_xll.qlCalendarAdvance(calendar,$AD880,AB881,,,trigger)</f>
        <v>45554</v>
      </c>
      <c r="AE881" s="40">
        <f>_xll.qlInterestRateIndexMaturity($Y$21,AD881,)</f>
        <v>45645</v>
      </c>
      <c r="AF881" s="43" t="e">
        <f>_xll.qlTenorBasisValue(TenorBasis3M,AD881,_xll.ohTrigger(trigger,$Y$36))</f>
        <v>#NUM!</v>
      </c>
      <c r="AG881" s="82" t="e">
        <f t="shared" si="40"/>
        <v>#NUM!</v>
      </c>
      <c r="AH881" s="82">
        <f>_xll.qlIndexFixing($Y$21,$AC881,TRUE,_xll.ohTrigger(trigger))</f>
        <v>1.8250724540974345E-2</v>
      </c>
      <c r="AI881" s="43" t="e">
        <f>_xll.qlIndexFixing($Y$6,$AC881,TRUE,trigger)</f>
        <v>#NUM!</v>
      </c>
      <c r="AJ881" s="45" t="e">
        <f t="shared" si="41"/>
        <v>#NUM!</v>
      </c>
    </row>
    <row r="882" spans="28:36" x14ac:dyDescent="0.2">
      <c r="AB882" s="114" t="s">
        <v>87</v>
      </c>
      <c r="AC882" s="40">
        <f>_xll.qlInterestRateIndexFixingDate($Y$21,AD882)</f>
        <v>45559</v>
      </c>
      <c r="AD882" s="40">
        <f>_xll.qlCalendarAdvance(calendar,$AD881,AB882,,,trigger)</f>
        <v>45561</v>
      </c>
      <c r="AE882" s="40">
        <f>_xll.qlInterestRateIndexMaturity($Y$21,AD882,)</f>
        <v>45653</v>
      </c>
      <c r="AF882" s="43" t="e">
        <f>_xll.qlTenorBasisValue(TenorBasis3M,AD882,_xll.ohTrigger(trigger,$Y$36))</f>
        <v>#NUM!</v>
      </c>
      <c r="AG882" s="82" t="e">
        <f t="shared" si="40"/>
        <v>#NUM!</v>
      </c>
      <c r="AH882" s="82">
        <f>_xll.qlIndexFixing($Y$21,$AC882,TRUE,_xll.ohTrigger(trigger))</f>
        <v>1.8274712006553773E-2</v>
      </c>
      <c r="AI882" s="43" t="e">
        <f>_xll.qlIndexFixing($Y$6,$AC882,TRUE,trigger)</f>
        <v>#NUM!</v>
      </c>
      <c r="AJ882" s="45" t="e">
        <f t="shared" si="41"/>
        <v>#NUM!</v>
      </c>
    </row>
    <row r="883" spans="28:36" x14ac:dyDescent="0.2">
      <c r="AB883" s="114" t="s">
        <v>87</v>
      </c>
      <c r="AC883" s="40">
        <f>_xll.qlInterestRateIndexFixingDate($Y$21,AD883)</f>
        <v>45566</v>
      </c>
      <c r="AD883" s="40">
        <f>_xll.qlCalendarAdvance(calendar,$AD882,AB883,,,trigger)</f>
        <v>45568</v>
      </c>
      <c r="AE883" s="40">
        <f>_xll.qlInterestRateIndexMaturity($Y$21,AD883,)</f>
        <v>45660</v>
      </c>
      <c r="AF883" s="43" t="e">
        <f>_xll.qlTenorBasisValue(TenorBasis3M,AD883,_xll.ohTrigger(trigger,$Y$36))</f>
        <v>#NUM!</v>
      </c>
      <c r="AG883" s="82" t="e">
        <f t="shared" si="40"/>
        <v>#NUM!</v>
      </c>
      <c r="AH883" s="82">
        <f>_xll.qlIndexFixing($Y$21,$AC883,TRUE,_xll.ohTrigger(trigger))</f>
        <v>1.8296647879292017E-2</v>
      </c>
      <c r="AI883" s="43" t="e">
        <f>_xll.qlIndexFixing($Y$6,$AC883,TRUE,trigger)</f>
        <v>#NUM!</v>
      </c>
      <c r="AJ883" s="45" t="e">
        <f t="shared" si="41"/>
        <v>#NUM!</v>
      </c>
    </row>
    <row r="884" spans="28:36" x14ac:dyDescent="0.2">
      <c r="AB884" s="114" t="s">
        <v>87</v>
      </c>
      <c r="AC884" s="40">
        <f>_xll.qlInterestRateIndexFixingDate($Y$21,AD884)</f>
        <v>45573</v>
      </c>
      <c r="AD884" s="40">
        <f>_xll.qlCalendarAdvance(calendar,$AD883,AB884,,,trigger)</f>
        <v>45575</v>
      </c>
      <c r="AE884" s="40">
        <f>_xll.qlInterestRateIndexMaturity($Y$21,AD884,)</f>
        <v>45667</v>
      </c>
      <c r="AF884" s="43" t="e">
        <f>_xll.qlTenorBasisValue(TenorBasis3M,AD884,_xll.ohTrigger(trigger,$Y$36))</f>
        <v>#NUM!</v>
      </c>
      <c r="AG884" s="82" t="e">
        <f t="shared" si="40"/>
        <v>#NUM!</v>
      </c>
      <c r="AH884" s="82">
        <f>_xll.qlIndexFixing($Y$21,$AC884,TRUE,_xll.ohTrigger(trigger))</f>
        <v>1.8318578255936246E-2</v>
      </c>
      <c r="AI884" s="43" t="e">
        <f>_xll.qlIndexFixing($Y$6,$AC884,TRUE,trigger)</f>
        <v>#NUM!</v>
      </c>
      <c r="AJ884" s="45" t="e">
        <f t="shared" si="41"/>
        <v>#NUM!</v>
      </c>
    </row>
    <row r="885" spans="28:36" x14ac:dyDescent="0.2">
      <c r="AB885" s="114" t="s">
        <v>87</v>
      </c>
      <c r="AC885" s="40">
        <f>_xll.qlInterestRateIndexFixingDate($Y$21,AD885)</f>
        <v>45580</v>
      </c>
      <c r="AD885" s="40">
        <f>_xll.qlCalendarAdvance(calendar,$AD884,AB885,,,trigger)</f>
        <v>45582</v>
      </c>
      <c r="AE885" s="40">
        <f>_xll.qlInterestRateIndexMaturity($Y$21,AD885,)</f>
        <v>45674</v>
      </c>
      <c r="AF885" s="43" t="e">
        <f>_xll.qlTenorBasisValue(TenorBasis3M,AD885,_xll.ohTrigger(trigger,$Y$36))</f>
        <v>#NUM!</v>
      </c>
      <c r="AG885" s="82" t="e">
        <f t="shared" si="40"/>
        <v>#NUM!</v>
      </c>
      <c r="AH885" s="82">
        <f>_xll.qlIndexFixing($Y$21,$AC885,TRUE,_xll.ohTrigger(trigger))</f>
        <v>1.8340505561322443E-2</v>
      </c>
      <c r="AI885" s="43" t="e">
        <f>_xll.qlIndexFixing($Y$6,$AC885,TRUE,trigger)</f>
        <v>#NUM!</v>
      </c>
      <c r="AJ885" s="45" t="e">
        <f t="shared" si="41"/>
        <v>#NUM!</v>
      </c>
    </row>
    <row r="886" spans="28:36" x14ac:dyDescent="0.2">
      <c r="AB886" s="114" t="s">
        <v>87</v>
      </c>
      <c r="AC886" s="40">
        <f>_xll.qlInterestRateIndexFixingDate($Y$21,AD886)</f>
        <v>45587</v>
      </c>
      <c r="AD886" s="40">
        <f>_xll.qlCalendarAdvance(calendar,$AD885,AB886,,,trigger)</f>
        <v>45589</v>
      </c>
      <c r="AE886" s="40">
        <f>_xll.qlInterestRateIndexMaturity($Y$21,AD886,)</f>
        <v>45681</v>
      </c>
      <c r="AF886" s="43" t="e">
        <f>_xll.qlTenorBasisValue(TenorBasis3M,AD886,_xll.ohTrigger(trigger,$Y$36))</f>
        <v>#NUM!</v>
      </c>
      <c r="AG886" s="82" t="e">
        <f t="shared" si="40"/>
        <v>#NUM!</v>
      </c>
      <c r="AH886" s="82">
        <f>_xll.qlIndexFixing($Y$21,$AC886,TRUE,_xll.ohTrigger(trigger))</f>
        <v>1.8362429795397612E-2</v>
      </c>
      <c r="AI886" s="43" t="e">
        <f>_xll.qlIndexFixing($Y$6,$AC886,TRUE,trigger)</f>
        <v>#NUM!</v>
      </c>
      <c r="AJ886" s="45" t="e">
        <f t="shared" si="41"/>
        <v>#NUM!</v>
      </c>
    </row>
    <row r="887" spans="28:36" x14ac:dyDescent="0.2">
      <c r="AB887" s="114" t="s">
        <v>87</v>
      </c>
      <c r="AC887" s="40">
        <f>_xll.qlInterestRateIndexFixingDate($Y$21,AD887)</f>
        <v>45594</v>
      </c>
      <c r="AD887" s="40">
        <f>_xll.qlCalendarAdvance(calendar,$AD886,AB887,,,trigger)</f>
        <v>45596</v>
      </c>
      <c r="AE887" s="40">
        <f>_xll.qlInterestRateIndexMaturity($Y$21,AD887,)</f>
        <v>45688</v>
      </c>
      <c r="AF887" s="43" t="e">
        <f>_xll.qlTenorBasisValue(TenorBasis3M,AD887,_xll.ohTrigger(trigger,$Y$36))</f>
        <v>#NUM!</v>
      </c>
      <c r="AG887" s="82" t="e">
        <f t="shared" si="40"/>
        <v>#NUM!</v>
      </c>
      <c r="AH887" s="82">
        <f>_xll.qlIndexFixing($Y$21,$AC887,TRUE,_xll.ohTrigger(trigger))</f>
        <v>1.8384350958109613E-2</v>
      </c>
      <c r="AI887" s="43" t="e">
        <f>_xll.qlIndexFixing($Y$6,$AC887,TRUE,trigger)</f>
        <v>#NUM!</v>
      </c>
      <c r="AJ887" s="45" t="e">
        <f t="shared" si="41"/>
        <v>#NUM!</v>
      </c>
    </row>
    <row r="888" spans="28:36" x14ac:dyDescent="0.2">
      <c r="AB888" s="114" t="s">
        <v>87</v>
      </c>
      <c r="AC888" s="40">
        <f>_xll.qlInterestRateIndexFixingDate($Y$21,AD888)</f>
        <v>45601</v>
      </c>
      <c r="AD888" s="40">
        <f>_xll.qlCalendarAdvance(calendar,$AD887,AB888,,,trigger)</f>
        <v>45603</v>
      </c>
      <c r="AE888" s="40">
        <f>_xll.qlInterestRateIndexMaturity($Y$21,AD888,)</f>
        <v>45695</v>
      </c>
      <c r="AF888" s="43" t="e">
        <f>_xll.qlTenorBasisValue(TenorBasis3M,AD888,_xll.ohTrigger(trigger,$Y$36))</f>
        <v>#NUM!</v>
      </c>
      <c r="AG888" s="82" t="e">
        <f t="shared" si="40"/>
        <v>#NUM!</v>
      </c>
      <c r="AH888" s="82">
        <f>_xll.qlIndexFixing($Y$21,$AC888,TRUE,_xll.ohTrigger(trigger))</f>
        <v>1.8406269049403713E-2</v>
      </c>
      <c r="AI888" s="43" t="e">
        <f>_xll.qlIndexFixing($Y$6,$AC888,TRUE,trigger)</f>
        <v>#NUM!</v>
      </c>
      <c r="AJ888" s="45" t="e">
        <f t="shared" si="41"/>
        <v>#NUM!</v>
      </c>
    </row>
    <row r="889" spans="28:36" x14ac:dyDescent="0.2">
      <c r="AB889" s="114" t="s">
        <v>87</v>
      </c>
      <c r="AC889" s="40">
        <f>_xll.qlInterestRateIndexFixingDate($Y$21,AD889)</f>
        <v>45608</v>
      </c>
      <c r="AD889" s="40">
        <f>_xll.qlCalendarAdvance(calendar,$AD888,AB889,,,trigger)</f>
        <v>45610</v>
      </c>
      <c r="AE889" s="40">
        <f>_xll.qlInterestRateIndexMaturity($Y$21,AD889,)</f>
        <v>45702</v>
      </c>
      <c r="AF889" s="43" t="e">
        <f>_xll.qlTenorBasisValue(TenorBasis3M,AD889,_xll.ohTrigger(trigger,$Y$36))</f>
        <v>#NUM!</v>
      </c>
      <c r="AG889" s="82" t="e">
        <f t="shared" si="40"/>
        <v>#NUM!</v>
      </c>
      <c r="AH889" s="82">
        <f>_xll.qlIndexFixing($Y$21,$AC889,TRUE,_xll.ohTrigger(trigger))</f>
        <v>1.8428184069229518E-2</v>
      </c>
      <c r="AI889" s="43" t="e">
        <f>_xll.qlIndexFixing($Y$6,$AC889,TRUE,trigger)</f>
        <v>#NUM!</v>
      </c>
      <c r="AJ889" s="45" t="e">
        <f t="shared" si="41"/>
        <v>#NUM!</v>
      </c>
    </row>
    <row r="890" spans="28:36" x14ac:dyDescent="0.2">
      <c r="AB890" s="114" t="s">
        <v>87</v>
      </c>
      <c r="AC890" s="40">
        <f>_xll.qlInterestRateIndexFixingDate($Y$21,AD890)</f>
        <v>45615</v>
      </c>
      <c r="AD890" s="40">
        <f>_xll.qlCalendarAdvance(calendar,$AD889,AB890,,,trigger)</f>
        <v>45617</v>
      </c>
      <c r="AE890" s="40">
        <f>_xll.qlInterestRateIndexMaturity($Y$21,AD890,)</f>
        <v>45709</v>
      </c>
      <c r="AF890" s="43" t="e">
        <f>_xll.qlTenorBasisValue(TenorBasis3M,AD890,_xll.ohTrigger(trigger,$Y$36))</f>
        <v>#NUM!</v>
      </c>
      <c r="AG890" s="82" t="e">
        <f t="shared" si="40"/>
        <v>#NUM!</v>
      </c>
      <c r="AH890" s="82">
        <f>_xll.qlIndexFixing($Y$21,$AC890,TRUE,_xll.ohTrigger(trigger))</f>
        <v>1.8450096017532284E-2</v>
      </c>
      <c r="AI890" s="43" t="e">
        <f>_xll.qlIndexFixing($Y$6,$AC890,TRUE,trigger)</f>
        <v>#NUM!</v>
      </c>
      <c r="AJ890" s="45" t="e">
        <f t="shared" si="41"/>
        <v>#NUM!</v>
      </c>
    </row>
    <row r="891" spans="28:36" x14ac:dyDescent="0.2">
      <c r="AB891" s="114" t="s">
        <v>87</v>
      </c>
      <c r="AC891" s="40">
        <f>_xll.qlInterestRateIndexFixingDate($Y$21,AD891)</f>
        <v>45622</v>
      </c>
      <c r="AD891" s="40">
        <f>_xll.qlCalendarAdvance(calendar,$AD890,AB891,,,trigger)</f>
        <v>45624</v>
      </c>
      <c r="AE891" s="40">
        <f>_xll.qlInterestRateIndexMaturity($Y$21,AD891,)</f>
        <v>45716</v>
      </c>
      <c r="AF891" s="43" t="e">
        <f>_xll.qlTenorBasisValue(TenorBasis3M,AD891,_xll.ohTrigger(trigger,$Y$36))</f>
        <v>#NUM!</v>
      </c>
      <c r="AG891" s="82" t="e">
        <f t="shared" si="40"/>
        <v>#NUM!</v>
      </c>
      <c r="AH891" s="82">
        <f>_xll.qlIndexFixing($Y$21,$AC891,TRUE,_xll.ohTrigger(trigger))</f>
        <v>1.8472004894260752E-2</v>
      </c>
      <c r="AI891" s="43" t="e">
        <f>_xll.qlIndexFixing($Y$6,$AC891,TRUE,trigger)</f>
        <v>#NUM!</v>
      </c>
      <c r="AJ891" s="45" t="e">
        <f t="shared" si="41"/>
        <v>#NUM!</v>
      </c>
    </row>
    <row r="892" spans="28:36" x14ac:dyDescent="0.2">
      <c r="AB892" s="114" t="s">
        <v>87</v>
      </c>
      <c r="AC892" s="40">
        <f>_xll.qlInterestRateIndexFixingDate($Y$21,AD892)</f>
        <v>45629</v>
      </c>
      <c r="AD892" s="40">
        <f>_xll.qlCalendarAdvance(calendar,$AD891,AB892,,,trigger)</f>
        <v>45631</v>
      </c>
      <c r="AE892" s="40">
        <f>_xll.qlInterestRateIndexMaturity($Y$21,AD892,)</f>
        <v>45721</v>
      </c>
      <c r="AF892" s="43" t="e">
        <f>_xll.qlTenorBasisValue(TenorBasis3M,AD892,_xll.ohTrigger(trigger,$Y$36))</f>
        <v>#NUM!</v>
      </c>
      <c r="AG892" s="82" t="e">
        <f t="shared" si="40"/>
        <v>#NUM!</v>
      </c>
      <c r="AH892" s="82">
        <f>_xll.qlIndexFixing($Y$21,$AC892,TRUE,_xll.ohTrigger(trigger))</f>
        <v>1.8489834252767068E-2</v>
      </c>
      <c r="AI892" s="43" t="e">
        <f>_xll.qlIndexFixing($Y$6,$AC892,TRUE,trigger)</f>
        <v>#NUM!</v>
      </c>
      <c r="AJ892" s="45" t="e">
        <f t="shared" si="41"/>
        <v>#NUM!</v>
      </c>
    </row>
    <row r="893" spans="28:36" x14ac:dyDescent="0.2">
      <c r="AB893" s="114" t="s">
        <v>87</v>
      </c>
      <c r="AC893" s="40">
        <f>_xll.qlInterestRateIndexFixingDate($Y$21,AD893)</f>
        <v>45636</v>
      </c>
      <c r="AD893" s="40">
        <f>_xll.qlCalendarAdvance(calendar,$AD892,AB893,,,trigger)</f>
        <v>45638</v>
      </c>
      <c r="AE893" s="40">
        <f>_xll.qlInterestRateIndexMaturity($Y$21,AD893,)</f>
        <v>45728</v>
      </c>
      <c r="AF893" s="43" t="e">
        <f>_xll.qlTenorBasisValue(TenorBasis3M,AD893,_xll.ohTrigger(trigger,$Y$36))</f>
        <v>#NUM!</v>
      </c>
      <c r="AG893" s="82" t="e">
        <f t="shared" si="40"/>
        <v>#NUM!</v>
      </c>
      <c r="AH893" s="82">
        <f>_xll.qlIndexFixing($Y$21,$AC893,TRUE,_xll.ohTrigger(trigger))</f>
        <v>1.8511735179058242E-2</v>
      </c>
      <c r="AI893" s="43" t="e">
        <f>_xll.qlIndexFixing($Y$6,$AC893,TRUE,trigger)</f>
        <v>#NUM!</v>
      </c>
      <c r="AJ893" s="45" t="e">
        <f t="shared" si="41"/>
        <v>#NUM!</v>
      </c>
    </row>
    <row r="894" spans="28:36" x14ac:dyDescent="0.2">
      <c r="AB894" s="114" t="s">
        <v>87</v>
      </c>
      <c r="AC894" s="40">
        <f>_xll.qlInterestRateIndexFixingDate($Y$21,AD894)</f>
        <v>45643</v>
      </c>
      <c r="AD894" s="40">
        <f>_xll.qlCalendarAdvance(calendar,$AD893,AB894,,,trigger)</f>
        <v>45645</v>
      </c>
      <c r="AE894" s="40">
        <f>_xll.qlInterestRateIndexMaturity($Y$21,AD894,)</f>
        <v>45735</v>
      </c>
      <c r="AF894" s="43" t="e">
        <f>_xll.qlTenorBasisValue(TenorBasis3M,AD894,_xll.ohTrigger(trigger,$Y$36))</f>
        <v>#NUM!</v>
      </c>
      <c r="AG894" s="82" t="e">
        <f t="shared" si="40"/>
        <v>#NUM!</v>
      </c>
      <c r="AH894" s="82">
        <f>_xll.qlIndexFixing($Y$21,$AC894,TRUE,_xll.ohTrigger(trigger))</f>
        <v>1.8533633031287522E-2</v>
      </c>
      <c r="AI894" s="43" t="e">
        <f>_xll.qlIndexFixing($Y$6,$AC894,TRUE,trigger)</f>
        <v>#NUM!</v>
      </c>
      <c r="AJ894" s="45" t="e">
        <f t="shared" si="41"/>
        <v>#NUM!</v>
      </c>
    </row>
    <row r="895" spans="28:36" x14ac:dyDescent="0.2">
      <c r="AB895" s="114" t="s">
        <v>87</v>
      </c>
      <c r="AC895" s="40">
        <f>_xll.qlInterestRateIndexFixingDate($Y$21,AD895)</f>
        <v>45649</v>
      </c>
      <c r="AD895" s="40">
        <f>_xll.qlCalendarAdvance(calendar,$AD894,AB895,,,trigger)</f>
        <v>45653</v>
      </c>
      <c r="AE895" s="40">
        <f>_xll.qlInterestRateIndexMaturity($Y$21,AD895,)</f>
        <v>45743</v>
      </c>
      <c r="AF895" s="43" t="e">
        <f>_xll.qlTenorBasisValue(TenorBasis3M,AD895,_xll.ohTrigger(trigger,$Y$36))</f>
        <v>#NUM!</v>
      </c>
      <c r="AG895" s="82" t="e">
        <f t="shared" si="40"/>
        <v>#NUM!</v>
      </c>
      <c r="AH895" s="82">
        <f>_xll.qlIndexFixing($Y$21,$AC895,TRUE,_xll.ohTrigger(trigger))</f>
        <v>1.8558655383896117E-2</v>
      </c>
      <c r="AI895" s="43" t="e">
        <f>_xll.qlIndexFixing($Y$6,$AC895,TRUE,trigger)</f>
        <v>#NUM!</v>
      </c>
      <c r="AJ895" s="45" t="e">
        <f t="shared" si="41"/>
        <v>#NUM!</v>
      </c>
    </row>
    <row r="896" spans="28:36" x14ac:dyDescent="0.2">
      <c r="AB896" s="114" t="s">
        <v>87</v>
      </c>
      <c r="AC896" s="40">
        <f>_xll.qlInterestRateIndexFixingDate($Y$21,AD896)</f>
        <v>45657</v>
      </c>
      <c r="AD896" s="40">
        <f>_xll.qlCalendarAdvance(calendar,$AD895,AB896,,,trigger)</f>
        <v>45660</v>
      </c>
      <c r="AE896" s="40">
        <f>_xll.qlInterestRateIndexMaturity($Y$21,AD896,)</f>
        <v>45750</v>
      </c>
      <c r="AF896" s="43" t="e">
        <f>_xll.qlTenorBasisValue(TenorBasis3M,AD896,_xll.ohTrigger(trigger,$Y$36))</f>
        <v>#NUM!</v>
      </c>
      <c r="AG896" s="82" t="e">
        <f t="shared" si="40"/>
        <v>#NUM!</v>
      </c>
      <c r="AH896" s="82">
        <f>_xll.qlIndexFixing($Y$21,$AC896,TRUE,_xll.ohTrigger(trigger))</f>
        <v>1.85805466486757E-2</v>
      </c>
      <c r="AI896" s="43" t="e">
        <f>_xll.qlIndexFixing($Y$6,$AC896,TRUE,trigger)</f>
        <v>#NUM!</v>
      </c>
      <c r="AJ896" s="45" t="e">
        <f t="shared" si="41"/>
        <v>#NUM!</v>
      </c>
    </row>
    <row r="897" spans="28:36" x14ac:dyDescent="0.2">
      <c r="AB897" s="114" t="s">
        <v>87</v>
      </c>
      <c r="AC897" s="40">
        <f>_xll.qlInterestRateIndexFixingDate($Y$21,AD897)</f>
        <v>45665</v>
      </c>
      <c r="AD897" s="40">
        <f>_xll.qlCalendarAdvance(calendar,$AD896,AB897,,,trigger)</f>
        <v>45667</v>
      </c>
      <c r="AE897" s="40">
        <f>_xll.qlInterestRateIndexMaturity($Y$21,AD897,)</f>
        <v>45757</v>
      </c>
      <c r="AF897" s="43" t="e">
        <f>_xll.qlTenorBasisValue(TenorBasis3M,AD897,_xll.ohTrigger(trigger,$Y$36))</f>
        <v>#NUM!</v>
      </c>
      <c r="AG897" s="82" t="e">
        <f t="shared" si="40"/>
        <v>#NUM!</v>
      </c>
      <c r="AH897" s="82">
        <f>_xll.qlIndexFixing($Y$21,$AC897,TRUE,_xll.ohTrigger(trigger))</f>
        <v>1.8602434839229964E-2</v>
      </c>
      <c r="AI897" s="43" t="e">
        <f>_xll.qlIndexFixing($Y$6,$AC897,TRUE,trigger)</f>
        <v>#NUM!</v>
      </c>
      <c r="AJ897" s="45" t="e">
        <f t="shared" si="41"/>
        <v>#NUM!</v>
      </c>
    </row>
    <row r="898" spans="28:36" x14ac:dyDescent="0.2">
      <c r="AB898" s="114" t="s">
        <v>87</v>
      </c>
      <c r="AC898" s="40">
        <f>_xll.qlInterestRateIndexFixingDate($Y$21,AD898)</f>
        <v>45672</v>
      </c>
      <c r="AD898" s="40">
        <f>_xll.qlCalendarAdvance(calendar,$AD897,AB898,,,trigger)</f>
        <v>45674</v>
      </c>
      <c r="AE898" s="40">
        <f>_xll.qlInterestRateIndexMaturity($Y$21,AD898,)</f>
        <v>45764</v>
      </c>
      <c r="AF898" s="43" t="e">
        <f>_xll.qlTenorBasisValue(TenorBasis3M,AD898,_xll.ohTrigger(trigger,$Y$36))</f>
        <v>#NUM!</v>
      </c>
      <c r="AG898" s="82" t="e">
        <f t="shared" si="40"/>
        <v>#NUM!</v>
      </c>
      <c r="AH898" s="82">
        <f>_xll.qlIndexFixing($Y$21,$AC898,TRUE,_xll.ohTrigger(trigger))</f>
        <v>1.8624319955509172E-2</v>
      </c>
      <c r="AI898" s="43" t="e">
        <f>_xll.qlIndexFixing($Y$6,$AC898,TRUE,trigger)</f>
        <v>#NUM!</v>
      </c>
      <c r="AJ898" s="45" t="e">
        <f t="shared" si="41"/>
        <v>#NUM!</v>
      </c>
    </row>
    <row r="899" spans="28:36" x14ac:dyDescent="0.2">
      <c r="AB899" s="114" t="s">
        <v>87</v>
      </c>
      <c r="AC899" s="40">
        <f>_xll.qlInterestRateIndexFixingDate($Y$21,AD899)</f>
        <v>45679</v>
      </c>
      <c r="AD899" s="40">
        <f>_xll.qlCalendarAdvance(calendar,$AD898,AB899,,,trigger)</f>
        <v>45681</v>
      </c>
      <c r="AE899" s="40">
        <f>_xll.qlInterestRateIndexMaturity($Y$21,AD899,)</f>
        <v>45771</v>
      </c>
      <c r="AF899" s="43" t="e">
        <f>_xll.qlTenorBasisValue(TenorBasis3M,AD899,_xll.ohTrigger(trigger,$Y$36))</f>
        <v>#NUM!</v>
      </c>
      <c r="AG899" s="82" t="e">
        <f t="shared" si="40"/>
        <v>#NUM!</v>
      </c>
      <c r="AH899" s="82">
        <f>_xll.qlIndexFixing($Y$21,$AC899,TRUE,_xll.ohTrigger(trigger))</f>
        <v>1.8646201997460921E-2</v>
      </c>
      <c r="AI899" s="43" t="e">
        <f>_xll.qlIndexFixing($Y$6,$AC899,TRUE,trigger)</f>
        <v>#NUM!</v>
      </c>
      <c r="AJ899" s="45" t="e">
        <f t="shared" si="41"/>
        <v>#NUM!</v>
      </c>
    </row>
    <row r="900" spans="28:36" x14ac:dyDescent="0.2">
      <c r="AB900" s="114" t="s">
        <v>87</v>
      </c>
      <c r="AC900" s="40">
        <f>_xll.qlInterestRateIndexFixingDate($Y$21,AD900)</f>
        <v>45686</v>
      </c>
      <c r="AD900" s="40">
        <f>_xll.qlCalendarAdvance(calendar,$AD899,AB900,,,trigger)</f>
        <v>45688</v>
      </c>
      <c r="AE900" s="40">
        <f>_xll.qlInterestRateIndexMaturity($Y$21,AD900,)</f>
        <v>45777</v>
      </c>
      <c r="AF900" s="43" t="e">
        <f>_xll.qlTenorBasisValue(TenorBasis3M,AD900,_xll.ohTrigger(trigger,$Y$36))</f>
        <v>#NUM!</v>
      </c>
      <c r="AG900" s="82" t="e">
        <f t="shared" ref="AG900:AG963" si="42">AI900</f>
        <v>#NUM!</v>
      </c>
      <c r="AH900" s="82">
        <f>_xll.qlIndexFixing($Y$21,$AC900,TRUE,_xll.ohTrigger(trigger))</f>
        <v>1.8666035586110904E-2</v>
      </c>
      <c r="AI900" s="43" t="e">
        <f>_xll.qlIndexFixing($Y$6,$AC900,TRUE,trigger)</f>
        <v>#NUM!</v>
      </c>
      <c r="AJ900" s="45" t="e">
        <f t="shared" ref="AJ900:AJ963" si="43">(AH900-AI900)*10000</f>
        <v>#NUM!</v>
      </c>
    </row>
    <row r="901" spans="28:36" x14ac:dyDescent="0.2">
      <c r="AB901" s="114" t="s">
        <v>87</v>
      </c>
      <c r="AC901" s="40">
        <f>_xll.qlInterestRateIndexFixingDate($Y$21,AD901)</f>
        <v>45693</v>
      </c>
      <c r="AD901" s="40">
        <f>_xll.qlCalendarAdvance(calendar,$AD900,AB901,,,trigger)</f>
        <v>45695</v>
      </c>
      <c r="AE901" s="40">
        <f>_xll.qlInterestRateIndexMaturity($Y$21,AD901,)</f>
        <v>45784</v>
      </c>
      <c r="AF901" s="43" t="e">
        <f>_xll.qlTenorBasisValue(TenorBasis3M,AD901,_xll.ohTrigger(trigger,$Y$36))</f>
        <v>#NUM!</v>
      </c>
      <c r="AG901" s="82" t="e">
        <f t="shared" si="42"/>
        <v>#NUM!</v>
      </c>
      <c r="AH901" s="82">
        <f>_xll.qlIndexFixing($Y$21,$AC901,TRUE,_xll.ohTrigger(trigger))</f>
        <v>1.868791056655816E-2</v>
      </c>
      <c r="AI901" s="43" t="e">
        <f>_xll.qlIndexFixing($Y$6,$AC901,TRUE,trigger)</f>
        <v>#NUM!</v>
      </c>
      <c r="AJ901" s="45" t="e">
        <f t="shared" si="43"/>
        <v>#NUM!</v>
      </c>
    </row>
    <row r="902" spans="28:36" x14ac:dyDescent="0.2">
      <c r="AB902" s="114" t="s">
        <v>87</v>
      </c>
      <c r="AC902" s="40">
        <f>_xll.qlInterestRateIndexFixingDate($Y$21,AD902)</f>
        <v>45700</v>
      </c>
      <c r="AD902" s="40">
        <f>_xll.qlCalendarAdvance(calendar,$AD901,AB902,,,trigger)</f>
        <v>45702</v>
      </c>
      <c r="AE902" s="40">
        <f>_xll.qlInterestRateIndexMaturity($Y$21,AD902,)</f>
        <v>45791</v>
      </c>
      <c r="AF902" s="43" t="e">
        <f>_xll.qlTenorBasisValue(TenorBasis3M,AD902,_xll.ohTrigger(trigger,$Y$36))</f>
        <v>#NUM!</v>
      </c>
      <c r="AG902" s="82" t="e">
        <f t="shared" si="42"/>
        <v>#NUM!</v>
      </c>
      <c r="AH902" s="82">
        <f>_xll.qlIndexFixing($Y$21,$AC902,TRUE,_xll.ohTrigger(trigger))</f>
        <v>1.8709782471362308E-2</v>
      </c>
      <c r="AI902" s="43" t="e">
        <f>_xll.qlIndexFixing($Y$6,$AC902,TRUE,trigger)</f>
        <v>#NUM!</v>
      </c>
      <c r="AJ902" s="45" t="e">
        <f t="shared" si="43"/>
        <v>#NUM!</v>
      </c>
    </row>
    <row r="903" spans="28:36" x14ac:dyDescent="0.2">
      <c r="AB903" s="114" t="s">
        <v>87</v>
      </c>
      <c r="AC903" s="40">
        <f>_xll.qlInterestRateIndexFixingDate($Y$21,AD903)</f>
        <v>45707</v>
      </c>
      <c r="AD903" s="40">
        <f>_xll.qlCalendarAdvance(calendar,$AD902,AB903,,,trigger)</f>
        <v>45709</v>
      </c>
      <c r="AE903" s="40">
        <f>_xll.qlInterestRateIndexMaturity($Y$21,AD903,)</f>
        <v>45798</v>
      </c>
      <c r="AF903" s="43" t="e">
        <f>_xll.qlTenorBasisValue(TenorBasis3M,AD903,_xll.ohTrigger(trigger,$Y$36))</f>
        <v>#NUM!</v>
      </c>
      <c r="AG903" s="82" t="e">
        <f t="shared" si="42"/>
        <v>#NUM!</v>
      </c>
      <c r="AH903" s="82">
        <f>_xll.qlIndexFixing($Y$21,$AC903,TRUE,_xll.ohTrigger(trigger))</f>
        <v>1.8731651300474845E-2</v>
      </c>
      <c r="AI903" s="43" t="e">
        <f>_xll.qlIndexFixing($Y$6,$AC903,TRUE,trigger)</f>
        <v>#NUM!</v>
      </c>
      <c r="AJ903" s="45" t="e">
        <f t="shared" si="43"/>
        <v>#NUM!</v>
      </c>
    </row>
    <row r="904" spans="28:36" x14ac:dyDescent="0.2">
      <c r="AB904" s="114" t="s">
        <v>87</v>
      </c>
      <c r="AC904" s="40">
        <f>_xll.qlInterestRateIndexFixingDate($Y$21,AD904)</f>
        <v>45714</v>
      </c>
      <c r="AD904" s="40">
        <f>_xll.qlCalendarAdvance(calendar,$AD903,AB904,,,trigger)</f>
        <v>45716</v>
      </c>
      <c r="AE904" s="40">
        <f>_xll.qlInterestRateIndexMaturity($Y$21,AD904,)</f>
        <v>45807</v>
      </c>
      <c r="AF904" s="43" t="e">
        <f>_xll.qlTenorBasisValue(TenorBasis3M,AD904,_xll.ohTrigger(trigger,$Y$36))</f>
        <v>#NUM!</v>
      </c>
      <c r="AG904" s="82" t="e">
        <f t="shared" si="42"/>
        <v>#NUM!</v>
      </c>
      <c r="AH904" s="82">
        <f>_xll.qlIndexFixing($Y$21,$AC904,TRUE,_xll.ohTrigger(trigger))</f>
        <v>1.8757615285259169E-2</v>
      </c>
      <c r="AI904" s="43" t="e">
        <f>_xll.qlIndexFixing($Y$6,$AC904,TRUE,trigger)</f>
        <v>#NUM!</v>
      </c>
      <c r="AJ904" s="45" t="e">
        <f t="shared" si="43"/>
        <v>#NUM!</v>
      </c>
    </row>
    <row r="905" spans="28:36" x14ac:dyDescent="0.2">
      <c r="AB905" s="114" t="s">
        <v>87</v>
      </c>
      <c r="AC905" s="40">
        <f>_xll.qlInterestRateIndexFixingDate($Y$21,AD905)</f>
        <v>45721</v>
      </c>
      <c r="AD905" s="40">
        <f>_xll.qlCalendarAdvance(calendar,$AD904,AB905,,,trigger)</f>
        <v>45723</v>
      </c>
      <c r="AE905" s="40">
        <f>_xll.qlInterestRateIndexMaturity($Y$21,AD905,)</f>
        <v>45817</v>
      </c>
      <c r="AF905" s="43" t="e">
        <f>_xll.qlTenorBasisValue(TenorBasis3M,AD905,_xll.ohTrigger(trigger,$Y$36))</f>
        <v>#NUM!</v>
      </c>
      <c r="AG905" s="82" t="e">
        <f t="shared" si="42"/>
        <v>#NUM!</v>
      </c>
      <c r="AH905" s="82">
        <f>_xll.qlIndexFixing($Y$21,$AC905,TRUE,_xll.ohTrigger(trigger))</f>
        <v>1.8785631084880836E-2</v>
      </c>
      <c r="AI905" s="43" t="e">
        <f>_xll.qlIndexFixing($Y$6,$AC905,TRUE,trigger)</f>
        <v>#NUM!</v>
      </c>
      <c r="AJ905" s="45" t="e">
        <f t="shared" si="43"/>
        <v>#NUM!</v>
      </c>
    </row>
    <row r="906" spans="28:36" x14ac:dyDescent="0.2">
      <c r="AB906" s="114" t="s">
        <v>87</v>
      </c>
      <c r="AC906" s="40">
        <f>_xll.qlInterestRateIndexFixingDate($Y$21,AD906)</f>
        <v>45728</v>
      </c>
      <c r="AD906" s="40">
        <f>_xll.qlCalendarAdvance(calendar,$AD905,AB906,,,trigger)</f>
        <v>45730</v>
      </c>
      <c r="AE906" s="40">
        <f>_xll.qlInterestRateIndexMaturity($Y$21,AD906,)</f>
        <v>45824</v>
      </c>
      <c r="AF906" s="43" t="e">
        <f>_xll.qlTenorBasisValue(TenorBasis3M,AD906,_xll.ohTrigger(trigger,$Y$36))</f>
        <v>#NUM!</v>
      </c>
      <c r="AG906" s="82" t="e">
        <f t="shared" si="42"/>
        <v>#NUM!</v>
      </c>
      <c r="AH906" s="82">
        <f>_xll.qlIndexFixing($Y$21,$AC906,TRUE,_xll.ohTrigger(trigger))</f>
        <v>1.8807495281304407E-2</v>
      </c>
      <c r="AI906" s="43" t="e">
        <f>_xll.qlIndexFixing($Y$6,$AC906,TRUE,trigger)</f>
        <v>#NUM!</v>
      </c>
      <c r="AJ906" s="45" t="e">
        <f t="shared" si="43"/>
        <v>#NUM!</v>
      </c>
    </row>
    <row r="907" spans="28:36" x14ac:dyDescent="0.2">
      <c r="AB907" s="114" t="s">
        <v>87</v>
      </c>
      <c r="AC907" s="40">
        <f>_xll.qlInterestRateIndexFixingDate($Y$21,AD907)</f>
        <v>45735</v>
      </c>
      <c r="AD907" s="40">
        <f>_xll.qlCalendarAdvance(calendar,$AD906,AB907,,,trigger)</f>
        <v>45737</v>
      </c>
      <c r="AE907" s="40">
        <f>_xll.qlInterestRateIndexMaturity($Y$21,AD907,)</f>
        <v>45831</v>
      </c>
      <c r="AF907" s="43" t="e">
        <f>_xll.qlTenorBasisValue(TenorBasis3M,AD907,_xll.ohTrigger(trigger,$Y$36))</f>
        <v>#NUM!</v>
      </c>
      <c r="AG907" s="82" t="e">
        <f t="shared" si="42"/>
        <v>#NUM!</v>
      </c>
      <c r="AH907" s="82">
        <f>_xll.qlIndexFixing($Y$21,$AC907,TRUE,_xll.ohTrigger(trigger))</f>
        <v>1.8829356407618705E-2</v>
      </c>
      <c r="AI907" s="43" t="e">
        <f>_xll.qlIndexFixing($Y$6,$AC907,TRUE,trigger)</f>
        <v>#NUM!</v>
      </c>
      <c r="AJ907" s="45" t="e">
        <f t="shared" si="43"/>
        <v>#NUM!</v>
      </c>
    </row>
    <row r="908" spans="28:36" x14ac:dyDescent="0.2">
      <c r="AB908" s="114" t="s">
        <v>87</v>
      </c>
      <c r="AC908" s="40">
        <f>_xll.qlInterestRateIndexFixingDate($Y$21,AD908)</f>
        <v>45742</v>
      </c>
      <c r="AD908" s="40">
        <f>_xll.qlCalendarAdvance(calendar,$AD907,AB908,,,trigger)</f>
        <v>45744</v>
      </c>
      <c r="AE908" s="40">
        <f>_xll.qlInterestRateIndexMaturity($Y$21,AD908,)</f>
        <v>45838</v>
      </c>
      <c r="AF908" s="43" t="e">
        <f>_xll.qlTenorBasisValue(TenorBasis3M,AD908,_xll.ohTrigger(trigger,$Y$36))</f>
        <v>#NUM!</v>
      </c>
      <c r="AG908" s="82" t="e">
        <f t="shared" si="42"/>
        <v>#NUM!</v>
      </c>
      <c r="AH908" s="82">
        <f>_xll.qlIndexFixing($Y$21,$AC908,TRUE,_xll.ohTrigger(trigger))</f>
        <v>1.8851214463768459E-2</v>
      </c>
      <c r="AI908" s="43" t="e">
        <f>_xll.qlIndexFixing($Y$6,$AC908,TRUE,trigger)</f>
        <v>#NUM!</v>
      </c>
      <c r="AJ908" s="45" t="e">
        <f t="shared" si="43"/>
        <v>#NUM!</v>
      </c>
    </row>
    <row r="909" spans="28:36" x14ac:dyDescent="0.2">
      <c r="AB909" s="114" t="s">
        <v>87</v>
      </c>
      <c r="AC909" s="40">
        <f>_xll.qlInterestRateIndexFixingDate($Y$21,AD909)</f>
        <v>45749</v>
      </c>
      <c r="AD909" s="40">
        <f>_xll.qlCalendarAdvance(calendar,$AD908,AB909,,,trigger)</f>
        <v>45751</v>
      </c>
      <c r="AE909" s="40">
        <f>_xll.qlInterestRateIndexMaturity($Y$21,AD909,)</f>
        <v>45842</v>
      </c>
      <c r="AF909" s="43" t="e">
        <f>_xll.qlTenorBasisValue(TenorBasis3M,AD909,_xll.ohTrigger(trigger,$Y$36))</f>
        <v>#NUM!</v>
      </c>
      <c r="AG909" s="82" t="e">
        <f t="shared" si="42"/>
        <v>#NUM!</v>
      </c>
      <c r="AH909" s="82">
        <f>_xll.qlIndexFixing($Y$21,$AC909,TRUE,_xll.ohTrigger(trigger))</f>
        <v>1.8866907111747398E-2</v>
      </c>
      <c r="AI909" s="43" t="e">
        <f>_xll.qlIndexFixing($Y$6,$AC909,TRUE,trigger)</f>
        <v>#NUM!</v>
      </c>
      <c r="AJ909" s="45" t="e">
        <f t="shared" si="43"/>
        <v>#NUM!</v>
      </c>
    </row>
    <row r="910" spans="28:36" x14ac:dyDescent="0.2">
      <c r="AB910" s="114" t="s">
        <v>87</v>
      </c>
      <c r="AC910" s="40">
        <f>_xll.qlInterestRateIndexFixingDate($Y$21,AD910)</f>
        <v>45756</v>
      </c>
      <c r="AD910" s="40">
        <f>_xll.qlCalendarAdvance(calendar,$AD909,AB910,,,trigger)</f>
        <v>45758</v>
      </c>
      <c r="AE910" s="40">
        <f>_xll.qlInterestRateIndexMaturity($Y$21,AD910,)</f>
        <v>45849</v>
      </c>
      <c r="AF910" s="43" t="e">
        <f>_xll.qlTenorBasisValue(TenorBasis3M,AD910,_xll.ohTrigger(trigger,$Y$36))</f>
        <v>#NUM!</v>
      </c>
      <c r="AG910" s="82" t="e">
        <f t="shared" si="42"/>
        <v>#NUM!</v>
      </c>
      <c r="AH910" s="82">
        <f>_xll.qlIndexFixing($Y$21,$AC910,TRUE,_xll.ohTrigger(trigger))</f>
        <v>1.8888756256039019E-2</v>
      </c>
      <c r="AI910" s="43" t="e">
        <f>_xll.qlIndexFixing($Y$6,$AC910,TRUE,trigger)</f>
        <v>#NUM!</v>
      </c>
      <c r="AJ910" s="45" t="e">
        <f t="shared" si="43"/>
        <v>#NUM!</v>
      </c>
    </row>
    <row r="911" spans="28:36" x14ac:dyDescent="0.2">
      <c r="AB911" s="114" t="s">
        <v>87</v>
      </c>
      <c r="AC911" s="40">
        <f>_xll.qlInterestRateIndexFixingDate($Y$21,AD911)</f>
        <v>45763</v>
      </c>
      <c r="AD911" s="40">
        <f>_xll.qlCalendarAdvance(calendar,$AD910,AB911,,,trigger)</f>
        <v>45769</v>
      </c>
      <c r="AE911" s="40">
        <f>_xll.qlInterestRateIndexMaturity($Y$21,AD911,)</f>
        <v>45860</v>
      </c>
      <c r="AF911" s="43" t="e">
        <f>_xll.qlTenorBasisValue(TenorBasis3M,AD911,_xll.ohTrigger(trigger,$Y$36))</f>
        <v>#NUM!</v>
      </c>
      <c r="AG911" s="82" t="e">
        <f t="shared" si="42"/>
        <v>#NUM!</v>
      </c>
      <c r="AH911" s="82">
        <f>_xll.qlIndexFixing($Y$21,$AC911,TRUE,_xll.ohTrigger(trigger))</f>
        <v>1.8923084415308926E-2</v>
      </c>
      <c r="AI911" s="43" t="e">
        <f>_xll.qlIndexFixing($Y$6,$AC911,TRUE,trigger)</f>
        <v>#NUM!</v>
      </c>
      <c r="AJ911" s="45" t="e">
        <f t="shared" si="43"/>
        <v>#NUM!</v>
      </c>
    </row>
    <row r="912" spans="28:36" x14ac:dyDescent="0.2">
      <c r="AB912" s="114" t="s">
        <v>87</v>
      </c>
      <c r="AC912" s="40">
        <f>_xll.qlInterestRateIndexFixingDate($Y$21,AD912)</f>
        <v>45772</v>
      </c>
      <c r="AD912" s="40">
        <f>_xll.qlCalendarAdvance(calendar,$AD911,AB912,,,trigger)</f>
        <v>45776</v>
      </c>
      <c r="AE912" s="40">
        <f>_xll.qlInterestRateIndexMaturity($Y$21,AD912,)</f>
        <v>45867</v>
      </c>
      <c r="AF912" s="43" t="e">
        <f>_xll.qlTenorBasisValue(TenorBasis3M,AD912,_xll.ohTrigger(trigger,$Y$36))</f>
        <v>#NUM!</v>
      </c>
      <c r="AG912" s="82" t="e">
        <f t="shared" si="42"/>
        <v>#NUM!</v>
      </c>
      <c r="AH912" s="82">
        <f>_xll.qlIndexFixing($Y$21,$AC912,TRUE,_xll.ohTrigger(trigger))</f>
        <v>1.8944925655462543E-2</v>
      </c>
      <c r="AI912" s="43" t="e">
        <f>_xll.qlIndexFixing($Y$6,$AC912,TRUE,trigger)</f>
        <v>#NUM!</v>
      </c>
      <c r="AJ912" s="45" t="e">
        <f t="shared" si="43"/>
        <v>#NUM!</v>
      </c>
    </row>
    <row r="913" spans="28:36" x14ac:dyDescent="0.2">
      <c r="AB913" s="114" t="s">
        <v>87</v>
      </c>
      <c r="AC913" s="40">
        <f>_xll.qlInterestRateIndexFixingDate($Y$21,AD913)</f>
        <v>45779</v>
      </c>
      <c r="AD913" s="40">
        <f>_xll.qlCalendarAdvance(calendar,$AD912,AB913,,,trigger)</f>
        <v>45783</v>
      </c>
      <c r="AE913" s="40">
        <f>_xll.qlInterestRateIndexMaturity($Y$21,AD913,)</f>
        <v>45875</v>
      </c>
      <c r="AF913" s="43" t="e">
        <f>_xll.qlTenorBasisValue(TenorBasis3M,AD913,_xll.ohTrigger(trigger,$Y$36))</f>
        <v>#NUM!</v>
      </c>
      <c r="AG913" s="82" t="e">
        <f t="shared" si="42"/>
        <v>#NUM!</v>
      </c>
      <c r="AH913" s="82">
        <f>_xll.qlIndexFixing($Y$21,$AC913,TRUE,_xll.ohTrigger(trigger))</f>
        <v>1.8968822006488945E-2</v>
      </c>
      <c r="AI913" s="43" t="e">
        <f>_xll.qlIndexFixing($Y$6,$AC913,TRUE,trigger)</f>
        <v>#NUM!</v>
      </c>
      <c r="AJ913" s="45" t="e">
        <f t="shared" si="43"/>
        <v>#NUM!</v>
      </c>
    </row>
    <row r="914" spans="28:36" x14ac:dyDescent="0.2">
      <c r="AB914" s="114" t="s">
        <v>87</v>
      </c>
      <c r="AC914" s="40">
        <f>_xll.qlInterestRateIndexFixingDate($Y$21,AD914)</f>
        <v>45786</v>
      </c>
      <c r="AD914" s="40">
        <f>_xll.qlCalendarAdvance(calendar,$AD913,AB914,,,trigger)</f>
        <v>45790</v>
      </c>
      <c r="AE914" s="40">
        <f>_xll.qlInterestRateIndexMaturity($Y$21,AD914,)</f>
        <v>45882</v>
      </c>
      <c r="AF914" s="43" t="e">
        <f>_xll.qlTenorBasisValue(TenorBasis3M,AD914,_xll.ohTrigger(trigger,$Y$36))</f>
        <v>#NUM!</v>
      </c>
      <c r="AG914" s="82" t="e">
        <f t="shared" si="42"/>
        <v>#NUM!</v>
      </c>
      <c r="AH914" s="82">
        <f>_xll.qlIndexFixing($Y$21,$AC914,TRUE,_xll.ohTrigger(trigger))</f>
        <v>1.8990658027584581E-2</v>
      </c>
      <c r="AI914" s="43" t="e">
        <f>_xll.qlIndexFixing($Y$6,$AC914,TRUE,trigger)</f>
        <v>#NUM!</v>
      </c>
      <c r="AJ914" s="45" t="e">
        <f t="shared" si="43"/>
        <v>#NUM!</v>
      </c>
    </row>
    <row r="915" spans="28:36" x14ac:dyDescent="0.2">
      <c r="AB915" s="114" t="s">
        <v>87</v>
      </c>
      <c r="AC915" s="40">
        <f>_xll.qlInterestRateIndexFixingDate($Y$21,AD915)</f>
        <v>45793</v>
      </c>
      <c r="AD915" s="40">
        <f>_xll.qlCalendarAdvance(calendar,$AD914,AB915,,,trigger)</f>
        <v>45797</v>
      </c>
      <c r="AE915" s="40">
        <f>_xll.qlInterestRateIndexMaturity($Y$21,AD915,)</f>
        <v>45889</v>
      </c>
      <c r="AF915" s="43" t="e">
        <f>_xll.qlTenorBasisValue(TenorBasis3M,AD915,_xll.ohTrigger(trigger,$Y$36))</f>
        <v>#NUM!</v>
      </c>
      <c r="AG915" s="82" t="e">
        <f t="shared" si="42"/>
        <v>#NUM!</v>
      </c>
      <c r="AH915" s="82">
        <f>_xll.qlIndexFixing($Y$21,$AC915,TRUE,_xll.ohTrigger(trigger))</f>
        <v>1.9012490975803483E-2</v>
      </c>
      <c r="AI915" s="43" t="e">
        <f>_xll.qlIndexFixing($Y$6,$AC915,TRUE,trigger)</f>
        <v>#NUM!</v>
      </c>
      <c r="AJ915" s="45" t="e">
        <f t="shared" si="43"/>
        <v>#NUM!</v>
      </c>
    </row>
    <row r="916" spans="28:36" x14ac:dyDescent="0.2">
      <c r="AB916" s="114" t="s">
        <v>87</v>
      </c>
      <c r="AC916" s="40">
        <f>_xll.qlInterestRateIndexFixingDate($Y$21,AD916)</f>
        <v>45800</v>
      </c>
      <c r="AD916" s="40">
        <f>_xll.qlCalendarAdvance(calendar,$AD915,AB916,,,trigger)</f>
        <v>45804</v>
      </c>
      <c r="AE916" s="40">
        <f>_xll.qlInterestRateIndexMaturity($Y$21,AD916,)</f>
        <v>45896</v>
      </c>
      <c r="AF916" s="43" t="e">
        <f>_xll.qlTenorBasisValue(TenorBasis3M,AD916,_xll.ohTrigger(trigger,$Y$36))</f>
        <v>#NUM!</v>
      </c>
      <c r="AG916" s="82" t="e">
        <f t="shared" si="42"/>
        <v>#NUM!</v>
      </c>
      <c r="AH916" s="82">
        <f>_xll.qlIndexFixing($Y$21,$AC916,TRUE,_xll.ohTrigger(trigger))</f>
        <v>1.9034320851094386E-2</v>
      </c>
      <c r="AI916" s="43" t="e">
        <f>_xll.qlIndexFixing($Y$6,$AC916,TRUE,trigger)</f>
        <v>#NUM!</v>
      </c>
      <c r="AJ916" s="45" t="e">
        <f t="shared" si="43"/>
        <v>#NUM!</v>
      </c>
    </row>
    <row r="917" spans="28:36" x14ac:dyDescent="0.2">
      <c r="AB917" s="114" t="s">
        <v>87</v>
      </c>
      <c r="AC917" s="40">
        <f>_xll.qlInterestRateIndexFixingDate($Y$21,AD917)</f>
        <v>45807</v>
      </c>
      <c r="AD917" s="40">
        <f>_xll.qlCalendarAdvance(calendar,$AD916,AB917,,,trigger)</f>
        <v>45811</v>
      </c>
      <c r="AE917" s="40">
        <f>_xll.qlInterestRateIndexMaturity($Y$21,AD917,)</f>
        <v>45903</v>
      </c>
      <c r="AF917" s="43" t="e">
        <f>_xll.qlTenorBasisValue(TenorBasis3M,AD917,_xll.ohTrigger(trigger,$Y$36))</f>
        <v>#NUM!</v>
      </c>
      <c r="AG917" s="82" t="e">
        <f t="shared" si="42"/>
        <v>#NUM!</v>
      </c>
      <c r="AH917" s="82">
        <f>_xll.qlIndexFixing($Y$21,$AC917,TRUE,_xll.ohTrigger(trigger))</f>
        <v>1.9056147653406026E-2</v>
      </c>
      <c r="AI917" s="43" t="e">
        <f>_xll.qlIndexFixing($Y$6,$AC917,TRUE,trigger)</f>
        <v>#NUM!</v>
      </c>
      <c r="AJ917" s="45" t="e">
        <f t="shared" si="43"/>
        <v>#NUM!</v>
      </c>
    </row>
    <row r="918" spans="28:36" x14ac:dyDescent="0.2">
      <c r="AB918" s="114" t="s">
        <v>87</v>
      </c>
      <c r="AC918" s="40">
        <f>_xll.qlInterestRateIndexFixingDate($Y$21,AD918)</f>
        <v>45814</v>
      </c>
      <c r="AD918" s="40">
        <f>_xll.qlCalendarAdvance(calendar,$AD917,AB918,,,trigger)</f>
        <v>45818</v>
      </c>
      <c r="AE918" s="40">
        <f>_xll.qlInterestRateIndexMaturity($Y$21,AD918,)</f>
        <v>45910</v>
      </c>
      <c r="AF918" s="43" t="e">
        <f>_xll.qlTenorBasisValue(TenorBasis3M,AD918,_xll.ohTrigger(trigger,$Y$36))</f>
        <v>#NUM!</v>
      </c>
      <c r="AG918" s="82" t="e">
        <f t="shared" si="42"/>
        <v>#NUM!</v>
      </c>
      <c r="AH918" s="82">
        <f>_xll.qlIndexFixing($Y$21,$AC918,TRUE,_xll.ohTrigger(trigger))</f>
        <v>1.9077971382683665E-2</v>
      </c>
      <c r="AI918" s="43" t="e">
        <f>_xll.qlIndexFixing($Y$6,$AC918,TRUE,trigger)</f>
        <v>#NUM!</v>
      </c>
      <c r="AJ918" s="45" t="e">
        <f t="shared" si="43"/>
        <v>#NUM!</v>
      </c>
    </row>
    <row r="919" spans="28:36" x14ac:dyDescent="0.2">
      <c r="AB919" s="114" t="s">
        <v>87</v>
      </c>
      <c r="AC919" s="40">
        <f>_xll.qlInterestRateIndexFixingDate($Y$21,AD919)</f>
        <v>45821</v>
      </c>
      <c r="AD919" s="40">
        <f>_xll.qlCalendarAdvance(calendar,$AD918,AB919,,,trigger)</f>
        <v>45825</v>
      </c>
      <c r="AE919" s="40">
        <f>_xll.qlInterestRateIndexMaturity($Y$21,AD919,)</f>
        <v>45917</v>
      </c>
      <c r="AF919" s="43" t="e">
        <f>_xll.qlTenorBasisValue(TenorBasis3M,AD919,_xll.ohTrigger(trigger,$Y$36))</f>
        <v>#NUM!</v>
      </c>
      <c r="AG919" s="82" t="e">
        <f t="shared" si="42"/>
        <v>#NUM!</v>
      </c>
      <c r="AH919" s="82">
        <f>_xll.qlIndexFixing($Y$21,$AC919,TRUE,_xll.ohTrigger(trigger))</f>
        <v>1.9099792038876039E-2</v>
      </c>
      <c r="AI919" s="43" t="e">
        <f>_xll.qlIndexFixing($Y$6,$AC919,TRUE,trigger)</f>
        <v>#NUM!</v>
      </c>
      <c r="AJ919" s="45" t="e">
        <f t="shared" si="43"/>
        <v>#NUM!</v>
      </c>
    </row>
    <row r="920" spans="28:36" x14ac:dyDescent="0.2">
      <c r="AB920" s="114" t="s">
        <v>87</v>
      </c>
      <c r="AC920" s="40">
        <f>_xll.qlInterestRateIndexFixingDate($Y$21,AD920)</f>
        <v>45828</v>
      </c>
      <c r="AD920" s="40">
        <f>_xll.qlCalendarAdvance(calendar,$AD919,AB920,,,trigger)</f>
        <v>45832</v>
      </c>
      <c r="AE920" s="40">
        <f>_xll.qlInterestRateIndexMaturity($Y$21,AD920,)</f>
        <v>45924</v>
      </c>
      <c r="AF920" s="43" t="e">
        <f>_xll.qlTenorBasisValue(TenorBasis3M,AD920,_xll.ohTrigger(trigger,$Y$36))</f>
        <v>#NUM!</v>
      </c>
      <c r="AG920" s="82" t="e">
        <f t="shared" si="42"/>
        <v>#NUM!</v>
      </c>
      <c r="AH920" s="82">
        <f>_xll.qlIndexFixing($Y$21,$AC920,TRUE,_xll.ohTrigger(trigger))</f>
        <v>1.9121609621930147E-2</v>
      </c>
      <c r="AI920" s="43" t="e">
        <f>_xll.qlIndexFixing($Y$6,$AC920,TRUE,trigger)</f>
        <v>#NUM!</v>
      </c>
      <c r="AJ920" s="45" t="e">
        <f t="shared" si="43"/>
        <v>#NUM!</v>
      </c>
    </row>
    <row r="921" spans="28:36" x14ac:dyDescent="0.2">
      <c r="AB921" s="114" t="s">
        <v>87</v>
      </c>
      <c r="AC921" s="40">
        <f>_xll.qlInterestRateIndexFixingDate($Y$21,AD921)</f>
        <v>45835</v>
      </c>
      <c r="AD921" s="40">
        <f>_xll.qlCalendarAdvance(calendar,$AD920,AB921,,,trigger)</f>
        <v>45839</v>
      </c>
      <c r="AE921" s="40">
        <f>_xll.qlInterestRateIndexMaturity($Y$21,AD921,)</f>
        <v>45931</v>
      </c>
      <c r="AF921" s="43" t="e">
        <f>_xll.qlTenorBasisValue(TenorBasis3M,AD921,_xll.ohTrigger(trigger,$Y$36))</f>
        <v>#NUM!</v>
      </c>
      <c r="AG921" s="82" t="e">
        <f t="shared" si="42"/>
        <v>#NUM!</v>
      </c>
      <c r="AH921" s="82">
        <f>_xll.qlIndexFixing($Y$21,$AC921,TRUE,_xll.ohTrigger(trigger))</f>
        <v>1.914342413179386E-2</v>
      </c>
      <c r="AI921" s="43" t="e">
        <f>_xll.qlIndexFixing($Y$6,$AC921,TRUE,trigger)</f>
        <v>#NUM!</v>
      </c>
      <c r="AJ921" s="45" t="e">
        <f t="shared" si="43"/>
        <v>#NUM!</v>
      </c>
    </row>
    <row r="922" spans="28:36" x14ac:dyDescent="0.2">
      <c r="AB922" s="114" t="s">
        <v>87</v>
      </c>
      <c r="AC922" s="40">
        <f>_xll.qlInterestRateIndexFixingDate($Y$21,AD922)</f>
        <v>45842</v>
      </c>
      <c r="AD922" s="40">
        <f>_xll.qlCalendarAdvance(calendar,$AD921,AB922,,,trigger)</f>
        <v>45846</v>
      </c>
      <c r="AE922" s="40">
        <f>_xll.qlInterestRateIndexMaturity($Y$21,AD922,)</f>
        <v>45938</v>
      </c>
      <c r="AF922" s="43" t="e">
        <f>_xll.qlTenorBasisValue(TenorBasis3M,AD922,_xll.ohTrigger(trigger,$Y$36))</f>
        <v>#NUM!</v>
      </c>
      <c r="AG922" s="82" t="e">
        <f t="shared" si="42"/>
        <v>#NUM!</v>
      </c>
      <c r="AH922" s="82">
        <f>_xll.qlIndexFixing($Y$21,$AC922,TRUE,_xll.ohTrigger(trigger))</f>
        <v>1.9165234588828194E-2</v>
      </c>
      <c r="AI922" s="43" t="e">
        <f>_xll.qlIndexFixing($Y$6,$AC922,TRUE,trigger)</f>
        <v>#NUM!</v>
      </c>
      <c r="AJ922" s="45" t="e">
        <f t="shared" si="43"/>
        <v>#NUM!</v>
      </c>
    </row>
    <row r="923" spans="28:36" x14ac:dyDescent="0.2">
      <c r="AB923" s="114" t="s">
        <v>87</v>
      </c>
      <c r="AC923" s="40">
        <f>_xll.qlInterestRateIndexFixingDate($Y$21,AD923)</f>
        <v>45849</v>
      </c>
      <c r="AD923" s="40">
        <f>_xll.qlCalendarAdvance(calendar,$AD922,AB923,,,trigger)</f>
        <v>45853</v>
      </c>
      <c r="AE923" s="40">
        <f>_xll.qlInterestRateIndexMaturity($Y$21,AD923,)</f>
        <v>45945</v>
      </c>
      <c r="AF923" s="43" t="e">
        <f>_xll.qlTenorBasisValue(TenorBasis3M,AD923,_xll.ohTrigger(trigger,$Y$36))</f>
        <v>#NUM!</v>
      </c>
      <c r="AG923" s="82" t="e">
        <f t="shared" si="42"/>
        <v>#NUM!</v>
      </c>
      <c r="AH923" s="82">
        <f>_xll.qlIndexFixing($Y$21,$AC923,TRUE,_xll.ohTrigger(trigger))</f>
        <v>1.9187033968023012E-2</v>
      </c>
      <c r="AI923" s="43" t="e">
        <f>_xll.qlIndexFixing($Y$6,$AC923,TRUE,trigger)</f>
        <v>#NUM!</v>
      </c>
      <c r="AJ923" s="45" t="e">
        <f t="shared" si="43"/>
        <v>#NUM!</v>
      </c>
    </row>
    <row r="924" spans="28:36" x14ac:dyDescent="0.2">
      <c r="AB924" s="114" t="s">
        <v>87</v>
      </c>
      <c r="AC924" s="40">
        <f>_xll.qlInterestRateIndexFixingDate($Y$21,AD924)</f>
        <v>45856</v>
      </c>
      <c r="AD924" s="40">
        <f>_xll.qlCalendarAdvance(calendar,$AD923,AB924,,,trigger)</f>
        <v>45860</v>
      </c>
      <c r="AE924" s="40">
        <f>_xll.qlInterestRateIndexMaturity($Y$21,AD924,)</f>
        <v>45952</v>
      </c>
      <c r="AF924" s="43" t="e">
        <f>_xll.qlTenorBasisValue(TenorBasis3M,AD924,_xll.ohTrigger(trigger,$Y$36))</f>
        <v>#NUM!</v>
      </c>
      <c r="AG924" s="82" t="e">
        <f t="shared" si="42"/>
        <v>#NUM!</v>
      </c>
      <c r="AH924" s="82">
        <f>_xll.qlIndexFixing($Y$21,$AC924,TRUE,_xll.ohTrigger(trigger))</f>
        <v>1.9208812940343378E-2</v>
      </c>
      <c r="AI924" s="43" t="e">
        <f>_xll.qlIndexFixing($Y$6,$AC924,TRUE,trigger)</f>
        <v>#NUM!</v>
      </c>
      <c r="AJ924" s="45" t="e">
        <f t="shared" si="43"/>
        <v>#NUM!</v>
      </c>
    </row>
    <row r="925" spans="28:36" x14ac:dyDescent="0.2">
      <c r="AB925" s="114" t="s">
        <v>87</v>
      </c>
      <c r="AC925" s="40">
        <f>_xll.qlInterestRateIndexFixingDate($Y$21,AD925)</f>
        <v>45863</v>
      </c>
      <c r="AD925" s="40">
        <f>_xll.qlCalendarAdvance(calendar,$AD924,AB925,,,trigger)</f>
        <v>45867</v>
      </c>
      <c r="AE925" s="40">
        <f>_xll.qlInterestRateIndexMaturity($Y$21,AD925,)</f>
        <v>45959</v>
      </c>
      <c r="AF925" s="43" t="e">
        <f>_xll.qlTenorBasisValue(TenorBasis3M,AD925,_xll.ohTrigger(trigger,$Y$36))</f>
        <v>#NUM!</v>
      </c>
      <c r="AG925" s="82" t="e">
        <f t="shared" si="42"/>
        <v>#NUM!</v>
      </c>
      <c r="AH925" s="82">
        <f>_xll.qlIndexFixing($Y$21,$AC925,TRUE,_xll.ohTrigger(trigger))</f>
        <v>1.9230562172015544E-2</v>
      </c>
      <c r="AI925" s="43" t="e">
        <f>_xll.qlIndexFixing($Y$6,$AC925,TRUE,trigger)</f>
        <v>#NUM!</v>
      </c>
      <c r="AJ925" s="45" t="e">
        <f t="shared" si="43"/>
        <v>#NUM!</v>
      </c>
    </row>
    <row r="926" spans="28:36" x14ac:dyDescent="0.2">
      <c r="AB926" s="114" t="s">
        <v>87</v>
      </c>
      <c r="AC926" s="40">
        <f>_xll.qlInterestRateIndexFixingDate($Y$21,AD926)</f>
        <v>45870</v>
      </c>
      <c r="AD926" s="40">
        <f>_xll.qlCalendarAdvance(calendar,$AD925,AB926,,,trigger)</f>
        <v>45874</v>
      </c>
      <c r="AE926" s="40">
        <f>_xll.qlInterestRateIndexMaturity($Y$21,AD926,)</f>
        <v>45966</v>
      </c>
      <c r="AF926" s="43" t="e">
        <f>_xll.qlTenorBasisValue(TenorBasis3M,AD926,_xll.ohTrigger(trigger,$Y$36))</f>
        <v>#NUM!</v>
      </c>
      <c r="AG926" s="82" t="e">
        <f t="shared" si="42"/>
        <v>#NUM!</v>
      </c>
      <c r="AH926" s="82">
        <f>_xll.qlIndexFixing($Y$21,$AC926,TRUE,_xll.ohTrigger(trigger))</f>
        <v>1.9252272329055482E-2</v>
      </c>
      <c r="AI926" s="43" t="e">
        <f>_xll.qlIndexFixing($Y$6,$AC926,TRUE,trigger)</f>
        <v>#NUM!</v>
      </c>
      <c r="AJ926" s="45" t="e">
        <f t="shared" si="43"/>
        <v>#NUM!</v>
      </c>
    </row>
    <row r="927" spans="28:36" x14ac:dyDescent="0.2">
      <c r="AB927" s="114" t="s">
        <v>87</v>
      </c>
      <c r="AC927" s="40">
        <f>_xll.qlInterestRateIndexFixingDate($Y$21,AD927)</f>
        <v>45877</v>
      </c>
      <c r="AD927" s="40">
        <f>_xll.qlCalendarAdvance(calendar,$AD926,AB927,,,trigger)</f>
        <v>45881</v>
      </c>
      <c r="AE927" s="40">
        <f>_xll.qlInterestRateIndexMaturity($Y$21,AD927,)</f>
        <v>45973</v>
      </c>
      <c r="AF927" s="43" t="e">
        <f>_xll.qlTenorBasisValue(TenorBasis3M,AD927,_xll.ohTrigger(trigger,$Y$36))</f>
        <v>#NUM!</v>
      </c>
      <c r="AG927" s="82" t="e">
        <f t="shared" si="42"/>
        <v>#NUM!</v>
      </c>
      <c r="AH927" s="82">
        <f>_xll.qlIndexFixing($Y$21,$AC927,TRUE,_xll.ohTrigger(trigger))</f>
        <v>1.927393407728107E-2</v>
      </c>
      <c r="AI927" s="43" t="e">
        <f>_xll.qlIndexFixing($Y$6,$AC927,TRUE,trigger)</f>
        <v>#NUM!</v>
      </c>
      <c r="AJ927" s="45" t="e">
        <f t="shared" si="43"/>
        <v>#NUM!</v>
      </c>
    </row>
    <row r="928" spans="28:36" x14ac:dyDescent="0.2">
      <c r="AB928" s="114" t="s">
        <v>87</v>
      </c>
      <c r="AC928" s="40">
        <f>_xll.qlInterestRateIndexFixingDate($Y$21,AD928)</f>
        <v>45884</v>
      </c>
      <c r="AD928" s="40">
        <f>_xll.qlCalendarAdvance(calendar,$AD927,AB928,,,trigger)</f>
        <v>45888</v>
      </c>
      <c r="AE928" s="40">
        <f>_xll.qlInterestRateIndexMaturity($Y$21,AD928,)</f>
        <v>45980</v>
      </c>
      <c r="AF928" s="43" t="e">
        <f>_xll.qlTenorBasisValue(TenorBasis3M,AD928,_xll.ohTrigger(trigger,$Y$36))</f>
        <v>#NUM!</v>
      </c>
      <c r="AG928" s="82" t="e">
        <f t="shared" si="42"/>
        <v>#NUM!</v>
      </c>
      <c r="AH928" s="82">
        <f>_xll.qlIndexFixing($Y$21,$AC928,TRUE,_xll.ohTrigger(trigger))</f>
        <v>1.929553808229905E-2</v>
      </c>
      <c r="AI928" s="43" t="e">
        <f>_xll.qlIndexFixing($Y$6,$AC928,TRUE,trigger)</f>
        <v>#NUM!</v>
      </c>
      <c r="AJ928" s="45" t="e">
        <f t="shared" si="43"/>
        <v>#NUM!</v>
      </c>
    </row>
    <row r="929" spans="28:36" x14ac:dyDescent="0.2">
      <c r="AB929" s="114" t="s">
        <v>87</v>
      </c>
      <c r="AC929" s="40">
        <f>_xll.qlInterestRateIndexFixingDate($Y$21,AD929)</f>
        <v>45891</v>
      </c>
      <c r="AD929" s="40">
        <f>_xll.qlCalendarAdvance(calendar,$AD928,AB929,,,trigger)</f>
        <v>45895</v>
      </c>
      <c r="AE929" s="40">
        <f>_xll.qlInterestRateIndexMaturity($Y$21,AD929,)</f>
        <v>45987</v>
      </c>
      <c r="AF929" s="43" t="e">
        <f>_xll.qlTenorBasisValue(TenorBasis3M,AD929,_xll.ohTrigger(trigger,$Y$36))</f>
        <v>#NUM!</v>
      </c>
      <c r="AG929" s="82" t="e">
        <f t="shared" si="42"/>
        <v>#NUM!</v>
      </c>
      <c r="AH929" s="82">
        <f>_xll.qlIndexFixing($Y$21,$AC929,TRUE,_xll.ohTrigger(trigger))</f>
        <v>1.9317075009517199E-2</v>
      </c>
      <c r="AI929" s="43" t="e">
        <f>_xll.qlIndexFixing($Y$6,$AC929,TRUE,trigger)</f>
        <v>#NUM!</v>
      </c>
      <c r="AJ929" s="45" t="e">
        <f t="shared" si="43"/>
        <v>#NUM!</v>
      </c>
    </row>
    <row r="930" spans="28:36" x14ac:dyDescent="0.2">
      <c r="AB930" s="114" t="s">
        <v>87</v>
      </c>
      <c r="AC930" s="40">
        <f>_xll.qlInterestRateIndexFixingDate($Y$21,AD930)</f>
        <v>45898</v>
      </c>
      <c r="AD930" s="40">
        <f>_xll.qlCalendarAdvance(calendar,$AD929,AB930,,,trigger)</f>
        <v>45902</v>
      </c>
      <c r="AE930" s="40">
        <f>_xll.qlInterestRateIndexMaturity($Y$21,AD930,)</f>
        <v>45993</v>
      </c>
      <c r="AF930" s="43" t="e">
        <f>_xll.qlTenorBasisValue(TenorBasis3M,AD930,_xll.ohTrigger(trigger,$Y$36))</f>
        <v>#NUM!</v>
      </c>
      <c r="AG930" s="82" t="e">
        <f t="shared" si="42"/>
        <v>#NUM!</v>
      </c>
      <c r="AH930" s="82">
        <f>_xll.qlIndexFixing($Y$21,$AC930,TRUE,_xll.ohTrigger(trigger))</f>
        <v>1.9336501598747037E-2</v>
      </c>
      <c r="AI930" s="43" t="e">
        <f>_xll.qlIndexFixing($Y$6,$AC930,TRUE,trigger)</f>
        <v>#NUM!</v>
      </c>
      <c r="AJ930" s="45" t="e">
        <f t="shared" si="43"/>
        <v>#NUM!</v>
      </c>
    </row>
    <row r="931" spans="28:36" x14ac:dyDescent="0.2">
      <c r="AB931" s="114" t="s">
        <v>87</v>
      </c>
      <c r="AC931" s="40">
        <f>_xll.qlInterestRateIndexFixingDate($Y$21,AD931)</f>
        <v>45905</v>
      </c>
      <c r="AD931" s="40">
        <f>_xll.qlCalendarAdvance(calendar,$AD930,AB931,,,trigger)</f>
        <v>45909</v>
      </c>
      <c r="AE931" s="40">
        <f>_xll.qlInterestRateIndexMaturity($Y$21,AD931,)</f>
        <v>46000</v>
      </c>
      <c r="AF931" s="43" t="e">
        <f>_xll.qlTenorBasisValue(TenorBasis3M,AD931,_xll.ohTrigger(trigger,$Y$36))</f>
        <v>#NUM!</v>
      </c>
      <c r="AG931" s="82" t="e">
        <f t="shared" si="42"/>
        <v>#NUM!</v>
      </c>
      <c r="AH931" s="82">
        <f>_xll.qlIndexFixing($Y$21,$AC931,TRUE,_xll.ohTrigger(trigger))</f>
        <v>1.9357883462401616E-2</v>
      </c>
      <c r="AI931" s="43" t="e">
        <f>_xll.qlIndexFixing($Y$6,$AC931,TRUE,trigger)</f>
        <v>#NUM!</v>
      </c>
      <c r="AJ931" s="45" t="e">
        <f t="shared" si="43"/>
        <v>#NUM!</v>
      </c>
    </row>
    <row r="932" spans="28:36" x14ac:dyDescent="0.2">
      <c r="AB932" s="114" t="s">
        <v>87</v>
      </c>
      <c r="AC932" s="40">
        <f>_xll.qlInterestRateIndexFixingDate($Y$21,AD932)</f>
        <v>45912</v>
      </c>
      <c r="AD932" s="40">
        <f>_xll.qlCalendarAdvance(calendar,$AD931,AB932,,,trigger)</f>
        <v>45916</v>
      </c>
      <c r="AE932" s="40">
        <f>_xll.qlInterestRateIndexMaturity($Y$21,AD932,)</f>
        <v>46007</v>
      </c>
      <c r="AF932" s="43" t="e">
        <f>_xll.qlTenorBasisValue(TenorBasis3M,AD932,_xll.ohTrigger(trigger,$Y$36))</f>
        <v>#NUM!</v>
      </c>
      <c r="AG932" s="82" t="e">
        <f t="shared" si="42"/>
        <v>#NUM!</v>
      </c>
      <c r="AH932" s="82">
        <f>_xll.qlIndexFixing($Y$21,$AC932,TRUE,_xll.ohTrigger(trigger))</f>
        <v>1.937917058423741E-2</v>
      </c>
      <c r="AI932" s="43" t="e">
        <f>_xll.qlIndexFixing($Y$6,$AC932,TRUE,trigger)</f>
        <v>#NUM!</v>
      </c>
      <c r="AJ932" s="45" t="e">
        <f t="shared" si="43"/>
        <v>#NUM!</v>
      </c>
    </row>
    <row r="933" spans="28:36" x14ac:dyDescent="0.2">
      <c r="AB933" s="114" t="s">
        <v>87</v>
      </c>
      <c r="AC933" s="40">
        <f>_xll.qlInterestRateIndexFixingDate($Y$21,AD933)</f>
        <v>45919</v>
      </c>
      <c r="AD933" s="40">
        <f>_xll.qlCalendarAdvance(calendar,$AD932,AB933,,,trigger)</f>
        <v>45923</v>
      </c>
      <c r="AE933" s="40">
        <f>_xll.qlInterestRateIndexMaturity($Y$21,AD933,)</f>
        <v>46014</v>
      </c>
      <c r="AF933" s="43" t="e">
        <f>_xll.qlTenorBasisValue(TenorBasis3M,AD933,_xll.ohTrigger(trigger,$Y$36))</f>
        <v>#NUM!</v>
      </c>
      <c r="AG933" s="82" t="e">
        <f t="shared" si="42"/>
        <v>#NUM!</v>
      </c>
      <c r="AH933" s="82">
        <f>_xll.qlIndexFixing($Y$21,$AC933,TRUE,_xll.ohTrigger(trigger))</f>
        <v>1.9400353526831268E-2</v>
      </c>
      <c r="AI933" s="43" t="e">
        <f>_xll.qlIndexFixing($Y$6,$AC933,TRUE,trigger)</f>
        <v>#NUM!</v>
      </c>
      <c r="AJ933" s="45" t="e">
        <f t="shared" si="43"/>
        <v>#NUM!</v>
      </c>
    </row>
    <row r="934" spans="28:36" x14ac:dyDescent="0.2">
      <c r="AB934" s="114" t="s">
        <v>87</v>
      </c>
      <c r="AC934" s="40">
        <f>_xll.qlInterestRateIndexFixingDate($Y$21,AD934)</f>
        <v>45926</v>
      </c>
      <c r="AD934" s="40">
        <f>_xll.qlCalendarAdvance(calendar,$AD933,AB934,,,trigger)</f>
        <v>45930</v>
      </c>
      <c r="AE934" s="40">
        <f>_xll.qlInterestRateIndexMaturity($Y$21,AD934,)</f>
        <v>46022</v>
      </c>
      <c r="AF934" s="43" t="e">
        <f>_xll.qlTenorBasisValue(TenorBasis3M,AD934,_xll.ohTrigger(trigger,$Y$36))</f>
        <v>#NUM!</v>
      </c>
      <c r="AG934" s="82" t="e">
        <f t="shared" si="42"/>
        <v>#NUM!</v>
      </c>
      <c r="AH934" s="82">
        <f>_xll.qlIndexFixing($Y$21,$AC934,TRUE,_xll.ohTrigger(trigger))</f>
        <v>1.9423426753844009E-2</v>
      </c>
      <c r="AI934" s="43" t="e">
        <f>_xll.qlIndexFixing($Y$6,$AC934,TRUE,trigger)</f>
        <v>#NUM!</v>
      </c>
      <c r="AJ934" s="45" t="e">
        <f t="shared" si="43"/>
        <v>#NUM!</v>
      </c>
    </row>
    <row r="935" spans="28:36" x14ac:dyDescent="0.2">
      <c r="AB935" s="114" t="s">
        <v>87</v>
      </c>
      <c r="AC935" s="40">
        <f>_xll.qlInterestRateIndexFixingDate($Y$21,AD935)</f>
        <v>45933</v>
      </c>
      <c r="AD935" s="40">
        <f>_xll.qlCalendarAdvance(calendar,$AD934,AB935,,,trigger)</f>
        <v>45937</v>
      </c>
      <c r="AE935" s="40">
        <f>_xll.qlInterestRateIndexMaturity($Y$21,AD935,)</f>
        <v>46029</v>
      </c>
      <c r="AF935" s="43" t="e">
        <f>_xll.qlTenorBasisValue(TenorBasis3M,AD935,_xll.ohTrigger(trigger,$Y$36))</f>
        <v>#NUM!</v>
      </c>
      <c r="AG935" s="82" t="e">
        <f t="shared" si="42"/>
        <v>#NUM!</v>
      </c>
      <c r="AH935" s="82">
        <f>_xll.qlIndexFixing($Y$21,$AC935,TRUE,_xll.ohTrigger(trigger))</f>
        <v>1.944436574358871E-2</v>
      </c>
      <c r="AI935" s="43" t="e">
        <f>_xll.qlIndexFixing($Y$6,$AC935,TRUE,trigger)</f>
        <v>#NUM!</v>
      </c>
      <c r="AJ935" s="45" t="e">
        <f t="shared" si="43"/>
        <v>#NUM!</v>
      </c>
    </row>
    <row r="936" spans="28:36" x14ac:dyDescent="0.2">
      <c r="AB936" s="114" t="s">
        <v>87</v>
      </c>
      <c r="AC936" s="40">
        <f>_xll.qlInterestRateIndexFixingDate($Y$21,AD936)</f>
        <v>45940</v>
      </c>
      <c r="AD936" s="40">
        <f>_xll.qlCalendarAdvance(calendar,$AD935,AB936,,,trigger)</f>
        <v>45944</v>
      </c>
      <c r="AE936" s="40">
        <f>_xll.qlInterestRateIndexMaturity($Y$21,AD936,)</f>
        <v>46036</v>
      </c>
      <c r="AF936" s="43" t="e">
        <f>_xll.qlTenorBasisValue(TenorBasis3M,AD936,_xll.ohTrigger(trigger,$Y$36))</f>
        <v>#NUM!</v>
      </c>
      <c r="AG936" s="82" t="e">
        <f t="shared" si="42"/>
        <v>#NUM!</v>
      </c>
      <c r="AH936" s="82">
        <f>_xll.qlIndexFixing($Y$21,$AC936,TRUE,_xll.ohTrigger(trigger))</f>
        <v>1.9465179011279771E-2</v>
      </c>
      <c r="AI936" s="43" t="e">
        <f>_xll.qlIndexFixing($Y$6,$AC936,TRUE,trigger)</f>
        <v>#NUM!</v>
      </c>
      <c r="AJ936" s="45" t="e">
        <f t="shared" si="43"/>
        <v>#NUM!</v>
      </c>
    </row>
    <row r="937" spans="28:36" x14ac:dyDescent="0.2">
      <c r="AB937" s="114" t="s">
        <v>87</v>
      </c>
      <c r="AC937" s="40">
        <f>_xll.qlInterestRateIndexFixingDate($Y$21,AD937)</f>
        <v>45947</v>
      </c>
      <c r="AD937" s="40">
        <f>_xll.qlCalendarAdvance(calendar,$AD936,AB937,,,trigger)</f>
        <v>45951</v>
      </c>
      <c r="AE937" s="40">
        <f>_xll.qlInterestRateIndexMaturity($Y$21,AD937,)</f>
        <v>46043</v>
      </c>
      <c r="AF937" s="43" t="e">
        <f>_xll.qlTenorBasisValue(TenorBasis3M,AD937,_xll.ohTrigger(trigger,$Y$36))</f>
        <v>#NUM!</v>
      </c>
      <c r="AG937" s="82" t="e">
        <f t="shared" si="42"/>
        <v>#NUM!</v>
      </c>
      <c r="AH937" s="82">
        <f>_xll.qlIndexFixing($Y$21,$AC937,TRUE,_xll.ohTrigger(trigger))</f>
        <v>1.9485866518637381E-2</v>
      </c>
      <c r="AI937" s="43" t="e">
        <f>_xll.qlIndexFixing($Y$6,$AC937,TRUE,trigger)</f>
        <v>#NUM!</v>
      </c>
      <c r="AJ937" s="45" t="e">
        <f t="shared" si="43"/>
        <v>#NUM!</v>
      </c>
    </row>
    <row r="938" spans="28:36" x14ac:dyDescent="0.2">
      <c r="AB938" s="114" t="s">
        <v>87</v>
      </c>
      <c r="AC938" s="40">
        <f>_xll.qlInterestRateIndexFixingDate($Y$21,AD938)</f>
        <v>45954</v>
      </c>
      <c r="AD938" s="40">
        <f>_xll.qlCalendarAdvance(calendar,$AD937,AB938,,,trigger)</f>
        <v>45958</v>
      </c>
      <c r="AE938" s="40">
        <f>_xll.qlInterestRateIndexMaturity($Y$21,AD938,)</f>
        <v>46050</v>
      </c>
      <c r="AF938" s="43" t="e">
        <f>_xll.qlTenorBasisValue(TenorBasis3M,AD938,_xll.ohTrigger(trigger,$Y$36))</f>
        <v>#NUM!</v>
      </c>
      <c r="AG938" s="82" t="e">
        <f t="shared" si="42"/>
        <v>#NUM!</v>
      </c>
      <c r="AH938" s="82">
        <f>_xll.qlIndexFixing($Y$21,$AC938,TRUE,_xll.ohTrigger(trigger))</f>
        <v>1.9506428263673565E-2</v>
      </c>
      <c r="AI938" s="43" t="e">
        <f>_xll.qlIndexFixing($Y$6,$AC938,TRUE,trigger)</f>
        <v>#NUM!</v>
      </c>
      <c r="AJ938" s="45" t="e">
        <f t="shared" si="43"/>
        <v>#NUM!</v>
      </c>
    </row>
    <row r="939" spans="28:36" x14ac:dyDescent="0.2">
      <c r="AB939" s="114" t="s">
        <v>87</v>
      </c>
      <c r="AC939" s="40">
        <f>_xll.qlInterestRateIndexFixingDate($Y$21,AD939)</f>
        <v>45961</v>
      </c>
      <c r="AD939" s="40">
        <f>_xll.qlCalendarAdvance(calendar,$AD938,AB939,,,trigger)</f>
        <v>45965</v>
      </c>
      <c r="AE939" s="40">
        <f>_xll.qlInterestRateIndexMaturity($Y$21,AD939,)</f>
        <v>46057</v>
      </c>
      <c r="AF939" s="43" t="e">
        <f>_xll.qlTenorBasisValue(TenorBasis3M,AD939,_xll.ohTrigger(trigger,$Y$36))</f>
        <v>#NUM!</v>
      </c>
      <c r="AG939" s="82" t="e">
        <f t="shared" si="42"/>
        <v>#NUM!</v>
      </c>
      <c r="AH939" s="82">
        <f>_xll.qlIndexFixing($Y$21,$AC939,TRUE,_xll.ohTrigger(trigger))</f>
        <v>1.9526864244416853E-2</v>
      </c>
      <c r="AI939" s="43" t="e">
        <f>_xll.qlIndexFixing($Y$6,$AC939,TRUE,trigger)</f>
        <v>#NUM!</v>
      </c>
      <c r="AJ939" s="45" t="e">
        <f t="shared" si="43"/>
        <v>#NUM!</v>
      </c>
    </row>
    <row r="940" spans="28:36" x14ac:dyDescent="0.2">
      <c r="AB940" s="114" t="s">
        <v>87</v>
      </c>
      <c r="AC940" s="40">
        <f>_xll.qlInterestRateIndexFixingDate($Y$21,AD940)</f>
        <v>45968</v>
      </c>
      <c r="AD940" s="40">
        <f>_xll.qlCalendarAdvance(calendar,$AD939,AB940,,,trigger)</f>
        <v>45972</v>
      </c>
      <c r="AE940" s="40">
        <f>_xll.qlInterestRateIndexMaturity($Y$21,AD940,)</f>
        <v>46064</v>
      </c>
      <c r="AF940" s="43" t="e">
        <f>_xll.qlTenorBasisValue(TenorBasis3M,AD940,_xll.ohTrigger(trigger,$Y$36))</f>
        <v>#NUM!</v>
      </c>
      <c r="AG940" s="82" t="e">
        <f t="shared" si="42"/>
        <v>#NUM!</v>
      </c>
      <c r="AH940" s="82">
        <f>_xll.qlIndexFixing($Y$21,$AC940,TRUE,_xll.ohTrigger(trigger))</f>
        <v>1.9547174458903607E-2</v>
      </c>
      <c r="AI940" s="43" t="e">
        <f>_xll.qlIndexFixing($Y$6,$AC940,TRUE,trigger)</f>
        <v>#NUM!</v>
      </c>
      <c r="AJ940" s="45" t="e">
        <f t="shared" si="43"/>
        <v>#NUM!</v>
      </c>
    </row>
    <row r="941" spans="28:36" x14ac:dyDescent="0.2">
      <c r="AB941" s="114" t="s">
        <v>87</v>
      </c>
      <c r="AC941" s="40">
        <f>_xll.qlInterestRateIndexFixingDate($Y$21,AD941)</f>
        <v>45975</v>
      </c>
      <c r="AD941" s="40">
        <f>_xll.qlCalendarAdvance(calendar,$AD940,AB941,,,trigger)</f>
        <v>45979</v>
      </c>
      <c r="AE941" s="40">
        <f>_xll.qlInterestRateIndexMaturity($Y$21,AD941,)</f>
        <v>46071</v>
      </c>
      <c r="AF941" s="43" t="e">
        <f>_xll.qlTenorBasisValue(TenorBasis3M,AD941,_xll.ohTrigger(trigger,$Y$36))</f>
        <v>#NUM!</v>
      </c>
      <c r="AG941" s="82" t="e">
        <f t="shared" si="42"/>
        <v>#NUM!</v>
      </c>
      <c r="AH941" s="82">
        <f>_xll.qlIndexFixing($Y$21,$AC941,TRUE,_xll.ohTrigger(trigger))</f>
        <v>1.9567358905184941E-2</v>
      </c>
      <c r="AI941" s="43" t="e">
        <f>_xll.qlIndexFixing($Y$6,$AC941,TRUE,trigger)</f>
        <v>#NUM!</v>
      </c>
      <c r="AJ941" s="45" t="e">
        <f t="shared" si="43"/>
        <v>#NUM!</v>
      </c>
    </row>
    <row r="942" spans="28:36" x14ac:dyDescent="0.2">
      <c r="AB942" s="114" t="s">
        <v>87</v>
      </c>
      <c r="AC942" s="40">
        <f>_xll.qlInterestRateIndexFixingDate($Y$21,AD942)</f>
        <v>45982</v>
      </c>
      <c r="AD942" s="40">
        <f>_xll.qlCalendarAdvance(calendar,$AD941,AB942,,,trigger)</f>
        <v>45986</v>
      </c>
      <c r="AE942" s="40">
        <f>_xll.qlInterestRateIndexMaturity($Y$21,AD942,)</f>
        <v>46078</v>
      </c>
      <c r="AF942" s="43" t="e">
        <f>_xll.qlTenorBasisValue(TenorBasis3M,AD942,_xll.ohTrigger(trigger,$Y$36))</f>
        <v>#NUM!</v>
      </c>
      <c r="AG942" s="82" t="e">
        <f t="shared" si="42"/>
        <v>#NUM!</v>
      </c>
      <c r="AH942" s="82">
        <f>_xll.qlIndexFixing($Y$21,$AC942,TRUE,_xll.ohTrigger(trigger))</f>
        <v>1.9587417581323281E-2</v>
      </c>
      <c r="AI942" s="43" t="e">
        <f>_xll.qlIndexFixing($Y$6,$AC942,TRUE,trigger)</f>
        <v>#NUM!</v>
      </c>
      <c r="AJ942" s="45" t="e">
        <f t="shared" si="43"/>
        <v>#NUM!</v>
      </c>
    </row>
    <row r="943" spans="28:36" x14ac:dyDescent="0.2">
      <c r="AB943" s="114" t="s">
        <v>87</v>
      </c>
      <c r="AC943" s="40">
        <f>_xll.qlInterestRateIndexFixingDate($Y$21,AD943)</f>
        <v>45989</v>
      </c>
      <c r="AD943" s="40">
        <f>_xll.qlCalendarAdvance(calendar,$AD942,AB943,,,trigger)</f>
        <v>45993</v>
      </c>
      <c r="AE943" s="40">
        <f>_xll.qlInterestRateIndexMaturity($Y$21,AD943,)</f>
        <v>46083</v>
      </c>
      <c r="AF943" s="43" t="e">
        <f>_xll.qlTenorBasisValue(TenorBasis3M,AD943,_xll.ohTrigger(trigger,$Y$36))</f>
        <v>#NUM!</v>
      </c>
      <c r="AG943" s="82" t="e">
        <f t="shared" si="42"/>
        <v>#NUM!</v>
      </c>
      <c r="AH943" s="82">
        <f>_xll.qlIndexFixing($Y$21,$AC943,TRUE,_xll.ohTrigger(trigger))</f>
        <v>1.9603483799674137E-2</v>
      </c>
      <c r="AI943" s="43" t="e">
        <f>_xll.qlIndexFixing($Y$6,$AC943,TRUE,trigger)</f>
        <v>#NUM!</v>
      </c>
      <c r="AJ943" s="45" t="e">
        <f t="shared" si="43"/>
        <v>#NUM!</v>
      </c>
    </row>
    <row r="944" spans="28:36" x14ac:dyDescent="0.2">
      <c r="AB944" s="114" t="s">
        <v>87</v>
      </c>
      <c r="AC944" s="40">
        <f>_xll.qlInterestRateIndexFixingDate($Y$21,AD944)</f>
        <v>45996</v>
      </c>
      <c r="AD944" s="40">
        <f>_xll.qlCalendarAdvance(calendar,$AD943,AB944,,,trigger)</f>
        <v>46000</v>
      </c>
      <c r="AE944" s="40">
        <f>_xll.qlInterestRateIndexMaturity($Y$21,AD944,)</f>
        <v>46090</v>
      </c>
      <c r="AF944" s="43" t="e">
        <f>_xll.qlTenorBasisValue(TenorBasis3M,AD944,_xll.ohTrigger(trigger,$Y$36))</f>
        <v>#NUM!</v>
      </c>
      <c r="AG944" s="82" t="e">
        <f t="shared" si="42"/>
        <v>#NUM!</v>
      </c>
      <c r="AH944" s="82">
        <f>_xll.qlIndexFixing($Y$21,$AC944,TRUE,_xll.ohTrigger(trigger))</f>
        <v>1.9623306742973412E-2</v>
      </c>
      <c r="AI944" s="43" t="e">
        <f>_xll.qlIndexFixing($Y$6,$AC944,TRUE,trigger)</f>
        <v>#NUM!</v>
      </c>
      <c r="AJ944" s="45" t="e">
        <f t="shared" si="43"/>
        <v>#NUM!</v>
      </c>
    </row>
    <row r="945" spans="28:36" x14ac:dyDescent="0.2">
      <c r="AB945" s="114" t="s">
        <v>87</v>
      </c>
      <c r="AC945" s="40">
        <f>_xll.qlInterestRateIndexFixingDate($Y$21,AD945)</f>
        <v>46003</v>
      </c>
      <c r="AD945" s="40">
        <f>_xll.qlCalendarAdvance(calendar,$AD944,AB945,,,trigger)</f>
        <v>46007</v>
      </c>
      <c r="AE945" s="40">
        <f>_xll.qlInterestRateIndexMaturity($Y$21,AD945,)</f>
        <v>46097</v>
      </c>
      <c r="AF945" s="43" t="e">
        <f>_xll.qlTenorBasisValue(TenorBasis3M,AD945,_xll.ohTrigger(trigger,$Y$36))</f>
        <v>#NUM!</v>
      </c>
      <c r="AG945" s="82" t="e">
        <f t="shared" si="42"/>
        <v>#NUM!</v>
      </c>
      <c r="AH945" s="82">
        <f>_xll.qlIndexFixing($Y$21,$AC945,TRUE,_xll.ohTrigger(trigger))</f>
        <v>1.9643003922179325E-2</v>
      </c>
      <c r="AI945" s="43" t="e">
        <f>_xll.qlIndexFixing($Y$6,$AC945,TRUE,trigger)</f>
        <v>#NUM!</v>
      </c>
      <c r="AJ945" s="45" t="e">
        <f t="shared" si="43"/>
        <v>#NUM!</v>
      </c>
    </row>
    <row r="946" spans="28:36" x14ac:dyDescent="0.2">
      <c r="AB946" s="114" t="s">
        <v>87</v>
      </c>
      <c r="AC946" s="40">
        <f>_xll.qlInterestRateIndexFixingDate($Y$21,AD946)</f>
        <v>46010</v>
      </c>
      <c r="AD946" s="40">
        <f>_xll.qlCalendarAdvance(calendar,$AD945,AB946,,,trigger)</f>
        <v>46014</v>
      </c>
      <c r="AE946" s="40">
        <f>_xll.qlInterestRateIndexMaturity($Y$21,AD946,)</f>
        <v>46104</v>
      </c>
      <c r="AF946" s="43" t="e">
        <f>_xll.qlTenorBasisValue(TenorBasis3M,AD946,_xll.ohTrigger(trigger,$Y$36))</f>
        <v>#NUM!</v>
      </c>
      <c r="AG946" s="82" t="e">
        <f t="shared" si="42"/>
        <v>#NUM!</v>
      </c>
      <c r="AH946" s="82">
        <f>_xll.qlIndexFixing($Y$21,$AC946,TRUE,_xll.ohTrigger(trigger))</f>
        <v>1.9662575335439136E-2</v>
      </c>
      <c r="AI946" s="43" t="e">
        <f>_xll.qlIndexFixing($Y$6,$AC946,TRUE,trigger)</f>
        <v>#NUM!</v>
      </c>
      <c r="AJ946" s="45" t="e">
        <f t="shared" si="43"/>
        <v>#NUM!</v>
      </c>
    </row>
    <row r="947" spans="28:36" x14ac:dyDescent="0.2">
      <c r="AB947" s="114" t="s">
        <v>87</v>
      </c>
      <c r="AC947" s="40">
        <f>_xll.qlInterestRateIndexFixingDate($Y$21,AD947)</f>
        <v>46015</v>
      </c>
      <c r="AD947" s="40">
        <f>_xll.qlCalendarAdvance(calendar,$AD946,AB947,,,trigger)</f>
        <v>46021</v>
      </c>
      <c r="AE947" s="40">
        <f>_xll.qlInterestRateIndexMaturity($Y$21,AD947,)</f>
        <v>46111</v>
      </c>
      <c r="AF947" s="43" t="e">
        <f>_xll.qlTenorBasisValue(TenorBasis3M,AD947,_xll.ohTrigger(trigger,$Y$36))</f>
        <v>#NUM!</v>
      </c>
      <c r="AG947" s="82" t="e">
        <f t="shared" si="42"/>
        <v>#NUM!</v>
      </c>
      <c r="AH947" s="82">
        <f>_xll.qlIndexFixing($Y$21,$AC947,TRUE,_xll.ohTrigger(trigger))</f>
        <v>1.9682020980916093E-2</v>
      </c>
      <c r="AI947" s="43" t="e">
        <f>_xll.qlIndexFixing($Y$6,$AC947,TRUE,trigger)</f>
        <v>#NUM!</v>
      </c>
      <c r="AJ947" s="45" t="e">
        <f t="shared" si="43"/>
        <v>#NUM!</v>
      </c>
    </row>
    <row r="948" spans="28:36" x14ac:dyDescent="0.2">
      <c r="AB948" s="114" t="s">
        <v>87</v>
      </c>
      <c r="AC948" s="40">
        <f>_xll.qlInterestRateIndexFixingDate($Y$21,AD948)</f>
        <v>46024</v>
      </c>
      <c r="AD948" s="40">
        <f>_xll.qlCalendarAdvance(calendar,$AD947,AB948,,,trigger)</f>
        <v>46028</v>
      </c>
      <c r="AE948" s="40">
        <f>_xll.qlInterestRateIndexMaturity($Y$21,AD948,)</f>
        <v>46119</v>
      </c>
      <c r="AF948" s="43" t="e">
        <f>_xll.qlTenorBasisValue(TenorBasis3M,AD948,_xll.ohTrigger(trigger,$Y$36))</f>
        <v>#NUM!</v>
      </c>
      <c r="AG948" s="82" t="e">
        <f t="shared" si="42"/>
        <v>#NUM!</v>
      </c>
      <c r="AH948" s="82">
        <f>_xll.qlIndexFixing($Y$21,$AC948,TRUE,_xll.ohTrigger(trigger))</f>
        <v>1.9703234951571166E-2</v>
      </c>
      <c r="AI948" s="43" t="e">
        <f>_xll.qlIndexFixing($Y$6,$AC948,TRUE,trigger)</f>
        <v>#NUM!</v>
      </c>
      <c r="AJ948" s="45" t="e">
        <f t="shared" si="43"/>
        <v>#NUM!</v>
      </c>
    </row>
    <row r="949" spans="28:36" x14ac:dyDescent="0.2">
      <c r="AB949" s="114" t="s">
        <v>87</v>
      </c>
      <c r="AC949" s="40">
        <f>_xll.qlInterestRateIndexFixingDate($Y$21,AD949)</f>
        <v>46031</v>
      </c>
      <c r="AD949" s="40">
        <f>_xll.qlCalendarAdvance(calendar,$AD948,AB949,,,trigger)</f>
        <v>46035</v>
      </c>
      <c r="AE949" s="40">
        <f>_xll.qlInterestRateIndexMaturity($Y$21,AD949,)</f>
        <v>46125</v>
      </c>
      <c r="AF949" s="43" t="e">
        <f>_xll.qlTenorBasisValue(TenorBasis3M,AD949,_xll.ohTrigger(trigger,$Y$36))</f>
        <v>#NUM!</v>
      </c>
      <c r="AG949" s="82" t="e">
        <f t="shared" si="42"/>
        <v>#NUM!</v>
      </c>
      <c r="AH949" s="82">
        <f>_xll.qlIndexFixing($Y$21,$AC949,TRUE,_xll.ohTrigger(trigger))</f>
        <v>1.9720534961229497E-2</v>
      </c>
      <c r="AI949" s="43" t="e">
        <f>_xll.qlIndexFixing($Y$6,$AC949,TRUE,trigger)</f>
        <v>#NUM!</v>
      </c>
      <c r="AJ949" s="45" t="e">
        <f t="shared" si="43"/>
        <v>#NUM!</v>
      </c>
    </row>
    <row r="950" spans="28:36" x14ac:dyDescent="0.2">
      <c r="AB950" s="114" t="s">
        <v>87</v>
      </c>
      <c r="AC950" s="40">
        <f>_xll.qlInterestRateIndexFixingDate($Y$21,AD950)</f>
        <v>46038</v>
      </c>
      <c r="AD950" s="40">
        <f>_xll.qlCalendarAdvance(calendar,$AD949,AB950,,,trigger)</f>
        <v>46042</v>
      </c>
      <c r="AE950" s="40">
        <f>_xll.qlInterestRateIndexMaturity($Y$21,AD950,)</f>
        <v>46132</v>
      </c>
      <c r="AF950" s="43" t="e">
        <f>_xll.qlTenorBasisValue(TenorBasis3M,AD950,_xll.ohTrigger(trigger,$Y$36))</f>
        <v>#NUM!</v>
      </c>
      <c r="AG950" s="82" t="e">
        <f t="shared" si="42"/>
        <v>#NUM!</v>
      </c>
      <c r="AH950" s="82">
        <f>_xll.qlIndexFixing($Y$21,$AC950,TRUE,_xll.ohTrigger(trigger))</f>
        <v>1.9739603292448393E-2</v>
      </c>
      <c r="AI950" s="43" t="e">
        <f>_xll.qlIndexFixing($Y$6,$AC950,TRUE,trigger)</f>
        <v>#NUM!</v>
      </c>
      <c r="AJ950" s="45" t="e">
        <f t="shared" si="43"/>
        <v>#NUM!</v>
      </c>
    </row>
    <row r="951" spans="28:36" x14ac:dyDescent="0.2">
      <c r="AB951" s="114" t="s">
        <v>87</v>
      </c>
      <c r="AC951" s="40">
        <f>_xll.qlInterestRateIndexFixingDate($Y$21,AD951)</f>
        <v>46045</v>
      </c>
      <c r="AD951" s="40">
        <f>_xll.qlCalendarAdvance(calendar,$AD950,AB951,,,trigger)</f>
        <v>46049</v>
      </c>
      <c r="AE951" s="40">
        <f>_xll.qlInterestRateIndexMaturity($Y$21,AD951,)</f>
        <v>46139</v>
      </c>
      <c r="AF951" s="43" t="e">
        <f>_xll.qlTenorBasisValue(TenorBasis3M,AD951,_xll.ohTrigger(trigger,$Y$36))</f>
        <v>#NUM!</v>
      </c>
      <c r="AG951" s="82" t="e">
        <f t="shared" si="42"/>
        <v>#NUM!</v>
      </c>
      <c r="AH951" s="82">
        <f>_xll.qlIndexFixing($Y$21,$AC951,TRUE,_xll.ohTrigger(trigger))</f>
        <v>1.9758545848650222E-2</v>
      </c>
      <c r="AI951" s="43" t="e">
        <f>_xll.qlIndexFixing($Y$6,$AC951,TRUE,trigger)</f>
        <v>#NUM!</v>
      </c>
      <c r="AJ951" s="45" t="e">
        <f t="shared" si="43"/>
        <v>#NUM!</v>
      </c>
    </row>
    <row r="952" spans="28:36" x14ac:dyDescent="0.2">
      <c r="AB952" s="114" t="s">
        <v>87</v>
      </c>
      <c r="AC952" s="40">
        <f>_xll.qlInterestRateIndexFixingDate($Y$21,AD952)</f>
        <v>46052</v>
      </c>
      <c r="AD952" s="40">
        <f>_xll.qlCalendarAdvance(calendar,$AD951,AB952,,,trigger)</f>
        <v>46056</v>
      </c>
      <c r="AE952" s="40">
        <f>_xll.qlInterestRateIndexMaturity($Y$21,AD952,)</f>
        <v>46146</v>
      </c>
      <c r="AF952" s="43" t="e">
        <f>_xll.qlTenorBasisValue(TenorBasis3M,AD952,_xll.ohTrigger(trigger,$Y$36))</f>
        <v>#NUM!</v>
      </c>
      <c r="AG952" s="82" t="e">
        <f t="shared" si="42"/>
        <v>#NUM!</v>
      </c>
      <c r="AH952" s="82">
        <f>_xll.qlIndexFixing($Y$21,$AC952,TRUE,_xll.ohTrigger(trigger))</f>
        <v>1.9777362628057737E-2</v>
      </c>
      <c r="AI952" s="43" t="e">
        <f>_xll.qlIndexFixing($Y$6,$AC952,TRUE,trigger)</f>
        <v>#NUM!</v>
      </c>
      <c r="AJ952" s="45" t="e">
        <f t="shared" si="43"/>
        <v>#NUM!</v>
      </c>
    </row>
    <row r="953" spans="28:36" x14ac:dyDescent="0.2">
      <c r="AB953" s="114" t="s">
        <v>87</v>
      </c>
      <c r="AC953" s="40">
        <f>_xll.qlInterestRateIndexFixingDate($Y$21,AD953)</f>
        <v>46059</v>
      </c>
      <c r="AD953" s="40">
        <f>_xll.qlCalendarAdvance(calendar,$AD952,AB953,,,trigger)</f>
        <v>46063</v>
      </c>
      <c r="AE953" s="40">
        <f>_xll.qlInterestRateIndexMaturity($Y$21,AD953,)</f>
        <v>46153</v>
      </c>
      <c r="AF953" s="43" t="e">
        <f>_xll.qlTenorBasisValue(TenorBasis3M,AD953,_xll.ohTrigger(trigger,$Y$36))</f>
        <v>#NUM!</v>
      </c>
      <c r="AG953" s="82" t="e">
        <f t="shared" si="42"/>
        <v>#NUM!</v>
      </c>
      <c r="AH953" s="82">
        <f>_xll.qlIndexFixing($Y$21,$AC953,TRUE,_xll.ohTrigger(trigger))</f>
        <v>1.97960536289008E-2</v>
      </c>
      <c r="AI953" s="43" t="e">
        <f>_xll.qlIndexFixing($Y$6,$AC953,TRUE,trigger)</f>
        <v>#NUM!</v>
      </c>
      <c r="AJ953" s="45" t="e">
        <f t="shared" si="43"/>
        <v>#NUM!</v>
      </c>
    </row>
    <row r="954" spans="28:36" x14ac:dyDescent="0.2">
      <c r="AB954" s="114" t="s">
        <v>87</v>
      </c>
      <c r="AC954" s="40">
        <f>_xll.qlInterestRateIndexFixingDate($Y$21,AD954)</f>
        <v>46066</v>
      </c>
      <c r="AD954" s="40">
        <f>_xll.qlCalendarAdvance(calendar,$AD953,AB954,,,trigger)</f>
        <v>46070</v>
      </c>
      <c r="AE954" s="40">
        <f>_xll.qlInterestRateIndexMaturity($Y$21,AD954,)</f>
        <v>46160</v>
      </c>
      <c r="AF954" s="43" t="e">
        <f>_xll.qlTenorBasisValue(TenorBasis3M,AD954,_xll.ohTrigger(trigger,$Y$36))</f>
        <v>#NUM!</v>
      </c>
      <c r="AG954" s="82" t="e">
        <f t="shared" si="42"/>
        <v>#NUM!</v>
      </c>
      <c r="AH954" s="82">
        <f>_xll.qlIndexFixing($Y$21,$AC954,TRUE,_xll.ohTrigger(trigger))</f>
        <v>1.9814618849427035E-2</v>
      </c>
      <c r="AI954" s="43" t="e">
        <f>_xll.qlIndexFixing($Y$6,$AC954,TRUE,trigger)</f>
        <v>#NUM!</v>
      </c>
      <c r="AJ954" s="45" t="e">
        <f t="shared" si="43"/>
        <v>#NUM!</v>
      </c>
    </row>
    <row r="955" spans="28:36" x14ac:dyDescent="0.2">
      <c r="AB955" s="114" t="s">
        <v>87</v>
      </c>
      <c r="AC955" s="40">
        <f>_xll.qlInterestRateIndexFixingDate($Y$21,AD955)</f>
        <v>46073</v>
      </c>
      <c r="AD955" s="40">
        <f>_xll.qlCalendarAdvance(calendar,$AD954,AB955,,,trigger)</f>
        <v>46077</v>
      </c>
      <c r="AE955" s="40">
        <f>_xll.qlInterestRateIndexMaturity($Y$21,AD955,)</f>
        <v>46167</v>
      </c>
      <c r="AF955" s="43" t="e">
        <f>_xll.qlTenorBasisValue(TenorBasis3M,AD955,_xll.ohTrigger(trigger,$Y$36))</f>
        <v>#NUM!</v>
      </c>
      <c r="AG955" s="82" t="e">
        <f t="shared" si="42"/>
        <v>#NUM!</v>
      </c>
      <c r="AH955" s="82">
        <f>_xll.qlIndexFixing($Y$21,$AC955,TRUE,_xll.ohTrigger(trigger))</f>
        <v>1.983305828789117E-2</v>
      </c>
      <c r="AI955" s="43" t="e">
        <f>_xll.qlIndexFixing($Y$6,$AC955,TRUE,trigger)</f>
        <v>#NUM!</v>
      </c>
      <c r="AJ955" s="45" t="e">
        <f t="shared" si="43"/>
        <v>#NUM!</v>
      </c>
    </row>
    <row r="956" spans="28:36" x14ac:dyDescent="0.2">
      <c r="AB956" s="114" t="s">
        <v>87</v>
      </c>
      <c r="AC956" s="40">
        <f>_xll.qlInterestRateIndexFixingDate($Y$21,AD956)</f>
        <v>46080</v>
      </c>
      <c r="AD956" s="40">
        <f>_xll.qlCalendarAdvance(calendar,$AD955,AB956,,,trigger)</f>
        <v>46084</v>
      </c>
      <c r="AE956" s="40">
        <f>_xll.qlInterestRateIndexMaturity($Y$21,AD956,)</f>
        <v>46176</v>
      </c>
      <c r="AF956" s="43" t="e">
        <f>_xll.qlTenorBasisValue(TenorBasis3M,AD956,_xll.ohTrigger(trigger,$Y$36))</f>
        <v>#NUM!</v>
      </c>
      <c r="AG956" s="82" t="e">
        <f t="shared" si="42"/>
        <v>#NUM!</v>
      </c>
      <c r="AH956" s="82">
        <f>_xll.qlIndexFixing($Y$21,$AC956,TRUE,_xll.ohTrigger(trigger))</f>
        <v>1.9855032125876575E-2</v>
      </c>
      <c r="AI956" s="43" t="e">
        <f>_xll.qlIndexFixing($Y$6,$AC956,TRUE,trigger)</f>
        <v>#NUM!</v>
      </c>
      <c r="AJ956" s="45" t="e">
        <f t="shared" si="43"/>
        <v>#NUM!</v>
      </c>
    </row>
    <row r="957" spans="28:36" x14ac:dyDescent="0.2">
      <c r="AB957" s="114" t="s">
        <v>87</v>
      </c>
      <c r="AC957" s="40">
        <f>_xll.qlInterestRateIndexFixingDate($Y$21,AD957)</f>
        <v>46087</v>
      </c>
      <c r="AD957" s="40">
        <f>_xll.qlCalendarAdvance(calendar,$AD956,AB957,,,trigger)</f>
        <v>46091</v>
      </c>
      <c r="AE957" s="40">
        <f>_xll.qlInterestRateIndexMaturity($Y$21,AD957,)</f>
        <v>46183</v>
      </c>
      <c r="AF957" s="43" t="e">
        <f>_xll.qlTenorBasisValue(TenorBasis3M,AD957,_xll.ohTrigger(trigger,$Y$36))</f>
        <v>#NUM!</v>
      </c>
      <c r="AG957" s="82" t="e">
        <f t="shared" si="42"/>
        <v>#NUM!</v>
      </c>
      <c r="AH957" s="82">
        <f>_xll.qlIndexFixing($Y$21,$AC957,TRUE,_xll.ohTrigger(trigger))</f>
        <v>1.9873204025558103E-2</v>
      </c>
      <c r="AI957" s="43" t="e">
        <f>_xll.qlIndexFixing($Y$6,$AC957,TRUE,trigger)</f>
        <v>#NUM!</v>
      </c>
      <c r="AJ957" s="45" t="e">
        <f t="shared" si="43"/>
        <v>#NUM!</v>
      </c>
    </row>
    <row r="958" spans="28:36" x14ac:dyDescent="0.2">
      <c r="AB958" s="114" t="s">
        <v>87</v>
      </c>
      <c r="AC958" s="40">
        <f>_xll.qlInterestRateIndexFixingDate($Y$21,AD958)</f>
        <v>46094</v>
      </c>
      <c r="AD958" s="40">
        <f>_xll.qlCalendarAdvance(calendar,$AD957,AB958,,,trigger)</f>
        <v>46098</v>
      </c>
      <c r="AE958" s="40">
        <f>_xll.qlInterestRateIndexMaturity($Y$21,AD958,)</f>
        <v>46190</v>
      </c>
      <c r="AF958" s="43" t="e">
        <f>_xll.qlTenorBasisValue(TenorBasis3M,AD958,_xll.ohTrigger(trigger,$Y$36))</f>
        <v>#NUM!</v>
      </c>
      <c r="AG958" s="82" t="e">
        <f t="shared" si="42"/>
        <v>#NUM!</v>
      </c>
      <c r="AH958" s="82">
        <f>_xll.qlIndexFixing($Y$21,$AC958,TRUE,_xll.ohTrigger(trigger))</f>
        <v>1.9891250125736643E-2</v>
      </c>
      <c r="AI958" s="43" t="e">
        <f>_xll.qlIndexFixing($Y$6,$AC958,TRUE,trigger)</f>
        <v>#NUM!</v>
      </c>
      <c r="AJ958" s="45" t="e">
        <f t="shared" si="43"/>
        <v>#NUM!</v>
      </c>
    </row>
    <row r="959" spans="28:36" x14ac:dyDescent="0.2">
      <c r="AB959" s="114" t="s">
        <v>87</v>
      </c>
      <c r="AC959" s="40">
        <f>_xll.qlInterestRateIndexFixingDate($Y$21,AD959)</f>
        <v>46101</v>
      </c>
      <c r="AD959" s="40">
        <f>_xll.qlCalendarAdvance(calendar,$AD958,AB959,,,trigger)</f>
        <v>46105</v>
      </c>
      <c r="AE959" s="40">
        <f>_xll.qlInterestRateIndexMaturity($Y$21,AD959,)</f>
        <v>46197</v>
      </c>
      <c r="AF959" s="43" t="e">
        <f>_xll.qlTenorBasisValue(TenorBasis3M,AD959,_xll.ohTrigger(trigger,$Y$36))</f>
        <v>#NUM!</v>
      </c>
      <c r="AG959" s="82" t="e">
        <f t="shared" si="42"/>
        <v>#NUM!</v>
      </c>
      <c r="AH959" s="82">
        <f>_xll.qlIndexFixing($Y$21,$AC959,TRUE,_xll.ohTrigger(trigger))</f>
        <v>1.9909170424677929E-2</v>
      </c>
      <c r="AI959" s="43" t="e">
        <f>_xll.qlIndexFixing($Y$6,$AC959,TRUE,trigger)</f>
        <v>#NUM!</v>
      </c>
      <c r="AJ959" s="45" t="e">
        <f t="shared" si="43"/>
        <v>#NUM!</v>
      </c>
    </row>
    <row r="960" spans="28:36" x14ac:dyDescent="0.2">
      <c r="AB960" s="114" t="s">
        <v>87</v>
      </c>
      <c r="AC960" s="40">
        <f>_xll.qlInterestRateIndexFixingDate($Y$21,AD960)</f>
        <v>46108</v>
      </c>
      <c r="AD960" s="40">
        <f>_xll.qlCalendarAdvance(calendar,$AD959,AB960,,,trigger)</f>
        <v>46112</v>
      </c>
      <c r="AE960" s="40">
        <f>_xll.qlInterestRateIndexMaturity($Y$21,AD960,)</f>
        <v>46203</v>
      </c>
      <c r="AF960" s="43" t="e">
        <f>_xll.qlTenorBasisValue(TenorBasis3M,AD960,_xll.ohTrigger(trigger,$Y$36))</f>
        <v>#NUM!</v>
      </c>
      <c r="AG960" s="82" t="e">
        <f t="shared" si="42"/>
        <v>#NUM!</v>
      </c>
      <c r="AH960" s="82">
        <f>_xll.qlIndexFixing($Y$21,$AC960,TRUE,_xll.ohTrigger(trigger))</f>
        <v>1.9925167153820214E-2</v>
      </c>
      <c r="AI960" s="43" t="e">
        <f>_xll.qlIndexFixing($Y$6,$AC960,TRUE,trigger)</f>
        <v>#NUM!</v>
      </c>
      <c r="AJ960" s="45" t="e">
        <f t="shared" si="43"/>
        <v>#NUM!</v>
      </c>
    </row>
    <row r="961" spans="28:36" x14ac:dyDescent="0.2">
      <c r="AB961" s="114" t="s">
        <v>87</v>
      </c>
      <c r="AC961" s="40">
        <f>_xll.qlInterestRateIndexFixingDate($Y$21,AD961)</f>
        <v>46113</v>
      </c>
      <c r="AD961" s="40">
        <f>_xll.qlCalendarAdvance(calendar,$AD960,AB961,,,trigger)</f>
        <v>46119</v>
      </c>
      <c r="AE961" s="40">
        <f>_xll.qlInterestRateIndexMaturity($Y$21,AD961,)</f>
        <v>46210</v>
      </c>
      <c r="AF961" s="43" t="e">
        <f>_xll.qlTenorBasisValue(TenorBasis3M,AD961,_xll.ohTrigger(trigger,$Y$36))</f>
        <v>#NUM!</v>
      </c>
      <c r="AG961" s="82" t="e">
        <f t="shared" si="42"/>
        <v>#NUM!</v>
      </c>
      <c r="AH961" s="82">
        <f>_xll.qlIndexFixing($Y$21,$AC961,TRUE,_xll.ohTrigger(trigger))</f>
        <v>1.9942843854963924E-2</v>
      </c>
      <c r="AI961" s="43" t="e">
        <f>_xll.qlIndexFixing($Y$6,$AC961,TRUE,trigger)</f>
        <v>#NUM!</v>
      </c>
      <c r="AJ961" s="45" t="e">
        <f t="shared" si="43"/>
        <v>#NUM!</v>
      </c>
    </row>
    <row r="962" spans="28:36" x14ac:dyDescent="0.2">
      <c r="AB962" s="114" t="s">
        <v>87</v>
      </c>
      <c r="AC962" s="40">
        <f>_xll.qlInterestRateIndexFixingDate($Y$21,AD962)</f>
        <v>46122</v>
      </c>
      <c r="AD962" s="40">
        <f>_xll.qlCalendarAdvance(calendar,$AD961,AB962,,,trigger)</f>
        <v>46126</v>
      </c>
      <c r="AE962" s="40">
        <f>_xll.qlInterestRateIndexMaturity($Y$21,AD962,)</f>
        <v>46217</v>
      </c>
      <c r="AF962" s="43" t="e">
        <f>_xll.qlTenorBasisValue(TenorBasis3M,AD962,_xll.ohTrigger(trigger,$Y$36))</f>
        <v>#NUM!</v>
      </c>
      <c r="AG962" s="82" t="e">
        <f t="shared" si="42"/>
        <v>#NUM!</v>
      </c>
      <c r="AH962" s="82">
        <f>_xll.qlIndexFixing($Y$21,$AC962,TRUE,_xll.ohTrigger(trigger))</f>
        <v>1.9960394755961074E-2</v>
      </c>
      <c r="AI962" s="43" t="e">
        <f>_xll.qlIndexFixing($Y$6,$AC962,TRUE,trigger)</f>
        <v>#NUM!</v>
      </c>
      <c r="AJ962" s="45" t="e">
        <f t="shared" si="43"/>
        <v>#NUM!</v>
      </c>
    </row>
    <row r="963" spans="28:36" x14ac:dyDescent="0.2">
      <c r="AB963" s="114" t="s">
        <v>87</v>
      </c>
      <c r="AC963" s="40">
        <f>_xll.qlInterestRateIndexFixingDate($Y$21,AD963)</f>
        <v>46129</v>
      </c>
      <c r="AD963" s="40">
        <f>_xll.qlCalendarAdvance(calendar,$AD962,AB963,,,trigger)</f>
        <v>46133</v>
      </c>
      <c r="AE963" s="40">
        <f>_xll.qlInterestRateIndexMaturity($Y$21,AD963,)</f>
        <v>46224</v>
      </c>
      <c r="AF963" s="43" t="e">
        <f>_xll.qlTenorBasisValue(TenorBasis3M,AD963,_xll.ohTrigger(trigger,$Y$36))</f>
        <v>#NUM!</v>
      </c>
      <c r="AG963" s="82" t="e">
        <f t="shared" si="42"/>
        <v>#NUM!</v>
      </c>
      <c r="AH963" s="82">
        <f>_xll.qlIndexFixing($Y$21,$AC963,TRUE,_xll.ohTrigger(trigger))</f>
        <v>1.997781985514354E-2</v>
      </c>
      <c r="AI963" s="43" t="e">
        <f>_xll.qlIndexFixing($Y$6,$AC963,TRUE,trigger)</f>
        <v>#NUM!</v>
      </c>
      <c r="AJ963" s="45" t="e">
        <f t="shared" si="43"/>
        <v>#NUM!</v>
      </c>
    </row>
    <row r="964" spans="28:36" x14ac:dyDescent="0.2">
      <c r="AB964" s="114" t="s">
        <v>87</v>
      </c>
      <c r="AC964" s="40">
        <f>_xll.qlInterestRateIndexFixingDate($Y$21,AD964)</f>
        <v>46136</v>
      </c>
      <c r="AD964" s="40">
        <f>_xll.qlCalendarAdvance(calendar,$AD963,AB964,,,trigger)</f>
        <v>46140</v>
      </c>
      <c r="AE964" s="40">
        <f>_xll.qlInterestRateIndexMaturity($Y$21,AD964,)</f>
        <v>46231</v>
      </c>
      <c r="AF964" s="43" t="e">
        <f>_xll.qlTenorBasisValue(TenorBasis3M,AD964,_xll.ohTrigger(trigger,$Y$36))</f>
        <v>#NUM!</v>
      </c>
      <c r="AG964" s="82" t="e">
        <f t="shared" ref="AG964:AG1027" si="44">AI964</f>
        <v>#NUM!</v>
      </c>
      <c r="AH964" s="82">
        <f>_xll.qlIndexFixing($Y$21,$AC964,TRUE,_xll.ohTrigger(trigger))</f>
        <v>1.9995119150858144E-2</v>
      </c>
      <c r="AI964" s="43" t="e">
        <f>_xll.qlIndexFixing($Y$6,$AC964,TRUE,trigger)</f>
        <v>#NUM!</v>
      </c>
      <c r="AJ964" s="45" t="e">
        <f t="shared" ref="AJ964:AJ1027" si="45">(AH964-AI964)*10000</f>
        <v>#NUM!</v>
      </c>
    </row>
    <row r="965" spans="28:36" x14ac:dyDescent="0.2">
      <c r="AB965" s="114" t="s">
        <v>87</v>
      </c>
      <c r="AC965" s="40">
        <f>_xll.qlInterestRateIndexFixingDate($Y$21,AD965)</f>
        <v>46142</v>
      </c>
      <c r="AD965" s="40">
        <f>_xll.qlCalendarAdvance(calendar,$AD964,AB965,,,trigger)</f>
        <v>46147</v>
      </c>
      <c r="AE965" s="40">
        <f>_xll.qlInterestRateIndexMaturity($Y$21,AD965,)</f>
        <v>46239</v>
      </c>
      <c r="AF965" s="43" t="e">
        <f>_xll.qlTenorBasisValue(TenorBasis3M,AD965,_xll.ohTrigger(trigger,$Y$36))</f>
        <v>#NUM!</v>
      </c>
      <c r="AG965" s="82" t="e">
        <f t="shared" si="44"/>
        <v>#NUM!</v>
      </c>
      <c r="AH965" s="82">
        <f>_xll.qlIndexFixing($Y$21,$AC965,TRUE,_xll.ohTrigger(trigger))</f>
        <v>2.0014050296865791E-2</v>
      </c>
      <c r="AI965" s="43" t="e">
        <f>_xll.qlIndexFixing($Y$6,$AC965,TRUE,trigger)</f>
        <v>#NUM!</v>
      </c>
      <c r="AJ965" s="45" t="e">
        <f t="shared" si="45"/>
        <v>#NUM!</v>
      </c>
    </row>
    <row r="966" spans="28:36" x14ac:dyDescent="0.2">
      <c r="AB966" s="114" t="s">
        <v>87</v>
      </c>
      <c r="AC966" s="40">
        <f>_xll.qlInterestRateIndexFixingDate($Y$21,AD966)</f>
        <v>46150</v>
      </c>
      <c r="AD966" s="40">
        <f>_xll.qlCalendarAdvance(calendar,$AD965,AB966,,,trigger)</f>
        <v>46154</v>
      </c>
      <c r="AE966" s="40">
        <f>_xll.qlInterestRateIndexMaturity($Y$21,AD966,)</f>
        <v>46246</v>
      </c>
      <c r="AF966" s="43" t="e">
        <f>_xll.qlTenorBasisValue(TenorBasis3M,AD966,_xll.ohTrigger(trigger,$Y$36))</f>
        <v>#NUM!</v>
      </c>
      <c r="AG966" s="82" t="e">
        <f t="shared" si="44"/>
        <v>#NUM!</v>
      </c>
      <c r="AH966" s="82">
        <f>_xll.qlIndexFixing($Y$21,$AC966,TRUE,_xll.ohTrigger(trigger))</f>
        <v>2.0031089939656466E-2</v>
      </c>
      <c r="AI966" s="43" t="e">
        <f>_xll.qlIndexFixing($Y$6,$AC966,TRUE,trigger)</f>
        <v>#NUM!</v>
      </c>
      <c r="AJ966" s="45" t="e">
        <f t="shared" si="45"/>
        <v>#NUM!</v>
      </c>
    </row>
    <row r="967" spans="28:36" x14ac:dyDescent="0.2">
      <c r="AB967" s="114" t="s">
        <v>87</v>
      </c>
      <c r="AC967" s="40">
        <f>_xll.qlInterestRateIndexFixingDate($Y$21,AD967)</f>
        <v>46157</v>
      </c>
      <c r="AD967" s="40">
        <f>_xll.qlCalendarAdvance(calendar,$AD966,AB967,,,trigger)</f>
        <v>46161</v>
      </c>
      <c r="AE967" s="40">
        <f>_xll.qlInterestRateIndexMaturity($Y$21,AD967,)</f>
        <v>46253</v>
      </c>
      <c r="AF967" s="43" t="e">
        <f>_xll.qlTenorBasisValue(TenorBasis3M,AD967,_xll.ohTrigger(trigger,$Y$36))</f>
        <v>#NUM!</v>
      </c>
      <c r="AG967" s="82" t="e">
        <f t="shared" si="44"/>
        <v>#NUM!</v>
      </c>
      <c r="AH967" s="82">
        <f>_xll.qlIndexFixing($Y$21,$AC967,TRUE,_xll.ohTrigger(trigger))</f>
        <v>2.0048003767787578E-2</v>
      </c>
      <c r="AI967" s="43" t="e">
        <f>_xll.qlIndexFixing($Y$6,$AC967,TRUE,trigger)</f>
        <v>#NUM!</v>
      </c>
      <c r="AJ967" s="45" t="e">
        <f t="shared" si="45"/>
        <v>#NUM!</v>
      </c>
    </row>
    <row r="968" spans="28:36" x14ac:dyDescent="0.2">
      <c r="AB968" s="114" t="s">
        <v>87</v>
      </c>
      <c r="AC968" s="40">
        <f>_xll.qlInterestRateIndexFixingDate($Y$21,AD968)</f>
        <v>46164</v>
      </c>
      <c r="AD968" s="40">
        <f>_xll.qlCalendarAdvance(calendar,$AD967,AB968,,,trigger)</f>
        <v>46168</v>
      </c>
      <c r="AE968" s="40">
        <f>_xll.qlInterestRateIndexMaturity($Y$21,AD968,)</f>
        <v>46260</v>
      </c>
      <c r="AF968" s="43" t="e">
        <f>_xll.qlTenorBasisValue(TenorBasis3M,AD968,_xll.ohTrigger(trigger,$Y$36))</f>
        <v>#NUM!</v>
      </c>
      <c r="AG968" s="82" t="e">
        <f t="shared" si="44"/>
        <v>#NUM!</v>
      </c>
      <c r="AH968" s="82">
        <f>_xll.qlIndexFixing($Y$21,$AC968,TRUE,_xll.ohTrigger(trigger))</f>
        <v>2.0064791779633478E-2</v>
      </c>
      <c r="AI968" s="43" t="e">
        <f>_xll.qlIndexFixing($Y$6,$AC968,TRUE,trigger)</f>
        <v>#NUM!</v>
      </c>
      <c r="AJ968" s="45" t="e">
        <f t="shared" si="45"/>
        <v>#NUM!</v>
      </c>
    </row>
    <row r="969" spans="28:36" x14ac:dyDescent="0.2">
      <c r="AB969" s="114" t="s">
        <v>87</v>
      </c>
      <c r="AC969" s="40">
        <f>_xll.qlInterestRateIndexFixingDate($Y$21,AD969)</f>
        <v>46171</v>
      </c>
      <c r="AD969" s="40">
        <f>_xll.qlCalendarAdvance(calendar,$AD968,AB969,,,trigger)</f>
        <v>46175</v>
      </c>
      <c r="AE969" s="40">
        <f>_xll.qlInterestRateIndexMaturity($Y$21,AD969,)</f>
        <v>46267</v>
      </c>
      <c r="AF969" s="43" t="e">
        <f>_xll.qlTenorBasisValue(TenorBasis3M,AD969,_xll.ohTrigger(trigger,$Y$36))</f>
        <v>#NUM!</v>
      </c>
      <c r="AG969" s="82" t="e">
        <f t="shared" si="44"/>
        <v>#NUM!</v>
      </c>
      <c r="AH969" s="82">
        <f>_xll.qlIndexFixing($Y$21,$AC969,TRUE,_xll.ohTrigger(trigger))</f>
        <v>2.0081453973581537E-2</v>
      </c>
      <c r="AI969" s="43" t="e">
        <f>_xll.qlIndexFixing($Y$6,$AC969,TRUE,trigger)</f>
        <v>#NUM!</v>
      </c>
      <c r="AJ969" s="45" t="e">
        <f t="shared" si="45"/>
        <v>#NUM!</v>
      </c>
    </row>
    <row r="970" spans="28:36" x14ac:dyDescent="0.2">
      <c r="AB970" s="114" t="s">
        <v>87</v>
      </c>
      <c r="AC970" s="40">
        <f>_xll.qlInterestRateIndexFixingDate($Y$21,AD970)</f>
        <v>46178</v>
      </c>
      <c r="AD970" s="40">
        <f>_xll.qlCalendarAdvance(calendar,$AD969,AB970,,,trigger)</f>
        <v>46182</v>
      </c>
      <c r="AE970" s="40">
        <f>_xll.qlInterestRateIndexMaturity($Y$21,AD970,)</f>
        <v>46274</v>
      </c>
      <c r="AF970" s="43" t="e">
        <f>_xll.qlTenorBasisValue(TenorBasis3M,AD970,_xll.ohTrigger(trigger,$Y$36))</f>
        <v>#NUM!</v>
      </c>
      <c r="AG970" s="82" t="e">
        <f t="shared" si="44"/>
        <v>#NUM!</v>
      </c>
      <c r="AH970" s="82">
        <f>_xll.qlIndexFixing($Y$21,$AC970,TRUE,_xll.ohTrigger(trigger))</f>
        <v>2.0097990348033903E-2</v>
      </c>
      <c r="AI970" s="43" t="e">
        <f>_xll.qlIndexFixing($Y$6,$AC970,TRUE,trigger)</f>
        <v>#NUM!</v>
      </c>
      <c r="AJ970" s="45" t="e">
        <f t="shared" si="45"/>
        <v>#NUM!</v>
      </c>
    </row>
    <row r="971" spans="28:36" x14ac:dyDescent="0.2">
      <c r="AB971" s="114" t="s">
        <v>87</v>
      </c>
      <c r="AC971" s="40">
        <f>_xll.qlInterestRateIndexFixingDate($Y$21,AD971)</f>
        <v>46185</v>
      </c>
      <c r="AD971" s="40">
        <f>_xll.qlCalendarAdvance(calendar,$AD970,AB971,,,trigger)</f>
        <v>46189</v>
      </c>
      <c r="AE971" s="40">
        <f>_xll.qlInterestRateIndexMaturity($Y$21,AD971,)</f>
        <v>46281</v>
      </c>
      <c r="AF971" s="43" t="e">
        <f>_xll.qlTenorBasisValue(TenorBasis3M,AD971,_xll.ohTrigger(trigger,$Y$36))</f>
        <v>#NUM!</v>
      </c>
      <c r="AG971" s="82" t="e">
        <f t="shared" si="44"/>
        <v>#NUM!</v>
      </c>
      <c r="AH971" s="82">
        <f>_xll.qlIndexFixing($Y$21,$AC971,TRUE,_xll.ohTrigger(trigger))</f>
        <v>2.0114400901402284E-2</v>
      </c>
      <c r="AI971" s="43" t="e">
        <f>_xll.qlIndexFixing($Y$6,$AC971,TRUE,trigger)</f>
        <v>#NUM!</v>
      </c>
      <c r="AJ971" s="45" t="e">
        <f t="shared" si="45"/>
        <v>#NUM!</v>
      </c>
    </row>
    <row r="972" spans="28:36" x14ac:dyDescent="0.2">
      <c r="AB972" s="114" t="s">
        <v>87</v>
      </c>
      <c r="AC972" s="40">
        <f>_xll.qlInterestRateIndexFixingDate($Y$21,AD972)</f>
        <v>46192</v>
      </c>
      <c r="AD972" s="40">
        <f>_xll.qlCalendarAdvance(calendar,$AD971,AB972,,,trigger)</f>
        <v>46196</v>
      </c>
      <c r="AE972" s="40">
        <f>_xll.qlInterestRateIndexMaturity($Y$21,AD972,)</f>
        <v>46288</v>
      </c>
      <c r="AF972" s="43" t="e">
        <f>_xll.qlTenorBasisValue(TenorBasis3M,AD972,_xll.ohTrigger(trigger,$Y$36))</f>
        <v>#NUM!</v>
      </c>
      <c r="AG972" s="82" t="e">
        <f t="shared" si="44"/>
        <v>#NUM!</v>
      </c>
      <c r="AH972" s="82">
        <f>_xll.qlIndexFixing($Y$21,$AC972,TRUE,_xll.ohTrigger(trigger))</f>
        <v>2.0130685632109679E-2</v>
      </c>
      <c r="AI972" s="43" t="e">
        <f>_xll.qlIndexFixing($Y$6,$AC972,TRUE,trigger)</f>
        <v>#NUM!</v>
      </c>
      <c r="AJ972" s="45" t="e">
        <f t="shared" si="45"/>
        <v>#NUM!</v>
      </c>
    </row>
    <row r="973" spans="28:36" x14ac:dyDescent="0.2">
      <c r="AB973" s="114" t="s">
        <v>87</v>
      </c>
      <c r="AC973" s="40">
        <f>_xll.qlInterestRateIndexFixingDate($Y$21,AD973)</f>
        <v>46199</v>
      </c>
      <c r="AD973" s="40">
        <f>_xll.qlCalendarAdvance(calendar,$AD972,AB973,,,trigger)</f>
        <v>46203</v>
      </c>
      <c r="AE973" s="40">
        <f>_xll.qlInterestRateIndexMaturity($Y$21,AD973,)</f>
        <v>46295</v>
      </c>
      <c r="AF973" s="43" t="e">
        <f>_xll.qlTenorBasisValue(TenorBasis3M,AD973,_xll.ohTrigger(trigger,$Y$36))</f>
        <v>#NUM!</v>
      </c>
      <c r="AG973" s="82" t="e">
        <f t="shared" si="44"/>
        <v>#NUM!</v>
      </c>
      <c r="AH973" s="82">
        <f>_xll.qlIndexFixing($Y$21,$AC973,TRUE,_xll.ohTrigger(trigger))</f>
        <v>2.0146844538594728E-2</v>
      </c>
      <c r="AI973" s="43" t="e">
        <f>_xll.qlIndexFixing($Y$6,$AC973,TRUE,trigger)</f>
        <v>#NUM!</v>
      </c>
      <c r="AJ973" s="45" t="e">
        <f t="shared" si="45"/>
        <v>#NUM!</v>
      </c>
    </row>
    <row r="974" spans="28:36" x14ac:dyDescent="0.2">
      <c r="AB974" s="114" t="s">
        <v>87</v>
      </c>
      <c r="AC974" s="40">
        <f>_xll.qlInterestRateIndexFixingDate($Y$21,AD974)</f>
        <v>46206</v>
      </c>
      <c r="AD974" s="40">
        <f>_xll.qlCalendarAdvance(calendar,$AD973,AB974,,,trigger)</f>
        <v>46210</v>
      </c>
      <c r="AE974" s="40">
        <f>_xll.qlInterestRateIndexMaturity($Y$21,AD974,)</f>
        <v>46302</v>
      </c>
      <c r="AF974" s="43" t="e">
        <f>_xll.qlTenorBasisValue(TenorBasis3M,AD974,_xll.ohTrigger(trigger,$Y$36))</f>
        <v>#NUM!</v>
      </c>
      <c r="AG974" s="82" t="e">
        <f t="shared" si="44"/>
        <v>#NUM!</v>
      </c>
      <c r="AH974" s="82">
        <f>_xll.qlIndexFixing($Y$21,$AC974,TRUE,_xll.ohTrigger(trigger))</f>
        <v>2.0162877619306498E-2</v>
      </c>
      <c r="AI974" s="43" t="e">
        <f>_xll.qlIndexFixing($Y$6,$AC974,TRUE,trigger)</f>
        <v>#NUM!</v>
      </c>
      <c r="AJ974" s="45" t="e">
        <f t="shared" si="45"/>
        <v>#NUM!</v>
      </c>
    </row>
    <row r="975" spans="28:36" x14ac:dyDescent="0.2">
      <c r="AB975" s="114" t="s">
        <v>87</v>
      </c>
      <c r="AC975" s="40">
        <f>_xll.qlInterestRateIndexFixingDate($Y$21,AD975)</f>
        <v>46213</v>
      </c>
      <c r="AD975" s="40">
        <f>_xll.qlCalendarAdvance(calendar,$AD974,AB975,,,trigger)</f>
        <v>46217</v>
      </c>
      <c r="AE975" s="40">
        <f>_xll.qlInterestRateIndexMaturity($Y$21,AD975,)</f>
        <v>46309</v>
      </c>
      <c r="AF975" s="43" t="e">
        <f>_xll.qlTenorBasisValue(TenorBasis3M,AD975,_xll.ohTrigger(trigger,$Y$36))</f>
        <v>#NUM!</v>
      </c>
      <c r="AG975" s="82" t="e">
        <f t="shared" si="44"/>
        <v>#NUM!</v>
      </c>
      <c r="AH975" s="82">
        <f>_xll.qlIndexFixing($Y$21,$AC975,TRUE,_xll.ohTrigger(trigger))</f>
        <v>2.0178784872702745E-2</v>
      </c>
      <c r="AI975" s="43" t="e">
        <f>_xll.qlIndexFixing($Y$6,$AC975,TRUE,trigger)</f>
        <v>#NUM!</v>
      </c>
      <c r="AJ975" s="45" t="e">
        <f t="shared" si="45"/>
        <v>#NUM!</v>
      </c>
    </row>
    <row r="976" spans="28:36" x14ac:dyDescent="0.2">
      <c r="AB976" s="114" t="s">
        <v>87</v>
      </c>
      <c r="AC976" s="40">
        <f>_xll.qlInterestRateIndexFixingDate($Y$21,AD976)</f>
        <v>46220</v>
      </c>
      <c r="AD976" s="40">
        <f>_xll.qlCalendarAdvance(calendar,$AD975,AB976,,,trigger)</f>
        <v>46224</v>
      </c>
      <c r="AE976" s="40">
        <f>_xll.qlInterestRateIndexMaturity($Y$21,AD976,)</f>
        <v>46316</v>
      </c>
      <c r="AF976" s="43" t="e">
        <f>_xll.qlTenorBasisValue(TenorBasis3M,AD976,_xll.ohTrigger(trigger,$Y$36))</f>
        <v>#NUM!</v>
      </c>
      <c r="AG976" s="82" t="e">
        <f t="shared" si="44"/>
        <v>#NUM!</v>
      </c>
      <c r="AH976" s="82">
        <f>_xll.qlIndexFixing($Y$21,$AC976,TRUE,_xll.ohTrigger(trigger))</f>
        <v>2.0194566297259471E-2</v>
      </c>
      <c r="AI976" s="43" t="e">
        <f>_xll.qlIndexFixing($Y$6,$AC976,TRUE,trigger)</f>
        <v>#NUM!</v>
      </c>
      <c r="AJ976" s="45" t="e">
        <f t="shared" si="45"/>
        <v>#NUM!</v>
      </c>
    </row>
    <row r="977" spans="28:36" x14ac:dyDescent="0.2">
      <c r="AB977" s="114" t="s">
        <v>87</v>
      </c>
      <c r="AC977" s="40">
        <f>_xll.qlInterestRateIndexFixingDate($Y$21,AD977)</f>
        <v>46227</v>
      </c>
      <c r="AD977" s="40">
        <f>_xll.qlCalendarAdvance(calendar,$AD976,AB977,,,trigger)</f>
        <v>46231</v>
      </c>
      <c r="AE977" s="40">
        <f>_xll.qlInterestRateIndexMaturity($Y$21,AD977,)</f>
        <v>46323</v>
      </c>
      <c r="AF977" s="43" t="e">
        <f>_xll.qlTenorBasisValue(TenorBasis3M,AD977,_xll.ohTrigger(trigger,$Y$36))</f>
        <v>#NUM!</v>
      </c>
      <c r="AG977" s="82" t="e">
        <f t="shared" si="44"/>
        <v>#NUM!</v>
      </c>
      <c r="AH977" s="82">
        <f>_xll.qlIndexFixing($Y$21,$AC977,TRUE,_xll.ohTrigger(trigger))</f>
        <v>2.0210221891459625E-2</v>
      </c>
      <c r="AI977" s="43" t="e">
        <f>_xll.qlIndexFixing($Y$6,$AC977,TRUE,trigger)</f>
        <v>#NUM!</v>
      </c>
      <c r="AJ977" s="45" t="e">
        <f t="shared" si="45"/>
        <v>#NUM!</v>
      </c>
    </row>
    <row r="978" spans="28:36" x14ac:dyDescent="0.2">
      <c r="AB978" s="114" t="s">
        <v>87</v>
      </c>
      <c r="AC978" s="40">
        <f>_xll.qlInterestRateIndexFixingDate($Y$21,AD978)</f>
        <v>46234</v>
      </c>
      <c r="AD978" s="40">
        <f>_xll.qlCalendarAdvance(calendar,$AD977,AB978,,,trigger)</f>
        <v>46238</v>
      </c>
      <c r="AE978" s="40">
        <f>_xll.qlInterestRateIndexMaturity($Y$21,AD978,)</f>
        <v>46330</v>
      </c>
      <c r="AF978" s="43" t="e">
        <f>_xll.qlTenorBasisValue(TenorBasis3M,AD978,_xll.ohTrigger(trigger,$Y$36))</f>
        <v>#NUM!</v>
      </c>
      <c r="AG978" s="82" t="e">
        <f t="shared" si="44"/>
        <v>#NUM!</v>
      </c>
      <c r="AH978" s="82">
        <f>_xll.qlIndexFixing($Y$21,$AC978,TRUE,_xll.ohTrigger(trigger))</f>
        <v>2.0225751653800937E-2</v>
      </c>
      <c r="AI978" s="43" t="e">
        <f>_xll.qlIndexFixing($Y$6,$AC978,TRUE,trigger)</f>
        <v>#NUM!</v>
      </c>
      <c r="AJ978" s="45" t="e">
        <f t="shared" si="45"/>
        <v>#NUM!</v>
      </c>
    </row>
    <row r="979" spans="28:36" x14ac:dyDescent="0.2">
      <c r="AB979" s="114" t="s">
        <v>87</v>
      </c>
      <c r="AC979" s="40">
        <f>_xll.qlInterestRateIndexFixingDate($Y$21,AD979)</f>
        <v>46241</v>
      </c>
      <c r="AD979" s="40">
        <f>_xll.qlCalendarAdvance(calendar,$AD978,AB979,,,trigger)</f>
        <v>46245</v>
      </c>
      <c r="AE979" s="40">
        <f>_xll.qlInterestRateIndexMaturity($Y$21,AD979,)</f>
        <v>46337</v>
      </c>
      <c r="AF979" s="43" t="e">
        <f>_xll.qlTenorBasisValue(TenorBasis3M,AD979,_xll.ohTrigger(trigger,$Y$36))</f>
        <v>#NUM!</v>
      </c>
      <c r="AG979" s="82" t="e">
        <f t="shared" si="44"/>
        <v>#NUM!</v>
      </c>
      <c r="AH979" s="82">
        <f>_xll.qlIndexFixing($Y$21,$AC979,TRUE,_xll.ohTrigger(trigger))</f>
        <v>2.0241155582791551E-2</v>
      </c>
      <c r="AI979" s="43" t="e">
        <f>_xll.qlIndexFixing($Y$6,$AC979,TRUE,trigger)</f>
        <v>#NUM!</v>
      </c>
      <c r="AJ979" s="45" t="e">
        <f t="shared" si="45"/>
        <v>#NUM!</v>
      </c>
    </row>
    <row r="980" spans="28:36" x14ac:dyDescent="0.2">
      <c r="AB980" s="114" t="s">
        <v>87</v>
      </c>
      <c r="AC980" s="40">
        <f>_xll.qlInterestRateIndexFixingDate($Y$21,AD980)</f>
        <v>46248</v>
      </c>
      <c r="AD980" s="40">
        <f>_xll.qlCalendarAdvance(calendar,$AD979,AB980,,,trigger)</f>
        <v>46252</v>
      </c>
      <c r="AE980" s="40">
        <f>_xll.qlInterestRateIndexMaturity($Y$21,AD980,)</f>
        <v>46344</v>
      </c>
      <c r="AF980" s="43" t="e">
        <f>_xll.qlTenorBasisValue(TenorBasis3M,AD980,_xll.ohTrigger(trigger,$Y$36))</f>
        <v>#NUM!</v>
      </c>
      <c r="AG980" s="82" t="e">
        <f t="shared" si="44"/>
        <v>#NUM!</v>
      </c>
      <c r="AH980" s="82">
        <f>_xll.qlIndexFixing($Y$21,$AC980,TRUE,_xll.ohTrigger(trigger))</f>
        <v>2.0256433676954393E-2</v>
      </c>
      <c r="AI980" s="43" t="e">
        <f>_xll.qlIndexFixing($Y$6,$AC980,TRUE,trigger)</f>
        <v>#NUM!</v>
      </c>
      <c r="AJ980" s="45" t="e">
        <f t="shared" si="45"/>
        <v>#NUM!</v>
      </c>
    </row>
    <row r="981" spans="28:36" x14ac:dyDescent="0.2">
      <c r="AB981" s="114" t="s">
        <v>87</v>
      </c>
      <c r="AC981" s="40">
        <f>_xll.qlInterestRateIndexFixingDate($Y$21,AD981)</f>
        <v>46255</v>
      </c>
      <c r="AD981" s="40">
        <f>_xll.qlCalendarAdvance(calendar,$AD980,AB981,,,trigger)</f>
        <v>46259</v>
      </c>
      <c r="AE981" s="40">
        <f>_xll.qlInterestRateIndexMaturity($Y$21,AD981,)</f>
        <v>46351</v>
      </c>
      <c r="AF981" s="43" t="e">
        <f>_xll.qlTenorBasisValue(TenorBasis3M,AD981,_xll.ohTrigger(trigger,$Y$36))</f>
        <v>#NUM!</v>
      </c>
      <c r="AG981" s="82" t="e">
        <f t="shared" si="44"/>
        <v>#NUM!</v>
      </c>
      <c r="AH981" s="82">
        <f>_xll.qlIndexFixing($Y$21,$AC981,TRUE,_xll.ohTrigger(trigger))</f>
        <v>2.0271585934821066E-2</v>
      </c>
      <c r="AI981" s="43" t="e">
        <f>_xll.qlIndexFixing($Y$6,$AC981,TRUE,trigger)</f>
        <v>#NUM!</v>
      </c>
      <c r="AJ981" s="45" t="e">
        <f t="shared" si="45"/>
        <v>#NUM!</v>
      </c>
    </row>
    <row r="982" spans="28:36" x14ac:dyDescent="0.2">
      <c r="AB982" s="114" t="s">
        <v>87</v>
      </c>
      <c r="AC982" s="40">
        <f>_xll.qlInterestRateIndexFixingDate($Y$21,AD982)</f>
        <v>46262</v>
      </c>
      <c r="AD982" s="40">
        <f>_xll.qlCalendarAdvance(calendar,$AD981,AB982,,,trigger)</f>
        <v>46266</v>
      </c>
      <c r="AE982" s="40">
        <f>_xll.qlInterestRateIndexMaturity($Y$21,AD982,)</f>
        <v>46357</v>
      </c>
      <c r="AF982" s="43" t="e">
        <f>_xll.qlTenorBasisValue(TenorBasis3M,AD982,_xll.ohTrigger(trigger,$Y$36))</f>
        <v>#NUM!</v>
      </c>
      <c r="AG982" s="82" t="e">
        <f t="shared" si="44"/>
        <v>#NUM!</v>
      </c>
      <c r="AH982" s="82">
        <f>_xll.qlIndexFixing($Y$21,$AC982,TRUE,_xll.ohTrigger(trigger))</f>
        <v>2.0284992265763021E-2</v>
      </c>
      <c r="AI982" s="43" t="e">
        <f>_xll.qlIndexFixing($Y$6,$AC982,TRUE,trigger)</f>
        <v>#NUM!</v>
      </c>
      <c r="AJ982" s="45" t="e">
        <f t="shared" si="45"/>
        <v>#NUM!</v>
      </c>
    </row>
    <row r="983" spans="28:36" x14ac:dyDescent="0.2">
      <c r="AB983" s="114" t="s">
        <v>87</v>
      </c>
      <c r="AC983" s="40">
        <f>_xll.qlInterestRateIndexFixingDate($Y$21,AD983)</f>
        <v>46269</v>
      </c>
      <c r="AD983" s="40">
        <f>_xll.qlCalendarAdvance(calendar,$AD982,AB983,,,trigger)</f>
        <v>46273</v>
      </c>
      <c r="AE983" s="40">
        <f>_xll.qlInterestRateIndexMaturity($Y$21,AD983,)</f>
        <v>46364</v>
      </c>
      <c r="AF983" s="43" t="e">
        <f>_xll.qlTenorBasisValue(TenorBasis3M,AD983,_xll.ohTrigger(trigger,$Y$36))</f>
        <v>#NUM!</v>
      </c>
      <c r="AG983" s="82" t="e">
        <f t="shared" si="44"/>
        <v>#NUM!</v>
      </c>
      <c r="AH983" s="82">
        <f>_xll.qlIndexFixing($Y$21,$AC983,TRUE,_xll.ohTrigger(trigger))</f>
        <v>2.0299900997070977E-2</v>
      </c>
      <c r="AI983" s="43" t="e">
        <f>_xll.qlIndexFixing($Y$6,$AC983,TRUE,trigger)</f>
        <v>#NUM!</v>
      </c>
      <c r="AJ983" s="45" t="e">
        <f t="shared" si="45"/>
        <v>#NUM!</v>
      </c>
    </row>
    <row r="984" spans="28:36" x14ac:dyDescent="0.2">
      <c r="AB984" s="114" t="s">
        <v>87</v>
      </c>
      <c r="AC984" s="40">
        <f>_xll.qlInterestRateIndexFixingDate($Y$21,AD984)</f>
        <v>46276</v>
      </c>
      <c r="AD984" s="40">
        <f>_xll.qlCalendarAdvance(calendar,$AD983,AB984,,,trigger)</f>
        <v>46280</v>
      </c>
      <c r="AE984" s="40">
        <f>_xll.qlInterestRateIndexMaturity($Y$21,AD984,)</f>
        <v>46371</v>
      </c>
      <c r="AF984" s="43" t="e">
        <f>_xll.qlTenorBasisValue(TenorBasis3M,AD984,_xll.ohTrigger(trigger,$Y$36))</f>
        <v>#NUM!</v>
      </c>
      <c r="AG984" s="82" t="e">
        <f t="shared" si="44"/>
        <v>#NUM!</v>
      </c>
      <c r="AH984" s="82">
        <f>_xll.qlIndexFixing($Y$21,$AC984,TRUE,_xll.ohTrigger(trigger))</f>
        <v>2.0314683894327185E-2</v>
      </c>
      <c r="AI984" s="43" t="e">
        <f>_xll.qlIndexFixing($Y$6,$AC984,TRUE,trigger)</f>
        <v>#NUM!</v>
      </c>
      <c r="AJ984" s="45" t="e">
        <f t="shared" si="45"/>
        <v>#NUM!</v>
      </c>
    </row>
    <row r="985" spans="28:36" x14ac:dyDescent="0.2">
      <c r="AB985" s="114" t="s">
        <v>87</v>
      </c>
      <c r="AC985" s="40">
        <f>_xll.qlInterestRateIndexFixingDate($Y$21,AD985)</f>
        <v>46283</v>
      </c>
      <c r="AD985" s="40">
        <f>_xll.qlCalendarAdvance(calendar,$AD984,AB985,,,trigger)</f>
        <v>46287</v>
      </c>
      <c r="AE985" s="40">
        <f>_xll.qlInterestRateIndexMaturity($Y$21,AD985,)</f>
        <v>46378</v>
      </c>
      <c r="AF985" s="43" t="e">
        <f>_xll.qlTenorBasisValue(TenorBasis3M,AD985,_xll.ohTrigger(trigger,$Y$36))</f>
        <v>#NUM!</v>
      </c>
      <c r="AG985" s="82" t="e">
        <f t="shared" si="44"/>
        <v>#NUM!</v>
      </c>
      <c r="AH985" s="82">
        <f>_xll.qlIndexFixing($Y$21,$AC985,TRUE,_xll.ohTrigger(trigger))</f>
        <v>2.0329340956125291E-2</v>
      </c>
      <c r="AI985" s="43" t="e">
        <f>_xll.qlIndexFixing($Y$6,$AC985,TRUE,trigger)</f>
        <v>#NUM!</v>
      </c>
      <c r="AJ985" s="45" t="e">
        <f t="shared" si="45"/>
        <v>#NUM!</v>
      </c>
    </row>
    <row r="986" spans="28:36" x14ac:dyDescent="0.2">
      <c r="AB986" s="114" t="s">
        <v>87</v>
      </c>
      <c r="AC986" s="40">
        <f>_xll.qlInterestRateIndexFixingDate($Y$21,AD986)</f>
        <v>46290</v>
      </c>
      <c r="AD986" s="40">
        <f>_xll.qlCalendarAdvance(calendar,$AD985,AB986,,,trigger)</f>
        <v>46294</v>
      </c>
      <c r="AE986" s="40">
        <f>_xll.qlInterestRateIndexMaturity($Y$21,AD986,)</f>
        <v>46385</v>
      </c>
      <c r="AF986" s="43" t="e">
        <f>_xll.qlTenorBasisValue(TenorBasis3M,AD986,_xll.ohTrigger(trigger,$Y$36))</f>
        <v>#NUM!</v>
      </c>
      <c r="AG986" s="82" t="e">
        <f t="shared" si="44"/>
        <v>#NUM!</v>
      </c>
      <c r="AH986" s="82">
        <f>_xll.qlIndexFixing($Y$21,$AC986,TRUE,_xll.ohTrigger(trigger))</f>
        <v>2.0343872181072132E-2</v>
      </c>
      <c r="AI986" s="43" t="e">
        <f>_xll.qlIndexFixing($Y$6,$AC986,TRUE,trigger)</f>
        <v>#NUM!</v>
      </c>
      <c r="AJ986" s="45" t="e">
        <f t="shared" si="45"/>
        <v>#NUM!</v>
      </c>
    </row>
    <row r="987" spans="28:36" x14ac:dyDescent="0.2">
      <c r="AB987" s="114" t="s">
        <v>87</v>
      </c>
      <c r="AC987" s="40">
        <f>_xll.qlInterestRateIndexFixingDate($Y$21,AD987)</f>
        <v>46297</v>
      </c>
      <c r="AD987" s="40">
        <f>_xll.qlCalendarAdvance(calendar,$AD986,AB987,,,trigger)</f>
        <v>46301</v>
      </c>
      <c r="AE987" s="40">
        <f>_xll.qlInterestRateIndexMaturity($Y$21,AD987,)</f>
        <v>46393</v>
      </c>
      <c r="AF987" s="43" t="e">
        <f>_xll.qlTenorBasisValue(TenorBasis3M,AD987,_xll.ohTrigger(trigger,$Y$36))</f>
        <v>#NUM!</v>
      </c>
      <c r="AG987" s="82" t="e">
        <f t="shared" si="44"/>
        <v>#NUM!</v>
      </c>
      <c r="AH987" s="82">
        <f>_xll.qlIndexFixing($Y$21,$AC987,TRUE,_xll.ohTrigger(trigger))</f>
        <v>2.0359856839192194E-2</v>
      </c>
      <c r="AI987" s="43" t="e">
        <f>_xll.qlIndexFixing($Y$6,$AC987,TRUE,trigger)</f>
        <v>#NUM!</v>
      </c>
      <c r="AJ987" s="45" t="e">
        <f t="shared" si="45"/>
        <v>#NUM!</v>
      </c>
    </row>
    <row r="988" spans="28:36" x14ac:dyDescent="0.2">
      <c r="AB988" s="114" t="s">
        <v>87</v>
      </c>
      <c r="AC988" s="40">
        <f>_xll.qlInterestRateIndexFixingDate($Y$21,AD988)</f>
        <v>46304</v>
      </c>
      <c r="AD988" s="40">
        <f>_xll.qlCalendarAdvance(calendar,$AD987,AB988,,,trigger)</f>
        <v>46308</v>
      </c>
      <c r="AE988" s="40">
        <f>_xll.qlInterestRateIndexMaturity($Y$21,AD988,)</f>
        <v>46400</v>
      </c>
      <c r="AF988" s="43" t="e">
        <f>_xll.qlTenorBasisValue(TenorBasis3M,AD988,_xll.ohTrigger(trigger,$Y$36))</f>
        <v>#NUM!</v>
      </c>
      <c r="AG988" s="82" t="e">
        <f t="shared" si="44"/>
        <v>#NUM!</v>
      </c>
      <c r="AH988" s="82">
        <f>_xll.qlIndexFixing($Y$21,$AC988,TRUE,_xll.ohTrigger(trigger))</f>
        <v>2.0374128202933401E-2</v>
      </c>
      <c r="AI988" s="43" t="e">
        <f>_xll.qlIndexFixing($Y$6,$AC988,TRUE,trigger)</f>
        <v>#NUM!</v>
      </c>
      <c r="AJ988" s="45" t="e">
        <f t="shared" si="45"/>
        <v>#NUM!</v>
      </c>
    </row>
    <row r="989" spans="28:36" x14ac:dyDescent="0.2">
      <c r="AB989" s="114" t="s">
        <v>87</v>
      </c>
      <c r="AC989" s="40">
        <f>_xll.qlInterestRateIndexFixingDate($Y$21,AD989)</f>
        <v>46311</v>
      </c>
      <c r="AD989" s="40">
        <f>_xll.qlCalendarAdvance(calendar,$AD988,AB989,,,trigger)</f>
        <v>46315</v>
      </c>
      <c r="AE989" s="40">
        <f>_xll.qlInterestRateIndexMaturity($Y$21,AD989,)</f>
        <v>46407</v>
      </c>
      <c r="AF989" s="43" t="e">
        <f>_xll.qlTenorBasisValue(TenorBasis3M,AD989,_xll.ohTrigger(trigger,$Y$36))</f>
        <v>#NUM!</v>
      </c>
      <c r="AG989" s="82" t="e">
        <f t="shared" si="44"/>
        <v>#NUM!</v>
      </c>
      <c r="AH989" s="82">
        <f>_xll.qlIndexFixing($Y$21,$AC989,TRUE,_xll.ohTrigger(trigger))</f>
        <v>2.0388273719078781E-2</v>
      </c>
      <c r="AI989" s="43" t="e">
        <f>_xll.qlIndexFixing($Y$6,$AC989,TRUE,trigger)</f>
        <v>#NUM!</v>
      </c>
      <c r="AJ989" s="45" t="e">
        <f t="shared" si="45"/>
        <v>#NUM!</v>
      </c>
    </row>
    <row r="990" spans="28:36" x14ac:dyDescent="0.2">
      <c r="AB990" s="114" t="s">
        <v>87</v>
      </c>
      <c r="AC990" s="40">
        <f>_xll.qlInterestRateIndexFixingDate($Y$21,AD990)</f>
        <v>46318</v>
      </c>
      <c r="AD990" s="40">
        <f>_xll.qlCalendarAdvance(calendar,$AD989,AB990,,,trigger)</f>
        <v>46322</v>
      </c>
      <c r="AE990" s="40">
        <f>_xll.qlInterestRateIndexMaturity($Y$21,AD990,)</f>
        <v>46414</v>
      </c>
      <c r="AF990" s="43" t="e">
        <f>_xll.qlTenorBasisValue(TenorBasis3M,AD990,_xll.ohTrigger(trigger,$Y$36))</f>
        <v>#NUM!</v>
      </c>
      <c r="AG990" s="82" t="e">
        <f t="shared" si="44"/>
        <v>#NUM!</v>
      </c>
      <c r="AH990" s="82">
        <f>_xll.qlIndexFixing($Y$21,$AC990,TRUE,_xll.ohTrigger(trigger))</f>
        <v>2.0402293386270295E-2</v>
      </c>
      <c r="AI990" s="43" t="e">
        <f>_xll.qlIndexFixing($Y$6,$AC990,TRUE,trigger)</f>
        <v>#NUM!</v>
      </c>
      <c r="AJ990" s="45" t="e">
        <f t="shared" si="45"/>
        <v>#NUM!</v>
      </c>
    </row>
    <row r="991" spans="28:36" x14ac:dyDescent="0.2">
      <c r="AB991" s="114" t="s">
        <v>87</v>
      </c>
      <c r="AC991" s="40">
        <f>_xll.qlInterestRateIndexFixingDate($Y$21,AD991)</f>
        <v>46325</v>
      </c>
      <c r="AD991" s="40">
        <f>_xll.qlCalendarAdvance(calendar,$AD990,AB991,,,trigger)</f>
        <v>46329</v>
      </c>
      <c r="AE991" s="40">
        <f>_xll.qlInterestRateIndexMaturity($Y$21,AD991,)</f>
        <v>46421</v>
      </c>
      <c r="AF991" s="43" t="e">
        <f>_xll.qlTenorBasisValue(TenorBasis3M,AD991,_xll.ohTrigger(trigger,$Y$36))</f>
        <v>#NUM!</v>
      </c>
      <c r="AG991" s="82" t="e">
        <f t="shared" si="44"/>
        <v>#NUM!</v>
      </c>
      <c r="AH991" s="82">
        <f>_xll.qlIndexFixing($Y$21,$AC991,TRUE,_xll.ohTrigger(trigger))</f>
        <v>2.0416187203162933E-2</v>
      </c>
      <c r="AI991" s="43" t="e">
        <f>_xll.qlIndexFixing($Y$6,$AC991,TRUE,trigger)</f>
        <v>#NUM!</v>
      </c>
      <c r="AJ991" s="45" t="e">
        <f t="shared" si="45"/>
        <v>#NUM!</v>
      </c>
    </row>
    <row r="992" spans="28:36" x14ac:dyDescent="0.2">
      <c r="AB992" s="114" t="s">
        <v>87</v>
      </c>
      <c r="AC992" s="40">
        <f>_xll.qlInterestRateIndexFixingDate($Y$21,AD992)</f>
        <v>46332</v>
      </c>
      <c r="AD992" s="40">
        <f>_xll.qlCalendarAdvance(calendar,$AD991,AB992,,,trigger)</f>
        <v>46336</v>
      </c>
      <c r="AE992" s="40">
        <f>_xll.qlInterestRateIndexMaturity($Y$21,AD992,)</f>
        <v>46428</v>
      </c>
      <c r="AF992" s="43" t="e">
        <f>_xll.qlTenorBasisValue(TenorBasis3M,AD992,_xll.ohTrigger(trigger,$Y$36))</f>
        <v>#NUM!</v>
      </c>
      <c r="AG992" s="82" t="e">
        <f t="shared" si="44"/>
        <v>#NUM!</v>
      </c>
      <c r="AH992" s="82">
        <f>_xll.qlIndexFixing($Y$21,$AC992,TRUE,_xll.ohTrigger(trigger))</f>
        <v>2.0429955168422109E-2</v>
      </c>
      <c r="AI992" s="43" t="e">
        <f>_xll.qlIndexFixing($Y$6,$AC992,TRUE,trigger)</f>
        <v>#NUM!</v>
      </c>
      <c r="AJ992" s="45" t="e">
        <f t="shared" si="45"/>
        <v>#NUM!</v>
      </c>
    </row>
    <row r="993" spans="28:36" x14ac:dyDescent="0.2">
      <c r="AB993" s="114" t="s">
        <v>87</v>
      </c>
      <c r="AC993" s="40">
        <f>_xll.qlInterestRateIndexFixingDate($Y$21,AD993)</f>
        <v>46339</v>
      </c>
      <c r="AD993" s="40">
        <f>_xll.qlCalendarAdvance(calendar,$AD992,AB993,,,trigger)</f>
        <v>46343</v>
      </c>
      <c r="AE993" s="40">
        <f>_xll.qlInterestRateIndexMaturity($Y$21,AD993,)</f>
        <v>46435</v>
      </c>
      <c r="AF993" s="43" t="e">
        <f>_xll.qlTenorBasisValue(TenorBasis3M,AD993,_xll.ohTrigger(trigger,$Y$36))</f>
        <v>#NUM!</v>
      </c>
      <c r="AG993" s="82" t="e">
        <f t="shared" si="44"/>
        <v>#NUM!</v>
      </c>
      <c r="AH993" s="82">
        <f>_xll.qlIndexFixing($Y$21,$AC993,TRUE,_xll.ohTrigger(trigger))</f>
        <v>2.0443597280725399E-2</v>
      </c>
      <c r="AI993" s="43" t="e">
        <f>_xll.qlIndexFixing($Y$6,$AC993,TRUE,trigger)</f>
        <v>#NUM!</v>
      </c>
      <c r="AJ993" s="45" t="e">
        <f t="shared" si="45"/>
        <v>#NUM!</v>
      </c>
    </row>
    <row r="994" spans="28:36" x14ac:dyDescent="0.2">
      <c r="AB994" s="114" t="s">
        <v>87</v>
      </c>
      <c r="AC994" s="40">
        <f>_xll.qlInterestRateIndexFixingDate($Y$21,AD994)</f>
        <v>46346</v>
      </c>
      <c r="AD994" s="40">
        <f>_xll.qlCalendarAdvance(calendar,$AD993,AB994,,,trigger)</f>
        <v>46350</v>
      </c>
      <c r="AE994" s="40">
        <f>_xll.qlInterestRateIndexMaturity($Y$21,AD994,)</f>
        <v>46442</v>
      </c>
      <c r="AF994" s="43" t="e">
        <f>_xll.qlTenorBasisValue(TenorBasis3M,AD994,_xll.ohTrigger(trigger,$Y$36))</f>
        <v>#NUM!</v>
      </c>
      <c r="AG994" s="82" t="e">
        <f t="shared" si="44"/>
        <v>#NUM!</v>
      </c>
      <c r="AH994" s="82">
        <f>_xll.qlIndexFixing($Y$21,$AC994,TRUE,_xll.ohTrigger(trigger))</f>
        <v>2.0457113538764293E-2</v>
      </c>
      <c r="AI994" s="43" t="e">
        <f>_xll.qlIndexFixing($Y$6,$AC994,TRUE,trigger)</f>
        <v>#NUM!</v>
      </c>
      <c r="AJ994" s="45" t="e">
        <f t="shared" si="45"/>
        <v>#NUM!</v>
      </c>
    </row>
    <row r="995" spans="28:36" x14ac:dyDescent="0.2">
      <c r="AB995" s="114" t="s">
        <v>87</v>
      </c>
      <c r="AC995" s="40">
        <f>_xll.qlInterestRateIndexFixingDate($Y$21,AD995)</f>
        <v>46353</v>
      </c>
      <c r="AD995" s="40">
        <f>_xll.qlCalendarAdvance(calendar,$AD994,AB995,,,trigger)</f>
        <v>46357</v>
      </c>
      <c r="AE995" s="40">
        <f>_xll.qlInterestRateIndexMaturity($Y$21,AD995,)</f>
        <v>46447</v>
      </c>
      <c r="AF995" s="43" t="e">
        <f>_xll.qlTenorBasisValue(TenorBasis3M,AD995,_xll.ohTrigger(trigger,$Y$36))</f>
        <v>#NUM!</v>
      </c>
      <c r="AG995" s="82" t="e">
        <f t="shared" si="44"/>
        <v>#NUM!</v>
      </c>
      <c r="AH995" s="82">
        <f>_xll.qlIndexFixing($Y$21,$AC995,TRUE,_xll.ohTrigger(trigger))</f>
        <v>2.0467475977580918E-2</v>
      </c>
      <c r="AI995" s="43" t="e">
        <f>_xll.qlIndexFixing($Y$6,$AC995,TRUE,trigger)</f>
        <v>#NUM!</v>
      </c>
      <c r="AJ995" s="45" t="e">
        <f t="shared" si="45"/>
        <v>#NUM!</v>
      </c>
    </row>
    <row r="996" spans="28:36" x14ac:dyDescent="0.2">
      <c r="AB996" s="114" t="s">
        <v>87</v>
      </c>
      <c r="AC996" s="40">
        <f>_xll.qlInterestRateIndexFixingDate($Y$21,AD996)</f>
        <v>46360</v>
      </c>
      <c r="AD996" s="40">
        <f>_xll.qlCalendarAdvance(calendar,$AD995,AB996,,,trigger)</f>
        <v>46364</v>
      </c>
      <c r="AE996" s="40">
        <f>_xll.qlInterestRateIndexMaturity($Y$21,AD996,)</f>
        <v>46454</v>
      </c>
      <c r="AF996" s="43" t="e">
        <f>_xll.qlTenorBasisValue(TenorBasis3M,AD996,_xll.ohTrigger(trigger,$Y$36))</f>
        <v>#NUM!</v>
      </c>
      <c r="AG996" s="82" t="e">
        <f t="shared" si="44"/>
        <v>#NUM!</v>
      </c>
      <c r="AH996" s="82">
        <f>_xll.qlIndexFixing($Y$21,$AC996,TRUE,_xll.ohTrigger(trigger))</f>
        <v>2.0480756996085425E-2</v>
      </c>
      <c r="AI996" s="43" t="e">
        <f>_xll.qlIndexFixing($Y$6,$AC996,TRUE,trigger)</f>
        <v>#NUM!</v>
      </c>
      <c r="AJ996" s="45" t="e">
        <f t="shared" si="45"/>
        <v>#NUM!</v>
      </c>
    </row>
    <row r="997" spans="28:36" x14ac:dyDescent="0.2">
      <c r="AB997" s="114" t="s">
        <v>87</v>
      </c>
      <c r="AC997" s="40">
        <f>_xll.qlInterestRateIndexFixingDate($Y$21,AD997)</f>
        <v>46367</v>
      </c>
      <c r="AD997" s="40">
        <f>_xll.qlCalendarAdvance(calendar,$AD996,AB997,,,trigger)</f>
        <v>46371</v>
      </c>
      <c r="AE997" s="40">
        <f>_xll.qlInterestRateIndexMaturity($Y$21,AD997,)</f>
        <v>46461</v>
      </c>
      <c r="AF997" s="43" t="e">
        <f>_xll.qlTenorBasisValue(TenorBasis3M,AD997,_xll.ohTrigger(trigger,$Y$36))</f>
        <v>#NUM!</v>
      </c>
      <c r="AG997" s="82" t="e">
        <f t="shared" si="44"/>
        <v>#NUM!</v>
      </c>
      <c r="AH997" s="82">
        <f>_xll.qlIndexFixing($Y$21,$AC997,TRUE,_xll.ohTrigger(trigger))</f>
        <v>2.0493912169964545E-2</v>
      </c>
      <c r="AI997" s="43" t="e">
        <f>_xll.qlIndexFixing($Y$6,$AC997,TRUE,trigger)</f>
        <v>#NUM!</v>
      </c>
      <c r="AJ997" s="45" t="e">
        <f t="shared" si="45"/>
        <v>#NUM!</v>
      </c>
    </row>
    <row r="998" spans="28:36" x14ac:dyDescent="0.2">
      <c r="AB998" s="114" t="s">
        <v>87</v>
      </c>
      <c r="AC998" s="40">
        <f>_xll.qlInterestRateIndexFixingDate($Y$21,AD998)</f>
        <v>46374</v>
      </c>
      <c r="AD998" s="40">
        <f>_xll.qlCalendarAdvance(calendar,$AD997,AB998,,,trigger)</f>
        <v>46378</v>
      </c>
      <c r="AE998" s="40">
        <f>_xll.qlInterestRateIndexMaturity($Y$21,AD998,)</f>
        <v>46468</v>
      </c>
      <c r="AF998" s="43" t="e">
        <f>_xll.qlTenorBasisValue(TenorBasis3M,AD998,_xll.ohTrigger(trigger,$Y$36))</f>
        <v>#NUM!</v>
      </c>
      <c r="AG998" s="82" t="e">
        <f t="shared" si="44"/>
        <v>#NUM!</v>
      </c>
      <c r="AH998" s="82">
        <f>_xll.qlIndexFixing($Y$21,$AC998,TRUE,_xll.ohTrigger(trigger))</f>
        <v>2.0506941497982822E-2</v>
      </c>
      <c r="AI998" s="43" t="e">
        <f>_xll.qlIndexFixing($Y$6,$AC998,TRUE,trigger)</f>
        <v>#NUM!</v>
      </c>
      <c r="AJ998" s="45" t="e">
        <f t="shared" si="45"/>
        <v>#NUM!</v>
      </c>
    </row>
    <row r="999" spans="28:36" x14ac:dyDescent="0.2">
      <c r="AB999" s="114" t="s">
        <v>87</v>
      </c>
      <c r="AC999" s="40">
        <f>_xll.qlInterestRateIndexFixingDate($Y$21,AD999)</f>
        <v>46380</v>
      </c>
      <c r="AD999" s="40">
        <f>_xll.qlCalendarAdvance(calendar,$AD998,AB999,,,trigger)</f>
        <v>46385</v>
      </c>
      <c r="AE999" s="40">
        <f>_xll.qlInterestRateIndexMaturity($Y$21,AD999,)</f>
        <v>46476</v>
      </c>
      <c r="AF999" s="43" t="e">
        <f>_xll.qlTenorBasisValue(TenorBasis3M,AD999,_xll.ohTrigger(trigger,$Y$36))</f>
        <v>#NUM!</v>
      </c>
      <c r="AG999" s="82" t="e">
        <f t="shared" si="44"/>
        <v>#NUM!</v>
      </c>
      <c r="AH999" s="82">
        <f>_xll.qlIndexFixing($Y$21,$AC999,TRUE,_xll.ohTrigger(trigger))</f>
        <v>2.0521326340491711E-2</v>
      </c>
      <c r="AI999" s="43" t="e">
        <f>_xll.qlIndexFixing($Y$6,$AC999,TRUE,trigger)</f>
        <v>#NUM!</v>
      </c>
      <c r="AJ999" s="45" t="e">
        <f t="shared" si="45"/>
        <v>#NUM!</v>
      </c>
    </row>
    <row r="1000" spans="28:36" x14ac:dyDescent="0.2">
      <c r="AB1000" s="114" t="s">
        <v>87</v>
      </c>
      <c r="AC1000" s="40">
        <f>_xll.qlInterestRateIndexFixingDate($Y$21,AD1000)</f>
        <v>46387</v>
      </c>
      <c r="AD1000" s="40">
        <f>_xll.qlCalendarAdvance(calendar,$AD999,AB1000,,,trigger)</f>
        <v>46392</v>
      </c>
      <c r="AE1000" s="40">
        <f>_xll.qlInterestRateIndexMaturity($Y$21,AD1000,)</f>
        <v>46482</v>
      </c>
      <c r="AF1000" s="43" t="e">
        <f>_xll.qlTenorBasisValue(TenorBasis3M,AD1000,_xll.ohTrigger(trigger,$Y$36))</f>
        <v>#NUM!</v>
      </c>
      <c r="AG1000" s="82" t="e">
        <f t="shared" si="44"/>
        <v>#NUM!</v>
      </c>
      <c r="AH1000" s="82">
        <f>_xll.qlIndexFixing($Y$21,$AC1000,TRUE,_xll.ohTrigger(trigger))</f>
        <v>2.0532622611556306E-2</v>
      </c>
      <c r="AI1000" s="43" t="e">
        <f>_xll.qlIndexFixing($Y$6,$AC1000,TRUE,trigger)</f>
        <v>#NUM!</v>
      </c>
      <c r="AJ1000" s="45" t="e">
        <f t="shared" si="45"/>
        <v>#NUM!</v>
      </c>
    </row>
    <row r="1001" spans="28:36" x14ac:dyDescent="0.2">
      <c r="AB1001" s="114" t="s">
        <v>87</v>
      </c>
      <c r="AC1001" s="40">
        <f>_xll.qlInterestRateIndexFixingDate($Y$21,AD1001)</f>
        <v>46395</v>
      </c>
      <c r="AD1001" s="40">
        <f>_xll.qlCalendarAdvance(calendar,$AD1000,AB1001,,,trigger)</f>
        <v>46399</v>
      </c>
      <c r="AE1001" s="40">
        <f>_xll.qlInterestRateIndexMaturity($Y$21,AD1001,)</f>
        <v>46489</v>
      </c>
      <c r="AF1001" s="43" t="e">
        <f>_xll.qlTenorBasisValue(TenorBasis3M,AD1001,_xll.ohTrigger(trigger,$Y$36))</f>
        <v>#NUM!</v>
      </c>
      <c r="AG1001" s="82" t="e">
        <f t="shared" si="44"/>
        <v>#NUM!</v>
      </c>
      <c r="AH1001" s="82">
        <f>_xll.qlIndexFixing($Y$21,$AC1001,TRUE,_xll.ohTrigger(trigger))</f>
        <v>2.0545274394698332E-2</v>
      </c>
      <c r="AI1001" s="43" t="e">
        <f>_xll.qlIndexFixing($Y$6,$AC1001,TRUE,trigger)</f>
        <v>#NUM!</v>
      </c>
      <c r="AJ1001" s="45" t="e">
        <f t="shared" si="45"/>
        <v>#NUM!</v>
      </c>
    </row>
    <row r="1002" spans="28:36" x14ac:dyDescent="0.2">
      <c r="AB1002" s="114" t="s">
        <v>87</v>
      </c>
      <c r="AC1002" s="40">
        <f>_xll.qlInterestRateIndexFixingDate($Y$21,AD1002)</f>
        <v>46402</v>
      </c>
      <c r="AD1002" s="40">
        <f>_xll.qlCalendarAdvance(calendar,$AD1001,AB1002,,,trigger)</f>
        <v>46406</v>
      </c>
      <c r="AE1002" s="40">
        <f>_xll.qlInterestRateIndexMaturity($Y$21,AD1002,)</f>
        <v>46496</v>
      </c>
      <c r="AF1002" s="43" t="e">
        <f>_xll.qlTenorBasisValue(TenorBasis3M,AD1002,_xll.ohTrigger(trigger,$Y$36))</f>
        <v>#NUM!</v>
      </c>
      <c r="AG1002" s="82" t="e">
        <f t="shared" si="44"/>
        <v>#NUM!</v>
      </c>
      <c r="AH1002" s="82">
        <f>_xll.qlIndexFixing($Y$21,$AC1002,TRUE,_xll.ohTrigger(trigger))</f>
        <v>2.0557800327155817E-2</v>
      </c>
      <c r="AI1002" s="43" t="e">
        <f>_xll.qlIndexFixing($Y$6,$AC1002,TRUE,trigger)</f>
        <v>#NUM!</v>
      </c>
      <c r="AJ1002" s="45" t="e">
        <f t="shared" si="45"/>
        <v>#NUM!</v>
      </c>
    </row>
    <row r="1003" spans="28:36" x14ac:dyDescent="0.2">
      <c r="AB1003" s="114" t="s">
        <v>87</v>
      </c>
      <c r="AC1003" s="40">
        <f>_xll.qlInterestRateIndexFixingDate($Y$21,AD1003)</f>
        <v>46409</v>
      </c>
      <c r="AD1003" s="40">
        <f>_xll.qlCalendarAdvance(calendar,$AD1002,AB1003,,,trigger)</f>
        <v>46413</v>
      </c>
      <c r="AE1003" s="40">
        <f>_xll.qlInterestRateIndexMaturity($Y$21,AD1003,)</f>
        <v>46503</v>
      </c>
      <c r="AF1003" s="43" t="e">
        <f>_xll.qlTenorBasisValue(TenorBasis3M,AD1003,_xll.ohTrigger(trigger,$Y$36))</f>
        <v>#NUM!</v>
      </c>
      <c r="AG1003" s="82" t="e">
        <f t="shared" si="44"/>
        <v>#NUM!</v>
      </c>
      <c r="AH1003" s="82">
        <f>_xll.qlIndexFixing($Y$21,$AC1003,TRUE,_xll.ohTrigger(trigger))</f>
        <v>2.0570200407753703E-2</v>
      </c>
      <c r="AI1003" s="43" t="e">
        <f>_xll.qlIndexFixing($Y$6,$AC1003,TRUE,trigger)</f>
        <v>#NUM!</v>
      </c>
      <c r="AJ1003" s="45" t="e">
        <f t="shared" si="45"/>
        <v>#NUM!</v>
      </c>
    </row>
    <row r="1004" spans="28:36" x14ac:dyDescent="0.2">
      <c r="AB1004" s="114" t="s">
        <v>87</v>
      </c>
      <c r="AC1004" s="40">
        <f>_xll.qlInterestRateIndexFixingDate($Y$21,AD1004)</f>
        <v>46416</v>
      </c>
      <c r="AD1004" s="40">
        <f>_xll.qlCalendarAdvance(calendar,$AD1003,AB1004,,,trigger)</f>
        <v>46420</v>
      </c>
      <c r="AE1004" s="40">
        <f>_xll.qlInterestRateIndexMaturity($Y$21,AD1004,)</f>
        <v>46510</v>
      </c>
      <c r="AF1004" s="43" t="e">
        <f>_xll.qlTenorBasisValue(TenorBasis3M,AD1004,_xll.ohTrigger(trigger,$Y$36))</f>
        <v>#NUM!</v>
      </c>
      <c r="AG1004" s="82" t="e">
        <f t="shared" si="44"/>
        <v>#NUM!</v>
      </c>
      <c r="AH1004" s="82">
        <f>_xll.qlIndexFixing($Y$21,$AC1004,TRUE,_xll.ohTrigger(trigger))</f>
        <v>2.0582474635324033E-2</v>
      </c>
      <c r="AI1004" s="43" t="e">
        <f>_xll.qlIndexFixing($Y$6,$AC1004,TRUE,trigger)</f>
        <v>#NUM!</v>
      </c>
      <c r="AJ1004" s="45" t="e">
        <f t="shared" si="45"/>
        <v>#NUM!</v>
      </c>
    </row>
    <row r="1005" spans="28:36" x14ac:dyDescent="0.2">
      <c r="AB1005" s="114" t="s">
        <v>87</v>
      </c>
      <c r="AC1005" s="40">
        <f>_xll.qlInterestRateIndexFixingDate($Y$21,AD1005)</f>
        <v>46423</v>
      </c>
      <c r="AD1005" s="40">
        <f>_xll.qlCalendarAdvance(calendar,$AD1004,AB1005,,,trigger)</f>
        <v>46427</v>
      </c>
      <c r="AE1005" s="40">
        <f>_xll.qlInterestRateIndexMaturity($Y$21,AD1005,)</f>
        <v>46517</v>
      </c>
      <c r="AF1005" s="43" t="e">
        <f>_xll.qlTenorBasisValue(TenorBasis3M,AD1005,_xll.ohTrigger(trigger,$Y$36))</f>
        <v>#NUM!</v>
      </c>
      <c r="AG1005" s="82" t="e">
        <f t="shared" si="44"/>
        <v>#NUM!</v>
      </c>
      <c r="AH1005" s="82">
        <f>_xll.qlIndexFixing($Y$21,$AC1005,TRUE,_xll.ohTrigger(trigger))</f>
        <v>2.0594623008717505E-2</v>
      </c>
      <c r="AI1005" s="43" t="e">
        <f>_xll.qlIndexFixing($Y$6,$AC1005,TRUE,trigger)</f>
        <v>#NUM!</v>
      </c>
      <c r="AJ1005" s="45" t="e">
        <f t="shared" si="45"/>
        <v>#NUM!</v>
      </c>
    </row>
    <row r="1006" spans="28:36" x14ac:dyDescent="0.2">
      <c r="AB1006" s="114" t="s">
        <v>87</v>
      </c>
      <c r="AC1006" s="40">
        <f>_xll.qlInterestRateIndexFixingDate($Y$21,AD1006)</f>
        <v>46430</v>
      </c>
      <c r="AD1006" s="40">
        <f>_xll.qlCalendarAdvance(calendar,$AD1005,AB1006,,,trigger)</f>
        <v>46434</v>
      </c>
      <c r="AE1006" s="40">
        <f>_xll.qlInterestRateIndexMaturity($Y$21,AD1006,)</f>
        <v>46524</v>
      </c>
      <c r="AF1006" s="43" t="e">
        <f>_xll.qlTenorBasisValue(TenorBasis3M,AD1006,_xll.ohTrigger(trigger,$Y$36))</f>
        <v>#NUM!</v>
      </c>
      <c r="AG1006" s="82" t="e">
        <f t="shared" si="44"/>
        <v>#NUM!</v>
      </c>
      <c r="AH1006" s="82">
        <f>_xll.qlIndexFixing($Y$21,$AC1006,TRUE,_xll.ohTrigger(trigger))</f>
        <v>2.0606645526790146E-2</v>
      </c>
      <c r="AI1006" s="43" t="e">
        <f>_xll.qlIndexFixing($Y$6,$AC1006,TRUE,trigger)</f>
        <v>#NUM!</v>
      </c>
      <c r="AJ1006" s="45" t="e">
        <f t="shared" si="45"/>
        <v>#NUM!</v>
      </c>
    </row>
    <row r="1007" spans="28:36" x14ac:dyDescent="0.2">
      <c r="AB1007" s="114" t="s">
        <v>87</v>
      </c>
      <c r="AC1007" s="40">
        <f>_xll.qlInterestRateIndexFixingDate($Y$21,AD1007)</f>
        <v>46437</v>
      </c>
      <c r="AD1007" s="40">
        <f>_xll.qlCalendarAdvance(calendar,$AD1006,AB1007,,,trigger)</f>
        <v>46441</v>
      </c>
      <c r="AE1007" s="40">
        <f>_xll.qlInterestRateIndexMaturity($Y$21,AD1007,)</f>
        <v>46531</v>
      </c>
      <c r="AF1007" s="43" t="e">
        <f>_xll.qlTenorBasisValue(TenorBasis3M,AD1007,_xll.ohTrigger(trigger,$Y$36))</f>
        <v>#NUM!</v>
      </c>
      <c r="AG1007" s="82" t="e">
        <f t="shared" si="44"/>
        <v>#NUM!</v>
      </c>
      <c r="AH1007" s="82">
        <f>_xll.qlIndexFixing($Y$21,$AC1007,TRUE,_xll.ohTrigger(trigger))</f>
        <v>2.061854218841308E-2</v>
      </c>
      <c r="AI1007" s="43" t="e">
        <f>_xll.qlIndexFixing($Y$6,$AC1007,TRUE,trigger)</f>
        <v>#NUM!</v>
      </c>
      <c r="AJ1007" s="45" t="e">
        <f t="shared" si="45"/>
        <v>#NUM!</v>
      </c>
    </row>
    <row r="1008" spans="28:36" x14ac:dyDescent="0.2">
      <c r="AB1008" s="114" t="s">
        <v>87</v>
      </c>
      <c r="AC1008" s="40">
        <f>_xll.qlInterestRateIndexFixingDate($Y$21,AD1008)</f>
        <v>46444</v>
      </c>
      <c r="AD1008" s="40">
        <f>_xll.qlCalendarAdvance(calendar,$AD1007,AB1008,,,trigger)</f>
        <v>46448</v>
      </c>
      <c r="AE1008" s="40">
        <f>_xll.qlInterestRateIndexMaturity($Y$21,AD1008,)</f>
        <v>46540</v>
      </c>
      <c r="AF1008" s="43" t="e">
        <f>_xll.qlTenorBasisValue(TenorBasis3M,AD1008,_xll.ohTrigger(trigger,$Y$36))</f>
        <v>#NUM!</v>
      </c>
      <c r="AG1008" s="82" t="e">
        <f t="shared" si="44"/>
        <v>#NUM!</v>
      </c>
      <c r="AH1008" s="82">
        <f>_xll.qlIndexFixing($Y$21,$AC1008,TRUE,_xll.ohTrigger(trigger))</f>
        <v>2.0633125748740839E-2</v>
      </c>
      <c r="AI1008" s="43" t="e">
        <f>_xll.qlIndexFixing($Y$6,$AC1008,TRUE,trigger)</f>
        <v>#NUM!</v>
      </c>
      <c r="AJ1008" s="45" t="e">
        <f t="shared" si="45"/>
        <v>#NUM!</v>
      </c>
    </row>
    <row r="1009" spans="28:36" x14ac:dyDescent="0.2">
      <c r="AB1009" s="114" t="s">
        <v>87</v>
      </c>
      <c r="AC1009" s="40">
        <f>_xll.qlInterestRateIndexFixingDate($Y$21,AD1009)</f>
        <v>46451</v>
      </c>
      <c r="AD1009" s="40">
        <f>_xll.qlCalendarAdvance(calendar,$AD1008,AB1009,,,trigger)</f>
        <v>46455</v>
      </c>
      <c r="AE1009" s="40">
        <f>_xll.qlInterestRateIndexMaturity($Y$21,AD1009,)</f>
        <v>46547</v>
      </c>
      <c r="AF1009" s="43" t="e">
        <f>_xll.qlTenorBasisValue(TenorBasis3M,AD1009,_xll.ohTrigger(trigger,$Y$36))</f>
        <v>#NUM!</v>
      </c>
      <c r="AG1009" s="82" t="e">
        <f t="shared" si="44"/>
        <v>#NUM!</v>
      </c>
      <c r="AH1009" s="82">
        <f>_xll.qlIndexFixing($Y$21,$AC1009,TRUE,_xll.ohTrigger(trigger))</f>
        <v>2.064475404384418E-2</v>
      </c>
      <c r="AI1009" s="43" t="e">
        <f>_xll.qlIndexFixing($Y$6,$AC1009,TRUE,trigger)</f>
        <v>#NUM!</v>
      </c>
      <c r="AJ1009" s="45" t="e">
        <f t="shared" si="45"/>
        <v>#NUM!</v>
      </c>
    </row>
    <row r="1010" spans="28:36" x14ac:dyDescent="0.2">
      <c r="AB1010" s="114" t="s">
        <v>87</v>
      </c>
      <c r="AC1010" s="40">
        <f>_xll.qlInterestRateIndexFixingDate($Y$21,AD1010)</f>
        <v>46458</v>
      </c>
      <c r="AD1010" s="40">
        <f>_xll.qlCalendarAdvance(calendar,$AD1009,AB1010,,,trigger)</f>
        <v>46462</v>
      </c>
      <c r="AE1010" s="40">
        <f>_xll.qlInterestRateIndexMaturity($Y$21,AD1010,)</f>
        <v>46554</v>
      </c>
      <c r="AF1010" s="43" t="e">
        <f>_xll.qlTenorBasisValue(TenorBasis3M,AD1010,_xll.ohTrigger(trigger,$Y$36))</f>
        <v>#NUM!</v>
      </c>
      <c r="AG1010" s="82" t="e">
        <f t="shared" si="44"/>
        <v>#NUM!</v>
      </c>
      <c r="AH1010" s="82">
        <f>_xll.qlIndexFixing($Y$21,$AC1010,TRUE,_xll.ohTrigger(trigger))</f>
        <v>2.0656256465368131E-2</v>
      </c>
      <c r="AI1010" s="43" t="e">
        <f>_xll.qlIndexFixing($Y$6,$AC1010,TRUE,trigger)</f>
        <v>#NUM!</v>
      </c>
      <c r="AJ1010" s="45" t="e">
        <f t="shared" si="45"/>
        <v>#NUM!</v>
      </c>
    </row>
    <row r="1011" spans="28:36" x14ac:dyDescent="0.2">
      <c r="AB1011" s="114" t="s">
        <v>87</v>
      </c>
      <c r="AC1011" s="40">
        <f>_xll.qlInterestRateIndexFixingDate($Y$21,AD1011)</f>
        <v>46465</v>
      </c>
      <c r="AD1011" s="40">
        <f>_xll.qlCalendarAdvance(calendar,$AD1010,AB1011,,,trigger)</f>
        <v>46469</v>
      </c>
      <c r="AE1011" s="40">
        <f>_xll.qlInterestRateIndexMaturity($Y$21,AD1011,)</f>
        <v>46561</v>
      </c>
      <c r="AF1011" s="43" t="e">
        <f>_xll.qlTenorBasisValue(TenorBasis3M,AD1011,_xll.ohTrigger(trigger,$Y$36))</f>
        <v>#NUM!</v>
      </c>
      <c r="AG1011" s="82" t="e">
        <f t="shared" si="44"/>
        <v>#NUM!</v>
      </c>
      <c r="AH1011" s="82">
        <f>_xll.qlIndexFixing($Y$21,$AC1011,TRUE,_xll.ohTrigger(trigger))</f>
        <v>2.0667633012209231E-2</v>
      </c>
      <c r="AI1011" s="43" t="e">
        <f>_xll.qlIndexFixing($Y$6,$AC1011,TRUE,trigger)</f>
        <v>#NUM!</v>
      </c>
      <c r="AJ1011" s="45" t="e">
        <f t="shared" si="45"/>
        <v>#NUM!</v>
      </c>
    </row>
    <row r="1012" spans="28:36" x14ac:dyDescent="0.2">
      <c r="AB1012" s="114" t="s">
        <v>87</v>
      </c>
      <c r="AC1012" s="40">
        <f>_xll.qlInterestRateIndexFixingDate($Y$21,AD1012)</f>
        <v>46470</v>
      </c>
      <c r="AD1012" s="40">
        <f>_xll.qlCalendarAdvance(calendar,$AD1011,AB1012,,,trigger)</f>
        <v>46476</v>
      </c>
      <c r="AE1012" s="40">
        <f>_xll.qlInterestRateIndexMaturity($Y$21,AD1012,)</f>
        <v>46568</v>
      </c>
      <c r="AF1012" s="43" t="e">
        <f>_xll.qlTenorBasisValue(TenorBasis3M,AD1012,_xll.ohTrigger(trigger,$Y$36))</f>
        <v>#NUM!</v>
      </c>
      <c r="AG1012" s="82" t="e">
        <f t="shared" si="44"/>
        <v>#NUM!</v>
      </c>
      <c r="AH1012" s="82">
        <f>_xll.qlIndexFixing($Y$21,$AC1012,TRUE,_xll.ohTrigger(trigger))</f>
        <v>2.0678883683275313E-2</v>
      </c>
      <c r="AI1012" s="43" t="e">
        <f>_xll.qlIndexFixing($Y$6,$AC1012,TRUE,trigger)</f>
        <v>#NUM!</v>
      </c>
      <c r="AJ1012" s="45" t="e">
        <f t="shared" si="45"/>
        <v>#NUM!</v>
      </c>
    </row>
    <row r="1013" spans="28:36" x14ac:dyDescent="0.2">
      <c r="AB1013" s="114" t="s">
        <v>87</v>
      </c>
      <c r="AC1013" s="40">
        <f>_xll.qlInterestRateIndexFixingDate($Y$21,AD1013)</f>
        <v>46479</v>
      </c>
      <c r="AD1013" s="40">
        <f>_xll.qlCalendarAdvance(calendar,$AD1012,AB1013,,,trigger)</f>
        <v>46483</v>
      </c>
      <c r="AE1013" s="40">
        <f>_xll.qlInterestRateIndexMaturity($Y$21,AD1013,)</f>
        <v>46574</v>
      </c>
      <c r="AF1013" s="43" t="e">
        <f>_xll.qlTenorBasisValue(TenorBasis3M,AD1013,_xll.ohTrigger(trigger,$Y$36))</f>
        <v>#NUM!</v>
      </c>
      <c r="AG1013" s="82" t="e">
        <f t="shared" si="44"/>
        <v>#NUM!</v>
      </c>
      <c r="AH1013" s="82">
        <f>_xll.qlIndexFixing($Y$21,$AC1013,TRUE,_xll.ohTrigger(trigger))</f>
        <v>2.0688644166847837E-2</v>
      </c>
      <c r="AI1013" s="43" t="e">
        <f>_xll.qlIndexFixing($Y$6,$AC1013,TRUE,trigger)</f>
        <v>#NUM!</v>
      </c>
      <c r="AJ1013" s="45" t="e">
        <f t="shared" si="45"/>
        <v>#NUM!</v>
      </c>
    </row>
    <row r="1014" spans="28:36" x14ac:dyDescent="0.2">
      <c r="AB1014" s="114" t="s">
        <v>87</v>
      </c>
      <c r="AC1014" s="40">
        <f>_xll.qlInterestRateIndexFixingDate($Y$21,AD1014)</f>
        <v>46486</v>
      </c>
      <c r="AD1014" s="40">
        <f>_xll.qlCalendarAdvance(calendar,$AD1013,AB1014,,,trigger)</f>
        <v>46490</v>
      </c>
      <c r="AE1014" s="40">
        <f>_xll.qlInterestRateIndexMaturity($Y$21,AD1014,)</f>
        <v>46581</v>
      </c>
      <c r="AF1014" s="43" t="e">
        <f>_xll.qlTenorBasisValue(TenorBasis3M,AD1014,_xll.ohTrigger(trigger,$Y$36))</f>
        <v>#NUM!</v>
      </c>
      <c r="AG1014" s="82" t="e">
        <f t="shared" si="44"/>
        <v>#NUM!</v>
      </c>
      <c r="AH1014" s="82">
        <f>_xll.qlIndexFixing($Y$21,$AC1014,TRUE,_xll.ohTrigger(trigger))</f>
        <v>2.0699651443396534E-2</v>
      </c>
      <c r="AI1014" s="43" t="e">
        <f>_xll.qlIndexFixing($Y$6,$AC1014,TRUE,trigger)</f>
        <v>#NUM!</v>
      </c>
      <c r="AJ1014" s="45" t="e">
        <f t="shared" si="45"/>
        <v>#NUM!</v>
      </c>
    </row>
    <row r="1015" spans="28:36" x14ac:dyDescent="0.2">
      <c r="AB1015" s="114" t="s">
        <v>87</v>
      </c>
      <c r="AC1015" s="40">
        <f>_xll.qlInterestRateIndexFixingDate($Y$21,AD1015)</f>
        <v>46493</v>
      </c>
      <c r="AD1015" s="40">
        <f>_xll.qlCalendarAdvance(calendar,$AD1014,AB1015,,,trigger)</f>
        <v>46497</v>
      </c>
      <c r="AE1015" s="40">
        <f>_xll.qlInterestRateIndexMaturity($Y$21,AD1015,)</f>
        <v>46588</v>
      </c>
      <c r="AF1015" s="43" t="e">
        <f>_xll.qlTenorBasisValue(TenorBasis3M,AD1015,_xll.ohTrigger(trigger,$Y$36))</f>
        <v>#NUM!</v>
      </c>
      <c r="AG1015" s="82" t="e">
        <f t="shared" si="44"/>
        <v>#NUM!</v>
      </c>
      <c r="AH1015" s="82">
        <f>_xll.qlIndexFixing($Y$21,$AC1015,TRUE,_xll.ohTrigger(trigger))</f>
        <v>2.0710532847928245E-2</v>
      </c>
      <c r="AI1015" s="43" t="e">
        <f>_xll.qlIndexFixing($Y$6,$AC1015,TRUE,trigger)</f>
        <v>#NUM!</v>
      </c>
      <c r="AJ1015" s="45" t="e">
        <f t="shared" si="45"/>
        <v>#NUM!</v>
      </c>
    </row>
    <row r="1016" spans="28:36" x14ac:dyDescent="0.2">
      <c r="AB1016" s="114" t="s">
        <v>87</v>
      </c>
      <c r="AC1016" s="40">
        <f>_xll.qlInterestRateIndexFixingDate($Y$21,AD1016)</f>
        <v>46500</v>
      </c>
      <c r="AD1016" s="40">
        <f>_xll.qlCalendarAdvance(calendar,$AD1015,AB1016,,,trigger)</f>
        <v>46504</v>
      </c>
      <c r="AE1016" s="40">
        <f>_xll.qlInterestRateIndexMaturity($Y$21,AD1016,)</f>
        <v>46595</v>
      </c>
      <c r="AF1016" s="43" t="e">
        <f>_xll.qlTenorBasisValue(TenorBasis3M,AD1016,_xll.ohTrigger(trigger,$Y$36))</f>
        <v>#NUM!</v>
      </c>
      <c r="AG1016" s="82" t="e">
        <f t="shared" si="44"/>
        <v>#NUM!</v>
      </c>
      <c r="AH1016" s="82">
        <f>_xll.qlIndexFixing($Y$21,$AC1016,TRUE,_xll.ohTrigger(trigger))</f>
        <v>2.0721288379408197E-2</v>
      </c>
      <c r="AI1016" s="43" t="e">
        <f>_xll.qlIndexFixing($Y$6,$AC1016,TRUE,trigger)</f>
        <v>#NUM!</v>
      </c>
      <c r="AJ1016" s="45" t="e">
        <f t="shared" si="45"/>
        <v>#NUM!</v>
      </c>
    </row>
    <row r="1017" spans="28:36" x14ac:dyDescent="0.2">
      <c r="AB1017" s="114" t="s">
        <v>87</v>
      </c>
      <c r="AC1017" s="40">
        <f>_xll.qlInterestRateIndexFixingDate($Y$21,AD1017)</f>
        <v>46507</v>
      </c>
      <c r="AD1017" s="40">
        <f>_xll.qlCalendarAdvance(calendar,$AD1016,AB1017,,,trigger)</f>
        <v>46511</v>
      </c>
      <c r="AE1017" s="40">
        <f>_xll.qlInterestRateIndexMaturity($Y$21,AD1017,)</f>
        <v>46603</v>
      </c>
      <c r="AF1017" s="43" t="e">
        <f>_xll.qlTenorBasisValue(TenorBasis3M,AD1017,_xll.ohTrigger(trigger,$Y$36))</f>
        <v>#NUM!</v>
      </c>
      <c r="AG1017" s="82" t="e">
        <f t="shared" si="44"/>
        <v>#NUM!</v>
      </c>
      <c r="AH1017" s="82">
        <f>_xll.qlIndexFixing($Y$21,$AC1017,TRUE,_xll.ohTrigger(trigger))</f>
        <v>2.0733248864590315E-2</v>
      </c>
      <c r="AI1017" s="43" t="e">
        <f>_xll.qlIndexFixing($Y$6,$AC1017,TRUE,trigger)</f>
        <v>#NUM!</v>
      </c>
      <c r="AJ1017" s="45" t="e">
        <f t="shared" si="45"/>
        <v>#NUM!</v>
      </c>
    </row>
    <row r="1018" spans="28:36" x14ac:dyDescent="0.2">
      <c r="AB1018" s="114" t="s">
        <v>87</v>
      </c>
      <c r="AC1018" s="40">
        <f>_xll.qlInterestRateIndexFixingDate($Y$21,AD1018)</f>
        <v>46514</v>
      </c>
      <c r="AD1018" s="40">
        <f>_xll.qlCalendarAdvance(calendar,$AD1017,AB1018,,,trigger)</f>
        <v>46518</v>
      </c>
      <c r="AE1018" s="40">
        <f>_xll.qlInterestRateIndexMaturity($Y$21,AD1018,)</f>
        <v>46610</v>
      </c>
      <c r="AF1018" s="43" t="e">
        <f>_xll.qlTenorBasisValue(TenorBasis3M,AD1018,_xll.ohTrigger(trigger,$Y$36))</f>
        <v>#NUM!</v>
      </c>
      <c r="AG1018" s="82" t="e">
        <f t="shared" si="44"/>
        <v>#NUM!</v>
      </c>
      <c r="AH1018" s="82">
        <f>_xll.qlIndexFixing($Y$21,$AC1018,TRUE,_xll.ohTrigger(trigger))</f>
        <v>2.0743744258743212E-2</v>
      </c>
      <c r="AI1018" s="43" t="e">
        <f>_xll.qlIndexFixing($Y$6,$AC1018,TRUE,trigger)</f>
        <v>#NUM!</v>
      </c>
      <c r="AJ1018" s="45" t="e">
        <f t="shared" si="45"/>
        <v>#NUM!</v>
      </c>
    </row>
    <row r="1019" spans="28:36" x14ac:dyDescent="0.2">
      <c r="AB1019" s="114" t="s">
        <v>87</v>
      </c>
      <c r="AC1019" s="40">
        <f>_xll.qlInterestRateIndexFixingDate($Y$21,AD1019)</f>
        <v>46521</v>
      </c>
      <c r="AD1019" s="40">
        <f>_xll.qlCalendarAdvance(calendar,$AD1018,AB1019,,,trigger)</f>
        <v>46525</v>
      </c>
      <c r="AE1019" s="40">
        <f>_xll.qlInterestRateIndexMaturity($Y$21,AD1019,)</f>
        <v>46617</v>
      </c>
      <c r="AF1019" s="43" t="e">
        <f>_xll.qlTenorBasisValue(TenorBasis3M,AD1019,_xll.ohTrigger(trigger,$Y$36))</f>
        <v>#NUM!</v>
      </c>
      <c r="AG1019" s="82" t="e">
        <f t="shared" si="44"/>
        <v>#NUM!</v>
      </c>
      <c r="AH1019" s="82">
        <f>_xll.qlIndexFixing($Y$21,$AC1019,TRUE,_xll.ohTrigger(trigger))</f>
        <v>2.0754113769812149E-2</v>
      </c>
      <c r="AI1019" s="43" t="e">
        <f>_xll.qlIndexFixing($Y$6,$AC1019,TRUE,trigger)</f>
        <v>#NUM!</v>
      </c>
      <c r="AJ1019" s="45" t="e">
        <f t="shared" si="45"/>
        <v>#NUM!</v>
      </c>
    </row>
    <row r="1020" spans="28:36" x14ac:dyDescent="0.2">
      <c r="AB1020" s="114" t="s">
        <v>87</v>
      </c>
      <c r="AC1020" s="40">
        <f>_xll.qlInterestRateIndexFixingDate($Y$21,AD1020)</f>
        <v>46528</v>
      </c>
      <c r="AD1020" s="40">
        <f>_xll.qlCalendarAdvance(calendar,$AD1019,AB1020,,,trigger)</f>
        <v>46532</v>
      </c>
      <c r="AE1020" s="40">
        <f>_xll.qlInterestRateIndexMaturity($Y$21,AD1020,)</f>
        <v>46624</v>
      </c>
      <c r="AF1020" s="43" t="e">
        <f>_xll.qlTenorBasisValue(TenorBasis3M,AD1020,_xll.ohTrigger(trigger,$Y$36))</f>
        <v>#NUM!</v>
      </c>
      <c r="AG1020" s="82" t="e">
        <f t="shared" si="44"/>
        <v>#NUM!</v>
      </c>
      <c r="AH1020" s="82">
        <f>_xll.qlIndexFixing($Y$21,$AC1020,TRUE,_xll.ohTrigger(trigger))</f>
        <v>2.0764357396802276E-2</v>
      </c>
      <c r="AI1020" s="43" t="e">
        <f>_xll.qlIndexFixing($Y$6,$AC1020,TRUE,trigger)</f>
        <v>#NUM!</v>
      </c>
      <c r="AJ1020" s="45" t="e">
        <f t="shared" si="45"/>
        <v>#NUM!</v>
      </c>
    </row>
    <row r="1021" spans="28:36" x14ac:dyDescent="0.2">
      <c r="AB1021" s="114" t="s">
        <v>87</v>
      </c>
      <c r="AC1021" s="40">
        <f>_xll.qlInterestRateIndexFixingDate($Y$21,AD1021)</f>
        <v>46535</v>
      </c>
      <c r="AD1021" s="40">
        <f>_xll.qlCalendarAdvance(calendar,$AD1020,AB1021,,,trigger)</f>
        <v>46539</v>
      </c>
      <c r="AE1021" s="40">
        <f>_xll.qlInterestRateIndexMaturity($Y$21,AD1021,)</f>
        <v>46631</v>
      </c>
      <c r="AF1021" s="43" t="e">
        <f>_xll.qlTenorBasisValue(TenorBasis3M,AD1021,_xll.ohTrigger(trigger,$Y$36))</f>
        <v>#NUM!</v>
      </c>
      <c r="AG1021" s="82" t="e">
        <f t="shared" si="44"/>
        <v>#NUM!</v>
      </c>
      <c r="AH1021" s="82">
        <f>_xll.qlIndexFixing($Y$21,$AC1021,TRUE,_xll.ohTrigger(trigger))</f>
        <v>2.0774475138730028E-2</v>
      </c>
      <c r="AI1021" s="43" t="e">
        <f>_xll.qlIndexFixing($Y$6,$AC1021,TRUE,trigger)</f>
        <v>#NUM!</v>
      </c>
      <c r="AJ1021" s="45" t="e">
        <f t="shared" si="45"/>
        <v>#NUM!</v>
      </c>
    </row>
    <row r="1022" spans="28:36" x14ac:dyDescent="0.2">
      <c r="AB1022" s="114" t="s">
        <v>87</v>
      </c>
      <c r="AC1022" s="40">
        <f>_xll.qlInterestRateIndexFixingDate($Y$21,AD1022)</f>
        <v>46542</v>
      </c>
      <c r="AD1022" s="40">
        <f>_xll.qlCalendarAdvance(calendar,$AD1021,AB1022,,,trigger)</f>
        <v>46546</v>
      </c>
      <c r="AE1022" s="40">
        <f>_xll.qlInterestRateIndexMaturity($Y$21,AD1022,)</f>
        <v>46638</v>
      </c>
      <c r="AF1022" s="43" t="e">
        <f>_xll.qlTenorBasisValue(TenorBasis3M,AD1022,_xll.ohTrigger(trigger,$Y$36))</f>
        <v>#NUM!</v>
      </c>
      <c r="AG1022" s="82" t="e">
        <f t="shared" si="44"/>
        <v>#NUM!</v>
      </c>
      <c r="AH1022" s="82">
        <f>_xll.qlIndexFixing($Y$21,$AC1022,TRUE,_xll.ohTrigger(trigger))</f>
        <v>2.0784466994624877E-2</v>
      </c>
      <c r="AI1022" s="43" t="e">
        <f>_xll.qlIndexFixing($Y$6,$AC1022,TRUE,trigger)</f>
        <v>#NUM!</v>
      </c>
      <c r="AJ1022" s="45" t="e">
        <f t="shared" si="45"/>
        <v>#NUM!</v>
      </c>
    </row>
    <row r="1023" spans="28:36" x14ac:dyDescent="0.2">
      <c r="AB1023" s="114" t="s">
        <v>87</v>
      </c>
      <c r="AC1023" s="40">
        <f>_xll.qlInterestRateIndexFixingDate($Y$21,AD1023)</f>
        <v>46549</v>
      </c>
      <c r="AD1023" s="40">
        <f>_xll.qlCalendarAdvance(calendar,$AD1022,AB1023,,,trigger)</f>
        <v>46553</v>
      </c>
      <c r="AE1023" s="40">
        <f>_xll.qlInterestRateIndexMaturity($Y$21,AD1023,)</f>
        <v>46645</v>
      </c>
      <c r="AF1023" s="43" t="e">
        <f>_xll.qlTenorBasisValue(TenorBasis3M,AD1023,_xll.ohTrigger(trigger,$Y$36))</f>
        <v>#NUM!</v>
      </c>
      <c r="AG1023" s="82" t="e">
        <f t="shared" si="44"/>
        <v>#NUM!</v>
      </c>
      <c r="AH1023" s="82">
        <f>_xll.qlIndexFixing($Y$21,$AC1023,TRUE,_xll.ohTrigger(trigger))</f>
        <v>2.0794332963525852E-2</v>
      </c>
      <c r="AI1023" s="43" t="e">
        <f>_xll.qlIndexFixing($Y$6,$AC1023,TRUE,trigger)</f>
        <v>#NUM!</v>
      </c>
      <c r="AJ1023" s="45" t="e">
        <f t="shared" si="45"/>
        <v>#NUM!</v>
      </c>
    </row>
    <row r="1024" spans="28:36" x14ac:dyDescent="0.2">
      <c r="AB1024" s="114" t="s">
        <v>87</v>
      </c>
      <c r="AC1024" s="40">
        <f>_xll.qlInterestRateIndexFixingDate($Y$21,AD1024)</f>
        <v>46556</v>
      </c>
      <c r="AD1024" s="40">
        <f>_xll.qlCalendarAdvance(calendar,$AD1023,AB1024,,,trigger)</f>
        <v>46560</v>
      </c>
      <c r="AE1024" s="40">
        <f>_xll.qlInterestRateIndexMaturity($Y$21,AD1024,)</f>
        <v>46652</v>
      </c>
      <c r="AF1024" s="43" t="e">
        <f>_xll.qlTenorBasisValue(TenorBasis3M,AD1024,_xll.ohTrigger(trigger,$Y$36))</f>
        <v>#NUM!</v>
      </c>
      <c r="AG1024" s="82" t="e">
        <f t="shared" si="44"/>
        <v>#NUM!</v>
      </c>
      <c r="AH1024" s="82">
        <f>_xll.qlIndexFixing($Y$21,$AC1024,TRUE,_xll.ohTrigger(trigger))</f>
        <v>2.0804073044486757E-2</v>
      </c>
      <c r="AI1024" s="43" t="e">
        <f>_xll.qlIndexFixing($Y$6,$AC1024,TRUE,trigger)</f>
        <v>#NUM!</v>
      </c>
      <c r="AJ1024" s="45" t="e">
        <f t="shared" si="45"/>
        <v>#NUM!</v>
      </c>
    </row>
    <row r="1025" spans="28:36" x14ac:dyDescent="0.2">
      <c r="AB1025" s="114" t="s">
        <v>87</v>
      </c>
      <c r="AC1025" s="40">
        <f>_xll.qlInterestRateIndexFixingDate($Y$21,AD1025)</f>
        <v>46563</v>
      </c>
      <c r="AD1025" s="40">
        <f>_xll.qlCalendarAdvance(calendar,$AD1024,AB1025,,,trigger)</f>
        <v>46567</v>
      </c>
      <c r="AE1025" s="40">
        <f>_xll.qlInterestRateIndexMaturity($Y$21,AD1025,)</f>
        <v>46659</v>
      </c>
      <c r="AF1025" s="43" t="e">
        <f>_xll.qlTenorBasisValue(TenorBasis3M,AD1025,_xll.ohTrigger(trigger,$Y$36))</f>
        <v>#NUM!</v>
      </c>
      <c r="AG1025" s="82" t="e">
        <f t="shared" si="44"/>
        <v>#NUM!</v>
      </c>
      <c r="AH1025" s="82">
        <f>_xll.qlIndexFixing($Y$21,$AC1025,TRUE,_xll.ohTrigger(trigger))</f>
        <v>2.0813687236571815E-2</v>
      </c>
      <c r="AI1025" s="43" t="e">
        <f>_xll.qlIndexFixing($Y$6,$AC1025,TRUE,trigger)</f>
        <v>#NUM!</v>
      </c>
      <c r="AJ1025" s="45" t="e">
        <f t="shared" si="45"/>
        <v>#NUM!</v>
      </c>
    </row>
    <row r="1026" spans="28:36" x14ac:dyDescent="0.2">
      <c r="AB1026" s="114" t="s">
        <v>87</v>
      </c>
      <c r="AC1026" s="40">
        <f>_xll.qlInterestRateIndexFixingDate($Y$21,AD1026)</f>
        <v>46570</v>
      </c>
      <c r="AD1026" s="40">
        <f>_xll.qlCalendarAdvance(calendar,$AD1025,AB1026,,,trigger)</f>
        <v>46574</v>
      </c>
      <c r="AE1026" s="40">
        <f>_xll.qlInterestRateIndexMaturity($Y$21,AD1026,)</f>
        <v>46666</v>
      </c>
      <c r="AF1026" s="43" t="e">
        <f>_xll.qlTenorBasisValue(TenorBasis3M,AD1026,_xll.ohTrigger(trigger,$Y$36))</f>
        <v>#NUM!</v>
      </c>
      <c r="AG1026" s="82" t="e">
        <f t="shared" si="44"/>
        <v>#NUM!</v>
      </c>
      <c r="AH1026" s="82">
        <f>_xll.qlIndexFixing($Y$21,$AC1026,TRUE,_xll.ohTrigger(trigger))</f>
        <v>2.0823175547861523E-2</v>
      </c>
      <c r="AI1026" s="43" t="e">
        <f>_xll.qlIndexFixing($Y$6,$AC1026,TRUE,trigger)</f>
        <v>#NUM!</v>
      </c>
      <c r="AJ1026" s="45" t="e">
        <f t="shared" si="45"/>
        <v>#NUM!</v>
      </c>
    </row>
    <row r="1027" spans="28:36" x14ac:dyDescent="0.2">
      <c r="AB1027" s="114" t="s">
        <v>87</v>
      </c>
      <c r="AC1027" s="40">
        <f>_xll.qlInterestRateIndexFixingDate($Y$21,AD1027)</f>
        <v>46577</v>
      </c>
      <c r="AD1027" s="40">
        <f>_xll.qlCalendarAdvance(calendar,$AD1026,AB1027,,,trigger)</f>
        <v>46581</v>
      </c>
      <c r="AE1027" s="40">
        <f>_xll.qlInterestRateIndexMaturity($Y$21,AD1027,)</f>
        <v>46673</v>
      </c>
      <c r="AF1027" s="43" t="e">
        <f>_xll.qlTenorBasisValue(TenorBasis3M,AD1027,_xll.ohTrigger(trigger,$Y$36))</f>
        <v>#NUM!</v>
      </c>
      <c r="AG1027" s="82" t="e">
        <f t="shared" si="44"/>
        <v>#NUM!</v>
      </c>
      <c r="AH1027" s="82">
        <f>_xll.qlIndexFixing($Y$21,$AC1027,TRUE,_xll.ohTrigger(trigger))</f>
        <v>2.0832538770885395E-2</v>
      </c>
      <c r="AI1027" s="43" t="e">
        <f>_xll.qlIndexFixing($Y$6,$AC1027,TRUE,trigger)</f>
        <v>#NUM!</v>
      </c>
      <c r="AJ1027" s="45" t="e">
        <f t="shared" si="45"/>
        <v>#NUM!</v>
      </c>
    </row>
    <row r="1028" spans="28:36" x14ac:dyDescent="0.2">
      <c r="AB1028" s="114" t="s">
        <v>87</v>
      </c>
      <c r="AC1028" s="40">
        <f>_xll.qlInterestRateIndexFixingDate($Y$21,AD1028)</f>
        <v>46584</v>
      </c>
      <c r="AD1028" s="40">
        <f>_xll.qlCalendarAdvance(calendar,$AD1027,AB1028,,,trigger)</f>
        <v>46588</v>
      </c>
      <c r="AE1028" s="40">
        <f>_xll.qlInterestRateIndexMaturity($Y$21,AD1028,)</f>
        <v>46680</v>
      </c>
      <c r="AF1028" s="43" t="e">
        <f>_xll.qlTenorBasisValue(TenorBasis3M,AD1028,_xll.ohTrigger(trigger,$Y$36))</f>
        <v>#NUM!</v>
      </c>
      <c r="AG1028" s="82" t="e">
        <f t="shared" ref="AG1028:AG1091" si="46">AI1028</f>
        <v>#NUM!</v>
      </c>
      <c r="AH1028" s="82">
        <f>_xll.qlIndexFixing($Y$21,$AC1028,TRUE,_xll.ohTrigger(trigger))</f>
        <v>2.0841779080240461E-2</v>
      </c>
      <c r="AI1028" s="43" t="e">
        <f>_xll.qlIndexFixing($Y$6,$AC1028,TRUE,trigger)</f>
        <v>#NUM!</v>
      </c>
      <c r="AJ1028" s="45" t="e">
        <f t="shared" ref="AJ1028:AJ1091" si="47">(AH1028-AI1028)*10000</f>
        <v>#NUM!</v>
      </c>
    </row>
    <row r="1029" spans="28:36" x14ac:dyDescent="0.2">
      <c r="AB1029" s="114" t="s">
        <v>87</v>
      </c>
      <c r="AC1029" s="40">
        <f>_xll.qlInterestRateIndexFixingDate($Y$21,AD1029)</f>
        <v>46591</v>
      </c>
      <c r="AD1029" s="40">
        <f>_xll.qlCalendarAdvance(calendar,$AD1028,AB1029,,,trigger)</f>
        <v>46595</v>
      </c>
      <c r="AE1029" s="40">
        <f>_xll.qlInterestRateIndexMaturity($Y$21,AD1029,)</f>
        <v>46687</v>
      </c>
      <c r="AF1029" s="43" t="e">
        <f>_xll.qlTenorBasisValue(TenorBasis3M,AD1029,_xll.ohTrigger(trigger,$Y$36))</f>
        <v>#NUM!</v>
      </c>
      <c r="AG1029" s="82" t="e">
        <f t="shared" si="46"/>
        <v>#NUM!</v>
      </c>
      <c r="AH1029" s="82">
        <f>_xll.qlIndexFixing($Y$21,$AC1029,TRUE,_xll.ohTrigger(trigger))</f>
        <v>2.0850898791240746E-2</v>
      </c>
      <c r="AI1029" s="43" t="e">
        <f>_xll.qlIndexFixing($Y$6,$AC1029,TRUE,trigger)</f>
        <v>#NUM!</v>
      </c>
      <c r="AJ1029" s="45" t="e">
        <f t="shared" si="47"/>
        <v>#NUM!</v>
      </c>
    </row>
    <row r="1030" spans="28:36" x14ac:dyDescent="0.2">
      <c r="AB1030" s="114" t="s">
        <v>87</v>
      </c>
      <c r="AC1030" s="40">
        <f>_xll.qlInterestRateIndexFixingDate($Y$21,AD1030)</f>
        <v>46598</v>
      </c>
      <c r="AD1030" s="40">
        <f>_xll.qlCalendarAdvance(calendar,$AD1029,AB1030,,,trigger)</f>
        <v>46602</v>
      </c>
      <c r="AE1030" s="40">
        <f>_xll.qlInterestRateIndexMaturity($Y$21,AD1030,)</f>
        <v>46694</v>
      </c>
      <c r="AF1030" s="43" t="e">
        <f>_xll.qlTenorBasisValue(TenorBasis3M,AD1030,_xll.ohTrigger(trigger,$Y$36))</f>
        <v>#NUM!</v>
      </c>
      <c r="AG1030" s="82" t="e">
        <f t="shared" si="46"/>
        <v>#NUM!</v>
      </c>
      <c r="AH1030" s="82">
        <f>_xll.qlIndexFixing($Y$21,$AC1030,TRUE,_xll.ohTrigger(trigger))</f>
        <v>2.0859900219230686E-2</v>
      </c>
      <c r="AI1030" s="43" t="e">
        <f>_xll.qlIndexFixing($Y$6,$AC1030,TRUE,trigger)</f>
        <v>#NUM!</v>
      </c>
      <c r="AJ1030" s="45" t="e">
        <f t="shared" si="47"/>
        <v>#NUM!</v>
      </c>
    </row>
    <row r="1031" spans="28:36" x14ac:dyDescent="0.2">
      <c r="AB1031" s="114" t="s">
        <v>87</v>
      </c>
      <c r="AC1031" s="40">
        <f>_xll.qlInterestRateIndexFixingDate($Y$21,AD1031)</f>
        <v>46605</v>
      </c>
      <c r="AD1031" s="40">
        <f>_xll.qlCalendarAdvance(calendar,$AD1030,AB1031,,,trigger)</f>
        <v>46609</v>
      </c>
      <c r="AE1031" s="40">
        <f>_xll.qlInterestRateIndexMaturity($Y$21,AD1031,)</f>
        <v>46701</v>
      </c>
      <c r="AF1031" s="43" t="e">
        <f>_xll.qlTenorBasisValue(TenorBasis3M,AD1031,_xll.ohTrigger(trigger,$Y$36))</f>
        <v>#NUM!</v>
      </c>
      <c r="AG1031" s="82" t="e">
        <f t="shared" si="46"/>
        <v>#NUM!</v>
      </c>
      <c r="AH1031" s="82">
        <f>_xll.qlIndexFixing($Y$21,$AC1031,TRUE,_xll.ohTrigger(trigger))</f>
        <v>2.0868785679589479E-2</v>
      </c>
      <c r="AI1031" s="43" t="e">
        <f>_xll.qlIndexFixing($Y$6,$AC1031,TRUE,trigger)</f>
        <v>#NUM!</v>
      </c>
      <c r="AJ1031" s="45" t="e">
        <f t="shared" si="47"/>
        <v>#NUM!</v>
      </c>
    </row>
    <row r="1032" spans="28:36" x14ac:dyDescent="0.2">
      <c r="AB1032" s="114" t="s">
        <v>87</v>
      </c>
      <c r="AC1032" s="40">
        <f>_xll.qlInterestRateIndexFixingDate($Y$21,AD1032)</f>
        <v>46612</v>
      </c>
      <c r="AD1032" s="40">
        <f>_xll.qlCalendarAdvance(calendar,$AD1031,AB1032,,,trigger)</f>
        <v>46616</v>
      </c>
      <c r="AE1032" s="40">
        <f>_xll.qlInterestRateIndexMaturity($Y$21,AD1032,)</f>
        <v>46708</v>
      </c>
      <c r="AF1032" s="43" t="e">
        <f>_xll.qlTenorBasisValue(TenorBasis3M,AD1032,_xll.ohTrigger(trigger,$Y$36))</f>
        <v>#NUM!</v>
      </c>
      <c r="AG1032" s="82" t="e">
        <f t="shared" si="46"/>
        <v>#NUM!</v>
      </c>
      <c r="AH1032" s="82">
        <f>_xll.qlIndexFixing($Y$21,$AC1032,TRUE,_xll.ohTrigger(trigger))</f>
        <v>2.0877557487723249E-2</v>
      </c>
      <c r="AI1032" s="43" t="e">
        <f>_xll.qlIndexFixing($Y$6,$AC1032,TRUE,trigger)</f>
        <v>#NUM!</v>
      </c>
      <c r="AJ1032" s="45" t="e">
        <f t="shared" si="47"/>
        <v>#NUM!</v>
      </c>
    </row>
    <row r="1033" spans="28:36" x14ac:dyDescent="0.2">
      <c r="AB1033" s="114" t="s">
        <v>87</v>
      </c>
      <c r="AC1033" s="40">
        <f>_xll.qlInterestRateIndexFixingDate($Y$21,AD1033)</f>
        <v>46619</v>
      </c>
      <c r="AD1033" s="40">
        <f>_xll.qlCalendarAdvance(calendar,$AD1032,AB1033,,,trigger)</f>
        <v>46623</v>
      </c>
      <c r="AE1033" s="40">
        <f>_xll.qlInterestRateIndexMaturity($Y$21,AD1033,)</f>
        <v>46715</v>
      </c>
      <c r="AF1033" s="43" t="e">
        <f>_xll.qlTenorBasisValue(TenorBasis3M,AD1033,_xll.ohTrigger(trigger,$Y$36))</f>
        <v>#NUM!</v>
      </c>
      <c r="AG1033" s="82" t="e">
        <f t="shared" si="46"/>
        <v>#NUM!</v>
      </c>
      <c r="AH1033" s="82">
        <f>_xll.qlIndexFixing($Y$21,$AC1033,TRUE,_xll.ohTrigger(trigger))</f>
        <v>2.0886217959072879E-2</v>
      </c>
      <c r="AI1033" s="43" t="e">
        <f>_xll.qlIndexFixing($Y$6,$AC1033,TRUE,trigger)</f>
        <v>#NUM!</v>
      </c>
      <c r="AJ1033" s="45" t="e">
        <f t="shared" si="47"/>
        <v>#NUM!</v>
      </c>
    </row>
    <row r="1034" spans="28:36" x14ac:dyDescent="0.2">
      <c r="AB1034" s="114" t="s">
        <v>87</v>
      </c>
      <c r="AC1034" s="40">
        <f>_xll.qlInterestRateIndexFixingDate($Y$21,AD1034)</f>
        <v>46626</v>
      </c>
      <c r="AD1034" s="40">
        <f>_xll.qlCalendarAdvance(calendar,$AD1033,AB1034,,,trigger)</f>
        <v>46630</v>
      </c>
      <c r="AE1034" s="40">
        <f>_xll.qlInterestRateIndexMaturity($Y$21,AD1034,)</f>
        <v>46721</v>
      </c>
      <c r="AF1034" s="43" t="e">
        <f>_xll.qlTenorBasisValue(TenorBasis3M,AD1034,_xll.ohTrigger(trigger,$Y$36))</f>
        <v>#NUM!</v>
      </c>
      <c r="AG1034" s="82" t="e">
        <f t="shared" si="46"/>
        <v>#NUM!</v>
      </c>
      <c r="AH1034" s="82">
        <f>_xll.qlIndexFixing($Y$21,$AC1034,TRUE,_xll.ohTrigger(trigger))</f>
        <v>2.0893573253998137E-2</v>
      </c>
      <c r="AI1034" s="43" t="e">
        <f>_xll.qlIndexFixing($Y$6,$AC1034,TRUE,trigger)</f>
        <v>#NUM!</v>
      </c>
      <c r="AJ1034" s="45" t="e">
        <f t="shared" si="47"/>
        <v>#NUM!</v>
      </c>
    </row>
    <row r="1035" spans="28:36" x14ac:dyDescent="0.2">
      <c r="AB1035" s="114" t="s">
        <v>87</v>
      </c>
      <c r="AC1035" s="40">
        <f>_xll.qlInterestRateIndexFixingDate($Y$21,AD1035)</f>
        <v>46633</v>
      </c>
      <c r="AD1035" s="40">
        <f>_xll.qlCalendarAdvance(calendar,$AD1034,AB1035,,,trigger)</f>
        <v>46637</v>
      </c>
      <c r="AE1035" s="40">
        <f>_xll.qlInterestRateIndexMaturity($Y$21,AD1035,)</f>
        <v>46728</v>
      </c>
      <c r="AF1035" s="43" t="e">
        <f>_xll.qlTenorBasisValue(TenorBasis3M,AD1035,_xll.ohTrigger(trigger,$Y$36))</f>
        <v>#NUM!</v>
      </c>
      <c r="AG1035" s="82" t="e">
        <f t="shared" si="46"/>
        <v>#NUM!</v>
      </c>
      <c r="AH1035" s="82">
        <f>_xll.qlIndexFixing($Y$21,$AC1035,TRUE,_xll.ohTrigger(trigger))</f>
        <v>2.0902024569886133E-2</v>
      </c>
      <c r="AI1035" s="43" t="e">
        <f>_xll.qlIndexFixing($Y$6,$AC1035,TRUE,trigger)</f>
        <v>#NUM!</v>
      </c>
      <c r="AJ1035" s="45" t="e">
        <f t="shared" si="47"/>
        <v>#NUM!</v>
      </c>
    </row>
    <row r="1036" spans="28:36" x14ac:dyDescent="0.2">
      <c r="AB1036" s="114" t="s">
        <v>87</v>
      </c>
      <c r="AC1036" s="40">
        <f>_xll.qlInterestRateIndexFixingDate($Y$21,AD1036)</f>
        <v>46640</v>
      </c>
      <c r="AD1036" s="40">
        <f>_xll.qlCalendarAdvance(calendar,$AD1035,AB1036,,,trigger)</f>
        <v>46644</v>
      </c>
      <c r="AE1036" s="40">
        <f>_xll.qlInterestRateIndexMaturity($Y$21,AD1036,)</f>
        <v>46735</v>
      </c>
      <c r="AF1036" s="43" t="e">
        <f>_xll.qlTenorBasisValue(TenorBasis3M,AD1036,_xll.ohTrigger(trigger,$Y$36))</f>
        <v>#NUM!</v>
      </c>
      <c r="AG1036" s="82" t="e">
        <f t="shared" si="46"/>
        <v>#NUM!</v>
      </c>
      <c r="AH1036" s="82">
        <f>_xll.qlIndexFixing($Y$21,$AC1036,TRUE,_xll.ohTrigger(trigger))</f>
        <v>2.0910371403209109E-2</v>
      </c>
      <c r="AI1036" s="43" t="e">
        <f>_xll.qlIndexFixing($Y$6,$AC1036,TRUE,trigger)</f>
        <v>#NUM!</v>
      </c>
      <c r="AJ1036" s="45" t="e">
        <f t="shared" si="47"/>
        <v>#NUM!</v>
      </c>
    </row>
    <row r="1037" spans="28:36" x14ac:dyDescent="0.2">
      <c r="AB1037" s="114" t="s">
        <v>87</v>
      </c>
      <c r="AC1037" s="40">
        <f>_xll.qlInterestRateIndexFixingDate($Y$21,AD1037)</f>
        <v>46647</v>
      </c>
      <c r="AD1037" s="40">
        <f>_xll.qlCalendarAdvance(calendar,$AD1036,AB1037,,,trigger)</f>
        <v>46651</v>
      </c>
      <c r="AE1037" s="40">
        <f>_xll.qlInterestRateIndexMaturity($Y$21,AD1037,)</f>
        <v>46742</v>
      </c>
      <c r="AF1037" s="43" t="e">
        <f>_xll.qlTenorBasisValue(TenorBasis3M,AD1037,_xll.ohTrigger(trigger,$Y$36))</f>
        <v>#NUM!</v>
      </c>
      <c r="AG1037" s="82" t="e">
        <f t="shared" si="46"/>
        <v>#NUM!</v>
      </c>
      <c r="AH1037" s="82">
        <f>_xll.qlIndexFixing($Y$21,$AC1037,TRUE,_xll.ohTrigger(trigger))</f>
        <v>2.0918616094847083E-2</v>
      </c>
      <c r="AI1037" s="43" t="e">
        <f>_xll.qlIndexFixing($Y$6,$AC1037,TRUE,trigger)</f>
        <v>#NUM!</v>
      </c>
      <c r="AJ1037" s="45" t="e">
        <f t="shared" si="47"/>
        <v>#NUM!</v>
      </c>
    </row>
    <row r="1038" spans="28:36" x14ac:dyDescent="0.2">
      <c r="AB1038" s="114" t="s">
        <v>87</v>
      </c>
      <c r="AC1038" s="40">
        <f>_xll.qlInterestRateIndexFixingDate($Y$21,AD1038)</f>
        <v>46654</v>
      </c>
      <c r="AD1038" s="40">
        <f>_xll.qlCalendarAdvance(calendar,$AD1037,AB1038,,,trigger)</f>
        <v>46658</v>
      </c>
      <c r="AE1038" s="40">
        <f>_xll.qlInterestRateIndexMaturity($Y$21,AD1038,)</f>
        <v>46749</v>
      </c>
      <c r="AF1038" s="43" t="e">
        <f>_xll.qlTenorBasisValue(TenorBasis3M,AD1038,_xll.ohTrigger(trigger,$Y$36))</f>
        <v>#NUM!</v>
      </c>
      <c r="AG1038" s="82" t="e">
        <f t="shared" si="46"/>
        <v>#NUM!</v>
      </c>
      <c r="AH1038" s="82">
        <f>_xll.qlIndexFixing($Y$21,$AC1038,TRUE,_xll.ohTrigger(trigger))</f>
        <v>2.0926760985705551E-2</v>
      </c>
      <c r="AI1038" s="43" t="e">
        <f>_xll.qlIndexFixing($Y$6,$AC1038,TRUE,trigger)</f>
        <v>#NUM!</v>
      </c>
      <c r="AJ1038" s="45" t="e">
        <f t="shared" si="47"/>
        <v>#NUM!</v>
      </c>
    </row>
    <row r="1039" spans="28:36" x14ac:dyDescent="0.2">
      <c r="AB1039" s="114" t="s">
        <v>87</v>
      </c>
      <c r="AC1039" s="40">
        <f>_xll.qlInterestRateIndexFixingDate($Y$21,AD1039)</f>
        <v>46661</v>
      </c>
      <c r="AD1039" s="40">
        <f>_xll.qlCalendarAdvance(calendar,$AD1038,AB1039,,,trigger)</f>
        <v>46665</v>
      </c>
      <c r="AE1039" s="40">
        <f>_xll.qlInterestRateIndexMaturity($Y$21,AD1039,)</f>
        <v>46757</v>
      </c>
      <c r="AF1039" s="43" t="e">
        <f>_xll.qlTenorBasisValue(TenorBasis3M,AD1039,_xll.ohTrigger(trigger,$Y$36))</f>
        <v>#NUM!</v>
      </c>
      <c r="AG1039" s="82" t="e">
        <f t="shared" si="46"/>
        <v>#NUM!</v>
      </c>
      <c r="AH1039" s="82">
        <f>_xll.qlIndexFixing($Y$21,$AC1039,TRUE,_xll.ohTrigger(trigger))</f>
        <v>2.0935972381862466E-2</v>
      </c>
      <c r="AI1039" s="43" t="e">
        <f>_xll.qlIndexFixing($Y$6,$AC1039,TRUE,trigger)</f>
        <v>#NUM!</v>
      </c>
      <c r="AJ1039" s="45" t="e">
        <f t="shared" si="47"/>
        <v>#NUM!</v>
      </c>
    </row>
    <row r="1040" spans="28:36" x14ac:dyDescent="0.2">
      <c r="AB1040" s="114" t="s">
        <v>87</v>
      </c>
      <c r="AC1040" s="40">
        <f>_xll.qlInterestRateIndexFixingDate($Y$21,AD1040)</f>
        <v>46668</v>
      </c>
      <c r="AD1040" s="40">
        <f>_xll.qlCalendarAdvance(calendar,$AD1039,AB1040,,,trigger)</f>
        <v>46672</v>
      </c>
      <c r="AE1040" s="40">
        <f>_xll.qlInterestRateIndexMaturity($Y$21,AD1040,)</f>
        <v>46764</v>
      </c>
      <c r="AF1040" s="43" t="e">
        <f>_xll.qlTenorBasisValue(TenorBasis3M,AD1040,_xll.ohTrigger(trigger,$Y$36))</f>
        <v>#NUM!</v>
      </c>
      <c r="AG1040" s="82" t="e">
        <f t="shared" si="46"/>
        <v>#NUM!</v>
      </c>
      <c r="AH1040" s="82">
        <f>_xll.qlIndexFixing($Y$21,$AC1040,TRUE,_xll.ohTrigger(trigger))</f>
        <v>2.0943917755338135E-2</v>
      </c>
      <c r="AI1040" s="43" t="e">
        <f>_xll.qlIndexFixing($Y$6,$AC1040,TRUE,trigger)</f>
        <v>#NUM!</v>
      </c>
      <c r="AJ1040" s="45" t="e">
        <f t="shared" si="47"/>
        <v>#NUM!</v>
      </c>
    </row>
    <row r="1041" spans="28:36" x14ac:dyDescent="0.2">
      <c r="AB1041" s="114" t="s">
        <v>87</v>
      </c>
      <c r="AC1041" s="40">
        <f>_xll.qlInterestRateIndexFixingDate($Y$21,AD1041)</f>
        <v>46675</v>
      </c>
      <c r="AD1041" s="40">
        <f>_xll.qlCalendarAdvance(calendar,$AD1040,AB1041,,,trigger)</f>
        <v>46679</v>
      </c>
      <c r="AE1041" s="40">
        <f>_xll.qlInterestRateIndexMaturity($Y$21,AD1041,)</f>
        <v>46771</v>
      </c>
      <c r="AF1041" s="43" t="e">
        <f>_xll.qlTenorBasisValue(TenorBasis3M,AD1041,_xll.ohTrigger(trigger,$Y$36))</f>
        <v>#NUM!</v>
      </c>
      <c r="AG1041" s="82" t="e">
        <f t="shared" si="46"/>
        <v>#NUM!</v>
      </c>
      <c r="AH1041" s="82">
        <f>_xll.qlIndexFixing($Y$21,$AC1041,TRUE,_xll.ohTrigger(trigger))</f>
        <v>2.0951767669437748E-2</v>
      </c>
      <c r="AI1041" s="43" t="e">
        <f>_xll.qlIndexFixing($Y$6,$AC1041,TRUE,trigger)</f>
        <v>#NUM!</v>
      </c>
      <c r="AJ1041" s="45" t="e">
        <f t="shared" si="47"/>
        <v>#NUM!</v>
      </c>
    </row>
    <row r="1042" spans="28:36" x14ac:dyDescent="0.2">
      <c r="AB1042" s="114" t="s">
        <v>87</v>
      </c>
      <c r="AC1042" s="40">
        <f>_xll.qlInterestRateIndexFixingDate($Y$21,AD1042)</f>
        <v>46682</v>
      </c>
      <c r="AD1042" s="40">
        <f>_xll.qlCalendarAdvance(calendar,$AD1041,AB1042,,,trigger)</f>
        <v>46686</v>
      </c>
      <c r="AE1042" s="40">
        <f>_xll.qlInterestRateIndexMaturity($Y$21,AD1042,)</f>
        <v>46778</v>
      </c>
      <c r="AF1042" s="43" t="e">
        <f>_xll.qlTenorBasisValue(TenorBasis3M,AD1042,_xll.ohTrigger(trigger,$Y$36))</f>
        <v>#NUM!</v>
      </c>
      <c r="AG1042" s="82" t="e">
        <f t="shared" si="46"/>
        <v>#NUM!</v>
      </c>
      <c r="AH1042" s="82">
        <f>_xll.qlIndexFixing($Y$21,$AC1042,TRUE,_xll.ohTrigger(trigger))</f>
        <v>2.0959522123590459E-2</v>
      </c>
      <c r="AI1042" s="43" t="e">
        <f>_xll.qlIndexFixing($Y$6,$AC1042,TRUE,trigger)</f>
        <v>#NUM!</v>
      </c>
      <c r="AJ1042" s="45" t="e">
        <f t="shared" si="47"/>
        <v>#NUM!</v>
      </c>
    </row>
    <row r="1043" spans="28:36" x14ac:dyDescent="0.2">
      <c r="AB1043" s="114" t="s">
        <v>87</v>
      </c>
      <c r="AC1043" s="40">
        <f>_xll.qlInterestRateIndexFixingDate($Y$21,AD1043)</f>
        <v>46689</v>
      </c>
      <c r="AD1043" s="40">
        <f>_xll.qlCalendarAdvance(calendar,$AD1042,AB1043,,,trigger)</f>
        <v>46693</v>
      </c>
      <c r="AE1043" s="40">
        <f>_xll.qlInterestRateIndexMaturity($Y$21,AD1043,)</f>
        <v>46785</v>
      </c>
      <c r="AF1043" s="43" t="e">
        <f>_xll.qlTenorBasisValue(TenorBasis3M,AD1043,_xll.ohTrigger(trigger,$Y$36))</f>
        <v>#NUM!</v>
      </c>
      <c r="AG1043" s="82" t="e">
        <f t="shared" si="46"/>
        <v>#NUM!</v>
      </c>
      <c r="AH1043" s="82">
        <f>_xll.qlIndexFixing($Y$21,$AC1043,TRUE,_xll.ohTrigger(trigger))</f>
        <v>2.0967181117232371E-2</v>
      </c>
      <c r="AI1043" s="43" t="e">
        <f>_xll.qlIndexFixing($Y$6,$AC1043,TRUE,trigger)</f>
        <v>#NUM!</v>
      </c>
      <c r="AJ1043" s="45" t="e">
        <f t="shared" si="47"/>
        <v>#NUM!</v>
      </c>
    </row>
    <row r="1044" spans="28:36" x14ac:dyDescent="0.2">
      <c r="AB1044" s="114" t="s">
        <v>87</v>
      </c>
      <c r="AC1044" s="40">
        <f>_xll.qlInterestRateIndexFixingDate($Y$21,AD1044)</f>
        <v>46696</v>
      </c>
      <c r="AD1044" s="40">
        <f>_xll.qlCalendarAdvance(calendar,$AD1043,AB1044,,,trigger)</f>
        <v>46700</v>
      </c>
      <c r="AE1044" s="40">
        <f>_xll.qlInterestRateIndexMaturity($Y$21,AD1044,)</f>
        <v>46792</v>
      </c>
      <c r="AF1044" s="43" t="e">
        <f>_xll.qlTenorBasisValue(TenorBasis3M,AD1044,_xll.ohTrigger(trigger,$Y$36))</f>
        <v>#NUM!</v>
      </c>
      <c r="AG1044" s="82" t="e">
        <f t="shared" si="46"/>
        <v>#NUM!</v>
      </c>
      <c r="AH1044" s="82">
        <f>_xll.qlIndexFixing($Y$21,$AC1044,TRUE,_xll.ohTrigger(trigger))</f>
        <v>2.0974744649803926E-2</v>
      </c>
      <c r="AI1044" s="43" t="e">
        <f>_xll.qlIndexFixing($Y$6,$AC1044,TRUE,trigger)</f>
        <v>#NUM!</v>
      </c>
      <c r="AJ1044" s="45" t="e">
        <f t="shared" si="47"/>
        <v>#NUM!</v>
      </c>
    </row>
    <row r="1045" spans="28:36" x14ac:dyDescent="0.2">
      <c r="AB1045" s="114" t="s">
        <v>87</v>
      </c>
      <c r="AC1045" s="40">
        <f>_xll.qlInterestRateIndexFixingDate($Y$21,AD1045)</f>
        <v>46703</v>
      </c>
      <c r="AD1045" s="40">
        <f>_xll.qlCalendarAdvance(calendar,$AD1044,AB1045,,,trigger)</f>
        <v>46707</v>
      </c>
      <c r="AE1045" s="40">
        <f>_xll.qlInterestRateIndexMaturity($Y$21,AD1045,)</f>
        <v>46799</v>
      </c>
      <c r="AF1045" s="43" t="e">
        <f>_xll.qlTenorBasisValue(TenorBasis3M,AD1045,_xll.ohTrigger(trigger,$Y$36))</f>
        <v>#NUM!</v>
      </c>
      <c r="AG1045" s="82" t="e">
        <f t="shared" si="46"/>
        <v>#NUM!</v>
      </c>
      <c r="AH1045" s="82">
        <f>_xll.qlIndexFixing($Y$21,$AC1045,TRUE,_xll.ohTrigger(trigger))</f>
        <v>2.0982212720755136E-2</v>
      </c>
      <c r="AI1045" s="43" t="e">
        <f>_xll.qlIndexFixing($Y$6,$AC1045,TRUE,trigger)</f>
        <v>#NUM!</v>
      </c>
      <c r="AJ1045" s="45" t="e">
        <f t="shared" si="47"/>
        <v>#NUM!</v>
      </c>
    </row>
    <row r="1046" spans="28:36" x14ac:dyDescent="0.2">
      <c r="AB1046" s="114" t="s">
        <v>87</v>
      </c>
      <c r="AC1046" s="40">
        <f>_xll.qlInterestRateIndexFixingDate($Y$21,AD1046)</f>
        <v>46710</v>
      </c>
      <c r="AD1046" s="40">
        <f>_xll.qlCalendarAdvance(calendar,$AD1045,AB1046,,,trigger)</f>
        <v>46714</v>
      </c>
      <c r="AE1046" s="40">
        <f>_xll.qlInterestRateIndexMaturity($Y$21,AD1046,)</f>
        <v>46806</v>
      </c>
      <c r="AF1046" s="43" t="e">
        <f>_xll.qlTenorBasisValue(TenorBasis3M,AD1046,_xll.ohTrigger(trigger,$Y$36))</f>
        <v>#NUM!</v>
      </c>
      <c r="AG1046" s="82" t="e">
        <f t="shared" si="46"/>
        <v>#NUM!</v>
      </c>
      <c r="AH1046" s="82">
        <f>_xll.qlIndexFixing($Y$21,$AC1046,TRUE,_xll.ohTrigger(trigger))</f>
        <v>2.0989585329542954E-2</v>
      </c>
      <c r="AI1046" s="43" t="e">
        <f>_xll.qlIndexFixing($Y$6,$AC1046,TRUE,trigger)</f>
        <v>#NUM!</v>
      </c>
      <c r="AJ1046" s="45" t="e">
        <f t="shared" si="47"/>
        <v>#NUM!</v>
      </c>
    </row>
    <row r="1047" spans="28:36" x14ac:dyDescent="0.2">
      <c r="AB1047" s="114" t="s">
        <v>87</v>
      </c>
      <c r="AC1047" s="40">
        <f>_xll.qlInterestRateIndexFixingDate($Y$21,AD1047)</f>
        <v>46717</v>
      </c>
      <c r="AD1047" s="40">
        <f>_xll.qlCalendarAdvance(calendar,$AD1046,AB1047,,,trigger)</f>
        <v>46721</v>
      </c>
      <c r="AE1047" s="40">
        <f>_xll.qlInterestRateIndexMaturity($Y$21,AD1047,)</f>
        <v>46812</v>
      </c>
      <c r="AF1047" s="43" t="e">
        <f>_xll.qlTenorBasisValue(TenorBasis3M,AD1047,_xll.ohTrigger(trigger,$Y$36))</f>
        <v>#NUM!</v>
      </c>
      <c r="AG1047" s="82" t="e">
        <f t="shared" si="46"/>
        <v>#NUM!</v>
      </c>
      <c r="AH1047" s="82">
        <f>_xll.qlIndexFixing($Y$21,$AC1047,TRUE,_xll.ohTrigger(trigger))</f>
        <v>2.0995749518987233E-2</v>
      </c>
      <c r="AI1047" s="43" t="e">
        <f>_xll.qlIndexFixing($Y$6,$AC1047,TRUE,trigger)</f>
        <v>#NUM!</v>
      </c>
      <c r="AJ1047" s="45" t="e">
        <f t="shared" si="47"/>
        <v>#NUM!</v>
      </c>
    </row>
    <row r="1048" spans="28:36" x14ac:dyDescent="0.2">
      <c r="AB1048" s="114" t="s">
        <v>87</v>
      </c>
      <c r="AC1048" s="40">
        <f>_xll.qlInterestRateIndexFixingDate($Y$21,AD1048)</f>
        <v>46724</v>
      </c>
      <c r="AD1048" s="40">
        <f>_xll.qlCalendarAdvance(calendar,$AD1047,AB1048,,,trigger)</f>
        <v>46728</v>
      </c>
      <c r="AE1048" s="40">
        <f>_xll.qlInterestRateIndexMaturity($Y$21,AD1048,)</f>
        <v>46819</v>
      </c>
      <c r="AF1048" s="43" t="e">
        <f>_xll.qlTenorBasisValue(TenorBasis3M,AD1048,_xll.ohTrigger(trigger,$Y$36))</f>
        <v>#NUM!</v>
      </c>
      <c r="AG1048" s="82" t="e">
        <f t="shared" si="46"/>
        <v>#NUM!</v>
      </c>
      <c r="AH1048" s="82">
        <f>_xll.qlIndexFixing($Y$21,$AC1048,TRUE,_xll.ohTrigger(trigger))</f>
        <v>2.1002937602495865E-2</v>
      </c>
      <c r="AI1048" s="43" t="e">
        <f>_xll.qlIndexFixing($Y$6,$AC1048,TRUE,trigger)</f>
        <v>#NUM!</v>
      </c>
      <c r="AJ1048" s="45" t="e">
        <f t="shared" si="47"/>
        <v>#NUM!</v>
      </c>
    </row>
    <row r="1049" spans="28:36" x14ac:dyDescent="0.2">
      <c r="AB1049" s="114" t="s">
        <v>87</v>
      </c>
      <c r="AC1049" s="40">
        <f>_xll.qlInterestRateIndexFixingDate($Y$21,AD1049)</f>
        <v>46731</v>
      </c>
      <c r="AD1049" s="40">
        <f>_xll.qlCalendarAdvance(calendar,$AD1048,AB1049,,,trigger)</f>
        <v>46735</v>
      </c>
      <c r="AE1049" s="40">
        <f>_xll.qlInterestRateIndexMaturity($Y$21,AD1049,)</f>
        <v>46826</v>
      </c>
      <c r="AF1049" s="43" t="e">
        <f>_xll.qlTenorBasisValue(TenorBasis3M,AD1049,_xll.ohTrigger(trigger,$Y$36))</f>
        <v>#NUM!</v>
      </c>
      <c r="AG1049" s="82" t="e">
        <f t="shared" si="46"/>
        <v>#NUM!</v>
      </c>
      <c r="AH1049" s="82">
        <f>_xll.qlIndexFixing($Y$21,$AC1049,TRUE,_xll.ohTrigger(trigger))</f>
        <v>2.1010030227703015E-2</v>
      </c>
      <c r="AI1049" s="43" t="e">
        <f>_xll.qlIndexFixing($Y$6,$AC1049,TRUE,trigger)</f>
        <v>#NUM!</v>
      </c>
      <c r="AJ1049" s="45" t="e">
        <f t="shared" si="47"/>
        <v>#NUM!</v>
      </c>
    </row>
    <row r="1050" spans="28:36" x14ac:dyDescent="0.2">
      <c r="AB1050" s="114" t="s">
        <v>87</v>
      </c>
      <c r="AC1050" s="40">
        <f>_xll.qlInterestRateIndexFixingDate($Y$21,AD1050)</f>
        <v>46738</v>
      </c>
      <c r="AD1050" s="40">
        <f>_xll.qlCalendarAdvance(calendar,$AD1049,AB1050,,,trigger)</f>
        <v>46742</v>
      </c>
      <c r="AE1050" s="40">
        <f>_xll.qlInterestRateIndexMaturity($Y$21,AD1050,)</f>
        <v>46833</v>
      </c>
      <c r="AF1050" s="43" t="e">
        <f>_xll.qlTenorBasisValue(TenorBasis3M,AD1050,_xll.ohTrigger(trigger,$Y$36))</f>
        <v>#NUM!</v>
      </c>
      <c r="AG1050" s="82" t="e">
        <f t="shared" si="46"/>
        <v>#NUM!</v>
      </c>
      <c r="AH1050" s="82">
        <f>_xll.qlIndexFixing($Y$21,$AC1050,TRUE,_xll.ohTrigger(trigger))</f>
        <v>2.1017027394096565E-2</v>
      </c>
      <c r="AI1050" s="43" t="e">
        <f>_xll.qlIndexFixing($Y$6,$AC1050,TRUE,trigger)</f>
        <v>#NUM!</v>
      </c>
      <c r="AJ1050" s="45" t="e">
        <f t="shared" si="47"/>
        <v>#NUM!</v>
      </c>
    </row>
    <row r="1051" spans="28:36" x14ac:dyDescent="0.2">
      <c r="AB1051" s="114" t="s">
        <v>87</v>
      </c>
      <c r="AC1051" s="40">
        <f>_xll.qlInterestRateIndexFixingDate($Y$21,AD1051)</f>
        <v>46745</v>
      </c>
      <c r="AD1051" s="40">
        <f>_xll.qlCalendarAdvance(calendar,$AD1050,AB1051,,,trigger)</f>
        <v>46749</v>
      </c>
      <c r="AE1051" s="40">
        <f>_xll.qlInterestRateIndexMaturity($Y$21,AD1051,)</f>
        <v>46840</v>
      </c>
      <c r="AF1051" s="43" t="e">
        <f>_xll.qlTenorBasisValue(TenorBasis3M,AD1051,_xll.ohTrigger(trigger,$Y$36))</f>
        <v>#NUM!</v>
      </c>
      <c r="AG1051" s="82" t="e">
        <f t="shared" si="46"/>
        <v>#NUM!</v>
      </c>
      <c r="AH1051" s="82">
        <f>_xll.qlIndexFixing($Y$21,$AC1051,TRUE,_xll.ohTrigger(trigger))</f>
        <v>2.1023929101171422E-2</v>
      </c>
      <c r="AI1051" s="43" t="e">
        <f>_xll.qlIndexFixing($Y$6,$AC1051,TRUE,trigger)</f>
        <v>#NUM!</v>
      </c>
      <c r="AJ1051" s="45" t="e">
        <f t="shared" si="47"/>
        <v>#NUM!</v>
      </c>
    </row>
    <row r="1052" spans="28:36" x14ac:dyDescent="0.2">
      <c r="AB1052" s="114" t="s">
        <v>87</v>
      </c>
      <c r="AC1052" s="40">
        <f>_xll.qlInterestRateIndexFixingDate($Y$21,AD1052)</f>
        <v>46752</v>
      </c>
      <c r="AD1052" s="40">
        <f>_xll.qlCalendarAdvance(calendar,$AD1051,AB1052,,,trigger)</f>
        <v>46756</v>
      </c>
      <c r="AE1052" s="40">
        <f>_xll.qlInterestRateIndexMaturity($Y$21,AD1052,)</f>
        <v>46847</v>
      </c>
      <c r="AF1052" s="43" t="e">
        <f>_xll.qlTenorBasisValue(TenorBasis3M,AD1052,_xll.ohTrigger(trigger,$Y$36))</f>
        <v>#NUM!</v>
      </c>
      <c r="AG1052" s="82" t="e">
        <f t="shared" si="46"/>
        <v>#NUM!</v>
      </c>
      <c r="AH1052" s="82">
        <f>_xll.qlIndexFixing($Y$21,$AC1052,TRUE,_xll.ohTrigger(trigger))</f>
        <v>2.1030735348433038E-2</v>
      </c>
      <c r="AI1052" s="43" t="e">
        <f>_xll.qlIndexFixing($Y$6,$AC1052,TRUE,trigger)</f>
        <v>#NUM!</v>
      </c>
      <c r="AJ1052" s="45" t="e">
        <f t="shared" si="47"/>
        <v>#NUM!</v>
      </c>
    </row>
    <row r="1053" spans="28:36" x14ac:dyDescent="0.2">
      <c r="AB1053" s="114" t="s">
        <v>87</v>
      </c>
      <c r="AC1053" s="40">
        <f>_xll.qlInterestRateIndexFixingDate($Y$21,AD1053)</f>
        <v>46759</v>
      </c>
      <c r="AD1053" s="40">
        <f>_xll.qlCalendarAdvance(calendar,$AD1052,AB1053,,,trigger)</f>
        <v>46763</v>
      </c>
      <c r="AE1053" s="40">
        <f>_xll.qlInterestRateIndexMaturity($Y$21,AD1053,)</f>
        <v>46854</v>
      </c>
      <c r="AF1053" s="43" t="e">
        <f>_xll.qlTenorBasisValue(TenorBasis3M,AD1053,_xll.ohTrigger(trigger,$Y$36))</f>
        <v>#NUM!</v>
      </c>
      <c r="AG1053" s="82" t="e">
        <f t="shared" si="46"/>
        <v>#NUM!</v>
      </c>
      <c r="AH1053" s="82">
        <f>_xll.qlIndexFixing($Y$21,$AC1053,TRUE,_xll.ohTrigger(trigger))</f>
        <v>2.10374461353895E-2</v>
      </c>
      <c r="AI1053" s="43" t="e">
        <f>_xll.qlIndexFixing($Y$6,$AC1053,TRUE,trigger)</f>
        <v>#NUM!</v>
      </c>
      <c r="AJ1053" s="45" t="e">
        <f t="shared" si="47"/>
        <v>#NUM!</v>
      </c>
    </row>
    <row r="1054" spans="28:36" x14ac:dyDescent="0.2">
      <c r="AB1054" s="114" t="s">
        <v>87</v>
      </c>
      <c r="AC1054" s="40">
        <f>_xll.qlInterestRateIndexFixingDate($Y$21,AD1054)</f>
        <v>46766</v>
      </c>
      <c r="AD1054" s="40">
        <f>_xll.qlCalendarAdvance(calendar,$AD1053,AB1054,,,trigger)</f>
        <v>46770</v>
      </c>
      <c r="AE1054" s="40">
        <f>_xll.qlInterestRateIndexMaturity($Y$21,AD1054,)</f>
        <v>46861</v>
      </c>
      <c r="AF1054" s="43" t="e">
        <f>_xll.qlTenorBasisValue(TenorBasis3M,AD1054,_xll.ohTrigger(trigger,$Y$36))</f>
        <v>#NUM!</v>
      </c>
      <c r="AG1054" s="82" t="e">
        <f t="shared" si="46"/>
        <v>#NUM!</v>
      </c>
      <c r="AH1054" s="82">
        <f>_xll.qlIndexFixing($Y$21,$AC1054,TRUE,_xll.ohTrigger(trigger))</f>
        <v>2.1044061461558555E-2</v>
      </c>
      <c r="AI1054" s="43" t="e">
        <f>_xll.qlIndexFixing($Y$6,$AC1054,TRUE,trigger)</f>
        <v>#NUM!</v>
      </c>
      <c r="AJ1054" s="45" t="e">
        <f t="shared" si="47"/>
        <v>#NUM!</v>
      </c>
    </row>
    <row r="1055" spans="28:36" x14ac:dyDescent="0.2">
      <c r="AB1055" s="114" t="s">
        <v>87</v>
      </c>
      <c r="AC1055" s="40">
        <f>_xll.qlInterestRateIndexFixingDate($Y$21,AD1055)</f>
        <v>46773</v>
      </c>
      <c r="AD1055" s="40">
        <f>_xll.qlCalendarAdvance(calendar,$AD1054,AB1055,,,trigger)</f>
        <v>46777</v>
      </c>
      <c r="AE1055" s="40">
        <f>_xll.qlInterestRateIndexMaturity($Y$21,AD1055,)</f>
        <v>46868</v>
      </c>
      <c r="AF1055" s="43" t="e">
        <f>_xll.qlTenorBasisValue(TenorBasis3M,AD1055,_xll.ohTrigger(trigger,$Y$36))</f>
        <v>#NUM!</v>
      </c>
      <c r="AG1055" s="82" t="e">
        <f t="shared" si="46"/>
        <v>#NUM!</v>
      </c>
      <c r="AH1055" s="82">
        <f>_xll.qlIndexFixing($Y$21,$AC1055,TRUE,_xll.ohTrigger(trigger))</f>
        <v>2.1050581326464101E-2</v>
      </c>
      <c r="AI1055" s="43" t="e">
        <f>_xll.qlIndexFixing($Y$6,$AC1055,TRUE,trigger)</f>
        <v>#NUM!</v>
      </c>
      <c r="AJ1055" s="45" t="e">
        <f t="shared" si="47"/>
        <v>#NUM!</v>
      </c>
    </row>
    <row r="1056" spans="28:36" x14ac:dyDescent="0.2">
      <c r="AB1056" s="114" t="s">
        <v>87</v>
      </c>
      <c r="AC1056" s="40">
        <f>_xll.qlInterestRateIndexFixingDate($Y$21,AD1056)</f>
        <v>46780</v>
      </c>
      <c r="AD1056" s="40">
        <f>_xll.qlCalendarAdvance(calendar,$AD1055,AB1056,,,trigger)</f>
        <v>46784</v>
      </c>
      <c r="AE1056" s="40">
        <f>_xll.qlInterestRateIndexMaturity($Y$21,AD1056,)</f>
        <v>46875</v>
      </c>
      <c r="AF1056" s="43" t="e">
        <f>_xll.qlTenorBasisValue(TenorBasis3M,AD1056,_xll.ohTrigger(trigger,$Y$36))</f>
        <v>#NUM!</v>
      </c>
      <c r="AG1056" s="82" t="e">
        <f t="shared" si="46"/>
        <v>#NUM!</v>
      </c>
      <c r="AH1056" s="82">
        <f>_xll.qlIndexFixing($Y$21,$AC1056,TRUE,_xll.ohTrigger(trigger))</f>
        <v>2.1057005729636185E-2</v>
      </c>
      <c r="AI1056" s="43" t="e">
        <f>_xll.qlIndexFixing($Y$6,$AC1056,TRUE,trigger)</f>
        <v>#NUM!</v>
      </c>
      <c r="AJ1056" s="45" t="e">
        <f t="shared" si="47"/>
        <v>#NUM!</v>
      </c>
    </row>
    <row r="1057" spans="28:36" x14ac:dyDescent="0.2">
      <c r="AB1057" s="114" t="s">
        <v>87</v>
      </c>
      <c r="AC1057" s="40">
        <f>_xll.qlInterestRateIndexFixingDate($Y$21,AD1057)</f>
        <v>46787</v>
      </c>
      <c r="AD1057" s="40">
        <f>_xll.qlCalendarAdvance(calendar,$AD1056,AB1057,,,trigger)</f>
        <v>46791</v>
      </c>
      <c r="AE1057" s="40">
        <f>_xll.qlInterestRateIndexMaturity($Y$21,AD1057,)</f>
        <v>46881</v>
      </c>
      <c r="AF1057" s="43" t="e">
        <f>_xll.qlTenorBasisValue(TenorBasis3M,AD1057,_xll.ohTrigger(trigger,$Y$36))</f>
        <v>#NUM!</v>
      </c>
      <c r="AG1057" s="82" t="e">
        <f t="shared" si="46"/>
        <v>#NUM!</v>
      </c>
      <c r="AH1057" s="82">
        <f>_xll.qlIndexFixing($Y$21,$AC1057,TRUE,_xll.ohTrigger(trigger))</f>
        <v>2.1062285391509228E-2</v>
      </c>
      <c r="AI1057" s="43" t="e">
        <f>_xll.qlIndexFixing($Y$6,$AC1057,TRUE,trigger)</f>
        <v>#NUM!</v>
      </c>
      <c r="AJ1057" s="45" t="e">
        <f t="shared" si="47"/>
        <v>#NUM!</v>
      </c>
    </row>
    <row r="1058" spans="28:36" x14ac:dyDescent="0.2">
      <c r="AB1058" s="114" t="s">
        <v>87</v>
      </c>
      <c r="AC1058" s="40">
        <f>_xll.qlInterestRateIndexFixingDate($Y$21,AD1058)</f>
        <v>46794</v>
      </c>
      <c r="AD1058" s="40">
        <f>_xll.qlCalendarAdvance(calendar,$AD1057,AB1058,,,trigger)</f>
        <v>46798</v>
      </c>
      <c r="AE1058" s="40">
        <f>_xll.qlInterestRateIndexMaturity($Y$21,AD1058,)</f>
        <v>46888</v>
      </c>
      <c r="AF1058" s="43" t="e">
        <f>_xll.qlTenorBasisValue(TenorBasis3M,AD1058,_xll.ohTrigger(trigger,$Y$36))</f>
        <v>#NUM!</v>
      </c>
      <c r="AG1058" s="82" t="e">
        <f t="shared" si="46"/>
        <v>#NUM!</v>
      </c>
      <c r="AH1058" s="82">
        <f>_xll.qlIndexFixing($Y$21,$AC1058,TRUE,_xll.ohTrigger(trigger))</f>
        <v>2.1068525324449361E-2</v>
      </c>
      <c r="AI1058" s="43" t="e">
        <f>_xll.qlIndexFixing($Y$6,$AC1058,TRUE,trigger)</f>
        <v>#NUM!</v>
      </c>
      <c r="AJ1058" s="45" t="e">
        <f t="shared" si="47"/>
        <v>#NUM!</v>
      </c>
    </row>
    <row r="1059" spans="28:36" x14ac:dyDescent="0.2">
      <c r="AB1059" s="114" t="s">
        <v>87</v>
      </c>
      <c r="AC1059" s="40">
        <f>_xll.qlInterestRateIndexFixingDate($Y$21,AD1059)</f>
        <v>46801</v>
      </c>
      <c r="AD1059" s="40">
        <f>_xll.qlCalendarAdvance(calendar,$AD1058,AB1059,,,trigger)</f>
        <v>46805</v>
      </c>
      <c r="AE1059" s="40">
        <f>_xll.qlInterestRateIndexMaturity($Y$21,AD1059,)</f>
        <v>46895</v>
      </c>
      <c r="AF1059" s="43" t="e">
        <f>_xll.qlTenorBasisValue(TenorBasis3M,AD1059,_xll.ohTrigger(trigger,$Y$36))</f>
        <v>#NUM!</v>
      </c>
      <c r="AG1059" s="82" t="e">
        <f t="shared" si="46"/>
        <v>#NUM!</v>
      </c>
      <c r="AH1059" s="82">
        <f>_xll.qlIndexFixing($Y$21,$AC1059,TRUE,_xll.ohTrigger(trigger))</f>
        <v>2.1074669799785006E-2</v>
      </c>
      <c r="AI1059" s="43" t="e">
        <f>_xll.qlIndexFixing($Y$6,$AC1059,TRUE,trigger)</f>
        <v>#NUM!</v>
      </c>
      <c r="AJ1059" s="45" t="e">
        <f t="shared" si="47"/>
        <v>#NUM!</v>
      </c>
    </row>
    <row r="1060" spans="28:36" x14ac:dyDescent="0.2">
      <c r="AB1060" s="114" t="s">
        <v>87</v>
      </c>
      <c r="AC1060" s="40">
        <f>_xll.qlInterestRateIndexFixingDate($Y$21,AD1060)</f>
        <v>46808</v>
      </c>
      <c r="AD1060" s="40">
        <f>_xll.qlCalendarAdvance(calendar,$AD1059,AB1060,,,trigger)</f>
        <v>46812</v>
      </c>
      <c r="AE1060" s="40">
        <f>_xll.qlInterestRateIndexMaturity($Y$21,AD1060,)</f>
        <v>46904</v>
      </c>
      <c r="AF1060" s="43" t="e">
        <f>_xll.qlTenorBasisValue(TenorBasis3M,AD1060,_xll.ohTrigger(trigger,$Y$36))</f>
        <v>#NUM!</v>
      </c>
      <c r="AG1060" s="82" t="e">
        <f t="shared" si="46"/>
        <v>#NUM!</v>
      </c>
      <c r="AH1060" s="82">
        <f>_xll.qlIndexFixing($Y$21,$AC1060,TRUE,_xll.ohTrigger(trigger))</f>
        <v>2.1082778037451854E-2</v>
      </c>
      <c r="AI1060" s="43" t="e">
        <f>_xll.qlIndexFixing($Y$6,$AC1060,TRUE,trigger)</f>
        <v>#NUM!</v>
      </c>
      <c r="AJ1060" s="45" t="e">
        <f t="shared" si="47"/>
        <v>#NUM!</v>
      </c>
    </row>
    <row r="1061" spans="28:36" x14ac:dyDescent="0.2">
      <c r="AB1061" s="114" t="s">
        <v>87</v>
      </c>
      <c r="AC1061" s="40">
        <f>_xll.qlInterestRateIndexFixingDate($Y$21,AD1061)</f>
        <v>46815</v>
      </c>
      <c r="AD1061" s="40">
        <f>_xll.qlCalendarAdvance(calendar,$AD1060,AB1061,,,trigger)</f>
        <v>46819</v>
      </c>
      <c r="AE1061" s="40">
        <f>_xll.qlInterestRateIndexMaturity($Y$21,AD1061,)</f>
        <v>46911</v>
      </c>
      <c r="AF1061" s="43" t="e">
        <f>_xll.qlTenorBasisValue(TenorBasis3M,AD1061,_xll.ohTrigger(trigger,$Y$36))</f>
        <v>#NUM!</v>
      </c>
      <c r="AG1061" s="82" t="e">
        <f t="shared" si="46"/>
        <v>#NUM!</v>
      </c>
      <c r="AH1061" s="82">
        <f>_xll.qlIndexFixing($Y$21,$AC1061,TRUE,_xll.ohTrigger(trigger))</f>
        <v>2.1088718653265909E-2</v>
      </c>
      <c r="AI1061" s="43" t="e">
        <f>_xll.qlIndexFixing($Y$6,$AC1061,TRUE,trigger)</f>
        <v>#NUM!</v>
      </c>
      <c r="AJ1061" s="45" t="e">
        <f t="shared" si="47"/>
        <v>#NUM!</v>
      </c>
    </row>
    <row r="1062" spans="28:36" x14ac:dyDescent="0.2">
      <c r="AB1062" s="114" t="s">
        <v>87</v>
      </c>
      <c r="AC1062" s="40">
        <f>_xll.qlInterestRateIndexFixingDate($Y$21,AD1062)</f>
        <v>46822</v>
      </c>
      <c r="AD1062" s="40">
        <f>_xll.qlCalendarAdvance(calendar,$AD1061,AB1062,,,trigger)</f>
        <v>46826</v>
      </c>
      <c r="AE1062" s="40">
        <f>_xll.qlInterestRateIndexMaturity($Y$21,AD1062,)</f>
        <v>46918</v>
      </c>
      <c r="AF1062" s="43" t="e">
        <f>_xll.qlTenorBasisValue(TenorBasis3M,AD1062,_xll.ohTrigger(trigger,$Y$36))</f>
        <v>#NUM!</v>
      </c>
      <c r="AG1062" s="82" t="e">
        <f t="shared" si="46"/>
        <v>#NUM!</v>
      </c>
      <c r="AH1062" s="82">
        <f>_xll.qlIndexFixing($Y$21,$AC1062,TRUE,_xll.ohTrigger(trigger))</f>
        <v>2.1094563799161904E-2</v>
      </c>
      <c r="AI1062" s="43" t="e">
        <f>_xll.qlIndexFixing($Y$6,$AC1062,TRUE,trigger)</f>
        <v>#NUM!</v>
      </c>
      <c r="AJ1062" s="45" t="e">
        <f t="shared" si="47"/>
        <v>#NUM!</v>
      </c>
    </row>
    <row r="1063" spans="28:36" x14ac:dyDescent="0.2">
      <c r="AB1063" s="114" t="s">
        <v>87</v>
      </c>
      <c r="AC1063" s="40">
        <f>_xll.qlInterestRateIndexFixingDate($Y$21,AD1063)</f>
        <v>46829</v>
      </c>
      <c r="AD1063" s="40">
        <f>_xll.qlCalendarAdvance(calendar,$AD1062,AB1063,,,trigger)</f>
        <v>46833</v>
      </c>
      <c r="AE1063" s="40">
        <f>_xll.qlInterestRateIndexMaturity($Y$21,AD1063,)</f>
        <v>46925</v>
      </c>
      <c r="AF1063" s="43" t="e">
        <f>_xll.qlTenorBasisValue(TenorBasis3M,AD1063,_xll.ohTrigger(trigger,$Y$36))</f>
        <v>#NUM!</v>
      </c>
      <c r="AG1063" s="82" t="e">
        <f t="shared" si="46"/>
        <v>#NUM!</v>
      </c>
      <c r="AH1063" s="82">
        <f>_xll.qlIndexFixing($Y$21,$AC1063,TRUE,_xll.ohTrigger(trigger))</f>
        <v>2.1100313474714093E-2</v>
      </c>
      <c r="AI1063" s="43" t="e">
        <f>_xll.qlIndexFixing($Y$6,$AC1063,TRUE,trigger)</f>
        <v>#NUM!</v>
      </c>
      <c r="AJ1063" s="45" t="e">
        <f t="shared" si="47"/>
        <v>#NUM!</v>
      </c>
    </row>
    <row r="1064" spans="28:36" x14ac:dyDescent="0.2">
      <c r="AB1064" s="114" t="s">
        <v>87</v>
      </c>
      <c r="AC1064" s="40">
        <f>_xll.qlInterestRateIndexFixingDate($Y$21,AD1064)</f>
        <v>46836</v>
      </c>
      <c r="AD1064" s="40">
        <f>_xll.qlCalendarAdvance(calendar,$AD1063,AB1064,,,trigger)</f>
        <v>46840</v>
      </c>
      <c r="AE1064" s="40">
        <f>_xll.qlInterestRateIndexMaturity($Y$21,AD1064,)</f>
        <v>46932</v>
      </c>
      <c r="AF1064" s="43" t="e">
        <f>_xll.qlTenorBasisValue(TenorBasis3M,AD1064,_xll.ohTrigger(trigger,$Y$36))</f>
        <v>#NUM!</v>
      </c>
      <c r="AG1064" s="82" t="e">
        <f t="shared" si="46"/>
        <v>#NUM!</v>
      </c>
      <c r="AH1064" s="82">
        <f>_xll.qlIndexFixing($Y$21,$AC1064,TRUE,_xll.ohTrigger(trigger))</f>
        <v>2.1105967679504553E-2</v>
      </c>
      <c r="AI1064" s="43" t="e">
        <f>_xll.qlIndexFixing($Y$6,$AC1064,TRUE,trigger)</f>
        <v>#NUM!</v>
      </c>
      <c r="AJ1064" s="45" t="e">
        <f t="shared" si="47"/>
        <v>#NUM!</v>
      </c>
    </row>
    <row r="1065" spans="28:36" x14ac:dyDescent="0.2">
      <c r="AB1065" s="114" t="s">
        <v>87</v>
      </c>
      <c r="AC1065" s="40">
        <f>_xll.qlInterestRateIndexFixingDate($Y$21,AD1065)</f>
        <v>46843</v>
      </c>
      <c r="AD1065" s="40">
        <f>_xll.qlCalendarAdvance(calendar,$AD1064,AB1065,,,trigger)</f>
        <v>46847</v>
      </c>
      <c r="AE1065" s="40">
        <f>_xll.qlInterestRateIndexMaturity($Y$21,AD1065,)</f>
        <v>46938</v>
      </c>
      <c r="AF1065" s="43" t="e">
        <f>_xll.qlTenorBasisValue(TenorBasis3M,AD1065,_xll.ohTrigger(trigger,$Y$36))</f>
        <v>#NUM!</v>
      </c>
      <c r="AG1065" s="82" t="e">
        <f t="shared" si="46"/>
        <v>#NUM!</v>
      </c>
      <c r="AH1065" s="82">
        <f>_xll.qlIndexFixing($Y$21,$AC1065,TRUE,_xll.ohTrigger(trigger))</f>
        <v>2.1110529506097684E-2</v>
      </c>
      <c r="AI1065" s="43" t="e">
        <f>_xll.qlIndexFixing($Y$6,$AC1065,TRUE,trigger)</f>
        <v>#NUM!</v>
      </c>
      <c r="AJ1065" s="45" t="e">
        <f t="shared" si="47"/>
        <v>#NUM!</v>
      </c>
    </row>
    <row r="1066" spans="28:36" x14ac:dyDescent="0.2">
      <c r="AB1066" s="114" t="s">
        <v>87</v>
      </c>
      <c r="AC1066" s="40">
        <f>_xll.qlInterestRateIndexFixingDate($Y$21,AD1066)</f>
        <v>46850</v>
      </c>
      <c r="AD1066" s="40">
        <f>_xll.qlCalendarAdvance(calendar,$AD1065,AB1066,,,trigger)</f>
        <v>46854</v>
      </c>
      <c r="AE1066" s="40">
        <f>_xll.qlInterestRateIndexMaturity($Y$21,AD1066,)</f>
        <v>46945</v>
      </c>
      <c r="AF1066" s="43" t="e">
        <f>_xll.qlTenorBasisValue(TenorBasis3M,AD1066,_xll.ohTrigger(trigger,$Y$36))</f>
        <v>#NUM!</v>
      </c>
      <c r="AG1066" s="82" t="e">
        <f t="shared" si="46"/>
        <v>#NUM!</v>
      </c>
      <c r="AH1066" s="82">
        <f>_xll.qlIndexFixing($Y$21,$AC1066,TRUE,_xll.ohTrigger(trigger))</f>
        <v>2.1115999267621397E-2</v>
      </c>
      <c r="AI1066" s="43" t="e">
        <f>_xll.qlIndexFixing($Y$6,$AC1066,TRUE,trigger)</f>
        <v>#NUM!</v>
      </c>
      <c r="AJ1066" s="45" t="e">
        <f t="shared" si="47"/>
        <v>#NUM!</v>
      </c>
    </row>
    <row r="1067" spans="28:36" x14ac:dyDescent="0.2">
      <c r="AB1067" s="114" t="s">
        <v>87</v>
      </c>
      <c r="AC1067" s="40">
        <f>_xll.qlInterestRateIndexFixingDate($Y$21,AD1067)</f>
        <v>46855</v>
      </c>
      <c r="AD1067" s="40">
        <f>_xll.qlCalendarAdvance(calendar,$AD1066,AB1067,,,trigger)</f>
        <v>46861</v>
      </c>
      <c r="AE1067" s="40">
        <f>_xll.qlInterestRateIndexMaturity($Y$21,AD1067,)</f>
        <v>46952</v>
      </c>
      <c r="AF1067" s="43" t="e">
        <f>_xll.qlTenorBasisValue(TenorBasis3M,AD1067,_xll.ohTrigger(trigger,$Y$36))</f>
        <v>#NUM!</v>
      </c>
      <c r="AG1067" s="82" t="e">
        <f t="shared" si="46"/>
        <v>#NUM!</v>
      </c>
      <c r="AH1067" s="82">
        <f>_xll.qlIndexFixing($Y$21,$AC1067,TRUE,_xll.ohTrigger(trigger))</f>
        <v>2.112137356270069E-2</v>
      </c>
      <c r="AI1067" s="43" t="e">
        <f>_xll.qlIndexFixing($Y$6,$AC1067,TRUE,trigger)</f>
        <v>#NUM!</v>
      </c>
      <c r="AJ1067" s="45" t="e">
        <f t="shared" si="47"/>
        <v>#NUM!</v>
      </c>
    </row>
    <row r="1068" spans="28:36" x14ac:dyDescent="0.2">
      <c r="AB1068" s="114" t="s">
        <v>87</v>
      </c>
      <c r="AC1068" s="40">
        <f>_xll.qlInterestRateIndexFixingDate($Y$21,AD1068)</f>
        <v>46864</v>
      </c>
      <c r="AD1068" s="40">
        <f>_xll.qlCalendarAdvance(calendar,$AD1067,AB1068,,,trigger)</f>
        <v>46868</v>
      </c>
      <c r="AE1068" s="40">
        <f>_xll.qlInterestRateIndexMaturity($Y$21,AD1068,)</f>
        <v>46959</v>
      </c>
      <c r="AF1068" s="43" t="e">
        <f>_xll.qlTenorBasisValue(TenorBasis3M,AD1068,_xll.ohTrigger(trigger,$Y$36))</f>
        <v>#NUM!</v>
      </c>
      <c r="AG1068" s="82" t="e">
        <f t="shared" si="46"/>
        <v>#NUM!</v>
      </c>
      <c r="AH1068" s="82">
        <f>_xll.qlIndexFixing($Y$21,$AC1068,TRUE,_xll.ohTrigger(trigger))</f>
        <v>2.1126652390948179E-2</v>
      </c>
      <c r="AI1068" s="43" t="e">
        <f>_xll.qlIndexFixing($Y$6,$AC1068,TRUE,trigger)</f>
        <v>#NUM!</v>
      </c>
      <c r="AJ1068" s="45" t="e">
        <f t="shared" si="47"/>
        <v>#NUM!</v>
      </c>
    </row>
    <row r="1069" spans="28:36" x14ac:dyDescent="0.2">
      <c r="AB1069" s="114" t="s">
        <v>87</v>
      </c>
      <c r="AC1069" s="40">
        <f>_xll.qlInterestRateIndexFixingDate($Y$21,AD1069)</f>
        <v>46870</v>
      </c>
      <c r="AD1069" s="40">
        <f>_xll.qlCalendarAdvance(calendar,$AD1068,AB1069,,,trigger)</f>
        <v>46875</v>
      </c>
      <c r="AE1069" s="40">
        <f>_xll.qlInterestRateIndexMaturity($Y$21,AD1069,)</f>
        <v>46967</v>
      </c>
      <c r="AF1069" s="43" t="e">
        <f>_xll.qlTenorBasisValue(TenorBasis3M,AD1069,_xll.ohTrigger(trigger,$Y$36))</f>
        <v>#NUM!</v>
      </c>
      <c r="AG1069" s="82" t="e">
        <f t="shared" si="46"/>
        <v>#NUM!</v>
      </c>
      <c r="AH1069" s="82">
        <f>_xll.qlIndexFixing($Y$21,$AC1069,TRUE,_xll.ohTrigger(trigger))</f>
        <v>2.1132806627859616E-2</v>
      </c>
      <c r="AI1069" s="43" t="e">
        <f>_xll.qlIndexFixing($Y$6,$AC1069,TRUE,trigger)</f>
        <v>#NUM!</v>
      </c>
      <c r="AJ1069" s="45" t="e">
        <f t="shared" si="47"/>
        <v>#NUM!</v>
      </c>
    </row>
    <row r="1070" spans="28:36" x14ac:dyDescent="0.2">
      <c r="AB1070" s="114" t="s">
        <v>87</v>
      </c>
      <c r="AC1070" s="40">
        <f>_xll.qlInterestRateIndexFixingDate($Y$21,AD1070)</f>
        <v>46878</v>
      </c>
      <c r="AD1070" s="40">
        <f>_xll.qlCalendarAdvance(calendar,$AD1069,AB1070,,,trigger)</f>
        <v>46882</v>
      </c>
      <c r="AE1070" s="40">
        <f>_xll.qlInterestRateIndexMaturity($Y$21,AD1070,)</f>
        <v>46974</v>
      </c>
      <c r="AF1070" s="43" t="e">
        <f>_xll.qlTenorBasisValue(TenorBasis3M,AD1070,_xll.ohTrigger(trigger,$Y$36))</f>
        <v>#NUM!</v>
      </c>
      <c r="AG1070" s="82" t="e">
        <f t="shared" si="46"/>
        <v>#NUM!</v>
      </c>
      <c r="AH1070" s="82">
        <f>_xll.qlIndexFixing($Y$21,$AC1070,TRUE,_xll.ohTrigger(trigger))</f>
        <v>2.1137887999676846E-2</v>
      </c>
      <c r="AI1070" s="43" t="e">
        <f>_xll.qlIndexFixing($Y$6,$AC1070,TRUE,trigger)</f>
        <v>#NUM!</v>
      </c>
      <c r="AJ1070" s="45" t="e">
        <f t="shared" si="47"/>
        <v>#NUM!</v>
      </c>
    </row>
    <row r="1071" spans="28:36" x14ac:dyDescent="0.2">
      <c r="AB1071" s="114" t="s">
        <v>87</v>
      </c>
      <c r="AC1071" s="40">
        <f>_xll.qlInterestRateIndexFixingDate($Y$21,AD1071)</f>
        <v>46885</v>
      </c>
      <c r="AD1071" s="40">
        <f>_xll.qlCalendarAdvance(calendar,$AD1070,AB1071,,,trigger)</f>
        <v>46889</v>
      </c>
      <c r="AE1071" s="40">
        <f>_xll.qlInterestRateIndexMaturity($Y$21,AD1071,)</f>
        <v>46981</v>
      </c>
      <c r="AF1071" s="43" t="e">
        <f>_xll.qlTenorBasisValue(TenorBasis3M,AD1071,_xll.ohTrigger(trigger,$Y$36))</f>
        <v>#NUM!</v>
      </c>
      <c r="AG1071" s="82" t="e">
        <f t="shared" si="46"/>
        <v>#NUM!</v>
      </c>
      <c r="AH1071" s="82">
        <f>_xll.qlIndexFixing($Y$21,$AC1071,TRUE,_xll.ohTrigger(trigger))</f>
        <v>2.1142873897994536E-2</v>
      </c>
      <c r="AI1071" s="43" t="e">
        <f>_xll.qlIndexFixing($Y$6,$AC1071,TRUE,trigger)</f>
        <v>#NUM!</v>
      </c>
      <c r="AJ1071" s="45" t="e">
        <f t="shared" si="47"/>
        <v>#NUM!</v>
      </c>
    </row>
    <row r="1072" spans="28:36" x14ac:dyDescent="0.2">
      <c r="AB1072" s="114" t="s">
        <v>87</v>
      </c>
      <c r="AC1072" s="40">
        <f>_xll.qlInterestRateIndexFixingDate($Y$21,AD1072)</f>
        <v>46892</v>
      </c>
      <c r="AD1072" s="40">
        <f>_xll.qlCalendarAdvance(calendar,$AD1071,AB1072,,,trigger)</f>
        <v>46896</v>
      </c>
      <c r="AE1072" s="40">
        <f>_xll.qlInterestRateIndexMaturity($Y$21,AD1072,)</f>
        <v>46988</v>
      </c>
      <c r="AF1072" s="43" t="e">
        <f>_xll.qlTenorBasisValue(TenorBasis3M,AD1072,_xll.ohTrigger(trigger,$Y$36))</f>
        <v>#NUM!</v>
      </c>
      <c r="AG1072" s="82" t="e">
        <f t="shared" si="46"/>
        <v>#NUM!</v>
      </c>
      <c r="AH1072" s="82">
        <f>_xll.qlIndexFixing($Y$21,$AC1072,TRUE,_xll.ohTrigger(trigger))</f>
        <v>2.1147764322453841E-2</v>
      </c>
      <c r="AI1072" s="43" t="e">
        <f>_xll.qlIndexFixing($Y$6,$AC1072,TRUE,trigger)</f>
        <v>#NUM!</v>
      </c>
      <c r="AJ1072" s="45" t="e">
        <f t="shared" si="47"/>
        <v>#NUM!</v>
      </c>
    </row>
    <row r="1073" spans="28:36" x14ac:dyDescent="0.2">
      <c r="AB1073" s="114" t="s">
        <v>87</v>
      </c>
      <c r="AC1073" s="40">
        <f>_xll.qlInterestRateIndexFixingDate($Y$21,AD1073)</f>
        <v>46899</v>
      </c>
      <c r="AD1073" s="40">
        <f>_xll.qlCalendarAdvance(calendar,$AD1072,AB1073,,,trigger)</f>
        <v>46903</v>
      </c>
      <c r="AE1073" s="40">
        <f>_xll.qlInterestRateIndexMaturity($Y$21,AD1073,)</f>
        <v>46995</v>
      </c>
      <c r="AF1073" s="43" t="e">
        <f>_xll.qlTenorBasisValue(TenorBasis3M,AD1073,_xll.ohTrigger(trigger,$Y$36))</f>
        <v>#NUM!</v>
      </c>
      <c r="AG1073" s="82" t="e">
        <f t="shared" si="46"/>
        <v>#NUM!</v>
      </c>
      <c r="AH1073" s="82">
        <f>_xll.qlIndexFixing($Y$21,$AC1073,TRUE,_xll.ohTrigger(trigger))</f>
        <v>2.1152559272695048E-2</v>
      </c>
      <c r="AI1073" s="43" t="e">
        <f>_xll.qlIndexFixing($Y$6,$AC1073,TRUE,trigger)</f>
        <v>#NUM!</v>
      </c>
      <c r="AJ1073" s="45" t="e">
        <f t="shared" si="47"/>
        <v>#NUM!</v>
      </c>
    </row>
    <row r="1074" spans="28:36" x14ac:dyDescent="0.2">
      <c r="AB1074" s="114" t="s">
        <v>87</v>
      </c>
      <c r="AC1074" s="40">
        <f>_xll.qlInterestRateIndexFixingDate($Y$21,AD1074)</f>
        <v>46906</v>
      </c>
      <c r="AD1074" s="40">
        <f>_xll.qlCalendarAdvance(calendar,$AD1073,AB1074,,,trigger)</f>
        <v>46910</v>
      </c>
      <c r="AE1074" s="40">
        <f>_xll.qlInterestRateIndexMaturity($Y$21,AD1074,)</f>
        <v>47002</v>
      </c>
      <c r="AF1074" s="43" t="e">
        <f>_xll.qlTenorBasisValue(TenorBasis3M,AD1074,_xll.ohTrigger(trigger,$Y$36))</f>
        <v>#NUM!</v>
      </c>
      <c r="AG1074" s="82" t="e">
        <f t="shared" si="46"/>
        <v>#NUM!</v>
      </c>
      <c r="AH1074" s="82">
        <f>_xll.qlIndexFixing($Y$21,$AC1074,TRUE,_xll.ohTrigger(trigger))</f>
        <v>2.1157258748369743E-2</v>
      </c>
      <c r="AI1074" s="43" t="e">
        <f>_xll.qlIndexFixing($Y$6,$AC1074,TRUE,trigger)</f>
        <v>#NUM!</v>
      </c>
      <c r="AJ1074" s="45" t="e">
        <f t="shared" si="47"/>
        <v>#NUM!</v>
      </c>
    </row>
    <row r="1075" spans="28:36" x14ac:dyDescent="0.2">
      <c r="AB1075" s="114" t="s">
        <v>87</v>
      </c>
      <c r="AC1075" s="40">
        <f>_xll.qlInterestRateIndexFixingDate($Y$21,AD1075)</f>
        <v>46913</v>
      </c>
      <c r="AD1075" s="40">
        <f>_xll.qlCalendarAdvance(calendar,$AD1074,AB1075,,,trigger)</f>
        <v>46917</v>
      </c>
      <c r="AE1075" s="40">
        <f>_xll.qlInterestRateIndexMaturity($Y$21,AD1075,)</f>
        <v>47009</v>
      </c>
      <c r="AF1075" s="43" t="e">
        <f>_xll.qlTenorBasisValue(TenorBasis3M,AD1075,_xll.ohTrigger(trigger,$Y$36))</f>
        <v>#NUM!</v>
      </c>
      <c r="AG1075" s="82" t="e">
        <f t="shared" si="46"/>
        <v>#NUM!</v>
      </c>
      <c r="AH1075" s="82">
        <f>_xll.qlIndexFixing($Y$21,$AC1075,TRUE,_xll.ohTrigger(trigger))</f>
        <v>2.1161862749137325E-2</v>
      </c>
      <c r="AI1075" s="43" t="e">
        <f>_xll.qlIndexFixing($Y$6,$AC1075,TRUE,trigger)</f>
        <v>#NUM!</v>
      </c>
      <c r="AJ1075" s="45" t="e">
        <f t="shared" si="47"/>
        <v>#NUM!</v>
      </c>
    </row>
    <row r="1076" spans="28:36" x14ac:dyDescent="0.2">
      <c r="AB1076" s="114" t="s">
        <v>87</v>
      </c>
      <c r="AC1076" s="40">
        <f>_xll.qlInterestRateIndexFixingDate($Y$21,AD1076)</f>
        <v>46920</v>
      </c>
      <c r="AD1076" s="40">
        <f>_xll.qlCalendarAdvance(calendar,$AD1075,AB1076,,,trigger)</f>
        <v>46924</v>
      </c>
      <c r="AE1076" s="40">
        <f>_xll.qlInterestRateIndexMaturity($Y$21,AD1076,)</f>
        <v>47016</v>
      </c>
      <c r="AF1076" s="43" t="e">
        <f>_xll.qlTenorBasisValue(TenorBasis3M,AD1076,_xll.ohTrigger(trigger,$Y$36))</f>
        <v>#NUM!</v>
      </c>
      <c r="AG1076" s="82" t="e">
        <f t="shared" si="46"/>
        <v>#NUM!</v>
      </c>
      <c r="AH1076" s="82">
        <f>_xll.qlIndexFixing($Y$21,$AC1076,TRUE,_xll.ohTrigger(trigger))</f>
        <v>2.1166371274661547E-2</v>
      </c>
      <c r="AI1076" s="43" t="e">
        <f>_xll.qlIndexFixing($Y$6,$AC1076,TRUE,trigger)</f>
        <v>#NUM!</v>
      </c>
      <c r="AJ1076" s="45" t="e">
        <f t="shared" si="47"/>
        <v>#NUM!</v>
      </c>
    </row>
    <row r="1077" spans="28:36" x14ac:dyDescent="0.2">
      <c r="AB1077" s="114" t="s">
        <v>87</v>
      </c>
      <c r="AC1077" s="40">
        <f>_xll.qlInterestRateIndexFixingDate($Y$21,AD1077)</f>
        <v>46927</v>
      </c>
      <c r="AD1077" s="40">
        <f>_xll.qlCalendarAdvance(calendar,$AD1076,AB1077,,,trigger)</f>
        <v>46931</v>
      </c>
      <c r="AE1077" s="40">
        <f>_xll.qlInterestRateIndexMaturity($Y$21,AD1077,)</f>
        <v>47023</v>
      </c>
      <c r="AF1077" s="43" t="e">
        <f>_xll.qlTenorBasisValue(TenorBasis3M,AD1077,_xll.ohTrigger(trigger,$Y$36))</f>
        <v>#NUM!</v>
      </c>
      <c r="AG1077" s="82" t="e">
        <f t="shared" si="46"/>
        <v>#NUM!</v>
      </c>
      <c r="AH1077" s="82">
        <f>_xll.qlIndexFixing($Y$21,$AC1077,TRUE,_xll.ohTrigger(trigger))</f>
        <v>2.117078432461484E-2</v>
      </c>
      <c r="AI1077" s="43" t="e">
        <f>_xll.qlIndexFixing($Y$6,$AC1077,TRUE,trigger)</f>
        <v>#NUM!</v>
      </c>
      <c r="AJ1077" s="45" t="e">
        <f t="shared" si="47"/>
        <v>#NUM!</v>
      </c>
    </row>
    <row r="1078" spans="28:36" x14ac:dyDescent="0.2">
      <c r="AB1078" s="114" t="s">
        <v>87</v>
      </c>
      <c r="AC1078" s="40">
        <f>_xll.qlInterestRateIndexFixingDate($Y$21,AD1078)</f>
        <v>46934</v>
      </c>
      <c r="AD1078" s="40">
        <f>_xll.qlCalendarAdvance(calendar,$AD1077,AB1078,,,trigger)</f>
        <v>46938</v>
      </c>
      <c r="AE1078" s="40">
        <f>_xll.qlInterestRateIndexMaturity($Y$21,AD1078,)</f>
        <v>47030</v>
      </c>
      <c r="AF1078" s="43" t="e">
        <f>_xll.qlTenorBasisValue(TenorBasis3M,AD1078,_xll.ohTrigger(trigger,$Y$36))</f>
        <v>#NUM!</v>
      </c>
      <c r="AG1078" s="82" t="e">
        <f t="shared" si="46"/>
        <v>#NUM!</v>
      </c>
      <c r="AH1078" s="82">
        <f>_xll.qlIndexFixing($Y$21,$AC1078,TRUE,_xll.ohTrigger(trigger))</f>
        <v>2.1175101898674855E-2</v>
      </c>
      <c r="AI1078" s="43" t="e">
        <f>_xll.qlIndexFixing($Y$6,$AC1078,TRUE,trigger)</f>
        <v>#NUM!</v>
      </c>
      <c r="AJ1078" s="45" t="e">
        <f t="shared" si="47"/>
        <v>#NUM!</v>
      </c>
    </row>
    <row r="1079" spans="28:36" x14ac:dyDescent="0.2">
      <c r="AB1079" s="114" t="s">
        <v>87</v>
      </c>
      <c r="AC1079" s="40">
        <f>_xll.qlInterestRateIndexFixingDate($Y$21,AD1079)</f>
        <v>46941</v>
      </c>
      <c r="AD1079" s="40">
        <f>_xll.qlCalendarAdvance(calendar,$AD1078,AB1079,,,trigger)</f>
        <v>46945</v>
      </c>
      <c r="AE1079" s="40">
        <f>_xll.qlInterestRateIndexMaturity($Y$21,AD1079,)</f>
        <v>47037</v>
      </c>
      <c r="AF1079" s="43" t="e">
        <f>_xll.qlTenorBasisValue(TenorBasis3M,AD1079,_xll.ohTrigger(trigger,$Y$36))</f>
        <v>#NUM!</v>
      </c>
      <c r="AG1079" s="82" t="e">
        <f t="shared" si="46"/>
        <v>#NUM!</v>
      </c>
      <c r="AH1079" s="82">
        <f>_xll.qlIndexFixing($Y$21,$AC1079,TRUE,_xll.ohTrigger(trigger))</f>
        <v>2.117932399652793E-2</v>
      </c>
      <c r="AI1079" s="43" t="e">
        <f>_xll.qlIndexFixing($Y$6,$AC1079,TRUE,trigger)</f>
        <v>#NUM!</v>
      </c>
      <c r="AJ1079" s="45" t="e">
        <f t="shared" si="47"/>
        <v>#NUM!</v>
      </c>
    </row>
    <row r="1080" spans="28:36" x14ac:dyDescent="0.2">
      <c r="AB1080" s="114" t="s">
        <v>87</v>
      </c>
      <c r="AC1080" s="40">
        <f>_xll.qlInterestRateIndexFixingDate($Y$21,AD1080)</f>
        <v>46948</v>
      </c>
      <c r="AD1080" s="40">
        <f>_xll.qlCalendarAdvance(calendar,$AD1079,AB1080,,,trigger)</f>
        <v>46952</v>
      </c>
      <c r="AE1080" s="40">
        <f>_xll.qlInterestRateIndexMaturity($Y$21,AD1080,)</f>
        <v>47044</v>
      </c>
      <c r="AF1080" s="43" t="e">
        <f>_xll.qlTenorBasisValue(TenorBasis3M,AD1080,_xll.ohTrigger(trigger,$Y$36))</f>
        <v>#NUM!</v>
      </c>
      <c r="AG1080" s="82" t="e">
        <f t="shared" si="46"/>
        <v>#NUM!</v>
      </c>
      <c r="AH1080" s="82">
        <f>_xll.qlIndexFixing($Y$21,$AC1080,TRUE,_xll.ohTrigger(trigger))</f>
        <v>2.1183450617866483E-2</v>
      </c>
      <c r="AI1080" s="43" t="e">
        <f>_xll.qlIndexFixing($Y$6,$AC1080,TRUE,trigger)</f>
        <v>#NUM!</v>
      </c>
      <c r="AJ1080" s="45" t="e">
        <f t="shared" si="47"/>
        <v>#NUM!</v>
      </c>
    </row>
    <row r="1081" spans="28:36" x14ac:dyDescent="0.2">
      <c r="AB1081" s="114" t="s">
        <v>87</v>
      </c>
      <c r="AC1081" s="40">
        <f>_xll.qlInterestRateIndexFixingDate($Y$21,AD1081)</f>
        <v>46955</v>
      </c>
      <c r="AD1081" s="40">
        <f>_xll.qlCalendarAdvance(calendar,$AD1080,AB1081,,,trigger)</f>
        <v>46959</v>
      </c>
      <c r="AE1081" s="40">
        <f>_xll.qlInterestRateIndexMaturity($Y$21,AD1081,)</f>
        <v>47051</v>
      </c>
      <c r="AF1081" s="43" t="e">
        <f>_xll.qlTenorBasisValue(TenorBasis3M,AD1081,_xll.ohTrigger(trigger,$Y$36))</f>
        <v>#NUM!</v>
      </c>
      <c r="AG1081" s="82" t="e">
        <f t="shared" si="46"/>
        <v>#NUM!</v>
      </c>
      <c r="AH1081" s="82">
        <f>_xll.qlIndexFixing($Y$21,$AC1081,TRUE,_xll.ohTrigger(trigger))</f>
        <v>2.1187481762389885E-2</v>
      </c>
      <c r="AI1081" s="43" t="e">
        <f>_xll.qlIndexFixing($Y$6,$AC1081,TRUE,trigger)</f>
        <v>#NUM!</v>
      </c>
      <c r="AJ1081" s="45" t="e">
        <f t="shared" si="47"/>
        <v>#NUM!</v>
      </c>
    </row>
    <row r="1082" spans="28:36" x14ac:dyDescent="0.2">
      <c r="AB1082" s="114" t="s">
        <v>87</v>
      </c>
      <c r="AC1082" s="40">
        <f>_xll.qlInterestRateIndexFixingDate($Y$21,AD1082)</f>
        <v>46962</v>
      </c>
      <c r="AD1082" s="40">
        <f>_xll.qlCalendarAdvance(calendar,$AD1081,AB1082,,,trigger)</f>
        <v>46966</v>
      </c>
      <c r="AE1082" s="40">
        <f>_xll.qlInterestRateIndexMaturity($Y$21,AD1082,)</f>
        <v>47058</v>
      </c>
      <c r="AF1082" s="43" t="e">
        <f>_xll.qlTenorBasisValue(TenorBasis3M,AD1082,_xll.ohTrigger(trigger,$Y$36))</f>
        <v>#NUM!</v>
      </c>
      <c r="AG1082" s="82" t="e">
        <f t="shared" si="46"/>
        <v>#NUM!</v>
      </c>
      <c r="AH1082" s="82">
        <f>_xll.qlIndexFixing($Y$21,$AC1082,TRUE,_xll.ohTrigger(trigger))</f>
        <v>2.119141742980446E-2</v>
      </c>
      <c r="AI1082" s="43" t="e">
        <f>_xll.qlIndexFixing($Y$6,$AC1082,TRUE,trigger)</f>
        <v>#NUM!</v>
      </c>
      <c r="AJ1082" s="45" t="e">
        <f t="shared" si="47"/>
        <v>#NUM!</v>
      </c>
    </row>
    <row r="1083" spans="28:36" x14ac:dyDescent="0.2">
      <c r="AB1083" s="114" t="s">
        <v>87</v>
      </c>
      <c r="AC1083" s="40">
        <f>_xll.qlInterestRateIndexFixingDate($Y$21,AD1083)</f>
        <v>46969</v>
      </c>
      <c r="AD1083" s="40">
        <f>_xll.qlCalendarAdvance(calendar,$AD1082,AB1083,,,trigger)</f>
        <v>46973</v>
      </c>
      <c r="AE1083" s="40">
        <f>_xll.qlInterestRateIndexMaturity($Y$21,AD1083,)</f>
        <v>47065</v>
      </c>
      <c r="AF1083" s="43" t="e">
        <f>_xll.qlTenorBasisValue(TenorBasis3M,AD1083,_xll.ohTrigger(trigger,$Y$36))</f>
        <v>#NUM!</v>
      </c>
      <c r="AG1083" s="82" t="e">
        <f t="shared" si="46"/>
        <v>#NUM!</v>
      </c>
      <c r="AH1083" s="82">
        <f>_xll.qlIndexFixing($Y$21,$AC1083,TRUE,_xll.ohTrigger(trigger))</f>
        <v>2.119525761982435E-2</v>
      </c>
      <c r="AI1083" s="43" t="e">
        <f>_xll.qlIndexFixing($Y$6,$AC1083,TRUE,trigger)</f>
        <v>#NUM!</v>
      </c>
      <c r="AJ1083" s="45" t="e">
        <f t="shared" si="47"/>
        <v>#NUM!</v>
      </c>
    </row>
    <row r="1084" spans="28:36" x14ac:dyDescent="0.2">
      <c r="AB1084" s="114" t="s">
        <v>87</v>
      </c>
      <c r="AC1084" s="40">
        <f>_xll.qlInterestRateIndexFixingDate($Y$21,AD1084)</f>
        <v>46976</v>
      </c>
      <c r="AD1084" s="40">
        <f>_xll.qlCalendarAdvance(calendar,$AD1083,AB1084,,,trigger)</f>
        <v>46980</v>
      </c>
      <c r="AE1084" s="40">
        <f>_xll.qlInterestRateIndexMaturity($Y$21,AD1084,)</f>
        <v>47072</v>
      </c>
      <c r="AF1084" s="43" t="e">
        <f>_xll.qlTenorBasisValue(TenorBasis3M,AD1084,_xll.ohTrigger(trigger,$Y$36))</f>
        <v>#NUM!</v>
      </c>
      <c r="AG1084" s="82" t="e">
        <f t="shared" si="46"/>
        <v>#NUM!</v>
      </c>
      <c r="AH1084" s="82">
        <f>_xll.qlIndexFixing($Y$21,$AC1084,TRUE,_xll.ohTrigger(trigger))</f>
        <v>2.1199002332170647E-2</v>
      </c>
      <c r="AI1084" s="43" t="e">
        <f>_xll.qlIndexFixing($Y$6,$AC1084,TRUE,trigger)</f>
        <v>#NUM!</v>
      </c>
      <c r="AJ1084" s="45" t="e">
        <f t="shared" si="47"/>
        <v>#NUM!</v>
      </c>
    </row>
    <row r="1085" spans="28:36" x14ac:dyDescent="0.2">
      <c r="AB1085" s="114" t="s">
        <v>87</v>
      </c>
      <c r="AC1085" s="40">
        <f>_xll.qlInterestRateIndexFixingDate($Y$21,AD1085)</f>
        <v>46983</v>
      </c>
      <c r="AD1085" s="40">
        <f>_xll.qlCalendarAdvance(calendar,$AD1084,AB1085,,,trigger)</f>
        <v>46987</v>
      </c>
      <c r="AE1085" s="40">
        <f>_xll.qlInterestRateIndexMaturity($Y$21,AD1085,)</f>
        <v>47079</v>
      </c>
      <c r="AF1085" s="43" t="e">
        <f>_xll.qlTenorBasisValue(TenorBasis3M,AD1085,_xll.ohTrigger(trigger,$Y$36))</f>
        <v>#NUM!</v>
      </c>
      <c r="AG1085" s="82" t="e">
        <f t="shared" si="46"/>
        <v>#NUM!</v>
      </c>
      <c r="AH1085" s="82">
        <f>_xll.qlIndexFixing($Y$21,$AC1085,TRUE,_xll.ohTrigger(trigger))</f>
        <v>2.120265156656792E-2</v>
      </c>
      <c r="AI1085" s="43" t="e">
        <f>_xll.qlIndexFixing($Y$6,$AC1085,TRUE,trigger)</f>
        <v>#NUM!</v>
      </c>
      <c r="AJ1085" s="45" t="e">
        <f t="shared" si="47"/>
        <v>#NUM!</v>
      </c>
    </row>
    <row r="1086" spans="28:36" x14ac:dyDescent="0.2">
      <c r="AB1086" s="114" t="s">
        <v>87</v>
      </c>
      <c r="AC1086" s="40">
        <f>_xll.qlInterestRateIndexFixingDate($Y$21,AD1086)</f>
        <v>46990</v>
      </c>
      <c r="AD1086" s="40">
        <f>_xll.qlCalendarAdvance(calendar,$AD1085,AB1086,,,trigger)</f>
        <v>46994</v>
      </c>
      <c r="AE1086" s="40">
        <f>_xll.qlInterestRateIndexMaturity($Y$21,AD1086,)</f>
        <v>47086</v>
      </c>
      <c r="AF1086" s="43" t="e">
        <f>_xll.qlTenorBasisValue(TenorBasis3M,AD1086,_xll.ohTrigger(trigger,$Y$36))</f>
        <v>#NUM!</v>
      </c>
      <c r="AG1086" s="82" t="e">
        <f t="shared" si="46"/>
        <v>#NUM!</v>
      </c>
      <c r="AH1086" s="82">
        <f>_xll.qlIndexFixing($Y$21,$AC1086,TRUE,_xll.ohTrigger(trigger))</f>
        <v>2.1206205322754634E-2</v>
      </c>
      <c r="AI1086" s="43" t="e">
        <f>_xll.qlIndexFixing($Y$6,$AC1086,TRUE,trigger)</f>
        <v>#NUM!</v>
      </c>
      <c r="AJ1086" s="45" t="e">
        <f t="shared" si="47"/>
        <v>#NUM!</v>
      </c>
    </row>
    <row r="1087" spans="28:36" x14ac:dyDescent="0.2">
      <c r="AB1087" s="114" t="s">
        <v>87</v>
      </c>
      <c r="AC1087" s="40">
        <f>_xll.qlInterestRateIndexFixingDate($Y$21,AD1087)</f>
        <v>46997</v>
      </c>
      <c r="AD1087" s="40">
        <f>_xll.qlCalendarAdvance(calendar,$AD1086,AB1087,,,trigger)</f>
        <v>47001</v>
      </c>
      <c r="AE1087" s="40">
        <f>_xll.qlInterestRateIndexMaturity($Y$21,AD1087,)</f>
        <v>47092</v>
      </c>
      <c r="AF1087" s="43" t="e">
        <f>_xll.qlTenorBasisValue(TenorBasis3M,AD1087,_xll.ohTrigger(trigger,$Y$36))</f>
        <v>#NUM!</v>
      </c>
      <c r="AG1087" s="82" t="e">
        <f t="shared" si="46"/>
        <v>#NUM!</v>
      </c>
      <c r="AH1087" s="82">
        <f>_xll.qlIndexFixing($Y$21,$AC1087,TRUE,_xll.ohTrigger(trigger))</f>
        <v>2.1208810965168995E-2</v>
      </c>
      <c r="AI1087" s="43" t="e">
        <f>_xll.qlIndexFixing($Y$6,$AC1087,TRUE,trigger)</f>
        <v>#NUM!</v>
      </c>
      <c r="AJ1087" s="45" t="e">
        <f t="shared" si="47"/>
        <v>#NUM!</v>
      </c>
    </row>
    <row r="1088" spans="28:36" x14ac:dyDescent="0.2">
      <c r="AB1088" s="114" t="s">
        <v>87</v>
      </c>
      <c r="AC1088" s="40">
        <f>_xll.qlInterestRateIndexFixingDate($Y$21,AD1088)</f>
        <v>47004</v>
      </c>
      <c r="AD1088" s="40">
        <f>_xll.qlCalendarAdvance(calendar,$AD1087,AB1088,,,trigger)</f>
        <v>47008</v>
      </c>
      <c r="AE1088" s="40">
        <f>_xll.qlInterestRateIndexMaturity($Y$21,AD1088,)</f>
        <v>47099</v>
      </c>
      <c r="AF1088" s="43" t="e">
        <f>_xll.qlTenorBasisValue(TenorBasis3M,AD1088,_xll.ohTrigger(trigger,$Y$36))</f>
        <v>#NUM!</v>
      </c>
      <c r="AG1088" s="82" t="e">
        <f t="shared" si="46"/>
        <v>#NUM!</v>
      </c>
      <c r="AH1088" s="82">
        <f>_xll.qlIndexFixing($Y$21,$AC1088,TRUE,_xll.ohTrigger(trigger))</f>
        <v>2.1212180386093245E-2</v>
      </c>
      <c r="AI1088" s="43" t="e">
        <f>_xll.qlIndexFixing($Y$6,$AC1088,TRUE,trigger)</f>
        <v>#NUM!</v>
      </c>
      <c r="AJ1088" s="45" t="e">
        <f t="shared" si="47"/>
        <v>#NUM!</v>
      </c>
    </row>
    <row r="1089" spans="28:36" x14ac:dyDescent="0.2">
      <c r="AB1089" s="114" t="s">
        <v>87</v>
      </c>
      <c r="AC1089" s="40">
        <f>_xll.qlInterestRateIndexFixingDate($Y$21,AD1089)</f>
        <v>47011</v>
      </c>
      <c r="AD1089" s="40">
        <f>_xll.qlCalendarAdvance(calendar,$AD1088,AB1089,,,trigger)</f>
        <v>47015</v>
      </c>
      <c r="AE1089" s="40">
        <f>_xll.qlInterestRateIndexMaturity($Y$21,AD1089,)</f>
        <v>47106</v>
      </c>
      <c r="AF1089" s="43" t="e">
        <f>_xll.qlTenorBasisValue(TenorBasis3M,AD1089,_xll.ohTrigger(trigger,$Y$36))</f>
        <v>#NUM!</v>
      </c>
      <c r="AG1089" s="82" t="e">
        <f t="shared" si="46"/>
        <v>#NUM!</v>
      </c>
      <c r="AH1089" s="82">
        <f>_xll.qlIndexFixing($Y$21,$AC1089,TRUE,_xll.ohTrigger(trigger))</f>
        <v>2.1215454333646744E-2</v>
      </c>
      <c r="AI1089" s="43" t="e">
        <f>_xll.qlIndexFixing($Y$6,$AC1089,TRUE,trigger)</f>
        <v>#NUM!</v>
      </c>
      <c r="AJ1089" s="45" t="e">
        <f t="shared" si="47"/>
        <v>#NUM!</v>
      </c>
    </row>
    <row r="1090" spans="28:36" x14ac:dyDescent="0.2">
      <c r="AB1090" s="114" t="s">
        <v>87</v>
      </c>
      <c r="AC1090" s="40">
        <f>_xll.qlInterestRateIndexFixingDate($Y$21,AD1090)</f>
        <v>47018</v>
      </c>
      <c r="AD1090" s="40">
        <f>_xll.qlCalendarAdvance(calendar,$AD1089,AB1090,,,trigger)</f>
        <v>47022</v>
      </c>
      <c r="AE1090" s="40">
        <f>_xll.qlInterestRateIndexMaturity($Y$21,AD1090,)</f>
        <v>47114</v>
      </c>
      <c r="AF1090" s="43" t="e">
        <f>_xll.qlTenorBasisValue(TenorBasis3M,AD1090,_xll.ohTrigger(trigger,$Y$36))</f>
        <v>#NUM!</v>
      </c>
      <c r="AG1090" s="82" t="e">
        <f t="shared" si="46"/>
        <v>#NUM!</v>
      </c>
      <c r="AH1090" s="82">
        <f>_xll.qlIndexFixing($Y$21,$AC1090,TRUE,_xll.ohTrigger(trigger))</f>
        <v>2.1219465560295681E-2</v>
      </c>
      <c r="AI1090" s="43" t="e">
        <f>_xll.qlIndexFixing($Y$6,$AC1090,TRUE,trigger)</f>
        <v>#NUM!</v>
      </c>
      <c r="AJ1090" s="45" t="e">
        <f t="shared" si="47"/>
        <v>#NUM!</v>
      </c>
    </row>
    <row r="1091" spans="28:36" x14ac:dyDescent="0.2">
      <c r="AB1091" s="114" t="s">
        <v>87</v>
      </c>
      <c r="AC1091" s="40">
        <f>_xll.qlInterestRateIndexFixingDate($Y$21,AD1091)</f>
        <v>47025</v>
      </c>
      <c r="AD1091" s="40">
        <f>_xll.qlCalendarAdvance(calendar,$AD1090,AB1091,,,trigger)</f>
        <v>47029</v>
      </c>
      <c r="AE1091" s="40">
        <f>_xll.qlInterestRateIndexMaturity($Y$21,AD1091,)</f>
        <v>47121</v>
      </c>
      <c r="AF1091" s="43" t="e">
        <f>_xll.qlTenorBasisValue(TenorBasis3M,AD1091,_xll.ohTrigger(trigger,$Y$36))</f>
        <v>#NUM!</v>
      </c>
      <c r="AG1091" s="82" t="e">
        <f t="shared" si="46"/>
        <v>#NUM!</v>
      </c>
      <c r="AH1091" s="82">
        <f>_xll.qlIndexFixing($Y$21,$AC1091,TRUE,_xll.ohTrigger(trigger))</f>
        <v>2.1222541921674366E-2</v>
      </c>
      <c r="AI1091" s="43" t="e">
        <f>_xll.qlIndexFixing($Y$6,$AC1091,TRUE,trigger)</f>
        <v>#NUM!</v>
      </c>
      <c r="AJ1091" s="45" t="e">
        <f t="shared" si="47"/>
        <v>#NUM!</v>
      </c>
    </row>
    <row r="1092" spans="28:36" x14ac:dyDescent="0.2">
      <c r="AB1092" s="114" t="s">
        <v>87</v>
      </c>
      <c r="AC1092" s="40">
        <f>_xll.qlInterestRateIndexFixingDate($Y$21,AD1092)</f>
        <v>47032</v>
      </c>
      <c r="AD1092" s="40">
        <f>_xll.qlCalendarAdvance(calendar,$AD1091,AB1092,,,trigger)</f>
        <v>47036</v>
      </c>
      <c r="AE1092" s="40">
        <f>_xll.qlInterestRateIndexMaturity($Y$21,AD1092,)</f>
        <v>47128</v>
      </c>
      <c r="AF1092" s="43" t="e">
        <f>_xll.qlTenorBasisValue(TenorBasis3M,AD1092,_xll.ohTrigger(trigger,$Y$36))</f>
        <v>#NUM!</v>
      </c>
      <c r="AG1092" s="82" t="e">
        <f t="shared" ref="AG1092:AG1155" si="48">AI1092</f>
        <v>#NUM!</v>
      </c>
      <c r="AH1092" s="82">
        <f>_xll.qlIndexFixing($Y$21,$AC1092,TRUE,_xll.ohTrigger(trigger))</f>
        <v>2.1225522803392349E-2</v>
      </c>
      <c r="AI1092" s="43" t="e">
        <f>_xll.qlIndexFixing($Y$6,$AC1092,TRUE,trigger)</f>
        <v>#NUM!</v>
      </c>
      <c r="AJ1092" s="45" t="e">
        <f t="shared" ref="AJ1092:AJ1155" si="49">(AH1092-AI1092)*10000</f>
        <v>#NUM!</v>
      </c>
    </row>
    <row r="1093" spans="28:36" x14ac:dyDescent="0.2">
      <c r="AB1093" s="114" t="s">
        <v>87</v>
      </c>
      <c r="AC1093" s="40">
        <f>_xll.qlInterestRateIndexFixingDate($Y$21,AD1093)</f>
        <v>47039</v>
      </c>
      <c r="AD1093" s="40">
        <f>_xll.qlCalendarAdvance(calendar,$AD1092,AB1093,,,trigger)</f>
        <v>47043</v>
      </c>
      <c r="AE1093" s="40">
        <f>_xll.qlInterestRateIndexMaturity($Y$21,AD1093,)</f>
        <v>47135</v>
      </c>
      <c r="AF1093" s="43" t="e">
        <f>_xll.qlTenorBasisValue(TenorBasis3M,AD1093,_xll.ohTrigger(trigger,$Y$36))</f>
        <v>#NUM!</v>
      </c>
      <c r="AG1093" s="82" t="e">
        <f t="shared" si="48"/>
        <v>#NUM!</v>
      </c>
      <c r="AH1093" s="82">
        <f>_xll.qlIndexFixing($Y$21,$AC1093,TRUE,_xll.ohTrigger(trigger))</f>
        <v>2.1228408205232415E-2</v>
      </c>
      <c r="AI1093" s="43" t="e">
        <f>_xll.qlIndexFixing($Y$6,$AC1093,TRUE,trigger)</f>
        <v>#NUM!</v>
      </c>
      <c r="AJ1093" s="45" t="e">
        <f t="shared" si="49"/>
        <v>#NUM!</v>
      </c>
    </row>
    <row r="1094" spans="28:36" x14ac:dyDescent="0.2">
      <c r="AB1094" s="114" t="s">
        <v>87</v>
      </c>
      <c r="AC1094" s="40">
        <f>_xll.qlInterestRateIndexFixingDate($Y$21,AD1094)</f>
        <v>47046</v>
      </c>
      <c r="AD1094" s="40">
        <f>_xll.qlCalendarAdvance(calendar,$AD1093,AB1094,,,trigger)</f>
        <v>47050</v>
      </c>
      <c r="AE1094" s="40">
        <f>_xll.qlInterestRateIndexMaturity($Y$21,AD1094,)</f>
        <v>47142</v>
      </c>
      <c r="AF1094" s="43" t="e">
        <f>_xll.qlTenorBasisValue(TenorBasis3M,AD1094,_xll.ohTrigger(trigger,$Y$36))</f>
        <v>#NUM!</v>
      </c>
      <c r="AG1094" s="82" t="e">
        <f t="shared" si="48"/>
        <v>#NUM!</v>
      </c>
      <c r="AH1094" s="82">
        <f>_xll.qlIndexFixing($Y$21,$AC1094,TRUE,_xll.ohTrigger(trigger))</f>
        <v>2.123119812698343E-2</v>
      </c>
      <c r="AI1094" s="43" t="e">
        <f>_xll.qlIndexFixing($Y$6,$AC1094,TRUE,trigger)</f>
        <v>#NUM!</v>
      </c>
      <c r="AJ1094" s="45" t="e">
        <f t="shared" si="49"/>
        <v>#NUM!</v>
      </c>
    </row>
    <row r="1095" spans="28:36" x14ac:dyDescent="0.2">
      <c r="AB1095" s="114" t="s">
        <v>87</v>
      </c>
      <c r="AC1095" s="40">
        <f>_xll.qlInterestRateIndexFixingDate($Y$21,AD1095)</f>
        <v>47053</v>
      </c>
      <c r="AD1095" s="40">
        <f>_xll.qlCalendarAdvance(calendar,$AD1094,AB1095,,,trigger)</f>
        <v>47057</v>
      </c>
      <c r="AE1095" s="40">
        <f>_xll.qlInterestRateIndexMaturity($Y$21,AD1095,)</f>
        <v>47149</v>
      </c>
      <c r="AF1095" s="43" t="e">
        <f>_xll.qlTenorBasisValue(TenorBasis3M,AD1095,_xll.ohTrigger(trigger,$Y$36))</f>
        <v>#NUM!</v>
      </c>
      <c r="AG1095" s="82" t="e">
        <f t="shared" si="48"/>
        <v>#NUM!</v>
      </c>
      <c r="AH1095" s="82">
        <f>_xll.qlIndexFixing($Y$21,$AC1095,TRUE,_xll.ohTrigger(trigger))</f>
        <v>2.1233892568443814E-2</v>
      </c>
      <c r="AI1095" s="43" t="e">
        <f>_xll.qlIndexFixing($Y$6,$AC1095,TRUE,trigger)</f>
        <v>#NUM!</v>
      </c>
      <c r="AJ1095" s="45" t="e">
        <f t="shared" si="49"/>
        <v>#NUM!</v>
      </c>
    </row>
    <row r="1096" spans="28:36" x14ac:dyDescent="0.2">
      <c r="AB1096" s="114" t="s">
        <v>87</v>
      </c>
      <c r="AC1096" s="40">
        <f>_xll.qlInterestRateIndexFixingDate($Y$21,AD1096)</f>
        <v>47060</v>
      </c>
      <c r="AD1096" s="40">
        <f>_xll.qlCalendarAdvance(calendar,$AD1095,AB1096,,,trigger)</f>
        <v>47064</v>
      </c>
      <c r="AE1096" s="40">
        <f>_xll.qlInterestRateIndexMaturity($Y$21,AD1096,)</f>
        <v>47156</v>
      </c>
      <c r="AF1096" s="43" t="e">
        <f>_xll.qlTenorBasisValue(TenorBasis3M,AD1096,_xll.ohTrigger(trigger,$Y$36))</f>
        <v>#NUM!</v>
      </c>
      <c r="AG1096" s="82" t="e">
        <f t="shared" si="48"/>
        <v>#NUM!</v>
      </c>
      <c r="AH1096" s="82">
        <f>_xll.qlIndexFixing($Y$21,$AC1096,TRUE,_xll.ohTrigger(trigger))</f>
        <v>2.1236491529417201E-2</v>
      </c>
      <c r="AI1096" s="43" t="e">
        <f>_xll.qlIndexFixing($Y$6,$AC1096,TRUE,trigger)</f>
        <v>#NUM!</v>
      </c>
      <c r="AJ1096" s="45" t="e">
        <f t="shared" si="49"/>
        <v>#NUM!</v>
      </c>
    </row>
    <row r="1097" spans="28:36" x14ac:dyDescent="0.2">
      <c r="AB1097" s="114" t="s">
        <v>87</v>
      </c>
      <c r="AC1097" s="40">
        <f>_xll.qlInterestRateIndexFixingDate($Y$21,AD1097)</f>
        <v>47067</v>
      </c>
      <c r="AD1097" s="40">
        <f>_xll.qlCalendarAdvance(calendar,$AD1096,AB1097,,,trigger)</f>
        <v>47071</v>
      </c>
      <c r="AE1097" s="40">
        <f>_xll.qlInterestRateIndexMaturity($Y$21,AD1097,)</f>
        <v>47163</v>
      </c>
      <c r="AF1097" s="43" t="e">
        <f>_xll.qlTenorBasisValue(TenorBasis3M,AD1097,_xll.ohTrigger(trigger,$Y$36))</f>
        <v>#NUM!</v>
      </c>
      <c r="AG1097" s="82" t="e">
        <f t="shared" si="48"/>
        <v>#NUM!</v>
      </c>
      <c r="AH1097" s="82">
        <f>_xll.qlIndexFixing($Y$21,$AC1097,TRUE,_xll.ohTrigger(trigger))</f>
        <v>2.1238995009713314E-2</v>
      </c>
      <c r="AI1097" s="43" t="e">
        <f>_xll.qlIndexFixing($Y$6,$AC1097,TRUE,trigger)</f>
        <v>#NUM!</v>
      </c>
      <c r="AJ1097" s="45" t="e">
        <f t="shared" si="49"/>
        <v>#NUM!</v>
      </c>
    </row>
    <row r="1098" spans="28:36" x14ac:dyDescent="0.2">
      <c r="AB1098" s="114" t="s">
        <v>87</v>
      </c>
      <c r="AC1098" s="40">
        <f>_xll.qlInterestRateIndexFixingDate($Y$21,AD1098)</f>
        <v>47074</v>
      </c>
      <c r="AD1098" s="40">
        <f>_xll.qlCalendarAdvance(calendar,$AD1097,AB1098,,,trigger)</f>
        <v>47078</v>
      </c>
      <c r="AE1098" s="40">
        <f>_xll.qlInterestRateIndexMaturity($Y$21,AD1098,)</f>
        <v>47170</v>
      </c>
      <c r="AF1098" s="43" t="e">
        <f>_xll.qlTenorBasisValue(TenorBasis3M,AD1098,_xll.ohTrigger(trigger,$Y$36))</f>
        <v>#NUM!</v>
      </c>
      <c r="AG1098" s="82" t="e">
        <f t="shared" si="48"/>
        <v>#NUM!</v>
      </c>
      <c r="AH1098" s="82">
        <f>_xll.qlIndexFixing($Y$21,$AC1098,TRUE,_xll.ohTrigger(trigger))</f>
        <v>2.1241403009149683E-2</v>
      </c>
      <c r="AI1098" s="43" t="e">
        <f>_xll.qlIndexFixing($Y$6,$AC1098,TRUE,trigger)</f>
        <v>#NUM!</v>
      </c>
      <c r="AJ1098" s="45" t="e">
        <f t="shared" si="49"/>
        <v>#NUM!</v>
      </c>
    </row>
    <row r="1099" spans="28:36" x14ac:dyDescent="0.2">
      <c r="AB1099" s="114" t="s">
        <v>87</v>
      </c>
      <c r="AC1099" s="40">
        <f>_xll.qlInterestRateIndexFixingDate($Y$21,AD1099)</f>
        <v>47081</v>
      </c>
      <c r="AD1099" s="40">
        <f>_xll.qlCalendarAdvance(calendar,$AD1098,AB1099,,,trigger)</f>
        <v>47085</v>
      </c>
      <c r="AE1099" s="40">
        <f>_xll.qlInterestRateIndexMaturity($Y$21,AD1099,)</f>
        <v>47177</v>
      </c>
      <c r="AF1099" s="43" t="e">
        <f>_xll.qlTenorBasisValue(TenorBasis3M,AD1099,_xll.ohTrigger(trigger,$Y$36))</f>
        <v>#NUM!</v>
      </c>
      <c r="AG1099" s="82" t="e">
        <f t="shared" si="48"/>
        <v>#NUM!</v>
      </c>
      <c r="AH1099" s="82">
        <f>_xll.qlIndexFixing($Y$21,$AC1099,TRUE,_xll.ohTrigger(trigger))</f>
        <v>2.1243715527551672E-2</v>
      </c>
      <c r="AI1099" s="43" t="e">
        <f>_xll.qlIndexFixing($Y$6,$AC1099,TRUE,trigger)</f>
        <v>#NUM!</v>
      </c>
      <c r="AJ1099" s="45" t="e">
        <f t="shared" si="49"/>
        <v>#NUM!</v>
      </c>
    </row>
    <row r="1100" spans="28:36" x14ac:dyDescent="0.2">
      <c r="AB1100" s="114" t="s">
        <v>87</v>
      </c>
      <c r="AC1100" s="40">
        <f>_xll.qlInterestRateIndexFixingDate($Y$21,AD1100)</f>
        <v>47088</v>
      </c>
      <c r="AD1100" s="40">
        <f>_xll.qlCalendarAdvance(calendar,$AD1099,AB1100,,,trigger)</f>
        <v>47092</v>
      </c>
      <c r="AE1100" s="40">
        <f>_xll.qlInterestRateIndexMaturity($Y$21,AD1100,)</f>
        <v>47182</v>
      </c>
      <c r="AF1100" s="43" t="e">
        <f>_xll.qlTenorBasisValue(TenorBasis3M,AD1100,_xll.ohTrigger(trigger,$Y$36))</f>
        <v>#NUM!</v>
      </c>
      <c r="AG1100" s="82" t="e">
        <f t="shared" si="48"/>
        <v>#NUM!</v>
      </c>
      <c r="AH1100" s="82">
        <f>_xll.qlIndexFixing($Y$21,$AC1100,TRUE,_xll.ohTrigger(trigger))</f>
        <v>2.1244399730316665E-2</v>
      </c>
      <c r="AI1100" s="43" t="e">
        <f>_xll.qlIndexFixing($Y$6,$AC1100,TRUE,trigger)</f>
        <v>#NUM!</v>
      </c>
      <c r="AJ1100" s="45" t="e">
        <f t="shared" si="49"/>
        <v>#NUM!</v>
      </c>
    </row>
    <row r="1101" spans="28:36" x14ac:dyDescent="0.2">
      <c r="AB1101" s="114" t="s">
        <v>87</v>
      </c>
      <c r="AC1101" s="40">
        <f>_xll.qlInterestRateIndexFixingDate($Y$21,AD1101)</f>
        <v>47095</v>
      </c>
      <c r="AD1101" s="40">
        <f>_xll.qlCalendarAdvance(calendar,$AD1100,AB1101,,,trigger)</f>
        <v>47099</v>
      </c>
      <c r="AE1101" s="40">
        <f>_xll.qlInterestRateIndexMaturity($Y$21,AD1101,)</f>
        <v>47189</v>
      </c>
      <c r="AF1101" s="43" t="e">
        <f>_xll.qlTenorBasisValue(TenorBasis3M,AD1101,_xll.ohTrigger(trigger,$Y$36))</f>
        <v>#NUM!</v>
      </c>
      <c r="AG1101" s="82" t="e">
        <f t="shared" si="48"/>
        <v>#NUM!</v>
      </c>
      <c r="AH1101" s="82">
        <f>_xll.qlIndexFixing($Y$21,$AC1101,TRUE,_xll.ohTrigger(trigger))</f>
        <v>2.1246534675037232E-2</v>
      </c>
      <c r="AI1101" s="43" t="e">
        <f>_xll.qlIndexFixing($Y$6,$AC1101,TRUE,trigger)</f>
        <v>#NUM!</v>
      </c>
      <c r="AJ1101" s="45" t="e">
        <f t="shared" si="49"/>
        <v>#NUM!</v>
      </c>
    </row>
    <row r="1102" spans="28:36" x14ac:dyDescent="0.2">
      <c r="AB1102" s="114" t="s">
        <v>87</v>
      </c>
      <c r="AC1102" s="40">
        <f>_xll.qlInterestRateIndexFixingDate($Y$21,AD1102)</f>
        <v>47102</v>
      </c>
      <c r="AD1102" s="40">
        <f>_xll.qlCalendarAdvance(calendar,$AD1101,AB1102,,,trigger)</f>
        <v>47106</v>
      </c>
      <c r="AE1102" s="40">
        <f>_xll.qlInterestRateIndexMaturity($Y$21,AD1102,)</f>
        <v>47196</v>
      </c>
      <c r="AF1102" s="43" t="e">
        <f>_xll.qlTenorBasisValue(TenorBasis3M,AD1102,_xll.ohTrigger(trigger,$Y$36))</f>
        <v>#NUM!</v>
      </c>
      <c r="AG1102" s="82" t="e">
        <f t="shared" si="48"/>
        <v>#NUM!</v>
      </c>
      <c r="AH1102" s="82">
        <f>_xll.qlIndexFixing($Y$21,$AC1102,TRUE,_xll.ohTrigger(trigger))</f>
        <v>2.124857414947634E-2</v>
      </c>
      <c r="AI1102" s="43" t="e">
        <f>_xll.qlIndexFixing($Y$6,$AC1102,TRUE,trigger)</f>
        <v>#NUM!</v>
      </c>
      <c r="AJ1102" s="45" t="e">
        <f t="shared" si="49"/>
        <v>#NUM!</v>
      </c>
    </row>
    <row r="1103" spans="28:36" x14ac:dyDescent="0.2">
      <c r="AB1103" s="114" t="s">
        <v>87</v>
      </c>
      <c r="AC1103" s="40">
        <f>_xll.qlInterestRateIndexFixingDate($Y$21,AD1103)</f>
        <v>47108</v>
      </c>
      <c r="AD1103" s="40">
        <f>_xll.qlCalendarAdvance(calendar,$AD1102,AB1103,,,trigger)</f>
        <v>47114</v>
      </c>
      <c r="AE1103" s="40">
        <f>_xll.qlInterestRateIndexMaturity($Y$21,AD1103,)</f>
        <v>47204</v>
      </c>
      <c r="AF1103" s="43" t="e">
        <f>_xll.qlTenorBasisValue(TenorBasis3M,AD1103,_xll.ohTrigger(trigger,$Y$36))</f>
        <v>#NUM!</v>
      </c>
      <c r="AG1103" s="82" t="e">
        <f t="shared" si="48"/>
        <v>#NUM!</v>
      </c>
      <c r="AH1103" s="82">
        <f>_xll.qlIndexFixing($Y$21,$AC1103,TRUE,_xll.ohTrigger(trigger))</f>
        <v>2.125078807483316E-2</v>
      </c>
      <c r="AI1103" s="43" t="e">
        <f>_xll.qlIndexFixing($Y$6,$AC1103,TRUE,trigger)</f>
        <v>#NUM!</v>
      </c>
      <c r="AJ1103" s="45" t="e">
        <f t="shared" si="49"/>
        <v>#NUM!</v>
      </c>
    </row>
    <row r="1104" spans="28:36" x14ac:dyDescent="0.2">
      <c r="AB1104" s="114" t="s">
        <v>87</v>
      </c>
      <c r="AC1104" s="40">
        <f>_xll.qlInterestRateIndexFixingDate($Y$21,AD1104)</f>
        <v>47116</v>
      </c>
      <c r="AD1104" s="40">
        <f>_xll.qlCalendarAdvance(calendar,$AD1103,AB1104,,,trigger)</f>
        <v>47121</v>
      </c>
      <c r="AE1104" s="40">
        <f>_xll.qlInterestRateIndexMaturity($Y$21,AD1104,)</f>
        <v>47211</v>
      </c>
      <c r="AF1104" s="43" t="e">
        <f>_xll.qlTenorBasisValue(TenorBasis3M,AD1104,_xll.ohTrigger(trigger,$Y$36))</f>
        <v>#NUM!</v>
      </c>
      <c r="AG1104" s="82" t="e">
        <f t="shared" si="48"/>
        <v>#NUM!</v>
      </c>
      <c r="AH1104" s="82">
        <f>_xll.qlIndexFixing($Y$21,$AC1104,TRUE,_xll.ohTrigger(trigger))</f>
        <v>2.1252622969615054E-2</v>
      </c>
      <c r="AI1104" s="43" t="e">
        <f>_xll.qlIndexFixing($Y$6,$AC1104,TRUE,trigger)</f>
        <v>#NUM!</v>
      </c>
      <c r="AJ1104" s="45" t="e">
        <f t="shared" si="49"/>
        <v>#NUM!</v>
      </c>
    </row>
    <row r="1105" spans="28:36" x14ac:dyDescent="0.2">
      <c r="AB1105" s="114" t="s">
        <v>87</v>
      </c>
      <c r="AC1105" s="40">
        <f>_xll.qlInterestRateIndexFixingDate($Y$21,AD1105)</f>
        <v>47126</v>
      </c>
      <c r="AD1105" s="40">
        <f>_xll.qlCalendarAdvance(calendar,$AD1104,AB1105,,,trigger)</f>
        <v>47128</v>
      </c>
      <c r="AE1105" s="40">
        <f>_xll.qlInterestRateIndexMaturity($Y$21,AD1105,)</f>
        <v>47218</v>
      </c>
      <c r="AF1105" s="43" t="e">
        <f>_xll.qlTenorBasisValue(TenorBasis3M,AD1105,_xll.ohTrigger(trigger,$Y$36))</f>
        <v>#NUM!</v>
      </c>
      <c r="AG1105" s="82" t="e">
        <f t="shared" si="48"/>
        <v>#NUM!</v>
      </c>
      <c r="AH1105" s="82">
        <f>_xll.qlIndexFixing($Y$21,$AC1105,TRUE,_xll.ohTrigger(trigger))</f>
        <v>2.1254362393682058E-2</v>
      </c>
      <c r="AI1105" s="43" t="e">
        <f>_xll.qlIndexFixing($Y$6,$AC1105,TRUE,trigger)</f>
        <v>#NUM!</v>
      </c>
      <c r="AJ1105" s="45" t="e">
        <f t="shared" si="49"/>
        <v>#NUM!</v>
      </c>
    </row>
    <row r="1106" spans="28:36" x14ac:dyDescent="0.2">
      <c r="AB1106" s="114" t="s">
        <v>87</v>
      </c>
      <c r="AC1106" s="40">
        <f>_xll.qlInterestRateIndexFixingDate($Y$21,AD1106)</f>
        <v>47133</v>
      </c>
      <c r="AD1106" s="40">
        <f>_xll.qlCalendarAdvance(calendar,$AD1105,AB1106,,,trigger)</f>
        <v>47135</v>
      </c>
      <c r="AE1106" s="40">
        <f>_xll.qlInterestRateIndexMaturity($Y$21,AD1106,)</f>
        <v>47225</v>
      </c>
      <c r="AF1106" s="43" t="e">
        <f>_xll.qlTenorBasisValue(TenorBasis3M,AD1106,_xll.ohTrigger(trigger,$Y$36))</f>
        <v>#NUM!</v>
      </c>
      <c r="AG1106" s="82" t="e">
        <f t="shared" si="48"/>
        <v>#NUM!</v>
      </c>
      <c r="AH1106" s="82">
        <f>_xll.qlIndexFixing($Y$21,$AC1106,TRUE,_xll.ohTrigger(trigger))</f>
        <v>2.125600634690894E-2</v>
      </c>
      <c r="AI1106" s="43" t="e">
        <f>_xll.qlIndexFixing($Y$6,$AC1106,TRUE,trigger)</f>
        <v>#NUM!</v>
      </c>
      <c r="AJ1106" s="45" t="e">
        <f t="shared" si="49"/>
        <v>#NUM!</v>
      </c>
    </row>
    <row r="1107" spans="28:36" x14ac:dyDescent="0.2">
      <c r="AB1107" s="114" t="s">
        <v>87</v>
      </c>
      <c r="AC1107" s="40">
        <f>_xll.qlInterestRateIndexFixingDate($Y$21,AD1107)</f>
        <v>47140</v>
      </c>
      <c r="AD1107" s="40">
        <f>_xll.qlCalendarAdvance(calendar,$AD1106,AB1107,,,trigger)</f>
        <v>47142</v>
      </c>
      <c r="AE1107" s="40">
        <f>_xll.qlInterestRateIndexMaturity($Y$21,AD1107,)</f>
        <v>47232</v>
      </c>
      <c r="AF1107" s="43" t="e">
        <f>_xll.qlTenorBasisValue(TenorBasis3M,AD1107,_xll.ohTrigger(trigger,$Y$36))</f>
        <v>#NUM!</v>
      </c>
      <c r="AG1107" s="82" t="e">
        <f t="shared" si="48"/>
        <v>#NUM!</v>
      </c>
      <c r="AH1107" s="82">
        <f>_xll.qlIndexFixing($Y$21,$AC1107,TRUE,_xll.ohTrigger(trigger))</f>
        <v>2.1257554829180236E-2</v>
      </c>
      <c r="AI1107" s="43" t="e">
        <f>_xll.qlIndexFixing($Y$6,$AC1107,TRUE,trigger)</f>
        <v>#NUM!</v>
      </c>
      <c r="AJ1107" s="45" t="e">
        <f t="shared" si="49"/>
        <v>#NUM!</v>
      </c>
    </row>
    <row r="1108" spans="28:36" x14ac:dyDescent="0.2">
      <c r="AB1108" s="114" t="s">
        <v>87</v>
      </c>
      <c r="AC1108" s="40">
        <f>_xll.qlInterestRateIndexFixingDate($Y$21,AD1108)</f>
        <v>47147</v>
      </c>
      <c r="AD1108" s="40">
        <f>_xll.qlCalendarAdvance(calendar,$AD1107,AB1108,,,trigger)</f>
        <v>47149</v>
      </c>
      <c r="AE1108" s="40">
        <f>_xll.qlInterestRateIndexMaturity($Y$21,AD1108,)</f>
        <v>47238</v>
      </c>
      <c r="AF1108" s="43" t="e">
        <f>_xll.qlTenorBasisValue(TenorBasis3M,AD1108,_xll.ohTrigger(trigger,$Y$36))</f>
        <v>#NUM!</v>
      </c>
      <c r="AG1108" s="82" t="e">
        <f t="shared" si="48"/>
        <v>#NUM!</v>
      </c>
      <c r="AH1108" s="82">
        <f>_xll.qlIndexFixing($Y$21,$AC1108,TRUE,_xll.ohTrigger(trigger))</f>
        <v>2.1258295176322689E-2</v>
      </c>
      <c r="AI1108" s="43" t="e">
        <f>_xll.qlIndexFixing($Y$6,$AC1108,TRUE,trigger)</f>
        <v>#NUM!</v>
      </c>
      <c r="AJ1108" s="45" t="e">
        <f t="shared" si="49"/>
        <v>#NUM!</v>
      </c>
    </row>
    <row r="1109" spans="28:36" x14ac:dyDescent="0.2">
      <c r="AB1109" s="114" t="s">
        <v>87</v>
      </c>
      <c r="AC1109" s="40">
        <f>_xll.qlInterestRateIndexFixingDate($Y$21,AD1109)</f>
        <v>47154</v>
      </c>
      <c r="AD1109" s="40">
        <f>_xll.qlCalendarAdvance(calendar,$AD1108,AB1109,,,trigger)</f>
        <v>47156</v>
      </c>
      <c r="AE1109" s="40">
        <f>_xll.qlInterestRateIndexMaturity($Y$21,AD1109,)</f>
        <v>47245</v>
      </c>
      <c r="AF1109" s="43" t="e">
        <f>_xll.qlTenorBasisValue(TenorBasis3M,AD1109,_xll.ohTrigger(trigger,$Y$36))</f>
        <v>#NUM!</v>
      </c>
      <c r="AG1109" s="82" t="e">
        <f t="shared" si="48"/>
        <v>#NUM!</v>
      </c>
      <c r="AH1109" s="82">
        <f>_xll.qlIndexFixing($Y$21,$AC1109,TRUE,_xll.ohTrigger(trigger))</f>
        <v>2.125965945537826E-2</v>
      </c>
      <c r="AI1109" s="43" t="e">
        <f>_xll.qlIndexFixing($Y$6,$AC1109,TRUE,trigger)</f>
        <v>#NUM!</v>
      </c>
      <c r="AJ1109" s="45" t="e">
        <f t="shared" si="49"/>
        <v>#NUM!</v>
      </c>
    </row>
    <row r="1110" spans="28:36" x14ac:dyDescent="0.2">
      <c r="AB1110" s="114" t="s">
        <v>87</v>
      </c>
      <c r="AC1110" s="40">
        <f>_xll.qlInterestRateIndexFixingDate($Y$21,AD1110)</f>
        <v>47161</v>
      </c>
      <c r="AD1110" s="40">
        <f>_xll.qlCalendarAdvance(calendar,$AD1109,AB1110,,,trigger)</f>
        <v>47163</v>
      </c>
      <c r="AE1110" s="40">
        <f>_xll.qlInterestRateIndexMaturity($Y$21,AD1110,)</f>
        <v>47252</v>
      </c>
      <c r="AF1110" s="43" t="e">
        <f>_xll.qlTenorBasisValue(TenorBasis3M,AD1110,_xll.ohTrigger(trigger,$Y$36))</f>
        <v>#NUM!</v>
      </c>
      <c r="AG1110" s="82" t="e">
        <f t="shared" si="48"/>
        <v>#NUM!</v>
      </c>
      <c r="AH1110" s="82">
        <f>_xll.qlIndexFixing($Y$21,$AC1110,TRUE,_xll.ohTrigger(trigger))</f>
        <v>2.1260928268791245E-2</v>
      </c>
      <c r="AI1110" s="43" t="e">
        <f>_xll.qlIndexFixing($Y$6,$AC1110,TRUE,trigger)</f>
        <v>#NUM!</v>
      </c>
      <c r="AJ1110" s="45" t="e">
        <f t="shared" si="49"/>
        <v>#NUM!</v>
      </c>
    </row>
    <row r="1111" spans="28:36" x14ac:dyDescent="0.2">
      <c r="AB1111" s="114" t="s">
        <v>87</v>
      </c>
      <c r="AC1111" s="40">
        <f>_xll.qlInterestRateIndexFixingDate($Y$21,AD1111)</f>
        <v>47168</v>
      </c>
      <c r="AD1111" s="40">
        <f>_xll.qlCalendarAdvance(calendar,$AD1110,AB1111,,,trigger)</f>
        <v>47170</v>
      </c>
      <c r="AE1111" s="40">
        <f>_xll.qlInterestRateIndexMaturity($Y$21,AD1111,)</f>
        <v>47259</v>
      </c>
      <c r="AF1111" s="43" t="e">
        <f>_xll.qlTenorBasisValue(TenorBasis3M,AD1111,_xll.ohTrigger(trigger,$Y$36))</f>
        <v>#NUM!</v>
      </c>
      <c r="AG1111" s="82" t="e">
        <f t="shared" si="48"/>
        <v>#NUM!</v>
      </c>
      <c r="AH1111" s="82">
        <f>_xll.qlIndexFixing($Y$21,$AC1111,TRUE,_xll.ohTrigger(trigger))</f>
        <v>2.1262101616472733E-2</v>
      </c>
      <c r="AI1111" s="43" t="e">
        <f>_xll.qlIndexFixing($Y$6,$AC1111,TRUE,trigger)</f>
        <v>#NUM!</v>
      </c>
      <c r="AJ1111" s="45" t="e">
        <f t="shared" si="49"/>
        <v>#NUM!</v>
      </c>
    </row>
    <row r="1112" spans="28:36" x14ac:dyDescent="0.2">
      <c r="AB1112" s="114" t="s">
        <v>87</v>
      </c>
      <c r="AC1112" s="40">
        <f>_xll.qlInterestRateIndexFixingDate($Y$21,AD1112)</f>
        <v>47175</v>
      </c>
      <c r="AD1112" s="40">
        <f>_xll.qlCalendarAdvance(calendar,$AD1111,AB1112,,,trigger)</f>
        <v>47177</v>
      </c>
      <c r="AE1112" s="40">
        <f>_xll.qlInterestRateIndexMaturity($Y$21,AD1112,)</f>
        <v>47269</v>
      </c>
      <c r="AF1112" s="43" t="e">
        <f>_xll.qlTenorBasisValue(TenorBasis3M,AD1112,_xll.ohTrigger(trigger,$Y$36))</f>
        <v>#NUM!</v>
      </c>
      <c r="AG1112" s="82" t="e">
        <f t="shared" si="48"/>
        <v>#NUM!</v>
      </c>
      <c r="AH1112" s="82">
        <f>_xll.qlIndexFixing($Y$21,$AC1112,TRUE,_xll.ohTrigger(trigger))</f>
        <v>2.1265234667061119E-2</v>
      </c>
      <c r="AI1112" s="43" t="e">
        <f>_xll.qlIndexFixing($Y$6,$AC1112,TRUE,trigger)</f>
        <v>#NUM!</v>
      </c>
      <c r="AJ1112" s="45" t="e">
        <f t="shared" si="49"/>
        <v>#NUM!</v>
      </c>
    </row>
    <row r="1113" spans="28:36" x14ac:dyDescent="0.2">
      <c r="AB1113" s="114" t="s">
        <v>87</v>
      </c>
      <c r="AC1113" s="40">
        <f>_xll.qlInterestRateIndexFixingDate($Y$21,AD1113)</f>
        <v>47182</v>
      </c>
      <c r="AD1113" s="40">
        <f>_xll.qlCalendarAdvance(calendar,$AD1112,AB1113,,,trigger)</f>
        <v>47184</v>
      </c>
      <c r="AE1113" s="40">
        <f>_xll.qlInterestRateIndexMaturity($Y$21,AD1113,)</f>
        <v>47276</v>
      </c>
      <c r="AF1113" s="43" t="e">
        <f>_xll.qlTenorBasisValue(TenorBasis3M,AD1113,_xll.ohTrigger(trigger,$Y$36))</f>
        <v>#NUM!</v>
      </c>
      <c r="AG1113" s="82" t="e">
        <f t="shared" si="48"/>
        <v>#NUM!</v>
      </c>
      <c r="AH1113" s="82">
        <f>_xll.qlIndexFixing($Y$21,$AC1113,TRUE,_xll.ohTrigger(trigger))</f>
        <v>2.1266196796067151E-2</v>
      </c>
      <c r="AI1113" s="43" t="e">
        <f>_xll.qlIndexFixing($Y$6,$AC1113,TRUE,trigger)</f>
        <v>#NUM!</v>
      </c>
      <c r="AJ1113" s="45" t="e">
        <f t="shared" si="49"/>
        <v>#NUM!</v>
      </c>
    </row>
    <row r="1114" spans="28:36" x14ac:dyDescent="0.2">
      <c r="AB1114" s="114" t="s">
        <v>87</v>
      </c>
      <c r="AC1114" s="40">
        <f>_xll.qlInterestRateIndexFixingDate($Y$21,AD1114)</f>
        <v>47189</v>
      </c>
      <c r="AD1114" s="40">
        <f>_xll.qlCalendarAdvance(calendar,$AD1113,AB1114,,,trigger)</f>
        <v>47191</v>
      </c>
      <c r="AE1114" s="40">
        <f>_xll.qlInterestRateIndexMaturity($Y$21,AD1114,)</f>
        <v>47283</v>
      </c>
      <c r="AF1114" s="43" t="e">
        <f>_xll.qlTenorBasisValue(TenorBasis3M,AD1114,_xll.ohTrigger(trigger,$Y$36))</f>
        <v>#NUM!</v>
      </c>
      <c r="AG1114" s="82" t="e">
        <f t="shared" si="48"/>
        <v>#NUM!</v>
      </c>
      <c r="AH1114" s="82">
        <f>_xll.qlIndexFixing($Y$21,$AC1114,TRUE,_xll.ohTrigger(trigger))</f>
        <v>2.1267063442235026E-2</v>
      </c>
      <c r="AI1114" s="43" t="e">
        <f>_xll.qlIndexFixing($Y$6,$AC1114,TRUE,trigger)</f>
        <v>#NUM!</v>
      </c>
      <c r="AJ1114" s="45" t="e">
        <f t="shared" si="49"/>
        <v>#NUM!</v>
      </c>
    </row>
    <row r="1115" spans="28:36" x14ac:dyDescent="0.2">
      <c r="AB1115" s="114" t="s">
        <v>87</v>
      </c>
      <c r="AC1115" s="40">
        <f>_xll.qlInterestRateIndexFixingDate($Y$21,AD1115)</f>
        <v>47196</v>
      </c>
      <c r="AD1115" s="40">
        <f>_xll.qlCalendarAdvance(calendar,$AD1114,AB1115,,,trigger)</f>
        <v>47198</v>
      </c>
      <c r="AE1115" s="40">
        <f>_xll.qlInterestRateIndexMaturity($Y$21,AD1115,)</f>
        <v>47290</v>
      </c>
      <c r="AF1115" s="43" t="e">
        <f>_xll.qlTenorBasisValue(TenorBasis3M,AD1115,_xll.ohTrigger(trigger,$Y$36))</f>
        <v>#NUM!</v>
      </c>
      <c r="AG1115" s="82" t="e">
        <f t="shared" si="48"/>
        <v>#NUM!</v>
      </c>
      <c r="AH1115" s="82">
        <f>_xll.qlIndexFixing($Y$21,$AC1115,TRUE,_xll.ohTrigger(trigger))</f>
        <v>2.1267834605499573E-2</v>
      </c>
      <c r="AI1115" s="43" t="e">
        <f>_xll.qlIndexFixing($Y$6,$AC1115,TRUE,trigger)</f>
        <v>#NUM!</v>
      </c>
      <c r="AJ1115" s="45" t="e">
        <f t="shared" si="49"/>
        <v>#NUM!</v>
      </c>
    </row>
    <row r="1116" spans="28:36" x14ac:dyDescent="0.2">
      <c r="AB1116" s="114" t="s">
        <v>87</v>
      </c>
      <c r="AC1116" s="40">
        <f>_xll.qlInterestRateIndexFixingDate($Y$21,AD1116)</f>
        <v>47203</v>
      </c>
      <c r="AD1116" s="40">
        <f>_xll.qlCalendarAdvance(calendar,$AD1115,AB1116,,,trigger)</f>
        <v>47205</v>
      </c>
      <c r="AE1116" s="40">
        <f>_xll.qlInterestRateIndexMaturity($Y$21,AD1116,)</f>
        <v>47297</v>
      </c>
      <c r="AF1116" s="43" t="e">
        <f>_xll.qlTenorBasisValue(TenorBasis3M,AD1116,_xll.ohTrigger(trigger,$Y$36))</f>
        <v>#NUM!</v>
      </c>
      <c r="AG1116" s="82" t="e">
        <f t="shared" si="48"/>
        <v>#NUM!</v>
      </c>
      <c r="AH1116" s="82">
        <f>_xll.qlIndexFixing($Y$21,$AC1116,TRUE,_xll.ohTrigger(trigger))</f>
        <v>2.1268510285806064E-2</v>
      </c>
      <c r="AI1116" s="43" t="e">
        <f>_xll.qlIndexFixing($Y$6,$AC1116,TRUE,trigger)</f>
        <v>#NUM!</v>
      </c>
      <c r="AJ1116" s="45" t="e">
        <f t="shared" si="49"/>
        <v>#NUM!</v>
      </c>
    </row>
    <row r="1117" spans="28:36" x14ac:dyDescent="0.2">
      <c r="AB1117" s="114" t="s">
        <v>87</v>
      </c>
      <c r="AC1117" s="40">
        <f>_xll.qlInterestRateIndexFixingDate($Y$21,AD1117)</f>
        <v>47206</v>
      </c>
      <c r="AD1117" s="40">
        <f>_xll.qlCalendarAdvance(calendar,$AD1116,AB1117,,,trigger)</f>
        <v>47212</v>
      </c>
      <c r="AE1117" s="40">
        <f>_xll.qlInterestRateIndexMaturity($Y$21,AD1117,)</f>
        <v>47303</v>
      </c>
      <c r="AF1117" s="43" t="e">
        <f>_xll.qlTenorBasisValue(TenorBasis3M,AD1117,_xll.ohTrigger(trigger,$Y$36))</f>
        <v>#NUM!</v>
      </c>
      <c r="AG1117" s="82" t="e">
        <f t="shared" si="48"/>
        <v>#NUM!</v>
      </c>
      <c r="AH1117" s="82">
        <f>_xll.qlIndexFixing($Y$21,$AC1117,TRUE,_xll.ohTrigger(trigger))</f>
        <v>2.1268439916773074E-2</v>
      </c>
      <c r="AI1117" s="43" t="e">
        <f>_xll.qlIndexFixing($Y$6,$AC1117,TRUE,trigger)</f>
        <v>#NUM!</v>
      </c>
      <c r="AJ1117" s="45" t="e">
        <f t="shared" si="49"/>
        <v>#NUM!</v>
      </c>
    </row>
    <row r="1118" spans="28:36" x14ac:dyDescent="0.2">
      <c r="AB1118" s="114" t="s">
        <v>87</v>
      </c>
      <c r="AC1118" s="40">
        <f>_xll.qlInterestRateIndexFixingDate($Y$21,AD1118)</f>
        <v>47217</v>
      </c>
      <c r="AD1118" s="40">
        <f>_xll.qlCalendarAdvance(calendar,$AD1117,AB1118,,,trigger)</f>
        <v>47219</v>
      </c>
      <c r="AE1118" s="40">
        <f>_xll.qlInterestRateIndexMaturity($Y$21,AD1118,)</f>
        <v>47310</v>
      </c>
      <c r="AF1118" s="43" t="e">
        <f>_xll.qlTenorBasisValue(TenorBasis3M,AD1118,_xll.ohTrigger(trigger,$Y$36))</f>
        <v>#NUM!</v>
      </c>
      <c r="AG1118" s="82" t="e">
        <f t="shared" si="48"/>
        <v>#NUM!</v>
      </c>
      <c r="AH1118" s="82">
        <f>_xll.qlIndexFixing($Y$21,$AC1118,TRUE,_xll.ohTrigger(trigger))</f>
        <v>2.1268931422280136E-2</v>
      </c>
      <c r="AI1118" s="43" t="e">
        <f>_xll.qlIndexFixing($Y$6,$AC1118,TRUE,trigger)</f>
        <v>#NUM!</v>
      </c>
      <c r="AJ1118" s="45" t="e">
        <f t="shared" si="49"/>
        <v>#NUM!</v>
      </c>
    </row>
    <row r="1119" spans="28:36" x14ac:dyDescent="0.2">
      <c r="AB1119" s="114" t="s">
        <v>87</v>
      </c>
      <c r="AC1119" s="40">
        <f>_xll.qlInterestRateIndexFixingDate($Y$21,AD1119)</f>
        <v>47224</v>
      </c>
      <c r="AD1119" s="40">
        <f>_xll.qlCalendarAdvance(calendar,$AD1118,AB1119,,,trigger)</f>
        <v>47226</v>
      </c>
      <c r="AE1119" s="40">
        <f>_xll.qlInterestRateIndexMaturity($Y$21,AD1119,)</f>
        <v>47317</v>
      </c>
      <c r="AF1119" s="43" t="e">
        <f>_xll.qlTenorBasisValue(TenorBasis3M,AD1119,_xll.ohTrigger(trigger,$Y$36))</f>
        <v>#NUM!</v>
      </c>
      <c r="AG1119" s="82" t="e">
        <f t="shared" si="48"/>
        <v>#NUM!</v>
      </c>
      <c r="AH1119" s="82">
        <f>_xll.qlIndexFixing($Y$21,$AC1119,TRUE,_xll.ohTrigger(trigger))</f>
        <v>2.1269327450330049E-2</v>
      </c>
      <c r="AI1119" s="43" t="e">
        <f>_xll.qlIndexFixing($Y$6,$AC1119,TRUE,trigger)</f>
        <v>#NUM!</v>
      </c>
      <c r="AJ1119" s="45" t="e">
        <f t="shared" si="49"/>
        <v>#NUM!</v>
      </c>
    </row>
    <row r="1120" spans="28:36" x14ac:dyDescent="0.2">
      <c r="AB1120" s="114" t="s">
        <v>87</v>
      </c>
      <c r="AC1120" s="40">
        <f>_xll.qlInterestRateIndexFixingDate($Y$21,AD1120)</f>
        <v>47231</v>
      </c>
      <c r="AD1120" s="40">
        <f>_xll.qlCalendarAdvance(calendar,$AD1119,AB1120,,,trigger)</f>
        <v>47233</v>
      </c>
      <c r="AE1120" s="40">
        <f>_xll.qlInterestRateIndexMaturity($Y$21,AD1120,)</f>
        <v>47324</v>
      </c>
      <c r="AF1120" s="43" t="e">
        <f>_xll.qlTenorBasisValue(TenorBasis3M,AD1120,_xll.ohTrigger(trigger,$Y$36))</f>
        <v>#NUM!</v>
      </c>
      <c r="AG1120" s="82" t="e">
        <f t="shared" si="48"/>
        <v>#NUM!</v>
      </c>
      <c r="AH1120" s="82">
        <f>_xll.qlIndexFixing($Y$21,$AC1120,TRUE,_xll.ohTrigger(trigger))</f>
        <v>2.1269628000892948E-2</v>
      </c>
      <c r="AI1120" s="43" t="e">
        <f>_xll.qlIndexFixing($Y$6,$AC1120,TRUE,trigger)</f>
        <v>#NUM!</v>
      </c>
      <c r="AJ1120" s="45" t="e">
        <f t="shared" si="49"/>
        <v>#NUM!</v>
      </c>
    </row>
    <row r="1121" spans="28:36" x14ac:dyDescent="0.2">
      <c r="AB1121" s="114" t="s">
        <v>87</v>
      </c>
      <c r="AC1121" s="40">
        <f>_xll.qlInterestRateIndexFixingDate($Y$21,AD1121)</f>
        <v>47235</v>
      </c>
      <c r="AD1121" s="40">
        <f>_xll.qlCalendarAdvance(calendar,$AD1120,AB1121,,,trigger)</f>
        <v>47240</v>
      </c>
      <c r="AE1121" s="40">
        <f>_xll.qlInterestRateIndexMaturity($Y$21,AD1121,)</f>
        <v>47332</v>
      </c>
      <c r="AF1121" s="43" t="e">
        <f>_xll.qlTenorBasisValue(TenorBasis3M,AD1121,_xll.ohTrigger(trigger,$Y$36))</f>
        <v>#NUM!</v>
      </c>
      <c r="AG1121" s="82" t="e">
        <f t="shared" si="48"/>
        <v>#NUM!</v>
      </c>
      <c r="AH1121" s="82">
        <f>_xll.qlIndexFixing($Y$21,$AC1121,TRUE,_xll.ohTrigger(trigger))</f>
        <v>2.1270456441475724E-2</v>
      </c>
      <c r="AI1121" s="43" t="e">
        <f>_xll.qlIndexFixing($Y$6,$AC1121,TRUE,trigger)</f>
        <v>#NUM!</v>
      </c>
      <c r="AJ1121" s="45" t="e">
        <f t="shared" si="49"/>
        <v>#NUM!</v>
      </c>
    </row>
    <row r="1122" spans="28:36" x14ac:dyDescent="0.2">
      <c r="AB1122" s="114" t="s">
        <v>87</v>
      </c>
      <c r="AC1122" s="40">
        <f>_xll.qlInterestRateIndexFixingDate($Y$21,AD1122)</f>
        <v>47245</v>
      </c>
      <c r="AD1122" s="40">
        <f>_xll.qlCalendarAdvance(calendar,$AD1121,AB1122,,,trigger)</f>
        <v>47247</v>
      </c>
      <c r="AE1122" s="40">
        <f>_xll.qlInterestRateIndexMaturity($Y$21,AD1122,)</f>
        <v>47339</v>
      </c>
      <c r="AF1122" s="43" t="e">
        <f>_xll.qlTenorBasisValue(TenorBasis3M,AD1122,_xll.ohTrigger(trigger,$Y$36))</f>
        <v>#NUM!</v>
      </c>
      <c r="AG1122" s="82" t="e">
        <f t="shared" si="48"/>
        <v>#NUM!</v>
      </c>
      <c r="AH1122" s="82">
        <f>_xll.qlIndexFixing($Y$21,$AC1122,TRUE,_xll.ohTrigger(trigger))</f>
        <v>2.1270559223238825E-2</v>
      </c>
      <c r="AI1122" s="43" t="e">
        <f>_xll.qlIndexFixing($Y$6,$AC1122,TRUE,trigger)</f>
        <v>#NUM!</v>
      </c>
      <c r="AJ1122" s="45" t="e">
        <f t="shared" si="49"/>
        <v>#NUM!</v>
      </c>
    </row>
    <row r="1123" spans="28:36" x14ac:dyDescent="0.2">
      <c r="AB1123" s="114" t="s">
        <v>87</v>
      </c>
      <c r="AC1123" s="40">
        <f>_xll.qlInterestRateIndexFixingDate($Y$21,AD1123)</f>
        <v>47252</v>
      </c>
      <c r="AD1123" s="40">
        <f>_xll.qlCalendarAdvance(calendar,$AD1122,AB1123,,,trigger)</f>
        <v>47254</v>
      </c>
      <c r="AE1123" s="40">
        <f>_xll.qlInterestRateIndexMaturity($Y$21,AD1123,)</f>
        <v>47346</v>
      </c>
      <c r="AF1123" s="43" t="e">
        <f>_xll.qlTenorBasisValue(TenorBasis3M,AD1123,_xll.ohTrigger(trigger,$Y$36))</f>
        <v>#NUM!</v>
      </c>
      <c r="AG1123" s="82" t="e">
        <f t="shared" si="48"/>
        <v>#NUM!</v>
      </c>
      <c r="AH1123" s="82">
        <f>_xll.qlIndexFixing($Y$21,$AC1123,TRUE,_xll.ohTrigger(trigger))</f>
        <v>2.1270566521845762E-2</v>
      </c>
      <c r="AI1123" s="43" t="e">
        <f>_xll.qlIndexFixing($Y$6,$AC1123,TRUE,trigger)</f>
        <v>#NUM!</v>
      </c>
      <c r="AJ1123" s="45" t="e">
        <f t="shared" si="49"/>
        <v>#NUM!</v>
      </c>
    </row>
    <row r="1124" spans="28:36" x14ac:dyDescent="0.2">
      <c r="AB1124" s="114" t="s">
        <v>87</v>
      </c>
      <c r="AC1124" s="40">
        <f>_xll.qlInterestRateIndexFixingDate($Y$21,AD1124)</f>
        <v>47259</v>
      </c>
      <c r="AD1124" s="40">
        <f>_xll.qlCalendarAdvance(calendar,$AD1123,AB1124,,,trigger)</f>
        <v>47261</v>
      </c>
      <c r="AE1124" s="40">
        <f>_xll.qlInterestRateIndexMaturity($Y$21,AD1124,)</f>
        <v>47353</v>
      </c>
      <c r="AF1124" s="43" t="e">
        <f>_xll.qlTenorBasisValue(TenorBasis3M,AD1124,_xll.ohTrigger(trigger,$Y$36))</f>
        <v>#NUM!</v>
      </c>
      <c r="AG1124" s="82" t="e">
        <f t="shared" si="48"/>
        <v>#NUM!</v>
      </c>
      <c r="AH1124" s="82">
        <f>_xll.qlIndexFixing($Y$21,$AC1124,TRUE,_xll.ohTrigger(trigger))</f>
        <v>2.1270478337295666E-2</v>
      </c>
      <c r="AI1124" s="43" t="e">
        <f>_xll.qlIndexFixing($Y$6,$AC1124,TRUE,trigger)</f>
        <v>#NUM!</v>
      </c>
      <c r="AJ1124" s="45" t="e">
        <f t="shared" si="49"/>
        <v>#NUM!</v>
      </c>
    </row>
    <row r="1125" spans="28:36" x14ac:dyDescent="0.2">
      <c r="AB1125" s="114" t="s">
        <v>87</v>
      </c>
      <c r="AC1125" s="40">
        <f>_xll.qlInterestRateIndexFixingDate($Y$21,AD1125)</f>
        <v>47266</v>
      </c>
      <c r="AD1125" s="40">
        <f>_xll.qlCalendarAdvance(calendar,$AD1124,AB1125,,,trigger)</f>
        <v>47268</v>
      </c>
      <c r="AE1125" s="40">
        <f>_xll.qlInterestRateIndexMaturity($Y$21,AD1125,)</f>
        <v>47360</v>
      </c>
      <c r="AF1125" s="43" t="e">
        <f>_xll.qlTenorBasisValue(TenorBasis3M,AD1125,_xll.ohTrigger(trigger,$Y$36))</f>
        <v>#NUM!</v>
      </c>
      <c r="AG1125" s="82" t="e">
        <f t="shared" si="48"/>
        <v>#NUM!</v>
      </c>
      <c r="AH1125" s="82">
        <f>_xll.qlIndexFixing($Y$21,$AC1125,TRUE,_xll.ohTrigger(trigger))</f>
        <v>2.127029466959288E-2</v>
      </c>
      <c r="AI1125" s="43" t="e">
        <f>_xll.qlIndexFixing($Y$6,$AC1125,TRUE,trigger)</f>
        <v>#NUM!</v>
      </c>
      <c r="AJ1125" s="45" t="e">
        <f t="shared" si="49"/>
        <v>#NUM!</v>
      </c>
    </row>
    <row r="1126" spans="28:36" x14ac:dyDescent="0.2">
      <c r="AB1126" s="114" t="s">
        <v>87</v>
      </c>
      <c r="AC1126" s="40">
        <f>_xll.qlInterestRateIndexFixingDate($Y$21,AD1126)</f>
        <v>47273</v>
      </c>
      <c r="AD1126" s="40">
        <f>_xll.qlCalendarAdvance(calendar,$AD1125,AB1126,,,trigger)</f>
        <v>47275</v>
      </c>
      <c r="AE1126" s="40">
        <f>_xll.qlInterestRateIndexMaturity($Y$21,AD1126,)</f>
        <v>47367</v>
      </c>
      <c r="AF1126" s="43" t="e">
        <f>_xll.qlTenorBasisValue(TenorBasis3M,AD1126,_xll.ohTrigger(trigger,$Y$36))</f>
        <v>#NUM!</v>
      </c>
      <c r="AG1126" s="82" t="e">
        <f t="shared" si="48"/>
        <v>#NUM!</v>
      </c>
      <c r="AH1126" s="82">
        <f>_xll.qlIndexFixing($Y$21,$AC1126,TRUE,_xll.ohTrigger(trigger))</f>
        <v>2.1270015518752176E-2</v>
      </c>
      <c r="AI1126" s="43" t="e">
        <f>_xll.qlIndexFixing($Y$6,$AC1126,TRUE,trigger)</f>
        <v>#NUM!</v>
      </c>
      <c r="AJ1126" s="45" t="e">
        <f t="shared" si="49"/>
        <v>#NUM!</v>
      </c>
    </row>
    <row r="1127" spans="28:36" x14ac:dyDescent="0.2">
      <c r="AB1127" s="114" t="s">
        <v>87</v>
      </c>
      <c r="AC1127" s="40">
        <f>_xll.qlInterestRateIndexFixingDate($Y$21,AD1127)</f>
        <v>47280</v>
      </c>
      <c r="AD1127" s="40">
        <f>_xll.qlCalendarAdvance(calendar,$AD1126,AB1127,,,trigger)</f>
        <v>47282</v>
      </c>
      <c r="AE1127" s="40">
        <f>_xll.qlInterestRateIndexMaturity($Y$21,AD1127,)</f>
        <v>47374</v>
      </c>
      <c r="AF1127" s="43" t="e">
        <f>_xll.qlTenorBasisValue(TenorBasis3M,AD1127,_xll.ohTrigger(trigger,$Y$36))</f>
        <v>#NUM!</v>
      </c>
      <c r="AG1127" s="82" t="e">
        <f t="shared" si="48"/>
        <v>#NUM!</v>
      </c>
      <c r="AH1127" s="82">
        <f>_xll.qlIndexFixing($Y$21,$AC1127,TRUE,_xll.ohTrigger(trigger))</f>
        <v>2.1269640884794407E-2</v>
      </c>
      <c r="AI1127" s="43" t="e">
        <f>_xll.qlIndexFixing($Y$6,$AC1127,TRUE,trigger)</f>
        <v>#NUM!</v>
      </c>
      <c r="AJ1127" s="45" t="e">
        <f t="shared" si="49"/>
        <v>#NUM!</v>
      </c>
    </row>
    <row r="1128" spans="28:36" x14ac:dyDescent="0.2">
      <c r="AB1128" s="114" t="s">
        <v>87</v>
      </c>
      <c r="AC1128" s="40">
        <f>_xll.qlInterestRateIndexFixingDate($Y$21,AD1128)</f>
        <v>47287</v>
      </c>
      <c r="AD1128" s="40">
        <f>_xll.qlCalendarAdvance(calendar,$AD1127,AB1128,,,trigger)</f>
        <v>47289</v>
      </c>
      <c r="AE1128" s="40">
        <f>_xll.qlInterestRateIndexMaturity($Y$21,AD1128,)</f>
        <v>47381</v>
      </c>
      <c r="AF1128" s="43" t="e">
        <f>_xll.qlTenorBasisValue(TenorBasis3M,AD1128,_xll.ohTrigger(trigger,$Y$36))</f>
        <v>#NUM!</v>
      </c>
      <c r="AG1128" s="82" t="e">
        <f t="shared" si="48"/>
        <v>#NUM!</v>
      </c>
      <c r="AH1128" s="82">
        <f>_xll.qlIndexFixing($Y$21,$AC1128,TRUE,_xll.ohTrigger(trigger))</f>
        <v>2.1269170767745638E-2</v>
      </c>
      <c r="AI1128" s="43" t="e">
        <f>_xll.qlIndexFixing($Y$6,$AC1128,TRUE,trigger)</f>
        <v>#NUM!</v>
      </c>
      <c r="AJ1128" s="45" t="e">
        <f t="shared" si="49"/>
        <v>#NUM!</v>
      </c>
    </row>
    <row r="1129" spans="28:36" x14ac:dyDescent="0.2">
      <c r="AB1129" s="114" t="s">
        <v>87</v>
      </c>
      <c r="AC1129" s="40">
        <f>_xll.qlInterestRateIndexFixingDate($Y$21,AD1129)</f>
        <v>47294</v>
      </c>
      <c r="AD1129" s="40">
        <f>_xll.qlCalendarAdvance(calendar,$AD1128,AB1129,,,trigger)</f>
        <v>47296</v>
      </c>
      <c r="AE1129" s="40">
        <f>_xll.qlInterestRateIndexMaturity($Y$21,AD1129,)</f>
        <v>47388</v>
      </c>
      <c r="AF1129" s="43" t="e">
        <f>_xll.qlTenorBasisValue(TenorBasis3M,AD1129,_xll.ohTrigger(trigger,$Y$36))</f>
        <v>#NUM!</v>
      </c>
      <c r="AG1129" s="82" t="e">
        <f t="shared" si="48"/>
        <v>#NUM!</v>
      </c>
      <c r="AH1129" s="82">
        <f>_xll.qlIndexFixing($Y$21,$AC1129,TRUE,_xll.ohTrigger(trigger))</f>
        <v>2.1268605167643232E-2</v>
      </c>
      <c r="AI1129" s="43" t="e">
        <f>_xll.qlIndexFixing($Y$6,$AC1129,TRUE,trigger)</f>
        <v>#NUM!</v>
      </c>
      <c r="AJ1129" s="45" t="e">
        <f t="shared" si="49"/>
        <v>#NUM!</v>
      </c>
    </row>
    <row r="1130" spans="28:36" x14ac:dyDescent="0.2">
      <c r="AB1130" s="114" t="s">
        <v>87</v>
      </c>
      <c r="AC1130" s="40">
        <f>_xll.qlInterestRateIndexFixingDate($Y$21,AD1130)</f>
        <v>47301</v>
      </c>
      <c r="AD1130" s="40">
        <f>_xll.qlCalendarAdvance(calendar,$AD1129,AB1130,,,trigger)</f>
        <v>47303</v>
      </c>
      <c r="AE1130" s="40">
        <f>_xll.qlInterestRateIndexMaturity($Y$21,AD1130,)</f>
        <v>47395</v>
      </c>
      <c r="AF1130" s="43" t="e">
        <f>_xll.qlTenorBasisValue(TenorBasis3M,AD1130,_xll.ohTrigger(trigger,$Y$36))</f>
        <v>#NUM!</v>
      </c>
      <c r="AG1130" s="82" t="e">
        <f t="shared" si="48"/>
        <v>#NUM!</v>
      </c>
      <c r="AH1130" s="82">
        <f>_xll.qlIndexFixing($Y$21,$AC1130,TRUE,_xll.ohTrigger(trigger))</f>
        <v>2.1267944084525418E-2</v>
      </c>
      <c r="AI1130" s="43" t="e">
        <f>_xll.qlIndexFixing($Y$6,$AC1130,TRUE,trigger)</f>
        <v>#NUM!</v>
      </c>
      <c r="AJ1130" s="45" t="e">
        <f t="shared" si="49"/>
        <v>#NUM!</v>
      </c>
    </row>
    <row r="1131" spans="28:36" x14ac:dyDescent="0.2">
      <c r="AB1131" s="114" t="s">
        <v>87</v>
      </c>
      <c r="AC1131" s="40">
        <f>_xll.qlInterestRateIndexFixingDate($Y$21,AD1131)</f>
        <v>47308</v>
      </c>
      <c r="AD1131" s="40">
        <f>_xll.qlCalendarAdvance(calendar,$AD1130,AB1131,,,trigger)</f>
        <v>47310</v>
      </c>
      <c r="AE1131" s="40">
        <f>_xll.qlInterestRateIndexMaturity($Y$21,AD1131,)</f>
        <v>47402</v>
      </c>
      <c r="AF1131" s="43" t="e">
        <f>_xll.qlTenorBasisValue(TenorBasis3M,AD1131,_xll.ohTrigger(trigger,$Y$36))</f>
        <v>#NUM!</v>
      </c>
      <c r="AG1131" s="82" t="e">
        <f t="shared" si="48"/>
        <v>#NUM!</v>
      </c>
      <c r="AH1131" s="82">
        <f>_xll.qlIndexFixing($Y$21,$AC1131,TRUE,_xll.ohTrigger(trigger))</f>
        <v>2.1267187518439118E-2</v>
      </c>
      <c r="AI1131" s="43" t="e">
        <f>_xll.qlIndexFixing($Y$6,$AC1131,TRUE,trigger)</f>
        <v>#NUM!</v>
      </c>
      <c r="AJ1131" s="45" t="e">
        <f t="shared" si="49"/>
        <v>#NUM!</v>
      </c>
    </row>
    <row r="1132" spans="28:36" x14ac:dyDescent="0.2">
      <c r="AB1132" s="114" t="s">
        <v>87</v>
      </c>
      <c r="AC1132" s="40">
        <f>_xll.qlInterestRateIndexFixingDate($Y$21,AD1132)</f>
        <v>47315</v>
      </c>
      <c r="AD1132" s="40">
        <f>_xll.qlCalendarAdvance(calendar,$AD1131,AB1132,,,trigger)</f>
        <v>47317</v>
      </c>
      <c r="AE1132" s="40">
        <f>_xll.qlInterestRateIndexMaturity($Y$21,AD1132,)</f>
        <v>47409</v>
      </c>
      <c r="AF1132" s="43" t="e">
        <f>_xll.qlTenorBasisValue(TenorBasis3M,AD1132,_xll.ohTrigger(trigger,$Y$36))</f>
        <v>#NUM!</v>
      </c>
      <c r="AG1132" s="82" t="e">
        <f t="shared" si="48"/>
        <v>#NUM!</v>
      </c>
      <c r="AH1132" s="82">
        <f>_xll.qlIndexFixing($Y$21,$AC1132,TRUE,_xll.ohTrigger(trigger))</f>
        <v>2.1266335469442545E-2</v>
      </c>
      <c r="AI1132" s="43" t="e">
        <f>_xll.qlIndexFixing($Y$6,$AC1132,TRUE,trigger)</f>
        <v>#NUM!</v>
      </c>
      <c r="AJ1132" s="45" t="e">
        <f t="shared" si="49"/>
        <v>#NUM!</v>
      </c>
    </row>
    <row r="1133" spans="28:36" x14ac:dyDescent="0.2">
      <c r="AB1133" s="114" t="s">
        <v>87</v>
      </c>
      <c r="AC1133" s="40">
        <f>_xll.qlInterestRateIndexFixingDate($Y$21,AD1133)</f>
        <v>47322</v>
      </c>
      <c r="AD1133" s="40">
        <f>_xll.qlCalendarAdvance(calendar,$AD1132,AB1133,,,trigger)</f>
        <v>47324</v>
      </c>
      <c r="AE1133" s="40">
        <f>_xll.qlInterestRateIndexMaturity($Y$21,AD1133,)</f>
        <v>47416</v>
      </c>
      <c r="AF1133" s="43" t="e">
        <f>_xll.qlTenorBasisValue(TenorBasis3M,AD1133,_xll.ohTrigger(trigger,$Y$36))</f>
        <v>#NUM!</v>
      </c>
      <c r="AG1133" s="82" t="e">
        <f t="shared" si="48"/>
        <v>#NUM!</v>
      </c>
      <c r="AH1133" s="82">
        <f>_xll.qlIndexFixing($Y$21,$AC1133,TRUE,_xll.ohTrigger(trigger))</f>
        <v>2.1265387937595647E-2</v>
      </c>
      <c r="AI1133" s="43" t="e">
        <f>_xll.qlIndexFixing($Y$6,$AC1133,TRUE,trigger)</f>
        <v>#NUM!</v>
      </c>
      <c r="AJ1133" s="45" t="e">
        <f t="shared" si="49"/>
        <v>#NUM!</v>
      </c>
    </row>
    <row r="1134" spans="28:36" x14ac:dyDescent="0.2">
      <c r="AB1134" s="114" t="s">
        <v>87</v>
      </c>
      <c r="AC1134" s="40">
        <f>_xll.qlInterestRateIndexFixingDate($Y$21,AD1134)</f>
        <v>47329</v>
      </c>
      <c r="AD1134" s="40">
        <f>_xll.qlCalendarAdvance(calendar,$AD1133,AB1134,,,trigger)</f>
        <v>47331</v>
      </c>
      <c r="AE1134" s="40">
        <f>_xll.qlInterestRateIndexMaturity($Y$21,AD1134,)</f>
        <v>47423</v>
      </c>
      <c r="AF1134" s="43" t="e">
        <f>_xll.qlTenorBasisValue(TenorBasis3M,AD1134,_xll.ohTrigger(trigger,$Y$36))</f>
        <v>#NUM!</v>
      </c>
      <c r="AG1134" s="82" t="e">
        <f t="shared" si="48"/>
        <v>#NUM!</v>
      </c>
      <c r="AH1134" s="82">
        <f>_xll.qlIndexFixing($Y$21,$AC1134,TRUE,_xll.ohTrigger(trigger))</f>
        <v>2.1264344922967936E-2</v>
      </c>
      <c r="AI1134" s="43" t="e">
        <f>_xll.qlIndexFixing($Y$6,$AC1134,TRUE,trigger)</f>
        <v>#NUM!</v>
      </c>
      <c r="AJ1134" s="45" t="e">
        <f t="shared" si="49"/>
        <v>#NUM!</v>
      </c>
    </row>
    <row r="1135" spans="28:36" x14ac:dyDescent="0.2">
      <c r="AB1135" s="114" t="s">
        <v>87</v>
      </c>
      <c r="AC1135" s="40">
        <f>_xll.qlInterestRateIndexFixingDate($Y$21,AD1135)</f>
        <v>47336</v>
      </c>
      <c r="AD1135" s="40">
        <f>_xll.qlCalendarAdvance(calendar,$AD1134,AB1135,,,trigger)</f>
        <v>47338</v>
      </c>
      <c r="AE1135" s="40">
        <f>_xll.qlInterestRateIndexMaturity($Y$21,AD1135,)</f>
        <v>47430</v>
      </c>
      <c r="AF1135" s="43" t="e">
        <f>_xll.qlTenorBasisValue(TenorBasis3M,AD1135,_xll.ohTrigger(trigger,$Y$36))</f>
        <v>#NUM!</v>
      </c>
      <c r="AG1135" s="82" t="e">
        <f t="shared" si="48"/>
        <v>#NUM!</v>
      </c>
      <c r="AH1135" s="82">
        <f>_xll.qlIndexFixing($Y$21,$AC1135,TRUE,_xll.ohTrigger(trigger))</f>
        <v>2.1263206425637612E-2</v>
      </c>
      <c r="AI1135" s="43" t="e">
        <f>_xll.qlIndexFixing($Y$6,$AC1135,TRUE,trigger)</f>
        <v>#NUM!</v>
      </c>
      <c r="AJ1135" s="45" t="e">
        <f t="shared" si="49"/>
        <v>#NUM!</v>
      </c>
    </row>
    <row r="1136" spans="28:36" x14ac:dyDescent="0.2">
      <c r="AB1136" s="114" t="s">
        <v>87</v>
      </c>
      <c r="AC1136" s="40">
        <f>_xll.qlInterestRateIndexFixingDate($Y$21,AD1136)</f>
        <v>47343</v>
      </c>
      <c r="AD1136" s="40">
        <f>_xll.qlCalendarAdvance(calendar,$AD1135,AB1136,,,trigger)</f>
        <v>47345</v>
      </c>
      <c r="AE1136" s="40">
        <f>_xll.qlInterestRateIndexMaturity($Y$21,AD1136,)</f>
        <v>47437</v>
      </c>
      <c r="AF1136" s="43" t="e">
        <f>_xll.qlTenorBasisValue(TenorBasis3M,AD1136,_xll.ohTrigger(trigger,$Y$36))</f>
        <v>#NUM!</v>
      </c>
      <c r="AG1136" s="82" t="e">
        <f t="shared" si="48"/>
        <v>#NUM!</v>
      </c>
      <c r="AH1136" s="82">
        <f>_xll.qlIndexFixing($Y$21,$AC1136,TRUE,_xll.ohTrigger(trigger))</f>
        <v>2.1261972445682873E-2</v>
      </c>
      <c r="AI1136" s="43" t="e">
        <f>_xll.qlIndexFixing($Y$6,$AC1136,TRUE,trigger)</f>
        <v>#NUM!</v>
      </c>
      <c r="AJ1136" s="45" t="e">
        <f t="shared" si="49"/>
        <v>#NUM!</v>
      </c>
    </row>
    <row r="1137" spans="28:36" x14ac:dyDescent="0.2">
      <c r="AB1137" s="114" t="s">
        <v>87</v>
      </c>
      <c r="AC1137" s="40">
        <f>_xll.qlInterestRateIndexFixingDate($Y$21,AD1137)</f>
        <v>47350</v>
      </c>
      <c r="AD1137" s="40">
        <f>_xll.qlCalendarAdvance(calendar,$AD1136,AB1137,,,trigger)</f>
        <v>47352</v>
      </c>
      <c r="AE1137" s="40">
        <f>_xll.qlInterestRateIndexMaturity($Y$21,AD1137,)</f>
        <v>47444</v>
      </c>
      <c r="AF1137" s="43" t="e">
        <f>_xll.qlTenorBasisValue(TenorBasis3M,AD1137,_xll.ohTrigger(trigger,$Y$36))</f>
        <v>#NUM!</v>
      </c>
      <c r="AG1137" s="82" t="e">
        <f t="shared" si="48"/>
        <v>#NUM!</v>
      </c>
      <c r="AH1137" s="82">
        <f>_xll.qlIndexFixing($Y$21,$AC1137,TRUE,_xll.ohTrigger(trigger))</f>
        <v>2.1260642983197554E-2</v>
      </c>
      <c r="AI1137" s="43" t="e">
        <f>_xll.qlIndexFixing($Y$6,$AC1137,TRUE,trigger)</f>
        <v>#NUM!</v>
      </c>
      <c r="AJ1137" s="45" t="e">
        <f t="shared" si="49"/>
        <v>#NUM!</v>
      </c>
    </row>
    <row r="1138" spans="28:36" x14ac:dyDescent="0.2">
      <c r="AB1138" s="114" t="s">
        <v>87</v>
      </c>
      <c r="AC1138" s="40">
        <f>_xll.qlInterestRateIndexFixingDate($Y$21,AD1138)</f>
        <v>47357</v>
      </c>
      <c r="AD1138" s="40">
        <f>_xll.qlCalendarAdvance(calendar,$AD1137,AB1138,,,trigger)</f>
        <v>47359</v>
      </c>
      <c r="AE1138" s="40">
        <f>_xll.qlInterestRateIndexMaturity($Y$21,AD1138,)</f>
        <v>47451</v>
      </c>
      <c r="AF1138" s="43" t="e">
        <f>_xll.qlTenorBasisValue(TenorBasis3M,AD1138,_xll.ohTrigger(trigger,$Y$36))</f>
        <v>#NUM!</v>
      </c>
      <c r="AG1138" s="82" t="e">
        <f t="shared" si="48"/>
        <v>#NUM!</v>
      </c>
      <c r="AH1138" s="82">
        <f>_xll.qlIndexFixing($Y$21,$AC1138,TRUE,_xll.ohTrigger(trigger))</f>
        <v>2.1259218038278106E-2</v>
      </c>
      <c r="AI1138" s="43" t="e">
        <f>_xll.qlIndexFixing($Y$6,$AC1138,TRUE,trigger)</f>
        <v>#NUM!</v>
      </c>
      <c r="AJ1138" s="45" t="e">
        <f t="shared" si="49"/>
        <v>#NUM!</v>
      </c>
    </row>
    <row r="1139" spans="28:36" x14ac:dyDescent="0.2">
      <c r="AB1139" s="114" t="s">
        <v>87</v>
      </c>
      <c r="AC1139" s="40">
        <f>_xll.qlInterestRateIndexFixingDate($Y$21,AD1139)</f>
        <v>47364</v>
      </c>
      <c r="AD1139" s="40">
        <f>_xll.qlCalendarAdvance(calendar,$AD1138,AB1139,,,trigger)</f>
        <v>47366</v>
      </c>
      <c r="AE1139" s="40">
        <f>_xll.qlInterestRateIndexMaturity($Y$21,AD1139,)</f>
        <v>47457</v>
      </c>
      <c r="AF1139" s="43" t="e">
        <f>_xll.qlTenorBasisValue(TenorBasis3M,AD1139,_xll.ohTrigger(trigger,$Y$36))</f>
        <v>#NUM!</v>
      </c>
      <c r="AG1139" s="82" t="e">
        <f t="shared" si="48"/>
        <v>#NUM!</v>
      </c>
      <c r="AH1139" s="82">
        <f>_xll.qlIndexFixing($Y$21,$AC1139,TRUE,_xll.ohTrigger(trigger))</f>
        <v>2.1257197751479436E-2</v>
      </c>
      <c r="AI1139" s="43" t="e">
        <f>_xll.qlIndexFixing($Y$6,$AC1139,TRUE,trigger)</f>
        <v>#NUM!</v>
      </c>
      <c r="AJ1139" s="45" t="e">
        <f t="shared" si="49"/>
        <v>#NUM!</v>
      </c>
    </row>
    <row r="1140" spans="28:36" x14ac:dyDescent="0.2">
      <c r="AB1140" s="114" t="s">
        <v>87</v>
      </c>
      <c r="AC1140" s="40">
        <f>_xll.qlInterestRateIndexFixingDate($Y$21,AD1140)</f>
        <v>47371</v>
      </c>
      <c r="AD1140" s="40">
        <f>_xll.qlCalendarAdvance(calendar,$AD1139,AB1140,,,trigger)</f>
        <v>47373</v>
      </c>
      <c r="AE1140" s="40">
        <f>_xll.qlInterestRateIndexMaturity($Y$21,AD1140,)</f>
        <v>47464</v>
      </c>
      <c r="AF1140" s="43" t="e">
        <f>_xll.qlTenorBasisValue(TenorBasis3M,AD1140,_xll.ohTrigger(trigger,$Y$36))</f>
        <v>#NUM!</v>
      </c>
      <c r="AG1140" s="82" t="e">
        <f t="shared" si="48"/>
        <v>#NUM!</v>
      </c>
      <c r="AH1140" s="82">
        <f>_xll.qlIndexFixing($Y$21,$AC1140,TRUE,_xll.ohTrigger(trigger))</f>
        <v>2.1255588756907574E-2</v>
      </c>
      <c r="AI1140" s="43" t="e">
        <f>_xll.qlIndexFixing($Y$6,$AC1140,TRUE,trigger)</f>
        <v>#NUM!</v>
      </c>
      <c r="AJ1140" s="45" t="e">
        <f t="shared" si="49"/>
        <v>#NUM!</v>
      </c>
    </row>
    <row r="1141" spans="28:36" x14ac:dyDescent="0.2">
      <c r="AB1141" s="114" t="s">
        <v>87</v>
      </c>
      <c r="AC1141" s="40">
        <f>_xll.qlInterestRateIndexFixingDate($Y$21,AD1141)</f>
        <v>47378</v>
      </c>
      <c r="AD1141" s="40">
        <f>_xll.qlCalendarAdvance(calendar,$AD1140,AB1141,,,trigger)</f>
        <v>47380</v>
      </c>
      <c r="AE1141" s="40">
        <f>_xll.qlInterestRateIndexMaturity($Y$21,AD1141,)</f>
        <v>47471</v>
      </c>
      <c r="AF1141" s="43" t="e">
        <f>_xll.qlTenorBasisValue(TenorBasis3M,AD1141,_xll.ohTrigger(trigger,$Y$36))</f>
        <v>#NUM!</v>
      </c>
      <c r="AG1141" s="82" t="e">
        <f t="shared" si="48"/>
        <v>#NUM!</v>
      </c>
      <c r="AH1141" s="82">
        <f>_xll.qlIndexFixing($Y$21,$AC1141,TRUE,_xll.ohTrigger(trigger))</f>
        <v>2.1253884285839551E-2</v>
      </c>
      <c r="AI1141" s="43" t="e">
        <f>_xll.qlIndexFixing($Y$6,$AC1141,TRUE,trigger)</f>
        <v>#NUM!</v>
      </c>
      <c r="AJ1141" s="45" t="e">
        <f t="shared" si="49"/>
        <v>#NUM!</v>
      </c>
    </row>
    <row r="1142" spans="28:36" x14ac:dyDescent="0.2">
      <c r="AB1142" s="114" t="s">
        <v>87</v>
      </c>
      <c r="AC1142" s="40">
        <f>_xll.qlInterestRateIndexFixingDate($Y$21,AD1142)</f>
        <v>47385</v>
      </c>
      <c r="AD1142" s="40">
        <f>_xll.qlCalendarAdvance(calendar,$AD1141,AB1142,,,trigger)</f>
        <v>47387</v>
      </c>
      <c r="AE1142" s="40">
        <f>_xll.qlInterestRateIndexMaturity($Y$21,AD1142,)</f>
        <v>47479</v>
      </c>
      <c r="AF1142" s="43" t="e">
        <f>_xll.qlTenorBasisValue(TenorBasis3M,AD1142,_xll.ohTrigger(trigger,$Y$36))</f>
        <v>#NUM!</v>
      </c>
      <c r="AG1142" s="82" t="e">
        <f t="shared" si="48"/>
        <v>#NUM!</v>
      </c>
      <c r="AH1142" s="82">
        <f>_xll.qlIndexFixing($Y$21,$AC1142,TRUE,_xll.ohTrigger(trigger))</f>
        <v>2.1252563436423327E-2</v>
      </c>
      <c r="AI1142" s="43" t="e">
        <f>_xll.qlIndexFixing($Y$6,$AC1142,TRUE,trigger)</f>
        <v>#NUM!</v>
      </c>
      <c r="AJ1142" s="45" t="e">
        <f t="shared" si="49"/>
        <v>#NUM!</v>
      </c>
    </row>
    <row r="1143" spans="28:36" x14ac:dyDescent="0.2">
      <c r="AB1143" s="114" t="s">
        <v>87</v>
      </c>
      <c r="AC1143" s="40">
        <f>_xll.qlInterestRateIndexFixingDate($Y$21,AD1143)</f>
        <v>47392</v>
      </c>
      <c r="AD1143" s="40">
        <f>_xll.qlCalendarAdvance(calendar,$AD1142,AB1143,,,trigger)</f>
        <v>47394</v>
      </c>
      <c r="AE1143" s="40">
        <f>_xll.qlInterestRateIndexMaturity($Y$21,AD1143,)</f>
        <v>47486</v>
      </c>
      <c r="AF1143" s="43" t="e">
        <f>_xll.qlTenorBasisValue(TenorBasis3M,AD1143,_xll.ohTrigger(trigger,$Y$36))</f>
        <v>#NUM!</v>
      </c>
      <c r="AG1143" s="82" t="e">
        <f t="shared" si="48"/>
        <v>#NUM!</v>
      </c>
      <c r="AH1143" s="82">
        <f>_xll.qlIndexFixing($Y$21,$AC1143,TRUE,_xll.ohTrigger(trigger))</f>
        <v>2.1250661081021426E-2</v>
      </c>
      <c r="AI1143" s="43" t="e">
        <f>_xll.qlIndexFixing($Y$6,$AC1143,TRUE,trigger)</f>
        <v>#NUM!</v>
      </c>
      <c r="AJ1143" s="45" t="e">
        <f t="shared" si="49"/>
        <v>#NUM!</v>
      </c>
    </row>
    <row r="1144" spans="28:36" x14ac:dyDescent="0.2">
      <c r="AB1144" s="114" t="s">
        <v>87</v>
      </c>
      <c r="AC1144" s="40">
        <f>_xll.qlInterestRateIndexFixingDate($Y$21,AD1144)</f>
        <v>47399</v>
      </c>
      <c r="AD1144" s="40">
        <f>_xll.qlCalendarAdvance(calendar,$AD1143,AB1144,,,trigger)</f>
        <v>47401</v>
      </c>
      <c r="AE1144" s="40">
        <f>_xll.qlInterestRateIndexMaturity($Y$21,AD1144,)</f>
        <v>47493</v>
      </c>
      <c r="AF1144" s="43" t="e">
        <f>_xll.qlTenorBasisValue(TenorBasis3M,AD1144,_xll.ohTrigger(trigger,$Y$36))</f>
        <v>#NUM!</v>
      </c>
      <c r="AG1144" s="82" t="e">
        <f t="shared" si="48"/>
        <v>#NUM!</v>
      </c>
      <c r="AH1144" s="82">
        <f>_xll.qlIndexFixing($Y$21,$AC1144,TRUE,_xll.ohTrigger(trigger))</f>
        <v>2.1248663243912634E-2</v>
      </c>
      <c r="AI1144" s="43" t="e">
        <f>_xll.qlIndexFixing($Y$6,$AC1144,TRUE,trigger)</f>
        <v>#NUM!</v>
      </c>
      <c r="AJ1144" s="45" t="e">
        <f t="shared" si="49"/>
        <v>#NUM!</v>
      </c>
    </row>
    <row r="1145" spans="28:36" x14ac:dyDescent="0.2">
      <c r="AB1145" s="114" t="s">
        <v>87</v>
      </c>
      <c r="AC1145" s="40">
        <f>_xll.qlInterestRateIndexFixingDate($Y$21,AD1145)</f>
        <v>47406</v>
      </c>
      <c r="AD1145" s="40">
        <f>_xll.qlCalendarAdvance(calendar,$AD1144,AB1145,,,trigger)</f>
        <v>47408</v>
      </c>
      <c r="AE1145" s="40">
        <f>_xll.qlInterestRateIndexMaturity($Y$21,AD1145,)</f>
        <v>47500</v>
      </c>
      <c r="AF1145" s="43" t="e">
        <f>_xll.qlTenorBasisValue(TenorBasis3M,AD1145,_xll.ohTrigger(trigger,$Y$36))</f>
        <v>#NUM!</v>
      </c>
      <c r="AG1145" s="82" t="e">
        <f t="shared" si="48"/>
        <v>#NUM!</v>
      </c>
      <c r="AH1145" s="82">
        <f>_xll.qlIndexFixing($Y$21,$AC1145,TRUE,_xll.ohTrigger(trigger))</f>
        <v>2.1246569925240318E-2</v>
      </c>
      <c r="AI1145" s="43" t="e">
        <f>_xll.qlIndexFixing($Y$6,$AC1145,TRUE,trigger)</f>
        <v>#NUM!</v>
      </c>
      <c r="AJ1145" s="45" t="e">
        <f t="shared" si="49"/>
        <v>#NUM!</v>
      </c>
    </row>
    <row r="1146" spans="28:36" x14ac:dyDescent="0.2">
      <c r="AB1146" s="114" t="s">
        <v>87</v>
      </c>
      <c r="AC1146" s="40">
        <f>_xll.qlInterestRateIndexFixingDate($Y$21,AD1146)</f>
        <v>47413</v>
      </c>
      <c r="AD1146" s="40">
        <f>_xll.qlCalendarAdvance(calendar,$AD1145,AB1146,,,trigger)</f>
        <v>47415</v>
      </c>
      <c r="AE1146" s="40">
        <f>_xll.qlInterestRateIndexMaturity($Y$21,AD1146,)</f>
        <v>47507</v>
      </c>
      <c r="AF1146" s="43" t="e">
        <f>_xll.qlTenorBasisValue(TenorBasis3M,AD1146,_xll.ohTrigger(trigger,$Y$36))</f>
        <v>#NUM!</v>
      </c>
      <c r="AG1146" s="82" t="e">
        <f t="shared" si="48"/>
        <v>#NUM!</v>
      </c>
      <c r="AH1146" s="82">
        <f>_xll.qlIndexFixing($Y$21,$AC1146,TRUE,_xll.ohTrigger(trigger))</f>
        <v>2.1244381125158269E-2</v>
      </c>
      <c r="AI1146" s="43" t="e">
        <f>_xll.qlIndexFixing($Y$6,$AC1146,TRUE,trigger)</f>
        <v>#NUM!</v>
      </c>
      <c r="AJ1146" s="45" t="e">
        <f t="shared" si="49"/>
        <v>#NUM!</v>
      </c>
    </row>
    <row r="1147" spans="28:36" x14ac:dyDescent="0.2">
      <c r="AB1147" s="114" t="s">
        <v>87</v>
      </c>
      <c r="AC1147" s="40">
        <f>_xll.qlInterestRateIndexFixingDate($Y$21,AD1147)</f>
        <v>47420</v>
      </c>
      <c r="AD1147" s="40">
        <f>_xll.qlCalendarAdvance(calendar,$AD1146,AB1147,,,trigger)</f>
        <v>47422</v>
      </c>
      <c r="AE1147" s="40">
        <f>_xll.qlInterestRateIndexMaturity($Y$21,AD1147,)</f>
        <v>47514</v>
      </c>
      <c r="AF1147" s="43" t="e">
        <f>_xll.qlTenorBasisValue(TenorBasis3M,AD1147,_xll.ohTrigger(trigger,$Y$36))</f>
        <v>#NUM!</v>
      </c>
      <c r="AG1147" s="82" t="e">
        <f t="shared" si="48"/>
        <v>#NUM!</v>
      </c>
      <c r="AH1147" s="82">
        <f>_xll.qlIndexFixing($Y$21,$AC1147,TRUE,_xll.ohTrigger(trigger))</f>
        <v>2.1242096843824616E-2</v>
      </c>
      <c r="AI1147" s="43" t="e">
        <f>_xll.qlIndexFixing($Y$6,$AC1147,TRUE,trigger)</f>
        <v>#NUM!</v>
      </c>
      <c r="AJ1147" s="45" t="e">
        <f t="shared" si="49"/>
        <v>#NUM!</v>
      </c>
    </row>
    <row r="1148" spans="28:36" x14ac:dyDescent="0.2">
      <c r="AB1148" s="114" t="s">
        <v>87</v>
      </c>
      <c r="AC1148" s="40">
        <f>_xll.qlInterestRateIndexFixingDate($Y$21,AD1148)</f>
        <v>47427</v>
      </c>
      <c r="AD1148" s="40">
        <f>_xll.qlCalendarAdvance(calendar,$AD1147,AB1148,,,trigger)</f>
        <v>47429</v>
      </c>
      <c r="AE1148" s="40">
        <f>_xll.qlInterestRateIndexMaturity($Y$21,AD1148,)</f>
        <v>47521</v>
      </c>
      <c r="AF1148" s="43" t="e">
        <f>_xll.qlTenorBasisValue(TenorBasis3M,AD1148,_xll.ohTrigger(trigger,$Y$36))</f>
        <v>#NUM!</v>
      </c>
      <c r="AG1148" s="82" t="e">
        <f t="shared" si="48"/>
        <v>#NUM!</v>
      </c>
      <c r="AH1148" s="82">
        <f>_xll.qlIndexFixing($Y$21,$AC1148,TRUE,_xll.ohTrigger(trigger))</f>
        <v>2.1239717081405318E-2</v>
      </c>
      <c r="AI1148" s="43" t="e">
        <f>_xll.qlIndexFixing($Y$6,$AC1148,TRUE,trigger)</f>
        <v>#NUM!</v>
      </c>
      <c r="AJ1148" s="45" t="e">
        <f t="shared" si="49"/>
        <v>#NUM!</v>
      </c>
    </row>
    <row r="1149" spans="28:36" x14ac:dyDescent="0.2">
      <c r="AB1149" s="114" t="s">
        <v>87</v>
      </c>
      <c r="AC1149" s="40">
        <f>_xll.qlInterestRateIndexFixingDate($Y$21,AD1149)</f>
        <v>47434</v>
      </c>
      <c r="AD1149" s="40">
        <f>_xll.qlCalendarAdvance(calendar,$AD1148,AB1149,,,trigger)</f>
        <v>47436</v>
      </c>
      <c r="AE1149" s="40">
        <f>_xll.qlInterestRateIndexMaturity($Y$21,AD1149,)</f>
        <v>47528</v>
      </c>
      <c r="AF1149" s="43" t="e">
        <f>_xll.qlTenorBasisValue(TenorBasis3M,AD1149,_xll.ohTrigger(trigger,$Y$36))</f>
        <v>#NUM!</v>
      </c>
      <c r="AG1149" s="82" t="e">
        <f t="shared" si="48"/>
        <v>#NUM!</v>
      </c>
      <c r="AH1149" s="82">
        <f>_xll.qlIndexFixing($Y$21,$AC1149,TRUE,_xll.ohTrigger(trigger))</f>
        <v>2.1237241838075016E-2</v>
      </c>
      <c r="AI1149" s="43" t="e">
        <f>_xll.qlIndexFixing($Y$6,$AC1149,TRUE,trigger)</f>
        <v>#NUM!</v>
      </c>
      <c r="AJ1149" s="45" t="e">
        <f t="shared" si="49"/>
        <v>#NUM!</v>
      </c>
    </row>
    <row r="1150" spans="28:36" x14ac:dyDescent="0.2">
      <c r="AB1150" s="114" t="s">
        <v>87</v>
      </c>
      <c r="AC1150" s="40">
        <f>_xll.qlInterestRateIndexFixingDate($Y$21,AD1150)</f>
        <v>47441</v>
      </c>
      <c r="AD1150" s="40">
        <f>_xll.qlCalendarAdvance(calendar,$AD1149,AB1150,,,trigger)</f>
        <v>47443</v>
      </c>
      <c r="AE1150" s="40">
        <f>_xll.qlInterestRateIndexMaturity($Y$21,AD1150,)</f>
        <v>47535</v>
      </c>
      <c r="AF1150" s="43" t="e">
        <f>_xll.qlTenorBasisValue(TenorBasis3M,AD1150,_xll.ohTrigger(trigger,$Y$36))</f>
        <v>#NUM!</v>
      </c>
      <c r="AG1150" s="82" t="e">
        <f t="shared" si="48"/>
        <v>#NUM!</v>
      </c>
      <c r="AH1150" s="82">
        <f>_xll.qlIndexFixing($Y$21,$AC1150,TRUE,_xll.ohTrigger(trigger))</f>
        <v>2.1234671114013566E-2</v>
      </c>
      <c r="AI1150" s="43" t="e">
        <f>_xll.qlIndexFixing($Y$6,$AC1150,TRUE,trigger)</f>
        <v>#NUM!</v>
      </c>
      <c r="AJ1150" s="45" t="e">
        <f t="shared" si="49"/>
        <v>#NUM!</v>
      </c>
    </row>
    <row r="1151" spans="28:36" x14ac:dyDescent="0.2">
      <c r="AB1151" s="114" t="s">
        <v>87</v>
      </c>
      <c r="AC1151" s="40">
        <f>_xll.qlInterestRateIndexFixingDate($Y$21,AD1151)</f>
        <v>47448</v>
      </c>
      <c r="AD1151" s="40">
        <f>_xll.qlCalendarAdvance(calendar,$AD1150,AB1151,,,trigger)</f>
        <v>47450</v>
      </c>
      <c r="AE1151" s="40">
        <f>_xll.qlInterestRateIndexMaturity($Y$21,AD1151,)</f>
        <v>47542</v>
      </c>
      <c r="AF1151" s="43" t="e">
        <f>_xll.qlTenorBasisValue(TenorBasis3M,AD1151,_xll.ohTrigger(trigger,$Y$36))</f>
        <v>#NUM!</v>
      </c>
      <c r="AG1151" s="82" t="e">
        <f t="shared" si="48"/>
        <v>#NUM!</v>
      </c>
      <c r="AH1151" s="82">
        <f>_xll.qlIndexFixing($Y$21,$AC1151,TRUE,_xll.ohTrigger(trigger))</f>
        <v>2.1232004909407777E-2</v>
      </c>
      <c r="AI1151" s="43" t="e">
        <f>_xll.qlIndexFixing($Y$6,$AC1151,TRUE,trigger)</f>
        <v>#NUM!</v>
      </c>
      <c r="AJ1151" s="45" t="e">
        <f t="shared" si="49"/>
        <v>#NUM!</v>
      </c>
    </row>
    <row r="1152" spans="28:36" x14ac:dyDescent="0.2">
      <c r="AB1152" s="114" t="s">
        <v>87</v>
      </c>
      <c r="AC1152" s="40">
        <f>_xll.qlInterestRateIndexFixingDate($Y$21,AD1152)</f>
        <v>47455</v>
      </c>
      <c r="AD1152" s="40">
        <f>_xll.qlCalendarAdvance(calendar,$AD1151,AB1152,,,trigger)</f>
        <v>47457</v>
      </c>
      <c r="AE1152" s="40">
        <f>_xll.qlInterestRateIndexMaturity($Y$21,AD1152,)</f>
        <v>47547</v>
      </c>
      <c r="AF1152" s="43" t="e">
        <f>_xll.qlTenorBasisValue(TenorBasis3M,AD1152,_xll.ohTrigger(trigger,$Y$36))</f>
        <v>#NUM!</v>
      </c>
      <c r="AG1152" s="82" t="e">
        <f t="shared" si="48"/>
        <v>#NUM!</v>
      </c>
      <c r="AH1152" s="82">
        <f>_xll.qlIndexFixing($Y$21,$AC1152,TRUE,_xll.ohTrigger(trigger))</f>
        <v>2.1228423515853301E-2</v>
      </c>
      <c r="AI1152" s="43" t="e">
        <f>_xll.qlIndexFixing($Y$6,$AC1152,TRUE,trigger)</f>
        <v>#NUM!</v>
      </c>
      <c r="AJ1152" s="45" t="e">
        <f t="shared" si="49"/>
        <v>#NUM!</v>
      </c>
    </row>
    <row r="1153" spans="28:36" x14ac:dyDescent="0.2">
      <c r="AB1153" s="114" t="s">
        <v>87</v>
      </c>
      <c r="AC1153" s="40">
        <f>_xll.qlInterestRateIndexFixingDate($Y$21,AD1153)</f>
        <v>47462</v>
      </c>
      <c r="AD1153" s="40">
        <f>_xll.qlCalendarAdvance(calendar,$AD1152,AB1153,,,trigger)</f>
        <v>47464</v>
      </c>
      <c r="AE1153" s="40">
        <f>_xll.qlInterestRateIndexMaturity($Y$21,AD1153,)</f>
        <v>47554</v>
      </c>
      <c r="AF1153" s="43" t="e">
        <f>_xll.qlTenorBasisValue(TenorBasis3M,AD1153,_xll.ohTrigger(trigger,$Y$36))</f>
        <v>#NUM!</v>
      </c>
      <c r="AG1153" s="82" t="e">
        <f t="shared" si="48"/>
        <v>#NUM!</v>
      </c>
      <c r="AH1153" s="82">
        <f>_xll.qlIndexFixing($Y$21,$AC1153,TRUE,_xll.ohTrigger(trigger))</f>
        <v>2.1225580325160642E-2</v>
      </c>
      <c r="AI1153" s="43" t="e">
        <f>_xll.qlIndexFixing($Y$6,$AC1153,TRUE,trigger)</f>
        <v>#NUM!</v>
      </c>
      <c r="AJ1153" s="45" t="e">
        <f t="shared" si="49"/>
        <v>#NUM!</v>
      </c>
    </row>
    <row r="1154" spans="28:36" x14ac:dyDescent="0.2">
      <c r="AB1154" s="114" t="s">
        <v>87</v>
      </c>
      <c r="AC1154" s="40">
        <f>_xll.qlInterestRateIndexFixingDate($Y$21,AD1154)</f>
        <v>47469</v>
      </c>
      <c r="AD1154" s="40">
        <f>_xll.qlCalendarAdvance(calendar,$AD1153,AB1154,,,trigger)</f>
        <v>47471</v>
      </c>
      <c r="AE1154" s="40">
        <f>_xll.qlInterestRateIndexMaturity($Y$21,AD1154,)</f>
        <v>47561</v>
      </c>
      <c r="AF1154" s="43" t="e">
        <f>_xll.qlTenorBasisValue(TenorBasis3M,AD1154,_xll.ohTrigger(trigger,$Y$36))</f>
        <v>#NUM!</v>
      </c>
      <c r="AG1154" s="82" t="e">
        <f t="shared" si="48"/>
        <v>#NUM!</v>
      </c>
      <c r="AH1154" s="82">
        <f>_xll.qlIndexFixing($Y$21,$AC1154,TRUE,_xll.ohTrigger(trigger))</f>
        <v>2.1222641665677777E-2</v>
      </c>
      <c r="AI1154" s="43" t="e">
        <f>_xll.qlIndexFixing($Y$6,$AC1154,TRUE,trigger)</f>
        <v>#NUM!</v>
      </c>
      <c r="AJ1154" s="45" t="e">
        <f t="shared" si="49"/>
        <v>#NUM!</v>
      </c>
    </row>
    <row r="1155" spans="28:36" x14ac:dyDescent="0.2">
      <c r="AB1155" s="114" t="s">
        <v>87</v>
      </c>
      <c r="AC1155" s="40">
        <f>_xll.qlInterestRateIndexFixingDate($Y$21,AD1155)</f>
        <v>47473</v>
      </c>
      <c r="AD1155" s="40">
        <f>_xll.qlCalendarAdvance(calendar,$AD1154,AB1155,,,trigger)</f>
        <v>47479</v>
      </c>
      <c r="AE1155" s="40">
        <f>_xll.qlInterestRateIndexMaturity($Y$21,AD1155,)</f>
        <v>47569</v>
      </c>
      <c r="AF1155" s="43" t="e">
        <f>_xll.qlTenorBasisValue(TenorBasis3M,AD1155,_xll.ohTrigger(trigger,$Y$36))</f>
        <v>#NUM!</v>
      </c>
      <c r="AG1155" s="82" t="e">
        <f t="shared" si="48"/>
        <v>#NUM!</v>
      </c>
      <c r="AH1155" s="82">
        <f>_xll.qlIndexFixing($Y$21,$AC1155,TRUE,_xll.ohTrigger(trigger))</f>
        <v>2.1219166297409053E-2</v>
      </c>
      <c r="AI1155" s="43" t="e">
        <f>_xll.qlIndexFixing($Y$6,$AC1155,TRUE,trigger)</f>
        <v>#NUM!</v>
      </c>
      <c r="AJ1155" s="45" t="e">
        <f t="shared" si="49"/>
        <v>#NUM!</v>
      </c>
    </row>
    <row r="1156" spans="28:36" x14ac:dyDescent="0.2">
      <c r="AB1156" s="114" t="s">
        <v>87</v>
      </c>
      <c r="AC1156" s="40">
        <f>_xll.qlInterestRateIndexFixingDate($Y$21,AD1156)</f>
        <v>47483</v>
      </c>
      <c r="AD1156" s="40">
        <f>_xll.qlCalendarAdvance(calendar,$AD1155,AB1156,,,trigger)</f>
        <v>47486</v>
      </c>
      <c r="AE1156" s="40">
        <f>_xll.qlInterestRateIndexMaturity($Y$21,AD1156,)</f>
        <v>47576</v>
      </c>
      <c r="AF1156" s="43" t="e">
        <f>_xll.qlTenorBasisValue(TenorBasis3M,AD1156,_xll.ohTrigger(trigger,$Y$36))</f>
        <v>#NUM!</v>
      </c>
      <c r="AG1156" s="82" t="e">
        <f t="shared" ref="AG1156:AG1219" si="50">AI1156</f>
        <v>#NUM!</v>
      </c>
      <c r="AH1156" s="82">
        <f>_xll.qlIndexFixing($Y$21,$AC1156,TRUE,_xll.ohTrigger(trigger))</f>
        <v>2.1216023062661904E-2</v>
      </c>
      <c r="AI1156" s="43" t="e">
        <f>_xll.qlIndexFixing($Y$6,$AC1156,TRUE,trigger)</f>
        <v>#NUM!</v>
      </c>
      <c r="AJ1156" s="45" t="e">
        <f t="shared" ref="AJ1156:AJ1219" si="51">(AH1156-AI1156)*10000</f>
        <v>#NUM!</v>
      </c>
    </row>
    <row r="1157" spans="28:36" x14ac:dyDescent="0.2">
      <c r="AB1157" s="114" t="s">
        <v>87</v>
      </c>
      <c r="AC1157" s="40">
        <f>_xll.qlInterestRateIndexFixingDate($Y$21,AD1157)</f>
        <v>47491</v>
      </c>
      <c r="AD1157" s="40">
        <f>_xll.qlCalendarAdvance(calendar,$AD1156,AB1157,,,trigger)</f>
        <v>47493</v>
      </c>
      <c r="AE1157" s="40">
        <f>_xll.qlInterestRateIndexMaturity($Y$21,AD1157,)</f>
        <v>47583</v>
      </c>
      <c r="AF1157" s="43" t="e">
        <f>_xll.qlTenorBasisValue(TenorBasis3M,AD1157,_xll.ohTrigger(trigger,$Y$36))</f>
        <v>#NUM!</v>
      </c>
      <c r="AG1157" s="82" t="e">
        <f t="shared" si="50"/>
        <v>#NUM!</v>
      </c>
      <c r="AH1157" s="82">
        <f>_xll.qlIndexFixing($Y$21,$AC1157,TRUE,_xll.ohTrigger(trigger))</f>
        <v>2.1212784359806669E-2</v>
      </c>
      <c r="AI1157" s="43" t="e">
        <f>_xll.qlIndexFixing($Y$6,$AC1157,TRUE,trigger)</f>
        <v>#NUM!</v>
      </c>
      <c r="AJ1157" s="45" t="e">
        <f t="shared" si="51"/>
        <v>#NUM!</v>
      </c>
    </row>
    <row r="1158" spans="28:36" x14ac:dyDescent="0.2">
      <c r="AB1158" s="114" t="s">
        <v>87</v>
      </c>
      <c r="AC1158" s="40">
        <f>_xll.qlInterestRateIndexFixingDate($Y$21,AD1158)</f>
        <v>47498</v>
      </c>
      <c r="AD1158" s="40">
        <f>_xll.qlCalendarAdvance(calendar,$AD1157,AB1158,,,trigger)</f>
        <v>47500</v>
      </c>
      <c r="AE1158" s="40">
        <f>_xll.qlInterestRateIndexMaturity($Y$21,AD1158,)</f>
        <v>47590</v>
      </c>
      <c r="AF1158" s="43" t="e">
        <f>_xll.qlTenorBasisValue(TenorBasis3M,AD1158,_xll.ohTrigger(trigger,$Y$36))</f>
        <v>#NUM!</v>
      </c>
      <c r="AG1158" s="82" t="e">
        <f t="shared" si="50"/>
        <v>#NUM!</v>
      </c>
      <c r="AH1158" s="82">
        <f>_xll.qlIndexFixing($Y$21,$AC1158,TRUE,_xll.ohTrigger(trigger))</f>
        <v>2.1209450189074275E-2</v>
      </c>
      <c r="AI1158" s="43" t="e">
        <f>_xll.qlIndexFixing($Y$6,$AC1158,TRUE,trigger)</f>
        <v>#NUM!</v>
      </c>
      <c r="AJ1158" s="45" t="e">
        <f t="shared" si="51"/>
        <v>#NUM!</v>
      </c>
    </row>
    <row r="1159" spans="28:36" x14ac:dyDescent="0.2">
      <c r="AB1159" s="114" t="s">
        <v>87</v>
      </c>
      <c r="AC1159" s="40">
        <f>_xll.qlInterestRateIndexFixingDate($Y$21,AD1159)</f>
        <v>47505</v>
      </c>
      <c r="AD1159" s="40">
        <f>_xll.qlCalendarAdvance(calendar,$AD1158,AB1159,,,trigger)</f>
        <v>47507</v>
      </c>
      <c r="AE1159" s="40">
        <f>_xll.qlInterestRateIndexMaturity($Y$21,AD1159,)</f>
        <v>47597</v>
      </c>
      <c r="AF1159" s="43" t="e">
        <f>_xll.qlTenorBasisValue(TenorBasis3M,AD1159,_xll.ohTrigger(trigger,$Y$36))</f>
        <v>#NUM!</v>
      </c>
      <c r="AG1159" s="82" t="e">
        <f t="shared" si="50"/>
        <v>#NUM!</v>
      </c>
      <c r="AH1159" s="82">
        <f>_xll.qlIndexFixing($Y$21,$AC1159,TRUE,_xll.ohTrigger(trigger))</f>
        <v>2.1206020550700089E-2</v>
      </c>
      <c r="AI1159" s="43" t="e">
        <f>_xll.qlIndexFixing($Y$6,$AC1159,TRUE,trigger)</f>
        <v>#NUM!</v>
      </c>
      <c r="AJ1159" s="45" t="e">
        <f t="shared" si="51"/>
        <v>#NUM!</v>
      </c>
    </row>
    <row r="1160" spans="28:36" x14ac:dyDescent="0.2">
      <c r="AB1160" s="114" t="s">
        <v>87</v>
      </c>
      <c r="AC1160" s="40">
        <f>_xll.qlInterestRateIndexFixingDate($Y$21,AD1160)</f>
        <v>47512</v>
      </c>
      <c r="AD1160" s="40">
        <f>_xll.qlCalendarAdvance(calendar,$AD1159,AB1160,,,trigger)</f>
        <v>47514</v>
      </c>
      <c r="AE1160" s="40">
        <f>_xll.qlInterestRateIndexMaturity($Y$21,AD1160,)</f>
        <v>47603</v>
      </c>
      <c r="AF1160" s="43" t="e">
        <f>_xll.qlTenorBasisValue(TenorBasis3M,AD1160,_xll.ohTrigger(trigger,$Y$36))</f>
        <v>#NUM!</v>
      </c>
      <c r="AG1160" s="82" t="e">
        <f t="shared" si="50"/>
        <v>#NUM!</v>
      </c>
      <c r="AH1160" s="82">
        <f>_xll.qlIndexFixing($Y$21,$AC1160,TRUE,_xll.ohTrigger(trigger))</f>
        <v>2.1202141663289528E-2</v>
      </c>
      <c r="AI1160" s="43" t="e">
        <f>_xll.qlIndexFixing($Y$6,$AC1160,TRUE,trigger)</f>
        <v>#NUM!</v>
      </c>
      <c r="AJ1160" s="45" t="e">
        <f t="shared" si="51"/>
        <v>#NUM!</v>
      </c>
    </row>
    <row r="1161" spans="28:36" x14ac:dyDescent="0.2">
      <c r="AB1161" s="114" t="s">
        <v>87</v>
      </c>
      <c r="AC1161" s="40">
        <f>_xll.qlInterestRateIndexFixingDate($Y$21,AD1161)</f>
        <v>47519</v>
      </c>
      <c r="AD1161" s="40">
        <f>_xll.qlCalendarAdvance(calendar,$AD1160,AB1161,,,trigger)</f>
        <v>47521</v>
      </c>
      <c r="AE1161" s="40">
        <f>_xll.qlInterestRateIndexMaturity($Y$21,AD1161,)</f>
        <v>47610</v>
      </c>
      <c r="AF1161" s="43" t="e">
        <f>_xll.qlTenorBasisValue(TenorBasis3M,AD1161,_xll.ohTrigger(trigger,$Y$36))</f>
        <v>#NUM!</v>
      </c>
      <c r="AG1161" s="82" t="e">
        <f t="shared" si="50"/>
        <v>#NUM!</v>
      </c>
      <c r="AH1161" s="82">
        <f>_xll.qlIndexFixing($Y$21,$AC1161,TRUE,_xll.ohTrigger(trigger))</f>
        <v>2.1198528121686058E-2</v>
      </c>
      <c r="AI1161" s="43" t="e">
        <f>_xll.qlIndexFixing($Y$6,$AC1161,TRUE,trigger)</f>
        <v>#NUM!</v>
      </c>
      <c r="AJ1161" s="45" t="e">
        <f t="shared" si="51"/>
        <v>#NUM!</v>
      </c>
    </row>
    <row r="1162" spans="28:36" x14ac:dyDescent="0.2">
      <c r="AB1162" s="114" t="s">
        <v>87</v>
      </c>
      <c r="AC1162" s="40">
        <f>_xll.qlInterestRateIndexFixingDate($Y$21,AD1162)</f>
        <v>47526</v>
      </c>
      <c r="AD1162" s="40">
        <f>_xll.qlCalendarAdvance(calendar,$AD1161,AB1162,,,trigger)</f>
        <v>47528</v>
      </c>
      <c r="AE1162" s="40">
        <f>_xll.qlInterestRateIndexMaturity($Y$21,AD1162,)</f>
        <v>47617</v>
      </c>
      <c r="AF1162" s="43" t="e">
        <f>_xll.qlTenorBasisValue(TenorBasis3M,AD1162,_xll.ohTrigger(trigger,$Y$36))</f>
        <v>#NUM!</v>
      </c>
      <c r="AG1162" s="82" t="e">
        <f t="shared" si="50"/>
        <v>#NUM!</v>
      </c>
      <c r="AH1162" s="82">
        <f>_xll.qlIndexFixing($Y$21,$AC1162,TRUE,_xll.ohTrigger(trigger))</f>
        <v>2.1194819118745774E-2</v>
      </c>
      <c r="AI1162" s="43" t="e">
        <f>_xll.qlIndexFixing($Y$6,$AC1162,TRUE,trigger)</f>
        <v>#NUM!</v>
      </c>
      <c r="AJ1162" s="45" t="e">
        <f t="shared" si="51"/>
        <v>#NUM!</v>
      </c>
    </row>
    <row r="1163" spans="28:36" x14ac:dyDescent="0.2">
      <c r="AB1163" s="114" t="s">
        <v>87</v>
      </c>
      <c r="AC1163" s="40">
        <f>_xll.qlInterestRateIndexFixingDate($Y$21,AD1163)</f>
        <v>47533</v>
      </c>
      <c r="AD1163" s="40">
        <f>_xll.qlCalendarAdvance(calendar,$AD1162,AB1163,,,trigger)</f>
        <v>47535</v>
      </c>
      <c r="AE1163" s="40">
        <f>_xll.qlInterestRateIndexMaturity($Y$21,AD1163,)</f>
        <v>47624</v>
      </c>
      <c r="AF1163" s="43" t="e">
        <f>_xll.qlTenorBasisValue(TenorBasis3M,AD1163,_xll.ohTrigger(trigger,$Y$36))</f>
        <v>#NUM!</v>
      </c>
      <c r="AG1163" s="82" t="e">
        <f t="shared" si="50"/>
        <v>#NUM!</v>
      </c>
      <c r="AH1163" s="82">
        <f>_xll.qlIndexFixing($Y$21,$AC1163,TRUE,_xll.ohTrigger(trigger))</f>
        <v>2.1191014654730042E-2</v>
      </c>
      <c r="AI1163" s="43" t="e">
        <f>_xll.qlIndexFixing($Y$6,$AC1163,TRUE,trigger)</f>
        <v>#NUM!</v>
      </c>
      <c r="AJ1163" s="45" t="e">
        <f t="shared" si="51"/>
        <v>#NUM!</v>
      </c>
    </row>
    <row r="1164" spans="28:36" x14ac:dyDescent="0.2">
      <c r="AB1164" s="114" t="s">
        <v>87</v>
      </c>
      <c r="AC1164" s="40">
        <f>_xll.qlInterestRateIndexFixingDate($Y$21,AD1164)</f>
        <v>47540</v>
      </c>
      <c r="AD1164" s="40">
        <f>_xll.qlCalendarAdvance(calendar,$AD1163,AB1164,,,trigger)</f>
        <v>47542</v>
      </c>
      <c r="AE1164" s="40">
        <f>_xll.qlInterestRateIndexMaturity($Y$21,AD1164,)</f>
        <v>47634</v>
      </c>
      <c r="AF1164" s="43" t="e">
        <f>_xll.qlTenorBasisValue(TenorBasis3M,AD1164,_xll.ohTrigger(trigger,$Y$36))</f>
        <v>#NUM!</v>
      </c>
      <c r="AG1164" s="82" t="e">
        <f t="shared" si="50"/>
        <v>#NUM!</v>
      </c>
      <c r="AH1164" s="82">
        <f>_xll.qlIndexFixing($Y$21,$AC1164,TRUE,_xll.ohTrigger(trigger))</f>
        <v>2.1188089619267762E-2</v>
      </c>
      <c r="AI1164" s="43" t="e">
        <f>_xll.qlIndexFixing($Y$6,$AC1164,TRUE,trigger)</f>
        <v>#NUM!</v>
      </c>
      <c r="AJ1164" s="45" t="e">
        <f t="shared" si="51"/>
        <v>#NUM!</v>
      </c>
    </row>
    <row r="1165" spans="28:36" x14ac:dyDescent="0.2">
      <c r="AB1165" s="114" t="s">
        <v>87</v>
      </c>
      <c r="AC1165" s="40">
        <f>_xll.qlInterestRateIndexFixingDate($Y$21,AD1165)</f>
        <v>47547</v>
      </c>
      <c r="AD1165" s="40">
        <f>_xll.qlCalendarAdvance(calendar,$AD1164,AB1165,,,trigger)</f>
        <v>47549</v>
      </c>
      <c r="AE1165" s="40">
        <f>_xll.qlInterestRateIndexMaturity($Y$21,AD1165,)</f>
        <v>47641</v>
      </c>
      <c r="AF1165" s="43" t="e">
        <f>_xll.qlTenorBasisValue(TenorBasis3M,AD1165,_xll.ohTrigger(trigger,$Y$36))</f>
        <v>#NUM!</v>
      </c>
      <c r="AG1165" s="82" t="e">
        <f t="shared" si="50"/>
        <v>#NUM!</v>
      </c>
      <c r="AH1165" s="82">
        <f>_xll.qlIndexFixing($Y$21,$AC1165,TRUE,_xll.ohTrigger(trigger))</f>
        <v>2.1184073071013769E-2</v>
      </c>
      <c r="AI1165" s="43" t="e">
        <f>_xll.qlIndexFixing($Y$6,$AC1165,TRUE,trigger)</f>
        <v>#NUM!</v>
      </c>
      <c r="AJ1165" s="45" t="e">
        <f t="shared" si="51"/>
        <v>#NUM!</v>
      </c>
    </row>
    <row r="1166" spans="28:36" x14ac:dyDescent="0.2">
      <c r="AB1166" s="114" t="s">
        <v>87</v>
      </c>
      <c r="AC1166" s="40">
        <f>_xll.qlInterestRateIndexFixingDate($Y$21,AD1166)</f>
        <v>47554</v>
      </c>
      <c r="AD1166" s="40">
        <f>_xll.qlCalendarAdvance(calendar,$AD1165,AB1166,,,trigger)</f>
        <v>47556</v>
      </c>
      <c r="AE1166" s="40">
        <f>_xll.qlInterestRateIndexMaturity($Y$21,AD1166,)</f>
        <v>47648</v>
      </c>
      <c r="AF1166" s="43" t="e">
        <f>_xll.qlTenorBasisValue(TenorBasis3M,AD1166,_xll.ohTrigger(trigger,$Y$36))</f>
        <v>#NUM!</v>
      </c>
      <c r="AG1166" s="82" t="e">
        <f t="shared" si="50"/>
        <v>#NUM!</v>
      </c>
      <c r="AH1166" s="82">
        <f>_xll.qlIndexFixing($Y$21,$AC1166,TRUE,_xll.ohTrigger(trigger))</f>
        <v>2.1179961045899445E-2</v>
      </c>
      <c r="AI1166" s="43" t="e">
        <f>_xll.qlIndexFixing($Y$6,$AC1166,TRUE,trigger)</f>
        <v>#NUM!</v>
      </c>
      <c r="AJ1166" s="45" t="e">
        <f t="shared" si="51"/>
        <v>#NUM!</v>
      </c>
    </row>
    <row r="1167" spans="28:36" x14ac:dyDescent="0.2">
      <c r="AB1167" s="114" t="s">
        <v>87</v>
      </c>
      <c r="AC1167" s="40">
        <f>_xll.qlInterestRateIndexFixingDate($Y$21,AD1167)</f>
        <v>47561</v>
      </c>
      <c r="AD1167" s="40">
        <f>_xll.qlCalendarAdvance(calendar,$AD1166,AB1167,,,trigger)</f>
        <v>47563</v>
      </c>
      <c r="AE1167" s="40">
        <f>_xll.qlInterestRateIndexMaturity($Y$21,AD1167,)</f>
        <v>47655</v>
      </c>
      <c r="AF1167" s="43" t="e">
        <f>_xll.qlTenorBasisValue(TenorBasis3M,AD1167,_xll.ohTrigger(trigger,$Y$36))</f>
        <v>#NUM!</v>
      </c>
      <c r="AG1167" s="82" t="e">
        <f t="shared" si="50"/>
        <v>#NUM!</v>
      </c>
      <c r="AH1167" s="82">
        <f>_xll.qlIndexFixing($Y$21,$AC1167,TRUE,_xll.ohTrigger(trigger))</f>
        <v>2.1175753544224549E-2</v>
      </c>
      <c r="AI1167" s="43" t="e">
        <f>_xll.qlIndexFixing($Y$6,$AC1167,TRUE,trigger)</f>
        <v>#NUM!</v>
      </c>
      <c r="AJ1167" s="45" t="e">
        <f t="shared" si="51"/>
        <v>#NUM!</v>
      </c>
    </row>
    <row r="1168" spans="28:36" x14ac:dyDescent="0.2">
      <c r="AB1168" s="114" t="s">
        <v>87</v>
      </c>
      <c r="AC1168" s="40">
        <f>_xll.qlInterestRateIndexFixingDate($Y$21,AD1168)</f>
        <v>47568</v>
      </c>
      <c r="AD1168" s="40">
        <f>_xll.qlCalendarAdvance(calendar,$AD1167,AB1168,,,trigger)</f>
        <v>47570</v>
      </c>
      <c r="AE1168" s="40">
        <f>_xll.qlInterestRateIndexMaturity($Y$21,AD1168,)</f>
        <v>47662</v>
      </c>
      <c r="AF1168" s="43" t="e">
        <f>_xll.qlTenorBasisValue(TenorBasis3M,AD1168,_xll.ohTrigger(trigger,$Y$36))</f>
        <v>#NUM!</v>
      </c>
      <c r="AG1168" s="82" t="e">
        <f t="shared" si="50"/>
        <v>#NUM!</v>
      </c>
      <c r="AH1168" s="82">
        <f>_xll.qlIndexFixing($Y$21,$AC1168,TRUE,_xll.ohTrigger(trigger))</f>
        <v>2.1171450566294926E-2</v>
      </c>
      <c r="AI1168" s="43" t="e">
        <f>_xll.qlIndexFixing($Y$6,$AC1168,TRUE,trigger)</f>
        <v>#NUM!</v>
      </c>
      <c r="AJ1168" s="45" t="e">
        <f t="shared" si="51"/>
        <v>#NUM!</v>
      </c>
    </row>
    <row r="1169" spans="28:36" x14ac:dyDescent="0.2">
      <c r="AB1169" s="114" t="s">
        <v>87</v>
      </c>
      <c r="AC1169" s="40">
        <f>_xll.qlInterestRateIndexFixingDate($Y$21,AD1169)</f>
        <v>47575</v>
      </c>
      <c r="AD1169" s="40">
        <f>_xll.qlCalendarAdvance(calendar,$AD1168,AB1169,,,trigger)</f>
        <v>47577</v>
      </c>
      <c r="AE1169" s="40">
        <f>_xll.qlInterestRateIndexMaturity($Y$21,AD1169,)</f>
        <v>47668</v>
      </c>
      <c r="AF1169" s="43" t="e">
        <f>_xll.qlTenorBasisValue(TenorBasis3M,AD1169,_xll.ohTrigger(trigger,$Y$36))</f>
        <v>#NUM!</v>
      </c>
      <c r="AG1169" s="82" t="e">
        <f t="shared" si="50"/>
        <v>#NUM!</v>
      </c>
      <c r="AH1169" s="82">
        <f>_xll.qlIndexFixing($Y$21,$AC1169,TRUE,_xll.ohTrigger(trigger))</f>
        <v>2.1166763140173968E-2</v>
      </c>
      <c r="AI1169" s="43" t="e">
        <f>_xll.qlIndexFixing($Y$6,$AC1169,TRUE,trigger)</f>
        <v>#NUM!</v>
      </c>
      <c r="AJ1169" s="45" t="e">
        <f t="shared" si="51"/>
        <v>#NUM!</v>
      </c>
    </row>
    <row r="1170" spans="28:36" x14ac:dyDescent="0.2">
      <c r="AB1170" s="114" t="s">
        <v>87</v>
      </c>
      <c r="AC1170" s="40">
        <f>_xll.qlInterestRateIndexFixingDate($Y$21,AD1170)</f>
        <v>47582</v>
      </c>
      <c r="AD1170" s="40">
        <f>_xll.qlCalendarAdvance(calendar,$AD1169,AB1170,,,trigger)</f>
        <v>47584</v>
      </c>
      <c r="AE1170" s="40">
        <f>_xll.qlInterestRateIndexMaturity($Y$21,AD1170,)</f>
        <v>47675</v>
      </c>
      <c r="AF1170" s="43" t="e">
        <f>_xll.qlTenorBasisValue(TenorBasis3M,AD1170,_xll.ohTrigger(trigger,$Y$36))</f>
        <v>#NUM!</v>
      </c>
      <c r="AG1170" s="82" t="e">
        <f t="shared" si="50"/>
        <v>#NUM!</v>
      </c>
      <c r="AH1170" s="82">
        <f>_xll.qlIndexFixing($Y$21,$AC1170,TRUE,_xll.ohTrigger(trigger))</f>
        <v>2.1162276293429275E-2</v>
      </c>
      <c r="AI1170" s="43" t="e">
        <f>_xll.qlIndexFixing($Y$6,$AC1170,TRUE,trigger)</f>
        <v>#NUM!</v>
      </c>
      <c r="AJ1170" s="45" t="e">
        <f t="shared" si="51"/>
        <v>#NUM!</v>
      </c>
    </row>
    <row r="1171" spans="28:36" x14ac:dyDescent="0.2">
      <c r="AB1171" s="114" t="s">
        <v>87</v>
      </c>
      <c r="AC1171" s="40">
        <f>_xll.qlInterestRateIndexFixingDate($Y$21,AD1171)</f>
        <v>47589</v>
      </c>
      <c r="AD1171" s="40">
        <f>_xll.qlCalendarAdvance(calendar,$AD1170,AB1171,,,trigger)</f>
        <v>47591</v>
      </c>
      <c r="AE1171" s="40">
        <f>_xll.qlInterestRateIndexMaturity($Y$21,AD1171,)</f>
        <v>47682</v>
      </c>
      <c r="AF1171" s="43" t="e">
        <f>_xll.qlTenorBasisValue(TenorBasis3M,AD1171,_xll.ohTrigger(trigger,$Y$36))</f>
        <v>#NUM!</v>
      </c>
      <c r="AG1171" s="82" t="e">
        <f t="shared" si="50"/>
        <v>#NUM!</v>
      </c>
      <c r="AH1171" s="82">
        <f>_xll.qlIndexFixing($Y$21,$AC1171,TRUE,_xll.ohTrigger(trigger))</f>
        <v>2.1157693976907442E-2</v>
      </c>
      <c r="AI1171" s="43" t="e">
        <f>_xll.qlIndexFixing($Y$6,$AC1171,TRUE,trigger)</f>
        <v>#NUM!</v>
      </c>
      <c r="AJ1171" s="45" t="e">
        <f t="shared" si="51"/>
        <v>#NUM!</v>
      </c>
    </row>
    <row r="1172" spans="28:36" x14ac:dyDescent="0.2">
      <c r="AB1172" s="114" t="s">
        <v>87</v>
      </c>
      <c r="AC1172" s="40">
        <f>_xll.qlInterestRateIndexFixingDate($Y$21,AD1172)</f>
        <v>47596</v>
      </c>
      <c r="AD1172" s="40">
        <f>_xll.qlCalendarAdvance(calendar,$AD1171,AB1172,,,trigger)</f>
        <v>47598</v>
      </c>
      <c r="AE1172" s="40">
        <f>_xll.qlInterestRateIndexMaturity($Y$21,AD1172,)</f>
        <v>47689</v>
      </c>
      <c r="AF1172" s="43" t="e">
        <f>_xll.qlTenorBasisValue(TenorBasis3M,AD1172,_xll.ohTrigger(trigger,$Y$36))</f>
        <v>#NUM!</v>
      </c>
      <c r="AG1172" s="82" t="e">
        <f t="shared" si="50"/>
        <v>#NUM!</v>
      </c>
      <c r="AH1172" s="82">
        <f>_xll.qlIndexFixing($Y$21,$AC1172,TRUE,_xll.ohTrigger(trigger))</f>
        <v>2.1153016190938755E-2</v>
      </c>
      <c r="AI1172" s="43" t="e">
        <f>_xll.qlIndexFixing($Y$6,$AC1172,TRUE,trigger)</f>
        <v>#NUM!</v>
      </c>
      <c r="AJ1172" s="45" t="e">
        <f t="shared" si="51"/>
        <v>#NUM!</v>
      </c>
    </row>
    <row r="1173" spans="28:36" x14ac:dyDescent="0.2">
      <c r="AB1173" s="114" t="s">
        <v>87</v>
      </c>
      <c r="AC1173" s="40">
        <f>_xll.qlInterestRateIndexFixingDate($Y$21,AD1173)</f>
        <v>47602</v>
      </c>
      <c r="AD1173" s="40">
        <f>_xll.qlCalendarAdvance(calendar,$AD1172,AB1173,,,trigger)</f>
        <v>47605</v>
      </c>
      <c r="AE1173" s="40">
        <f>_xll.qlInterestRateIndexMaturity($Y$21,AD1173,)</f>
        <v>47697</v>
      </c>
      <c r="AF1173" s="43" t="e">
        <f>_xll.qlTenorBasisValue(TenorBasis3M,AD1173,_xll.ohTrigger(trigger,$Y$36))</f>
        <v>#NUM!</v>
      </c>
      <c r="AG1173" s="82" t="e">
        <f t="shared" si="50"/>
        <v>#NUM!</v>
      </c>
      <c r="AH1173" s="82">
        <f>_xll.qlIndexFixing($Y$21,$AC1173,TRUE,_xll.ohTrigger(trigger))</f>
        <v>2.1148503544036048E-2</v>
      </c>
      <c r="AI1173" s="43" t="e">
        <f>_xll.qlIndexFixing($Y$6,$AC1173,TRUE,trigger)</f>
        <v>#NUM!</v>
      </c>
      <c r="AJ1173" s="45" t="e">
        <f t="shared" si="51"/>
        <v>#NUM!</v>
      </c>
    </row>
    <row r="1174" spans="28:36" x14ac:dyDescent="0.2">
      <c r="AB1174" s="114" t="s">
        <v>87</v>
      </c>
      <c r="AC1174" s="40">
        <f>_xll.qlInterestRateIndexFixingDate($Y$21,AD1174)</f>
        <v>47610</v>
      </c>
      <c r="AD1174" s="40">
        <f>_xll.qlCalendarAdvance(calendar,$AD1173,AB1174,,,trigger)</f>
        <v>47612</v>
      </c>
      <c r="AE1174" s="40">
        <f>_xll.qlInterestRateIndexMaturity($Y$21,AD1174,)</f>
        <v>47704</v>
      </c>
      <c r="AF1174" s="43" t="e">
        <f>_xll.qlTenorBasisValue(TenorBasis3M,AD1174,_xll.ohTrigger(trigger,$Y$36))</f>
        <v>#NUM!</v>
      </c>
      <c r="AG1174" s="82" t="e">
        <f t="shared" si="50"/>
        <v>#NUM!</v>
      </c>
      <c r="AH1174" s="82">
        <f>_xll.qlIndexFixing($Y$21,$AC1174,TRUE,_xll.ohTrigger(trigger))</f>
        <v>2.1143627715401292E-2</v>
      </c>
      <c r="AI1174" s="43" t="e">
        <f>_xll.qlIndexFixing($Y$6,$AC1174,TRUE,trigger)</f>
        <v>#NUM!</v>
      </c>
      <c r="AJ1174" s="45" t="e">
        <f t="shared" si="51"/>
        <v>#NUM!</v>
      </c>
    </row>
    <row r="1175" spans="28:36" x14ac:dyDescent="0.2">
      <c r="AB1175" s="114" t="s">
        <v>87</v>
      </c>
      <c r="AC1175" s="40">
        <f>_xll.qlInterestRateIndexFixingDate($Y$21,AD1175)</f>
        <v>47617</v>
      </c>
      <c r="AD1175" s="40">
        <f>_xll.qlCalendarAdvance(calendar,$AD1174,AB1175,,,trigger)</f>
        <v>47619</v>
      </c>
      <c r="AE1175" s="40">
        <f>_xll.qlInterestRateIndexMaturity($Y$21,AD1175,)</f>
        <v>47711</v>
      </c>
      <c r="AF1175" s="43" t="e">
        <f>_xll.qlTenorBasisValue(TenorBasis3M,AD1175,_xll.ohTrigger(trigger,$Y$36))</f>
        <v>#NUM!</v>
      </c>
      <c r="AG1175" s="82" t="e">
        <f t="shared" si="50"/>
        <v>#NUM!</v>
      </c>
      <c r="AH1175" s="82">
        <f>_xll.qlIndexFixing($Y$21,$AC1175,TRUE,_xll.ohTrigger(trigger))</f>
        <v>2.1138656412850804E-2</v>
      </c>
      <c r="AI1175" s="43" t="e">
        <f>_xll.qlIndexFixing($Y$6,$AC1175,TRUE,trigger)</f>
        <v>#NUM!</v>
      </c>
      <c r="AJ1175" s="45" t="e">
        <f t="shared" si="51"/>
        <v>#NUM!</v>
      </c>
    </row>
    <row r="1176" spans="28:36" x14ac:dyDescent="0.2">
      <c r="AB1176" s="114" t="s">
        <v>87</v>
      </c>
      <c r="AC1176" s="40">
        <f>_xll.qlInterestRateIndexFixingDate($Y$21,AD1176)</f>
        <v>47624</v>
      </c>
      <c r="AD1176" s="40">
        <f>_xll.qlCalendarAdvance(calendar,$AD1175,AB1176,,,trigger)</f>
        <v>47626</v>
      </c>
      <c r="AE1176" s="40">
        <f>_xll.qlInterestRateIndexMaturity($Y$21,AD1176,)</f>
        <v>47718</v>
      </c>
      <c r="AF1176" s="43" t="e">
        <f>_xll.qlTenorBasisValue(TenorBasis3M,AD1176,_xll.ohTrigger(trigger,$Y$36))</f>
        <v>#NUM!</v>
      </c>
      <c r="AG1176" s="82" t="e">
        <f t="shared" si="50"/>
        <v>#NUM!</v>
      </c>
      <c r="AH1176" s="82">
        <f>_xll.qlIndexFixing($Y$21,$AC1176,TRUE,_xll.ohTrigger(trigger))</f>
        <v>2.1133589636746039E-2</v>
      </c>
      <c r="AI1176" s="43" t="e">
        <f>_xll.qlIndexFixing($Y$6,$AC1176,TRUE,trigger)</f>
        <v>#NUM!</v>
      </c>
      <c r="AJ1176" s="45" t="e">
        <f t="shared" si="51"/>
        <v>#NUM!</v>
      </c>
    </row>
    <row r="1177" spans="28:36" x14ac:dyDescent="0.2">
      <c r="AB1177" s="114" t="s">
        <v>87</v>
      </c>
      <c r="AC1177" s="40">
        <f>_xll.qlInterestRateIndexFixingDate($Y$21,AD1177)</f>
        <v>47631</v>
      </c>
      <c r="AD1177" s="40">
        <f>_xll.qlCalendarAdvance(calendar,$AD1176,AB1177,,,trigger)</f>
        <v>47633</v>
      </c>
      <c r="AE1177" s="40">
        <f>_xll.qlInterestRateIndexMaturity($Y$21,AD1177,)</f>
        <v>47725</v>
      </c>
      <c r="AF1177" s="43" t="e">
        <f>_xll.qlTenorBasisValue(TenorBasis3M,AD1177,_xll.ohTrigger(trigger,$Y$36))</f>
        <v>#NUM!</v>
      </c>
      <c r="AG1177" s="82" t="e">
        <f t="shared" si="50"/>
        <v>#NUM!</v>
      </c>
      <c r="AH1177" s="82">
        <f>_xll.qlIndexFixing($Y$21,$AC1177,TRUE,_xll.ohTrigger(trigger))</f>
        <v>2.1128427387458001E-2</v>
      </c>
      <c r="AI1177" s="43" t="e">
        <f>_xll.qlIndexFixing($Y$6,$AC1177,TRUE,trigger)</f>
        <v>#NUM!</v>
      </c>
      <c r="AJ1177" s="45" t="e">
        <f t="shared" si="51"/>
        <v>#NUM!</v>
      </c>
    </row>
    <row r="1178" spans="28:36" x14ac:dyDescent="0.2">
      <c r="AB1178" s="114" t="s">
        <v>87</v>
      </c>
      <c r="AC1178" s="40">
        <f>_xll.qlInterestRateIndexFixingDate($Y$21,AD1178)</f>
        <v>47638</v>
      </c>
      <c r="AD1178" s="40">
        <f>_xll.qlCalendarAdvance(calendar,$AD1177,AB1178,,,trigger)</f>
        <v>47640</v>
      </c>
      <c r="AE1178" s="40">
        <f>_xll.qlInterestRateIndexMaturity($Y$21,AD1178,)</f>
        <v>47732</v>
      </c>
      <c r="AF1178" s="43" t="e">
        <f>_xll.qlTenorBasisValue(TenorBasis3M,AD1178,_xll.ohTrigger(trigger,$Y$36))</f>
        <v>#NUM!</v>
      </c>
      <c r="AG1178" s="82" t="e">
        <f t="shared" si="50"/>
        <v>#NUM!</v>
      </c>
      <c r="AH1178" s="82">
        <f>_xll.qlIndexFixing($Y$21,$AC1178,TRUE,_xll.ohTrigger(trigger))</f>
        <v>2.1123169665361177E-2</v>
      </c>
      <c r="AI1178" s="43" t="e">
        <f>_xll.qlIndexFixing($Y$6,$AC1178,TRUE,trigger)</f>
        <v>#NUM!</v>
      </c>
      <c r="AJ1178" s="45" t="e">
        <f t="shared" si="51"/>
        <v>#NUM!</v>
      </c>
    </row>
    <row r="1179" spans="28:36" x14ac:dyDescent="0.2">
      <c r="AB1179" s="114" t="s">
        <v>87</v>
      </c>
      <c r="AC1179" s="40">
        <f>_xll.qlInterestRateIndexFixingDate($Y$21,AD1179)</f>
        <v>47645</v>
      </c>
      <c r="AD1179" s="40">
        <f>_xll.qlCalendarAdvance(calendar,$AD1178,AB1179,,,trigger)</f>
        <v>47647</v>
      </c>
      <c r="AE1179" s="40">
        <f>_xll.qlInterestRateIndexMaturity($Y$21,AD1179,)</f>
        <v>47739</v>
      </c>
      <c r="AF1179" s="43" t="e">
        <f>_xll.qlTenorBasisValue(TenorBasis3M,AD1179,_xll.ohTrigger(trigger,$Y$36))</f>
        <v>#NUM!</v>
      </c>
      <c r="AG1179" s="82" t="e">
        <f t="shared" si="50"/>
        <v>#NUM!</v>
      </c>
      <c r="AH1179" s="82">
        <f>_xll.qlIndexFixing($Y$21,$AC1179,TRUE,_xll.ohTrigger(trigger))</f>
        <v>2.1117816470836992E-2</v>
      </c>
      <c r="AI1179" s="43" t="e">
        <f>_xll.qlIndexFixing($Y$6,$AC1179,TRUE,trigger)</f>
        <v>#NUM!</v>
      </c>
      <c r="AJ1179" s="45" t="e">
        <f t="shared" si="51"/>
        <v>#NUM!</v>
      </c>
    </row>
    <row r="1180" spans="28:36" x14ac:dyDescent="0.2">
      <c r="AB1180" s="114" t="s">
        <v>87</v>
      </c>
      <c r="AC1180" s="40">
        <f>_xll.qlInterestRateIndexFixingDate($Y$21,AD1180)</f>
        <v>47652</v>
      </c>
      <c r="AD1180" s="40">
        <f>_xll.qlCalendarAdvance(calendar,$AD1179,AB1180,,,trigger)</f>
        <v>47654</v>
      </c>
      <c r="AE1180" s="40">
        <f>_xll.qlInterestRateIndexMaturity($Y$21,AD1180,)</f>
        <v>47746</v>
      </c>
      <c r="AF1180" s="43" t="e">
        <f>_xll.qlTenorBasisValue(TenorBasis3M,AD1180,_xll.ohTrigger(trigger,$Y$36))</f>
        <v>#NUM!</v>
      </c>
      <c r="AG1180" s="82" t="e">
        <f t="shared" si="50"/>
        <v>#NUM!</v>
      </c>
      <c r="AH1180" s="82">
        <f>_xll.qlIndexFixing($Y$21,$AC1180,TRUE,_xll.ohTrigger(trigger))</f>
        <v>2.1112367804277318E-2</v>
      </c>
      <c r="AI1180" s="43" t="e">
        <f>_xll.qlIndexFixing($Y$6,$AC1180,TRUE,trigger)</f>
        <v>#NUM!</v>
      </c>
      <c r="AJ1180" s="45" t="e">
        <f t="shared" si="51"/>
        <v>#NUM!</v>
      </c>
    </row>
    <row r="1181" spans="28:36" x14ac:dyDescent="0.2">
      <c r="AB1181" s="114" t="s">
        <v>87</v>
      </c>
      <c r="AC1181" s="40">
        <f>_xll.qlInterestRateIndexFixingDate($Y$21,AD1181)</f>
        <v>47659</v>
      </c>
      <c r="AD1181" s="40">
        <f>_xll.qlCalendarAdvance(calendar,$AD1180,AB1181,,,trigger)</f>
        <v>47661</v>
      </c>
      <c r="AE1181" s="40">
        <f>_xll.qlInterestRateIndexMaturity($Y$21,AD1181,)</f>
        <v>47753</v>
      </c>
      <c r="AF1181" s="43" t="e">
        <f>_xll.qlTenorBasisValue(TenorBasis3M,AD1181,_xll.ohTrigger(trigger,$Y$36))</f>
        <v>#NUM!</v>
      </c>
      <c r="AG1181" s="82" t="e">
        <f t="shared" si="50"/>
        <v>#NUM!</v>
      </c>
      <c r="AH1181" s="82">
        <f>_xll.qlIndexFixing($Y$21,$AC1181,TRUE,_xll.ohTrigger(trigger))</f>
        <v>2.1106823666077482E-2</v>
      </c>
      <c r="AI1181" s="43" t="e">
        <f>_xll.qlIndexFixing($Y$6,$AC1181,TRUE,trigger)</f>
        <v>#NUM!</v>
      </c>
      <c r="AJ1181" s="45" t="e">
        <f t="shared" si="51"/>
        <v>#NUM!</v>
      </c>
    </row>
    <row r="1182" spans="28:36" x14ac:dyDescent="0.2">
      <c r="AB1182" s="114" t="s">
        <v>87</v>
      </c>
      <c r="AC1182" s="40">
        <f>_xll.qlInterestRateIndexFixingDate($Y$21,AD1182)</f>
        <v>47666</v>
      </c>
      <c r="AD1182" s="40">
        <f>_xll.qlCalendarAdvance(calendar,$AD1181,AB1182,,,trigger)</f>
        <v>47668</v>
      </c>
      <c r="AE1182" s="40">
        <f>_xll.qlInterestRateIndexMaturity($Y$21,AD1182,)</f>
        <v>47760</v>
      </c>
      <c r="AF1182" s="43" t="e">
        <f>_xll.qlTenorBasisValue(TenorBasis3M,AD1182,_xll.ohTrigger(trigger,$Y$36))</f>
        <v>#NUM!</v>
      </c>
      <c r="AG1182" s="82" t="e">
        <f t="shared" si="50"/>
        <v>#NUM!</v>
      </c>
      <c r="AH1182" s="82">
        <f>_xll.qlIndexFixing($Y$21,$AC1182,TRUE,_xll.ohTrigger(trigger))</f>
        <v>2.1101184073346411E-2</v>
      </c>
      <c r="AI1182" s="43" t="e">
        <f>_xll.qlIndexFixing($Y$6,$AC1182,TRUE,trigger)</f>
        <v>#NUM!</v>
      </c>
      <c r="AJ1182" s="45" t="e">
        <f t="shared" si="51"/>
        <v>#NUM!</v>
      </c>
    </row>
    <row r="1183" spans="28:36" x14ac:dyDescent="0.2">
      <c r="AB1183" s="114" t="s">
        <v>87</v>
      </c>
      <c r="AC1183" s="40">
        <f>_xll.qlInterestRateIndexFixingDate($Y$21,AD1183)</f>
        <v>47673</v>
      </c>
      <c r="AD1183" s="40">
        <f>_xll.qlCalendarAdvance(calendar,$AD1182,AB1183,,,trigger)</f>
        <v>47675</v>
      </c>
      <c r="AE1183" s="40">
        <f>_xll.qlInterestRateIndexMaturity($Y$21,AD1183,)</f>
        <v>47767</v>
      </c>
      <c r="AF1183" s="43" t="e">
        <f>_xll.qlTenorBasisValue(TenorBasis3M,AD1183,_xll.ohTrigger(trigger,$Y$36))</f>
        <v>#NUM!</v>
      </c>
      <c r="AG1183" s="82" t="e">
        <f t="shared" si="50"/>
        <v>#NUM!</v>
      </c>
      <c r="AH1183" s="82">
        <f>_xll.qlIndexFixing($Y$21,$AC1183,TRUE,_xll.ohTrigger(trigger))</f>
        <v>2.1095450498534962E-2</v>
      </c>
      <c r="AI1183" s="43" t="e">
        <f>_xll.qlIndexFixing($Y$6,$AC1183,TRUE,trigger)</f>
        <v>#NUM!</v>
      </c>
      <c r="AJ1183" s="45" t="e">
        <f t="shared" si="51"/>
        <v>#NUM!</v>
      </c>
    </row>
    <row r="1184" spans="28:36" x14ac:dyDescent="0.2">
      <c r="AB1184" s="114" t="s">
        <v>87</v>
      </c>
      <c r="AC1184" s="40">
        <f>_xll.qlInterestRateIndexFixingDate($Y$21,AD1184)</f>
        <v>47680</v>
      </c>
      <c r="AD1184" s="40">
        <f>_xll.qlCalendarAdvance(calendar,$AD1183,AB1184,,,trigger)</f>
        <v>47682</v>
      </c>
      <c r="AE1184" s="40">
        <f>_xll.qlInterestRateIndexMaturity($Y$21,AD1184,)</f>
        <v>47774</v>
      </c>
      <c r="AF1184" s="43" t="e">
        <f>_xll.qlTenorBasisValue(TenorBasis3M,AD1184,_xll.ohTrigger(trigger,$Y$36))</f>
        <v>#NUM!</v>
      </c>
      <c r="AG1184" s="82" t="e">
        <f t="shared" si="50"/>
        <v>#NUM!</v>
      </c>
      <c r="AH1184" s="82">
        <f>_xll.qlIndexFixing($Y$21,$AC1184,TRUE,_xll.ohTrigger(trigger))</f>
        <v>2.1089626978155127E-2</v>
      </c>
      <c r="AI1184" s="43" t="e">
        <f>_xll.qlIndexFixing($Y$6,$AC1184,TRUE,trigger)</f>
        <v>#NUM!</v>
      </c>
      <c r="AJ1184" s="45" t="e">
        <f t="shared" si="51"/>
        <v>#NUM!</v>
      </c>
    </row>
    <row r="1185" spans="28:36" x14ac:dyDescent="0.2">
      <c r="AB1185" s="114" t="s">
        <v>87</v>
      </c>
      <c r="AC1185" s="40">
        <f>_xll.qlInterestRateIndexFixingDate($Y$21,AD1185)</f>
        <v>47687</v>
      </c>
      <c r="AD1185" s="40">
        <f>_xll.qlCalendarAdvance(calendar,$AD1184,AB1185,,,trigger)</f>
        <v>47689</v>
      </c>
      <c r="AE1185" s="40">
        <f>_xll.qlInterestRateIndexMaturity($Y$21,AD1185,)</f>
        <v>47781</v>
      </c>
      <c r="AF1185" s="43" t="e">
        <f>_xll.qlTenorBasisValue(TenorBasis3M,AD1185,_xll.ohTrigger(trigger,$Y$36))</f>
        <v>#NUM!</v>
      </c>
      <c r="AG1185" s="82" t="e">
        <f t="shared" si="50"/>
        <v>#NUM!</v>
      </c>
      <c r="AH1185" s="82">
        <f>_xll.qlIndexFixing($Y$21,$AC1185,TRUE,_xll.ohTrigger(trigger))</f>
        <v>2.1083717809704045E-2</v>
      </c>
      <c r="AI1185" s="43" t="e">
        <f>_xll.qlIndexFixing($Y$6,$AC1185,TRUE,trigger)</f>
        <v>#NUM!</v>
      </c>
      <c r="AJ1185" s="45" t="e">
        <f t="shared" si="51"/>
        <v>#NUM!</v>
      </c>
    </row>
    <row r="1186" spans="28:36" x14ac:dyDescent="0.2">
      <c r="AB1186" s="114" t="s">
        <v>87</v>
      </c>
      <c r="AC1186" s="40">
        <f>_xll.qlInterestRateIndexFixingDate($Y$21,AD1186)</f>
        <v>47694</v>
      </c>
      <c r="AD1186" s="40">
        <f>_xll.qlCalendarAdvance(calendar,$AD1185,AB1186,,,trigger)</f>
        <v>47696</v>
      </c>
      <c r="AE1186" s="40">
        <f>_xll.qlInterestRateIndexMaturity($Y$21,AD1186,)</f>
        <v>47788</v>
      </c>
      <c r="AF1186" s="43" t="e">
        <f>_xll.qlTenorBasisValue(TenorBasis3M,AD1186,_xll.ohTrigger(trigger,$Y$36))</f>
        <v>#NUM!</v>
      </c>
      <c r="AG1186" s="82" t="e">
        <f t="shared" si="50"/>
        <v>#NUM!</v>
      </c>
      <c r="AH1186" s="82">
        <f>_xll.qlIndexFixing($Y$21,$AC1186,TRUE,_xll.ohTrigger(trigger))</f>
        <v>2.1077727290655403E-2</v>
      </c>
      <c r="AI1186" s="43" t="e">
        <f>_xll.qlIndexFixing($Y$6,$AC1186,TRUE,trigger)</f>
        <v>#NUM!</v>
      </c>
      <c r="AJ1186" s="45" t="e">
        <f t="shared" si="51"/>
        <v>#NUM!</v>
      </c>
    </row>
    <row r="1187" spans="28:36" x14ac:dyDescent="0.2">
      <c r="AB1187" s="114" t="s">
        <v>87</v>
      </c>
      <c r="AC1187" s="40">
        <f>_xll.qlInterestRateIndexFixingDate($Y$21,AD1187)</f>
        <v>47701</v>
      </c>
      <c r="AD1187" s="40">
        <f>_xll.qlCalendarAdvance(calendar,$AD1186,AB1187,,,trigger)</f>
        <v>47703</v>
      </c>
      <c r="AE1187" s="40">
        <f>_xll.qlInterestRateIndexMaturity($Y$21,AD1187,)</f>
        <v>47795</v>
      </c>
      <c r="AF1187" s="43" t="e">
        <f>_xll.qlTenorBasisValue(TenorBasis3M,AD1187,_xll.ohTrigger(trigger,$Y$36))</f>
        <v>#NUM!</v>
      </c>
      <c r="AG1187" s="82" t="e">
        <f t="shared" si="50"/>
        <v>#NUM!</v>
      </c>
      <c r="AH1187" s="82">
        <f>_xll.qlIndexFixing($Y$21,$AC1187,TRUE,_xll.ohTrigger(trigger))</f>
        <v>2.10716597184629E-2</v>
      </c>
      <c r="AI1187" s="43" t="e">
        <f>_xll.qlIndexFixing($Y$6,$AC1187,TRUE,trigger)</f>
        <v>#NUM!</v>
      </c>
      <c r="AJ1187" s="45" t="e">
        <f t="shared" si="51"/>
        <v>#NUM!</v>
      </c>
    </row>
    <row r="1188" spans="28:36" x14ac:dyDescent="0.2">
      <c r="AB1188" s="114" t="s">
        <v>87</v>
      </c>
      <c r="AC1188" s="40">
        <f>_xll.qlInterestRateIndexFixingDate($Y$21,AD1188)</f>
        <v>47708</v>
      </c>
      <c r="AD1188" s="40">
        <f>_xll.qlCalendarAdvance(calendar,$AD1187,AB1188,,,trigger)</f>
        <v>47710</v>
      </c>
      <c r="AE1188" s="40">
        <f>_xll.qlInterestRateIndexMaturity($Y$21,AD1188,)</f>
        <v>47802</v>
      </c>
      <c r="AF1188" s="43" t="e">
        <f>_xll.qlTenorBasisValue(TenorBasis3M,AD1188,_xll.ohTrigger(trigger,$Y$36))</f>
        <v>#NUM!</v>
      </c>
      <c r="AG1188" s="82" t="e">
        <f t="shared" si="50"/>
        <v>#NUM!</v>
      </c>
      <c r="AH1188" s="82">
        <f>_xll.qlIndexFixing($Y$21,$AC1188,TRUE,_xll.ohTrigger(trigger))</f>
        <v>2.1065519390557633E-2</v>
      </c>
      <c r="AI1188" s="43" t="e">
        <f>_xll.qlIndexFixing($Y$6,$AC1188,TRUE,trigger)</f>
        <v>#NUM!</v>
      </c>
      <c r="AJ1188" s="45" t="e">
        <f t="shared" si="51"/>
        <v>#NUM!</v>
      </c>
    </row>
    <row r="1189" spans="28:36" x14ac:dyDescent="0.2">
      <c r="AB1189" s="114" t="s">
        <v>87</v>
      </c>
      <c r="AC1189" s="40">
        <f>_xll.qlInterestRateIndexFixingDate($Y$21,AD1189)</f>
        <v>47715</v>
      </c>
      <c r="AD1189" s="40">
        <f>_xll.qlCalendarAdvance(calendar,$AD1188,AB1189,,,trigger)</f>
        <v>47717</v>
      </c>
      <c r="AE1189" s="40">
        <f>_xll.qlInterestRateIndexMaturity($Y$21,AD1189,)</f>
        <v>47809</v>
      </c>
      <c r="AF1189" s="43" t="e">
        <f>_xll.qlTenorBasisValue(TenorBasis3M,AD1189,_xll.ohTrigger(trigger,$Y$36))</f>
        <v>#NUM!</v>
      </c>
      <c r="AG1189" s="82" t="e">
        <f t="shared" si="50"/>
        <v>#NUM!</v>
      </c>
      <c r="AH1189" s="82">
        <f>_xll.qlIndexFixing($Y$21,$AC1189,TRUE,_xll.ohTrigger(trigger))</f>
        <v>2.1059310604349863E-2</v>
      </c>
      <c r="AI1189" s="43" t="e">
        <f>_xll.qlIndexFixing($Y$6,$AC1189,TRUE,trigger)</f>
        <v>#NUM!</v>
      </c>
      <c r="AJ1189" s="45" t="e">
        <f t="shared" si="51"/>
        <v>#NUM!</v>
      </c>
    </row>
    <row r="1190" spans="28:36" x14ac:dyDescent="0.2">
      <c r="AB1190" s="114" t="s">
        <v>87</v>
      </c>
      <c r="AC1190" s="40">
        <f>_xll.qlInterestRateIndexFixingDate($Y$21,AD1190)</f>
        <v>47722</v>
      </c>
      <c r="AD1190" s="40">
        <f>_xll.qlCalendarAdvance(calendar,$AD1189,AB1190,,,trigger)</f>
        <v>47724</v>
      </c>
      <c r="AE1190" s="40">
        <f>_xll.qlInterestRateIndexMaturity($Y$21,AD1190,)</f>
        <v>47816</v>
      </c>
      <c r="AF1190" s="43" t="e">
        <f>_xll.qlTenorBasisValue(TenorBasis3M,AD1190,_xll.ohTrigger(trigger,$Y$36))</f>
        <v>#NUM!</v>
      </c>
      <c r="AG1190" s="82" t="e">
        <f t="shared" si="50"/>
        <v>#NUM!</v>
      </c>
      <c r="AH1190" s="82">
        <f>_xll.qlIndexFixing($Y$21,$AC1190,TRUE,_xll.ohTrigger(trigger))</f>
        <v>2.1053037657226381E-2</v>
      </c>
      <c r="AI1190" s="43" t="e">
        <f>_xll.qlIndexFixing($Y$6,$AC1190,TRUE,trigger)</f>
        <v>#NUM!</v>
      </c>
      <c r="AJ1190" s="45" t="e">
        <f t="shared" si="51"/>
        <v>#NUM!</v>
      </c>
    </row>
    <row r="1191" spans="28:36" x14ac:dyDescent="0.2">
      <c r="AB1191" s="114" t="s">
        <v>87</v>
      </c>
      <c r="AC1191" s="40">
        <f>_xll.qlInterestRateIndexFixingDate($Y$21,AD1191)</f>
        <v>47729</v>
      </c>
      <c r="AD1191" s="40">
        <f>_xll.qlCalendarAdvance(calendar,$AD1190,AB1191,,,trigger)</f>
        <v>47731</v>
      </c>
      <c r="AE1191" s="40">
        <f>_xll.qlInterestRateIndexMaturity($Y$21,AD1191,)</f>
        <v>47822</v>
      </c>
      <c r="AF1191" s="43" t="e">
        <f>_xll.qlTenorBasisValue(TenorBasis3M,AD1191,_xll.ohTrigger(trigger,$Y$36))</f>
        <v>#NUM!</v>
      </c>
      <c r="AG1191" s="82" t="e">
        <f t="shared" si="50"/>
        <v>#NUM!</v>
      </c>
      <c r="AH1191" s="82">
        <f>_xll.qlIndexFixing($Y$21,$AC1191,TRUE,_xll.ohTrigger(trigger))</f>
        <v>2.1046552884736211E-2</v>
      </c>
      <c r="AI1191" s="43" t="e">
        <f>_xll.qlIndexFixing($Y$6,$AC1191,TRUE,trigger)</f>
        <v>#NUM!</v>
      </c>
      <c r="AJ1191" s="45" t="e">
        <f t="shared" si="51"/>
        <v>#NUM!</v>
      </c>
    </row>
    <row r="1192" spans="28:36" x14ac:dyDescent="0.2">
      <c r="AB1192" s="114" t="s">
        <v>87</v>
      </c>
      <c r="AC1192" s="40">
        <f>_xll.qlInterestRateIndexFixingDate($Y$21,AD1192)</f>
        <v>47736</v>
      </c>
      <c r="AD1192" s="40">
        <f>_xll.qlCalendarAdvance(calendar,$AD1191,AB1192,,,trigger)</f>
        <v>47738</v>
      </c>
      <c r="AE1192" s="40">
        <f>_xll.qlInterestRateIndexMaturity($Y$21,AD1192,)</f>
        <v>47829</v>
      </c>
      <c r="AF1192" s="43" t="e">
        <f>_xll.qlTenorBasisValue(TenorBasis3M,AD1192,_xll.ohTrigger(trigger,$Y$36))</f>
        <v>#NUM!</v>
      </c>
      <c r="AG1192" s="82" t="e">
        <f t="shared" si="50"/>
        <v>#NUM!</v>
      </c>
      <c r="AH1192" s="82">
        <f>_xll.qlIndexFixing($Y$21,$AC1192,TRUE,_xll.ohTrigger(trigger))</f>
        <v>2.1040167933263177E-2</v>
      </c>
      <c r="AI1192" s="43" t="e">
        <f>_xll.qlIndexFixing($Y$6,$AC1192,TRUE,trigger)</f>
        <v>#NUM!</v>
      </c>
      <c r="AJ1192" s="45" t="e">
        <f t="shared" si="51"/>
        <v>#NUM!</v>
      </c>
    </row>
    <row r="1193" spans="28:36" x14ac:dyDescent="0.2">
      <c r="AB1193" s="114" t="s">
        <v>87</v>
      </c>
      <c r="AC1193" s="40">
        <f>_xll.qlInterestRateIndexFixingDate($Y$21,AD1193)</f>
        <v>47743</v>
      </c>
      <c r="AD1193" s="40">
        <f>_xll.qlCalendarAdvance(calendar,$AD1192,AB1193,,,trigger)</f>
        <v>47745</v>
      </c>
      <c r="AE1193" s="40">
        <f>_xll.qlInterestRateIndexMaturity($Y$21,AD1193,)</f>
        <v>47836</v>
      </c>
      <c r="AF1193" s="43" t="e">
        <f>_xll.qlTenorBasisValue(TenorBasis3M,AD1193,_xll.ohTrigger(trigger,$Y$36))</f>
        <v>#NUM!</v>
      </c>
      <c r="AG1193" s="82" t="e">
        <f t="shared" si="50"/>
        <v>#NUM!</v>
      </c>
      <c r="AH1193" s="82">
        <f>_xll.qlIndexFixing($Y$21,$AC1193,TRUE,_xll.ohTrigger(trigger))</f>
        <v>2.1033731580834568E-2</v>
      </c>
      <c r="AI1193" s="43" t="e">
        <f>_xll.qlIndexFixing($Y$6,$AC1193,TRUE,trigger)</f>
        <v>#NUM!</v>
      </c>
      <c r="AJ1193" s="45" t="e">
        <f t="shared" si="51"/>
        <v>#NUM!</v>
      </c>
    </row>
    <row r="1194" spans="28:36" x14ac:dyDescent="0.2">
      <c r="AB1194" s="114" t="s">
        <v>87</v>
      </c>
      <c r="AC1194" s="40">
        <f>_xll.qlInterestRateIndexFixingDate($Y$21,AD1194)</f>
        <v>47750</v>
      </c>
      <c r="AD1194" s="40">
        <f>_xll.qlCalendarAdvance(calendar,$AD1193,AB1194,,,trigger)</f>
        <v>47752</v>
      </c>
      <c r="AE1194" s="40">
        <f>_xll.qlInterestRateIndexMaturity($Y$21,AD1194,)</f>
        <v>47844</v>
      </c>
      <c r="AF1194" s="43" t="e">
        <f>_xll.qlTenorBasisValue(TenorBasis3M,AD1194,_xll.ohTrigger(trigger,$Y$36))</f>
        <v>#NUM!</v>
      </c>
      <c r="AG1194" s="82" t="e">
        <f t="shared" si="50"/>
        <v>#NUM!</v>
      </c>
      <c r="AH1194" s="82">
        <f>_xll.qlIndexFixing($Y$21,$AC1194,TRUE,_xll.ohTrigger(trigger))</f>
        <v>2.1027390206425852E-2</v>
      </c>
      <c r="AI1194" s="43" t="e">
        <f>_xll.qlIndexFixing($Y$6,$AC1194,TRUE,trigger)</f>
        <v>#NUM!</v>
      </c>
      <c r="AJ1194" s="45" t="e">
        <f t="shared" si="51"/>
        <v>#NUM!</v>
      </c>
    </row>
    <row r="1195" spans="28:36" x14ac:dyDescent="0.2">
      <c r="AB1195" s="114" t="s">
        <v>87</v>
      </c>
      <c r="AC1195" s="40">
        <f>_xll.qlInterestRateIndexFixingDate($Y$21,AD1195)</f>
        <v>47757</v>
      </c>
      <c r="AD1195" s="40">
        <f>_xll.qlCalendarAdvance(calendar,$AD1194,AB1195,,,trigger)</f>
        <v>47759</v>
      </c>
      <c r="AE1195" s="40">
        <f>_xll.qlInterestRateIndexMaturity($Y$21,AD1195,)</f>
        <v>47851</v>
      </c>
      <c r="AF1195" s="43" t="e">
        <f>_xll.qlTenorBasisValue(TenorBasis3M,AD1195,_xll.ohTrigger(trigger,$Y$36))</f>
        <v>#NUM!</v>
      </c>
      <c r="AG1195" s="82" t="e">
        <f t="shared" si="50"/>
        <v>#NUM!</v>
      </c>
      <c r="AH1195" s="82">
        <f>_xll.qlIndexFixing($Y$21,$AC1195,TRUE,_xll.ohTrigger(trigger))</f>
        <v>2.1020860912552456E-2</v>
      </c>
      <c r="AI1195" s="43" t="e">
        <f>_xll.qlIndexFixing($Y$6,$AC1195,TRUE,trigger)</f>
        <v>#NUM!</v>
      </c>
      <c r="AJ1195" s="45" t="e">
        <f t="shared" si="51"/>
        <v>#NUM!</v>
      </c>
    </row>
    <row r="1196" spans="28:36" x14ac:dyDescent="0.2">
      <c r="AB1196" s="114" t="s">
        <v>87</v>
      </c>
      <c r="AC1196" s="40">
        <f>_xll.qlInterestRateIndexFixingDate($Y$21,AD1196)</f>
        <v>47764</v>
      </c>
      <c r="AD1196" s="40">
        <f>_xll.qlCalendarAdvance(calendar,$AD1195,AB1196,,,trigger)</f>
        <v>47766</v>
      </c>
      <c r="AE1196" s="40">
        <f>_xll.qlInterestRateIndexMaturity($Y$21,AD1196,)</f>
        <v>47858</v>
      </c>
      <c r="AF1196" s="43" t="e">
        <f>_xll.qlTenorBasisValue(TenorBasis3M,AD1196,_xll.ohTrigger(trigger,$Y$36))</f>
        <v>#NUM!</v>
      </c>
      <c r="AG1196" s="82" t="e">
        <f t="shared" si="50"/>
        <v>#NUM!</v>
      </c>
      <c r="AH1196" s="82">
        <f>_xll.qlIndexFixing($Y$21,$AC1196,TRUE,_xll.ohTrigger(trigger))</f>
        <v>2.1014292176691124E-2</v>
      </c>
      <c r="AI1196" s="43" t="e">
        <f>_xll.qlIndexFixing($Y$6,$AC1196,TRUE,trigger)</f>
        <v>#NUM!</v>
      </c>
      <c r="AJ1196" s="45" t="e">
        <f t="shared" si="51"/>
        <v>#NUM!</v>
      </c>
    </row>
    <row r="1197" spans="28:36" x14ac:dyDescent="0.2">
      <c r="AB1197" s="114" t="s">
        <v>87</v>
      </c>
      <c r="AC1197" s="40">
        <f>_xll.qlInterestRateIndexFixingDate($Y$21,AD1197)</f>
        <v>47771</v>
      </c>
      <c r="AD1197" s="40">
        <f>_xll.qlCalendarAdvance(calendar,$AD1196,AB1197,,,trigger)</f>
        <v>47773</v>
      </c>
      <c r="AE1197" s="40">
        <f>_xll.qlInterestRateIndexMaturity($Y$21,AD1197,)</f>
        <v>47865</v>
      </c>
      <c r="AF1197" s="43" t="e">
        <f>_xll.qlTenorBasisValue(TenorBasis3M,AD1197,_xll.ohTrigger(trigger,$Y$36))</f>
        <v>#NUM!</v>
      </c>
      <c r="AG1197" s="82" t="e">
        <f t="shared" si="50"/>
        <v>#NUM!</v>
      </c>
      <c r="AH1197" s="82">
        <f>_xll.qlIndexFixing($Y$21,$AC1197,TRUE,_xll.ohTrigger(trigger))</f>
        <v>2.1007684450037457E-2</v>
      </c>
      <c r="AI1197" s="43" t="e">
        <f>_xll.qlIndexFixing($Y$6,$AC1197,TRUE,trigger)</f>
        <v>#NUM!</v>
      </c>
      <c r="AJ1197" s="45" t="e">
        <f t="shared" si="51"/>
        <v>#NUM!</v>
      </c>
    </row>
    <row r="1198" spans="28:36" x14ac:dyDescent="0.2">
      <c r="AB1198" s="114" t="s">
        <v>87</v>
      </c>
      <c r="AC1198" s="40">
        <f>_xll.qlInterestRateIndexFixingDate($Y$21,AD1198)</f>
        <v>47778</v>
      </c>
      <c r="AD1198" s="40">
        <f>_xll.qlCalendarAdvance(calendar,$AD1197,AB1198,,,trigger)</f>
        <v>47780</v>
      </c>
      <c r="AE1198" s="40">
        <f>_xll.qlInterestRateIndexMaturity($Y$21,AD1198,)</f>
        <v>47872</v>
      </c>
      <c r="AF1198" s="43" t="e">
        <f>_xll.qlTenorBasisValue(TenorBasis3M,AD1198,_xll.ohTrigger(trigger,$Y$36))</f>
        <v>#NUM!</v>
      </c>
      <c r="AG1198" s="82" t="e">
        <f t="shared" si="50"/>
        <v>#NUM!</v>
      </c>
      <c r="AH1198" s="82">
        <f>_xll.qlIndexFixing($Y$21,$AC1198,TRUE,_xll.ohTrigger(trigger))</f>
        <v>2.1001037732786953E-2</v>
      </c>
      <c r="AI1198" s="43" t="e">
        <f>_xll.qlIndexFixing($Y$6,$AC1198,TRUE,trigger)</f>
        <v>#NUM!</v>
      </c>
      <c r="AJ1198" s="45" t="e">
        <f t="shared" si="51"/>
        <v>#NUM!</v>
      </c>
    </row>
    <row r="1199" spans="28:36" x14ac:dyDescent="0.2">
      <c r="AB1199" s="114" t="s">
        <v>87</v>
      </c>
      <c r="AC1199" s="40">
        <f>_xll.qlInterestRateIndexFixingDate($Y$21,AD1199)</f>
        <v>47785</v>
      </c>
      <c r="AD1199" s="40">
        <f>_xll.qlCalendarAdvance(calendar,$AD1198,AB1199,,,trigger)</f>
        <v>47787</v>
      </c>
      <c r="AE1199" s="40">
        <f>_xll.qlInterestRateIndexMaturity($Y$21,AD1199,)</f>
        <v>47879</v>
      </c>
      <c r="AF1199" s="43" t="e">
        <f>_xll.qlTenorBasisValue(TenorBasis3M,AD1199,_xll.ohTrigger(trigger,$Y$36))</f>
        <v>#NUM!</v>
      </c>
      <c r="AG1199" s="82" t="e">
        <f t="shared" si="50"/>
        <v>#NUM!</v>
      </c>
      <c r="AH1199" s="82">
        <f>_xll.qlIndexFixing($Y$21,$AC1199,TRUE,_xll.ohTrigger(trigger))</f>
        <v>2.0994352025138583E-2</v>
      </c>
      <c r="AI1199" s="43" t="e">
        <f>_xll.qlIndexFixing($Y$6,$AC1199,TRUE,trigger)</f>
        <v>#NUM!</v>
      </c>
      <c r="AJ1199" s="45" t="e">
        <f t="shared" si="51"/>
        <v>#NUM!</v>
      </c>
    </row>
    <row r="1200" spans="28:36" x14ac:dyDescent="0.2">
      <c r="AB1200" s="114" t="s">
        <v>87</v>
      </c>
      <c r="AC1200" s="40">
        <f>_xll.qlInterestRateIndexFixingDate($Y$21,AD1200)</f>
        <v>47792</v>
      </c>
      <c r="AD1200" s="40">
        <f>_xll.qlCalendarAdvance(calendar,$AD1199,AB1200,,,trigger)</f>
        <v>47794</v>
      </c>
      <c r="AE1200" s="40">
        <f>_xll.qlInterestRateIndexMaturity($Y$21,AD1200,)</f>
        <v>47886</v>
      </c>
      <c r="AF1200" s="43" t="e">
        <f>_xll.qlTenorBasisValue(TenorBasis3M,AD1200,_xll.ohTrigger(trigger,$Y$36))</f>
        <v>#NUM!</v>
      </c>
      <c r="AG1200" s="82" t="e">
        <f t="shared" si="50"/>
        <v>#NUM!</v>
      </c>
      <c r="AH1200" s="82">
        <f>_xll.qlIndexFixing($Y$21,$AC1200,TRUE,_xll.ohTrigger(trigger))</f>
        <v>2.0987627327291314E-2</v>
      </c>
      <c r="AI1200" s="43" t="e">
        <f>_xll.qlIndexFixing($Y$6,$AC1200,TRUE,trigger)</f>
        <v>#NUM!</v>
      </c>
      <c r="AJ1200" s="45" t="e">
        <f t="shared" si="51"/>
        <v>#NUM!</v>
      </c>
    </row>
    <row r="1201" spans="28:36" x14ac:dyDescent="0.2">
      <c r="AB1201" s="114" t="s">
        <v>87</v>
      </c>
      <c r="AC1201" s="40">
        <f>_xll.qlInterestRateIndexFixingDate($Y$21,AD1201)</f>
        <v>47799</v>
      </c>
      <c r="AD1201" s="40">
        <f>_xll.qlCalendarAdvance(calendar,$AD1200,AB1201,,,trigger)</f>
        <v>47801</v>
      </c>
      <c r="AE1201" s="40">
        <f>_xll.qlInterestRateIndexMaturity($Y$21,AD1201,)</f>
        <v>47893</v>
      </c>
      <c r="AF1201" s="43" t="e">
        <f>_xll.qlTenorBasisValue(TenorBasis3M,AD1201,_xll.ohTrigger(trigger,$Y$36))</f>
        <v>#NUM!</v>
      </c>
      <c r="AG1201" s="82" t="e">
        <f t="shared" si="50"/>
        <v>#NUM!</v>
      </c>
      <c r="AH1201" s="82">
        <f>_xll.qlIndexFixing($Y$21,$AC1201,TRUE,_xll.ohTrigger(trigger))</f>
        <v>2.0980863639443254E-2</v>
      </c>
      <c r="AI1201" s="43" t="e">
        <f>_xll.qlIndexFixing($Y$6,$AC1201,TRUE,trigger)</f>
        <v>#NUM!</v>
      </c>
      <c r="AJ1201" s="45" t="e">
        <f t="shared" si="51"/>
        <v>#NUM!</v>
      </c>
    </row>
    <row r="1202" spans="28:36" x14ac:dyDescent="0.2">
      <c r="AB1202" s="114" t="s">
        <v>87</v>
      </c>
      <c r="AC1202" s="40">
        <f>_xll.qlInterestRateIndexFixingDate($Y$21,AD1202)</f>
        <v>47806</v>
      </c>
      <c r="AD1202" s="40">
        <f>_xll.qlCalendarAdvance(calendar,$AD1201,AB1202,,,trigger)</f>
        <v>47808</v>
      </c>
      <c r="AE1202" s="40">
        <f>_xll.qlInterestRateIndexMaturity($Y$21,AD1202,)</f>
        <v>47900</v>
      </c>
      <c r="AF1202" s="43" t="e">
        <f>_xll.qlTenorBasisValue(TenorBasis3M,AD1202,_xll.ohTrigger(trigger,$Y$36))</f>
        <v>#NUM!</v>
      </c>
      <c r="AG1202" s="82" t="e">
        <f t="shared" si="50"/>
        <v>#NUM!</v>
      </c>
      <c r="AH1202" s="82">
        <f>_xll.qlIndexFixing($Y$21,$AC1202,TRUE,_xll.ohTrigger(trigger))</f>
        <v>2.0974060961795979E-2</v>
      </c>
      <c r="AI1202" s="43" t="e">
        <f>_xll.qlIndexFixing($Y$6,$AC1202,TRUE,trigger)</f>
        <v>#NUM!</v>
      </c>
      <c r="AJ1202" s="45" t="e">
        <f t="shared" si="51"/>
        <v>#NUM!</v>
      </c>
    </row>
    <row r="1203" spans="28:36" x14ac:dyDescent="0.2">
      <c r="AB1203" s="114" t="s">
        <v>87</v>
      </c>
      <c r="AC1203" s="40">
        <f>_xll.qlInterestRateIndexFixingDate($Y$21,AD1203)</f>
        <v>47813</v>
      </c>
      <c r="AD1203" s="40">
        <f>_xll.qlCalendarAdvance(calendar,$AD1202,AB1203,,,trigger)</f>
        <v>47815</v>
      </c>
      <c r="AE1203" s="40">
        <f>_xll.qlInterestRateIndexMaturity($Y$21,AD1203,)</f>
        <v>47907</v>
      </c>
      <c r="AF1203" s="43" t="e">
        <f>_xll.qlTenorBasisValue(TenorBasis3M,AD1203,_xll.ohTrigger(trigger,$Y$36))</f>
        <v>#NUM!</v>
      </c>
      <c r="AG1203" s="82" t="e">
        <f t="shared" si="50"/>
        <v>#NUM!</v>
      </c>
      <c r="AH1203" s="82">
        <f>_xll.qlIndexFixing($Y$21,$AC1203,TRUE,_xll.ohTrigger(trigger))</f>
        <v>2.0967219294554543E-2</v>
      </c>
      <c r="AI1203" s="43" t="e">
        <f>_xll.qlIndexFixing($Y$6,$AC1203,TRUE,trigger)</f>
        <v>#NUM!</v>
      </c>
      <c r="AJ1203" s="45" t="e">
        <f t="shared" si="51"/>
        <v>#NUM!</v>
      </c>
    </row>
    <row r="1204" spans="28:36" x14ac:dyDescent="0.2">
      <c r="AB1204" s="114" t="s">
        <v>87</v>
      </c>
      <c r="AC1204" s="40">
        <f>_xll.qlInterestRateIndexFixingDate($Y$21,AD1204)</f>
        <v>47820</v>
      </c>
      <c r="AD1204" s="40">
        <f>_xll.qlCalendarAdvance(calendar,$AD1203,AB1204,,,trigger)</f>
        <v>47822</v>
      </c>
      <c r="AE1204" s="40">
        <f>_xll.qlInterestRateIndexMaturity($Y$21,AD1204,)</f>
        <v>47912</v>
      </c>
      <c r="AF1204" s="43" t="e">
        <f>_xll.qlTenorBasisValue(TenorBasis3M,AD1204,_xll.ohTrigger(trigger,$Y$36))</f>
        <v>#NUM!</v>
      </c>
      <c r="AG1204" s="82" t="e">
        <f t="shared" si="50"/>
        <v>#NUM!</v>
      </c>
      <c r="AH1204" s="82">
        <f>_xll.qlIndexFixing($Y$21,$AC1204,TRUE,_xll.ohTrigger(trigger))</f>
        <v>2.0960117775111975E-2</v>
      </c>
      <c r="AI1204" s="43" t="e">
        <f>_xll.qlIndexFixing($Y$6,$AC1204,TRUE,trigger)</f>
        <v>#NUM!</v>
      </c>
      <c r="AJ1204" s="45" t="e">
        <f t="shared" si="51"/>
        <v>#NUM!</v>
      </c>
    </row>
    <row r="1205" spans="28:36" x14ac:dyDescent="0.2">
      <c r="AB1205" s="114" t="s">
        <v>87</v>
      </c>
      <c r="AC1205" s="40">
        <f>_xll.qlInterestRateIndexFixingDate($Y$21,AD1205)</f>
        <v>47827</v>
      </c>
      <c r="AD1205" s="40">
        <f>_xll.qlCalendarAdvance(calendar,$AD1204,AB1205,,,trigger)</f>
        <v>47829</v>
      </c>
      <c r="AE1205" s="40">
        <f>_xll.qlInterestRateIndexMaturity($Y$21,AD1205,)</f>
        <v>47919</v>
      </c>
      <c r="AF1205" s="43" t="e">
        <f>_xll.qlTenorBasisValue(TenorBasis3M,AD1205,_xll.ohTrigger(trigger,$Y$36))</f>
        <v>#NUM!</v>
      </c>
      <c r="AG1205" s="82" t="e">
        <f t="shared" si="50"/>
        <v>#NUM!</v>
      </c>
      <c r="AH1205" s="82">
        <f>_xll.qlIndexFixing($Y$21,$AC1205,TRUE,_xll.ohTrigger(trigger))</f>
        <v>2.0953204501968692E-2</v>
      </c>
      <c r="AI1205" s="43" t="e">
        <f>_xll.qlIndexFixing($Y$6,$AC1205,TRUE,trigger)</f>
        <v>#NUM!</v>
      </c>
      <c r="AJ1205" s="45" t="e">
        <f t="shared" si="51"/>
        <v>#NUM!</v>
      </c>
    </row>
    <row r="1206" spans="28:36" x14ac:dyDescent="0.2">
      <c r="AB1206" s="114" t="s">
        <v>87</v>
      </c>
      <c r="AC1206" s="40">
        <f>_xll.qlInterestRateIndexFixingDate($Y$21,AD1206)</f>
        <v>47834</v>
      </c>
      <c r="AD1206" s="40">
        <f>_xll.qlCalendarAdvance(calendar,$AD1205,AB1206,,,trigger)</f>
        <v>47836</v>
      </c>
      <c r="AE1206" s="40">
        <f>_xll.qlInterestRateIndexMaturity($Y$21,AD1206,)</f>
        <v>47926</v>
      </c>
      <c r="AF1206" s="43" t="e">
        <f>_xll.qlTenorBasisValue(TenorBasis3M,AD1206,_xll.ohTrigger(trigger,$Y$36))</f>
        <v>#NUM!</v>
      </c>
      <c r="AG1206" s="82" t="e">
        <f t="shared" si="50"/>
        <v>#NUM!</v>
      </c>
      <c r="AH1206" s="82">
        <f>_xll.qlIndexFixing($Y$21,$AC1206,TRUE,_xll.ohTrigger(trigger))</f>
        <v>2.0946252244073982E-2</v>
      </c>
      <c r="AI1206" s="43" t="e">
        <f>_xll.qlIndexFixing($Y$6,$AC1206,TRUE,trigger)</f>
        <v>#NUM!</v>
      </c>
      <c r="AJ1206" s="45" t="e">
        <f t="shared" si="51"/>
        <v>#NUM!</v>
      </c>
    </row>
    <row r="1207" spans="28:36" x14ac:dyDescent="0.2">
      <c r="AB1207" s="114" t="s">
        <v>87</v>
      </c>
      <c r="AC1207" s="40">
        <f>_xll.qlInterestRateIndexFixingDate($Y$21,AD1207)</f>
        <v>47840</v>
      </c>
      <c r="AD1207" s="40">
        <f>_xll.qlCalendarAdvance(calendar,$AD1206,AB1207,,,trigger)</f>
        <v>47844</v>
      </c>
      <c r="AE1207" s="40">
        <f>_xll.qlInterestRateIndexMaturity($Y$21,AD1207,)</f>
        <v>47934</v>
      </c>
      <c r="AF1207" s="43" t="e">
        <f>_xll.qlTenorBasisValue(TenorBasis3M,AD1207,_xll.ohTrigger(trigger,$Y$36))</f>
        <v>#NUM!</v>
      </c>
      <c r="AG1207" s="82" t="e">
        <f t="shared" si="50"/>
        <v>#NUM!</v>
      </c>
      <c r="AH1207" s="82">
        <f>_xll.qlIndexFixing($Y$21,$AC1207,TRUE,_xll.ohTrigger(trigger))</f>
        <v>2.0938259070309329E-2</v>
      </c>
      <c r="AI1207" s="43" t="e">
        <f>_xll.qlIndexFixing($Y$6,$AC1207,TRUE,trigger)</f>
        <v>#NUM!</v>
      </c>
      <c r="AJ1207" s="45" t="e">
        <f t="shared" si="51"/>
        <v>#NUM!</v>
      </c>
    </row>
    <row r="1208" spans="28:36" x14ac:dyDescent="0.2">
      <c r="AB1208" s="114" t="s">
        <v>87</v>
      </c>
      <c r="AC1208" s="40">
        <f>_xll.qlInterestRateIndexFixingDate($Y$21,AD1208)</f>
        <v>47848</v>
      </c>
      <c r="AD1208" s="40">
        <f>_xll.qlCalendarAdvance(calendar,$AD1207,AB1208,,,trigger)</f>
        <v>47851</v>
      </c>
      <c r="AE1208" s="40">
        <f>_xll.qlInterestRateIndexMaturity($Y$21,AD1208,)</f>
        <v>47941</v>
      </c>
      <c r="AF1208" s="43" t="e">
        <f>_xll.qlTenorBasisValue(TenorBasis3M,AD1208,_xll.ohTrigger(trigger,$Y$36))</f>
        <v>#NUM!</v>
      </c>
      <c r="AG1208" s="82" t="e">
        <f t="shared" si="50"/>
        <v>#NUM!</v>
      </c>
      <c r="AH1208" s="82">
        <f>_xll.qlIndexFixing($Y$21,$AC1208,TRUE,_xll.ohTrigger(trigger))</f>
        <v>2.09312232743466E-2</v>
      </c>
      <c r="AI1208" s="43" t="e">
        <f>_xll.qlIndexFixing($Y$6,$AC1208,TRUE,trigger)</f>
        <v>#NUM!</v>
      </c>
      <c r="AJ1208" s="45" t="e">
        <f t="shared" si="51"/>
        <v>#NUM!</v>
      </c>
    </row>
    <row r="1209" spans="28:36" x14ac:dyDescent="0.2">
      <c r="AB1209" s="114" t="s">
        <v>87</v>
      </c>
      <c r="AC1209" s="40">
        <f>_xll.qlInterestRateIndexFixingDate($Y$21,AD1209)</f>
        <v>47856</v>
      </c>
      <c r="AD1209" s="40">
        <f>_xll.qlCalendarAdvance(calendar,$AD1208,AB1209,,,trigger)</f>
        <v>47858</v>
      </c>
      <c r="AE1209" s="40">
        <f>_xll.qlInterestRateIndexMaturity($Y$21,AD1209,)</f>
        <v>47948</v>
      </c>
      <c r="AF1209" s="43" t="e">
        <f>_xll.qlTenorBasisValue(TenorBasis3M,AD1209,_xll.ohTrigger(trigger,$Y$36))</f>
        <v>#NUM!</v>
      </c>
      <c r="AG1209" s="82" t="e">
        <f t="shared" si="50"/>
        <v>#NUM!</v>
      </c>
      <c r="AH1209" s="82">
        <f>_xll.qlIndexFixing($Y$21,$AC1209,TRUE,_xll.ohTrigger(trigger))</f>
        <v>2.0924148494270156E-2</v>
      </c>
      <c r="AI1209" s="43" t="e">
        <f>_xll.qlIndexFixing($Y$6,$AC1209,TRUE,trigger)</f>
        <v>#NUM!</v>
      </c>
      <c r="AJ1209" s="45" t="e">
        <f t="shared" si="51"/>
        <v>#NUM!</v>
      </c>
    </row>
    <row r="1210" spans="28:36" x14ac:dyDescent="0.2">
      <c r="AB1210" s="114" t="s">
        <v>87</v>
      </c>
      <c r="AC1210" s="40">
        <f>_xll.qlInterestRateIndexFixingDate($Y$21,AD1210)</f>
        <v>47863</v>
      </c>
      <c r="AD1210" s="40">
        <f>_xll.qlCalendarAdvance(calendar,$AD1209,AB1210,,,trigger)</f>
        <v>47865</v>
      </c>
      <c r="AE1210" s="40">
        <f>_xll.qlInterestRateIndexMaturity($Y$21,AD1210,)</f>
        <v>47955</v>
      </c>
      <c r="AF1210" s="43" t="e">
        <f>_xll.qlTenorBasisValue(TenorBasis3M,AD1210,_xll.ohTrigger(trigger,$Y$36))</f>
        <v>#NUM!</v>
      </c>
      <c r="AG1210" s="82" t="e">
        <f t="shared" si="50"/>
        <v>#NUM!</v>
      </c>
      <c r="AH1210" s="82">
        <f>_xll.qlIndexFixing($Y$21,$AC1210,TRUE,_xll.ohTrigger(trigger))</f>
        <v>2.0917034730288719E-2</v>
      </c>
      <c r="AI1210" s="43" t="e">
        <f>_xll.qlIndexFixing($Y$6,$AC1210,TRUE,trigger)</f>
        <v>#NUM!</v>
      </c>
      <c r="AJ1210" s="45" t="e">
        <f t="shared" si="51"/>
        <v>#NUM!</v>
      </c>
    </row>
    <row r="1211" spans="28:36" x14ac:dyDescent="0.2">
      <c r="AB1211" s="114" t="s">
        <v>87</v>
      </c>
      <c r="AC1211" s="40">
        <f>_xll.qlInterestRateIndexFixingDate($Y$21,AD1211)</f>
        <v>47870</v>
      </c>
      <c r="AD1211" s="40">
        <f>_xll.qlCalendarAdvance(calendar,$AD1210,AB1211,,,trigger)</f>
        <v>47872</v>
      </c>
      <c r="AE1211" s="40">
        <f>_xll.qlInterestRateIndexMaturity($Y$21,AD1211,)</f>
        <v>47962</v>
      </c>
      <c r="AF1211" s="43" t="e">
        <f>_xll.qlTenorBasisValue(TenorBasis3M,AD1211,_xll.ohTrigger(trigger,$Y$36))</f>
        <v>#NUM!</v>
      </c>
      <c r="AG1211" s="82" t="e">
        <f t="shared" si="50"/>
        <v>#NUM!</v>
      </c>
      <c r="AH1211" s="82">
        <f>_xll.qlIndexFixing($Y$21,$AC1211,TRUE,_xll.ohTrigger(trigger))</f>
        <v>2.0909881982608347E-2</v>
      </c>
      <c r="AI1211" s="43" t="e">
        <f>_xll.qlIndexFixing($Y$6,$AC1211,TRUE,trigger)</f>
        <v>#NUM!</v>
      </c>
      <c r="AJ1211" s="45" t="e">
        <f t="shared" si="51"/>
        <v>#NUM!</v>
      </c>
    </row>
    <row r="1212" spans="28:36" x14ac:dyDescent="0.2">
      <c r="AB1212" s="114" t="s">
        <v>87</v>
      </c>
      <c r="AC1212" s="40">
        <f>_xll.qlInterestRateIndexFixingDate($Y$21,AD1212)</f>
        <v>47877</v>
      </c>
      <c r="AD1212" s="40">
        <f>_xll.qlCalendarAdvance(calendar,$AD1211,AB1212,,,trigger)</f>
        <v>47879</v>
      </c>
      <c r="AE1212" s="40">
        <f>_xll.qlInterestRateIndexMaturity($Y$21,AD1212,)</f>
        <v>47968</v>
      </c>
      <c r="AF1212" s="43" t="e">
        <f>_xll.qlTenorBasisValue(TenorBasis3M,AD1212,_xll.ohTrigger(trigger,$Y$36))</f>
        <v>#NUM!</v>
      </c>
      <c r="AG1212" s="82" t="e">
        <f t="shared" si="50"/>
        <v>#NUM!</v>
      </c>
      <c r="AH1212" s="82">
        <f>_xll.qlIndexFixing($Y$21,$AC1212,TRUE,_xll.ohTrigger(trigger))</f>
        <v>2.0902605374057571E-2</v>
      </c>
      <c r="AI1212" s="43" t="e">
        <f>_xll.qlIndexFixing($Y$6,$AC1212,TRUE,trigger)</f>
        <v>#NUM!</v>
      </c>
      <c r="AJ1212" s="45" t="e">
        <f t="shared" si="51"/>
        <v>#NUM!</v>
      </c>
    </row>
    <row r="1213" spans="28:36" x14ac:dyDescent="0.2">
      <c r="AB1213" s="114" t="s">
        <v>87</v>
      </c>
      <c r="AC1213" s="40">
        <f>_xll.qlInterestRateIndexFixingDate($Y$21,AD1213)</f>
        <v>47884</v>
      </c>
      <c r="AD1213" s="40">
        <f>_xll.qlCalendarAdvance(calendar,$AD1212,AB1213,,,trigger)</f>
        <v>47886</v>
      </c>
      <c r="AE1213" s="40">
        <f>_xll.qlInterestRateIndexMaturity($Y$21,AD1213,)</f>
        <v>47975</v>
      </c>
      <c r="AF1213" s="43" t="e">
        <f>_xll.qlTenorBasisValue(TenorBasis3M,AD1213,_xll.ohTrigger(trigger,$Y$36))</f>
        <v>#NUM!</v>
      </c>
      <c r="AG1213" s="82" t="e">
        <f t="shared" si="50"/>
        <v>#NUM!</v>
      </c>
      <c r="AH1213" s="82">
        <f>_xll.qlIndexFixing($Y$21,$AC1213,TRUE,_xll.ohTrigger(trigger))</f>
        <v>2.0895377862615205E-2</v>
      </c>
      <c r="AI1213" s="43" t="e">
        <f>_xll.qlIndexFixing($Y$6,$AC1213,TRUE,trigger)</f>
        <v>#NUM!</v>
      </c>
      <c r="AJ1213" s="45" t="e">
        <f t="shared" si="51"/>
        <v>#NUM!</v>
      </c>
    </row>
    <row r="1214" spans="28:36" x14ac:dyDescent="0.2">
      <c r="AB1214" s="114" t="s">
        <v>87</v>
      </c>
      <c r="AC1214" s="40">
        <f>_xll.qlInterestRateIndexFixingDate($Y$21,AD1214)</f>
        <v>47891</v>
      </c>
      <c r="AD1214" s="40">
        <f>_xll.qlCalendarAdvance(calendar,$AD1213,AB1214,,,trigger)</f>
        <v>47893</v>
      </c>
      <c r="AE1214" s="40">
        <f>_xll.qlInterestRateIndexMaturity($Y$21,AD1214,)</f>
        <v>47982</v>
      </c>
      <c r="AF1214" s="43" t="e">
        <f>_xll.qlTenorBasisValue(TenorBasis3M,AD1214,_xll.ohTrigger(trigger,$Y$36))</f>
        <v>#NUM!</v>
      </c>
      <c r="AG1214" s="82" t="e">
        <f t="shared" si="50"/>
        <v>#NUM!</v>
      </c>
      <c r="AH1214" s="82">
        <f>_xll.qlIndexFixing($Y$21,$AC1214,TRUE,_xll.ohTrigger(trigger))</f>
        <v>2.0888111370199785E-2</v>
      </c>
      <c r="AI1214" s="43" t="e">
        <f>_xll.qlIndexFixing($Y$6,$AC1214,TRUE,trigger)</f>
        <v>#NUM!</v>
      </c>
      <c r="AJ1214" s="45" t="e">
        <f t="shared" si="51"/>
        <v>#NUM!</v>
      </c>
    </row>
    <row r="1215" spans="28:36" x14ac:dyDescent="0.2">
      <c r="AB1215" s="114" t="s">
        <v>87</v>
      </c>
      <c r="AC1215" s="40">
        <f>_xll.qlInterestRateIndexFixingDate($Y$21,AD1215)</f>
        <v>47898</v>
      </c>
      <c r="AD1215" s="40">
        <f>_xll.qlCalendarAdvance(calendar,$AD1214,AB1215,,,trigger)</f>
        <v>47900</v>
      </c>
      <c r="AE1215" s="40">
        <f>_xll.qlInterestRateIndexMaturity($Y$21,AD1215,)</f>
        <v>47989</v>
      </c>
      <c r="AF1215" s="43" t="e">
        <f>_xll.qlTenorBasisValue(TenorBasis3M,AD1215,_xll.ohTrigger(trigger,$Y$36))</f>
        <v>#NUM!</v>
      </c>
      <c r="AG1215" s="82" t="e">
        <f t="shared" si="50"/>
        <v>#NUM!</v>
      </c>
      <c r="AH1215" s="82">
        <f>_xll.qlIndexFixing($Y$21,$AC1215,TRUE,_xll.ohTrigger(trigger))</f>
        <v>2.0880805897018781E-2</v>
      </c>
      <c r="AI1215" s="43" t="e">
        <f>_xll.qlIndexFixing($Y$6,$AC1215,TRUE,trigger)</f>
        <v>#NUM!</v>
      </c>
      <c r="AJ1215" s="45" t="e">
        <f t="shared" si="51"/>
        <v>#NUM!</v>
      </c>
    </row>
    <row r="1216" spans="28:36" x14ac:dyDescent="0.2">
      <c r="AB1216" s="114" t="s">
        <v>87</v>
      </c>
      <c r="AC1216" s="40">
        <f>_xll.qlInterestRateIndexFixingDate($Y$21,AD1216)</f>
        <v>47905</v>
      </c>
      <c r="AD1216" s="40">
        <f>_xll.qlCalendarAdvance(calendar,$AD1215,AB1216,,,trigger)</f>
        <v>47907</v>
      </c>
      <c r="AE1216" s="40">
        <f>_xll.qlInterestRateIndexMaturity($Y$21,AD1216,)</f>
        <v>47998</v>
      </c>
      <c r="AF1216" s="43" t="e">
        <f>_xll.qlTenorBasisValue(TenorBasis3M,AD1216,_xll.ohTrigger(trigger,$Y$36))</f>
        <v>#NUM!</v>
      </c>
      <c r="AG1216" s="82" t="e">
        <f t="shared" si="50"/>
        <v>#NUM!</v>
      </c>
      <c r="AH1216" s="82">
        <f>_xll.qlIndexFixing($Y$21,$AC1216,TRUE,_xll.ohTrigger(trigger))</f>
        <v>2.0873605245348498E-2</v>
      </c>
      <c r="AI1216" s="43" t="e">
        <f>_xll.qlIndexFixing($Y$6,$AC1216,TRUE,trigger)</f>
        <v>#NUM!</v>
      </c>
      <c r="AJ1216" s="45" t="e">
        <f t="shared" si="51"/>
        <v>#NUM!</v>
      </c>
    </row>
    <row r="1217" spans="28:36" x14ac:dyDescent="0.2">
      <c r="AB1217" s="114" t="s">
        <v>87</v>
      </c>
      <c r="AC1217" s="40">
        <f>_xll.qlInterestRateIndexFixingDate($Y$21,AD1217)</f>
        <v>47912</v>
      </c>
      <c r="AD1217" s="40">
        <f>_xll.qlCalendarAdvance(calendar,$AD1216,AB1217,,,trigger)</f>
        <v>47914</v>
      </c>
      <c r="AE1217" s="40">
        <f>_xll.qlInterestRateIndexMaturity($Y$21,AD1217,)</f>
        <v>48008</v>
      </c>
      <c r="AF1217" s="43" t="e">
        <f>_xll.qlTenorBasisValue(TenorBasis3M,AD1217,_xll.ohTrigger(trigger,$Y$36))</f>
        <v>#NUM!</v>
      </c>
      <c r="AG1217" s="82" t="e">
        <f t="shared" si="50"/>
        <v>#NUM!</v>
      </c>
      <c r="AH1217" s="82">
        <f>_xll.qlIndexFixing($Y$21,$AC1217,TRUE,_xll.ohTrigger(trigger))</f>
        <v>2.0866419177770695E-2</v>
      </c>
      <c r="AI1217" s="43" t="e">
        <f>_xll.qlIndexFixing($Y$6,$AC1217,TRUE,trigger)</f>
        <v>#NUM!</v>
      </c>
      <c r="AJ1217" s="45" t="e">
        <f t="shared" si="51"/>
        <v>#NUM!</v>
      </c>
    </row>
    <row r="1218" spans="28:36" x14ac:dyDescent="0.2">
      <c r="AB1218" s="114" t="s">
        <v>87</v>
      </c>
      <c r="AC1218" s="40">
        <f>_xll.qlInterestRateIndexFixingDate($Y$21,AD1218)</f>
        <v>47919</v>
      </c>
      <c r="AD1218" s="40">
        <f>_xll.qlCalendarAdvance(calendar,$AD1217,AB1218,,,trigger)</f>
        <v>47921</v>
      </c>
      <c r="AE1218" s="40">
        <f>_xll.qlInterestRateIndexMaturity($Y$21,AD1218,)</f>
        <v>48015</v>
      </c>
      <c r="AF1218" s="43" t="e">
        <f>_xll.qlTenorBasisValue(TenorBasis3M,AD1218,_xll.ohTrigger(trigger,$Y$36))</f>
        <v>#NUM!</v>
      </c>
      <c r="AG1218" s="82" t="e">
        <f t="shared" si="50"/>
        <v>#NUM!</v>
      </c>
      <c r="AH1218" s="82">
        <f>_xll.qlIndexFixing($Y$21,$AC1218,TRUE,_xll.ohTrigger(trigger))</f>
        <v>2.085898069297747E-2</v>
      </c>
      <c r="AI1218" s="43" t="e">
        <f>_xll.qlIndexFixing($Y$6,$AC1218,TRUE,trigger)</f>
        <v>#NUM!</v>
      </c>
      <c r="AJ1218" s="45" t="e">
        <f t="shared" si="51"/>
        <v>#NUM!</v>
      </c>
    </row>
    <row r="1219" spans="28:36" x14ac:dyDescent="0.2">
      <c r="AB1219" s="114" t="s">
        <v>87</v>
      </c>
      <c r="AC1219" s="40">
        <f>_xll.qlInterestRateIndexFixingDate($Y$21,AD1219)</f>
        <v>47926</v>
      </c>
      <c r="AD1219" s="40">
        <f>_xll.qlCalendarAdvance(calendar,$AD1218,AB1219,,,trigger)</f>
        <v>47928</v>
      </c>
      <c r="AE1219" s="40">
        <f>_xll.qlInterestRateIndexMaturity($Y$21,AD1219,)</f>
        <v>48022</v>
      </c>
      <c r="AF1219" s="43" t="e">
        <f>_xll.qlTenorBasisValue(TenorBasis3M,AD1219,_xll.ohTrigger(trigger,$Y$36))</f>
        <v>#NUM!</v>
      </c>
      <c r="AG1219" s="82" t="e">
        <f t="shared" si="50"/>
        <v>#NUM!</v>
      </c>
      <c r="AH1219" s="82">
        <f>_xll.qlIndexFixing($Y$21,$AC1219,TRUE,_xll.ohTrigger(trigger))</f>
        <v>2.0851503217846474E-2</v>
      </c>
      <c r="AI1219" s="43" t="e">
        <f>_xll.qlIndexFixing($Y$6,$AC1219,TRUE,trigger)</f>
        <v>#NUM!</v>
      </c>
      <c r="AJ1219" s="45" t="e">
        <f t="shared" si="51"/>
        <v>#NUM!</v>
      </c>
    </row>
    <row r="1220" spans="28:36" x14ac:dyDescent="0.2">
      <c r="AB1220" s="114" t="s">
        <v>87</v>
      </c>
      <c r="AC1220" s="40">
        <f>_xll.qlInterestRateIndexFixingDate($Y$21,AD1220)</f>
        <v>47933</v>
      </c>
      <c r="AD1220" s="40">
        <f>_xll.qlCalendarAdvance(calendar,$AD1219,AB1220,,,trigger)</f>
        <v>47935</v>
      </c>
      <c r="AE1220" s="40">
        <f>_xll.qlInterestRateIndexMaturity($Y$21,AD1220,)</f>
        <v>48029</v>
      </c>
      <c r="AF1220" s="43" t="e">
        <f>_xll.qlTenorBasisValue(TenorBasis3M,AD1220,_xll.ohTrigger(trigger,$Y$36))</f>
        <v>#NUM!</v>
      </c>
      <c r="AG1220" s="82" t="e">
        <f t="shared" ref="AG1220:AG1283" si="52">AI1220</f>
        <v>#NUM!</v>
      </c>
      <c r="AH1220" s="82">
        <f>_xll.qlIndexFixing($Y$21,$AC1220,TRUE,_xll.ohTrigger(trigger))</f>
        <v>2.0843986752604765E-2</v>
      </c>
      <c r="AI1220" s="43" t="e">
        <f>_xll.qlIndexFixing($Y$6,$AC1220,TRUE,trigger)</f>
        <v>#NUM!</v>
      </c>
      <c r="AJ1220" s="45" t="e">
        <f t="shared" ref="AJ1220:AJ1283" si="53">(AH1220-AI1220)*10000</f>
        <v>#NUM!</v>
      </c>
    </row>
    <row r="1221" spans="28:36" x14ac:dyDescent="0.2">
      <c r="AB1221" s="114" t="s">
        <v>87</v>
      </c>
      <c r="AC1221" s="40">
        <f>_xll.qlInterestRateIndexFixingDate($Y$21,AD1221)</f>
        <v>47940</v>
      </c>
      <c r="AD1221" s="40">
        <f>_xll.qlCalendarAdvance(calendar,$AD1220,AB1221,,,trigger)</f>
        <v>47942</v>
      </c>
      <c r="AE1221" s="40">
        <f>_xll.qlInterestRateIndexMaturity($Y$21,AD1221,)</f>
        <v>48033</v>
      </c>
      <c r="AF1221" s="43" t="e">
        <f>_xll.qlTenorBasisValue(TenorBasis3M,AD1221,_xll.ohTrigger(trigger,$Y$36))</f>
        <v>#NUM!</v>
      </c>
      <c r="AG1221" s="82" t="e">
        <f t="shared" si="52"/>
        <v>#NUM!</v>
      </c>
      <c r="AH1221" s="82">
        <f>_xll.qlIndexFixing($Y$21,$AC1221,TRUE,_xll.ohTrigger(trigger))</f>
        <v>2.0836266118640139E-2</v>
      </c>
      <c r="AI1221" s="43" t="e">
        <f>_xll.qlIndexFixing($Y$6,$AC1221,TRUE,trigger)</f>
        <v>#NUM!</v>
      </c>
      <c r="AJ1221" s="45" t="e">
        <f t="shared" si="53"/>
        <v>#NUM!</v>
      </c>
    </row>
    <row r="1222" spans="28:36" x14ac:dyDescent="0.2">
      <c r="AB1222" s="114" t="s">
        <v>87</v>
      </c>
      <c r="AC1222" s="40">
        <f>_xll.qlInterestRateIndexFixingDate($Y$21,AD1222)</f>
        <v>47947</v>
      </c>
      <c r="AD1222" s="40">
        <f>_xll.qlCalendarAdvance(calendar,$AD1221,AB1222,,,trigger)</f>
        <v>47953</v>
      </c>
      <c r="AE1222" s="40">
        <f>_xll.qlInterestRateIndexMaturity($Y$21,AD1222,)</f>
        <v>48044</v>
      </c>
      <c r="AF1222" s="43" t="e">
        <f>_xll.qlTenorBasisValue(TenorBasis3M,AD1222,_xll.ohTrigger(trigger,$Y$36))</f>
        <v>#NUM!</v>
      </c>
      <c r="AG1222" s="82" t="e">
        <f t="shared" si="52"/>
        <v>#NUM!</v>
      </c>
      <c r="AH1222" s="82">
        <f>_xll.qlIndexFixing($Y$21,$AC1222,TRUE,_xll.ohTrigger(trigger))</f>
        <v>2.0824329681467836E-2</v>
      </c>
      <c r="AI1222" s="43" t="e">
        <f>_xll.qlIndexFixing($Y$6,$AC1222,TRUE,trigger)</f>
        <v>#NUM!</v>
      </c>
      <c r="AJ1222" s="45" t="e">
        <f t="shared" si="53"/>
        <v>#NUM!</v>
      </c>
    </row>
    <row r="1223" spans="28:36" x14ac:dyDescent="0.2">
      <c r="AB1223" s="114" t="s">
        <v>87</v>
      </c>
      <c r="AC1223" s="40">
        <f>_xll.qlInterestRateIndexFixingDate($Y$21,AD1223)</f>
        <v>47956</v>
      </c>
      <c r="AD1223" s="40">
        <f>_xll.qlCalendarAdvance(calendar,$AD1222,AB1223,,,trigger)</f>
        <v>47960</v>
      </c>
      <c r="AE1223" s="40">
        <f>_xll.qlInterestRateIndexMaturity($Y$21,AD1223,)</f>
        <v>48051</v>
      </c>
      <c r="AF1223" s="43" t="e">
        <f>_xll.qlTenorBasisValue(TenorBasis3M,AD1223,_xll.ohTrigger(trigger,$Y$36))</f>
        <v>#NUM!</v>
      </c>
      <c r="AG1223" s="82" t="e">
        <f t="shared" si="52"/>
        <v>#NUM!</v>
      </c>
      <c r="AH1223" s="82">
        <f>_xll.qlIndexFixing($Y$21,$AC1223,TRUE,_xll.ohTrigger(trigger))</f>
        <v>2.0816683645755573E-2</v>
      </c>
      <c r="AI1223" s="43" t="e">
        <f>_xll.qlIndexFixing($Y$6,$AC1223,TRUE,trigger)</f>
        <v>#NUM!</v>
      </c>
      <c r="AJ1223" s="45" t="e">
        <f t="shared" si="53"/>
        <v>#NUM!</v>
      </c>
    </row>
    <row r="1224" spans="28:36" x14ac:dyDescent="0.2">
      <c r="AB1224" s="114" t="s">
        <v>87</v>
      </c>
      <c r="AC1224" s="40">
        <f>_xll.qlInterestRateIndexFixingDate($Y$21,AD1224)</f>
        <v>47963</v>
      </c>
      <c r="AD1224" s="40">
        <f>_xll.qlCalendarAdvance(calendar,$AD1223,AB1224,,,trigger)</f>
        <v>47967</v>
      </c>
      <c r="AE1224" s="40">
        <f>_xll.qlInterestRateIndexMaturity($Y$21,AD1224,)</f>
        <v>48058</v>
      </c>
      <c r="AF1224" s="43" t="e">
        <f>_xll.qlTenorBasisValue(TenorBasis3M,AD1224,_xll.ohTrigger(trigger,$Y$36))</f>
        <v>#NUM!</v>
      </c>
      <c r="AG1224" s="82" t="e">
        <f t="shared" si="52"/>
        <v>#NUM!</v>
      </c>
      <c r="AH1224" s="82">
        <f>_xll.qlIndexFixing($Y$21,$AC1224,TRUE,_xll.ohTrigger(trigger))</f>
        <v>2.080899862719383E-2</v>
      </c>
      <c r="AI1224" s="43" t="e">
        <f>_xll.qlIndexFixing($Y$6,$AC1224,TRUE,trigger)</f>
        <v>#NUM!</v>
      </c>
      <c r="AJ1224" s="45" t="e">
        <f t="shared" si="53"/>
        <v>#NUM!</v>
      </c>
    </row>
    <row r="1225" spans="28:36" x14ac:dyDescent="0.2">
      <c r="AB1225" s="114" t="s">
        <v>87</v>
      </c>
      <c r="AC1225" s="40">
        <f>_xll.qlInterestRateIndexFixingDate($Y$21,AD1225)</f>
        <v>47970</v>
      </c>
      <c r="AD1225" s="40">
        <f>_xll.qlCalendarAdvance(calendar,$AD1224,AB1225,,,trigger)</f>
        <v>47974</v>
      </c>
      <c r="AE1225" s="40">
        <f>_xll.qlInterestRateIndexMaturity($Y$21,AD1225,)</f>
        <v>48066</v>
      </c>
      <c r="AF1225" s="43" t="e">
        <f>_xll.qlTenorBasisValue(TenorBasis3M,AD1225,_xll.ohTrigger(trigger,$Y$36))</f>
        <v>#NUM!</v>
      </c>
      <c r="AG1225" s="82" t="e">
        <f t="shared" si="52"/>
        <v>#NUM!</v>
      </c>
      <c r="AH1225" s="82">
        <f>_xll.qlIndexFixing($Y$21,$AC1225,TRUE,_xll.ohTrigger(trigger))</f>
        <v>2.0801315242770201E-2</v>
      </c>
      <c r="AI1225" s="43" t="e">
        <f>_xll.qlIndexFixing($Y$6,$AC1225,TRUE,trigger)</f>
        <v>#NUM!</v>
      </c>
      <c r="AJ1225" s="45" t="e">
        <f t="shared" si="53"/>
        <v>#NUM!</v>
      </c>
    </row>
    <row r="1226" spans="28:36" x14ac:dyDescent="0.2">
      <c r="AB1226" s="114" t="s">
        <v>87</v>
      </c>
      <c r="AC1226" s="40">
        <f>_xll.qlInterestRateIndexFixingDate($Y$21,AD1226)</f>
        <v>47977</v>
      </c>
      <c r="AD1226" s="40">
        <f>_xll.qlCalendarAdvance(calendar,$AD1225,AB1226,,,trigger)</f>
        <v>47981</v>
      </c>
      <c r="AE1226" s="40">
        <f>_xll.qlInterestRateIndexMaturity($Y$21,AD1226,)</f>
        <v>48073</v>
      </c>
      <c r="AF1226" s="43" t="e">
        <f>_xll.qlTenorBasisValue(TenorBasis3M,AD1226,_xll.ohTrigger(trigger,$Y$36))</f>
        <v>#NUM!</v>
      </c>
      <c r="AG1226" s="82" t="e">
        <f t="shared" si="52"/>
        <v>#NUM!</v>
      </c>
      <c r="AH1226" s="82">
        <f>_xll.qlIndexFixing($Y$21,$AC1226,TRUE,_xll.ohTrigger(trigger))</f>
        <v>2.0793549027299484E-2</v>
      </c>
      <c r="AI1226" s="43" t="e">
        <f>_xll.qlIndexFixing($Y$6,$AC1226,TRUE,trigger)</f>
        <v>#NUM!</v>
      </c>
      <c r="AJ1226" s="45" t="e">
        <f t="shared" si="53"/>
        <v>#NUM!</v>
      </c>
    </row>
    <row r="1227" spans="28:36" x14ac:dyDescent="0.2">
      <c r="AB1227" s="114" t="s">
        <v>87</v>
      </c>
      <c r="AC1227" s="40">
        <f>_xll.qlInterestRateIndexFixingDate($Y$21,AD1227)</f>
        <v>47984</v>
      </c>
      <c r="AD1227" s="40">
        <f>_xll.qlCalendarAdvance(calendar,$AD1226,AB1227,,,trigger)</f>
        <v>47988</v>
      </c>
      <c r="AE1227" s="40">
        <f>_xll.qlInterestRateIndexMaturity($Y$21,AD1227,)</f>
        <v>48080</v>
      </c>
      <c r="AF1227" s="43" t="e">
        <f>_xll.qlTenorBasisValue(TenorBasis3M,AD1227,_xll.ohTrigger(trigger,$Y$36))</f>
        <v>#NUM!</v>
      </c>
      <c r="AG1227" s="82" t="e">
        <f t="shared" si="52"/>
        <v>#NUM!</v>
      </c>
      <c r="AH1227" s="82">
        <f>_xll.qlIndexFixing($Y$21,$AC1227,TRUE,_xll.ohTrigger(trigger))</f>
        <v>2.078574382759988E-2</v>
      </c>
      <c r="AI1227" s="43" t="e">
        <f>_xll.qlIndexFixing($Y$6,$AC1227,TRUE,trigger)</f>
        <v>#NUM!</v>
      </c>
      <c r="AJ1227" s="45" t="e">
        <f t="shared" si="53"/>
        <v>#NUM!</v>
      </c>
    </row>
    <row r="1228" spans="28:36" x14ac:dyDescent="0.2">
      <c r="AB1228" s="114" t="s">
        <v>87</v>
      </c>
      <c r="AC1228" s="40">
        <f>_xll.qlInterestRateIndexFixingDate($Y$21,AD1228)</f>
        <v>47991</v>
      </c>
      <c r="AD1228" s="40">
        <f>_xll.qlCalendarAdvance(calendar,$AD1227,AB1228,,,trigger)</f>
        <v>47995</v>
      </c>
      <c r="AE1228" s="40">
        <f>_xll.qlInterestRateIndexMaturity($Y$21,AD1228,)</f>
        <v>48087</v>
      </c>
      <c r="AF1228" s="43" t="e">
        <f>_xll.qlTenorBasisValue(TenorBasis3M,AD1228,_xll.ohTrigger(trigger,$Y$36))</f>
        <v>#NUM!</v>
      </c>
      <c r="AG1228" s="82" t="e">
        <f t="shared" si="52"/>
        <v>#NUM!</v>
      </c>
      <c r="AH1228" s="82">
        <f>_xll.qlIndexFixing($Y$21,$AC1228,TRUE,_xll.ohTrigger(trigger))</f>
        <v>2.0777899643904241E-2</v>
      </c>
      <c r="AI1228" s="43" t="e">
        <f>_xll.qlIndexFixing($Y$6,$AC1228,TRUE,trigger)</f>
        <v>#NUM!</v>
      </c>
      <c r="AJ1228" s="45" t="e">
        <f t="shared" si="53"/>
        <v>#NUM!</v>
      </c>
    </row>
    <row r="1229" spans="28:36" x14ac:dyDescent="0.2">
      <c r="AB1229" s="114" t="s">
        <v>87</v>
      </c>
      <c r="AC1229" s="40">
        <f>_xll.qlInterestRateIndexFixingDate($Y$21,AD1229)</f>
        <v>47998</v>
      </c>
      <c r="AD1229" s="40">
        <f>_xll.qlCalendarAdvance(calendar,$AD1228,AB1229,,,trigger)</f>
        <v>48002</v>
      </c>
      <c r="AE1229" s="40">
        <f>_xll.qlInterestRateIndexMaturity($Y$21,AD1229,)</f>
        <v>48094</v>
      </c>
      <c r="AF1229" s="43" t="e">
        <f>_xll.qlTenorBasisValue(TenorBasis3M,AD1229,_xll.ohTrigger(trigger,$Y$36))</f>
        <v>#NUM!</v>
      </c>
      <c r="AG1229" s="82" t="e">
        <f t="shared" si="52"/>
        <v>#NUM!</v>
      </c>
      <c r="AH1229" s="82">
        <f>_xll.qlIndexFixing($Y$21,$AC1229,TRUE,_xll.ohTrigger(trigger))</f>
        <v>2.0770016476446298E-2</v>
      </c>
      <c r="AI1229" s="43" t="e">
        <f>_xll.qlIndexFixing($Y$6,$AC1229,TRUE,trigger)</f>
        <v>#NUM!</v>
      </c>
      <c r="AJ1229" s="45" t="e">
        <f t="shared" si="53"/>
        <v>#NUM!</v>
      </c>
    </row>
    <row r="1230" spans="28:36" x14ac:dyDescent="0.2">
      <c r="AB1230" s="114" t="s">
        <v>87</v>
      </c>
      <c r="AC1230" s="40">
        <f>_xll.qlInterestRateIndexFixingDate($Y$21,AD1230)</f>
        <v>48005</v>
      </c>
      <c r="AD1230" s="40">
        <f>_xll.qlCalendarAdvance(calendar,$AD1229,AB1230,,,trigger)</f>
        <v>48009</v>
      </c>
      <c r="AE1230" s="40">
        <f>_xll.qlInterestRateIndexMaturity($Y$21,AD1230,)</f>
        <v>48101</v>
      </c>
      <c r="AF1230" s="43" t="e">
        <f>_xll.qlTenorBasisValue(TenorBasis3M,AD1230,_xll.ohTrigger(trigger,$Y$36))</f>
        <v>#NUM!</v>
      </c>
      <c r="AG1230" s="82" t="e">
        <f t="shared" si="52"/>
        <v>#NUM!</v>
      </c>
      <c r="AH1230" s="82">
        <f>_xll.qlIndexFixing($Y$21,$AC1230,TRUE,_xll.ohTrigger(trigger))</f>
        <v>2.0762094325459779E-2</v>
      </c>
      <c r="AI1230" s="43" t="e">
        <f>_xll.qlIndexFixing($Y$6,$AC1230,TRUE,trigger)</f>
        <v>#NUM!</v>
      </c>
      <c r="AJ1230" s="45" t="e">
        <f t="shared" si="53"/>
        <v>#NUM!</v>
      </c>
    </row>
    <row r="1231" spans="28:36" x14ac:dyDescent="0.2">
      <c r="AB1231" s="114" t="s">
        <v>87</v>
      </c>
      <c r="AC1231" s="40">
        <f>_xll.qlInterestRateIndexFixingDate($Y$21,AD1231)</f>
        <v>48012</v>
      </c>
      <c r="AD1231" s="40">
        <f>_xll.qlCalendarAdvance(calendar,$AD1230,AB1231,,,trigger)</f>
        <v>48016</v>
      </c>
      <c r="AE1231" s="40">
        <f>_xll.qlInterestRateIndexMaturity($Y$21,AD1231,)</f>
        <v>48108</v>
      </c>
      <c r="AF1231" s="43" t="e">
        <f>_xll.qlTenorBasisValue(TenorBasis3M,AD1231,_xll.ohTrigger(trigger,$Y$36))</f>
        <v>#NUM!</v>
      </c>
      <c r="AG1231" s="82" t="e">
        <f t="shared" si="52"/>
        <v>#NUM!</v>
      </c>
      <c r="AH1231" s="82">
        <f>_xll.qlIndexFixing($Y$21,$AC1231,TRUE,_xll.ohTrigger(trigger))</f>
        <v>2.0754133191180142E-2</v>
      </c>
      <c r="AI1231" s="43" t="e">
        <f>_xll.qlIndexFixing($Y$6,$AC1231,TRUE,trigger)</f>
        <v>#NUM!</v>
      </c>
      <c r="AJ1231" s="45" t="e">
        <f t="shared" si="53"/>
        <v>#NUM!</v>
      </c>
    </row>
    <row r="1232" spans="28:36" x14ac:dyDescent="0.2">
      <c r="AB1232" s="114" t="s">
        <v>87</v>
      </c>
      <c r="AC1232" s="40">
        <f>_xll.qlInterestRateIndexFixingDate($Y$21,AD1232)</f>
        <v>48019</v>
      </c>
      <c r="AD1232" s="40">
        <f>_xll.qlCalendarAdvance(calendar,$AD1231,AB1232,,,trigger)</f>
        <v>48023</v>
      </c>
      <c r="AE1232" s="40">
        <f>_xll.qlInterestRateIndexMaturity($Y$21,AD1232,)</f>
        <v>48115</v>
      </c>
      <c r="AF1232" s="43" t="e">
        <f>_xll.qlTenorBasisValue(TenorBasis3M,AD1232,_xll.ohTrigger(trigger,$Y$36))</f>
        <v>#NUM!</v>
      </c>
      <c r="AG1232" s="82" t="e">
        <f t="shared" si="52"/>
        <v>#NUM!</v>
      </c>
      <c r="AH1232" s="82">
        <f>_xll.qlIndexFixing($Y$21,$AC1232,TRUE,_xll.ohTrigger(trigger))</f>
        <v>2.074613307384459E-2</v>
      </c>
      <c r="AI1232" s="43" t="e">
        <f>_xll.qlIndexFixing($Y$6,$AC1232,TRUE,trigger)</f>
        <v>#NUM!</v>
      </c>
      <c r="AJ1232" s="45" t="e">
        <f t="shared" si="53"/>
        <v>#NUM!</v>
      </c>
    </row>
    <row r="1233" spans="28:36" x14ac:dyDescent="0.2">
      <c r="AB1233" s="114" t="s">
        <v>87</v>
      </c>
      <c r="AC1233" s="40">
        <f>_xll.qlInterestRateIndexFixingDate($Y$21,AD1233)</f>
        <v>48026</v>
      </c>
      <c r="AD1233" s="40">
        <f>_xll.qlCalendarAdvance(calendar,$AD1232,AB1233,,,trigger)</f>
        <v>48030</v>
      </c>
      <c r="AE1233" s="40">
        <f>_xll.qlInterestRateIndexMaturity($Y$21,AD1233,)</f>
        <v>48122</v>
      </c>
      <c r="AF1233" s="43" t="e">
        <f>_xll.qlTenorBasisValue(TenorBasis3M,AD1233,_xll.ohTrigger(trigger,$Y$36))</f>
        <v>#NUM!</v>
      </c>
      <c r="AG1233" s="82" t="e">
        <f t="shared" si="52"/>
        <v>#NUM!</v>
      </c>
      <c r="AH1233" s="82">
        <f>_xll.qlIndexFixing($Y$21,$AC1233,TRUE,_xll.ohTrigger(trigger))</f>
        <v>2.0738093973692067E-2</v>
      </c>
      <c r="AI1233" s="43" t="e">
        <f>_xll.qlIndexFixing($Y$6,$AC1233,TRUE,trigger)</f>
        <v>#NUM!</v>
      </c>
      <c r="AJ1233" s="45" t="e">
        <f t="shared" si="53"/>
        <v>#NUM!</v>
      </c>
    </row>
    <row r="1234" spans="28:36" x14ac:dyDescent="0.2">
      <c r="AB1234" s="114" t="s">
        <v>87</v>
      </c>
      <c r="AC1234" s="40">
        <f>_xll.qlInterestRateIndexFixingDate($Y$21,AD1234)</f>
        <v>48033</v>
      </c>
      <c r="AD1234" s="40">
        <f>_xll.qlCalendarAdvance(calendar,$AD1233,AB1234,,,trigger)</f>
        <v>48037</v>
      </c>
      <c r="AE1234" s="40">
        <f>_xll.qlInterestRateIndexMaturity($Y$21,AD1234,)</f>
        <v>48129</v>
      </c>
      <c r="AF1234" s="43" t="e">
        <f>_xll.qlTenorBasisValue(TenorBasis3M,AD1234,_xll.ohTrigger(trigger,$Y$36))</f>
        <v>#NUM!</v>
      </c>
      <c r="AG1234" s="82" t="e">
        <f t="shared" si="52"/>
        <v>#NUM!</v>
      </c>
      <c r="AH1234" s="82">
        <f>_xll.qlIndexFixing($Y$21,$AC1234,TRUE,_xll.ohTrigger(trigger))</f>
        <v>2.073001589096064E-2</v>
      </c>
      <c r="AI1234" s="43" t="e">
        <f>_xll.qlIndexFixing($Y$6,$AC1234,TRUE,trigger)</f>
        <v>#NUM!</v>
      </c>
      <c r="AJ1234" s="45" t="e">
        <f t="shared" si="53"/>
        <v>#NUM!</v>
      </c>
    </row>
    <row r="1235" spans="28:36" x14ac:dyDescent="0.2">
      <c r="AB1235" s="114" t="s">
        <v>87</v>
      </c>
      <c r="AC1235" s="40">
        <f>_xll.qlInterestRateIndexFixingDate($Y$21,AD1235)</f>
        <v>48040</v>
      </c>
      <c r="AD1235" s="40">
        <f>_xll.qlCalendarAdvance(calendar,$AD1234,AB1235,,,trigger)</f>
        <v>48044</v>
      </c>
      <c r="AE1235" s="40">
        <f>_xll.qlInterestRateIndexMaturity($Y$21,AD1235,)</f>
        <v>48136</v>
      </c>
      <c r="AF1235" s="43" t="e">
        <f>_xll.qlTenorBasisValue(TenorBasis3M,AD1235,_xll.ohTrigger(trigger,$Y$36))</f>
        <v>#NUM!</v>
      </c>
      <c r="AG1235" s="82" t="e">
        <f t="shared" si="52"/>
        <v>#NUM!</v>
      </c>
      <c r="AH1235" s="82">
        <f>_xll.qlIndexFixing($Y$21,$AC1235,TRUE,_xll.ohTrigger(trigger))</f>
        <v>2.0721898825889245E-2</v>
      </c>
      <c r="AI1235" s="43" t="e">
        <f>_xll.qlIndexFixing($Y$6,$AC1235,TRUE,trigger)</f>
        <v>#NUM!</v>
      </c>
      <c r="AJ1235" s="45" t="e">
        <f t="shared" si="53"/>
        <v>#NUM!</v>
      </c>
    </row>
    <row r="1236" spans="28:36" x14ac:dyDescent="0.2">
      <c r="AB1236" s="114" t="s">
        <v>87</v>
      </c>
      <c r="AC1236" s="40">
        <f>_xll.qlInterestRateIndexFixingDate($Y$21,AD1236)</f>
        <v>48047</v>
      </c>
      <c r="AD1236" s="40">
        <f>_xll.qlCalendarAdvance(calendar,$AD1235,AB1236,,,trigger)</f>
        <v>48051</v>
      </c>
      <c r="AE1236" s="40">
        <f>_xll.qlInterestRateIndexMaturity($Y$21,AD1236,)</f>
        <v>48143</v>
      </c>
      <c r="AF1236" s="43" t="e">
        <f>_xll.qlTenorBasisValue(TenorBasis3M,AD1236,_xll.ohTrigger(trigger,$Y$36))</f>
        <v>#NUM!</v>
      </c>
      <c r="AG1236" s="82" t="e">
        <f t="shared" si="52"/>
        <v>#NUM!</v>
      </c>
      <c r="AH1236" s="82">
        <f>_xll.qlIndexFixing($Y$21,$AC1236,TRUE,_xll.ohTrigger(trigger))</f>
        <v>2.0713742778721171E-2</v>
      </c>
      <c r="AI1236" s="43" t="e">
        <f>_xll.qlIndexFixing($Y$6,$AC1236,TRUE,trigger)</f>
        <v>#NUM!</v>
      </c>
      <c r="AJ1236" s="45" t="e">
        <f t="shared" si="53"/>
        <v>#NUM!</v>
      </c>
    </row>
    <row r="1237" spans="28:36" x14ac:dyDescent="0.2">
      <c r="AB1237" s="114" t="s">
        <v>87</v>
      </c>
      <c r="AC1237" s="40">
        <f>_xll.qlInterestRateIndexFixingDate($Y$21,AD1237)</f>
        <v>48054</v>
      </c>
      <c r="AD1237" s="40">
        <f>_xll.qlCalendarAdvance(calendar,$AD1236,AB1237,,,trigger)</f>
        <v>48058</v>
      </c>
      <c r="AE1237" s="40">
        <f>_xll.qlInterestRateIndexMaturity($Y$21,AD1237,)</f>
        <v>48150</v>
      </c>
      <c r="AF1237" s="43" t="e">
        <f>_xll.qlTenorBasisValue(TenorBasis3M,AD1237,_xll.ohTrigger(trigger,$Y$36))</f>
        <v>#NUM!</v>
      </c>
      <c r="AG1237" s="82" t="e">
        <f t="shared" si="52"/>
        <v>#NUM!</v>
      </c>
      <c r="AH1237" s="82">
        <f>_xll.qlIndexFixing($Y$21,$AC1237,TRUE,_xll.ohTrigger(trigger))</f>
        <v>2.0705547749698829E-2</v>
      </c>
      <c r="AI1237" s="43" t="e">
        <f>_xll.qlIndexFixing($Y$6,$AC1237,TRUE,trigger)</f>
        <v>#NUM!</v>
      </c>
      <c r="AJ1237" s="45" t="e">
        <f t="shared" si="53"/>
        <v>#NUM!</v>
      </c>
    </row>
    <row r="1238" spans="28:36" x14ac:dyDescent="0.2">
      <c r="AB1238" s="114" t="s">
        <v>87</v>
      </c>
      <c r="AC1238" s="40">
        <f>_xll.qlInterestRateIndexFixingDate($Y$21,AD1238)</f>
        <v>48061</v>
      </c>
      <c r="AD1238" s="40">
        <f>_xll.qlCalendarAdvance(calendar,$AD1237,AB1238,,,trigger)</f>
        <v>48065</v>
      </c>
      <c r="AE1238" s="40">
        <f>_xll.qlInterestRateIndexMaturity($Y$21,AD1238,)</f>
        <v>48157</v>
      </c>
      <c r="AF1238" s="43" t="e">
        <f>_xll.qlTenorBasisValue(TenorBasis3M,AD1238,_xll.ohTrigger(trigger,$Y$36))</f>
        <v>#NUM!</v>
      </c>
      <c r="AG1238" s="82" t="e">
        <f t="shared" si="52"/>
        <v>#NUM!</v>
      </c>
      <c r="AH1238" s="82">
        <f>_xll.qlIndexFixing($Y$21,$AC1238,TRUE,_xll.ohTrigger(trigger))</f>
        <v>2.0697313739063767E-2</v>
      </c>
      <c r="AI1238" s="43" t="e">
        <f>_xll.qlIndexFixing($Y$6,$AC1238,TRUE,trigger)</f>
        <v>#NUM!</v>
      </c>
      <c r="AJ1238" s="45" t="e">
        <f t="shared" si="53"/>
        <v>#NUM!</v>
      </c>
    </row>
    <row r="1239" spans="28:36" x14ac:dyDescent="0.2">
      <c r="AB1239" s="114" t="s">
        <v>87</v>
      </c>
      <c r="AC1239" s="40">
        <f>_xll.qlInterestRateIndexFixingDate($Y$21,AD1239)</f>
        <v>48068</v>
      </c>
      <c r="AD1239" s="40">
        <f>_xll.qlCalendarAdvance(calendar,$AD1238,AB1239,,,trigger)</f>
        <v>48072</v>
      </c>
      <c r="AE1239" s="40">
        <f>_xll.qlInterestRateIndexMaturity($Y$21,AD1239,)</f>
        <v>48164</v>
      </c>
      <c r="AF1239" s="43" t="e">
        <f>_xll.qlTenorBasisValue(TenorBasis3M,AD1239,_xll.ohTrigger(trigger,$Y$36))</f>
        <v>#NUM!</v>
      </c>
      <c r="AG1239" s="82" t="e">
        <f t="shared" si="52"/>
        <v>#NUM!</v>
      </c>
      <c r="AH1239" s="82">
        <f>_xll.qlIndexFixing($Y$21,$AC1239,TRUE,_xll.ohTrigger(trigger))</f>
        <v>2.0689040747063615E-2</v>
      </c>
      <c r="AI1239" s="43" t="e">
        <f>_xll.qlIndexFixing($Y$6,$AC1239,TRUE,trigger)</f>
        <v>#NUM!</v>
      </c>
      <c r="AJ1239" s="45" t="e">
        <f t="shared" si="53"/>
        <v>#NUM!</v>
      </c>
    </row>
    <row r="1240" spans="28:36" x14ac:dyDescent="0.2">
      <c r="AB1240" s="114" t="s">
        <v>87</v>
      </c>
      <c r="AC1240" s="40">
        <f>_xll.qlInterestRateIndexFixingDate($Y$21,AD1240)</f>
        <v>48075</v>
      </c>
      <c r="AD1240" s="40">
        <f>_xll.qlCalendarAdvance(calendar,$AD1239,AB1240,,,trigger)</f>
        <v>48079</v>
      </c>
      <c r="AE1240" s="40">
        <f>_xll.qlInterestRateIndexMaturity($Y$21,AD1240,)</f>
        <v>48171</v>
      </c>
      <c r="AF1240" s="43" t="e">
        <f>_xll.qlTenorBasisValue(TenorBasis3M,AD1240,_xll.ohTrigger(trigger,$Y$36))</f>
        <v>#NUM!</v>
      </c>
      <c r="AG1240" s="82" t="e">
        <f t="shared" si="52"/>
        <v>#NUM!</v>
      </c>
      <c r="AH1240" s="82">
        <f>_xll.qlIndexFixing($Y$21,$AC1240,TRUE,_xll.ohTrigger(trigger))</f>
        <v>2.068072877394252E-2</v>
      </c>
      <c r="AI1240" s="43" t="e">
        <f>_xll.qlIndexFixing($Y$6,$AC1240,TRUE,trigger)</f>
        <v>#NUM!</v>
      </c>
      <c r="AJ1240" s="45" t="e">
        <f t="shared" si="53"/>
        <v>#NUM!</v>
      </c>
    </row>
    <row r="1241" spans="28:36" x14ac:dyDescent="0.2">
      <c r="AB1241" s="114" t="s">
        <v>87</v>
      </c>
      <c r="AC1241" s="40">
        <f>_xll.qlInterestRateIndexFixingDate($Y$21,AD1241)</f>
        <v>48082</v>
      </c>
      <c r="AD1241" s="40">
        <f>_xll.qlCalendarAdvance(calendar,$AD1240,AB1241,,,trigger)</f>
        <v>48086</v>
      </c>
      <c r="AE1241" s="40">
        <f>_xll.qlInterestRateIndexMaturity($Y$21,AD1241,)</f>
        <v>48178</v>
      </c>
      <c r="AF1241" s="43" t="e">
        <f>_xll.qlTenorBasisValue(TenorBasis3M,AD1241,_xll.ohTrigger(trigger,$Y$36))</f>
        <v>#NUM!</v>
      </c>
      <c r="AG1241" s="82" t="e">
        <f t="shared" si="52"/>
        <v>#NUM!</v>
      </c>
      <c r="AH1241" s="82">
        <f>_xll.qlIndexFixing($Y$21,$AC1241,TRUE,_xll.ohTrigger(trigger))</f>
        <v>2.0672377819948986E-2</v>
      </c>
      <c r="AI1241" s="43" t="e">
        <f>_xll.qlIndexFixing($Y$6,$AC1241,TRUE,trigger)</f>
        <v>#NUM!</v>
      </c>
      <c r="AJ1241" s="45" t="e">
        <f t="shared" si="53"/>
        <v>#NUM!</v>
      </c>
    </row>
    <row r="1242" spans="28:36" x14ac:dyDescent="0.2">
      <c r="AB1242" s="114" t="s">
        <v>87</v>
      </c>
      <c r="AC1242" s="40">
        <f>_xll.qlInterestRateIndexFixingDate($Y$21,AD1242)</f>
        <v>48089</v>
      </c>
      <c r="AD1242" s="40">
        <f>_xll.qlCalendarAdvance(calendar,$AD1241,AB1242,,,trigger)</f>
        <v>48093</v>
      </c>
      <c r="AE1242" s="40">
        <f>_xll.qlInterestRateIndexMaturity($Y$21,AD1242,)</f>
        <v>48184</v>
      </c>
      <c r="AF1242" s="43" t="e">
        <f>_xll.qlTenorBasisValue(TenorBasis3M,AD1242,_xll.ohTrigger(trigger,$Y$36))</f>
        <v>#NUM!</v>
      </c>
      <c r="AG1242" s="82" t="e">
        <f t="shared" si="52"/>
        <v>#NUM!</v>
      </c>
      <c r="AH1242" s="82">
        <f>_xll.qlIndexFixing($Y$21,$AC1242,TRUE,_xll.ohTrigger(trigger))</f>
        <v>2.066400248937306E-2</v>
      </c>
      <c r="AI1242" s="43" t="e">
        <f>_xll.qlIndexFixing($Y$6,$AC1242,TRUE,trigger)</f>
        <v>#NUM!</v>
      </c>
      <c r="AJ1242" s="45" t="e">
        <f t="shared" si="53"/>
        <v>#NUM!</v>
      </c>
    </row>
    <row r="1243" spans="28:36" x14ac:dyDescent="0.2">
      <c r="AB1243" s="114" t="s">
        <v>87</v>
      </c>
      <c r="AC1243" s="40">
        <f>_xll.qlInterestRateIndexFixingDate($Y$21,AD1243)</f>
        <v>48096</v>
      </c>
      <c r="AD1243" s="40">
        <f>_xll.qlCalendarAdvance(calendar,$AD1242,AB1243,,,trigger)</f>
        <v>48100</v>
      </c>
      <c r="AE1243" s="40">
        <f>_xll.qlInterestRateIndexMaturity($Y$21,AD1243,)</f>
        <v>48191</v>
      </c>
      <c r="AF1243" s="43" t="e">
        <f>_xll.qlTenorBasisValue(TenorBasis3M,AD1243,_xll.ohTrigger(trigger,$Y$36))</f>
        <v>#NUM!</v>
      </c>
      <c r="AG1243" s="82" t="e">
        <f t="shared" si="52"/>
        <v>#NUM!</v>
      </c>
      <c r="AH1243" s="82">
        <f>_xll.qlIndexFixing($Y$21,$AC1243,TRUE,_xll.ohTrigger(trigger))</f>
        <v>2.0655576840959367E-2</v>
      </c>
      <c r="AI1243" s="43" t="e">
        <f>_xll.qlIndexFixing($Y$6,$AC1243,TRUE,trigger)</f>
        <v>#NUM!</v>
      </c>
      <c r="AJ1243" s="45" t="e">
        <f t="shared" si="53"/>
        <v>#NUM!</v>
      </c>
    </row>
    <row r="1244" spans="28:36" x14ac:dyDescent="0.2">
      <c r="AB1244" s="114" t="s">
        <v>87</v>
      </c>
      <c r="AC1244" s="40">
        <f>_xll.qlInterestRateIndexFixingDate($Y$21,AD1244)</f>
        <v>48103</v>
      </c>
      <c r="AD1244" s="40">
        <f>_xll.qlCalendarAdvance(calendar,$AD1243,AB1244,,,trigger)</f>
        <v>48107</v>
      </c>
      <c r="AE1244" s="40">
        <f>_xll.qlInterestRateIndexMaturity($Y$21,AD1244,)</f>
        <v>48198</v>
      </c>
      <c r="AF1244" s="43" t="e">
        <f>_xll.qlTenorBasisValue(TenorBasis3M,AD1244,_xll.ohTrigger(trigger,$Y$36))</f>
        <v>#NUM!</v>
      </c>
      <c r="AG1244" s="82" t="e">
        <f t="shared" si="52"/>
        <v>#NUM!</v>
      </c>
      <c r="AH1244" s="82">
        <f>_xll.qlIndexFixing($Y$21,$AC1244,TRUE,_xll.ohTrigger(trigger))</f>
        <v>2.06471122144379E-2</v>
      </c>
      <c r="AI1244" s="43" t="e">
        <f>_xll.qlIndexFixing($Y$6,$AC1244,TRUE,trigger)</f>
        <v>#NUM!</v>
      </c>
      <c r="AJ1244" s="45" t="e">
        <f t="shared" si="53"/>
        <v>#NUM!</v>
      </c>
    </row>
    <row r="1245" spans="28:36" x14ac:dyDescent="0.2">
      <c r="AB1245" s="114" t="s">
        <v>87</v>
      </c>
      <c r="AC1245" s="40">
        <f>_xll.qlInterestRateIndexFixingDate($Y$21,AD1245)</f>
        <v>48110</v>
      </c>
      <c r="AD1245" s="40">
        <f>_xll.qlCalendarAdvance(calendar,$AD1244,AB1245,,,trigger)</f>
        <v>48114</v>
      </c>
      <c r="AE1245" s="40">
        <f>_xll.qlInterestRateIndexMaturity($Y$21,AD1245,)</f>
        <v>48205</v>
      </c>
      <c r="AF1245" s="43" t="e">
        <f>_xll.qlTenorBasisValue(TenorBasis3M,AD1245,_xll.ohTrigger(trigger,$Y$36))</f>
        <v>#NUM!</v>
      </c>
      <c r="AG1245" s="82" t="e">
        <f t="shared" si="52"/>
        <v>#NUM!</v>
      </c>
      <c r="AH1245" s="82">
        <f>_xll.qlIndexFixing($Y$21,$AC1245,TRUE,_xll.ohTrigger(trigger))</f>
        <v>2.0638608610054614E-2</v>
      </c>
      <c r="AI1245" s="43" t="e">
        <f>_xll.qlIndexFixing($Y$6,$AC1245,TRUE,trigger)</f>
        <v>#NUM!</v>
      </c>
      <c r="AJ1245" s="45" t="e">
        <f t="shared" si="53"/>
        <v>#NUM!</v>
      </c>
    </row>
    <row r="1246" spans="28:36" x14ac:dyDescent="0.2">
      <c r="AB1246" s="114" t="s">
        <v>87</v>
      </c>
      <c r="AC1246" s="40">
        <f>_xll.qlInterestRateIndexFixingDate($Y$21,AD1246)</f>
        <v>48117</v>
      </c>
      <c r="AD1246" s="40">
        <f>_xll.qlCalendarAdvance(calendar,$AD1245,AB1246,,,trigger)</f>
        <v>48121</v>
      </c>
      <c r="AE1246" s="40">
        <f>_xll.qlInterestRateIndexMaturity($Y$21,AD1246,)</f>
        <v>48213</v>
      </c>
      <c r="AF1246" s="43" t="e">
        <f>_xll.qlTenorBasisValue(TenorBasis3M,AD1246,_xll.ohTrigger(trigger,$Y$36))</f>
        <v>#NUM!</v>
      </c>
      <c r="AG1246" s="82" t="e">
        <f t="shared" si="52"/>
        <v>#NUM!</v>
      </c>
      <c r="AH1246" s="82">
        <f>_xll.qlIndexFixing($Y$21,$AC1246,TRUE,_xll.ohTrigger(trigger))</f>
        <v>2.0630038345616379E-2</v>
      </c>
      <c r="AI1246" s="43" t="e">
        <f>_xll.qlIndexFixing($Y$6,$AC1246,TRUE,trigger)</f>
        <v>#NUM!</v>
      </c>
      <c r="AJ1246" s="45" t="e">
        <f t="shared" si="53"/>
        <v>#NUM!</v>
      </c>
    </row>
    <row r="1247" spans="28:36" x14ac:dyDescent="0.2">
      <c r="AB1247" s="114" t="s">
        <v>87</v>
      </c>
      <c r="AC1247" s="40">
        <f>_xll.qlInterestRateIndexFixingDate($Y$21,AD1247)</f>
        <v>48124</v>
      </c>
      <c r="AD1247" s="40">
        <f>_xll.qlCalendarAdvance(calendar,$AD1246,AB1247,,,trigger)</f>
        <v>48128</v>
      </c>
      <c r="AE1247" s="40">
        <f>_xll.qlInterestRateIndexMaturity($Y$21,AD1247,)</f>
        <v>48220</v>
      </c>
      <c r="AF1247" s="43" t="e">
        <f>_xll.qlTenorBasisValue(TenorBasis3M,AD1247,_xll.ohTrigger(trigger,$Y$36))</f>
        <v>#NUM!</v>
      </c>
      <c r="AG1247" s="82" t="e">
        <f t="shared" si="52"/>
        <v>#NUM!</v>
      </c>
      <c r="AH1247" s="82">
        <f>_xll.qlIndexFixing($Y$21,$AC1247,TRUE,_xll.ohTrigger(trigger))</f>
        <v>2.0621453511638767E-2</v>
      </c>
      <c r="AI1247" s="43" t="e">
        <f>_xll.qlIndexFixing($Y$6,$AC1247,TRUE,trigger)</f>
        <v>#NUM!</v>
      </c>
      <c r="AJ1247" s="45" t="e">
        <f t="shared" si="53"/>
        <v>#NUM!</v>
      </c>
    </row>
    <row r="1248" spans="28:36" x14ac:dyDescent="0.2">
      <c r="AB1248" s="114" t="s">
        <v>87</v>
      </c>
      <c r="AC1248" s="40">
        <f>_xll.qlInterestRateIndexFixingDate($Y$21,AD1248)</f>
        <v>48131</v>
      </c>
      <c r="AD1248" s="40">
        <f>_xll.qlCalendarAdvance(calendar,$AD1247,AB1248,,,trigger)</f>
        <v>48135</v>
      </c>
      <c r="AE1248" s="40">
        <f>_xll.qlInterestRateIndexMaturity($Y$21,AD1248,)</f>
        <v>48227</v>
      </c>
      <c r="AF1248" s="43" t="e">
        <f>_xll.qlTenorBasisValue(TenorBasis3M,AD1248,_xll.ohTrigger(trigger,$Y$36))</f>
        <v>#NUM!</v>
      </c>
      <c r="AG1248" s="82" t="e">
        <f t="shared" si="52"/>
        <v>#NUM!</v>
      </c>
      <c r="AH1248" s="82">
        <f>_xll.qlIndexFixing($Y$21,$AC1248,TRUE,_xll.ohTrigger(trigger))</f>
        <v>2.0612829698550782E-2</v>
      </c>
      <c r="AI1248" s="43" t="e">
        <f>_xll.qlIndexFixing($Y$6,$AC1248,TRUE,trigger)</f>
        <v>#NUM!</v>
      </c>
      <c r="AJ1248" s="45" t="e">
        <f t="shared" si="53"/>
        <v>#NUM!</v>
      </c>
    </row>
    <row r="1249" spans="28:36" x14ac:dyDescent="0.2">
      <c r="AB1249" s="114" t="s">
        <v>87</v>
      </c>
      <c r="AC1249" s="40">
        <f>_xll.qlInterestRateIndexFixingDate($Y$21,AD1249)</f>
        <v>48138</v>
      </c>
      <c r="AD1249" s="40">
        <f>_xll.qlCalendarAdvance(calendar,$AD1248,AB1249,,,trigger)</f>
        <v>48142</v>
      </c>
      <c r="AE1249" s="40">
        <f>_xll.qlInterestRateIndexMaturity($Y$21,AD1249,)</f>
        <v>48234</v>
      </c>
      <c r="AF1249" s="43" t="e">
        <f>_xll.qlTenorBasisValue(TenorBasis3M,AD1249,_xll.ohTrigger(trigger,$Y$36))</f>
        <v>#NUM!</v>
      </c>
      <c r="AG1249" s="82" t="e">
        <f t="shared" si="52"/>
        <v>#NUM!</v>
      </c>
      <c r="AH1249" s="82">
        <f>_xll.qlIndexFixing($Y$21,$AC1249,TRUE,_xll.ohTrigger(trigger))</f>
        <v>2.0604166906610474E-2</v>
      </c>
      <c r="AI1249" s="43" t="e">
        <f>_xll.qlIndexFixing($Y$6,$AC1249,TRUE,trigger)</f>
        <v>#NUM!</v>
      </c>
      <c r="AJ1249" s="45" t="e">
        <f t="shared" si="53"/>
        <v>#NUM!</v>
      </c>
    </row>
    <row r="1250" spans="28:36" x14ac:dyDescent="0.2">
      <c r="AB1250" s="114" t="s">
        <v>87</v>
      </c>
      <c r="AC1250" s="40">
        <f>_xll.qlInterestRateIndexFixingDate($Y$21,AD1250)</f>
        <v>48145</v>
      </c>
      <c r="AD1250" s="40">
        <f>_xll.qlCalendarAdvance(calendar,$AD1249,AB1250,,,trigger)</f>
        <v>48149</v>
      </c>
      <c r="AE1250" s="40">
        <f>_xll.qlInterestRateIndexMaturity($Y$21,AD1250,)</f>
        <v>48241</v>
      </c>
      <c r="AF1250" s="43" t="e">
        <f>_xll.qlTenorBasisValue(TenorBasis3M,AD1250,_xll.ohTrigger(trigger,$Y$36))</f>
        <v>#NUM!</v>
      </c>
      <c r="AG1250" s="82" t="e">
        <f t="shared" si="52"/>
        <v>#NUM!</v>
      </c>
      <c r="AH1250" s="82">
        <f>_xll.qlIndexFixing($Y$21,$AC1250,TRUE,_xll.ohTrigger(trigger))</f>
        <v>2.0595465136073299E-2</v>
      </c>
      <c r="AI1250" s="43" t="e">
        <f>_xll.qlIndexFixing($Y$6,$AC1250,TRUE,trigger)</f>
        <v>#NUM!</v>
      </c>
      <c r="AJ1250" s="45" t="e">
        <f t="shared" si="53"/>
        <v>#NUM!</v>
      </c>
    </row>
    <row r="1251" spans="28:36" x14ac:dyDescent="0.2">
      <c r="AB1251" s="114" t="s">
        <v>87</v>
      </c>
      <c r="AC1251" s="40">
        <f>_xll.qlInterestRateIndexFixingDate($Y$21,AD1251)</f>
        <v>48152</v>
      </c>
      <c r="AD1251" s="40">
        <f>_xll.qlCalendarAdvance(calendar,$AD1250,AB1251,,,trigger)</f>
        <v>48156</v>
      </c>
      <c r="AE1251" s="40">
        <f>_xll.qlInterestRateIndexMaturity($Y$21,AD1251,)</f>
        <v>48248</v>
      </c>
      <c r="AF1251" s="43" t="e">
        <f>_xll.qlTenorBasisValue(TenorBasis3M,AD1251,_xll.ohTrigger(trigger,$Y$36))</f>
        <v>#NUM!</v>
      </c>
      <c r="AG1251" s="82" t="e">
        <f t="shared" si="52"/>
        <v>#NUM!</v>
      </c>
      <c r="AH1251" s="82">
        <f>_xll.qlIndexFixing($Y$21,$AC1251,TRUE,_xll.ohTrigger(trigger))</f>
        <v>2.0586724387198174E-2</v>
      </c>
      <c r="AI1251" s="43" t="e">
        <f>_xll.qlIndexFixing($Y$6,$AC1251,TRUE,trigger)</f>
        <v>#NUM!</v>
      </c>
      <c r="AJ1251" s="45" t="e">
        <f t="shared" si="53"/>
        <v>#NUM!</v>
      </c>
    </row>
    <row r="1252" spans="28:36" x14ac:dyDescent="0.2">
      <c r="AB1252" s="114" t="s">
        <v>87</v>
      </c>
      <c r="AC1252" s="40">
        <f>_xll.qlInterestRateIndexFixingDate($Y$21,AD1252)</f>
        <v>48159</v>
      </c>
      <c r="AD1252" s="40">
        <f>_xll.qlCalendarAdvance(calendar,$AD1251,AB1252,,,trigger)</f>
        <v>48163</v>
      </c>
      <c r="AE1252" s="40">
        <f>_xll.qlInterestRateIndexMaturity($Y$21,AD1252,)</f>
        <v>48255</v>
      </c>
      <c r="AF1252" s="43" t="e">
        <f>_xll.qlTenorBasisValue(TenorBasis3M,AD1252,_xll.ohTrigger(trigger,$Y$36))</f>
        <v>#NUM!</v>
      </c>
      <c r="AG1252" s="82" t="e">
        <f t="shared" si="52"/>
        <v>#NUM!</v>
      </c>
      <c r="AH1252" s="82">
        <f>_xll.qlIndexFixing($Y$21,$AC1252,TRUE,_xll.ohTrigger(trigger))</f>
        <v>2.057794466024402E-2</v>
      </c>
      <c r="AI1252" s="43" t="e">
        <f>_xll.qlIndexFixing($Y$6,$AC1252,TRUE,trigger)</f>
        <v>#NUM!</v>
      </c>
      <c r="AJ1252" s="45" t="e">
        <f t="shared" si="53"/>
        <v>#NUM!</v>
      </c>
    </row>
    <row r="1253" spans="28:36" x14ac:dyDescent="0.2">
      <c r="AB1253" s="114" t="s">
        <v>87</v>
      </c>
      <c r="AC1253" s="40">
        <f>_xll.qlInterestRateIndexFixingDate($Y$21,AD1253)</f>
        <v>48166</v>
      </c>
      <c r="AD1253" s="40">
        <f>_xll.qlCalendarAdvance(calendar,$AD1252,AB1253,,,trigger)</f>
        <v>48170</v>
      </c>
      <c r="AE1253" s="40">
        <f>_xll.qlInterestRateIndexMaturity($Y$21,AD1253,)</f>
        <v>48262</v>
      </c>
      <c r="AF1253" s="43" t="e">
        <f>_xll.qlTenorBasisValue(TenorBasis3M,AD1253,_xll.ohTrigger(trigger,$Y$36))</f>
        <v>#NUM!</v>
      </c>
      <c r="AG1253" s="82" t="e">
        <f t="shared" si="52"/>
        <v>#NUM!</v>
      </c>
      <c r="AH1253" s="82">
        <f>_xll.qlIndexFixing($Y$21,$AC1253,TRUE,_xll.ohTrigger(trigger))</f>
        <v>2.0569125955475848E-2</v>
      </c>
      <c r="AI1253" s="43" t="e">
        <f>_xll.qlIndexFixing($Y$6,$AC1253,TRUE,trigger)</f>
        <v>#NUM!</v>
      </c>
      <c r="AJ1253" s="45" t="e">
        <f t="shared" si="53"/>
        <v>#NUM!</v>
      </c>
    </row>
    <row r="1254" spans="28:36" x14ac:dyDescent="0.2">
      <c r="AB1254" s="114" t="s">
        <v>87</v>
      </c>
      <c r="AC1254" s="40">
        <f>_xll.qlInterestRateIndexFixingDate($Y$21,AD1254)</f>
        <v>48173</v>
      </c>
      <c r="AD1254" s="40">
        <f>_xll.qlCalendarAdvance(calendar,$AD1253,AB1254,,,trigger)</f>
        <v>48177</v>
      </c>
      <c r="AE1254" s="40">
        <f>_xll.qlInterestRateIndexMaturity($Y$21,AD1254,)</f>
        <v>48269</v>
      </c>
      <c r="AF1254" s="43" t="e">
        <f>_xll.qlTenorBasisValue(TenorBasis3M,AD1254,_xll.ohTrigger(trigger,$Y$36))</f>
        <v>#NUM!</v>
      </c>
      <c r="AG1254" s="82" t="e">
        <f t="shared" si="52"/>
        <v>#NUM!</v>
      </c>
      <c r="AH1254" s="82">
        <f>_xll.qlIndexFixing($Y$21,$AC1254,TRUE,_xll.ohTrigger(trigger))</f>
        <v>2.0560268273151713E-2</v>
      </c>
      <c r="AI1254" s="43" t="e">
        <f>_xll.qlIndexFixing($Y$6,$AC1254,TRUE,trigger)</f>
        <v>#NUM!</v>
      </c>
      <c r="AJ1254" s="45" t="e">
        <f t="shared" si="53"/>
        <v>#NUM!</v>
      </c>
    </row>
    <row r="1255" spans="28:36" x14ac:dyDescent="0.2">
      <c r="AB1255" s="114" t="s">
        <v>87</v>
      </c>
      <c r="AC1255" s="40">
        <f>_xll.qlInterestRateIndexFixingDate($Y$21,AD1255)</f>
        <v>48180</v>
      </c>
      <c r="AD1255" s="40">
        <f>_xll.qlCalendarAdvance(calendar,$AD1254,AB1255,,,trigger)</f>
        <v>48184</v>
      </c>
      <c r="AE1255" s="40">
        <f>_xll.qlInterestRateIndexMaturity($Y$21,AD1255,)</f>
        <v>48275</v>
      </c>
      <c r="AF1255" s="43" t="e">
        <f>_xll.qlTenorBasisValue(TenorBasis3M,AD1255,_xll.ohTrigger(trigger,$Y$36))</f>
        <v>#NUM!</v>
      </c>
      <c r="AG1255" s="82" t="e">
        <f t="shared" si="52"/>
        <v>#NUM!</v>
      </c>
      <c r="AH1255" s="82">
        <f>_xll.qlIndexFixing($Y$21,$AC1255,TRUE,_xll.ohTrigger(trigger))</f>
        <v>2.0551428839522313E-2</v>
      </c>
      <c r="AI1255" s="43" t="e">
        <f>_xll.qlIndexFixing($Y$6,$AC1255,TRUE,trigger)</f>
        <v>#NUM!</v>
      </c>
      <c r="AJ1255" s="45" t="e">
        <f t="shared" si="53"/>
        <v>#NUM!</v>
      </c>
    </row>
    <row r="1256" spans="28:36" x14ac:dyDescent="0.2">
      <c r="AB1256" s="114" t="s">
        <v>87</v>
      </c>
      <c r="AC1256" s="40">
        <f>_xll.qlInterestRateIndexFixingDate($Y$21,AD1256)</f>
        <v>48187</v>
      </c>
      <c r="AD1256" s="40">
        <f>_xll.qlCalendarAdvance(calendar,$AD1255,AB1256,,,trigger)</f>
        <v>48191</v>
      </c>
      <c r="AE1256" s="40">
        <f>_xll.qlInterestRateIndexMaturity($Y$21,AD1256,)</f>
        <v>48282</v>
      </c>
      <c r="AF1256" s="43" t="e">
        <f>_xll.qlTenorBasisValue(TenorBasis3M,AD1256,_xll.ohTrigger(trigger,$Y$36))</f>
        <v>#NUM!</v>
      </c>
      <c r="AG1256" s="82" t="e">
        <f t="shared" si="52"/>
        <v>#NUM!</v>
      </c>
      <c r="AH1256" s="82">
        <f>_xll.qlIndexFixing($Y$21,$AC1256,TRUE,_xll.ohTrigger(trigger))</f>
        <v>2.0542496495439461E-2</v>
      </c>
      <c r="AI1256" s="43" t="e">
        <f>_xll.qlIndexFixing($Y$6,$AC1256,TRUE,trigger)</f>
        <v>#NUM!</v>
      </c>
      <c r="AJ1256" s="45" t="e">
        <f t="shared" si="53"/>
        <v>#NUM!</v>
      </c>
    </row>
    <row r="1257" spans="28:36" x14ac:dyDescent="0.2">
      <c r="AB1257" s="114" t="s">
        <v>87</v>
      </c>
      <c r="AC1257" s="40">
        <f>_xll.qlInterestRateIndexFixingDate($Y$21,AD1257)</f>
        <v>48194</v>
      </c>
      <c r="AD1257" s="40">
        <f>_xll.qlCalendarAdvance(calendar,$AD1256,AB1257,,,trigger)</f>
        <v>48198</v>
      </c>
      <c r="AE1257" s="40">
        <f>_xll.qlInterestRateIndexMaturity($Y$21,AD1257,)</f>
        <v>48289</v>
      </c>
      <c r="AF1257" s="43" t="e">
        <f>_xll.qlTenorBasisValue(TenorBasis3M,AD1257,_xll.ohTrigger(trigger,$Y$36))</f>
        <v>#NUM!</v>
      </c>
      <c r="AG1257" s="82" t="e">
        <f t="shared" si="52"/>
        <v>#NUM!</v>
      </c>
      <c r="AH1257" s="82">
        <f>_xll.qlIndexFixing($Y$21,$AC1257,TRUE,_xll.ohTrigger(trigger))</f>
        <v>2.0533525176573648E-2</v>
      </c>
      <c r="AI1257" s="43" t="e">
        <f>_xll.qlIndexFixing($Y$6,$AC1257,TRUE,trigger)</f>
        <v>#NUM!</v>
      </c>
      <c r="AJ1257" s="45" t="e">
        <f t="shared" si="53"/>
        <v>#NUM!</v>
      </c>
    </row>
    <row r="1258" spans="28:36" x14ac:dyDescent="0.2">
      <c r="AB1258" s="114" t="s">
        <v>87</v>
      </c>
      <c r="AC1258" s="40">
        <f>_xll.qlInterestRateIndexFixingDate($Y$21,AD1258)</f>
        <v>48201</v>
      </c>
      <c r="AD1258" s="40">
        <f>_xll.qlCalendarAdvance(calendar,$AD1257,AB1258,,,trigger)</f>
        <v>48205</v>
      </c>
      <c r="AE1258" s="40">
        <f>_xll.qlInterestRateIndexMaturity($Y$21,AD1258,)</f>
        <v>48296</v>
      </c>
      <c r="AF1258" s="43" t="e">
        <f>_xll.qlTenorBasisValue(TenorBasis3M,AD1258,_xll.ohTrigger(trigger,$Y$36))</f>
        <v>#NUM!</v>
      </c>
      <c r="AG1258" s="82" t="e">
        <f t="shared" si="52"/>
        <v>#NUM!</v>
      </c>
      <c r="AH1258" s="82">
        <f>_xll.qlIndexFixing($Y$21,$AC1258,TRUE,_xll.ohTrigger(trigger))</f>
        <v>2.0524514883188398E-2</v>
      </c>
      <c r="AI1258" s="43" t="e">
        <f>_xll.qlIndexFixing($Y$6,$AC1258,TRUE,trigger)</f>
        <v>#NUM!</v>
      </c>
      <c r="AJ1258" s="45" t="e">
        <f t="shared" si="53"/>
        <v>#NUM!</v>
      </c>
    </row>
    <row r="1259" spans="28:36" x14ac:dyDescent="0.2">
      <c r="AB1259" s="114" t="s">
        <v>87</v>
      </c>
      <c r="AC1259" s="40">
        <f>_xll.qlInterestRateIndexFixingDate($Y$21,AD1259)</f>
        <v>48206</v>
      </c>
      <c r="AD1259" s="40">
        <f>_xll.qlCalendarAdvance(calendar,$AD1258,AB1259,,,trigger)</f>
        <v>48212</v>
      </c>
      <c r="AE1259" s="40">
        <f>_xll.qlInterestRateIndexMaturity($Y$21,AD1259,)</f>
        <v>48303</v>
      </c>
      <c r="AF1259" s="43" t="e">
        <f>_xll.qlTenorBasisValue(TenorBasis3M,AD1259,_xll.ohTrigger(trigger,$Y$36))</f>
        <v>#NUM!</v>
      </c>
      <c r="AG1259" s="82" t="e">
        <f t="shared" si="52"/>
        <v>#NUM!</v>
      </c>
      <c r="AH1259" s="82">
        <f>_xll.qlIndexFixing($Y$21,$AC1259,TRUE,_xll.ohTrigger(trigger))</f>
        <v>2.0515465615549875E-2</v>
      </c>
      <c r="AI1259" s="43" t="e">
        <f>_xll.qlIndexFixing($Y$6,$AC1259,TRUE,trigger)</f>
        <v>#NUM!</v>
      </c>
      <c r="AJ1259" s="45" t="e">
        <f t="shared" si="53"/>
        <v>#NUM!</v>
      </c>
    </row>
    <row r="1260" spans="28:36" x14ac:dyDescent="0.2">
      <c r="AB1260" s="114" t="s">
        <v>87</v>
      </c>
      <c r="AC1260" s="40">
        <f>_xll.qlInterestRateIndexFixingDate($Y$21,AD1260)</f>
        <v>48215</v>
      </c>
      <c r="AD1260" s="40">
        <f>_xll.qlCalendarAdvance(calendar,$AD1259,AB1260,,,trigger)</f>
        <v>48219</v>
      </c>
      <c r="AE1260" s="40">
        <f>_xll.qlInterestRateIndexMaturity($Y$21,AD1260,)</f>
        <v>48310</v>
      </c>
      <c r="AF1260" s="43" t="e">
        <f>_xll.qlTenorBasisValue(TenorBasis3M,AD1260,_xll.ohTrigger(trigger,$Y$36))</f>
        <v>#NUM!</v>
      </c>
      <c r="AG1260" s="82" t="e">
        <f t="shared" si="52"/>
        <v>#NUM!</v>
      </c>
      <c r="AH1260" s="82">
        <f>_xll.qlIndexFixing($Y$21,$AC1260,TRUE,_xll.ohTrigger(trigger))</f>
        <v>2.0506377373923357E-2</v>
      </c>
      <c r="AI1260" s="43" t="e">
        <f>_xll.qlIndexFixing($Y$6,$AC1260,TRUE,trigger)</f>
        <v>#NUM!</v>
      </c>
      <c r="AJ1260" s="45" t="e">
        <f t="shared" si="53"/>
        <v>#NUM!</v>
      </c>
    </row>
    <row r="1261" spans="28:36" x14ac:dyDescent="0.2">
      <c r="AB1261" s="114" t="s">
        <v>87</v>
      </c>
      <c r="AC1261" s="40">
        <f>_xll.qlInterestRateIndexFixingDate($Y$21,AD1261)</f>
        <v>48222</v>
      </c>
      <c r="AD1261" s="40">
        <f>_xll.qlCalendarAdvance(calendar,$AD1260,AB1261,,,trigger)</f>
        <v>48226</v>
      </c>
      <c r="AE1261" s="40">
        <f>_xll.qlInterestRateIndexMaturity($Y$21,AD1261,)</f>
        <v>48317</v>
      </c>
      <c r="AF1261" s="43" t="e">
        <f>_xll.qlTenorBasisValue(TenorBasis3M,AD1261,_xll.ohTrigger(trigger,$Y$36))</f>
        <v>#NUM!</v>
      </c>
      <c r="AG1261" s="82" t="e">
        <f t="shared" si="52"/>
        <v>#NUM!</v>
      </c>
      <c r="AH1261" s="82">
        <f>_xll.qlIndexFixing($Y$21,$AC1261,TRUE,_xll.ohTrigger(trigger))</f>
        <v>2.0497250158576764E-2</v>
      </c>
      <c r="AI1261" s="43" t="e">
        <f>_xll.qlIndexFixing($Y$6,$AC1261,TRUE,trigger)</f>
        <v>#NUM!</v>
      </c>
      <c r="AJ1261" s="45" t="e">
        <f t="shared" si="53"/>
        <v>#NUM!</v>
      </c>
    </row>
    <row r="1262" spans="28:36" x14ac:dyDescent="0.2">
      <c r="AB1262" s="114" t="s">
        <v>87</v>
      </c>
      <c r="AC1262" s="40">
        <f>_xll.qlInterestRateIndexFixingDate($Y$21,AD1262)</f>
        <v>48229</v>
      </c>
      <c r="AD1262" s="40">
        <f>_xll.qlCalendarAdvance(calendar,$AD1261,AB1262,,,trigger)</f>
        <v>48233</v>
      </c>
      <c r="AE1262" s="40">
        <f>_xll.qlInterestRateIndexMaturity($Y$21,AD1262,)</f>
        <v>48324</v>
      </c>
      <c r="AF1262" s="43" t="e">
        <f>_xll.qlTenorBasisValue(TenorBasis3M,AD1262,_xll.ohTrigger(trigger,$Y$36))</f>
        <v>#NUM!</v>
      </c>
      <c r="AG1262" s="82" t="e">
        <f t="shared" si="52"/>
        <v>#NUM!</v>
      </c>
      <c r="AH1262" s="82">
        <f>_xll.qlIndexFixing($Y$21,$AC1262,TRUE,_xll.ohTrigger(trigger))</f>
        <v>2.0488083969777134E-2</v>
      </c>
      <c r="AI1262" s="43" t="e">
        <f>_xll.qlIndexFixing($Y$6,$AC1262,TRUE,trigger)</f>
        <v>#NUM!</v>
      </c>
      <c r="AJ1262" s="45" t="e">
        <f t="shared" si="53"/>
        <v>#NUM!</v>
      </c>
    </row>
    <row r="1263" spans="28:36" x14ac:dyDescent="0.2">
      <c r="AB1263" s="114" t="s">
        <v>87</v>
      </c>
      <c r="AC1263" s="40">
        <f>_xll.qlInterestRateIndexFixingDate($Y$21,AD1263)</f>
        <v>48236</v>
      </c>
      <c r="AD1263" s="40">
        <f>_xll.qlCalendarAdvance(calendar,$AD1262,AB1263,,,trigger)</f>
        <v>48240</v>
      </c>
      <c r="AE1263" s="40">
        <f>_xll.qlInterestRateIndexMaturity($Y$21,AD1263,)</f>
        <v>48331</v>
      </c>
      <c r="AF1263" s="43" t="e">
        <f>_xll.qlTenorBasisValue(TenorBasis3M,AD1263,_xll.ohTrigger(trigger,$Y$36))</f>
        <v>#NUM!</v>
      </c>
      <c r="AG1263" s="82" t="e">
        <f t="shared" si="52"/>
        <v>#NUM!</v>
      </c>
      <c r="AH1263" s="82">
        <f>_xll.qlIndexFixing($Y$21,$AC1263,TRUE,_xll.ohTrigger(trigger))</f>
        <v>2.0478878807795902E-2</v>
      </c>
      <c r="AI1263" s="43" t="e">
        <f>_xll.qlIndexFixing($Y$6,$AC1263,TRUE,trigger)</f>
        <v>#NUM!</v>
      </c>
      <c r="AJ1263" s="45" t="e">
        <f t="shared" si="53"/>
        <v>#NUM!</v>
      </c>
    </row>
    <row r="1264" spans="28:36" x14ac:dyDescent="0.2">
      <c r="AB1264" s="114" t="s">
        <v>87</v>
      </c>
      <c r="AC1264" s="40">
        <f>_xll.qlInterestRateIndexFixingDate($Y$21,AD1264)</f>
        <v>48243</v>
      </c>
      <c r="AD1264" s="40">
        <f>_xll.qlCalendarAdvance(calendar,$AD1263,AB1264,,,trigger)</f>
        <v>48247</v>
      </c>
      <c r="AE1264" s="40">
        <f>_xll.qlInterestRateIndexMaturity($Y$21,AD1264,)</f>
        <v>48337</v>
      </c>
      <c r="AF1264" s="43" t="e">
        <f>_xll.qlTenorBasisValue(TenorBasis3M,AD1264,_xll.ohTrigger(trigger,$Y$36))</f>
        <v>#NUM!</v>
      </c>
      <c r="AG1264" s="82" t="e">
        <f t="shared" si="52"/>
        <v>#NUM!</v>
      </c>
      <c r="AH1264" s="82">
        <f>_xll.qlIndexFixing($Y$21,$AC1264,TRUE,_xll.ohTrigger(trigger))</f>
        <v>2.0469721283941311E-2</v>
      </c>
      <c r="AI1264" s="43" t="e">
        <f>_xll.qlIndexFixing($Y$6,$AC1264,TRUE,trigger)</f>
        <v>#NUM!</v>
      </c>
      <c r="AJ1264" s="45" t="e">
        <f t="shared" si="53"/>
        <v>#NUM!</v>
      </c>
    </row>
    <row r="1265" spans="28:36" x14ac:dyDescent="0.2">
      <c r="AB1265" s="114" t="s">
        <v>87</v>
      </c>
      <c r="AC1265" s="40">
        <f>_xll.qlInterestRateIndexFixingDate($Y$21,AD1265)</f>
        <v>48250</v>
      </c>
      <c r="AD1265" s="40">
        <f>_xll.qlCalendarAdvance(calendar,$AD1264,AB1265,,,trigger)</f>
        <v>48254</v>
      </c>
      <c r="AE1265" s="40">
        <f>_xll.qlInterestRateIndexMaturity($Y$21,AD1265,)</f>
        <v>48344</v>
      </c>
      <c r="AF1265" s="43" t="e">
        <f>_xll.qlTenorBasisValue(TenorBasis3M,AD1265,_xll.ohTrigger(trigger,$Y$36))</f>
        <v>#NUM!</v>
      </c>
      <c r="AG1265" s="82" t="e">
        <f t="shared" si="52"/>
        <v>#NUM!</v>
      </c>
      <c r="AH1265" s="82">
        <f>_xll.qlIndexFixing($Y$21,$AC1265,TRUE,_xll.ohTrigger(trigger))</f>
        <v>2.0460441486347847E-2</v>
      </c>
      <c r="AI1265" s="43" t="e">
        <f>_xll.qlIndexFixing($Y$6,$AC1265,TRUE,trigger)</f>
        <v>#NUM!</v>
      </c>
      <c r="AJ1265" s="45" t="e">
        <f t="shared" si="53"/>
        <v>#NUM!</v>
      </c>
    </row>
    <row r="1266" spans="28:36" x14ac:dyDescent="0.2">
      <c r="AB1266" s="114" t="s">
        <v>87</v>
      </c>
      <c r="AC1266" s="40">
        <f>_xll.qlInterestRateIndexFixingDate($Y$21,AD1266)</f>
        <v>48257</v>
      </c>
      <c r="AD1266" s="40">
        <f>_xll.qlCalendarAdvance(calendar,$AD1265,AB1266,,,trigger)</f>
        <v>48261</v>
      </c>
      <c r="AE1266" s="40">
        <f>_xll.qlInterestRateIndexMaturity($Y$21,AD1266,)</f>
        <v>48351</v>
      </c>
      <c r="AF1266" s="43" t="e">
        <f>_xll.qlTenorBasisValue(TenorBasis3M,AD1266,_xll.ohTrigger(trigger,$Y$36))</f>
        <v>#NUM!</v>
      </c>
      <c r="AG1266" s="82" t="e">
        <f t="shared" si="52"/>
        <v>#NUM!</v>
      </c>
      <c r="AH1266" s="82">
        <f>_xll.qlIndexFixing($Y$21,$AC1266,TRUE,_xll.ohTrigger(trigger))</f>
        <v>2.0451122718338155E-2</v>
      </c>
      <c r="AI1266" s="43" t="e">
        <f>_xll.qlIndexFixing($Y$6,$AC1266,TRUE,trigger)</f>
        <v>#NUM!</v>
      </c>
      <c r="AJ1266" s="45" t="e">
        <f t="shared" si="53"/>
        <v>#NUM!</v>
      </c>
    </row>
    <row r="1267" spans="28:36" x14ac:dyDescent="0.2">
      <c r="AB1267" s="114" t="s">
        <v>87</v>
      </c>
      <c r="AC1267" s="40">
        <f>_xll.qlInterestRateIndexFixingDate($Y$21,AD1267)</f>
        <v>48264</v>
      </c>
      <c r="AD1267" s="40">
        <f>_xll.qlCalendarAdvance(calendar,$AD1266,AB1267,,,trigger)</f>
        <v>48268</v>
      </c>
      <c r="AE1267" s="40">
        <f>_xll.qlInterestRateIndexMaturity($Y$21,AD1267,)</f>
        <v>48358</v>
      </c>
      <c r="AF1267" s="43" t="e">
        <f>_xll.qlTenorBasisValue(TenorBasis3M,AD1267,_xll.ohTrigger(trigger,$Y$36))</f>
        <v>#NUM!</v>
      </c>
      <c r="AG1267" s="82" t="e">
        <f t="shared" si="52"/>
        <v>#NUM!</v>
      </c>
      <c r="AH1267" s="82">
        <f>_xll.qlIndexFixing($Y$21,$AC1267,TRUE,_xll.ohTrigger(trigger))</f>
        <v>2.0441764980184018E-2</v>
      </c>
      <c r="AI1267" s="43" t="e">
        <f>_xll.qlIndexFixing($Y$6,$AC1267,TRUE,trigger)</f>
        <v>#NUM!</v>
      </c>
      <c r="AJ1267" s="45" t="e">
        <f t="shared" si="53"/>
        <v>#NUM!</v>
      </c>
    </row>
    <row r="1268" spans="28:36" x14ac:dyDescent="0.2">
      <c r="AB1268" s="114" t="s">
        <v>87</v>
      </c>
      <c r="AC1268" s="40">
        <f>_xll.qlInterestRateIndexFixingDate($Y$21,AD1268)</f>
        <v>48271</v>
      </c>
      <c r="AD1268" s="40">
        <f>_xll.qlCalendarAdvance(calendar,$AD1267,AB1268,,,trigger)</f>
        <v>48275</v>
      </c>
      <c r="AE1268" s="40">
        <f>_xll.qlInterestRateIndexMaturity($Y$21,AD1268,)</f>
        <v>48367</v>
      </c>
      <c r="AF1268" s="43" t="e">
        <f>_xll.qlTenorBasisValue(TenorBasis3M,AD1268,_xll.ohTrigger(trigger,$Y$36))</f>
        <v>#NUM!</v>
      </c>
      <c r="AG1268" s="82" t="e">
        <f t="shared" si="52"/>
        <v>#NUM!</v>
      </c>
      <c r="AH1268" s="82">
        <f>_xll.qlIndexFixing($Y$21,$AC1268,TRUE,_xll.ohTrigger(trigger))</f>
        <v>2.0432168227021093E-2</v>
      </c>
      <c r="AI1268" s="43" t="e">
        <f>_xll.qlIndexFixing($Y$6,$AC1268,TRUE,trigger)</f>
        <v>#NUM!</v>
      </c>
      <c r="AJ1268" s="45" t="e">
        <f t="shared" si="53"/>
        <v>#NUM!</v>
      </c>
    </row>
    <row r="1269" spans="28:36" x14ac:dyDescent="0.2">
      <c r="AB1269" s="114" t="s">
        <v>87</v>
      </c>
      <c r="AC1269" s="40">
        <f>_xll.qlInterestRateIndexFixingDate($Y$21,AD1269)</f>
        <v>48278</v>
      </c>
      <c r="AD1269" s="40">
        <f>_xll.qlCalendarAdvance(calendar,$AD1268,AB1269,,,trigger)</f>
        <v>48282</v>
      </c>
      <c r="AE1269" s="40">
        <f>_xll.qlInterestRateIndexMaturity($Y$21,AD1269,)</f>
        <v>48374</v>
      </c>
      <c r="AF1269" s="43" t="e">
        <f>_xll.qlTenorBasisValue(TenorBasis3M,AD1269,_xll.ohTrigger(trigger,$Y$36))</f>
        <v>#NUM!</v>
      </c>
      <c r="AG1269" s="82" t="e">
        <f t="shared" si="52"/>
        <v>#NUM!</v>
      </c>
      <c r="AH1269" s="82">
        <f>_xll.qlIndexFixing($Y$21,$AC1269,TRUE,_xll.ohTrigger(trigger))</f>
        <v>2.0422725913639479E-2</v>
      </c>
      <c r="AI1269" s="43" t="e">
        <f>_xll.qlIndexFixing($Y$6,$AC1269,TRUE,trigger)</f>
        <v>#NUM!</v>
      </c>
      <c r="AJ1269" s="45" t="e">
        <f t="shared" si="53"/>
        <v>#NUM!</v>
      </c>
    </row>
    <row r="1270" spans="28:36" x14ac:dyDescent="0.2">
      <c r="AB1270" s="114" t="s">
        <v>87</v>
      </c>
      <c r="AC1270" s="40">
        <f>_xll.qlInterestRateIndexFixingDate($Y$21,AD1270)</f>
        <v>48285</v>
      </c>
      <c r="AD1270" s="40">
        <f>_xll.qlCalendarAdvance(calendar,$AD1269,AB1270,,,trigger)</f>
        <v>48289</v>
      </c>
      <c r="AE1270" s="40">
        <f>_xll.qlInterestRateIndexMaturity($Y$21,AD1270,)</f>
        <v>48381</v>
      </c>
      <c r="AF1270" s="43" t="e">
        <f>_xll.qlTenorBasisValue(TenorBasis3M,AD1270,_xll.ohTrigger(trigger,$Y$36))</f>
        <v>#NUM!</v>
      </c>
      <c r="AG1270" s="82" t="e">
        <f t="shared" si="52"/>
        <v>#NUM!</v>
      </c>
      <c r="AH1270" s="82">
        <f>_xll.qlIndexFixing($Y$21,$AC1270,TRUE,_xll.ohTrigger(trigger))</f>
        <v>2.0413244627054936E-2</v>
      </c>
      <c r="AI1270" s="43" t="e">
        <f>_xll.qlIndexFixing($Y$6,$AC1270,TRUE,trigger)</f>
        <v>#NUM!</v>
      </c>
      <c r="AJ1270" s="45" t="e">
        <f t="shared" si="53"/>
        <v>#NUM!</v>
      </c>
    </row>
    <row r="1271" spans="28:36" x14ac:dyDescent="0.2">
      <c r="AB1271" s="114" t="s">
        <v>87</v>
      </c>
      <c r="AC1271" s="40">
        <f>_xll.qlInterestRateIndexFixingDate($Y$21,AD1271)</f>
        <v>48292</v>
      </c>
      <c r="AD1271" s="40">
        <f>_xll.qlCalendarAdvance(calendar,$AD1270,AB1271,,,trigger)</f>
        <v>48296</v>
      </c>
      <c r="AE1271" s="40">
        <f>_xll.qlInterestRateIndexMaturity($Y$21,AD1271,)</f>
        <v>48388</v>
      </c>
      <c r="AF1271" s="43" t="e">
        <f>_xll.qlTenorBasisValue(TenorBasis3M,AD1271,_xll.ohTrigger(trigger,$Y$36))</f>
        <v>#NUM!</v>
      </c>
      <c r="AG1271" s="82" t="e">
        <f t="shared" si="52"/>
        <v>#NUM!</v>
      </c>
      <c r="AH1271" s="82">
        <f>_xll.qlIndexFixing($Y$21,$AC1271,TRUE,_xll.ohTrigger(trigger))</f>
        <v>2.040372436755333E-2</v>
      </c>
      <c r="AI1271" s="43" t="e">
        <f>_xll.qlIndexFixing($Y$6,$AC1271,TRUE,trigger)</f>
        <v>#NUM!</v>
      </c>
      <c r="AJ1271" s="45" t="e">
        <f t="shared" si="53"/>
        <v>#NUM!</v>
      </c>
    </row>
    <row r="1272" spans="28:36" x14ac:dyDescent="0.2">
      <c r="AB1272" s="114" t="s">
        <v>87</v>
      </c>
      <c r="AC1272" s="40">
        <f>_xll.qlInterestRateIndexFixingDate($Y$21,AD1272)</f>
        <v>48297</v>
      </c>
      <c r="AD1272" s="40">
        <f>_xll.qlCalendarAdvance(calendar,$AD1271,AB1272,,,trigger)</f>
        <v>48303</v>
      </c>
      <c r="AE1272" s="40">
        <f>_xll.qlInterestRateIndexMaturity($Y$21,AD1272,)</f>
        <v>48395</v>
      </c>
      <c r="AF1272" s="43" t="e">
        <f>_xll.qlTenorBasisValue(TenorBasis3M,AD1272,_xll.ohTrigger(trigger,$Y$36))</f>
        <v>#NUM!</v>
      </c>
      <c r="AG1272" s="82" t="e">
        <f t="shared" si="52"/>
        <v>#NUM!</v>
      </c>
      <c r="AH1272" s="82">
        <f>_xll.qlIndexFixing($Y$21,$AC1272,TRUE,_xll.ohTrigger(trigger))</f>
        <v>2.0394165135413561E-2</v>
      </c>
      <c r="AI1272" s="43" t="e">
        <f>_xll.qlIndexFixing($Y$6,$AC1272,TRUE,trigger)</f>
        <v>#NUM!</v>
      </c>
      <c r="AJ1272" s="45" t="e">
        <f t="shared" si="53"/>
        <v>#NUM!</v>
      </c>
    </row>
    <row r="1273" spans="28:36" x14ac:dyDescent="0.2">
      <c r="AB1273" s="114" t="s">
        <v>87</v>
      </c>
      <c r="AC1273" s="40">
        <f>_xll.qlInterestRateIndexFixingDate($Y$21,AD1273)</f>
        <v>48306</v>
      </c>
      <c r="AD1273" s="40">
        <f>_xll.qlCalendarAdvance(calendar,$AD1272,AB1273,,,trigger)</f>
        <v>48310</v>
      </c>
      <c r="AE1273" s="40">
        <f>_xll.qlInterestRateIndexMaturity($Y$21,AD1273,)</f>
        <v>48401</v>
      </c>
      <c r="AF1273" s="43" t="e">
        <f>_xll.qlTenorBasisValue(TenorBasis3M,AD1273,_xll.ohTrigger(trigger,$Y$36))</f>
        <v>#NUM!</v>
      </c>
      <c r="AG1273" s="82" t="e">
        <f t="shared" si="52"/>
        <v>#NUM!</v>
      </c>
      <c r="AH1273" s="82">
        <f>_xll.qlIndexFixing($Y$21,$AC1273,TRUE,_xll.ohTrigger(trigger))</f>
        <v>2.0384683723074698E-2</v>
      </c>
      <c r="AI1273" s="43" t="e">
        <f>_xll.qlIndexFixing($Y$6,$AC1273,TRUE,trigger)</f>
        <v>#NUM!</v>
      </c>
      <c r="AJ1273" s="45" t="e">
        <f t="shared" si="53"/>
        <v>#NUM!</v>
      </c>
    </row>
    <row r="1274" spans="28:36" x14ac:dyDescent="0.2">
      <c r="AB1274" s="114" t="s">
        <v>87</v>
      </c>
      <c r="AC1274" s="40">
        <f>_xll.qlInterestRateIndexFixingDate($Y$21,AD1274)</f>
        <v>48313</v>
      </c>
      <c r="AD1274" s="40">
        <f>_xll.qlCalendarAdvance(calendar,$AD1273,AB1274,,,trigger)</f>
        <v>48317</v>
      </c>
      <c r="AE1274" s="40">
        <f>_xll.qlInterestRateIndexMaturity($Y$21,AD1274,)</f>
        <v>48408</v>
      </c>
      <c r="AF1274" s="43" t="e">
        <f>_xll.qlTenorBasisValue(TenorBasis3M,AD1274,_xll.ohTrigger(trigger,$Y$36))</f>
        <v>#NUM!</v>
      </c>
      <c r="AG1274" s="82" t="e">
        <f t="shared" si="52"/>
        <v>#NUM!</v>
      </c>
      <c r="AH1274" s="82">
        <f>_xll.qlIndexFixing($Y$21,$AC1274,TRUE,_xll.ohTrigger(trigger))</f>
        <v>2.0375049874207032E-2</v>
      </c>
      <c r="AI1274" s="43" t="e">
        <f>_xll.qlIndexFixing($Y$6,$AC1274,TRUE,trigger)</f>
        <v>#NUM!</v>
      </c>
      <c r="AJ1274" s="45" t="e">
        <f t="shared" si="53"/>
        <v>#NUM!</v>
      </c>
    </row>
    <row r="1275" spans="28:36" x14ac:dyDescent="0.2">
      <c r="AB1275" s="114" t="s">
        <v>87</v>
      </c>
      <c r="AC1275" s="40">
        <f>_xll.qlInterestRateIndexFixingDate($Y$21,AD1275)</f>
        <v>48320</v>
      </c>
      <c r="AD1275" s="40">
        <f>_xll.qlCalendarAdvance(calendar,$AD1274,AB1275,,,trigger)</f>
        <v>48324</v>
      </c>
      <c r="AE1275" s="40">
        <f>_xll.qlInterestRateIndexMaturity($Y$21,AD1275,)</f>
        <v>48415</v>
      </c>
      <c r="AF1275" s="43" t="e">
        <f>_xll.qlTenorBasisValue(TenorBasis3M,AD1275,_xll.ohTrigger(trigger,$Y$36))</f>
        <v>#NUM!</v>
      </c>
      <c r="AG1275" s="82" t="e">
        <f t="shared" si="52"/>
        <v>#NUM!</v>
      </c>
      <c r="AH1275" s="82">
        <f>_xll.qlIndexFixing($Y$21,$AC1275,TRUE,_xll.ohTrigger(trigger))</f>
        <v>2.0365377055482581E-2</v>
      </c>
      <c r="AI1275" s="43" t="e">
        <f>_xll.qlIndexFixing($Y$6,$AC1275,TRUE,trigger)</f>
        <v>#NUM!</v>
      </c>
      <c r="AJ1275" s="45" t="e">
        <f t="shared" si="53"/>
        <v>#NUM!</v>
      </c>
    </row>
    <row r="1276" spans="28:36" x14ac:dyDescent="0.2">
      <c r="AB1276" s="114" t="s">
        <v>87</v>
      </c>
      <c r="AC1276" s="40">
        <f>_xll.qlInterestRateIndexFixingDate($Y$21,AD1276)</f>
        <v>48327</v>
      </c>
      <c r="AD1276" s="40">
        <f>_xll.qlCalendarAdvance(calendar,$AD1275,AB1276,,,trigger)</f>
        <v>48331</v>
      </c>
      <c r="AE1276" s="40">
        <f>_xll.qlInterestRateIndexMaturity($Y$21,AD1276,)</f>
        <v>48422</v>
      </c>
      <c r="AF1276" s="43" t="e">
        <f>_xll.qlTenorBasisValue(TenorBasis3M,AD1276,_xll.ohTrigger(trigger,$Y$36))</f>
        <v>#NUM!</v>
      </c>
      <c r="AG1276" s="82" t="e">
        <f t="shared" si="52"/>
        <v>#NUM!</v>
      </c>
      <c r="AH1276" s="82">
        <f>_xll.qlIndexFixing($Y$21,$AC1276,TRUE,_xll.ohTrigger(trigger))</f>
        <v>2.0355665267183305E-2</v>
      </c>
      <c r="AI1276" s="43" t="e">
        <f>_xll.qlIndexFixing($Y$6,$AC1276,TRUE,trigger)</f>
        <v>#NUM!</v>
      </c>
      <c r="AJ1276" s="45" t="e">
        <f t="shared" si="53"/>
        <v>#NUM!</v>
      </c>
    </row>
    <row r="1277" spans="28:36" x14ac:dyDescent="0.2">
      <c r="AB1277" s="114" t="s">
        <v>87</v>
      </c>
      <c r="AC1277" s="40">
        <f>_xll.qlInterestRateIndexFixingDate($Y$21,AD1277)</f>
        <v>48334</v>
      </c>
      <c r="AD1277" s="40">
        <f>_xll.qlCalendarAdvance(calendar,$AD1276,AB1277,,,trigger)</f>
        <v>48338</v>
      </c>
      <c r="AE1277" s="40">
        <f>_xll.qlInterestRateIndexMaturity($Y$21,AD1277,)</f>
        <v>48430</v>
      </c>
      <c r="AF1277" s="43" t="e">
        <f>_xll.qlTenorBasisValue(TenorBasis3M,AD1277,_xll.ohTrigger(trigger,$Y$36))</f>
        <v>#NUM!</v>
      </c>
      <c r="AG1277" s="82" t="e">
        <f t="shared" si="52"/>
        <v>#NUM!</v>
      </c>
      <c r="AH1277" s="82">
        <f>_xll.qlIndexFixing($Y$21,$AC1277,TRUE,_xll.ohTrigger(trigger))</f>
        <v>2.0345784395169948E-2</v>
      </c>
      <c r="AI1277" s="43" t="e">
        <f>_xll.qlIndexFixing($Y$6,$AC1277,TRUE,trigger)</f>
        <v>#NUM!</v>
      </c>
      <c r="AJ1277" s="45" t="e">
        <f t="shared" si="53"/>
        <v>#NUM!</v>
      </c>
    </row>
    <row r="1278" spans="28:36" x14ac:dyDescent="0.2">
      <c r="AB1278" s="114" t="s">
        <v>87</v>
      </c>
      <c r="AC1278" s="40">
        <f>_xll.qlInterestRateIndexFixingDate($Y$21,AD1278)</f>
        <v>48341</v>
      </c>
      <c r="AD1278" s="40">
        <f>_xll.qlCalendarAdvance(calendar,$AD1277,AB1278,,,trigger)</f>
        <v>48345</v>
      </c>
      <c r="AE1278" s="40">
        <f>_xll.qlInterestRateIndexMaturity($Y$21,AD1278,)</f>
        <v>48437</v>
      </c>
      <c r="AF1278" s="43" t="e">
        <f>_xll.qlTenorBasisValue(TenorBasis3M,AD1278,_xll.ohTrigger(trigger,$Y$36))</f>
        <v>#NUM!</v>
      </c>
      <c r="AG1278" s="82" t="e">
        <f t="shared" si="52"/>
        <v>#NUM!</v>
      </c>
      <c r="AH1278" s="82">
        <f>_xll.qlIndexFixing($Y$21,$AC1278,TRUE,_xll.ohTrigger(trigger))</f>
        <v>2.0335991333225965E-2</v>
      </c>
      <c r="AI1278" s="43" t="e">
        <f>_xll.qlIndexFixing($Y$6,$AC1278,TRUE,trigger)</f>
        <v>#NUM!</v>
      </c>
      <c r="AJ1278" s="45" t="e">
        <f t="shared" si="53"/>
        <v>#NUM!</v>
      </c>
    </row>
    <row r="1279" spans="28:36" x14ac:dyDescent="0.2">
      <c r="AB1279" s="114" t="s">
        <v>87</v>
      </c>
      <c r="AC1279" s="40">
        <f>_xll.qlInterestRateIndexFixingDate($Y$21,AD1279)</f>
        <v>48348</v>
      </c>
      <c r="AD1279" s="40">
        <f>_xll.qlCalendarAdvance(calendar,$AD1278,AB1279,,,trigger)</f>
        <v>48352</v>
      </c>
      <c r="AE1279" s="40">
        <f>_xll.qlInterestRateIndexMaturity($Y$21,AD1279,)</f>
        <v>48444</v>
      </c>
      <c r="AF1279" s="43" t="e">
        <f>_xll.qlTenorBasisValue(TenorBasis3M,AD1279,_xll.ohTrigger(trigger,$Y$36))</f>
        <v>#NUM!</v>
      </c>
      <c r="AG1279" s="82" t="e">
        <f t="shared" si="52"/>
        <v>#NUM!</v>
      </c>
      <c r="AH1279" s="82">
        <f>_xll.qlIndexFixing($Y$21,$AC1279,TRUE,_xll.ohTrigger(trigger))</f>
        <v>2.032615930065873E-2</v>
      </c>
      <c r="AI1279" s="43" t="e">
        <f>_xll.qlIndexFixing($Y$6,$AC1279,TRUE,trigger)</f>
        <v>#NUM!</v>
      </c>
      <c r="AJ1279" s="45" t="e">
        <f t="shared" si="53"/>
        <v>#NUM!</v>
      </c>
    </row>
    <row r="1280" spans="28:36" x14ac:dyDescent="0.2">
      <c r="AB1280" s="114" t="s">
        <v>87</v>
      </c>
      <c r="AC1280" s="40">
        <f>_xll.qlInterestRateIndexFixingDate($Y$21,AD1280)</f>
        <v>48355</v>
      </c>
      <c r="AD1280" s="40">
        <f>_xll.qlCalendarAdvance(calendar,$AD1279,AB1280,,,trigger)</f>
        <v>48359</v>
      </c>
      <c r="AE1280" s="40">
        <f>_xll.qlInterestRateIndexMaturity($Y$21,AD1280,)</f>
        <v>48451</v>
      </c>
      <c r="AF1280" s="43" t="e">
        <f>_xll.qlTenorBasisValue(TenorBasis3M,AD1280,_xll.ohTrigger(trigger,$Y$36))</f>
        <v>#NUM!</v>
      </c>
      <c r="AG1280" s="82" t="e">
        <f t="shared" si="52"/>
        <v>#NUM!</v>
      </c>
      <c r="AH1280" s="82">
        <f>_xll.qlIndexFixing($Y$21,$AC1280,TRUE,_xll.ohTrigger(trigger))</f>
        <v>2.0316288297764534E-2</v>
      </c>
      <c r="AI1280" s="43" t="e">
        <f>_xll.qlIndexFixing($Y$6,$AC1280,TRUE,trigger)</f>
        <v>#NUM!</v>
      </c>
      <c r="AJ1280" s="45" t="e">
        <f t="shared" si="53"/>
        <v>#NUM!</v>
      </c>
    </row>
    <row r="1281" spans="28:36" x14ac:dyDescent="0.2">
      <c r="AB1281" s="114" t="s">
        <v>87</v>
      </c>
      <c r="AC1281" s="40">
        <f>_xll.qlInterestRateIndexFixingDate($Y$21,AD1281)</f>
        <v>48362</v>
      </c>
      <c r="AD1281" s="40">
        <f>_xll.qlCalendarAdvance(calendar,$AD1280,AB1281,,,trigger)</f>
        <v>48366</v>
      </c>
      <c r="AE1281" s="40">
        <f>_xll.qlInterestRateIndexMaturity($Y$21,AD1281,)</f>
        <v>48458</v>
      </c>
      <c r="AF1281" s="43" t="e">
        <f>_xll.qlTenorBasisValue(TenorBasis3M,AD1281,_xll.ohTrigger(trigger,$Y$36))</f>
        <v>#NUM!</v>
      </c>
      <c r="AG1281" s="82" t="e">
        <f t="shared" si="52"/>
        <v>#NUM!</v>
      </c>
      <c r="AH1281" s="82">
        <f>_xll.qlIndexFixing($Y$21,$AC1281,TRUE,_xll.ohTrigger(trigger))</f>
        <v>2.0306378324830964E-2</v>
      </c>
      <c r="AI1281" s="43" t="e">
        <f>_xll.qlIndexFixing($Y$6,$AC1281,TRUE,trigger)</f>
        <v>#NUM!</v>
      </c>
      <c r="AJ1281" s="45" t="e">
        <f t="shared" si="53"/>
        <v>#NUM!</v>
      </c>
    </row>
    <row r="1282" spans="28:36" x14ac:dyDescent="0.2">
      <c r="AB1282" s="114" t="s">
        <v>87</v>
      </c>
      <c r="AC1282" s="40">
        <f>_xll.qlInterestRateIndexFixingDate($Y$21,AD1282)</f>
        <v>48369</v>
      </c>
      <c r="AD1282" s="40">
        <f>_xll.qlCalendarAdvance(calendar,$AD1281,AB1282,,,trigger)</f>
        <v>48373</v>
      </c>
      <c r="AE1282" s="40">
        <f>_xll.qlInterestRateIndexMaturity($Y$21,AD1282,)</f>
        <v>48465</v>
      </c>
      <c r="AF1282" s="43" t="e">
        <f>_xll.qlTenorBasisValue(TenorBasis3M,AD1282,_xll.ohTrigger(trigger,$Y$36))</f>
        <v>#NUM!</v>
      </c>
      <c r="AG1282" s="82" t="e">
        <f t="shared" si="52"/>
        <v>#NUM!</v>
      </c>
      <c r="AH1282" s="82">
        <f>_xll.qlIndexFixing($Y$21,$AC1282,TRUE,_xll.ohTrigger(trigger))</f>
        <v>2.0296429382157786E-2</v>
      </c>
      <c r="AI1282" s="43" t="e">
        <f>_xll.qlIndexFixing($Y$6,$AC1282,TRUE,trigger)</f>
        <v>#NUM!</v>
      </c>
      <c r="AJ1282" s="45" t="e">
        <f t="shared" si="53"/>
        <v>#NUM!</v>
      </c>
    </row>
    <row r="1283" spans="28:36" x14ac:dyDescent="0.2">
      <c r="AB1283" s="114" t="s">
        <v>87</v>
      </c>
      <c r="AC1283" s="40">
        <f>_xll.qlInterestRateIndexFixingDate($Y$21,AD1283)</f>
        <v>48376</v>
      </c>
      <c r="AD1283" s="40">
        <f>_xll.qlCalendarAdvance(calendar,$AD1282,AB1283,,,trigger)</f>
        <v>48380</v>
      </c>
      <c r="AE1283" s="40">
        <f>_xll.qlInterestRateIndexMaturity($Y$21,AD1283,)</f>
        <v>48472</v>
      </c>
      <c r="AF1283" s="43" t="e">
        <f>_xll.qlTenorBasisValue(TenorBasis3M,AD1283,_xll.ohTrigger(trigger,$Y$36))</f>
        <v>#NUM!</v>
      </c>
      <c r="AG1283" s="82" t="e">
        <f t="shared" si="52"/>
        <v>#NUM!</v>
      </c>
      <c r="AH1283" s="82">
        <f>_xll.qlIndexFixing($Y$21,$AC1283,TRUE,_xll.ohTrigger(trigger))</f>
        <v>2.028644147003868E-2</v>
      </c>
      <c r="AI1283" s="43" t="e">
        <f>_xll.qlIndexFixing($Y$6,$AC1283,TRUE,trigger)</f>
        <v>#NUM!</v>
      </c>
      <c r="AJ1283" s="45" t="e">
        <f t="shared" si="53"/>
        <v>#NUM!</v>
      </c>
    </row>
    <row r="1284" spans="28:36" x14ac:dyDescent="0.2">
      <c r="AB1284" s="114" t="s">
        <v>87</v>
      </c>
      <c r="AC1284" s="40">
        <f>_xll.qlInterestRateIndexFixingDate($Y$21,AD1284)</f>
        <v>48383</v>
      </c>
      <c r="AD1284" s="40">
        <f>_xll.qlCalendarAdvance(calendar,$AD1283,AB1284,,,trigger)</f>
        <v>48387</v>
      </c>
      <c r="AE1284" s="40">
        <f>_xll.qlInterestRateIndexMaturity($Y$21,AD1284,)</f>
        <v>48479</v>
      </c>
      <c r="AF1284" s="43" t="e">
        <f>_xll.qlTenorBasisValue(TenorBasis3M,AD1284,_xll.ohTrigger(trigger,$Y$36))</f>
        <v>#NUM!</v>
      </c>
      <c r="AG1284" s="82" t="e">
        <f t="shared" ref="AG1284:AG1347" si="54">AI1284</f>
        <v>#NUM!</v>
      </c>
      <c r="AH1284" s="82">
        <f>_xll.qlIndexFixing($Y$21,$AC1284,TRUE,_xll.ohTrigger(trigger))</f>
        <v>2.027641458877253E-2</v>
      </c>
      <c r="AI1284" s="43" t="e">
        <f>_xll.qlIndexFixing($Y$6,$AC1284,TRUE,trigger)</f>
        <v>#NUM!</v>
      </c>
      <c r="AJ1284" s="45" t="e">
        <f t="shared" ref="AJ1284:AJ1347" si="55">(AH1284-AI1284)*10000</f>
        <v>#NUM!</v>
      </c>
    </row>
    <row r="1285" spans="28:36" x14ac:dyDescent="0.2">
      <c r="AB1285" s="114" t="s">
        <v>87</v>
      </c>
      <c r="AC1285" s="40">
        <f>_xll.qlInterestRateIndexFixingDate($Y$21,AD1285)</f>
        <v>48390</v>
      </c>
      <c r="AD1285" s="40">
        <f>_xll.qlCalendarAdvance(calendar,$AD1284,AB1285,,,trigger)</f>
        <v>48394</v>
      </c>
      <c r="AE1285" s="40">
        <f>_xll.qlInterestRateIndexMaturity($Y$21,AD1285,)</f>
        <v>48486</v>
      </c>
      <c r="AF1285" s="43" t="e">
        <f>_xll.qlTenorBasisValue(TenorBasis3M,AD1285,_xll.ohTrigger(trigger,$Y$36))</f>
        <v>#NUM!</v>
      </c>
      <c r="AG1285" s="82" t="e">
        <f t="shared" si="54"/>
        <v>#NUM!</v>
      </c>
      <c r="AH1285" s="82">
        <f>_xll.qlIndexFixing($Y$21,$AC1285,TRUE,_xll.ohTrigger(trigger))</f>
        <v>2.0266348738654759E-2</v>
      </c>
      <c r="AI1285" s="43" t="e">
        <f>_xll.qlIndexFixing($Y$6,$AC1285,TRUE,trigger)</f>
        <v>#NUM!</v>
      </c>
      <c r="AJ1285" s="45" t="e">
        <f t="shared" si="55"/>
        <v>#NUM!</v>
      </c>
    </row>
    <row r="1286" spans="28:36" x14ac:dyDescent="0.2">
      <c r="AB1286" s="114" t="s">
        <v>87</v>
      </c>
      <c r="AC1286" s="40">
        <f>_xll.qlInterestRateIndexFixingDate($Y$21,AD1286)</f>
        <v>48397</v>
      </c>
      <c r="AD1286" s="40">
        <f>_xll.qlCalendarAdvance(calendar,$AD1285,AB1286,,,trigger)</f>
        <v>48401</v>
      </c>
      <c r="AE1286" s="40">
        <f>_xll.qlInterestRateIndexMaturity($Y$21,AD1286,)</f>
        <v>48493</v>
      </c>
      <c r="AF1286" s="43" t="e">
        <f>_xll.qlTenorBasisValue(TenorBasis3M,AD1286,_xll.ohTrigger(trigger,$Y$36))</f>
        <v>#NUM!</v>
      </c>
      <c r="AG1286" s="82" t="e">
        <f t="shared" si="54"/>
        <v>#NUM!</v>
      </c>
      <c r="AH1286" s="82">
        <f>_xll.qlIndexFixing($Y$21,$AC1286,TRUE,_xll.ohTrigger(trigger))</f>
        <v>2.0256243919985994E-2</v>
      </c>
      <c r="AI1286" s="43" t="e">
        <f>_xll.qlIndexFixing($Y$6,$AC1286,TRUE,trigger)</f>
        <v>#NUM!</v>
      </c>
      <c r="AJ1286" s="45" t="e">
        <f t="shared" si="55"/>
        <v>#NUM!</v>
      </c>
    </row>
    <row r="1287" spans="28:36" x14ac:dyDescent="0.2">
      <c r="AB1287" s="114" t="s">
        <v>87</v>
      </c>
      <c r="AC1287" s="40">
        <f>_xll.qlInterestRateIndexFixingDate($Y$21,AD1287)</f>
        <v>48404</v>
      </c>
      <c r="AD1287" s="40">
        <f>_xll.qlCalendarAdvance(calendar,$AD1286,AB1287,,,trigger)</f>
        <v>48408</v>
      </c>
      <c r="AE1287" s="40">
        <f>_xll.qlInterestRateIndexMaturity($Y$21,AD1287,)</f>
        <v>48500</v>
      </c>
      <c r="AF1287" s="43" t="e">
        <f>_xll.qlTenorBasisValue(TenorBasis3M,AD1287,_xll.ohTrigger(trigger,$Y$36))</f>
        <v>#NUM!</v>
      </c>
      <c r="AG1287" s="82" t="e">
        <f t="shared" si="54"/>
        <v>#NUM!</v>
      </c>
      <c r="AH1287" s="82">
        <f>_xll.qlIndexFixing($Y$21,$AC1287,TRUE,_xll.ohTrigger(trigger))</f>
        <v>2.0246100133066859E-2</v>
      </c>
      <c r="AI1287" s="43" t="e">
        <f>_xll.qlIndexFixing($Y$6,$AC1287,TRUE,trigger)</f>
        <v>#NUM!</v>
      </c>
      <c r="AJ1287" s="45" t="e">
        <f t="shared" si="55"/>
        <v>#NUM!</v>
      </c>
    </row>
    <row r="1288" spans="28:36" x14ac:dyDescent="0.2">
      <c r="AB1288" s="114" t="s">
        <v>87</v>
      </c>
      <c r="AC1288" s="40">
        <f>_xll.qlInterestRateIndexFixingDate($Y$21,AD1288)</f>
        <v>48411</v>
      </c>
      <c r="AD1288" s="40">
        <f>_xll.qlCalendarAdvance(calendar,$AD1287,AB1288,,,trigger)</f>
        <v>48415</v>
      </c>
      <c r="AE1288" s="40">
        <f>_xll.qlInterestRateIndexMaturity($Y$21,AD1288,)</f>
        <v>48507</v>
      </c>
      <c r="AF1288" s="43" t="e">
        <f>_xll.qlTenorBasisValue(TenorBasis3M,AD1288,_xll.ohTrigger(trigger,$Y$36))</f>
        <v>#NUM!</v>
      </c>
      <c r="AG1288" s="82" t="e">
        <f t="shared" si="54"/>
        <v>#NUM!</v>
      </c>
      <c r="AH1288" s="82">
        <f>_xll.qlIndexFixing($Y$21,$AC1288,TRUE,_xll.ohTrigger(trigger))</f>
        <v>2.023591737819886E-2</v>
      </c>
      <c r="AI1288" s="43" t="e">
        <f>_xll.qlIndexFixing($Y$6,$AC1288,TRUE,trigger)</f>
        <v>#NUM!</v>
      </c>
      <c r="AJ1288" s="45" t="e">
        <f t="shared" si="55"/>
        <v>#NUM!</v>
      </c>
    </row>
    <row r="1289" spans="28:36" x14ac:dyDescent="0.2">
      <c r="AB1289" s="114" t="s">
        <v>87</v>
      </c>
      <c r="AC1289" s="40">
        <f>_xll.qlInterestRateIndexFixingDate($Y$21,AD1289)</f>
        <v>48418</v>
      </c>
      <c r="AD1289" s="40">
        <f>_xll.qlCalendarAdvance(calendar,$AD1288,AB1289,,,trigger)</f>
        <v>48422</v>
      </c>
      <c r="AE1289" s="40">
        <f>_xll.qlInterestRateIndexMaturity($Y$21,AD1289,)</f>
        <v>48514</v>
      </c>
      <c r="AF1289" s="43" t="e">
        <f>_xll.qlTenorBasisValue(TenorBasis3M,AD1289,_xll.ohTrigger(trigger,$Y$36))</f>
        <v>#NUM!</v>
      </c>
      <c r="AG1289" s="82" t="e">
        <f t="shared" si="54"/>
        <v>#NUM!</v>
      </c>
      <c r="AH1289" s="82">
        <f>_xll.qlIndexFixing($Y$21,$AC1289,TRUE,_xll.ohTrigger(trigger))</f>
        <v>2.0225695655685227E-2</v>
      </c>
      <c r="AI1289" s="43" t="e">
        <f>_xll.qlIndexFixing($Y$6,$AC1289,TRUE,trigger)</f>
        <v>#NUM!</v>
      </c>
      <c r="AJ1289" s="45" t="e">
        <f t="shared" si="55"/>
        <v>#NUM!</v>
      </c>
    </row>
    <row r="1290" spans="28:36" x14ac:dyDescent="0.2">
      <c r="AB1290" s="114" t="s">
        <v>87</v>
      </c>
      <c r="AC1290" s="40">
        <f>_xll.qlInterestRateIndexFixingDate($Y$21,AD1290)</f>
        <v>48425</v>
      </c>
      <c r="AD1290" s="40">
        <f>_xll.qlCalendarAdvance(calendar,$AD1289,AB1290,,,trigger)</f>
        <v>48429</v>
      </c>
      <c r="AE1290" s="40">
        <f>_xll.qlInterestRateIndexMaturity($Y$21,AD1290,)</f>
        <v>48521</v>
      </c>
      <c r="AF1290" s="43" t="e">
        <f>_xll.qlTenorBasisValue(TenorBasis3M,AD1290,_xll.ohTrigger(trigger,$Y$36))</f>
        <v>#NUM!</v>
      </c>
      <c r="AG1290" s="82" t="e">
        <f t="shared" si="54"/>
        <v>#NUM!</v>
      </c>
      <c r="AH1290" s="82">
        <f>_xll.qlIndexFixing($Y$21,$AC1290,TRUE,_xll.ohTrigger(trigger))</f>
        <v>2.0215434965828331E-2</v>
      </c>
      <c r="AI1290" s="43" t="e">
        <f>_xll.qlIndexFixing($Y$6,$AC1290,TRUE,trigger)</f>
        <v>#NUM!</v>
      </c>
      <c r="AJ1290" s="45" t="e">
        <f t="shared" si="55"/>
        <v>#NUM!</v>
      </c>
    </row>
    <row r="1291" spans="28:36" x14ac:dyDescent="0.2">
      <c r="AB1291" s="114" t="s">
        <v>87</v>
      </c>
      <c r="AC1291" s="40">
        <f>_xll.qlInterestRateIndexFixingDate($Y$21,AD1291)</f>
        <v>48432</v>
      </c>
      <c r="AD1291" s="40">
        <f>_xll.qlCalendarAdvance(calendar,$AD1290,AB1291,,,trigger)</f>
        <v>48436</v>
      </c>
      <c r="AE1291" s="40">
        <f>_xll.qlInterestRateIndexMaturity($Y$21,AD1291,)</f>
        <v>48528</v>
      </c>
      <c r="AF1291" s="43" t="e">
        <f>_xll.qlTenorBasisValue(TenorBasis3M,AD1291,_xll.ohTrigger(trigger,$Y$36))</f>
        <v>#NUM!</v>
      </c>
      <c r="AG1291" s="82" t="e">
        <f t="shared" si="54"/>
        <v>#NUM!</v>
      </c>
      <c r="AH1291" s="82">
        <f>_xll.qlIndexFixing($Y$21,$AC1291,TRUE,_xll.ohTrigger(trigger))</f>
        <v>2.0205135308935748E-2</v>
      </c>
      <c r="AI1291" s="43" t="e">
        <f>_xll.qlIndexFixing($Y$6,$AC1291,TRUE,trigger)</f>
        <v>#NUM!</v>
      </c>
      <c r="AJ1291" s="45" t="e">
        <f t="shared" si="55"/>
        <v>#NUM!</v>
      </c>
    </row>
    <row r="1292" spans="28:36" x14ac:dyDescent="0.2">
      <c r="AB1292" s="114" t="s">
        <v>87</v>
      </c>
      <c r="AC1292" s="40">
        <f>_xll.qlInterestRateIndexFixingDate($Y$21,AD1292)</f>
        <v>48439</v>
      </c>
      <c r="AD1292" s="40">
        <f>_xll.qlCalendarAdvance(calendar,$AD1291,AB1292,,,trigger)</f>
        <v>48443</v>
      </c>
      <c r="AE1292" s="40">
        <f>_xll.qlInterestRateIndexMaturity($Y$21,AD1292,)</f>
        <v>48535</v>
      </c>
      <c r="AF1292" s="43" t="e">
        <f>_xll.qlTenorBasisValue(TenorBasis3M,AD1292,_xll.ohTrigger(trigger,$Y$36))</f>
        <v>#NUM!</v>
      </c>
      <c r="AG1292" s="82" t="e">
        <f t="shared" si="54"/>
        <v>#NUM!</v>
      </c>
      <c r="AH1292" s="82">
        <f>_xll.qlIndexFixing($Y$21,$AC1292,TRUE,_xll.ohTrigger(trigger))</f>
        <v>2.0194796685310715E-2</v>
      </c>
      <c r="AI1292" s="43" t="e">
        <f>_xll.qlIndexFixing($Y$6,$AC1292,TRUE,trigger)</f>
        <v>#NUM!</v>
      </c>
      <c r="AJ1292" s="45" t="e">
        <f t="shared" si="55"/>
        <v>#NUM!</v>
      </c>
    </row>
    <row r="1293" spans="28:36" x14ac:dyDescent="0.2">
      <c r="AB1293" s="114" t="s">
        <v>87</v>
      </c>
      <c r="AC1293" s="40">
        <f>_xll.qlInterestRateIndexFixingDate($Y$21,AD1293)</f>
        <v>48446</v>
      </c>
      <c r="AD1293" s="40">
        <f>_xll.qlCalendarAdvance(calendar,$AD1292,AB1293,,,trigger)</f>
        <v>48450</v>
      </c>
      <c r="AE1293" s="40">
        <f>_xll.qlInterestRateIndexMaturity($Y$21,AD1293,)</f>
        <v>48542</v>
      </c>
      <c r="AF1293" s="43" t="e">
        <f>_xll.qlTenorBasisValue(TenorBasis3M,AD1293,_xll.ohTrigger(trigger,$Y$36))</f>
        <v>#NUM!</v>
      </c>
      <c r="AG1293" s="82" t="e">
        <f t="shared" si="54"/>
        <v>#NUM!</v>
      </c>
      <c r="AH1293" s="82">
        <f>_xll.qlIndexFixing($Y$21,$AC1293,TRUE,_xll.ohTrigger(trigger))</f>
        <v>2.0184419095262553E-2</v>
      </c>
      <c r="AI1293" s="43" t="e">
        <f>_xll.qlIndexFixing($Y$6,$AC1293,TRUE,trigger)</f>
        <v>#NUM!</v>
      </c>
      <c r="AJ1293" s="45" t="e">
        <f t="shared" si="55"/>
        <v>#NUM!</v>
      </c>
    </row>
    <row r="1294" spans="28:36" x14ac:dyDescent="0.2">
      <c r="AB1294" s="114" t="s">
        <v>87</v>
      </c>
      <c r="AC1294" s="40">
        <f>_xll.qlInterestRateIndexFixingDate($Y$21,AD1294)</f>
        <v>48453</v>
      </c>
      <c r="AD1294" s="40">
        <f>_xll.qlCalendarAdvance(calendar,$AD1293,AB1294,,,trigger)</f>
        <v>48457</v>
      </c>
      <c r="AE1294" s="40">
        <f>_xll.qlInterestRateIndexMaturity($Y$21,AD1294,)</f>
        <v>48548</v>
      </c>
      <c r="AF1294" s="43" t="e">
        <f>_xll.qlTenorBasisValue(TenorBasis3M,AD1294,_xll.ohTrigger(trigger,$Y$36))</f>
        <v>#NUM!</v>
      </c>
      <c r="AG1294" s="82" t="e">
        <f t="shared" si="54"/>
        <v>#NUM!</v>
      </c>
      <c r="AH1294" s="82">
        <f>_xll.qlIndexFixing($Y$21,$AC1294,TRUE,_xll.ohTrigger(trigger))</f>
        <v>2.0174189611959232E-2</v>
      </c>
      <c r="AI1294" s="43" t="e">
        <f>_xll.qlIndexFixing($Y$6,$AC1294,TRUE,trigger)</f>
        <v>#NUM!</v>
      </c>
      <c r="AJ1294" s="45" t="e">
        <f t="shared" si="55"/>
        <v>#NUM!</v>
      </c>
    </row>
    <row r="1295" spans="28:36" x14ac:dyDescent="0.2">
      <c r="AB1295" s="114" t="s">
        <v>87</v>
      </c>
      <c r="AC1295" s="40">
        <f>_xll.qlInterestRateIndexFixingDate($Y$21,AD1295)</f>
        <v>48460</v>
      </c>
      <c r="AD1295" s="40">
        <f>_xll.qlCalendarAdvance(calendar,$AD1294,AB1295,,,trigger)</f>
        <v>48464</v>
      </c>
      <c r="AE1295" s="40">
        <f>_xll.qlInterestRateIndexMaturity($Y$21,AD1295,)</f>
        <v>48555</v>
      </c>
      <c r="AF1295" s="43" t="e">
        <f>_xll.qlTenorBasisValue(TenorBasis3M,AD1295,_xll.ohTrigger(trigger,$Y$36))</f>
        <v>#NUM!</v>
      </c>
      <c r="AG1295" s="82" t="e">
        <f t="shared" si="54"/>
        <v>#NUM!</v>
      </c>
      <c r="AH1295" s="82">
        <f>_xll.qlIndexFixing($Y$21,$AC1295,TRUE,_xll.ohTrigger(trigger))</f>
        <v>2.0163737457346644E-2</v>
      </c>
      <c r="AI1295" s="43" t="e">
        <f>_xll.qlIndexFixing($Y$6,$AC1295,TRUE,trigger)</f>
        <v>#NUM!</v>
      </c>
      <c r="AJ1295" s="45" t="e">
        <f t="shared" si="55"/>
        <v>#NUM!</v>
      </c>
    </row>
    <row r="1296" spans="28:36" x14ac:dyDescent="0.2">
      <c r="AB1296" s="114" t="s">
        <v>87</v>
      </c>
      <c r="AC1296" s="40">
        <f>_xll.qlInterestRateIndexFixingDate($Y$21,AD1296)</f>
        <v>48467</v>
      </c>
      <c r="AD1296" s="40">
        <f>_xll.qlCalendarAdvance(calendar,$AD1295,AB1296,,,trigger)</f>
        <v>48471</v>
      </c>
      <c r="AE1296" s="40">
        <f>_xll.qlInterestRateIndexMaturity($Y$21,AD1296,)</f>
        <v>48562</v>
      </c>
      <c r="AF1296" s="43" t="e">
        <f>_xll.qlTenorBasisValue(TenorBasis3M,AD1296,_xll.ohTrigger(trigger,$Y$36))</f>
        <v>#NUM!</v>
      </c>
      <c r="AG1296" s="82" t="e">
        <f t="shared" si="54"/>
        <v>#NUM!</v>
      </c>
      <c r="AH1296" s="82">
        <f>_xll.qlIndexFixing($Y$21,$AC1296,TRUE,_xll.ohTrigger(trigger))</f>
        <v>2.0153246339091196E-2</v>
      </c>
      <c r="AI1296" s="43" t="e">
        <f>_xll.qlIndexFixing($Y$6,$AC1296,TRUE,trigger)</f>
        <v>#NUM!</v>
      </c>
      <c r="AJ1296" s="45" t="e">
        <f t="shared" si="55"/>
        <v>#NUM!</v>
      </c>
    </row>
    <row r="1297" spans="28:36" x14ac:dyDescent="0.2">
      <c r="AB1297" s="114" t="s">
        <v>87</v>
      </c>
      <c r="AC1297" s="40">
        <f>_xll.qlInterestRateIndexFixingDate($Y$21,AD1297)</f>
        <v>48474</v>
      </c>
      <c r="AD1297" s="40">
        <f>_xll.qlCalendarAdvance(calendar,$AD1296,AB1297,,,trigger)</f>
        <v>48478</v>
      </c>
      <c r="AE1297" s="40">
        <f>_xll.qlInterestRateIndexMaturity($Y$21,AD1297,)</f>
        <v>48569</v>
      </c>
      <c r="AF1297" s="43" t="e">
        <f>_xll.qlTenorBasisValue(TenorBasis3M,AD1297,_xll.ohTrigger(trigger,$Y$36))</f>
        <v>#NUM!</v>
      </c>
      <c r="AG1297" s="82" t="e">
        <f t="shared" si="54"/>
        <v>#NUM!</v>
      </c>
      <c r="AH1297" s="82">
        <f>_xll.qlIndexFixing($Y$21,$AC1297,TRUE,_xll.ohTrigger(trigger))</f>
        <v>2.0142716257502091E-2</v>
      </c>
      <c r="AI1297" s="43" t="e">
        <f>_xll.qlIndexFixing($Y$6,$AC1297,TRUE,trigger)</f>
        <v>#NUM!</v>
      </c>
      <c r="AJ1297" s="45" t="e">
        <f t="shared" si="55"/>
        <v>#NUM!</v>
      </c>
    </row>
    <row r="1298" spans="28:36" x14ac:dyDescent="0.2">
      <c r="AB1298" s="114" t="s">
        <v>87</v>
      </c>
      <c r="AC1298" s="40">
        <f>_xll.qlInterestRateIndexFixingDate($Y$21,AD1298)</f>
        <v>48481</v>
      </c>
      <c r="AD1298" s="40">
        <f>_xll.qlCalendarAdvance(calendar,$AD1297,AB1298,,,trigger)</f>
        <v>48485</v>
      </c>
      <c r="AE1298" s="40">
        <f>_xll.qlInterestRateIndexMaturity($Y$21,AD1298,)</f>
        <v>48576</v>
      </c>
      <c r="AF1298" s="43" t="e">
        <f>_xll.qlTenorBasisValue(TenorBasis3M,AD1298,_xll.ohTrigger(trigger,$Y$36))</f>
        <v>#NUM!</v>
      </c>
      <c r="AG1298" s="82" t="e">
        <f t="shared" si="54"/>
        <v>#NUM!</v>
      </c>
      <c r="AH1298" s="82">
        <f>_xll.qlIndexFixing($Y$21,$AC1298,TRUE,_xll.ohTrigger(trigger))</f>
        <v>2.0132147212887651E-2</v>
      </c>
      <c r="AI1298" s="43" t="e">
        <f>_xll.qlIndexFixing($Y$6,$AC1298,TRUE,trigger)</f>
        <v>#NUM!</v>
      </c>
      <c r="AJ1298" s="45" t="e">
        <f t="shared" si="55"/>
        <v>#NUM!</v>
      </c>
    </row>
    <row r="1299" spans="28:36" x14ac:dyDescent="0.2">
      <c r="AB1299" s="114" t="s">
        <v>87</v>
      </c>
      <c r="AC1299" s="40">
        <f>_xll.qlInterestRateIndexFixingDate($Y$21,AD1299)</f>
        <v>48488</v>
      </c>
      <c r="AD1299" s="40">
        <f>_xll.qlCalendarAdvance(calendar,$AD1298,AB1299,,,trigger)</f>
        <v>48492</v>
      </c>
      <c r="AE1299" s="40">
        <f>_xll.qlInterestRateIndexMaturity($Y$21,AD1299,)</f>
        <v>48584</v>
      </c>
      <c r="AF1299" s="43" t="e">
        <f>_xll.qlTenorBasisValue(TenorBasis3M,AD1299,_xll.ohTrigger(trigger,$Y$36))</f>
        <v>#NUM!</v>
      </c>
      <c r="AG1299" s="82" t="e">
        <f t="shared" si="54"/>
        <v>#NUM!</v>
      </c>
      <c r="AH1299" s="82">
        <f>_xll.qlIndexFixing($Y$21,$AC1299,TRUE,_xll.ohTrigger(trigger))</f>
        <v>2.0121335277446094E-2</v>
      </c>
      <c r="AI1299" s="43" t="e">
        <f>_xll.qlIndexFixing($Y$6,$AC1299,TRUE,trigger)</f>
        <v>#NUM!</v>
      </c>
      <c r="AJ1299" s="45" t="e">
        <f t="shared" si="55"/>
        <v>#NUM!</v>
      </c>
    </row>
    <row r="1300" spans="28:36" x14ac:dyDescent="0.2">
      <c r="AB1300" s="114" t="s">
        <v>87</v>
      </c>
      <c r="AC1300" s="40">
        <f>_xll.qlInterestRateIndexFixingDate($Y$21,AD1300)</f>
        <v>48495</v>
      </c>
      <c r="AD1300" s="40">
        <f>_xll.qlCalendarAdvance(calendar,$AD1299,AB1300,,,trigger)</f>
        <v>48499</v>
      </c>
      <c r="AE1300" s="40">
        <f>_xll.qlInterestRateIndexMaturity($Y$21,AD1300,)</f>
        <v>48591</v>
      </c>
      <c r="AF1300" s="43" t="e">
        <f>_xll.qlTenorBasisValue(TenorBasis3M,AD1300,_xll.ohTrigger(trigger,$Y$36))</f>
        <v>#NUM!</v>
      </c>
      <c r="AG1300" s="82" t="e">
        <f t="shared" si="54"/>
        <v>#NUM!</v>
      </c>
      <c r="AH1300" s="82">
        <f>_xll.qlIndexFixing($Y$21,$AC1300,TRUE,_xll.ohTrigger(trigger))</f>
        <v>2.0110684931139482E-2</v>
      </c>
      <c r="AI1300" s="43" t="e">
        <f>_xll.qlIndexFixing($Y$6,$AC1300,TRUE,trigger)</f>
        <v>#NUM!</v>
      </c>
      <c r="AJ1300" s="45" t="e">
        <f t="shared" si="55"/>
        <v>#NUM!</v>
      </c>
    </row>
    <row r="1301" spans="28:36" x14ac:dyDescent="0.2">
      <c r="AB1301" s="114" t="s">
        <v>87</v>
      </c>
      <c r="AC1301" s="40">
        <f>_xll.qlInterestRateIndexFixingDate($Y$21,AD1301)</f>
        <v>48502</v>
      </c>
      <c r="AD1301" s="40">
        <f>_xll.qlCalendarAdvance(calendar,$AD1300,AB1301,,,trigger)</f>
        <v>48506</v>
      </c>
      <c r="AE1301" s="40">
        <f>_xll.qlInterestRateIndexMaturity($Y$21,AD1301,)</f>
        <v>48598</v>
      </c>
      <c r="AF1301" s="43" t="e">
        <f>_xll.qlTenorBasisValue(TenorBasis3M,AD1301,_xll.ohTrigger(trigger,$Y$36))</f>
        <v>#NUM!</v>
      </c>
      <c r="AG1301" s="82" t="e">
        <f t="shared" si="54"/>
        <v>#NUM!</v>
      </c>
      <c r="AH1301" s="82">
        <f>_xll.qlIndexFixing($Y$21,$AC1301,TRUE,_xll.ohTrigger(trigger))</f>
        <v>2.0099995620909479E-2</v>
      </c>
      <c r="AI1301" s="43" t="e">
        <f>_xll.qlIndexFixing($Y$6,$AC1301,TRUE,trigger)</f>
        <v>#NUM!</v>
      </c>
      <c r="AJ1301" s="45" t="e">
        <f t="shared" si="55"/>
        <v>#NUM!</v>
      </c>
    </row>
    <row r="1302" spans="28:36" x14ac:dyDescent="0.2">
      <c r="AB1302" s="114" t="s">
        <v>87</v>
      </c>
      <c r="AC1302" s="40">
        <f>_xll.qlInterestRateIndexFixingDate($Y$21,AD1302)</f>
        <v>48509</v>
      </c>
      <c r="AD1302" s="40">
        <f>_xll.qlCalendarAdvance(calendar,$AD1301,AB1302,,,trigger)</f>
        <v>48513</v>
      </c>
      <c r="AE1302" s="40">
        <f>_xll.qlInterestRateIndexMaturity($Y$21,AD1302,)</f>
        <v>48605</v>
      </c>
      <c r="AF1302" s="43" t="e">
        <f>_xll.qlTenorBasisValue(TenorBasis3M,AD1302,_xll.ohTrigger(trigger,$Y$36))</f>
        <v>#NUM!</v>
      </c>
      <c r="AG1302" s="82" t="e">
        <f t="shared" si="54"/>
        <v>#NUM!</v>
      </c>
      <c r="AH1302" s="82">
        <f>_xll.qlIndexFixing($Y$21,$AC1302,TRUE,_xll.ohTrigger(trigger))</f>
        <v>2.0089267347076695E-2</v>
      </c>
      <c r="AI1302" s="43" t="e">
        <f>_xll.qlIndexFixing($Y$6,$AC1302,TRUE,trigger)</f>
        <v>#NUM!</v>
      </c>
      <c r="AJ1302" s="45" t="e">
        <f t="shared" si="55"/>
        <v>#NUM!</v>
      </c>
    </row>
    <row r="1303" spans="28:36" x14ac:dyDescent="0.2">
      <c r="AB1303" s="114" t="s">
        <v>87</v>
      </c>
      <c r="AC1303" s="40">
        <f>_xll.qlInterestRateIndexFixingDate($Y$21,AD1303)</f>
        <v>48516</v>
      </c>
      <c r="AD1303" s="40">
        <f>_xll.qlCalendarAdvance(calendar,$AD1302,AB1303,,,trigger)</f>
        <v>48520</v>
      </c>
      <c r="AE1303" s="40">
        <f>_xll.qlInterestRateIndexMaturity($Y$21,AD1303,)</f>
        <v>48612</v>
      </c>
      <c r="AF1303" s="43" t="e">
        <f>_xll.qlTenorBasisValue(TenorBasis3M,AD1303,_xll.ohTrigger(trigger,$Y$36))</f>
        <v>#NUM!</v>
      </c>
      <c r="AG1303" s="82" t="e">
        <f t="shared" si="54"/>
        <v>#NUM!</v>
      </c>
      <c r="AH1303" s="82">
        <f>_xll.qlIndexFixing($Y$21,$AC1303,TRUE,_xll.ohTrigger(trigger))</f>
        <v>2.0078500109956533E-2</v>
      </c>
      <c r="AI1303" s="43" t="e">
        <f>_xll.qlIndexFixing($Y$6,$AC1303,TRUE,trigger)</f>
        <v>#NUM!</v>
      </c>
      <c r="AJ1303" s="45" t="e">
        <f t="shared" si="55"/>
        <v>#NUM!</v>
      </c>
    </row>
    <row r="1304" spans="28:36" x14ac:dyDescent="0.2">
      <c r="AB1304" s="114" t="s">
        <v>87</v>
      </c>
      <c r="AC1304" s="40">
        <f>_xll.qlInterestRateIndexFixingDate($Y$21,AD1304)</f>
        <v>48523</v>
      </c>
      <c r="AD1304" s="40">
        <f>_xll.qlCalendarAdvance(calendar,$AD1303,AB1304,,,trigger)</f>
        <v>48527</v>
      </c>
      <c r="AE1304" s="40">
        <f>_xll.qlInterestRateIndexMaturity($Y$21,AD1304,)</f>
        <v>48619</v>
      </c>
      <c r="AF1304" s="43" t="e">
        <f>_xll.qlTenorBasisValue(TenorBasis3M,AD1304,_xll.ohTrigger(trigger,$Y$36))</f>
        <v>#NUM!</v>
      </c>
      <c r="AG1304" s="82" t="e">
        <f t="shared" si="54"/>
        <v>#NUM!</v>
      </c>
      <c r="AH1304" s="82">
        <f>_xll.qlIndexFixing($Y$21,$AC1304,TRUE,_xll.ohTrigger(trigger))</f>
        <v>2.006769390987221E-2</v>
      </c>
      <c r="AI1304" s="43" t="e">
        <f>_xll.qlIndexFixing($Y$6,$AC1304,TRUE,trigger)</f>
        <v>#NUM!</v>
      </c>
      <c r="AJ1304" s="45" t="e">
        <f t="shared" si="55"/>
        <v>#NUM!</v>
      </c>
    </row>
    <row r="1305" spans="28:36" x14ac:dyDescent="0.2">
      <c r="AB1305" s="114" t="s">
        <v>87</v>
      </c>
      <c r="AC1305" s="40">
        <f>_xll.qlInterestRateIndexFixingDate($Y$21,AD1305)</f>
        <v>48530</v>
      </c>
      <c r="AD1305" s="40">
        <f>_xll.qlCalendarAdvance(calendar,$AD1304,AB1305,,,trigger)</f>
        <v>48534</v>
      </c>
      <c r="AE1305" s="40">
        <f>_xll.qlInterestRateIndexMaturity($Y$21,AD1305,)</f>
        <v>48626</v>
      </c>
      <c r="AF1305" s="43" t="e">
        <f>_xll.qlTenorBasisValue(TenorBasis3M,AD1305,_xll.ohTrigger(trigger,$Y$36))</f>
        <v>#NUM!</v>
      </c>
      <c r="AG1305" s="82" t="e">
        <f t="shared" si="54"/>
        <v>#NUM!</v>
      </c>
      <c r="AH1305" s="82">
        <f>_xll.qlIndexFixing($Y$21,$AC1305,TRUE,_xll.ohTrigger(trigger))</f>
        <v>2.0056848747142603E-2</v>
      </c>
      <c r="AI1305" s="43" t="e">
        <f>_xll.qlIndexFixing($Y$6,$AC1305,TRUE,trigger)</f>
        <v>#NUM!</v>
      </c>
      <c r="AJ1305" s="45" t="e">
        <f t="shared" si="55"/>
        <v>#NUM!</v>
      </c>
    </row>
    <row r="1306" spans="28:36" x14ac:dyDescent="0.2">
      <c r="AB1306" s="114" t="s">
        <v>87</v>
      </c>
      <c r="AC1306" s="40">
        <f>_xll.qlInterestRateIndexFixingDate($Y$21,AD1306)</f>
        <v>48537</v>
      </c>
      <c r="AD1306" s="40">
        <f>_xll.qlCalendarAdvance(calendar,$AD1305,AB1306,,,trigger)</f>
        <v>48541</v>
      </c>
      <c r="AE1306" s="40">
        <f>_xll.qlInterestRateIndexMaturity($Y$21,AD1306,)</f>
        <v>48633</v>
      </c>
      <c r="AF1306" s="43" t="e">
        <f>_xll.qlTenorBasisValue(TenorBasis3M,AD1306,_xll.ohTrigger(trigger,$Y$36))</f>
        <v>#NUM!</v>
      </c>
      <c r="AG1306" s="82" t="e">
        <f t="shared" si="54"/>
        <v>#NUM!</v>
      </c>
      <c r="AH1306" s="82">
        <f>_xll.qlIndexFixing($Y$21,$AC1306,TRUE,_xll.ohTrigger(trigger))</f>
        <v>2.0045964622091805E-2</v>
      </c>
      <c r="AI1306" s="43" t="e">
        <f>_xll.qlIndexFixing($Y$6,$AC1306,TRUE,trigger)</f>
        <v>#NUM!</v>
      </c>
      <c r="AJ1306" s="45" t="e">
        <f t="shared" si="55"/>
        <v>#NUM!</v>
      </c>
    </row>
    <row r="1307" spans="28:36" x14ac:dyDescent="0.2">
      <c r="AB1307" s="114" t="s">
        <v>87</v>
      </c>
      <c r="AC1307" s="40">
        <f>_xll.qlInterestRateIndexFixingDate($Y$21,AD1307)</f>
        <v>48544</v>
      </c>
      <c r="AD1307" s="40">
        <f>_xll.qlCalendarAdvance(calendar,$AD1306,AB1307,,,trigger)</f>
        <v>48548</v>
      </c>
      <c r="AE1307" s="40">
        <f>_xll.qlInterestRateIndexMaturity($Y$21,AD1307,)</f>
        <v>48638</v>
      </c>
      <c r="AF1307" s="43" t="e">
        <f>_xll.qlTenorBasisValue(TenorBasis3M,AD1307,_xll.ohTrigger(trigger,$Y$36))</f>
        <v>#NUM!</v>
      </c>
      <c r="AG1307" s="82" t="e">
        <f t="shared" si="54"/>
        <v>#NUM!</v>
      </c>
      <c r="AH1307" s="82">
        <f>_xll.qlIndexFixing($Y$21,$AC1307,TRUE,_xll.ohTrigger(trigger))</f>
        <v>2.0035503186914383E-2</v>
      </c>
      <c r="AI1307" s="43" t="e">
        <f>_xll.qlIndexFixing($Y$6,$AC1307,TRUE,trigger)</f>
        <v>#NUM!</v>
      </c>
      <c r="AJ1307" s="45" t="e">
        <f t="shared" si="55"/>
        <v>#NUM!</v>
      </c>
    </row>
    <row r="1308" spans="28:36" x14ac:dyDescent="0.2">
      <c r="AB1308" s="114" t="s">
        <v>87</v>
      </c>
      <c r="AC1308" s="40">
        <f>_xll.qlInterestRateIndexFixingDate($Y$21,AD1308)</f>
        <v>48551</v>
      </c>
      <c r="AD1308" s="40">
        <f>_xll.qlCalendarAdvance(calendar,$AD1307,AB1308,,,trigger)</f>
        <v>48555</v>
      </c>
      <c r="AE1308" s="40">
        <f>_xll.qlInterestRateIndexMaturity($Y$21,AD1308,)</f>
        <v>48645</v>
      </c>
      <c r="AF1308" s="43" t="e">
        <f>_xll.qlTenorBasisValue(TenorBasis3M,AD1308,_xll.ohTrigger(trigger,$Y$36))</f>
        <v>#NUM!</v>
      </c>
      <c r="AG1308" s="82" t="e">
        <f t="shared" si="54"/>
        <v>#NUM!</v>
      </c>
      <c r="AH1308" s="82">
        <f>_xll.qlIndexFixing($Y$21,$AC1308,TRUE,_xll.ohTrigger(trigger))</f>
        <v>2.0024547920197477E-2</v>
      </c>
      <c r="AI1308" s="43" t="e">
        <f>_xll.qlIndexFixing($Y$6,$AC1308,TRUE,trigger)</f>
        <v>#NUM!</v>
      </c>
      <c r="AJ1308" s="45" t="e">
        <f t="shared" si="55"/>
        <v>#NUM!</v>
      </c>
    </row>
    <row r="1309" spans="28:36" x14ac:dyDescent="0.2">
      <c r="AB1309" s="114" t="s">
        <v>87</v>
      </c>
      <c r="AC1309" s="40">
        <f>_xll.qlInterestRateIndexFixingDate($Y$21,AD1309)</f>
        <v>48558</v>
      </c>
      <c r="AD1309" s="40">
        <f>_xll.qlCalendarAdvance(calendar,$AD1308,AB1309,,,trigger)</f>
        <v>48562</v>
      </c>
      <c r="AE1309" s="40">
        <f>_xll.qlInterestRateIndexMaturity($Y$21,AD1309,)</f>
        <v>48652</v>
      </c>
      <c r="AF1309" s="43" t="e">
        <f>_xll.qlTenorBasisValue(TenorBasis3M,AD1309,_xll.ohTrigger(trigger,$Y$36))</f>
        <v>#NUM!</v>
      </c>
      <c r="AG1309" s="82" t="e">
        <f t="shared" si="54"/>
        <v>#NUM!</v>
      </c>
      <c r="AH1309" s="82">
        <f>_xll.qlIndexFixing($Y$21,$AC1309,TRUE,_xll.ohTrigger(trigger))</f>
        <v>2.001355369574398E-2</v>
      </c>
      <c r="AI1309" s="43" t="e">
        <f>_xll.qlIndexFixing($Y$6,$AC1309,TRUE,trigger)</f>
        <v>#NUM!</v>
      </c>
      <c r="AJ1309" s="45" t="e">
        <f t="shared" si="55"/>
        <v>#NUM!</v>
      </c>
    </row>
    <row r="1310" spans="28:36" x14ac:dyDescent="0.2">
      <c r="AB1310" s="114" t="s">
        <v>87</v>
      </c>
      <c r="AC1310" s="40">
        <f>_xll.qlInterestRateIndexFixingDate($Y$21,AD1310)</f>
        <v>48565</v>
      </c>
      <c r="AD1310" s="40">
        <f>_xll.qlCalendarAdvance(calendar,$AD1309,AB1310,,,trigger)</f>
        <v>48569</v>
      </c>
      <c r="AE1310" s="40">
        <f>_xll.qlInterestRateIndexMaturity($Y$21,AD1310,)</f>
        <v>48659</v>
      </c>
      <c r="AF1310" s="43" t="e">
        <f>_xll.qlTenorBasisValue(TenorBasis3M,AD1310,_xll.ohTrigger(trigger,$Y$36))</f>
        <v>#NUM!</v>
      </c>
      <c r="AG1310" s="82" t="e">
        <f t="shared" si="54"/>
        <v>#NUM!</v>
      </c>
      <c r="AH1310" s="82">
        <f>_xll.qlIndexFixing($Y$21,$AC1310,TRUE,_xll.ohTrigger(trigger))</f>
        <v>2.0002520513873634E-2</v>
      </c>
      <c r="AI1310" s="43" t="e">
        <f>_xll.qlIndexFixing($Y$6,$AC1310,TRUE,trigger)</f>
        <v>#NUM!</v>
      </c>
      <c r="AJ1310" s="45" t="e">
        <f t="shared" si="55"/>
        <v>#NUM!</v>
      </c>
    </row>
    <row r="1311" spans="28:36" x14ac:dyDescent="0.2">
      <c r="AB1311" s="114" t="s">
        <v>87</v>
      </c>
      <c r="AC1311" s="40">
        <f>_xll.qlInterestRateIndexFixingDate($Y$21,AD1311)</f>
        <v>48572</v>
      </c>
      <c r="AD1311" s="40">
        <f>_xll.qlCalendarAdvance(calendar,$AD1310,AB1311,,,trigger)</f>
        <v>48576</v>
      </c>
      <c r="AE1311" s="40">
        <f>_xll.qlInterestRateIndexMaturity($Y$21,AD1311,)</f>
        <v>48666</v>
      </c>
      <c r="AF1311" s="43" t="e">
        <f>_xll.qlTenorBasisValue(TenorBasis3M,AD1311,_xll.ohTrigger(trigger,$Y$36))</f>
        <v>#NUM!</v>
      </c>
      <c r="AG1311" s="82" t="e">
        <f t="shared" si="54"/>
        <v>#NUM!</v>
      </c>
      <c r="AH1311" s="82">
        <f>_xll.qlIndexFixing($Y$21,$AC1311,TRUE,_xll.ohTrigger(trigger))</f>
        <v>1.9991448374907073E-2</v>
      </c>
      <c r="AI1311" s="43" t="e">
        <f>_xll.qlIndexFixing($Y$6,$AC1311,TRUE,trigger)</f>
        <v>#NUM!</v>
      </c>
      <c r="AJ1311" s="45" t="e">
        <f t="shared" si="55"/>
        <v>#NUM!</v>
      </c>
    </row>
    <row r="1312" spans="28:36" x14ac:dyDescent="0.2">
      <c r="AB1312" s="114" t="s">
        <v>87</v>
      </c>
      <c r="AC1312" s="40">
        <f>_xll.qlInterestRateIndexFixingDate($Y$21,AD1312)</f>
        <v>48579</v>
      </c>
      <c r="AD1312" s="40">
        <f>_xll.qlCalendarAdvance(calendar,$AD1311,AB1312,,,trigger)</f>
        <v>48583</v>
      </c>
      <c r="AE1312" s="40">
        <f>_xll.qlInterestRateIndexMaturity($Y$21,AD1312,)</f>
        <v>48673</v>
      </c>
      <c r="AF1312" s="43" t="e">
        <f>_xll.qlTenorBasisValue(TenorBasis3M,AD1312,_xll.ohTrigger(trigger,$Y$36))</f>
        <v>#NUM!</v>
      </c>
      <c r="AG1312" s="82" t="e">
        <f t="shared" si="54"/>
        <v>#NUM!</v>
      </c>
      <c r="AH1312" s="82">
        <f>_xll.qlIndexFixing($Y$21,$AC1312,TRUE,_xll.ohTrigger(trigger))</f>
        <v>1.9980337279165816E-2</v>
      </c>
      <c r="AI1312" s="43" t="e">
        <f>_xll.qlIndexFixing($Y$6,$AC1312,TRUE,trigger)</f>
        <v>#NUM!</v>
      </c>
      <c r="AJ1312" s="45" t="e">
        <f t="shared" si="55"/>
        <v>#NUM!</v>
      </c>
    </row>
    <row r="1313" spans="28:36" x14ac:dyDescent="0.2">
      <c r="AB1313" s="114" t="s">
        <v>87</v>
      </c>
      <c r="AC1313" s="40">
        <f>_xll.qlInterestRateIndexFixingDate($Y$21,AD1313)</f>
        <v>48586</v>
      </c>
      <c r="AD1313" s="40">
        <f>_xll.qlCalendarAdvance(calendar,$AD1312,AB1313,,,trigger)</f>
        <v>48590</v>
      </c>
      <c r="AE1313" s="40">
        <f>_xll.qlInterestRateIndexMaturity($Y$21,AD1313,)</f>
        <v>48680</v>
      </c>
      <c r="AF1313" s="43" t="e">
        <f>_xll.qlTenorBasisValue(TenorBasis3M,AD1313,_xll.ohTrigger(trigger,$Y$36))</f>
        <v>#NUM!</v>
      </c>
      <c r="AG1313" s="82" t="e">
        <f t="shared" si="54"/>
        <v>#NUM!</v>
      </c>
      <c r="AH1313" s="82">
        <f>_xll.qlIndexFixing($Y$21,$AC1313,TRUE,_xll.ohTrigger(trigger))</f>
        <v>1.9969187226975826E-2</v>
      </c>
      <c r="AI1313" s="43" t="e">
        <f>_xll.qlIndexFixing($Y$6,$AC1313,TRUE,trigger)</f>
        <v>#NUM!</v>
      </c>
      <c r="AJ1313" s="45" t="e">
        <f t="shared" si="55"/>
        <v>#NUM!</v>
      </c>
    </row>
    <row r="1314" spans="28:36" x14ac:dyDescent="0.2">
      <c r="AB1314" s="114" t="s">
        <v>87</v>
      </c>
      <c r="AC1314" s="40">
        <f>_xll.qlInterestRateIndexFixingDate($Y$21,AD1314)</f>
        <v>48593</v>
      </c>
      <c r="AD1314" s="40">
        <f>_xll.qlCalendarAdvance(calendar,$AD1313,AB1314,,,trigger)</f>
        <v>48597</v>
      </c>
      <c r="AE1314" s="40">
        <f>_xll.qlInterestRateIndexMaturity($Y$21,AD1314,)</f>
        <v>48688</v>
      </c>
      <c r="AF1314" s="43" t="e">
        <f>_xll.qlTenorBasisValue(TenorBasis3M,AD1314,_xll.ohTrigger(trigger,$Y$36))</f>
        <v>#NUM!</v>
      </c>
      <c r="AG1314" s="82" t="e">
        <f t="shared" si="54"/>
        <v>#NUM!</v>
      </c>
      <c r="AH1314" s="82">
        <f>_xll.qlIndexFixing($Y$21,$AC1314,TRUE,_xll.ohTrigger(trigger))</f>
        <v>1.9957743784893792E-2</v>
      </c>
      <c r="AI1314" s="43" t="e">
        <f>_xll.qlIndexFixing($Y$6,$AC1314,TRUE,trigger)</f>
        <v>#NUM!</v>
      </c>
      <c r="AJ1314" s="45" t="e">
        <f t="shared" si="55"/>
        <v>#NUM!</v>
      </c>
    </row>
    <row r="1315" spans="28:36" x14ac:dyDescent="0.2">
      <c r="AB1315" s="114" t="s">
        <v>87</v>
      </c>
      <c r="AC1315" s="40">
        <f>_xll.qlInterestRateIndexFixingDate($Y$21,AD1315)</f>
        <v>48600</v>
      </c>
      <c r="AD1315" s="40">
        <f>_xll.qlCalendarAdvance(calendar,$AD1314,AB1315,,,trigger)</f>
        <v>48604</v>
      </c>
      <c r="AE1315" s="40">
        <f>_xll.qlInterestRateIndexMaturity($Y$21,AD1315,)</f>
        <v>48694</v>
      </c>
      <c r="AF1315" s="43" t="e">
        <f>_xll.qlTenorBasisValue(TenorBasis3M,AD1315,_xll.ohTrigger(trigger,$Y$36))</f>
        <v>#NUM!</v>
      </c>
      <c r="AG1315" s="82" t="e">
        <f t="shared" si="54"/>
        <v>#NUM!</v>
      </c>
      <c r="AH1315" s="82">
        <f>_xll.qlIndexFixing($Y$21,$AC1315,TRUE,_xll.ohTrigger(trigger))</f>
        <v>1.9946770254541946E-2</v>
      </c>
      <c r="AI1315" s="43" t="e">
        <f>_xll.qlIndexFixing($Y$6,$AC1315,TRUE,trigger)</f>
        <v>#NUM!</v>
      </c>
      <c r="AJ1315" s="45" t="e">
        <f t="shared" si="55"/>
        <v>#NUM!</v>
      </c>
    </row>
    <row r="1316" spans="28:36" x14ac:dyDescent="0.2">
      <c r="AB1316" s="114" t="s">
        <v>87</v>
      </c>
      <c r="AC1316" s="40">
        <f>_xll.qlInterestRateIndexFixingDate($Y$21,AD1316)</f>
        <v>48607</v>
      </c>
      <c r="AD1316" s="40">
        <f>_xll.qlCalendarAdvance(calendar,$AD1315,AB1316,,,trigger)</f>
        <v>48611</v>
      </c>
      <c r="AE1316" s="40">
        <f>_xll.qlInterestRateIndexMaturity($Y$21,AD1316,)</f>
        <v>48701</v>
      </c>
      <c r="AF1316" s="43" t="e">
        <f>_xll.qlTenorBasisValue(TenorBasis3M,AD1316,_xll.ohTrigger(trigger,$Y$36))</f>
        <v>#NUM!</v>
      </c>
      <c r="AG1316" s="82" t="e">
        <f t="shared" si="54"/>
        <v>#NUM!</v>
      </c>
      <c r="AH1316" s="82">
        <f>_xll.qlIndexFixing($Y$21,$AC1316,TRUE,_xll.ohTrigger(trigger))</f>
        <v>1.9935503334949978E-2</v>
      </c>
      <c r="AI1316" s="43" t="e">
        <f>_xll.qlIndexFixing($Y$6,$AC1316,TRUE,trigger)</f>
        <v>#NUM!</v>
      </c>
      <c r="AJ1316" s="45" t="e">
        <f t="shared" si="55"/>
        <v>#NUM!</v>
      </c>
    </row>
    <row r="1317" spans="28:36" x14ac:dyDescent="0.2">
      <c r="AB1317" s="114" t="s">
        <v>87</v>
      </c>
      <c r="AC1317" s="40">
        <f>_xll.qlInterestRateIndexFixingDate($Y$21,AD1317)</f>
        <v>48614</v>
      </c>
      <c r="AD1317" s="40">
        <f>_xll.qlCalendarAdvance(calendar,$AD1316,AB1317,,,trigger)</f>
        <v>48618</v>
      </c>
      <c r="AE1317" s="40">
        <f>_xll.qlInterestRateIndexMaturity($Y$21,AD1317,)</f>
        <v>48708</v>
      </c>
      <c r="AF1317" s="43" t="e">
        <f>_xll.qlTenorBasisValue(TenorBasis3M,AD1317,_xll.ohTrigger(trigger,$Y$36))</f>
        <v>#NUM!</v>
      </c>
      <c r="AG1317" s="82" t="e">
        <f t="shared" si="54"/>
        <v>#NUM!</v>
      </c>
      <c r="AH1317" s="82">
        <f>_xll.qlIndexFixing($Y$21,$AC1317,TRUE,_xll.ohTrigger(trigger))</f>
        <v>1.9924197460212234E-2</v>
      </c>
      <c r="AI1317" s="43" t="e">
        <f>_xll.qlIndexFixing($Y$6,$AC1317,TRUE,trigger)</f>
        <v>#NUM!</v>
      </c>
      <c r="AJ1317" s="45" t="e">
        <f t="shared" si="55"/>
        <v>#NUM!</v>
      </c>
    </row>
    <row r="1318" spans="28:36" x14ac:dyDescent="0.2">
      <c r="AB1318" s="114" t="s">
        <v>87</v>
      </c>
      <c r="AC1318" s="40">
        <f>_xll.qlInterestRateIndexFixingDate($Y$21,AD1318)</f>
        <v>48621</v>
      </c>
      <c r="AD1318" s="40">
        <f>_xll.qlCalendarAdvance(calendar,$AD1317,AB1318,,,trigger)</f>
        <v>48625</v>
      </c>
      <c r="AE1318" s="40">
        <f>_xll.qlInterestRateIndexMaturity($Y$21,AD1318,)</f>
        <v>48715</v>
      </c>
      <c r="AF1318" s="43" t="e">
        <f>_xll.qlTenorBasisValue(TenorBasis3M,AD1318,_xll.ohTrigger(trigger,$Y$36))</f>
        <v>#NUM!</v>
      </c>
      <c r="AG1318" s="82" t="e">
        <f t="shared" si="54"/>
        <v>#NUM!</v>
      </c>
      <c r="AH1318" s="82">
        <f>_xll.qlIndexFixing($Y$21,$AC1318,TRUE,_xll.ohTrigger(trigger))</f>
        <v>1.9912852630655564E-2</v>
      </c>
      <c r="AI1318" s="43" t="e">
        <f>_xll.qlIndexFixing($Y$6,$AC1318,TRUE,trigger)</f>
        <v>#NUM!</v>
      </c>
      <c r="AJ1318" s="45" t="e">
        <f t="shared" si="55"/>
        <v>#NUM!</v>
      </c>
    </row>
    <row r="1319" spans="28:36" x14ac:dyDescent="0.2">
      <c r="AB1319" s="114" t="s">
        <v>87</v>
      </c>
      <c r="AC1319" s="40">
        <f>_xll.qlInterestRateIndexFixingDate($Y$21,AD1319)</f>
        <v>48628</v>
      </c>
      <c r="AD1319" s="40">
        <f>_xll.qlCalendarAdvance(calendar,$AD1318,AB1319,,,trigger)</f>
        <v>48632</v>
      </c>
      <c r="AE1319" s="40">
        <f>_xll.qlInterestRateIndexMaturity($Y$21,AD1319,)</f>
        <v>48722</v>
      </c>
      <c r="AF1319" s="43" t="e">
        <f>_xll.qlTenorBasisValue(TenorBasis3M,AD1319,_xll.ohTrigger(trigger,$Y$36))</f>
        <v>#NUM!</v>
      </c>
      <c r="AG1319" s="82" t="e">
        <f t="shared" si="54"/>
        <v>#NUM!</v>
      </c>
      <c r="AH1319" s="82">
        <f>_xll.qlIndexFixing($Y$21,$AC1319,TRUE,_xll.ohTrigger(trigger))</f>
        <v>1.9901468846613035E-2</v>
      </c>
      <c r="AI1319" s="43" t="e">
        <f>_xll.qlIndexFixing($Y$6,$AC1319,TRUE,trigger)</f>
        <v>#NUM!</v>
      </c>
      <c r="AJ1319" s="45" t="e">
        <f t="shared" si="55"/>
        <v>#NUM!</v>
      </c>
    </row>
    <row r="1320" spans="28:36" x14ac:dyDescent="0.2">
      <c r="AB1320" s="114" t="s">
        <v>87</v>
      </c>
      <c r="AC1320" s="40">
        <f>_xll.qlInterestRateIndexFixingDate($Y$21,AD1320)</f>
        <v>48635</v>
      </c>
      <c r="AD1320" s="40">
        <f>_xll.qlCalendarAdvance(calendar,$AD1319,AB1320,,,trigger)</f>
        <v>48639</v>
      </c>
      <c r="AE1320" s="40">
        <f>_xll.qlInterestRateIndexMaturity($Y$21,AD1320,)</f>
        <v>48731</v>
      </c>
      <c r="AF1320" s="43" t="e">
        <f>_xll.qlTenorBasisValue(TenorBasis3M,AD1320,_xll.ohTrigger(trigger,$Y$36))</f>
        <v>#NUM!</v>
      </c>
      <c r="AG1320" s="82" t="e">
        <f t="shared" si="54"/>
        <v>#NUM!</v>
      </c>
      <c r="AH1320" s="82">
        <f>_xll.qlIndexFixing($Y$21,$AC1320,TRUE,_xll.ohTrigger(trigger))</f>
        <v>1.9889496010955389E-2</v>
      </c>
      <c r="AI1320" s="43" t="e">
        <f>_xll.qlIndexFixing($Y$6,$AC1320,TRUE,trigger)</f>
        <v>#NUM!</v>
      </c>
      <c r="AJ1320" s="45" t="e">
        <f t="shared" si="55"/>
        <v>#NUM!</v>
      </c>
    </row>
    <row r="1321" spans="28:36" x14ac:dyDescent="0.2">
      <c r="AB1321" s="114" t="s">
        <v>87</v>
      </c>
      <c r="AC1321" s="40">
        <f>_xll.qlInterestRateIndexFixingDate($Y$21,AD1321)</f>
        <v>48642</v>
      </c>
      <c r="AD1321" s="40">
        <f>_xll.qlCalendarAdvance(calendar,$AD1320,AB1321,,,trigger)</f>
        <v>48646</v>
      </c>
      <c r="AE1321" s="40">
        <f>_xll.qlInterestRateIndexMaturity($Y$21,AD1321,)</f>
        <v>48738</v>
      </c>
      <c r="AF1321" s="43" t="e">
        <f>_xll.qlTenorBasisValue(TenorBasis3M,AD1321,_xll.ohTrigger(trigger,$Y$36))</f>
        <v>#NUM!</v>
      </c>
      <c r="AG1321" s="82" t="e">
        <f t="shared" si="54"/>
        <v>#NUM!</v>
      </c>
      <c r="AH1321" s="82">
        <f>_xll.qlIndexFixing($Y$21,$AC1321,TRUE,_xll.ohTrigger(trigger))</f>
        <v>1.9878027490563773E-2</v>
      </c>
      <c r="AI1321" s="43" t="e">
        <f>_xll.qlIndexFixing($Y$6,$AC1321,TRUE,trigger)</f>
        <v>#NUM!</v>
      </c>
      <c r="AJ1321" s="45" t="e">
        <f t="shared" si="55"/>
        <v>#NUM!</v>
      </c>
    </row>
    <row r="1322" spans="28:36" x14ac:dyDescent="0.2">
      <c r="AB1322" s="114" t="s">
        <v>87</v>
      </c>
      <c r="AC1322" s="40">
        <f>_xll.qlInterestRateIndexFixingDate($Y$21,AD1322)</f>
        <v>48649</v>
      </c>
      <c r="AD1322" s="40">
        <f>_xll.qlCalendarAdvance(calendar,$AD1321,AB1322,,,trigger)</f>
        <v>48653</v>
      </c>
      <c r="AE1322" s="40">
        <f>_xll.qlInterestRateIndexMaturity($Y$21,AD1322,)</f>
        <v>48745</v>
      </c>
      <c r="AF1322" s="43" t="e">
        <f>_xll.qlTenorBasisValue(TenorBasis3M,AD1322,_xll.ohTrigger(trigger,$Y$36))</f>
        <v>#NUM!</v>
      </c>
      <c r="AG1322" s="82" t="e">
        <f t="shared" si="54"/>
        <v>#NUM!</v>
      </c>
      <c r="AH1322" s="82">
        <f>_xll.qlIndexFixing($Y$21,$AC1322,TRUE,_xll.ohTrigger(trigger))</f>
        <v>1.9866520013167577E-2</v>
      </c>
      <c r="AI1322" s="43" t="e">
        <f>_xll.qlIndexFixing($Y$6,$AC1322,TRUE,trigger)</f>
        <v>#NUM!</v>
      </c>
      <c r="AJ1322" s="45" t="e">
        <f t="shared" si="55"/>
        <v>#NUM!</v>
      </c>
    </row>
    <row r="1323" spans="28:36" x14ac:dyDescent="0.2">
      <c r="AB1323" s="114" t="s">
        <v>87</v>
      </c>
      <c r="AC1323" s="40">
        <f>_xll.qlInterestRateIndexFixingDate($Y$21,AD1323)</f>
        <v>48656</v>
      </c>
      <c r="AD1323" s="40">
        <f>_xll.qlCalendarAdvance(calendar,$AD1322,AB1323,,,trigger)</f>
        <v>48660</v>
      </c>
      <c r="AE1323" s="40">
        <f>_xll.qlInterestRateIndexMaturity($Y$21,AD1323,)</f>
        <v>48752</v>
      </c>
      <c r="AF1323" s="43" t="e">
        <f>_xll.qlTenorBasisValue(TenorBasis3M,AD1323,_xll.ohTrigger(trigger,$Y$36))</f>
        <v>#NUM!</v>
      </c>
      <c r="AG1323" s="82" t="e">
        <f t="shared" si="54"/>
        <v>#NUM!</v>
      </c>
      <c r="AH1323" s="82">
        <f>_xll.qlIndexFixing($Y$21,$AC1323,TRUE,_xll.ohTrigger(trigger))</f>
        <v>1.9854973579110008E-2</v>
      </c>
      <c r="AI1323" s="43" t="e">
        <f>_xll.qlIndexFixing($Y$6,$AC1323,TRUE,trigger)</f>
        <v>#NUM!</v>
      </c>
      <c r="AJ1323" s="45" t="e">
        <f t="shared" si="55"/>
        <v>#NUM!</v>
      </c>
    </row>
    <row r="1324" spans="28:36" x14ac:dyDescent="0.2">
      <c r="AB1324" s="114" t="s">
        <v>87</v>
      </c>
      <c r="AC1324" s="40">
        <f>_xll.qlInterestRateIndexFixingDate($Y$21,AD1324)</f>
        <v>48663</v>
      </c>
      <c r="AD1324" s="40">
        <f>_xll.qlCalendarAdvance(calendar,$AD1323,AB1324,,,trigger)</f>
        <v>48667</v>
      </c>
      <c r="AE1324" s="40">
        <f>_xll.qlInterestRateIndexMaturity($Y$21,AD1324,)</f>
        <v>48759</v>
      </c>
      <c r="AF1324" s="43" t="e">
        <f>_xll.qlTenorBasisValue(TenorBasis3M,AD1324,_xll.ohTrigger(trigger,$Y$36))</f>
        <v>#NUM!</v>
      </c>
      <c r="AG1324" s="82" t="e">
        <f t="shared" si="54"/>
        <v>#NUM!</v>
      </c>
      <c r="AH1324" s="82">
        <f>_xll.qlIndexFixing($Y$21,$AC1324,TRUE,_xll.ohTrigger(trigger))</f>
        <v>1.984338818873253E-2</v>
      </c>
      <c r="AI1324" s="43" t="e">
        <f>_xll.qlIndexFixing($Y$6,$AC1324,TRUE,trigger)</f>
        <v>#NUM!</v>
      </c>
      <c r="AJ1324" s="45" t="e">
        <f t="shared" si="55"/>
        <v>#NUM!</v>
      </c>
    </row>
    <row r="1325" spans="28:36" x14ac:dyDescent="0.2">
      <c r="AB1325" s="114" t="s">
        <v>87</v>
      </c>
      <c r="AC1325" s="40">
        <f>_xll.qlInterestRateIndexFixingDate($Y$21,AD1325)</f>
        <v>48670</v>
      </c>
      <c r="AD1325" s="40">
        <f>_xll.qlCalendarAdvance(calendar,$AD1324,AB1325,,,trigger)</f>
        <v>48674</v>
      </c>
      <c r="AE1325" s="40">
        <f>_xll.qlInterestRateIndexMaturity($Y$21,AD1325,)</f>
        <v>48765</v>
      </c>
      <c r="AF1325" s="43" t="e">
        <f>_xll.qlTenorBasisValue(TenorBasis3M,AD1325,_xll.ohTrigger(trigger,$Y$36))</f>
        <v>#NUM!</v>
      </c>
      <c r="AG1325" s="82" t="e">
        <f t="shared" si="54"/>
        <v>#NUM!</v>
      </c>
      <c r="AH1325" s="82">
        <f>_xll.qlIndexFixing($Y$21,$AC1325,TRUE,_xll.ohTrigger(trigger))</f>
        <v>1.9832056148109307E-2</v>
      </c>
      <c r="AI1325" s="43" t="e">
        <f>_xll.qlIndexFixing($Y$6,$AC1325,TRUE,trigger)</f>
        <v>#NUM!</v>
      </c>
      <c r="AJ1325" s="45" t="e">
        <f t="shared" si="55"/>
        <v>#NUM!</v>
      </c>
    </row>
    <row r="1326" spans="28:36" x14ac:dyDescent="0.2">
      <c r="AB1326" s="114" t="s">
        <v>87</v>
      </c>
      <c r="AC1326" s="40">
        <f>_xll.qlInterestRateIndexFixingDate($Y$21,AD1326)</f>
        <v>48677</v>
      </c>
      <c r="AD1326" s="40">
        <f>_xll.qlCalendarAdvance(calendar,$AD1325,AB1326,,,trigger)</f>
        <v>48681</v>
      </c>
      <c r="AE1326" s="40">
        <f>_xll.qlInterestRateIndexMaturity($Y$21,AD1326,)</f>
        <v>48772</v>
      </c>
      <c r="AF1326" s="43" t="e">
        <f>_xll.qlTenorBasisValue(TenorBasis3M,AD1326,_xll.ohTrigger(trigger,$Y$36))</f>
        <v>#NUM!</v>
      </c>
      <c r="AG1326" s="82" t="e">
        <f t="shared" si="54"/>
        <v>#NUM!</v>
      </c>
      <c r="AH1326" s="82">
        <f>_xll.qlIndexFixing($Y$21,$AC1326,TRUE,_xll.ohTrigger(trigger))</f>
        <v>1.9820396269200766E-2</v>
      </c>
      <c r="AI1326" s="43" t="e">
        <f>_xll.qlIndexFixing($Y$6,$AC1326,TRUE,trigger)</f>
        <v>#NUM!</v>
      </c>
      <c r="AJ1326" s="45" t="e">
        <f t="shared" si="55"/>
        <v>#NUM!</v>
      </c>
    </row>
    <row r="1327" spans="28:36" x14ac:dyDescent="0.2">
      <c r="AB1327" s="114" t="s">
        <v>87</v>
      </c>
      <c r="AC1327" s="40">
        <f>_xll.qlInterestRateIndexFixingDate($Y$21,AD1327)</f>
        <v>48682</v>
      </c>
      <c r="AD1327" s="40">
        <f>_xll.qlCalendarAdvance(calendar,$AD1326,AB1327,,,trigger)</f>
        <v>48688</v>
      </c>
      <c r="AE1327" s="40">
        <f>_xll.qlInterestRateIndexMaturity($Y$21,AD1327,)</f>
        <v>48779</v>
      </c>
      <c r="AF1327" s="43" t="e">
        <f>_xll.qlTenorBasisValue(TenorBasis3M,AD1327,_xll.ohTrigger(trigger,$Y$36))</f>
        <v>#NUM!</v>
      </c>
      <c r="AG1327" s="82" t="e">
        <f t="shared" si="54"/>
        <v>#NUM!</v>
      </c>
      <c r="AH1327" s="82">
        <f>_xll.qlIndexFixing($Y$21,$AC1327,TRUE,_xll.ohTrigger(trigger))</f>
        <v>1.9808697436746781E-2</v>
      </c>
      <c r="AI1327" s="43" t="e">
        <f>_xll.qlIndexFixing($Y$6,$AC1327,TRUE,trigger)</f>
        <v>#NUM!</v>
      </c>
      <c r="AJ1327" s="45" t="e">
        <f t="shared" si="55"/>
        <v>#NUM!</v>
      </c>
    </row>
    <row r="1328" spans="28:36" x14ac:dyDescent="0.2">
      <c r="AB1328" s="114" t="s">
        <v>87</v>
      </c>
      <c r="AC1328" s="40">
        <f>_xll.qlInterestRateIndexFixingDate($Y$21,AD1328)</f>
        <v>48691</v>
      </c>
      <c r="AD1328" s="40">
        <f>_xll.qlCalendarAdvance(calendar,$AD1327,AB1328,,,trigger)</f>
        <v>48695</v>
      </c>
      <c r="AE1328" s="40">
        <f>_xll.qlInterestRateIndexMaturity($Y$21,AD1328,)</f>
        <v>48786</v>
      </c>
      <c r="AF1328" s="43" t="e">
        <f>_xll.qlTenorBasisValue(TenorBasis3M,AD1328,_xll.ohTrigger(trigger,$Y$36))</f>
        <v>#NUM!</v>
      </c>
      <c r="AG1328" s="82" t="e">
        <f t="shared" si="54"/>
        <v>#NUM!</v>
      </c>
      <c r="AH1328" s="82">
        <f>_xll.qlIndexFixing($Y$21,$AC1328,TRUE,_xll.ohTrigger(trigger))</f>
        <v>1.9796959651092568E-2</v>
      </c>
      <c r="AI1328" s="43" t="e">
        <f>_xll.qlIndexFixing($Y$6,$AC1328,TRUE,trigger)</f>
        <v>#NUM!</v>
      </c>
      <c r="AJ1328" s="45" t="e">
        <f t="shared" si="55"/>
        <v>#NUM!</v>
      </c>
    </row>
    <row r="1329" spans="28:36" x14ac:dyDescent="0.2">
      <c r="AB1329" s="114" t="s">
        <v>87</v>
      </c>
      <c r="AC1329" s="40">
        <f>_xll.qlInterestRateIndexFixingDate($Y$21,AD1329)</f>
        <v>48698</v>
      </c>
      <c r="AD1329" s="40">
        <f>_xll.qlCalendarAdvance(calendar,$AD1328,AB1329,,,trigger)</f>
        <v>48702</v>
      </c>
      <c r="AE1329" s="40">
        <f>_xll.qlInterestRateIndexMaturity($Y$21,AD1329,)</f>
        <v>48794</v>
      </c>
      <c r="AF1329" s="43" t="e">
        <f>_xll.qlTenorBasisValue(TenorBasis3M,AD1329,_xll.ohTrigger(trigger,$Y$36))</f>
        <v>#NUM!</v>
      </c>
      <c r="AG1329" s="82" t="e">
        <f t="shared" si="54"/>
        <v>#NUM!</v>
      </c>
      <c r="AH1329" s="82">
        <f>_xll.qlIndexFixing($Y$21,$AC1329,TRUE,_xll.ohTrigger(trigger))</f>
        <v>1.9784876904155074E-2</v>
      </c>
      <c r="AI1329" s="43" t="e">
        <f>_xll.qlIndexFixing($Y$6,$AC1329,TRUE,trigger)</f>
        <v>#NUM!</v>
      </c>
      <c r="AJ1329" s="45" t="e">
        <f t="shared" si="55"/>
        <v>#NUM!</v>
      </c>
    </row>
    <row r="1330" spans="28:36" x14ac:dyDescent="0.2">
      <c r="AB1330" s="114" t="s">
        <v>87</v>
      </c>
      <c r="AC1330" s="40">
        <f>_xll.qlInterestRateIndexFixingDate($Y$21,AD1330)</f>
        <v>48705</v>
      </c>
      <c r="AD1330" s="40">
        <f>_xll.qlCalendarAdvance(calendar,$AD1329,AB1330,,,trigger)</f>
        <v>48709</v>
      </c>
      <c r="AE1330" s="40">
        <f>_xll.qlInterestRateIndexMaturity($Y$21,AD1330,)</f>
        <v>48801</v>
      </c>
      <c r="AF1330" s="43" t="e">
        <f>_xll.qlTenorBasisValue(TenorBasis3M,AD1330,_xll.ohTrigger(trigger,$Y$36))</f>
        <v>#NUM!</v>
      </c>
      <c r="AG1330" s="82" t="e">
        <f t="shared" si="54"/>
        <v>#NUM!</v>
      </c>
      <c r="AH1330" s="82">
        <f>_xll.qlIndexFixing($Y$21,$AC1330,TRUE,_xll.ohTrigger(trigger))</f>
        <v>1.9773057783137534E-2</v>
      </c>
      <c r="AI1330" s="43" t="e">
        <f>_xll.qlIndexFixing($Y$6,$AC1330,TRUE,trigger)</f>
        <v>#NUM!</v>
      </c>
      <c r="AJ1330" s="45" t="e">
        <f t="shared" si="55"/>
        <v>#NUM!</v>
      </c>
    </row>
    <row r="1331" spans="28:36" x14ac:dyDescent="0.2">
      <c r="AB1331" s="114" t="s">
        <v>87</v>
      </c>
      <c r="AC1331" s="40">
        <f>_xll.qlInterestRateIndexFixingDate($Y$21,AD1331)</f>
        <v>48712</v>
      </c>
      <c r="AD1331" s="40">
        <f>_xll.qlCalendarAdvance(calendar,$AD1330,AB1331,,,trigger)</f>
        <v>48716</v>
      </c>
      <c r="AE1331" s="40">
        <f>_xll.qlInterestRateIndexMaturity($Y$21,AD1331,)</f>
        <v>48808</v>
      </c>
      <c r="AF1331" s="43" t="e">
        <f>_xll.qlTenorBasisValue(TenorBasis3M,AD1331,_xll.ohTrigger(trigger,$Y$36))</f>
        <v>#NUM!</v>
      </c>
      <c r="AG1331" s="82" t="e">
        <f t="shared" si="54"/>
        <v>#NUM!</v>
      </c>
      <c r="AH1331" s="82">
        <f>_xll.qlIndexFixing($Y$21,$AC1331,TRUE,_xll.ohTrigger(trigger))</f>
        <v>1.9761199708235529E-2</v>
      </c>
      <c r="AI1331" s="43" t="e">
        <f>_xll.qlIndexFixing($Y$6,$AC1331,TRUE,trigger)</f>
        <v>#NUM!</v>
      </c>
      <c r="AJ1331" s="45" t="e">
        <f t="shared" si="55"/>
        <v>#NUM!</v>
      </c>
    </row>
    <row r="1332" spans="28:36" x14ac:dyDescent="0.2">
      <c r="AB1332" s="114" t="s">
        <v>87</v>
      </c>
      <c r="AC1332" s="40">
        <f>_xll.qlInterestRateIndexFixingDate($Y$21,AD1332)</f>
        <v>48719</v>
      </c>
      <c r="AD1332" s="40">
        <f>_xll.qlCalendarAdvance(calendar,$AD1331,AB1332,,,trigger)</f>
        <v>48723</v>
      </c>
      <c r="AE1332" s="40">
        <f>_xll.qlInterestRateIndexMaturity($Y$21,AD1332,)</f>
        <v>48815</v>
      </c>
      <c r="AF1332" s="43" t="e">
        <f>_xll.qlTenorBasisValue(TenorBasis3M,AD1332,_xll.ohTrigger(trigger,$Y$36))</f>
        <v>#NUM!</v>
      </c>
      <c r="AG1332" s="82" t="e">
        <f t="shared" si="54"/>
        <v>#NUM!</v>
      </c>
      <c r="AH1332" s="82">
        <f>_xll.qlIndexFixing($Y$21,$AC1332,TRUE,_xll.ohTrigger(trigger))</f>
        <v>1.9749302679803557E-2</v>
      </c>
      <c r="AI1332" s="43" t="e">
        <f>_xll.qlIndexFixing($Y$6,$AC1332,TRUE,trigger)</f>
        <v>#NUM!</v>
      </c>
      <c r="AJ1332" s="45" t="e">
        <f t="shared" si="55"/>
        <v>#NUM!</v>
      </c>
    </row>
    <row r="1333" spans="28:36" x14ac:dyDescent="0.2">
      <c r="AB1333" s="114" t="s">
        <v>87</v>
      </c>
      <c r="AC1333" s="40">
        <f>_xll.qlInterestRateIndexFixingDate($Y$21,AD1333)</f>
        <v>48726</v>
      </c>
      <c r="AD1333" s="40">
        <f>_xll.qlCalendarAdvance(calendar,$AD1332,AB1333,,,trigger)</f>
        <v>48730</v>
      </c>
      <c r="AE1333" s="40">
        <f>_xll.qlInterestRateIndexMaturity($Y$21,AD1333,)</f>
        <v>48822</v>
      </c>
      <c r="AF1333" s="43" t="e">
        <f>_xll.qlTenorBasisValue(TenorBasis3M,AD1333,_xll.ohTrigger(trigger,$Y$36))</f>
        <v>#NUM!</v>
      </c>
      <c r="AG1333" s="82" t="e">
        <f t="shared" si="54"/>
        <v>#NUM!</v>
      </c>
      <c r="AH1333" s="82">
        <f>_xll.qlIndexFixing($Y$21,$AC1333,TRUE,_xll.ohTrigger(trigger))</f>
        <v>1.9737366698193513E-2</v>
      </c>
      <c r="AI1333" s="43" t="e">
        <f>_xll.qlIndexFixing($Y$6,$AC1333,TRUE,trigger)</f>
        <v>#NUM!</v>
      </c>
      <c r="AJ1333" s="45" t="e">
        <f t="shared" si="55"/>
        <v>#NUM!</v>
      </c>
    </row>
    <row r="1334" spans="28:36" x14ac:dyDescent="0.2">
      <c r="AB1334" s="114" t="s">
        <v>87</v>
      </c>
      <c r="AC1334" s="40">
        <f>_xll.qlInterestRateIndexFixingDate($Y$21,AD1334)</f>
        <v>48733</v>
      </c>
      <c r="AD1334" s="40">
        <f>_xll.qlCalendarAdvance(calendar,$AD1333,AB1334,,,trigger)</f>
        <v>48737</v>
      </c>
      <c r="AE1334" s="40">
        <f>_xll.qlInterestRateIndexMaturity($Y$21,AD1334,)</f>
        <v>48829</v>
      </c>
      <c r="AF1334" s="43" t="e">
        <f>_xll.qlTenorBasisValue(TenorBasis3M,AD1334,_xll.ohTrigger(trigger,$Y$36))</f>
        <v>#NUM!</v>
      </c>
      <c r="AG1334" s="82" t="e">
        <f t="shared" si="54"/>
        <v>#NUM!</v>
      </c>
      <c r="AH1334" s="82">
        <f>_xll.qlIndexFixing($Y$21,$AC1334,TRUE,_xll.ohTrigger(trigger))</f>
        <v>1.9725391763761629E-2</v>
      </c>
      <c r="AI1334" s="43" t="e">
        <f>_xll.qlIndexFixing($Y$6,$AC1334,TRUE,trigger)</f>
        <v>#NUM!</v>
      </c>
      <c r="AJ1334" s="45" t="e">
        <f t="shared" si="55"/>
        <v>#NUM!</v>
      </c>
    </row>
    <row r="1335" spans="28:36" x14ac:dyDescent="0.2">
      <c r="AB1335" s="114" t="s">
        <v>87</v>
      </c>
      <c r="AC1335" s="40">
        <f>_xll.qlInterestRateIndexFixingDate($Y$21,AD1335)</f>
        <v>48740</v>
      </c>
      <c r="AD1335" s="40">
        <f>_xll.qlCalendarAdvance(calendar,$AD1334,AB1335,,,trigger)</f>
        <v>48744</v>
      </c>
      <c r="AE1335" s="40">
        <f>_xll.qlInterestRateIndexMaturity($Y$21,AD1335,)</f>
        <v>48836</v>
      </c>
      <c r="AF1335" s="43" t="e">
        <f>_xll.qlTenorBasisValue(TenorBasis3M,AD1335,_xll.ohTrigger(trigger,$Y$36))</f>
        <v>#NUM!</v>
      </c>
      <c r="AG1335" s="82" t="e">
        <f t="shared" si="54"/>
        <v>#NUM!</v>
      </c>
      <c r="AH1335" s="82">
        <f>_xll.qlIndexFixing($Y$21,$AC1335,TRUE,_xll.ohTrigger(trigger))</f>
        <v>1.9713377876862406E-2</v>
      </c>
      <c r="AI1335" s="43" t="e">
        <f>_xll.qlIndexFixing($Y$6,$AC1335,TRUE,trigger)</f>
        <v>#NUM!</v>
      </c>
      <c r="AJ1335" s="45" t="e">
        <f t="shared" si="55"/>
        <v>#NUM!</v>
      </c>
    </row>
    <row r="1336" spans="28:36" x14ac:dyDescent="0.2">
      <c r="AB1336" s="114" t="s">
        <v>87</v>
      </c>
      <c r="AC1336" s="40">
        <f>_xll.qlInterestRateIndexFixingDate($Y$21,AD1336)</f>
        <v>48747</v>
      </c>
      <c r="AD1336" s="40">
        <f>_xll.qlCalendarAdvance(calendar,$AD1335,AB1336,,,trigger)</f>
        <v>48751</v>
      </c>
      <c r="AE1336" s="40">
        <f>_xll.qlInterestRateIndexMaturity($Y$21,AD1336,)</f>
        <v>48843</v>
      </c>
      <c r="AF1336" s="43" t="e">
        <f>_xll.qlTenorBasisValue(TenorBasis3M,AD1336,_xll.ohTrigger(trigger,$Y$36))</f>
        <v>#NUM!</v>
      </c>
      <c r="AG1336" s="82" t="e">
        <f t="shared" si="54"/>
        <v>#NUM!</v>
      </c>
      <c r="AH1336" s="82">
        <f>_xll.qlIndexFixing($Y$21,$AC1336,TRUE,_xll.ohTrigger(trigger))</f>
        <v>1.9701325037855558E-2</v>
      </c>
      <c r="AI1336" s="43" t="e">
        <f>_xll.qlIndexFixing($Y$6,$AC1336,TRUE,trigger)</f>
        <v>#NUM!</v>
      </c>
      <c r="AJ1336" s="45" t="e">
        <f t="shared" si="55"/>
        <v>#NUM!</v>
      </c>
    </row>
    <row r="1337" spans="28:36" x14ac:dyDescent="0.2">
      <c r="AB1337" s="114" t="s">
        <v>87</v>
      </c>
      <c r="AC1337" s="40">
        <f>_xll.qlInterestRateIndexFixingDate($Y$21,AD1337)</f>
        <v>48754</v>
      </c>
      <c r="AD1337" s="40">
        <f>_xll.qlCalendarAdvance(calendar,$AD1336,AB1337,,,trigger)</f>
        <v>48758</v>
      </c>
      <c r="AE1337" s="40">
        <f>_xll.qlInterestRateIndexMaturity($Y$21,AD1337,)</f>
        <v>48850</v>
      </c>
      <c r="AF1337" s="43" t="e">
        <f>_xll.qlTenorBasisValue(TenorBasis3M,AD1337,_xll.ohTrigger(trigger,$Y$36))</f>
        <v>#NUM!</v>
      </c>
      <c r="AG1337" s="82" t="e">
        <f t="shared" si="54"/>
        <v>#NUM!</v>
      </c>
      <c r="AH1337" s="82">
        <f>_xll.qlIndexFixing($Y$21,$AC1337,TRUE,_xll.ohTrigger(trigger))</f>
        <v>1.9689233247096451E-2</v>
      </c>
      <c r="AI1337" s="43" t="e">
        <f>_xll.qlIndexFixing($Y$6,$AC1337,TRUE,trigger)</f>
        <v>#NUM!</v>
      </c>
      <c r="AJ1337" s="45" t="e">
        <f t="shared" si="55"/>
        <v>#NUM!</v>
      </c>
    </row>
    <row r="1338" spans="28:36" x14ac:dyDescent="0.2">
      <c r="AB1338" s="114" t="s">
        <v>87</v>
      </c>
      <c r="AC1338" s="40">
        <f>_xll.qlInterestRateIndexFixingDate($Y$21,AD1338)</f>
        <v>48761</v>
      </c>
      <c r="AD1338" s="40">
        <f>_xll.qlCalendarAdvance(calendar,$AD1337,AB1338,,,trigger)</f>
        <v>48765</v>
      </c>
      <c r="AE1338" s="40">
        <f>_xll.qlInterestRateIndexMaturity($Y$21,AD1338,)</f>
        <v>48857</v>
      </c>
      <c r="AF1338" s="43" t="e">
        <f>_xll.qlTenorBasisValue(TenorBasis3M,AD1338,_xll.ohTrigger(trigger,$Y$36))</f>
        <v>#NUM!</v>
      </c>
      <c r="AG1338" s="82" t="e">
        <f t="shared" si="54"/>
        <v>#NUM!</v>
      </c>
      <c r="AH1338" s="82">
        <f>_xll.qlIndexFixing($Y$21,$AC1338,TRUE,_xll.ohTrigger(trigger))</f>
        <v>1.9677102504947405E-2</v>
      </c>
      <c r="AI1338" s="43" t="e">
        <f>_xll.qlIndexFixing($Y$6,$AC1338,TRUE,trigger)</f>
        <v>#NUM!</v>
      </c>
      <c r="AJ1338" s="45" t="e">
        <f t="shared" si="55"/>
        <v>#NUM!</v>
      </c>
    </row>
    <row r="1339" spans="28:36" x14ac:dyDescent="0.2">
      <c r="AB1339" s="114" t="s">
        <v>87</v>
      </c>
      <c r="AC1339" s="40">
        <f>_xll.qlInterestRateIndexFixingDate($Y$21,AD1339)</f>
        <v>48768</v>
      </c>
      <c r="AD1339" s="40">
        <f>_xll.qlCalendarAdvance(calendar,$AD1338,AB1339,,,trigger)</f>
        <v>48772</v>
      </c>
      <c r="AE1339" s="40">
        <f>_xll.qlInterestRateIndexMaturity($Y$21,AD1339,)</f>
        <v>48864</v>
      </c>
      <c r="AF1339" s="43" t="e">
        <f>_xll.qlTenorBasisValue(TenorBasis3M,AD1339,_xll.ohTrigger(trigger,$Y$36))</f>
        <v>#NUM!</v>
      </c>
      <c r="AG1339" s="82" t="e">
        <f t="shared" si="54"/>
        <v>#NUM!</v>
      </c>
      <c r="AH1339" s="82">
        <f>_xll.qlIndexFixing($Y$21,$AC1339,TRUE,_xll.ohTrigger(trigger))</f>
        <v>1.9664932811766393E-2</v>
      </c>
      <c r="AI1339" s="43" t="e">
        <f>_xll.qlIndexFixing($Y$6,$AC1339,TRUE,trigger)</f>
        <v>#NUM!</v>
      </c>
      <c r="AJ1339" s="45" t="e">
        <f t="shared" si="55"/>
        <v>#NUM!</v>
      </c>
    </row>
    <row r="1340" spans="28:36" x14ac:dyDescent="0.2">
      <c r="AB1340" s="114" t="s">
        <v>87</v>
      </c>
      <c r="AC1340" s="40">
        <f>_xll.qlInterestRateIndexFixingDate($Y$21,AD1340)</f>
        <v>48775</v>
      </c>
      <c r="AD1340" s="40">
        <f>_xll.qlCalendarAdvance(calendar,$AD1339,AB1340,,,trigger)</f>
        <v>48779</v>
      </c>
      <c r="AE1340" s="40">
        <f>_xll.qlInterestRateIndexMaturity($Y$21,AD1340,)</f>
        <v>48871</v>
      </c>
      <c r="AF1340" s="43" t="e">
        <f>_xll.qlTenorBasisValue(TenorBasis3M,AD1340,_xll.ohTrigger(trigger,$Y$36))</f>
        <v>#NUM!</v>
      </c>
      <c r="AG1340" s="82" t="e">
        <f t="shared" si="54"/>
        <v>#NUM!</v>
      </c>
      <c r="AH1340" s="82">
        <f>_xll.qlIndexFixing($Y$21,$AC1340,TRUE,_xll.ohTrigger(trigger))</f>
        <v>1.9652724167917471E-2</v>
      </c>
      <c r="AI1340" s="43" t="e">
        <f>_xll.qlIndexFixing($Y$6,$AC1340,TRUE,trigger)</f>
        <v>#NUM!</v>
      </c>
      <c r="AJ1340" s="45" t="e">
        <f t="shared" si="55"/>
        <v>#NUM!</v>
      </c>
    </row>
    <row r="1341" spans="28:36" x14ac:dyDescent="0.2">
      <c r="AB1341" s="114" t="s">
        <v>87</v>
      </c>
      <c r="AC1341" s="40">
        <f>_xll.qlInterestRateIndexFixingDate($Y$21,AD1341)</f>
        <v>48782</v>
      </c>
      <c r="AD1341" s="40">
        <f>_xll.qlCalendarAdvance(calendar,$AD1340,AB1341,,,trigger)</f>
        <v>48786</v>
      </c>
      <c r="AE1341" s="40">
        <f>_xll.qlInterestRateIndexMaturity($Y$21,AD1341,)</f>
        <v>48878</v>
      </c>
      <c r="AF1341" s="43" t="e">
        <f>_xll.qlTenorBasisValue(TenorBasis3M,AD1341,_xll.ohTrigger(trigger,$Y$36))</f>
        <v>#NUM!</v>
      </c>
      <c r="AG1341" s="82" t="e">
        <f t="shared" si="54"/>
        <v>#NUM!</v>
      </c>
      <c r="AH1341" s="82">
        <f>_xll.qlIndexFixing($Y$21,$AC1341,TRUE,_xll.ohTrigger(trigger))</f>
        <v>1.9640476573762094E-2</v>
      </c>
      <c r="AI1341" s="43" t="e">
        <f>_xll.qlIndexFixing($Y$6,$AC1341,TRUE,trigger)</f>
        <v>#NUM!</v>
      </c>
      <c r="AJ1341" s="45" t="e">
        <f t="shared" si="55"/>
        <v>#NUM!</v>
      </c>
    </row>
    <row r="1342" spans="28:36" x14ac:dyDescent="0.2">
      <c r="AB1342" s="114" t="s">
        <v>87</v>
      </c>
      <c r="AC1342" s="40">
        <f>_xll.qlInterestRateIndexFixingDate($Y$21,AD1342)</f>
        <v>48789</v>
      </c>
      <c r="AD1342" s="40">
        <f>_xll.qlCalendarAdvance(calendar,$AD1341,AB1342,,,trigger)</f>
        <v>48793</v>
      </c>
      <c r="AE1342" s="40">
        <f>_xll.qlInterestRateIndexMaturity($Y$21,AD1342,)</f>
        <v>48885</v>
      </c>
      <c r="AF1342" s="43" t="e">
        <f>_xll.qlTenorBasisValue(TenorBasis3M,AD1342,_xll.ohTrigger(trigger,$Y$36))</f>
        <v>#NUM!</v>
      </c>
      <c r="AG1342" s="82" t="e">
        <f t="shared" si="54"/>
        <v>#NUM!</v>
      </c>
      <c r="AH1342" s="82">
        <f>_xll.qlIndexFixing($Y$21,$AC1342,TRUE,_xll.ohTrigger(trigger))</f>
        <v>1.9628190029666051E-2</v>
      </c>
      <c r="AI1342" s="43" t="e">
        <f>_xll.qlIndexFixing($Y$6,$AC1342,TRUE,trigger)</f>
        <v>#NUM!</v>
      </c>
      <c r="AJ1342" s="45" t="e">
        <f t="shared" si="55"/>
        <v>#NUM!</v>
      </c>
    </row>
    <row r="1343" spans="28:36" x14ac:dyDescent="0.2">
      <c r="AB1343" s="114" t="s">
        <v>87</v>
      </c>
      <c r="AC1343" s="40">
        <f>_xll.qlInterestRateIndexFixingDate($Y$21,AD1343)</f>
        <v>48796</v>
      </c>
      <c r="AD1343" s="40">
        <f>_xll.qlCalendarAdvance(calendar,$AD1342,AB1343,,,trigger)</f>
        <v>48800</v>
      </c>
      <c r="AE1343" s="40">
        <f>_xll.qlInterestRateIndexMaturity($Y$21,AD1343,)</f>
        <v>48892</v>
      </c>
      <c r="AF1343" s="43" t="e">
        <f>_xll.qlTenorBasisValue(TenorBasis3M,AD1343,_xll.ohTrigger(trigger,$Y$36))</f>
        <v>#NUM!</v>
      </c>
      <c r="AG1343" s="82" t="e">
        <f t="shared" si="54"/>
        <v>#NUM!</v>
      </c>
      <c r="AH1343" s="82">
        <f>_xll.qlIndexFixing($Y$21,$AC1343,TRUE,_xll.ohTrigger(trigger))</f>
        <v>1.9615864535993399E-2</v>
      </c>
      <c r="AI1343" s="43" t="e">
        <f>_xll.qlIndexFixing($Y$6,$AC1343,TRUE,trigger)</f>
        <v>#NUM!</v>
      </c>
      <c r="AJ1343" s="45" t="e">
        <f t="shared" si="55"/>
        <v>#NUM!</v>
      </c>
    </row>
    <row r="1344" spans="28:36" x14ac:dyDescent="0.2">
      <c r="AB1344" s="114" t="s">
        <v>87</v>
      </c>
      <c r="AC1344" s="40">
        <f>_xll.qlInterestRateIndexFixingDate($Y$21,AD1344)</f>
        <v>48803</v>
      </c>
      <c r="AD1344" s="40">
        <f>_xll.qlCalendarAdvance(calendar,$AD1343,AB1344,,,trigger)</f>
        <v>48807</v>
      </c>
      <c r="AE1344" s="40">
        <f>_xll.qlInterestRateIndexMaturity($Y$21,AD1344,)</f>
        <v>48899</v>
      </c>
      <c r="AF1344" s="43" t="e">
        <f>_xll.qlTenorBasisValue(TenorBasis3M,AD1344,_xll.ohTrigger(trigger,$Y$36))</f>
        <v>#NUM!</v>
      </c>
      <c r="AG1344" s="82" t="e">
        <f t="shared" si="54"/>
        <v>#NUM!</v>
      </c>
      <c r="AH1344" s="82">
        <f>_xll.qlIndexFixing($Y$21,$AC1344,TRUE,_xll.ohTrigger(trigger))</f>
        <v>1.9603500093110807E-2</v>
      </c>
      <c r="AI1344" s="43" t="e">
        <f>_xll.qlIndexFixing($Y$6,$AC1344,TRUE,trigger)</f>
        <v>#NUM!</v>
      </c>
      <c r="AJ1344" s="45" t="e">
        <f t="shared" si="55"/>
        <v>#NUM!</v>
      </c>
    </row>
    <row r="1345" spans="28:36" x14ac:dyDescent="0.2">
      <c r="AB1345" s="114" t="s">
        <v>87</v>
      </c>
      <c r="AC1345" s="40">
        <f>_xll.qlInterestRateIndexFixingDate($Y$21,AD1345)</f>
        <v>48810</v>
      </c>
      <c r="AD1345" s="40">
        <f>_xll.qlCalendarAdvance(calendar,$AD1344,AB1345,,,trigger)</f>
        <v>48814</v>
      </c>
      <c r="AE1345" s="40">
        <f>_xll.qlInterestRateIndexMaturity($Y$21,AD1345,)</f>
        <v>48906</v>
      </c>
      <c r="AF1345" s="43" t="e">
        <f>_xll.qlTenorBasisValue(TenorBasis3M,AD1345,_xll.ohTrigger(trigger,$Y$36))</f>
        <v>#NUM!</v>
      </c>
      <c r="AG1345" s="82" t="e">
        <f t="shared" si="54"/>
        <v>#NUM!</v>
      </c>
      <c r="AH1345" s="82">
        <f>_xll.qlIndexFixing($Y$21,$AC1345,TRUE,_xll.ohTrigger(trigger))</f>
        <v>1.9591096701385799E-2</v>
      </c>
      <c r="AI1345" s="43" t="e">
        <f>_xll.qlIndexFixing($Y$6,$AC1345,TRUE,trigger)</f>
        <v>#NUM!</v>
      </c>
      <c r="AJ1345" s="45" t="e">
        <f t="shared" si="55"/>
        <v>#NUM!</v>
      </c>
    </row>
    <row r="1346" spans="28:36" x14ac:dyDescent="0.2">
      <c r="AB1346" s="114" t="s">
        <v>87</v>
      </c>
      <c r="AC1346" s="40">
        <f>_xll.qlInterestRateIndexFixingDate($Y$21,AD1346)</f>
        <v>48817</v>
      </c>
      <c r="AD1346" s="40">
        <f>_xll.qlCalendarAdvance(calendar,$AD1345,AB1346,,,trigger)</f>
        <v>48821</v>
      </c>
      <c r="AE1346" s="40">
        <f>_xll.qlInterestRateIndexMaturity($Y$21,AD1346,)</f>
        <v>48913</v>
      </c>
      <c r="AF1346" s="43" t="e">
        <f>_xll.qlTenorBasisValue(TenorBasis3M,AD1346,_xll.ohTrigger(trigger,$Y$36))</f>
        <v>#NUM!</v>
      </c>
      <c r="AG1346" s="82" t="e">
        <f t="shared" si="54"/>
        <v>#NUM!</v>
      </c>
      <c r="AH1346" s="82">
        <f>_xll.qlIndexFixing($Y$21,$AC1346,TRUE,_xll.ohTrigger(trigger))</f>
        <v>1.9578654361186783E-2</v>
      </c>
      <c r="AI1346" s="43" t="e">
        <f>_xll.qlIndexFixing($Y$6,$AC1346,TRUE,trigger)</f>
        <v>#NUM!</v>
      </c>
      <c r="AJ1346" s="45" t="e">
        <f t="shared" si="55"/>
        <v>#NUM!</v>
      </c>
    </row>
    <row r="1347" spans="28:36" x14ac:dyDescent="0.2">
      <c r="AB1347" s="114" t="s">
        <v>87</v>
      </c>
      <c r="AC1347" s="40">
        <f>_xll.qlInterestRateIndexFixingDate($Y$21,AD1347)</f>
        <v>48824</v>
      </c>
      <c r="AD1347" s="40">
        <f>_xll.qlCalendarAdvance(calendar,$AD1346,AB1347,,,trigger)</f>
        <v>48828</v>
      </c>
      <c r="AE1347" s="40">
        <f>_xll.qlInterestRateIndexMaturity($Y$21,AD1347,)</f>
        <v>48919</v>
      </c>
      <c r="AF1347" s="43" t="e">
        <f>_xll.qlTenorBasisValue(TenorBasis3M,AD1347,_xll.ohTrigger(trigger,$Y$36))</f>
        <v>#NUM!</v>
      </c>
      <c r="AG1347" s="82" t="e">
        <f t="shared" si="54"/>
        <v>#NUM!</v>
      </c>
      <c r="AH1347" s="82">
        <f>_xll.qlIndexFixing($Y$21,$AC1347,TRUE,_xll.ohTrigger(trigger))</f>
        <v>1.9566541081479958E-2</v>
      </c>
      <c r="AI1347" s="43" t="e">
        <f>_xll.qlIndexFixing($Y$6,$AC1347,TRUE,trigger)</f>
        <v>#NUM!</v>
      </c>
      <c r="AJ1347" s="45" t="e">
        <f t="shared" si="55"/>
        <v>#NUM!</v>
      </c>
    </row>
    <row r="1348" spans="28:36" x14ac:dyDescent="0.2">
      <c r="AB1348" s="114" t="s">
        <v>87</v>
      </c>
      <c r="AC1348" s="40">
        <f>_xll.qlInterestRateIndexFixingDate($Y$21,AD1348)</f>
        <v>48831</v>
      </c>
      <c r="AD1348" s="40">
        <f>_xll.qlCalendarAdvance(calendar,$AD1347,AB1348,,,trigger)</f>
        <v>48835</v>
      </c>
      <c r="AE1348" s="40">
        <f>_xll.qlInterestRateIndexMaturity($Y$21,AD1348,)</f>
        <v>48926</v>
      </c>
      <c r="AF1348" s="43" t="e">
        <f>_xll.qlTenorBasisValue(TenorBasis3M,AD1348,_xll.ohTrigger(trigger,$Y$36))</f>
        <v>#NUM!</v>
      </c>
      <c r="AG1348" s="82" t="e">
        <f t="shared" ref="AG1348:AG1411" si="56">AI1348</f>
        <v>#NUM!</v>
      </c>
      <c r="AH1348" s="82">
        <f>_xll.qlIndexFixing($Y$21,$AC1348,TRUE,_xll.ohTrigger(trigger))</f>
        <v>1.955402430582533E-2</v>
      </c>
      <c r="AI1348" s="43" t="e">
        <f>_xll.qlIndexFixing($Y$6,$AC1348,TRUE,trigger)</f>
        <v>#NUM!</v>
      </c>
      <c r="AJ1348" s="45" t="e">
        <f t="shared" ref="AJ1348:AJ1411" si="57">(AH1348-AI1348)*10000</f>
        <v>#NUM!</v>
      </c>
    </row>
    <row r="1349" spans="28:36" x14ac:dyDescent="0.2">
      <c r="AB1349" s="114" t="s">
        <v>87</v>
      </c>
      <c r="AC1349" s="40">
        <f>_xll.qlInterestRateIndexFixingDate($Y$21,AD1349)</f>
        <v>48838</v>
      </c>
      <c r="AD1349" s="40">
        <f>_xll.qlCalendarAdvance(calendar,$AD1348,AB1349,,,trigger)</f>
        <v>48842</v>
      </c>
      <c r="AE1349" s="40">
        <f>_xll.qlInterestRateIndexMaturity($Y$21,AD1349,)</f>
        <v>48933</v>
      </c>
      <c r="AF1349" s="43" t="e">
        <f>_xll.qlTenorBasisValue(TenorBasis3M,AD1349,_xll.ohTrigger(trigger,$Y$36))</f>
        <v>#NUM!</v>
      </c>
      <c r="AG1349" s="82" t="e">
        <f t="shared" si="56"/>
        <v>#NUM!</v>
      </c>
      <c r="AH1349" s="82">
        <f>_xll.qlIndexFixing($Y$21,$AC1349,TRUE,_xll.ohTrigger(trigger))</f>
        <v>1.9541468584459869E-2</v>
      </c>
      <c r="AI1349" s="43" t="e">
        <f>_xll.qlIndexFixing($Y$6,$AC1349,TRUE,trigger)</f>
        <v>#NUM!</v>
      </c>
      <c r="AJ1349" s="45" t="e">
        <f t="shared" si="57"/>
        <v>#NUM!</v>
      </c>
    </row>
    <row r="1350" spans="28:36" x14ac:dyDescent="0.2">
      <c r="AB1350" s="114" t="s">
        <v>87</v>
      </c>
      <c r="AC1350" s="40">
        <f>_xll.qlInterestRateIndexFixingDate($Y$21,AD1350)</f>
        <v>48845</v>
      </c>
      <c r="AD1350" s="40">
        <f>_xll.qlCalendarAdvance(calendar,$AD1349,AB1350,,,trigger)</f>
        <v>48849</v>
      </c>
      <c r="AE1350" s="40">
        <f>_xll.qlInterestRateIndexMaturity($Y$21,AD1350,)</f>
        <v>48940</v>
      </c>
      <c r="AF1350" s="43" t="e">
        <f>_xll.qlTenorBasisValue(TenorBasis3M,AD1350,_xll.ohTrigger(trigger,$Y$36))</f>
        <v>#NUM!</v>
      </c>
      <c r="AG1350" s="82" t="e">
        <f t="shared" si="56"/>
        <v>#NUM!</v>
      </c>
      <c r="AH1350" s="82">
        <f>_xll.qlIndexFixing($Y$21,$AC1350,TRUE,_xll.ohTrigger(trigger))</f>
        <v>1.9528873917751634E-2</v>
      </c>
      <c r="AI1350" s="43" t="e">
        <f>_xll.qlIndexFixing($Y$6,$AC1350,TRUE,trigger)</f>
        <v>#NUM!</v>
      </c>
      <c r="AJ1350" s="45" t="e">
        <f t="shared" si="57"/>
        <v>#NUM!</v>
      </c>
    </row>
    <row r="1351" spans="28:36" x14ac:dyDescent="0.2">
      <c r="AB1351" s="114" t="s">
        <v>87</v>
      </c>
      <c r="AC1351" s="40">
        <f>_xll.qlInterestRateIndexFixingDate($Y$21,AD1351)</f>
        <v>48852</v>
      </c>
      <c r="AD1351" s="40">
        <f>_xll.qlCalendarAdvance(calendar,$AD1350,AB1351,,,trigger)</f>
        <v>48856</v>
      </c>
      <c r="AE1351" s="40">
        <f>_xll.qlInterestRateIndexMaturity($Y$21,AD1351,)</f>
        <v>48948</v>
      </c>
      <c r="AF1351" s="43" t="e">
        <f>_xll.qlTenorBasisValue(TenorBasis3M,AD1351,_xll.ohTrigger(trigger,$Y$36))</f>
        <v>#NUM!</v>
      </c>
      <c r="AG1351" s="82" t="e">
        <f t="shared" si="56"/>
        <v>#NUM!</v>
      </c>
      <c r="AH1351" s="82">
        <f>_xll.qlIndexFixing($Y$21,$AC1351,TRUE,_xll.ohTrigger(trigger))</f>
        <v>1.9515858446080694E-2</v>
      </c>
      <c r="AI1351" s="43" t="e">
        <f>_xll.qlIndexFixing($Y$6,$AC1351,TRUE,trigger)</f>
        <v>#NUM!</v>
      </c>
      <c r="AJ1351" s="45" t="e">
        <f t="shared" si="57"/>
        <v>#NUM!</v>
      </c>
    </row>
    <row r="1352" spans="28:36" x14ac:dyDescent="0.2">
      <c r="AB1352" s="114" t="s">
        <v>87</v>
      </c>
      <c r="AC1352" s="40">
        <f>_xll.qlInterestRateIndexFixingDate($Y$21,AD1352)</f>
        <v>48859</v>
      </c>
      <c r="AD1352" s="40">
        <f>_xll.qlCalendarAdvance(calendar,$AD1351,AB1352,,,trigger)</f>
        <v>48863</v>
      </c>
      <c r="AE1352" s="40">
        <f>_xll.qlInterestRateIndexMaturity($Y$21,AD1352,)</f>
        <v>48955</v>
      </c>
      <c r="AF1352" s="43" t="e">
        <f>_xll.qlTenorBasisValue(TenorBasis3M,AD1352,_xll.ohTrigger(trigger,$Y$36))</f>
        <v>#NUM!</v>
      </c>
      <c r="AG1352" s="82" t="e">
        <f t="shared" si="56"/>
        <v>#NUM!</v>
      </c>
      <c r="AH1352" s="82">
        <f>_xll.qlIndexFixing($Y$21,$AC1352,TRUE,_xll.ohTrigger(trigger))</f>
        <v>1.9503182422850488E-2</v>
      </c>
      <c r="AI1352" s="43" t="e">
        <f>_xll.qlIndexFixing($Y$6,$AC1352,TRUE,trigger)</f>
        <v>#NUM!</v>
      </c>
      <c r="AJ1352" s="45" t="e">
        <f t="shared" si="57"/>
        <v>#NUM!</v>
      </c>
    </row>
    <row r="1353" spans="28:36" x14ac:dyDescent="0.2">
      <c r="AB1353" s="114" t="s">
        <v>87</v>
      </c>
      <c r="AC1353" s="40">
        <f>_xll.qlInterestRateIndexFixingDate($Y$21,AD1353)</f>
        <v>48866</v>
      </c>
      <c r="AD1353" s="40">
        <f>_xll.qlCalendarAdvance(calendar,$AD1352,AB1353,,,trigger)</f>
        <v>48870</v>
      </c>
      <c r="AE1353" s="40">
        <f>_xll.qlInterestRateIndexMaturity($Y$21,AD1353,)</f>
        <v>48962</v>
      </c>
      <c r="AF1353" s="43" t="e">
        <f>_xll.qlTenorBasisValue(TenorBasis3M,AD1353,_xll.ohTrigger(trigger,$Y$36))</f>
        <v>#NUM!</v>
      </c>
      <c r="AG1353" s="82" t="e">
        <f t="shared" si="56"/>
        <v>#NUM!</v>
      </c>
      <c r="AH1353" s="82">
        <f>_xll.qlIndexFixing($Y$21,$AC1353,TRUE,_xll.ohTrigger(trigger))</f>
        <v>1.9490467453759836E-2</v>
      </c>
      <c r="AI1353" s="43" t="e">
        <f>_xll.qlIndexFixing($Y$6,$AC1353,TRUE,trigger)</f>
        <v>#NUM!</v>
      </c>
      <c r="AJ1353" s="45" t="e">
        <f t="shared" si="57"/>
        <v>#NUM!</v>
      </c>
    </row>
    <row r="1354" spans="28:36" x14ac:dyDescent="0.2">
      <c r="AB1354" s="114" t="s">
        <v>87</v>
      </c>
      <c r="AC1354" s="40">
        <f>_xll.qlInterestRateIndexFixingDate($Y$21,AD1354)</f>
        <v>48873</v>
      </c>
      <c r="AD1354" s="40">
        <f>_xll.qlCalendarAdvance(calendar,$AD1353,AB1354,,,trigger)</f>
        <v>48877</v>
      </c>
      <c r="AE1354" s="40">
        <f>_xll.qlInterestRateIndexMaturity($Y$21,AD1354,)</f>
        <v>48969</v>
      </c>
      <c r="AF1354" s="43" t="e">
        <f>_xll.qlTenorBasisValue(TenorBasis3M,AD1354,_xll.ohTrigger(trigger,$Y$36))</f>
        <v>#NUM!</v>
      </c>
      <c r="AG1354" s="82" t="e">
        <f t="shared" si="56"/>
        <v>#NUM!</v>
      </c>
      <c r="AH1354" s="82">
        <f>_xll.qlIndexFixing($Y$21,$AC1354,TRUE,_xll.ohTrigger(trigger))</f>
        <v>1.9477713539188427E-2</v>
      </c>
      <c r="AI1354" s="43" t="e">
        <f>_xll.qlIndexFixing($Y$6,$AC1354,TRUE,trigger)</f>
        <v>#NUM!</v>
      </c>
      <c r="AJ1354" s="45" t="e">
        <f t="shared" si="57"/>
        <v>#NUM!</v>
      </c>
    </row>
    <row r="1355" spans="28:36" x14ac:dyDescent="0.2">
      <c r="AB1355" s="114" t="s">
        <v>87</v>
      </c>
      <c r="AC1355" s="40">
        <f>_xll.qlInterestRateIndexFixingDate($Y$21,AD1355)</f>
        <v>48880</v>
      </c>
      <c r="AD1355" s="40">
        <f>_xll.qlCalendarAdvance(calendar,$AD1354,AB1355,,,trigger)</f>
        <v>48884</v>
      </c>
      <c r="AE1355" s="40">
        <f>_xll.qlInterestRateIndexMaturity($Y$21,AD1355,)</f>
        <v>48976</v>
      </c>
      <c r="AF1355" s="43" t="e">
        <f>_xll.qlTenorBasisValue(TenorBasis3M,AD1355,_xll.ohTrigger(trigger,$Y$36))</f>
        <v>#NUM!</v>
      </c>
      <c r="AG1355" s="82" t="e">
        <f t="shared" si="56"/>
        <v>#NUM!</v>
      </c>
      <c r="AH1355" s="82">
        <f>_xll.qlIndexFixing($Y$21,$AC1355,TRUE,_xll.ohTrigger(trigger))</f>
        <v>1.9464920679514226E-2</v>
      </c>
      <c r="AI1355" s="43" t="e">
        <f>_xll.qlIndexFixing($Y$6,$AC1355,TRUE,trigger)</f>
        <v>#NUM!</v>
      </c>
      <c r="AJ1355" s="45" t="e">
        <f t="shared" si="57"/>
        <v>#NUM!</v>
      </c>
    </row>
    <row r="1356" spans="28:36" x14ac:dyDescent="0.2">
      <c r="AB1356" s="114" t="s">
        <v>87</v>
      </c>
      <c r="AC1356" s="40">
        <f>_xll.qlInterestRateIndexFixingDate($Y$21,AD1356)</f>
        <v>48887</v>
      </c>
      <c r="AD1356" s="40">
        <f>_xll.qlCalendarAdvance(calendar,$AD1355,AB1356,,,trigger)</f>
        <v>48891</v>
      </c>
      <c r="AE1356" s="40">
        <f>_xll.qlInterestRateIndexMaturity($Y$21,AD1356,)</f>
        <v>48983</v>
      </c>
      <c r="AF1356" s="43" t="e">
        <f>_xll.qlTenorBasisValue(TenorBasis3M,AD1356,_xll.ohTrigger(trigger,$Y$36))</f>
        <v>#NUM!</v>
      </c>
      <c r="AG1356" s="82" t="e">
        <f t="shared" si="56"/>
        <v>#NUM!</v>
      </c>
      <c r="AH1356" s="82">
        <f>_xll.qlIndexFixing($Y$21,$AC1356,TRUE,_xll.ohTrigger(trigger))</f>
        <v>1.9452088875118664E-2</v>
      </c>
      <c r="AI1356" s="43" t="e">
        <f>_xll.qlIndexFixing($Y$6,$AC1356,TRUE,trigger)</f>
        <v>#NUM!</v>
      </c>
      <c r="AJ1356" s="45" t="e">
        <f t="shared" si="57"/>
        <v>#NUM!</v>
      </c>
    </row>
    <row r="1357" spans="28:36" x14ac:dyDescent="0.2">
      <c r="AB1357" s="114" t="s">
        <v>87</v>
      </c>
      <c r="AC1357" s="40">
        <f>_xll.qlInterestRateIndexFixingDate($Y$21,AD1357)</f>
        <v>48894</v>
      </c>
      <c r="AD1357" s="40">
        <f>_xll.qlCalendarAdvance(calendar,$AD1356,AB1357,,,trigger)</f>
        <v>48898</v>
      </c>
      <c r="AE1357" s="40">
        <f>_xll.qlInterestRateIndexMaturity($Y$21,AD1357,)</f>
        <v>48990</v>
      </c>
      <c r="AF1357" s="43" t="e">
        <f>_xll.qlTenorBasisValue(TenorBasis3M,AD1357,_xll.ohTrigger(trigger,$Y$36))</f>
        <v>#NUM!</v>
      </c>
      <c r="AG1357" s="82" t="e">
        <f t="shared" si="56"/>
        <v>#NUM!</v>
      </c>
      <c r="AH1357" s="82">
        <f>_xll.qlIndexFixing($Y$21,$AC1357,TRUE,_xll.ohTrigger(trigger))</f>
        <v>1.9439218126382305E-2</v>
      </c>
      <c r="AI1357" s="43" t="e">
        <f>_xll.qlIndexFixing($Y$6,$AC1357,TRUE,trigger)</f>
        <v>#NUM!</v>
      </c>
      <c r="AJ1357" s="45" t="e">
        <f t="shared" si="57"/>
        <v>#NUM!</v>
      </c>
    </row>
    <row r="1358" spans="28:36" x14ac:dyDescent="0.2">
      <c r="AB1358" s="114" t="s">
        <v>87</v>
      </c>
      <c r="AC1358" s="40">
        <f>_xll.qlInterestRateIndexFixingDate($Y$21,AD1358)</f>
        <v>48901</v>
      </c>
      <c r="AD1358" s="40">
        <f>_xll.qlCalendarAdvance(calendar,$AD1357,AB1358,,,trigger)</f>
        <v>48905</v>
      </c>
      <c r="AE1358" s="40">
        <f>_xll.qlInterestRateIndexMaturity($Y$21,AD1358,)</f>
        <v>48997</v>
      </c>
      <c r="AF1358" s="43" t="e">
        <f>_xll.qlTenorBasisValue(TenorBasis3M,AD1358,_xll.ohTrigger(trigger,$Y$36))</f>
        <v>#NUM!</v>
      </c>
      <c r="AG1358" s="82" t="e">
        <f t="shared" si="56"/>
        <v>#NUM!</v>
      </c>
      <c r="AH1358" s="82">
        <f>_xll.qlIndexFixing($Y$21,$AC1358,TRUE,_xll.ohTrigger(trigger))</f>
        <v>1.9426308433687454E-2</v>
      </c>
      <c r="AI1358" s="43" t="e">
        <f>_xll.qlIndexFixing($Y$6,$AC1358,TRUE,trigger)</f>
        <v>#NUM!</v>
      </c>
      <c r="AJ1358" s="45" t="e">
        <f t="shared" si="57"/>
        <v>#NUM!</v>
      </c>
    </row>
    <row r="1359" spans="28:36" x14ac:dyDescent="0.2">
      <c r="AB1359" s="114" t="s">
        <v>87</v>
      </c>
      <c r="AC1359" s="40">
        <f>_xll.qlInterestRateIndexFixingDate($Y$21,AD1359)</f>
        <v>48908</v>
      </c>
      <c r="AD1359" s="40">
        <f>_xll.qlCalendarAdvance(calendar,$AD1358,AB1359,,,trigger)</f>
        <v>48912</v>
      </c>
      <c r="AE1359" s="40">
        <f>_xll.qlInterestRateIndexMaturity($Y$21,AD1359,)</f>
        <v>49003</v>
      </c>
      <c r="AF1359" s="43" t="e">
        <f>_xll.qlTenorBasisValue(TenorBasis3M,AD1359,_xll.ohTrigger(trigger,$Y$36))</f>
        <v>#NUM!</v>
      </c>
      <c r="AG1359" s="82" t="e">
        <f t="shared" si="56"/>
        <v>#NUM!</v>
      </c>
      <c r="AH1359" s="82">
        <f>_xll.qlIndexFixing($Y$21,$AC1359,TRUE,_xll.ohTrigger(trigger))</f>
        <v>1.9413769438491987E-2</v>
      </c>
      <c r="AI1359" s="43" t="e">
        <f>_xll.qlIndexFixing($Y$6,$AC1359,TRUE,trigger)</f>
        <v>#NUM!</v>
      </c>
      <c r="AJ1359" s="45" t="e">
        <f t="shared" si="57"/>
        <v>#NUM!</v>
      </c>
    </row>
    <row r="1360" spans="28:36" x14ac:dyDescent="0.2">
      <c r="AB1360" s="114" t="s">
        <v>87</v>
      </c>
      <c r="AC1360" s="40">
        <f>_xll.qlInterestRateIndexFixingDate($Y$21,AD1360)</f>
        <v>48915</v>
      </c>
      <c r="AD1360" s="40">
        <f>_xll.qlCalendarAdvance(calendar,$AD1359,AB1360,,,trigger)</f>
        <v>48919</v>
      </c>
      <c r="AE1360" s="40">
        <f>_xll.qlInterestRateIndexMaturity($Y$21,AD1360,)</f>
        <v>49009</v>
      </c>
      <c r="AF1360" s="43" t="e">
        <f>_xll.qlTenorBasisValue(TenorBasis3M,AD1360,_xll.ohTrigger(trigger,$Y$36))</f>
        <v>#NUM!</v>
      </c>
      <c r="AG1360" s="82" t="e">
        <f t="shared" si="56"/>
        <v>#NUM!</v>
      </c>
      <c r="AH1360" s="82">
        <f>_xll.qlIndexFixing($Y$21,$AC1360,TRUE,_xll.ohTrigger(trigger))</f>
        <v>1.9401198113114582E-2</v>
      </c>
      <c r="AI1360" s="43" t="e">
        <f>_xll.qlIndexFixing($Y$6,$AC1360,TRUE,trigger)</f>
        <v>#NUM!</v>
      </c>
      <c r="AJ1360" s="45" t="e">
        <f t="shared" si="57"/>
        <v>#NUM!</v>
      </c>
    </row>
    <row r="1361" spans="28:36" x14ac:dyDescent="0.2">
      <c r="AB1361" s="114" t="s">
        <v>87</v>
      </c>
      <c r="AC1361" s="40">
        <f>_xll.qlInterestRateIndexFixingDate($Y$21,AD1361)</f>
        <v>48922</v>
      </c>
      <c r="AD1361" s="40">
        <f>_xll.qlCalendarAdvance(calendar,$AD1360,AB1361,,,trigger)</f>
        <v>48926</v>
      </c>
      <c r="AE1361" s="40">
        <f>_xll.qlInterestRateIndexMaturity($Y$21,AD1361,)</f>
        <v>49016</v>
      </c>
      <c r="AF1361" s="43" t="e">
        <f>_xll.qlTenorBasisValue(TenorBasis3M,AD1361,_xll.ohTrigger(trigger,$Y$36))</f>
        <v>#NUM!</v>
      </c>
      <c r="AG1361" s="82" t="e">
        <f t="shared" si="56"/>
        <v>#NUM!</v>
      </c>
      <c r="AH1361" s="82">
        <f>_xll.qlIndexFixing($Y$21,$AC1361,TRUE,_xll.ohTrigger(trigger))</f>
        <v>1.9388178553568558E-2</v>
      </c>
      <c r="AI1361" s="43" t="e">
        <f>_xll.qlIndexFixing($Y$6,$AC1361,TRUE,trigger)</f>
        <v>#NUM!</v>
      </c>
      <c r="AJ1361" s="45" t="e">
        <f t="shared" si="57"/>
        <v>#NUM!</v>
      </c>
    </row>
    <row r="1362" spans="28:36" x14ac:dyDescent="0.2">
      <c r="AB1362" s="114" t="s">
        <v>87</v>
      </c>
      <c r="AC1362" s="40">
        <f>_xll.qlInterestRateIndexFixingDate($Y$21,AD1362)</f>
        <v>48929</v>
      </c>
      <c r="AD1362" s="40">
        <f>_xll.qlCalendarAdvance(calendar,$AD1361,AB1362,,,trigger)</f>
        <v>48933</v>
      </c>
      <c r="AE1362" s="40">
        <f>_xll.qlInterestRateIndexMaturity($Y$21,AD1362,)</f>
        <v>49023</v>
      </c>
      <c r="AF1362" s="43" t="e">
        <f>_xll.qlTenorBasisValue(TenorBasis3M,AD1362,_xll.ohTrigger(trigger,$Y$36))</f>
        <v>#NUM!</v>
      </c>
      <c r="AG1362" s="82" t="e">
        <f t="shared" si="56"/>
        <v>#NUM!</v>
      </c>
      <c r="AH1362" s="82">
        <f>_xll.qlIndexFixing($Y$21,$AC1362,TRUE,_xll.ohTrigger(trigger))</f>
        <v>1.9375120054794692E-2</v>
      </c>
      <c r="AI1362" s="43" t="e">
        <f>_xll.qlIndexFixing($Y$6,$AC1362,TRUE,trigger)</f>
        <v>#NUM!</v>
      </c>
      <c r="AJ1362" s="45" t="e">
        <f t="shared" si="57"/>
        <v>#NUM!</v>
      </c>
    </row>
    <row r="1363" spans="28:36" x14ac:dyDescent="0.2">
      <c r="AB1363" s="114" t="s">
        <v>87</v>
      </c>
      <c r="AC1363" s="40">
        <f>_xll.qlInterestRateIndexFixingDate($Y$21,AD1363)</f>
        <v>48935</v>
      </c>
      <c r="AD1363" s="40">
        <f>_xll.qlCalendarAdvance(calendar,$AD1362,AB1363,,,trigger)</f>
        <v>48940</v>
      </c>
      <c r="AE1363" s="40">
        <f>_xll.qlInterestRateIndexMaturity($Y$21,AD1363,)</f>
        <v>49030</v>
      </c>
      <c r="AF1363" s="43" t="e">
        <f>_xll.qlTenorBasisValue(TenorBasis3M,AD1363,_xll.ohTrigger(trigger,$Y$36))</f>
        <v>#NUM!</v>
      </c>
      <c r="AG1363" s="82" t="e">
        <f t="shared" si="56"/>
        <v>#NUM!</v>
      </c>
      <c r="AH1363" s="82">
        <f>_xll.qlIndexFixing($Y$21,$AC1363,TRUE,_xll.ohTrigger(trigger))</f>
        <v>1.9362022617174013E-2</v>
      </c>
      <c r="AI1363" s="43" t="e">
        <f>_xll.qlIndexFixing($Y$6,$AC1363,TRUE,trigger)</f>
        <v>#NUM!</v>
      </c>
      <c r="AJ1363" s="45" t="e">
        <f t="shared" si="57"/>
        <v>#NUM!</v>
      </c>
    </row>
    <row r="1364" spans="28:36" x14ac:dyDescent="0.2">
      <c r="AB1364" s="114" t="s">
        <v>87</v>
      </c>
      <c r="AC1364" s="40">
        <f>_xll.qlInterestRateIndexFixingDate($Y$21,AD1364)</f>
        <v>48943</v>
      </c>
      <c r="AD1364" s="40">
        <f>_xll.qlCalendarAdvance(calendar,$AD1363,AB1364,,,trigger)</f>
        <v>48947</v>
      </c>
      <c r="AE1364" s="40">
        <f>_xll.qlInterestRateIndexMaturity($Y$21,AD1364,)</f>
        <v>49037</v>
      </c>
      <c r="AF1364" s="43" t="e">
        <f>_xll.qlTenorBasisValue(TenorBasis3M,AD1364,_xll.ohTrigger(trigger,$Y$36))</f>
        <v>#NUM!</v>
      </c>
      <c r="AG1364" s="82" t="e">
        <f t="shared" si="56"/>
        <v>#NUM!</v>
      </c>
      <c r="AH1364" s="82">
        <f>_xll.qlIndexFixing($Y$21,$AC1364,TRUE,_xll.ohTrigger(trigger))</f>
        <v>1.934888624108666E-2</v>
      </c>
      <c r="AI1364" s="43" t="e">
        <f>_xll.qlIndexFixing($Y$6,$AC1364,TRUE,trigger)</f>
        <v>#NUM!</v>
      </c>
      <c r="AJ1364" s="45" t="e">
        <f t="shared" si="57"/>
        <v>#NUM!</v>
      </c>
    </row>
    <row r="1365" spans="28:36" x14ac:dyDescent="0.2">
      <c r="AB1365" s="114" t="s">
        <v>87</v>
      </c>
      <c r="AC1365" s="40">
        <f>_xll.qlInterestRateIndexFixingDate($Y$21,AD1365)</f>
        <v>48950</v>
      </c>
      <c r="AD1365" s="40">
        <f>_xll.qlCalendarAdvance(calendar,$AD1364,AB1365,,,trigger)</f>
        <v>48954</v>
      </c>
      <c r="AE1365" s="40">
        <f>_xll.qlInterestRateIndexMaturity($Y$21,AD1365,)</f>
        <v>49045</v>
      </c>
      <c r="AF1365" s="43" t="e">
        <f>_xll.qlTenorBasisValue(TenorBasis3M,AD1365,_xll.ohTrigger(trigger,$Y$36))</f>
        <v>#NUM!</v>
      </c>
      <c r="AG1365" s="82" t="e">
        <f t="shared" si="56"/>
        <v>#NUM!</v>
      </c>
      <c r="AH1365" s="82">
        <f>_xll.qlIndexFixing($Y$21,$AC1365,TRUE,_xll.ohTrigger(trigger))</f>
        <v>1.9335280730704771E-2</v>
      </c>
      <c r="AI1365" s="43" t="e">
        <f>_xll.qlIndexFixing($Y$6,$AC1365,TRUE,trigger)</f>
        <v>#NUM!</v>
      </c>
      <c r="AJ1365" s="45" t="e">
        <f t="shared" si="57"/>
        <v>#NUM!</v>
      </c>
    </row>
    <row r="1366" spans="28:36" x14ac:dyDescent="0.2">
      <c r="AB1366" s="114" t="s">
        <v>87</v>
      </c>
      <c r="AC1366" s="40">
        <f>_xll.qlInterestRateIndexFixingDate($Y$21,AD1366)</f>
        <v>48957</v>
      </c>
      <c r="AD1366" s="40">
        <f>_xll.qlCalendarAdvance(calendar,$AD1365,AB1366,,,trigger)</f>
        <v>48961</v>
      </c>
      <c r="AE1366" s="40">
        <f>_xll.qlInterestRateIndexMaturity($Y$21,AD1366,)</f>
        <v>49051</v>
      </c>
      <c r="AF1366" s="43" t="e">
        <f>_xll.qlTenorBasisValue(TenorBasis3M,AD1366,_xll.ohTrigger(trigger,$Y$36))</f>
        <v>#NUM!</v>
      </c>
      <c r="AG1366" s="82" t="e">
        <f t="shared" si="56"/>
        <v>#NUM!</v>
      </c>
      <c r="AH1366" s="82">
        <f>_xll.qlIndexFixing($Y$21,$AC1366,TRUE,_xll.ohTrigger(trigger))</f>
        <v>1.9322496675043155E-2</v>
      </c>
      <c r="AI1366" s="43" t="e">
        <f>_xll.qlIndexFixing($Y$6,$AC1366,TRUE,trigger)</f>
        <v>#NUM!</v>
      </c>
      <c r="AJ1366" s="45" t="e">
        <f t="shared" si="57"/>
        <v>#NUM!</v>
      </c>
    </row>
    <row r="1367" spans="28:36" x14ac:dyDescent="0.2">
      <c r="AB1367" s="114" t="s">
        <v>87</v>
      </c>
      <c r="AC1367" s="40">
        <f>_xll.qlInterestRateIndexFixingDate($Y$21,AD1367)</f>
        <v>48964</v>
      </c>
      <c r="AD1367" s="40">
        <f>_xll.qlCalendarAdvance(calendar,$AD1366,AB1367,,,trigger)</f>
        <v>48968</v>
      </c>
      <c r="AE1367" s="40">
        <f>_xll.qlInterestRateIndexMaturity($Y$21,AD1367,)</f>
        <v>49058</v>
      </c>
      <c r="AF1367" s="43" t="e">
        <f>_xll.qlTenorBasisValue(TenorBasis3M,AD1367,_xll.ohTrigger(trigger,$Y$36))</f>
        <v>#NUM!</v>
      </c>
      <c r="AG1367" s="82" t="e">
        <f t="shared" si="56"/>
        <v>#NUM!</v>
      </c>
      <c r="AH1367" s="82">
        <f>_xll.qlIndexFixing($Y$21,$AC1367,TRUE,_xll.ohTrigger(trigger))</f>
        <v>1.93092434858535E-2</v>
      </c>
      <c r="AI1367" s="43" t="e">
        <f>_xll.qlIndexFixing($Y$6,$AC1367,TRUE,trigger)</f>
        <v>#NUM!</v>
      </c>
      <c r="AJ1367" s="45" t="e">
        <f t="shared" si="57"/>
        <v>#NUM!</v>
      </c>
    </row>
    <row r="1368" spans="28:36" x14ac:dyDescent="0.2">
      <c r="AB1368" s="114" t="s">
        <v>87</v>
      </c>
      <c r="AC1368" s="40">
        <f>_xll.qlInterestRateIndexFixingDate($Y$21,AD1368)</f>
        <v>48971</v>
      </c>
      <c r="AD1368" s="40">
        <f>_xll.qlCalendarAdvance(calendar,$AD1367,AB1368,,,trigger)</f>
        <v>48975</v>
      </c>
      <c r="AE1368" s="40">
        <f>_xll.qlInterestRateIndexMaturity($Y$21,AD1368,)</f>
        <v>49062</v>
      </c>
      <c r="AF1368" s="43" t="e">
        <f>_xll.qlTenorBasisValue(TenorBasis3M,AD1368,_xll.ohTrigger(trigger,$Y$36))</f>
        <v>#NUM!</v>
      </c>
      <c r="AG1368" s="82" t="e">
        <f t="shared" si="56"/>
        <v>#NUM!</v>
      </c>
      <c r="AH1368" s="82">
        <f>_xll.qlIndexFixing($Y$21,$AC1368,TRUE,_xll.ohTrigger(trigger))</f>
        <v>1.9297271271918909E-2</v>
      </c>
      <c r="AI1368" s="43" t="e">
        <f>_xll.qlIndexFixing($Y$6,$AC1368,TRUE,trigger)</f>
        <v>#NUM!</v>
      </c>
      <c r="AJ1368" s="45" t="e">
        <f t="shared" si="57"/>
        <v>#NUM!</v>
      </c>
    </row>
    <row r="1369" spans="28:36" x14ac:dyDescent="0.2">
      <c r="AB1369" s="114" t="s">
        <v>87</v>
      </c>
      <c r="AC1369" s="40">
        <f>_xll.qlInterestRateIndexFixingDate($Y$21,AD1369)</f>
        <v>48978</v>
      </c>
      <c r="AD1369" s="40">
        <f>_xll.qlCalendarAdvance(calendar,$AD1368,AB1369,,,trigger)</f>
        <v>48982</v>
      </c>
      <c r="AE1369" s="40">
        <f>_xll.qlInterestRateIndexMaturity($Y$21,AD1369,)</f>
        <v>49072</v>
      </c>
      <c r="AF1369" s="43" t="e">
        <f>_xll.qlTenorBasisValue(TenorBasis3M,AD1369,_xll.ohTrigger(trigger,$Y$36))</f>
        <v>#NUM!</v>
      </c>
      <c r="AG1369" s="82" t="e">
        <f t="shared" si="56"/>
        <v>#NUM!</v>
      </c>
      <c r="AH1369" s="82">
        <f>_xll.qlIndexFixing($Y$21,$AC1369,TRUE,_xll.ohTrigger(trigger))</f>
        <v>1.9282620297068398E-2</v>
      </c>
      <c r="AI1369" s="43" t="e">
        <f>_xll.qlIndexFixing($Y$6,$AC1369,TRUE,trigger)</f>
        <v>#NUM!</v>
      </c>
      <c r="AJ1369" s="45" t="e">
        <f t="shared" si="57"/>
        <v>#NUM!</v>
      </c>
    </row>
    <row r="1370" spans="28:36" x14ac:dyDescent="0.2">
      <c r="AB1370" s="114" t="s">
        <v>87</v>
      </c>
      <c r="AC1370" s="40">
        <f>_xll.qlInterestRateIndexFixingDate($Y$21,AD1370)</f>
        <v>48985</v>
      </c>
      <c r="AD1370" s="40">
        <f>_xll.qlCalendarAdvance(calendar,$AD1369,AB1370,,,trigger)</f>
        <v>48989</v>
      </c>
      <c r="AE1370" s="40">
        <f>_xll.qlInterestRateIndexMaturity($Y$21,AD1370,)</f>
        <v>49079</v>
      </c>
      <c r="AF1370" s="43" t="e">
        <f>_xll.qlTenorBasisValue(TenorBasis3M,AD1370,_xll.ohTrigger(trigger,$Y$36))</f>
        <v>#NUM!</v>
      </c>
      <c r="AG1370" s="82" t="e">
        <f t="shared" si="56"/>
        <v>#NUM!</v>
      </c>
      <c r="AH1370" s="82">
        <f>_xll.qlIndexFixing($Y$21,$AC1370,TRUE,_xll.ohTrigger(trigger))</f>
        <v>1.9269250298245666E-2</v>
      </c>
      <c r="AI1370" s="43" t="e">
        <f>_xll.qlIndexFixing($Y$6,$AC1370,TRUE,trigger)</f>
        <v>#NUM!</v>
      </c>
      <c r="AJ1370" s="45" t="e">
        <f t="shared" si="57"/>
        <v>#NUM!</v>
      </c>
    </row>
    <row r="1371" spans="28:36" x14ac:dyDescent="0.2">
      <c r="AB1371" s="114" t="s">
        <v>87</v>
      </c>
      <c r="AC1371" s="40">
        <f>_xll.qlInterestRateIndexFixingDate($Y$21,AD1371)</f>
        <v>48992</v>
      </c>
      <c r="AD1371" s="40">
        <f>_xll.qlCalendarAdvance(calendar,$AD1370,AB1371,,,trigger)</f>
        <v>48996</v>
      </c>
      <c r="AE1371" s="40">
        <f>_xll.qlInterestRateIndexMaturity($Y$21,AD1371,)</f>
        <v>49086</v>
      </c>
      <c r="AF1371" s="43" t="e">
        <f>_xll.qlTenorBasisValue(TenorBasis3M,AD1371,_xll.ohTrigger(trigger,$Y$36))</f>
        <v>#NUM!</v>
      </c>
      <c r="AG1371" s="82" t="e">
        <f t="shared" si="56"/>
        <v>#NUM!</v>
      </c>
      <c r="AH1371" s="82">
        <f>_xll.qlIndexFixing($Y$21,$AC1371,TRUE,_xll.ohTrigger(trigger))</f>
        <v>1.9255841363656323E-2</v>
      </c>
      <c r="AI1371" s="43" t="e">
        <f>_xll.qlIndexFixing($Y$6,$AC1371,TRUE,trigger)</f>
        <v>#NUM!</v>
      </c>
      <c r="AJ1371" s="45" t="e">
        <f t="shared" si="57"/>
        <v>#NUM!</v>
      </c>
    </row>
    <row r="1372" spans="28:36" x14ac:dyDescent="0.2">
      <c r="AB1372" s="114" t="s">
        <v>87</v>
      </c>
      <c r="AC1372" s="40">
        <f>_xll.qlInterestRateIndexFixingDate($Y$21,AD1372)</f>
        <v>48999</v>
      </c>
      <c r="AD1372" s="40">
        <f>_xll.qlCalendarAdvance(calendar,$AD1371,AB1372,,,trigger)</f>
        <v>49003</v>
      </c>
      <c r="AE1372" s="40">
        <f>_xll.qlInterestRateIndexMaturity($Y$21,AD1372,)</f>
        <v>49095</v>
      </c>
      <c r="AF1372" s="43" t="e">
        <f>_xll.qlTenorBasisValue(TenorBasis3M,AD1372,_xll.ohTrigger(trigger,$Y$36))</f>
        <v>#NUM!</v>
      </c>
      <c r="AG1372" s="82" t="e">
        <f t="shared" si="56"/>
        <v>#NUM!</v>
      </c>
      <c r="AH1372" s="82">
        <f>_xll.qlIndexFixing($Y$21,$AC1372,TRUE,_xll.ohTrigger(trigger))</f>
        <v>1.9241483837422385E-2</v>
      </c>
      <c r="AI1372" s="43" t="e">
        <f>_xll.qlIndexFixing($Y$6,$AC1372,TRUE,trigger)</f>
        <v>#NUM!</v>
      </c>
      <c r="AJ1372" s="45" t="e">
        <f t="shared" si="57"/>
        <v>#NUM!</v>
      </c>
    </row>
    <row r="1373" spans="28:36" x14ac:dyDescent="0.2">
      <c r="AB1373" s="114" t="s">
        <v>87</v>
      </c>
      <c r="AC1373" s="40">
        <f>_xll.qlInterestRateIndexFixingDate($Y$21,AD1373)</f>
        <v>49006</v>
      </c>
      <c r="AD1373" s="40">
        <f>_xll.qlCalendarAdvance(calendar,$AD1372,AB1373,,,trigger)</f>
        <v>49010</v>
      </c>
      <c r="AE1373" s="40">
        <f>_xll.qlInterestRateIndexMaturity($Y$21,AD1373,)</f>
        <v>49102</v>
      </c>
      <c r="AF1373" s="43" t="e">
        <f>_xll.qlTenorBasisValue(TenorBasis3M,AD1373,_xll.ohTrigger(trigger,$Y$36))</f>
        <v>#NUM!</v>
      </c>
      <c r="AG1373" s="82" t="e">
        <f t="shared" si="56"/>
        <v>#NUM!</v>
      </c>
      <c r="AH1373" s="82">
        <f>_xll.qlIndexFixing($Y$21,$AC1373,TRUE,_xll.ohTrigger(trigger))</f>
        <v>1.9227990032064077E-2</v>
      </c>
      <c r="AI1373" s="43" t="e">
        <f>_xll.qlIndexFixing($Y$6,$AC1373,TRUE,trigger)</f>
        <v>#NUM!</v>
      </c>
      <c r="AJ1373" s="45" t="e">
        <f t="shared" si="57"/>
        <v>#NUM!</v>
      </c>
    </row>
    <row r="1374" spans="28:36" x14ac:dyDescent="0.2">
      <c r="AB1374" s="114" t="s">
        <v>87</v>
      </c>
      <c r="AC1374" s="40">
        <f>_xll.qlInterestRateIndexFixingDate($Y$21,AD1374)</f>
        <v>49013</v>
      </c>
      <c r="AD1374" s="40">
        <f>_xll.qlCalendarAdvance(calendar,$AD1373,AB1374,,,trigger)</f>
        <v>49017</v>
      </c>
      <c r="AE1374" s="40">
        <f>_xll.qlInterestRateIndexMaturity($Y$21,AD1374,)</f>
        <v>49109</v>
      </c>
      <c r="AF1374" s="43" t="e">
        <f>_xll.qlTenorBasisValue(TenorBasis3M,AD1374,_xll.ohTrigger(trigger,$Y$36))</f>
        <v>#NUM!</v>
      </c>
      <c r="AG1374" s="82" t="e">
        <f t="shared" si="56"/>
        <v>#NUM!</v>
      </c>
      <c r="AH1374" s="82">
        <f>_xll.qlIndexFixing($Y$21,$AC1374,TRUE,_xll.ohTrigger(trigger))</f>
        <v>1.9214457289028344E-2</v>
      </c>
      <c r="AI1374" s="43" t="e">
        <f>_xll.qlIndexFixing($Y$6,$AC1374,TRUE,trigger)</f>
        <v>#NUM!</v>
      </c>
      <c r="AJ1374" s="45" t="e">
        <f t="shared" si="57"/>
        <v>#NUM!</v>
      </c>
    </row>
    <row r="1375" spans="28:36" x14ac:dyDescent="0.2">
      <c r="AB1375" s="114" t="s">
        <v>87</v>
      </c>
      <c r="AC1375" s="40">
        <f>_xll.qlInterestRateIndexFixingDate($Y$21,AD1375)</f>
        <v>49020</v>
      </c>
      <c r="AD1375" s="40">
        <f>_xll.qlCalendarAdvance(calendar,$AD1374,AB1375,,,trigger)</f>
        <v>49024</v>
      </c>
      <c r="AE1375" s="40">
        <f>_xll.qlInterestRateIndexMaturity($Y$21,AD1375,)</f>
        <v>49116</v>
      </c>
      <c r="AF1375" s="43" t="e">
        <f>_xll.qlTenorBasisValue(TenorBasis3M,AD1375,_xll.ohTrigger(trigger,$Y$36))</f>
        <v>#NUM!</v>
      </c>
      <c r="AG1375" s="82" t="e">
        <f t="shared" si="56"/>
        <v>#NUM!</v>
      </c>
      <c r="AH1375" s="82">
        <f>_xll.qlIndexFixing($Y$21,$AC1375,TRUE,_xll.ohTrigger(trigger))</f>
        <v>1.9200885608715725E-2</v>
      </c>
      <c r="AI1375" s="43" t="e">
        <f>_xll.qlIndexFixing($Y$6,$AC1375,TRUE,trigger)</f>
        <v>#NUM!</v>
      </c>
      <c r="AJ1375" s="45" t="e">
        <f t="shared" si="57"/>
        <v>#NUM!</v>
      </c>
    </row>
    <row r="1376" spans="28:36" x14ac:dyDescent="0.2">
      <c r="AB1376" s="114" t="s">
        <v>87</v>
      </c>
      <c r="AC1376" s="40">
        <f>_xll.qlInterestRateIndexFixingDate($Y$21,AD1376)</f>
        <v>49027</v>
      </c>
      <c r="AD1376" s="40">
        <f>_xll.qlCalendarAdvance(calendar,$AD1375,AB1376,,,trigger)</f>
        <v>49031</v>
      </c>
      <c r="AE1376" s="40">
        <f>_xll.qlInterestRateIndexMaturity($Y$21,AD1376,)</f>
        <v>49123</v>
      </c>
      <c r="AF1376" s="43" t="e">
        <f>_xll.qlTenorBasisValue(TenorBasis3M,AD1376,_xll.ohTrigger(trigger,$Y$36))</f>
        <v>#NUM!</v>
      </c>
      <c r="AG1376" s="82" t="e">
        <f t="shared" si="56"/>
        <v>#NUM!</v>
      </c>
      <c r="AH1376" s="82">
        <f>_xll.qlIndexFixing($Y$21,$AC1376,TRUE,_xll.ohTrigger(trigger))</f>
        <v>1.9187274991533727E-2</v>
      </c>
      <c r="AI1376" s="43" t="e">
        <f>_xll.qlIndexFixing($Y$6,$AC1376,TRUE,trigger)</f>
        <v>#NUM!</v>
      </c>
      <c r="AJ1376" s="45" t="e">
        <f t="shared" si="57"/>
        <v>#NUM!</v>
      </c>
    </row>
    <row r="1377" spans="28:36" x14ac:dyDescent="0.2">
      <c r="AB1377" s="114" t="s">
        <v>87</v>
      </c>
      <c r="AC1377" s="40">
        <f>_xll.qlInterestRateIndexFixingDate($Y$21,AD1377)</f>
        <v>49034</v>
      </c>
      <c r="AD1377" s="40">
        <f>_xll.qlCalendarAdvance(calendar,$AD1376,AB1377,,,trigger)</f>
        <v>49038</v>
      </c>
      <c r="AE1377" s="40">
        <f>_xll.qlInterestRateIndexMaturity($Y$21,AD1377,)</f>
        <v>49129</v>
      </c>
      <c r="AF1377" s="43" t="e">
        <f>_xll.qlTenorBasisValue(TenorBasis3M,AD1377,_xll.ohTrigger(trigger,$Y$36))</f>
        <v>#NUM!</v>
      </c>
      <c r="AG1377" s="82" t="e">
        <f t="shared" si="56"/>
        <v>#NUM!</v>
      </c>
      <c r="AH1377" s="82">
        <f>_xll.qlIndexFixing($Y$21,$AC1377,TRUE,_xll.ohTrigger(trigger))</f>
        <v>1.9174097958013735E-2</v>
      </c>
      <c r="AI1377" s="43" t="e">
        <f>_xll.qlIndexFixing($Y$6,$AC1377,TRUE,trigger)</f>
        <v>#NUM!</v>
      </c>
      <c r="AJ1377" s="45" t="e">
        <f t="shared" si="57"/>
        <v>#NUM!</v>
      </c>
    </row>
    <row r="1378" spans="28:36" x14ac:dyDescent="0.2">
      <c r="AB1378" s="114" t="s">
        <v>87</v>
      </c>
      <c r="AC1378" s="40">
        <f>_xll.qlInterestRateIndexFixingDate($Y$21,AD1378)</f>
        <v>49039</v>
      </c>
      <c r="AD1378" s="40">
        <f>_xll.qlCalendarAdvance(calendar,$AD1377,AB1378,,,trigger)</f>
        <v>49045</v>
      </c>
      <c r="AE1378" s="40">
        <f>_xll.qlInterestRateIndexMaturity($Y$21,AD1378,)</f>
        <v>49136</v>
      </c>
      <c r="AF1378" s="43" t="e">
        <f>_xll.qlTenorBasisValue(TenorBasis3M,AD1378,_xll.ohTrigger(trigger,$Y$36))</f>
        <v>#NUM!</v>
      </c>
      <c r="AG1378" s="82" t="e">
        <f t="shared" si="56"/>
        <v>#NUM!</v>
      </c>
      <c r="AH1378" s="82">
        <f>_xll.qlIndexFixing($Y$21,$AC1378,TRUE,_xll.ohTrigger(trigger))</f>
        <v>1.9160412976294477E-2</v>
      </c>
      <c r="AI1378" s="43" t="e">
        <f>_xll.qlIndexFixing($Y$6,$AC1378,TRUE,trigger)</f>
        <v>#NUM!</v>
      </c>
      <c r="AJ1378" s="45" t="e">
        <f t="shared" si="57"/>
        <v>#NUM!</v>
      </c>
    </row>
    <row r="1379" spans="28:36" x14ac:dyDescent="0.2">
      <c r="AB1379" s="114" t="s">
        <v>87</v>
      </c>
      <c r="AC1379" s="40">
        <f>_xll.qlInterestRateIndexFixingDate($Y$21,AD1379)</f>
        <v>49048</v>
      </c>
      <c r="AD1379" s="40">
        <f>_xll.qlCalendarAdvance(calendar,$AD1378,AB1379,,,trigger)</f>
        <v>49052</v>
      </c>
      <c r="AE1379" s="40">
        <f>_xll.qlInterestRateIndexMaturity($Y$21,AD1379,)</f>
        <v>49143</v>
      </c>
      <c r="AF1379" s="43" t="e">
        <f>_xll.qlTenorBasisValue(TenorBasis3M,AD1379,_xll.ohTrigger(trigger,$Y$36))</f>
        <v>#NUM!</v>
      </c>
      <c r="AG1379" s="82" t="e">
        <f t="shared" si="56"/>
        <v>#NUM!</v>
      </c>
      <c r="AH1379" s="82">
        <f>_xll.qlIndexFixing($Y$21,$AC1379,TRUE,_xll.ohTrigger(trigger))</f>
        <v>1.9146689060438423E-2</v>
      </c>
      <c r="AI1379" s="43" t="e">
        <f>_xll.qlIndexFixing($Y$6,$AC1379,TRUE,trigger)</f>
        <v>#NUM!</v>
      </c>
      <c r="AJ1379" s="45" t="e">
        <f t="shared" si="57"/>
        <v>#NUM!</v>
      </c>
    </row>
    <row r="1380" spans="28:36" x14ac:dyDescent="0.2">
      <c r="AB1380" s="114" t="s">
        <v>87</v>
      </c>
      <c r="AC1380" s="40">
        <f>_xll.qlInterestRateIndexFixingDate($Y$21,AD1380)</f>
        <v>49055</v>
      </c>
      <c r="AD1380" s="40">
        <f>_xll.qlCalendarAdvance(calendar,$AD1379,AB1380,,,trigger)</f>
        <v>49059</v>
      </c>
      <c r="AE1380" s="40">
        <f>_xll.qlInterestRateIndexMaturity($Y$21,AD1380,)</f>
        <v>49150</v>
      </c>
      <c r="AF1380" s="43" t="e">
        <f>_xll.qlTenorBasisValue(TenorBasis3M,AD1380,_xll.ohTrigger(trigger,$Y$36))</f>
        <v>#NUM!</v>
      </c>
      <c r="AG1380" s="82" t="e">
        <f t="shared" si="56"/>
        <v>#NUM!</v>
      </c>
      <c r="AH1380" s="82">
        <f>_xll.qlIndexFixing($Y$21,$AC1380,TRUE,_xll.ohTrigger(trigger))</f>
        <v>1.9132926210851404E-2</v>
      </c>
      <c r="AI1380" s="43" t="e">
        <f>_xll.qlIndexFixing($Y$6,$AC1380,TRUE,trigger)</f>
        <v>#NUM!</v>
      </c>
      <c r="AJ1380" s="45" t="e">
        <f t="shared" si="57"/>
        <v>#NUM!</v>
      </c>
    </row>
    <row r="1381" spans="28:36" x14ac:dyDescent="0.2">
      <c r="AB1381" s="114" t="s">
        <v>87</v>
      </c>
      <c r="AC1381" s="40">
        <f>_xll.qlInterestRateIndexFixingDate($Y$21,AD1381)</f>
        <v>49061</v>
      </c>
      <c r="AD1381" s="40">
        <f>_xll.qlCalendarAdvance(calendar,$AD1380,AB1381,,,trigger)</f>
        <v>49066</v>
      </c>
      <c r="AE1381" s="40">
        <f>_xll.qlInterestRateIndexMaturity($Y$21,AD1381,)</f>
        <v>49158</v>
      </c>
      <c r="AF1381" s="43" t="e">
        <f>_xll.qlTenorBasisValue(TenorBasis3M,AD1381,_xll.ohTrigger(trigger,$Y$36))</f>
        <v>#NUM!</v>
      </c>
      <c r="AG1381" s="82" t="e">
        <f t="shared" si="56"/>
        <v>#NUM!</v>
      </c>
      <c r="AH1381" s="82">
        <f>_xll.qlIndexFixing($Y$21,$AC1381,TRUE,_xll.ohTrigger(trigger))</f>
        <v>1.9118637866733443E-2</v>
      </c>
      <c r="AI1381" s="43" t="e">
        <f>_xll.qlIndexFixing($Y$6,$AC1381,TRUE,trigger)</f>
        <v>#NUM!</v>
      </c>
      <c r="AJ1381" s="45" t="e">
        <f t="shared" si="57"/>
        <v>#NUM!</v>
      </c>
    </row>
    <row r="1382" spans="28:36" x14ac:dyDescent="0.2">
      <c r="AB1382" s="114" t="s">
        <v>87</v>
      </c>
      <c r="AC1382" s="40">
        <f>_xll.qlInterestRateIndexFixingDate($Y$21,AD1382)</f>
        <v>49069</v>
      </c>
      <c r="AD1382" s="40">
        <f>_xll.qlCalendarAdvance(calendar,$AD1381,AB1382,,,trigger)</f>
        <v>49073</v>
      </c>
      <c r="AE1382" s="40">
        <f>_xll.qlInterestRateIndexMaturity($Y$21,AD1382,)</f>
        <v>49165</v>
      </c>
      <c r="AF1382" s="43" t="e">
        <f>_xll.qlTenorBasisValue(TenorBasis3M,AD1382,_xll.ohTrigger(trigger,$Y$36))</f>
        <v>#NUM!</v>
      </c>
      <c r="AG1382" s="82" t="e">
        <f t="shared" si="56"/>
        <v>#NUM!</v>
      </c>
      <c r="AH1382" s="82">
        <f>_xll.qlIndexFixing($Y$21,$AC1382,TRUE,_xll.ohTrigger(trigger))</f>
        <v>1.9104793636854429E-2</v>
      </c>
      <c r="AI1382" s="43" t="e">
        <f>_xll.qlIndexFixing($Y$6,$AC1382,TRUE,trigger)</f>
        <v>#NUM!</v>
      </c>
      <c r="AJ1382" s="45" t="e">
        <f t="shared" si="57"/>
        <v>#NUM!</v>
      </c>
    </row>
    <row r="1383" spans="28:36" x14ac:dyDescent="0.2">
      <c r="AB1383" s="114" t="s">
        <v>87</v>
      </c>
      <c r="AC1383" s="40">
        <f>_xll.qlInterestRateIndexFixingDate($Y$21,AD1383)</f>
        <v>49076</v>
      </c>
      <c r="AD1383" s="40">
        <f>_xll.qlCalendarAdvance(calendar,$AD1382,AB1383,,,trigger)</f>
        <v>49080</v>
      </c>
      <c r="AE1383" s="40">
        <f>_xll.qlInterestRateIndexMaturity($Y$21,AD1383,)</f>
        <v>49172</v>
      </c>
      <c r="AF1383" s="43" t="e">
        <f>_xll.qlTenorBasisValue(TenorBasis3M,AD1383,_xll.ohTrigger(trigger,$Y$36))</f>
        <v>#NUM!</v>
      </c>
      <c r="AG1383" s="82" t="e">
        <f t="shared" si="56"/>
        <v>#NUM!</v>
      </c>
      <c r="AH1383" s="82">
        <f>_xll.qlIndexFixing($Y$21,$AC1383,TRUE,_xll.ohTrigger(trigger))</f>
        <v>1.9090910472960274E-2</v>
      </c>
      <c r="AI1383" s="43" t="e">
        <f>_xll.qlIndexFixing($Y$6,$AC1383,TRUE,trigger)</f>
        <v>#NUM!</v>
      </c>
      <c r="AJ1383" s="45" t="e">
        <f t="shared" si="57"/>
        <v>#NUM!</v>
      </c>
    </row>
    <row r="1384" spans="28:36" x14ac:dyDescent="0.2">
      <c r="AB1384" s="114" t="s">
        <v>87</v>
      </c>
      <c r="AC1384" s="40">
        <f>_xll.qlInterestRateIndexFixingDate($Y$21,AD1384)</f>
        <v>49083</v>
      </c>
      <c r="AD1384" s="40">
        <f>_xll.qlCalendarAdvance(calendar,$AD1383,AB1384,,,trigger)</f>
        <v>49087</v>
      </c>
      <c r="AE1384" s="40">
        <f>_xll.qlInterestRateIndexMaturity($Y$21,AD1384,)</f>
        <v>49179</v>
      </c>
      <c r="AF1384" s="43" t="e">
        <f>_xll.qlTenorBasisValue(TenorBasis3M,AD1384,_xll.ohTrigger(trigger,$Y$36))</f>
        <v>#NUM!</v>
      </c>
      <c r="AG1384" s="82" t="e">
        <f t="shared" si="56"/>
        <v>#NUM!</v>
      </c>
      <c r="AH1384" s="82">
        <f>_xll.qlIndexFixing($Y$21,$AC1384,TRUE,_xll.ohTrigger(trigger))</f>
        <v>1.9076988375462824E-2</v>
      </c>
      <c r="AI1384" s="43" t="e">
        <f>_xll.qlIndexFixing($Y$6,$AC1384,TRUE,trigger)</f>
        <v>#NUM!</v>
      </c>
      <c r="AJ1384" s="45" t="e">
        <f t="shared" si="57"/>
        <v>#NUM!</v>
      </c>
    </row>
    <row r="1385" spans="28:36" x14ac:dyDescent="0.2">
      <c r="AB1385" s="114" t="s">
        <v>87</v>
      </c>
      <c r="AC1385" s="40">
        <f>_xll.qlInterestRateIndexFixingDate($Y$21,AD1385)</f>
        <v>49090</v>
      </c>
      <c r="AD1385" s="40">
        <f>_xll.qlCalendarAdvance(calendar,$AD1384,AB1385,,,trigger)</f>
        <v>49094</v>
      </c>
      <c r="AE1385" s="40">
        <f>_xll.qlInterestRateIndexMaturity($Y$21,AD1385,)</f>
        <v>49186</v>
      </c>
      <c r="AF1385" s="43" t="e">
        <f>_xll.qlTenorBasisValue(TenorBasis3M,AD1385,_xll.ohTrigger(trigger,$Y$36))</f>
        <v>#NUM!</v>
      </c>
      <c r="AG1385" s="82" t="e">
        <f t="shared" si="56"/>
        <v>#NUM!</v>
      </c>
      <c r="AH1385" s="82">
        <f>_xll.qlIndexFixing($Y$21,$AC1385,TRUE,_xll.ohTrigger(trigger))</f>
        <v>1.9063027344776527E-2</v>
      </c>
      <c r="AI1385" s="43" t="e">
        <f>_xll.qlIndexFixing($Y$6,$AC1385,TRUE,trigger)</f>
        <v>#NUM!</v>
      </c>
      <c r="AJ1385" s="45" t="e">
        <f t="shared" si="57"/>
        <v>#NUM!</v>
      </c>
    </row>
    <row r="1386" spans="28:36" x14ac:dyDescent="0.2">
      <c r="AB1386" s="114" t="s">
        <v>87</v>
      </c>
      <c r="AC1386" s="40">
        <f>_xll.qlInterestRateIndexFixingDate($Y$21,AD1386)</f>
        <v>49097</v>
      </c>
      <c r="AD1386" s="40">
        <f>_xll.qlCalendarAdvance(calendar,$AD1385,AB1386,,,trigger)</f>
        <v>49101</v>
      </c>
      <c r="AE1386" s="40">
        <f>_xll.qlInterestRateIndexMaturity($Y$21,AD1386,)</f>
        <v>49193</v>
      </c>
      <c r="AF1386" s="43" t="e">
        <f>_xll.qlTenorBasisValue(TenorBasis3M,AD1386,_xll.ohTrigger(trigger,$Y$36))</f>
        <v>#NUM!</v>
      </c>
      <c r="AG1386" s="82" t="e">
        <f t="shared" si="56"/>
        <v>#NUM!</v>
      </c>
      <c r="AH1386" s="82">
        <f>_xll.qlIndexFixing($Y$21,$AC1386,TRUE,_xll.ohTrigger(trigger))</f>
        <v>1.9049027381315833E-2</v>
      </c>
      <c r="AI1386" s="43" t="e">
        <f>_xll.qlIndexFixing($Y$6,$AC1386,TRUE,trigger)</f>
        <v>#NUM!</v>
      </c>
      <c r="AJ1386" s="45" t="e">
        <f t="shared" si="57"/>
        <v>#NUM!</v>
      </c>
    </row>
    <row r="1387" spans="28:36" x14ac:dyDescent="0.2">
      <c r="AB1387" s="114" t="s">
        <v>87</v>
      </c>
      <c r="AC1387" s="40">
        <f>_xll.qlInterestRateIndexFixingDate($Y$21,AD1387)</f>
        <v>49104</v>
      </c>
      <c r="AD1387" s="40">
        <f>_xll.qlCalendarAdvance(calendar,$AD1386,AB1387,,,trigger)</f>
        <v>49108</v>
      </c>
      <c r="AE1387" s="40">
        <f>_xll.qlInterestRateIndexMaturity($Y$21,AD1387,)</f>
        <v>49200</v>
      </c>
      <c r="AF1387" s="43" t="e">
        <f>_xll.qlTenorBasisValue(TenorBasis3M,AD1387,_xll.ohTrigger(trigger,$Y$36))</f>
        <v>#NUM!</v>
      </c>
      <c r="AG1387" s="82" t="e">
        <f t="shared" si="56"/>
        <v>#NUM!</v>
      </c>
      <c r="AH1387" s="82">
        <f>_xll.qlIndexFixing($Y$21,$AC1387,TRUE,_xll.ohTrigger(trigger))</f>
        <v>1.9034988485499536E-2</v>
      </c>
      <c r="AI1387" s="43" t="e">
        <f>_xll.qlIndexFixing($Y$6,$AC1387,TRUE,trigger)</f>
        <v>#NUM!</v>
      </c>
      <c r="AJ1387" s="45" t="e">
        <f t="shared" si="57"/>
        <v>#NUM!</v>
      </c>
    </row>
    <row r="1388" spans="28:36" x14ac:dyDescent="0.2">
      <c r="AB1388" s="114" t="s">
        <v>87</v>
      </c>
      <c r="AC1388" s="40">
        <f>_xll.qlInterestRateIndexFixingDate($Y$21,AD1388)</f>
        <v>49111</v>
      </c>
      <c r="AD1388" s="40">
        <f>_xll.qlCalendarAdvance(calendar,$AD1387,AB1388,,,trigger)</f>
        <v>49115</v>
      </c>
      <c r="AE1388" s="40">
        <f>_xll.qlInterestRateIndexMaturity($Y$21,AD1388,)</f>
        <v>49207</v>
      </c>
      <c r="AF1388" s="43" t="e">
        <f>_xll.qlTenorBasisValue(TenorBasis3M,AD1388,_xll.ohTrigger(trigger,$Y$36))</f>
        <v>#NUM!</v>
      </c>
      <c r="AG1388" s="82" t="e">
        <f t="shared" si="56"/>
        <v>#NUM!</v>
      </c>
      <c r="AH1388" s="82">
        <f>_xll.qlIndexFixing($Y$21,$AC1388,TRUE,_xll.ohTrigger(trigger))</f>
        <v>1.9020910657741225E-2</v>
      </c>
      <c r="AI1388" s="43" t="e">
        <f>_xll.qlIndexFixing($Y$6,$AC1388,TRUE,trigger)</f>
        <v>#NUM!</v>
      </c>
      <c r="AJ1388" s="45" t="e">
        <f t="shared" si="57"/>
        <v>#NUM!</v>
      </c>
    </row>
    <row r="1389" spans="28:36" x14ac:dyDescent="0.2">
      <c r="AB1389" s="114" t="s">
        <v>87</v>
      </c>
      <c r="AC1389" s="40">
        <f>_xll.qlInterestRateIndexFixingDate($Y$21,AD1389)</f>
        <v>49118</v>
      </c>
      <c r="AD1389" s="40">
        <f>_xll.qlCalendarAdvance(calendar,$AD1388,AB1389,,,trigger)</f>
        <v>49122</v>
      </c>
      <c r="AE1389" s="40">
        <f>_xll.qlInterestRateIndexMaturity($Y$21,AD1389,)</f>
        <v>49214</v>
      </c>
      <c r="AF1389" s="43" t="e">
        <f>_xll.qlTenorBasisValue(TenorBasis3M,AD1389,_xll.ohTrigger(trigger,$Y$36))</f>
        <v>#NUM!</v>
      </c>
      <c r="AG1389" s="82" t="e">
        <f t="shared" si="56"/>
        <v>#NUM!</v>
      </c>
      <c r="AH1389" s="82">
        <f>_xll.qlIndexFixing($Y$21,$AC1389,TRUE,_xll.ohTrigger(trigger))</f>
        <v>1.9006793898461428E-2</v>
      </c>
      <c r="AI1389" s="43" t="e">
        <f>_xll.qlIndexFixing($Y$6,$AC1389,TRUE,trigger)</f>
        <v>#NUM!</v>
      </c>
      <c r="AJ1389" s="45" t="e">
        <f t="shared" si="57"/>
        <v>#NUM!</v>
      </c>
    </row>
    <row r="1390" spans="28:36" x14ac:dyDescent="0.2">
      <c r="AB1390" s="114" t="s">
        <v>87</v>
      </c>
      <c r="AC1390" s="40">
        <f>_xll.qlInterestRateIndexFixingDate($Y$21,AD1390)</f>
        <v>49125</v>
      </c>
      <c r="AD1390" s="40">
        <f>_xll.qlCalendarAdvance(calendar,$AD1389,AB1390,,,trigger)</f>
        <v>49129</v>
      </c>
      <c r="AE1390" s="40">
        <f>_xll.qlInterestRateIndexMaturity($Y$21,AD1390,)</f>
        <v>49221</v>
      </c>
      <c r="AF1390" s="43" t="e">
        <f>_xll.qlTenorBasisValue(TenorBasis3M,AD1390,_xll.ohTrigger(trigger,$Y$36))</f>
        <v>#NUM!</v>
      </c>
      <c r="AG1390" s="82" t="e">
        <f t="shared" si="56"/>
        <v>#NUM!</v>
      </c>
      <c r="AH1390" s="82">
        <f>_xll.qlIndexFixing($Y$21,$AC1390,TRUE,_xll.ohTrigger(trigger))</f>
        <v>1.899263820808068E-2</v>
      </c>
      <c r="AI1390" s="43" t="e">
        <f>_xll.qlIndexFixing($Y$6,$AC1390,TRUE,trigger)</f>
        <v>#NUM!</v>
      </c>
      <c r="AJ1390" s="45" t="e">
        <f t="shared" si="57"/>
        <v>#NUM!</v>
      </c>
    </row>
    <row r="1391" spans="28:36" x14ac:dyDescent="0.2">
      <c r="AB1391" s="114" t="s">
        <v>87</v>
      </c>
      <c r="AC1391" s="40">
        <f>_xll.qlInterestRateIndexFixingDate($Y$21,AD1391)</f>
        <v>49132</v>
      </c>
      <c r="AD1391" s="40">
        <f>_xll.qlCalendarAdvance(calendar,$AD1390,AB1391,,,trigger)</f>
        <v>49136</v>
      </c>
      <c r="AE1391" s="40">
        <f>_xll.qlInterestRateIndexMaturity($Y$21,AD1391,)</f>
        <v>49228</v>
      </c>
      <c r="AF1391" s="43" t="e">
        <f>_xll.qlTenorBasisValue(TenorBasis3M,AD1391,_xll.ohTrigger(trigger,$Y$36))</f>
        <v>#NUM!</v>
      </c>
      <c r="AG1391" s="82" t="e">
        <f t="shared" si="56"/>
        <v>#NUM!</v>
      </c>
      <c r="AH1391" s="82">
        <f>_xll.qlIndexFixing($Y$21,$AC1391,TRUE,_xll.ohTrigger(trigger))</f>
        <v>1.8978443587016905E-2</v>
      </c>
      <c r="AI1391" s="43" t="e">
        <f>_xll.qlIndexFixing($Y$6,$AC1391,TRUE,trigger)</f>
        <v>#NUM!</v>
      </c>
      <c r="AJ1391" s="45" t="e">
        <f t="shared" si="57"/>
        <v>#NUM!</v>
      </c>
    </row>
    <row r="1392" spans="28:36" x14ac:dyDescent="0.2">
      <c r="AB1392" s="114" t="s">
        <v>87</v>
      </c>
      <c r="AC1392" s="40">
        <f>_xll.qlInterestRateIndexFixingDate($Y$21,AD1392)</f>
        <v>49139</v>
      </c>
      <c r="AD1392" s="40">
        <f>_xll.qlCalendarAdvance(calendar,$AD1391,AB1392,,,trigger)</f>
        <v>49143</v>
      </c>
      <c r="AE1392" s="40">
        <f>_xll.qlInterestRateIndexMaturity($Y$21,AD1392,)</f>
        <v>49235</v>
      </c>
      <c r="AF1392" s="43" t="e">
        <f>_xll.qlTenorBasisValue(TenorBasis3M,AD1392,_xll.ohTrigger(trigger,$Y$36))</f>
        <v>#NUM!</v>
      </c>
      <c r="AG1392" s="82" t="e">
        <f t="shared" si="56"/>
        <v>#NUM!</v>
      </c>
      <c r="AH1392" s="82">
        <f>_xll.qlIndexFixing($Y$21,$AC1392,TRUE,_xll.ohTrigger(trigger))</f>
        <v>1.8964210035696722E-2</v>
      </c>
      <c r="AI1392" s="43" t="e">
        <f>_xll.qlIndexFixing($Y$6,$AC1392,TRUE,trigger)</f>
        <v>#NUM!</v>
      </c>
      <c r="AJ1392" s="45" t="e">
        <f t="shared" si="57"/>
        <v>#NUM!</v>
      </c>
    </row>
    <row r="1393" spans="28:36" x14ac:dyDescent="0.2">
      <c r="AB1393" s="114" t="s">
        <v>87</v>
      </c>
      <c r="AC1393" s="40">
        <f>_xll.qlInterestRateIndexFixingDate($Y$21,AD1393)</f>
        <v>49146</v>
      </c>
      <c r="AD1393" s="40">
        <f>_xll.qlCalendarAdvance(calendar,$AD1392,AB1393,,,trigger)</f>
        <v>49150</v>
      </c>
      <c r="AE1393" s="40">
        <f>_xll.qlInterestRateIndexMaturity($Y$21,AD1393,)</f>
        <v>49242</v>
      </c>
      <c r="AF1393" s="43" t="e">
        <f>_xll.qlTenorBasisValue(TenorBasis3M,AD1393,_xll.ohTrigger(trigger,$Y$36))</f>
        <v>#NUM!</v>
      </c>
      <c r="AG1393" s="82" t="e">
        <f t="shared" si="56"/>
        <v>#NUM!</v>
      </c>
      <c r="AH1393" s="82">
        <f>_xll.qlIndexFixing($Y$21,$AC1393,TRUE,_xll.ohTrigger(trigger))</f>
        <v>1.8949937554537184E-2</v>
      </c>
      <c r="AI1393" s="43" t="e">
        <f>_xll.qlIndexFixing($Y$6,$AC1393,TRUE,trigger)</f>
        <v>#NUM!</v>
      </c>
      <c r="AJ1393" s="45" t="e">
        <f t="shared" si="57"/>
        <v>#NUM!</v>
      </c>
    </row>
    <row r="1394" spans="28:36" x14ac:dyDescent="0.2">
      <c r="AB1394" s="114" t="s">
        <v>87</v>
      </c>
      <c r="AC1394" s="40">
        <f>_xll.qlInterestRateIndexFixingDate($Y$21,AD1394)</f>
        <v>49153</v>
      </c>
      <c r="AD1394" s="40">
        <f>_xll.qlCalendarAdvance(calendar,$AD1393,AB1394,,,trigger)</f>
        <v>49157</v>
      </c>
      <c r="AE1394" s="40">
        <f>_xll.qlInterestRateIndexMaturity($Y$21,AD1394,)</f>
        <v>49249</v>
      </c>
      <c r="AF1394" s="43" t="e">
        <f>_xll.qlTenorBasisValue(TenorBasis3M,AD1394,_xll.ohTrigger(trigger,$Y$36))</f>
        <v>#NUM!</v>
      </c>
      <c r="AG1394" s="82" t="e">
        <f t="shared" si="56"/>
        <v>#NUM!</v>
      </c>
      <c r="AH1394" s="82">
        <f>_xll.qlIndexFixing($Y$21,$AC1394,TRUE,_xll.ohTrigger(trigger))</f>
        <v>1.8935626143968386E-2</v>
      </c>
      <c r="AI1394" s="43" t="e">
        <f>_xll.qlIndexFixing($Y$6,$AC1394,TRUE,trigger)</f>
        <v>#NUM!</v>
      </c>
      <c r="AJ1394" s="45" t="e">
        <f t="shared" si="57"/>
        <v>#NUM!</v>
      </c>
    </row>
    <row r="1395" spans="28:36" x14ac:dyDescent="0.2">
      <c r="AB1395" s="114" t="s">
        <v>87</v>
      </c>
      <c r="AC1395" s="40">
        <f>_xll.qlInterestRateIndexFixingDate($Y$21,AD1395)</f>
        <v>49160</v>
      </c>
      <c r="AD1395" s="40">
        <f>_xll.qlCalendarAdvance(calendar,$AD1394,AB1395,,,trigger)</f>
        <v>49164</v>
      </c>
      <c r="AE1395" s="40">
        <f>_xll.qlInterestRateIndexMaturity($Y$21,AD1395,)</f>
        <v>49256</v>
      </c>
      <c r="AF1395" s="43" t="e">
        <f>_xll.qlTenorBasisValue(TenorBasis3M,AD1395,_xll.ohTrigger(trigger,$Y$36))</f>
        <v>#NUM!</v>
      </c>
      <c r="AG1395" s="82" t="e">
        <f t="shared" si="56"/>
        <v>#NUM!</v>
      </c>
      <c r="AH1395" s="82">
        <f>_xll.qlIndexFixing($Y$21,$AC1395,TRUE,_xll.ohTrigger(trigger))</f>
        <v>1.8921275804411729E-2</v>
      </c>
      <c r="AI1395" s="43" t="e">
        <f>_xll.qlIndexFixing($Y$6,$AC1395,TRUE,trigger)</f>
        <v>#NUM!</v>
      </c>
      <c r="AJ1395" s="45" t="e">
        <f t="shared" si="57"/>
        <v>#NUM!</v>
      </c>
    </row>
    <row r="1396" spans="28:36" x14ac:dyDescent="0.2">
      <c r="AB1396" s="114" t="s">
        <v>87</v>
      </c>
      <c r="AC1396" s="40">
        <f>_xll.qlInterestRateIndexFixingDate($Y$21,AD1396)</f>
        <v>49167</v>
      </c>
      <c r="AD1396" s="40">
        <f>_xll.qlCalendarAdvance(calendar,$AD1395,AB1396,,,trigger)</f>
        <v>49171</v>
      </c>
      <c r="AE1396" s="40">
        <f>_xll.qlInterestRateIndexMaturity($Y$21,AD1396,)</f>
        <v>49263</v>
      </c>
      <c r="AF1396" s="43" t="e">
        <f>_xll.qlTenorBasisValue(TenorBasis3M,AD1396,_xll.ohTrigger(trigger,$Y$36))</f>
        <v>#NUM!</v>
      </c>
      <c r="AG1396" s="82" t="e">
        <f t="shared" si="56"/>
        <v>#NUM!</v>
      </c>
      <c r="AH1396" s="82">
        <f>_xll.qlIndexFixing($Y$21,$AC1396,TRUE,_xll.ohTrigger(trigger))</f>
        <v>1.8906886536295568E-2</v>
      </c>
      <c r="AI1396" s="43" t="e">
        <f>_xll.qlIndexFixing($Y$6,$AC1396,TRUE,trigger)</f>
        <v>#NUM!</v>
      </c>
      <c r="AJ1396" s="45" t="e">
        <f t="shared" si="57"/>
        <v>#NUM!</v>
      </c>
    </row>
    <row r="1397" spans="28:36" x14ac:dyDescent="0.2">
      <c r="AB1397" s="114" t="s">
        <v>87</v>
      </c>
      <c r="AC1397" s="40">
        <f>_xll.qlInterestRateIndexFixingDate($Y$21,AD1397)</f>
        <v>49174</v>
      </c>
      <c r="AD1397" s="40">
        <f>_xll.qlCalendarAdvance(calendar,$AD1396,AB1397,,,trigger)</f>
        <v>49178</v>
      </c>
      <c r="AE1397" s="40">
        <f>_xll.qlInterestRateIndexMaturity($Y$21,AD1397,)</f>
        <v>49270</v>
      </c>
      <c r="AF1397" s="43" t="e">
        <f>_xll.qlTenorBasisValue(TenorBasis3M,AD1397,_xll.ohTrigger(trigger,$Y$36))</f>
        <v>#NUM!</v>
      </c>
      <c r="AG1397" s="82" t="e">
        <f t="shared" si="56"/>
        <v>#NUM!</v>
      </c>
      <c r="AH1397" s="82">
        <f>_xll.qlIndexFixing($Y$21,$AC1397,TRUE,_xll.ohTrigger(trigger))</f>
        <v>1.8892458340048251E-2</v>
      </c>
      <c r="AI1397" s="43" t="e">
        <f>_xll.qlIndexFixing($Y$6,$AC1397,TRUE,trigger)</f>
        <v>#NUM!</v>
      </c>
      <c r="AJ1397" s="45" t="e">
        <f t="shared" si="57"/>
        <v>#NUM!</v>
      </c>
    </row>
    <row r="1398" spans="28:36" x14ac:dyDescent="0.2">
      <c r="AB1398" s="114" t="s">
        <v>87</v>
      </c>
      <c r="AC1398" s="40">
        <f>_xll.qlInterestRateIndexFixingDate($Y$21,AD1398)</f>
        <v>49181</v>
      </c>
      <c r="AD1398" s="40">
        <f>_xll.qlCalendarAdvance(calendar,$AD1397,AB1398,,,trigger)</f>
        <v>49185</v>
      </c>
      <c r="AE1398" s="40">
        <f>_xll.qlInterestRateIndexMaturity($Y$21,AD1398,)</f>
        <v>49277</v>
      </c>
      <c r="AF1398" s="43" t="e">
        <f>_xll.qlTenorBasisValue(TenorBasis3M,AD1398,_xll.ohTrigger(trigger,$Y$36))</f>
        <v>#NUM!</v>
      </c>
      <c r="AG1398" s="82" t="e">
        <f t="shared" si="56"/>
        <v>#NUM!</v>
      </c>
      <c r="AH1398" s="82">
        <f>_xll.qlIndexFixing($Y$21,$AC1398,TRUE,_xll.ohTrigger(trigger))</f>
        <v>1.8877991216097265E-2</v>
      </c>
      <c r="AI1398" s="43" t="e">
        <f>_xll.qlIndexFixing($Y$6,$AC1398,TRUE,trigger)</f>
        <v>#NUM!</v>
      </c>
      <c r="AJ1398" s="45" t="e">
        <f t="shared" si="57"/>
        <v>#NUM!</v>
      </c>
    </row>
    <row r="1399" spans="28:36" x14ac:dyDescent="0.2">
      <c r="AB1399" s="114" t="s">
        <v>87</v>
      </c>
      <c r="AC1399" s="40">
        <f>_xll.qlInterestRateIndexFixingDate($Y$21,AD1399)</f>
        <v>49188</v>
      </c>
      <c r="AD1399" s="40">
        <f>_xll.qlCalendarAdvance(calendar,$AD1398,AB1399,,,trigger)</f>
        <v>49192</v>
      </c>
      <c r="AE1399" s="40">
        <f>_xll.qlInterestRateIndexMaturity($Y$21,AD1399,)</f>
        <v>49283</v>
      </c>
      <c r="AF1399" s="43" t="e">
        <f>_xll.qlTenorBasisValue(TenorBasis3M,AD1399,_xll.ohTrigger(trigger,$Y$36))</f>
        <v>#NUM!</v>
      </c>
      <c r="AG1399" s="82" t="e">
        <f t="shared" si="56"/>
        <v>#NUM!</v>
      </c>
      <c r="AH1399" s="82">
        <f>_xll.qlIndexFixing($Y$21,$AC1399,TRUE,_xll.ohTrigger(trigger))</f>
        <v>1.886403520464406E-2</v>
      </c>
      <c r="AI1399" s="43" t="e">
        <f>_xll.qlIndexFixing($Y$6,$AC1399,TRUE,trigger)</f>
        <v>#NUM!</v>
      </c>
      <c r="AJ1399" s="45" t="e">
        <f t="shared" si="57"/>
        <v>#NUM!</v>
      </c>
    </row>
    <row r="1400" spans="28:36" x14ac:dyDescent="0.2">
      <c r="AB1400" s="114" t="s">
        <v>87</v>
      </c>
      <c r="AC1400" s="40">
        <f>_xll.qlInterestRateIndexFixingDate($Y$21,AD1400)</f>
        <v>49195</v>
      </c>
      <c r="AD1400" s="40">
        <f>_xll.qlCalendarAdvance(calendar,$AD1399,AB1400,,,trigger)</f>
        <v>49199</v>
      </c>
      <c r="AE1400" s="40">
        <f>_xll.qlInterestRateIndexMaturity($Y$21,AD1400,)</f>
        <v>49290</v>
      </c>
      <c r="AF1400" s="43" t="e">
        <f>_xll.qlTenorBasisValue(TenorBasis3M,AD1400,_xll.ohTrigger(trigger,$Y$36))</f>
        <v>#NUM!</v>
      </c>
      <c r="AG1400" s="82" t="e">
        <f t="shared" si="56"/>
        <v>#NUM!</v>
      </c>
      <c r="AH1400" s="82">
        <f>_xll.qlIndexFixing($Y$21,$AC1400,TRUE,_xll.ohTrigger(trigger))</f>
        <v>1.8849493766919783E-2</v>
      </c>
      <c r="AI1400" s="43" t="e">
        <f>_xll.qlIndexFixing($Y$6,$AC1400,TRUE,trigger)</f>
        <v>#NUM!</v>
      </c>
      <c r="AJ1400" s="45" t="e">
        <f t="shared" si="57"/>
        <v>#NUM!</v>
      </c>
    </row>
    <row r="1401" spans="28:36" x14ac:dyDescent="0.2">
      <c r="AB1401" s="114" t="s">
        <v>87</v>
      </c>
      <c r="AC1401" s="40">
        <f>_xll.qlInterestRateIndexFixingDate($Y$21,AD1401)</f>
        <v>49202</v>
      </c>
      <c r="AD1401" s="40">
        <f>_xll.qlCalendarAdvance(calendar,$AD1400,AB1401,,,trigger)</f>
        <v>49206</v>
      </c>
      <c r="AE1401" s="40">
        <f>_xll.qlInterestRateIndexMaturity($Y$21,AD1401,)</f>
        <v>49297</v>
      </c>
      <c r="AF1401" s="43" t="e">
        <f>_xll.qlTenorBasisValue(TenorBasis3M,AD1401,_xll.ohTrigger(trigger,$Y$36))</f>
        <v>#NUM!</v>
      </c>
      <c r="AG1401" s="82" t="e">
        <f t="shared" si="56"/>
        <v>#NUM!</v>
      </c>
      <c r="AH1401" s="82">
        <f>_xll.qlIndexFixing($Y$21,$AC1401,TRUE,_xll.ohTrigger(trigger))</f>
        <v>1.8834913404203048E-2</v>
      </c>
      <c r="AI1401" s="43" t="e">
        <f>_xll.qlIndexFixing($Y$6,$AC1401,TRUE,trigger)</f>
        <v>#NUM!</v>
      </c>
      <c r="AJ1401" s="45" t="e">
        <f t="shared" si="57"/>
        <v>#NUM!</v>
      </c>
    </row>
    <row r="1402" spans="28:36" x14ac:dyDescent="0.2">
      <c r="AB1402" s="114" t="s">
        <v>87</v>
      </c>
      <c r="AC1402" s="40">
        <f>_xll.qlInterestRateIndexFixingDate($Y$21,AD1402)</f>
        <v>49209</v>
      </c>
      <c r="AD1402" s="40">
        <f>_xll.qlCalendarAdvance(calendar,$AD1401,AB1402,,,trigger)</f>
        <v>49213</v>
      </c>
      <c r="AE1402" s="40">
        <f>_xll.qlInterestRateIndexMaturity($Y$21,AD1402,)</f>
        <v>49305</v>
      </c>
      <c r="AF1402" s="43" t="e">
        <f>_xll.qlTenorBasisValue(TenorBasis3M,AD1402,_xll.ohTrigger(trigger,$Y$36))</f>
        <v>#NUM!</v>
      </c>
      <c r="AG1402" s="82" t="e">
        <f t="shared" si="56"/>
        <v>#NUM!</v>
      </c>
      <c r="AH1402" s="82">
        <f>_xll.qlIndexFixing($Y$21,$AC1402,TRUE,_xll.ohTrigger(trigger))</f>
        <v>1.881973345188364E-2</v>
      </c>
      <c r="AI1402" s="43" t="e">
        <f>_xll.qlIndexFixing($Y$6,$AC1402,TRUE,trigger)</f>
        <v>#NUM!</v>
      </c>
      <c r="AJ1402" s="45" t="e">
        <f t="shared" si="57"/>
        <v>#NUM!</v>
      </c>
    </row>
    <row r="1403" spans="28:36" x14ac:dyDescent="0.2">
      <c r="AB1403" s="114" t="s">
        <v>87</v>
      </c>
      <c r="AC1403" s="40">
        <f>_xll.qlInterestRateIndexFixingDate($Y$21,AD1403)</f>
        <v>49216</v>
      </c>
      <c r="AD1403" s="40">
        <f>_xll.qlCalendarAdvance(calendar,$AD1402,AB1403,,,trigger)</f>
        <v>49220</v>
      </c>
      <c r="AE1403" s="40">
        <f>_xll.qlInterestRateIndexMaturity($Y$21,AD1403,)</f>
        <v>49312</v>
      </c>
      <c r="AF1403" s="43" t="e">
        <f>_xll.qlTenorBasisValue(TenorBasis3M,AD1403,_xll.ohTrigger(trigger,$Y$36))</f>
        <v>#NUM!</v>
      </c>
      <c r="AG1403" s="82" t="e">
        <f t="shared" si="56"/>
        <v>#NUM!</v>
      </c>
      <c r="AH1403" s="82">
        <f>_xll.qlIndexFixing($Y$21,$AC1403,TRUE,_xll.ohTrigger(trigger))</f>
        <v>1.8805071695892604E-2</v>
      </c>
      <c r="AI1403" s="43" t="e">
        <f>_xll.qlIndexFixing($Y$6,$AC1403,TRUE,trigger)</f>
        <v>#NUM!</v>
      </c>
      <c r="AJ1403" s="45" t="e">
        <f t="shared" si="57"/>
        <v>#NUM!</v>
      </c>
    </row>
    <row r="1404" spans="28:36" x14ac:dyDescent="0.2">
      <c r="AB1404" s="114" t="s">
        <v>87</v>
      </c>
      <c r="AC1404" s="40">
        <f>_xll.qlInterestRateIndexFixingDate($Y$21,AD1404)</f>
        <v>49223</v>
      </c>
      <c r="AD1404" s="40">
        <f>_xll.qlCalendarAdvance(calendar,$AD1403,AB1404,,,trigger)</f>
        <v>49227</v>
      </c>
      <c r="AE1404" s="40">
        <f>_xll.qlInterestRateIndexMaturity($Y$21,AD1404,)</f>
        <v>49319</v>
      </c>
      <c r="AF1404" s="43" t="e">
        <f>_xll.qlTenorBasisValue(TenorBasis3M,AD1404,_xll.ohTrigger(trigger,$Y$36))</f>
        <v>#NUM!</v>
      </c>
      <c r="AG1404" s="82" t="e">
        <f t="shared" si="56"/>
        <v>#NUM!</v>
      </c>
      <c r="AH1404" s="82">
        <f>_xll.qlIndexFixing($Y$21,$AC1404,TRUE,_xll.ohTrigger(trigger))</f>
        <v>1.8790371014795821E-2</v>
      </c>
      <c r="AI1404" s="43" t="e">
        <f>_xll.qlIndexFixing($Y$6,$AC1404,TRUE,trigger)</f>
        <v>#NUM!</v>
      </c>
      <c r="AJ1404" s="45" t="e">
        <f t="shared" si="57"/>
        <v>#NUM!</v>
      </c>
    </row>
    <row r="1405" spans="28:36" x14ac:dyDescent="0.2">
      <c r="AB1405" s="114" t="s">
        <v>87</v>
      </c>
      <c r="AC1405" s="40">
        <f>_xll.qlInterestRateIndexFixingDate($Y$21,AD1405)</f>
        <v>49230</v>
      </c>
      <c r="AD1405" s="40">
        <f>_xll.qlCalendarAdvance(calendar,$AD1404,AB1405,,,trigger)</f>
        <v>49234</v>
      </c>
      <c r="AE1405" s="40">
        <f>_xll.qlInterestRateIndexMaturity($Y$21,AD1405,)</f>
        <v>49326</v>
      </c>
      <c r="AF1405" s="43" t="e">
        <f>_xll.qlTenorBasisValue(TenorBasis3M,AD1405,_xll.ohTrigger(trigger,$Y$36))</f>
        <v>#NUM!</v>
      </c>
      <c r="AG1405" s="82" t="e">
        <f t="shared" si="56"/>
        <v>#NUM!</v>
      </c>
      <c r="AH1405" s="82">
        <f>_xll.qlIndexFixing($Y$21,$AC1405,TRUE,_xll.ohTrigger(trigger))</f>
        <v>1.8775631409031202E-2</v>
      </c>
      <c r="AI1405" s="43" t="e">
        <f>_xll.qlIndexFixing($Y$6,$AC1405,TRUE,trigger)</f>
        <v>#NUM!</v>
      </c>
      <c r="AJ1405" s="45" t="e">
        <f t="shared" si="57"/>
        <v>#NUM!</v>
      </c>
    </row>
    <row r="1406" spans="28:36" x14ac:dyDescent="0.2">
      <c r="AB1406" s="114" t="s">
        <v>87</v>
      </c>
      <c r="AC1406" s="40">
        <f>_xll.qlInterestRateIndexFixingDate($Y$21,AD1406)</f>
        <v>49237</v>
      </c>
      <c r="AD1406" s="40">
        <f>_xll.qlCalendarAdvance(calendar,$AD1405,AB1406,,,trigger)</f>
        <v>49241</v>
      </c>
      <c r="AE1406" s="40">
        <f>_xll.qlInterestRateIndexMaturity($Y$21,AD1406,)</f>
        <v>49333</v>
      </c>
      <c r="AF1406" s="43" t="e">
        <f>_xll.qlTenorBasisValue(TenorBasis3M,AD1406,_xll.ohTrigger(trigger,$Y$36))</f>
        <v>#NUM!</v>
      </c>
      <c r="AG1406" s="82" t="e">
        <f t="shared" si="56"/>
        <v>#NUM!</v>
      </c>
      <c r="AH1406" s="82">
        <f>_xll.qlIndexFixing($Y$21,$AC1406,TRUE,_xll.ohTrigger(trigger))</f>
        <v>1.8760852879035787E-2</v>
      </c>
      <c r="AI1406" s="43" t="e">
        <f>_xll.qlIndexFixing($Y$6,$AC1406,TRUE,trigger)</f>
        <v>#NUM!</v>
      </c>
      <c r="AJ1406" s="45" t="e">
        <f t="shared" si="57"/>
        <v>#NUM!</v>
      </c>
    </row>
    <row r="1407" spans="28:36" x14ac:dyDescent="0.2">
      <c r="AB1407" s="114" t="s">
        <v>87</v>
      </c>
      <c r="AC1407" s="40">
        <f>_xll.qlInterestRateIndexFixingDate($Y$21,AD1407)</f>
        <v>49244</v>
      </c>
      <c r="AD1407" s="40">
        <f>_xll.qlCalendarAdvance(calendar,$AD1406,AB1407,,,trigger)</f>
        <v>49248</v>
      </c>
      <c r="AE1407" s="40">
        <f>_xll.qlInterestRateIndexMaturity($Y$21,AD1407,)</f>
        <v>49340</v>
      </c>
      <c r="AF1407" s="43" t="e">
        <f>_xll.qlTenorBasisValue(TenorBasis3M,AD1407,_xll.ohTrigger(trigger,$Y$36))</f>
        <v>#NUM!</v>
      </c>
      <c r="AG1407" s="82" t="e">
        <f t="shared" si="56"/>
        <v>#NUM!</v>
      </c>
      <c r="AH1407" s="82">
        <f>_xll.qlIndexFixing($Y$21,$AC1407,TRUE,_xll.ohTrigger(trigger))</f>
        <v>1.8746035425250964E-2</v>
      </c>
      <c r="AI1407" s="43" t="e">
        <f>_xll.qlIndexFixing($Y$6,$AC1407,TRUE,trigger)</f>
        <v>#NUM!</v>
      </c>
      <c r="AJ1407" s="45" t="e">
        <f t="shared" si="57"/>
        <v>#NUM!</v>
      </c>
    </row>
    <row r="1408" spans="28:36" x14ac:dyDescent="0.2">
      <c r="AB1408" s="114" t="s">
        <v>87</v>
      </c>
      <c r="AC1408" s="40">
        <f>_xll.qlInterestRateIndexFixingDate($Y$21,AD1408)</f>
        <v>49251</v>
      </c>
      <c r="AD1408" s="40">
        <f>_xll.qlCalendarAdvance(calendar,$AD1407,AB1408,,,trigger)</f>
        <v>49255</v>
      </c>
      <c r="AE1408" s="40">
        <f>_xll.qlInterestRateIndexMaturity($Y$21,AD1408,)</f>
        <v>49347</v>
      </c>
      <c r="AF1408" s="43" t="e">
        <f>_xll.qlTenorBasisValue(TenorBasis3M,AD1408,_xll.ohTrigger(trigger,$Y$36))</f>
        <v>#NUM!</v>
      </c>
      <c r="AG1408" s="82" t="e">
        <f t="shared" si="56"/>
        <v>#NUM!</v>
      </c>
      <c r="AH1408" s="82">
        <f>_xll.qlIndexFixing($Y$21,$AC1408,TRUE,_xll.ohTrigger(trigger))</f>
        <v>1.8731179048114641E-2</v>
      </c>
      <c r="AI1408" s="43" t="e">
        <f>_xll.qlIndexFixing($Y$6,$AC1408,TRUE,trigger)</f>
        <v>#NUM!</v>
      </c>
      <c r="AJ1408" s="45" t="e">
        <f t="shared" si="57"/>
        <v>#NUM!</v>
      </c>
    </row>
    <row r="1409" spans="28:36" x14ac:dyDescent="0.2">
      <c r="AB1409" s="114" t="s">
        <v>87</v>
      </c>
      <c r="AC1409" s="40">
        <f>_xll.qlInterestRateIndexFixingDate($Y$21,AD1409)</f>
        <v>49258</v>
      </c>
      <c r="AD1409" s="40">
        <f>_xll.qlCalendarAdvance(calendar,$AD1408,AB1409,,,trigger)</f>
        <v>49262</v>
      </c>
      <c r="AE1409" s="40">
        <f>_xll.qlInterestRateIndexMaturity($Y$21,AD1409,)</f>
        <v>49354</v>
      </c>
      <c r="AF1409" s="43" t="e">
        <f>_xll.qlTenorBasisValue(TenorBasis3M,AD1409,_xll.ohTrigger(trigger,$Y$36))</f>
        <v>#NUM!</v>
      </c>
      <c r="AG1409" s="82" t="e">
        <f t="shared" si="56"/>
        <v>#NUM!</v>
      </c>
      <c r="AH1409" s="82">
        <f>_xll.qlIndexFixing($Y$21,$AC1409,TRUE,_xll.ohTrigger(trigger))</f>
        <v>1.8716283748070814E-2</v>
      </c>
      <c r="AI1409" s="43" t="e">
        <f>_xll.qlIndexFixing($Y$6,$AC1409,TRUE,trigger)</f>
        <v>#NUM!</v>
      </c>
      <c r="AJ1409" s="45" t="e">
        <f t="shared" si="57"/>
        <v>#NUM!</v>
      </c>
    </row>
    <row r="1410" spans="28:36" x14ac:dyDescent="0.2">
      <c r="AB1410" s="114" t="s">
        <v>87</v>
      </c>
      <c r="AC1410" s="40">
        <f>_xll.qlInterestRateIndexFixingDate($Y$21,AD1410)</f>
        <v>49265</v>
      </c>
      <c r="AD1410" s="40">
        <f>_xll.qlCalendarAdvance(calendar,$AD1409,AB1410,,,trigger)</f>
        <v>49269</v>
      </c>
      <c r="AE1410" s="40">
        <f>_xll.qlInterestRateIndexMaturity($Y$21,AD1410,)</f>
        <v>49361</v>
      </c>
      <c r="AF1410" s="43" t="e">
        <f>_xll.qlTenorBasisValue(TenorBasis3M,AD1410,_xll.ohTrigger(trigger,$Y$36))</f>
        <v>#NUM!</v>
      </c>
      <c r="AG1410" s="82" t="e">
        <f t="shared" si="56"/>
        <v>#NUM!</v>
      </c>
      <c r="AH1410" s="82">
        <f>_xll.qlIndexFixing($Y$21,$AC1410,TRUE,_xll.ohTrigger(trigger))</f>
        <v>1.8701349525561732E-2</v>
      </c>
      <c r="AI1410" s="43" t="e">
        <f>_xll.qlIndexFixing($Y$6,$AC1410,TRUE,trigger)</f>
        <v>#NUM!</v>
      </c>
      <c r="AJ1410" s="45" t="e">
        <f t="shared" si="57"/>
        <v>#NUM!</v>
      </c>
    </row>
    <row r="1411" spans="28:36" x14ac:dyDescent="0.2">
      <c r="AB1411" s="114" t="s">
        <v>87</v>
      </c>
      <c r="AC1411" s="40">
        <f>_xll.qlInterestRateIndexFixingDate($Y$21,AD1411)</f>
        <v>49272</v>
      </c>
      <c r="AD1411" s="40">
        <f>_xll.qlCalendarAdvance(calendar,$AD1410,AB1411,,,trigger)</f>
        <v>49276</v>
      </c>
      <c r="AE1411" s="40">
        <f>_xll.qlInterestRateIndexMaturity($Y$21,AD1411,)</f>
        <v>49368</v>
      </c>
      <c r="AF1411" s="43" t="e">
        <f>_xll.qlTenorBasisValue(TenorBasis3M,AD1411,_xll.ohTrigger(trigger,$Y$36))</f>
        <v>#NUM!</v>
      </c>
      <c r="AG1411" s="82" t="e">
        <f t="shared" si="56"/>
        <v>#NUM!</v>
      </c>
      <c r="AH1411" s="82">
        <f>_xll.qlIndexFixing($Y$21,$AC1411,TRUE,_xll.ohTrigger(trigger))</f>
        <v>1.8686376381028789E-2</v>
      </c>
      <c r="AI1411" s="43" t="e">
        <f>_xll.qlIndexFixing($Y$6,$AC1411,TRUE,trigger)</f>
        <v>#NUM!</v>
      </c>
      <c r="AJ1411" s="45" t="e">
        <f t="shared" si="57"/>
        <v>#NUM!</v>
      </c>
    </row>
    <row r="1412" spans="28:36" x14ac:dyDescent="0.2">
      <c r="AB1412" s="114" t="s">
        <v>87</v>
      </c>
      <c r="AC1412" s="40">
        <f>_xll.qlInterestRateIndexFixingDate($Y$21,AD1412)</f>
        <v>49279</v>
      </c>
      <c r="AD1412" s="40">
        <f>_xll.qlCalendarAdvance(calendar,$AD1411,AB1412,,,trigger)</f>
        <v>49283</v>
      </c>
      <c r="AE1412" s="40">
        <f>_xll.qlInterestRateIndexMaturity($Y$21,AD1412,)</f>
        <v>49373</v>
      </c>
      <c r="AF1412" s="43" t="e">
        <f>_xll.qlTenorBasisValue(TenorBasis3M,AD1412,_xll.ohTrigger(trigger,$Y$36))</f>
        <v>#NUM!</v>
      </c>
      <c r="AG1412" s="82" t="e">
        <f t="shared" ref="AG1412:AG1475" si="58">AI1412</f>
        <v>#NUM!</v>
      </c>
      <c r="AH1412" s="82">
        <f>_xll.qlIndexFixing($Y$21,$AC1412,TRUE,_xll.ohTrigger(trigger))</f>
        <v>1.8672556301600807E-2</v>
      </c>
      <c r="AI1412" s="43" t="e">
        <f>_xll.qlIndexFixing($Y$6,$AC1412,TRUE,trigger)</f>
        <v>#NUM!</v>
      </c>
      <c r="AJ1412" s="45" t="e">
        <f t="shared" ref="AJ1412:AJ1475" si="59">(AH1412-AI1412)*10000</f>
        <v>#NUM!</v>
      </c>
    </row>
    <row r="1413" spans="28:36" x14ac:dyDescent="0.2">
      <c r="AB1413" s="114" t="s">
        <v>87</v>
      </c>
      <c r="AC1413" s="40">
        <f>_xll.qlInterestRateIndexFixingDate($Y$21,AD1413)</f>
        <v>49286</v>
      </c>
      <c r="AD1413" s="40">
        <f>_xll.qlCalendarAdvance(calendar,$AD1412,AB1413,,,trigger)</f>
        <v>49290</v>
      </c>
      <c r="AE1413" s="40">
        <f>_xll.qlInterestRateIndexMaturity($Y$21,AD1413,)</f>
        <v>49380</v>
      </c>
      <c r="AF1413" s="43" t="e">
        <f>_xll.qlTenorBasisValue(TenorBasis3M,AD1413,_xll.ohTrigger(trigger,$Y$36))</f>
        <v>#NUM!</v>
      </c>
      <c r="AG1413" s="82" t="e">
        <f t="shared" si="58"/>
        <v>#NUM!</v>
      </c>
      <c r="AH1413" s="82">
        <f>_xll.qlIndexFixing($Y$21,$AC1413,TRUE,_xll.ohTrigger(trigger))</f>
        <v>1.8657512430872103E-2</v>
      </c>
      <c r="AI1413" s="43" t="e">
        <f>_xll.qlIndexFixing($Y$6,$AC1413,TRUE,trigger)</f>
        <v>#NUM!</v>
      </c>
      <c r="AJ1413" s="45" t="e">
        <f t="shared" si="59"/>
        <v>#NUM!</v>
      </c>
    </row>
    <row r="1414" spans="28:36" x14ac:dyDescent="0.2">
      <c r="AB1414" s="114" t="s">
        <v>87</v>
      </c>
      <c r="AC1414" s="40">
        <f>_xll.qlInterestRateIndexFixingDate($Y$21,AD1414)</f>
        <v>49293</v>
      </c>
      <c r="AD1414" s="40">
        <f>_xll.qlCalendarAdvance(calendar,$AD1413,AB1414,,,trigger)</f>
        <v>49297</v>
      </c>
      <c r="AE1414" s="40">
        <f>_xll.qlInterestRateIndexMaturity($Y$21,AD1414,)</f>
        <v>49387</v>
      </c>
      <c r="AF1414" s="43" t="e">
        <f>_xll.qlTenorBasisValue(TenorBasis3M,AD1414,_xll.ohTrigger(trigger,$Y$36))</f>
        <v>#NUM!</v>
      </c>
      <c r="AG1414" s="82" t="e">
        <f t="shared" si="58"/>
        <v>#NUM!</v>
      </c>
      <c r="AH1414" s="82">
        <f>_xll.qlIndexFixing($Y$21,$AC1414,TRUE,_xll.ohTrigger(trigger))</f>
        <v>1.8642429642164338E-2</v>
      </c>
      <c r="AI1414" s="43" t="e">
        <f>_xll.qlIndexFixing($Y$6,$AC1414,TRUE,trigger)</f>
        <v>#NUM!</v>
      </c>
      <c r="AJ1414" s="45" t="e">
        <f t="shared" si="59"/>
        <v>#NUM!</v>
      </c>
    </row>
    <row r="1415" spans="28:36" x14ac:dyDescent="0.2">
      <c r="AB1415" s="114" t="s">
        <v>87</v>
      </c>
      <c r="AC1415" s="40">
        <f>_xll.qlInterestRateIndexFixingDate($Y$21,AD1415)</f>
        <v>49299</v>
      </c>
      <c r="AD1415" s="40">
        <f>_xll.qlCalendarAdvance(calendar,$AD1414,AB1415,,,trigger)</f>
        <v>49305</v>
      </c>
      <c r="AE1415" s="40">
        <f>_xll.qlInterestRateIndexMaturity($Y$21,AD1415,)</f>
        <v>49395</v>
      </c>
      <c r="AF1415" s="43" t="e">
        <f>_xll.qlTenorBasisValue(TenorBasis3M,AD1415,_xll.ohTrigger(trigger,$Y$36))</f>
        <v>#NUM!</v>
      </c>
      <c r="AG1415" s="82" t="e">
        <f t="shared" si="58"/>
        <v>#NUM!</v>
      </c>
      <c r="AH1415" s="82">
        <f>_xll.qlIndexFixing($Y$21,$AC1415,TRUE,_xll.ohTrigger(trigger))</f>
        <v>1.8625144515252323E-2</v>
      </c>
      <c r="AI1415" s="43" t="e">
        <f>_xll.qlIndexFixing($Y$6,$AC1415,TRUE,trigger)</f>
        <v>#NUM!</v>
      </c>
      <c r="AJ1415" s="45" t="e">
        <f t="shared" si="59"/>
        <v>#NUM!</v>
      </c>
    </row>
    <row r="1416" spans="28:36" x14ac:dyDescent="0.2">
      <c r="AB1416" s="114" t="s">
        <v>87</v>
      </c>
      <c r="AC1416" s="40">
        <f>_xll.qlInterestRateIndexFixingDate($Y$21,AD1416)</f>
        <v>49307</v>
      </c>
      <c r="AD1416" s="40">
        <f>_xll.qlCalendarAdvance(calendar,$AD1415,AB1416,,,trigger)</f>
        <v>49312</v>
      </c>
      <c r="AE1416" s="40">
        <f>_xll.qlInterestRateIndexMaturity($Y$21,AD1416,)</f>
        <v>49402</v>
      </c>
      <c r="AF1416" s="43" t="e">
        <f>_xll.qlTenorBasisValue(TenorBasis3M,AD1416,_xll.ohTrigger(trigger,$Y$36))</f>
        <v>#NUM!</v>
      </c>
      <c r="AG1416" s="82" t="e">
        <f t="shared" si="58"/>
        <v>#NUM!</v>
      </c>
      <c r="AH1416" s="82">
        <f>_xll.qlIndexFixing($Y$21,$AC1416,TRUE,_xll.ohTrigger(trigger))</f>
        <v>1.8609978332359667E-2</v>
      </c>
      <c r="AI1416" s="43" t="e">
        <f>_xll.qlIndexFixing($Y$6,$AC1416,TRUE,trigger)</f>
        <v>#NUM!</v>
      </c>
      <c r="AJ1416" s="45" t="e">
        <f t="shared" si="59"/>
        <v>#NUM!</v>
      </c>
    </row>
    <row r="1417" spans="28:36" x14ac:dyDescent="0.2">
      <c r="AB1417" s="114" t="s">
        <v>87</v>
      </c>
      <c r="AC1417" s="40">
        <f>_xll.qlInterestRateIndexFixingDate($Y$21,AD1417)</f>
        <v>49317</v>
      </c>
      <c r="AD1417" s="40">
        <f>_xll.qlCalendarAdvance(calendar,$AD1416,AB1417,,,trigger)</f>
        <v>49319</v>
      </c>
      <c r="AE1417" s="40">
        <f>_xll.qlInterestRateIndexMaturity($Y$21,AD1417,)</f>
        <v>49409</v>
      </c>
      <c r="AF1417" s="43" t="e">
        <f>_xll.qlTenorBasisValue(TenorBasis3M,AD1417,_xll.ohTrigger(trigger,$Y$36))</f>
        <v>#NUM!</v>
      </c>
      <c r="AG1417" s="82" t="e">
        <f t="shared" si="58"/>
        <v>#NUM!</v>
      </c>
      <c r="AH1417" s="82">
        <f>_xll.qlIndexFixing($Y$21,$AC1417,TRUE,_xll.ohTrigger(trigger))</f>
        <v>1.8594773232869954E-2</v>
      </c>
      <c r="AI1417" s="43" t="e">
        <f>_xll.qlIndexFixing($Y$6,$AC1417,TRUE,trigger)</f>
        <v>#NUM!</v>
      </c>
      <c r="AJ1417" s="45" t="e">
        <f t="shared" si="59"/>
        <v>#NUM!</v>
      </c>
    </row>
    <row r="1418" spans="28:36" x14ac:dyDescent="0.2">
      <c r="AB1418" s="114" t="s">
        <v>87</v>
      </c>
      <c r="AC1418" s="40">
        <f>_xll.qlInterestRateIndexFixingDate($Y$21,AD1418)</f>
        <v>49324</v>
      </c>
      <c r="AD1418" s="40">
        <f>_xll.qlCalendarAdvance(calendar,$AD1417,AB1418,,,trigger)</f>
        <v>49326</v>
      </c>
      <c r="AE1418" s="40">
        <f>_xll.qlInterestRateIndexMaturity($Y$21,AD1418,)</f>
        <v>49416</v>
      </c>
      <c r="AF1418" s="43" t="e">
        <f>_xll.qlTenorBasisValue(TenorBasis3M,AD1418,_xll.ohTrigger(trigger,$Y$36))</f>
        <v>#NUM!</v>
      </c>
      <c r="AG1418" s="82" t="e">
        <f t="shared" si="58"/>
        <v>#NUM!</v>
      </c>
      <c r="AH1418" s="82">
        <f>_xll.qlIndexFixing($Y$21,$AC1418,TRUE,_xll.ohTrigger(trigger))</f>
        <v>1.8579529217228163E-2</v>
      </c>
      <c r="AI1418" s="43" t="e">
        <f>_xll.qlIndexFixing($Y$6,$AC1418,TRUE,trigger)</f>
        <v>#NUM!</v>
      </c>
      <c r="AJ1418" s="45" t="e">
        <f t="shared" si="59"/>
        <v>#NUM!</v>
      </c>
    </row>
    <row r="1419" spans="28:36" x14ac:dyDescent="0.2">
      <c r="AB1419" s="114" t="s">
        <v>87</v>
      </c>
      <c r="AC1419" s="40">
        <f>_xll.qlInterestRateIndexFixingDate($Y$21,AD1419)</f>
        <v>49331</v>
      </c>
      <c r="AD1419" s="40">
        <f>_xll.qlCalendarAdvance(calendar,$AD1418,AB1419,,,trigger)</f>
        <v>49333</v>
      </c>
      <c r="AE1419" s="40">
        <f>_xll.qlInterestRateIndexMaturity($Y$21,AD1419,)</f>
        <v>49423</v>
      </c>
      <c r="AF1419" s="43" t="e">
        <f>_xll.qlTenorBasisValue(TenorBasis3M,AD1419,_xll.ohTrigger(trigger,$Y$36))</f>
        <v>#NUM!</v>
      </c>
      <c r="AG1419" s="82" t="e">
        <f t="shared" si="58"/>
        <v>#NUM!</v>
      </c>
      <c r="AH1419" s="82">
        <f>_xll.qlIndexFixing($Y$21,$AC1419,TRUE,_xll.ohTrigger(trigger))</f>
        <v>1.8564246285878383E-2</v>
      </c>
      <c r="AI1419" s="43" t="e">
        <f>_xll.qlIndexFixing($Y$6,$AC1419,TRUE,trigger)</f>
        <v>#NUM!</v>
      </c>
      <c r="AJ1419" s="45" t="e">
        <f t="shared" si="59"/>
        <v>#NUM!</v>
      </c>
    </row>
    <row r="1420" spans="28:36" x14ac:dyDescent="0.2">
      <c r="AB1420" s="114" t="s">
        <v>87</v>
      </c>
      <c r="AC1420" s="40">
        <f>_xll.qlInterestRateIndexFixingDate($Y$21,AD1420)</f>
        <v>49338</v>
      </c>
      <c r="AD1420" s="40">
        <f>_xll.qlCalendarAdvance(calendar,$AD1419,AB1420,,,trigger)</f>
        <v>49340</v>
      </c>
      <c r="AE1420" s="40">
        <f>_xll.qlInterestRateIndexMaturity($Y$21,AD1420,)</f>
        <v>49429</v>
      </c>
      <c r="AF1420" s="43" t="e">
        <f>_xll.qlTenorBasisValue(TenorBasis3M,AD1420,_xll.ohTrigger(trigger,$Y$36))</f>
        <v>#NUM!</v>
      </c>
      <c r="AG1420" s="82" t="e">
        <f t="shared" si="58"/>
        <v>#NUM!</v>
      </c>
      <c r="AH1420" s="82">
        <f>_xll.qlIndexFixing($Y$21,$AC1420,TRUE,_xll.ohTrigger(trigger))</f>
        <v>1.8549548903377969E-2</v>
      </c>
      <c r="AI1420" s="43" t="e">
        <f>_xll.qlIndexFixing($Y$6,$AC1420,TRUE,trigger)</f>
        <v>#NUM!</v>
      </c>
      <c r="AJ1420" s="45" t="e">
        <f t="shared" si="59"/>
        <v>#NUM!</v>
      </c>
    </row>
    <row r="1421" spans="28:36" x14ac:dyDescent="0.2">
      <c r="AB1421" s="114" t="s">
        <v>87</v>
      </c>
      <c r="AC1421" s="40">
        <f>_xll.qlInterestRateIndexFixingDate($Y$21,AD1421)</f>
        <v>49345</v>
      </c>
      <c r="AD1421" s="40">
        <f>_xll.qlCalendarAdvance(calendar,$AD1420,AB1421,,,trigger)</f>
        <v>49347</v>
      </c>
      <c r="AE1421" s="40">
        <f>_xll.qlInterestRateIndexMaturity($Y$21,AD1421,)</f>
        <v>49436</v>
      </c>
      <c r="AF1421" s="43" t="e">
        <f>_xll.qlTenorBasisValue(TenorBasis3M,AD1421,_xll.ohTrigger(trigger,$Y$36))</f>
        <v>#NUM!</v>
      </c>
      <c r="AG1421" s="82" t="e">
        <f t="shared" si="58"/>
        <v>#NUM!</v>
      </c>
      <c r="AH1421" s="82">
        <f>_xll.qlIndexFixing($Y$21,$AC1421,TRUE,_xll.ohTrigger(trigger))</f>
        <v>1.853419171072334E-2</v>
      </c>
      <c r="AI1421" s="43" t="e">
        <f>_xll.qlIndexFixing($Y$6,$AC1421,TRUE,trigger)</f>
        <v>#NUM!</v>
      </c>
      <c r="AJ1421" s="45" t="e">
        <f t="shared" si="59"/>
        <v>#NUM!</v>
      </c>
    </row>
    <row r="1422" spans="28:36" x14ac:dyDescent="0.2">
      <c r="AB1422" s="114" t="s">
        <v>87</v>
      </c>
      <c r="AC1422" s="40">
        <f>_xll.qlInterestRateIndexFixingDate($Y$21,AD1422)</f>
        <v>49352</v>
      </c>
      <c r="AD1422" s="40">
        <f>_xll.qlCalendarAdvance(calendar,$AD1421,AB1422,,,trigger)</f>
        <v>49354</v>
      </c>
      <c r="AE1422" s="40">
        <f>_xll.qlInterestRateIndexMaturity($Y$21,AD1422,)</f>
        <v>49443</v>
      </c>
      <c r="AF1422" s="43" t="e">
        <f>_xll.qlTenorBasisValue(TenorBasis3M,AD1422,_xll.ohTrigger(trigger,$Y$36))</f>
        <v>#NUM!</v>
      </c>
      <c r="AG1422" s="82" t="e">
        <f t="shared" si="58"/>
        <v>#NUM!</v>
      </c>
      <c r="AH1422" s="82">
        <f>_xll.qlIndexFixing($Y$21,$AC1422,TRUE,_xll.ohTrigger(trigger))</f>
        <v>1.8518795605009866E-2</v>
      </c>
      <c r="AI1422" s="43" t="e">
        <f>_xll.qlIndexFixing($Y$6,$AC1422,TRUE,trigger)</f>
        <v>#NUM!</v>
      </c>
      <c r="AJ1422" s="45" t="e">
        <f t="shared" si="59"/>
        <v>#NUM!</v>
      </c>
    </row>
    <row r="1423" spans="28:36" x14ac:dyDescent="0.2">
      <c r="AB1423" s="114" t="s">
        <v>87</v>
      </c>
      <c r="AC1423" s="40">
        <f>_xll.qlInterestRateIndexFixingDate($Y$21,AD1423)</f>
        <v>49359</v>
      </c>
      <c r="AD1423" s="40">
        <f>_xll.qlCalendarAdvance(calendar,$AD1422,AB1423,,,trigger)</f>
        <v>49361</v>
      </c>
      <c r="AE1423" s="40">
        <f>_xll.qlInterestRateIndexMaturity($Y$21,AD1423,)</f>
        <v>49450</v>
      </c>
      <c r="AF1423" s="43" t="e">
        <f>_xll.qlTenorBasisValue(TenorBasis3M,AD1423,_xll.ohTrigger(trigger,$Y$36))</f>
        <v>#NUM!</v>
      </c>
      <c r="AG1423" s="82" t="e">
        <f t="shared" si="58"/>
        <v>#NUM!</v>
      </c>
      <c r="AH1423" s="82">
        <f>_xll.qlIndexFixing($Y$21,$AC1423,TRUE,_xll.ohTrigger(trigger))</f>
        <v>1.8503360586677647E-2</v>
      </c>
      <c r="AI1423" s="43" t="e">
        <f>_xll.qlIndexFixing($Y$6,$AC1423,TRUE,trigger)</f>
        <v>#NUM!</v>
      </c>
      <c r="AJ1423" s="45" t="e">
        <f t="shared" si="59"/>
        <v>#NUM!</v>
      </c>
    </row>
    <row r="1424" spans="28:36" x14ac:dyDescent="0.2">
      <c r="AB1424" s="114" t="s">
        <v>87</v>
      </c>
      <c r="AC1424" s="40">
        <f>_xll.qlInterestRateIndexFixingDate($Y$21,AD1424)</f>
        <v>49366</v>
      </c>
      <c r="AD1424" s="40">
        <f>_xll.qlCalendarAdvance(calendar,$AD1423,AB1424,,,trigger)</f>
        <v>49368</v>
      </c>
      <c r="AE1424" s="40">
        <f>_xll.qlInterestRateIndexMaturity($Y$21,AD1424,)</f>
        <v>49460</v>
      </c>
      <c r="AF1424" s="43" t="e">
        <f>_xll.qlTenorBasisValue(TenorBasis3M,AD1424,_xll.ohTrigger(trigger,$Y$36))</f>
        <v>#NUM!</v>
      </c>
      <c r="AG1424" s="82" t="e">
        <f t="shared" si="58"/>
        <v>#NUM!</v>
      </c>
      <c r="AH1424" s="82">
        <f>_xll.qlIndexFixing($Y$21,$AC1424,TRUE,_xll.ohTrigger(trigger))</f>
        <v>1.8485969326881437E-2</v>
      </c>
      <c r="AI1424" s="43" t="e">
        <f>_xll.qlIndexFixing($Y$6,$AC1424,TRUE,trigger)</f>
        <v>#NUM!</v>
      </c>
      <c r="AJ1424" s="45" t="e">
        <f t="shared" si="59"/>
        <v>#NUM!</v>
      </c>
    </row>
    <row r="1425" spans="28:36" x14ac:dyDescent="0.2">
      <c r="AB1425" s="114" t="s">
        <v>87</v>
      </c>
      <c r="AC1425" s="40">
        <f>_xll.qlInterestRateIndexFixingDate($Y$21,AD1425)</f>
        <v>49373</v>
      </c>
      <c r="AD1425" s="40">
        <f>_xll.qlCalendarAdvance(calendar,$AD1424,AB1425,,,trigger)</f>
        <v>49375</v>
      </c>
      <c r="AE1425" s="40">
        <f>_xll.qlInterestRateIndexMaturity($Y$21,AD1425,)</f>
        <v>49467</v>
      </c>
      <c r="AF1425" s="43" t="e">
        <f>_xll.qlTenorBasisValue(TenorBasis3M,AD1425,_xll.ohTrigger(trigger,$Y$36))</f>
        <v>#NUM!</v>
      </c>
      <c r="AG1425" s="82" t="e">
        <f t="shared" si="58"/>
        <v>#NUM!</v>
      </c>
      <c r="AH1425" s="82">
        <f>_xll.qlIndexFixing($Y$21,$AC1425,TRUE,_xll.ohTrigger(trigger))</f>
        <v>1.8470445761960965E-2</v>
      </c>
      <c r="AI1425" s="43" t="e">
        <f>_xll.qlIndexFixing($Y$6,$AC1425,TRUE,trigger)</f>
        <v>#NUM!</v>
      </c>
      <c r="AJ1425" s="45" t="e">
        <f t="shared" si="59"/>
        <v>#NUM!</v>
      </c>
    </row>
    <row r="1426" spans="28:36" x14ac:dyDescent="0.2">
      <c r="AB1426" s="114" t="s">
        <v>87</v>
      </c>
      <c r="AC1426" s="40">
        <f>_xll.qlInterestRateIndexFixingDate($Y$21,AD1426)</f>
        <v>49380</v>
      </c>
      <c r="AD1426" s="40">
        <f>_xll.qlCalendarAdvance(calendar,$AD1425,AB1426,,,trigger)</f>
        <v>49382</v>
      </c>
      <c r="AE1426" s="40">
        <f>_xll.qlInterestRateIndexMaturity($Y$21,AD1426,)</f>
        <v>49474</v>
      </c>
      <c r="AF1426" s="43" t="e">
        <f>_xll.qlTenorBasisValue(TenorBasis3M,AD1426,_xll.ohTrigger(trigger,$Y$36))</f>
        <v>#NUM!</v>
      </c>
      <c r="AG1426" s="82" t="e">
        <f t="shared" si="58"/>
        <v>#NUM!</v>
      </c>
      <c r="AH1426" s="82">
        <f>_xll.qlIndexFixing($Y$21,$AC1426,TRUE,_xll.ohTrigger(trigger))</f>
        <v>1.8454883281883307E-2</v>
      </c>
      <c r="AI1426" s="43" t="e">
        <f>_xll.qlIndexFixing($Y$6,$AC1426,TRUE,trigger)</f>
        <v>#NUM!</v>
      </c>
      <c r="AJ1426" s="45" t="e">
        <f t="shared" si="59"/>
        <v>#NUM!</v>
      </c>
    </row>
    <row r="1427" spans="28:36" x14ac:dyDescent="0.2">
      <c r="AB1427" s="114" t="s">
        <v>87</v>
      </c>
      <c r="AC1427" s="40">
        <f>_xll.qlInterestRateIndexFixingDate($Y$21,AD1427)</f>
        <v>49387</v>
      </c>
      <c r="AD1427" s="40">
        <f>_xll.qlCalendarAdvance(calendar,$AD1426,AB1427,,,trigger)</f>
        <v>49389</v>
      </c>
      <c r="AE1427" s="40">
        <f>_xll.qlInterestRateIndexMaturity($Y$21,AD1427,)</f>
        <v>49481</v>
      </c>
      <c r="AF1427" s="43" t="e">
        <f>_xll.qlTenorBasisValue(TenorBasis3M,AD1427,_xll.ohTrigger(trigger,$Y$36))</f>
        <v>#NUM!</v>
      </c>
      <c r="AG1427" s="82" t="e">
        <f t="shared" si="58"/>
        <v>#NUM!</v>
      </c>
      <c r="AH1427" s="82">
        <f>_xll.qlIndexFixing($Y$21,$AC1427,TRUE,_xll.ohTrigger(trigger))</f>
        <v>1.8439281887109835E-2</v>
      </c>
      <c r="AI1427" s="43" t="e">
        <f>_xll.qlIndexFixing($Y$6,$AC1427,TRUE,trigger)</f>
        <v>#NUM!</v>
      </c>
      <c r="AJ1427" s="45" t="e">
        <f t="shared" si="59"/>
        <v>#NUM!</v>
      </c>
    </row>
    <row r="1428" spans="28:36" x14ac:dyDescent="0.2">
      <c r="AB1428" s="114" t="s">
        <v>87</v>
      </c>
      <c r="AC1428" s="40">
        <f>_xll.qlInterestRateIndexFixingDate($Y$21,AD1428)</f>
        <v>49390</v>
      </c>
      <c r="AD1428" s="40">
        <f>_xll.qlCalendarAdvance(calendar,$AD1427,AB1428,,,trigger)</f>
        <v>49396</v>
      </c>
      <c r="AE1428" s="40">
        <f>_xll.qlInterestRateIndexMaturity($Y$21,AD1428,)</f>
        <v>49488</v>
      </c>
      <c r="AF1428" s="43" t="e">
        <f>_xll.qlTenorBasisValue(TenorBasis3M,AD1428,_xll.ohTrigger(trigger,$Y$36))</f>
        <v>#NUM!</v>
      </c>
      <c r="AG1428" s="82" t="e">
        <f t="shared" si="58"/>
        <v>#NUM!</v>
      </c>
      <c r="AH1428" s="82">
        <f>_xll.qlIndexFixing($Y$21,$AC1428,TRUE,_xll.ohTrigger(trigger))</f>
        <v>1.8423641578105398E-2</v>
      </c>
      <c r="AI1428" s="43" t="e">
        <f>_xll.qlIndexFixing($Y$6,$AC1428,TRUE,trigger)</f>
        <v>#NUM!</v>
      </c>
      <c r="AJ1428" s="45" t="e">
        <f t="shared" si="59"/>
        <v>#NUM!</v>
      </c>
    </row>
    <row r="1429" spans="28:36" x14ac:dyDescent="0.2">
      <c r="AB1429" s="114" t="s">
        <v>87</v>
      </c>
      <c r="AC1429" s="40">
        <f>_xll.qlInterestRateIndexFixingDate($Y$21,AD1429)</f>
        <v>49401</v>
      </c>
      <c r="AD1429" s="40">
        <f>_xll.qlCalendarAdvance(calendar,$AD1428,AB1429,,,trigger)</f>
        <v>49403</v>
      </c>
      <c r="AE1429" s="40">
        <f>_xll.qlInterestRateIndexMaturity($Y$21,AD1429,)</f>
        <v>49494</v>
      </c>
      <c r="AF1429" s="43" t="e">
        <f>_xll.qlTenorBasisValue(TenorBasis3M,AD1429,_xll.ohTrigger(trigger,$Y$36))</f>
        <v>#NUM!</v>
      </c>
      <c r="AG1429" s="82" t="e">
        <f t="shared" si="58"/>
        <v>#NUM!</v>
      </c>
      <c r="AH1429" s="82">
        <f>_xll.qlIndexFixing($Y$21,$AC1429,TRUE,_xll.ohTrigger(trigger))</f>
        <v>1.8408619712925168E-2</v>
      </c>
      <c r="AI1429" s="43" t="e">
        <f>_xll.qlIndexFixing($Y$6,$AC1429,TRUE,trigger)</f>
        <v>#NUM!</v>
      </c>
      <c r="AJ1429" s="45" t="e">
        <f t="shared" si="59"/>
        <v>#NUM!</v>
      </c>
    </row>
    <row r="1430" spans="28:36" x14ac:dyDescent="0.2">
      <c r="AB1430" s="114" t="s">
        <v>87</v>
      </c>
      <c r="AC1430" s="40">
        <f>_xll.qlInterestRateIndexFixingDate($Y$21,AD1430)</f>
        <v>49408</v>
      </c>
      <c r="AD1430" s="40">
        <f>_xll.qlCalendarAdvance(calendar,$AD1429,AB1430,,,trigger)</f>
        <v>49410</v>
      </c>
      <c r="AE1430" s="40">
        <f>_xll.qlInterestRateIndexMaturity($Y$21,AD1430,)</f>
        <v>49501</v>
      </c>
      <c r="AF1430" s="43" t="e">
        <f>_xll.qlTenorBasisValue(TenorBasis3M,AD1430,_xll.ohTrigger(trigger,$Y$36))</f>
        <v>#NUM!</v>
      </c>
      <c r="AG1430" s="82" t="e">
        <f t="shared" si="58"/>
        <v>#NUM!</v>
      </c>
      <c r="AH1430" s="82">
        <f>_xll.qlIndexFixing($Y$21,$AC1430,TRUE,_xll.ohTrigger(trigger))</f>
        <v>1.839290515771554E-2</v>
      </c>
      <c r="AI1430" s="43" t="e">
        <f>_xll.qlIndexFixing($Y$6,$AC1430,TRUE,trigger)</f>
        <v>#NUM!</v>
      </c>
      <c r="AJ1430" s="45" t="e">
        <f t="shared" si="59"/>
        <v>#NUM!</v>
      </c>
    </row>
    <row r="1431" spans="28:36" x14ac:dyDescent="0.2">
      <c r="AB1431" s="114" t="s">
        <v>87</v>
      </c>
      <c r="AC1431" s="40">
        <f>_xll.qlInterestRateIndexFixingDate($Y$21,AD1431)</f>
        <v>49415</v>
      </c>
      <c r="AD1431" s="40">
        <f>_xll.qlCalendarAdvance(calendar,$AD1430,AB1431,,,trigger)</f>
        <v>49417</v>
      </c>
      <c r="AE1431" s="40">
        <f>_xll.qlInterestRateIndexMaturity($Y$21,AD1431,)</f>
        <v>49508</v>
      </c>
      <c r="AF1431" s="43" t="e">
        <f>_xll.qlTenorBasisValue(TenorBasis3M,AD1431,_xll.ohTrigger(trigger,$Y$36))</f>
        <v>#NUM!</v>
      </c>
      <c r="AG1431" s="82" t="e">
        <f t="shared" si="58"/>
        <v>#NUM!</v>
      </c>
      <c r="AH1431" s="82">
        <f>_xll.qlIndexFixing($Y$21,$AC1431,TRUE,_xll.ohTrigger(trigger))</f>
        <v>1.8377151690936559E-2</v>
      </c>
      <c r="AI1431" s="43" t="e">
        <f>_xll.qlIndexFixing($Y$6,$AC1431,TRUE,trigger)</f>
        <v>#NUM!</v>
      </c>
      <c r="AJ1431" s="45" t="e">
        <f t="shared" si="59"/>
        <v>#NUM!</v>
      </c>
    </row>
    <row r="1432" spans="28:36" x14ac:dyDescent="0.2">
      <c r="AB1432" s="114" t="s">
        <v>87</v>
      </c>
      <c r="AC1432" s="40">
        <f>_xll.qlInterestRateIndexFixingDate($Y$21,AD1432)</f>
        <v>49422</v>
      </c>
      <c r="AD1432" s="40">
        <f>_xll.qlCalendarAdvance(calendar,$AD1431,AB1432,,,trigger)</f>
        <v>49424</v>
      </c>
      <c r="AE1432" s="40">
        <f>_xll.qlInterestRateIndexMaturity($Y$21,AD1432,)</f>
        <v>49515</v>
      </c>
      <c r="AF1432" s="43" t="e">
        <f>_xll.qlTenorBasisValue(TenorBasis3M,AD1432,_xll.ohTrigger(trigger,$Y$36))</f>
        <v>#NUM!</v>
      </c>
      <c r="AG1432" s="82" t="e">
        <f t="shared" si="58"/>
        <v>#NUM!</v>
      </c>
      <c r="AH1432" s="82">
        <f>_xll.qlIndexFixing($Y$21,$AC1432,TRUE,_xll.ohTrigger(trigger))</f>
        <v>1.8361359313055547E-2</v>
      </c>
      <c r="AI1432" s="43" t="e">
        <f>_xll.qlIndexFixing($Y$6,$AC1432,TRUE,trigger)</f>
        <v>#NUM!</v>
      </c>
      <c r="AJ1432" s="45" t="e">
        <f t="shared" si="59"/>
        <v>#NUM!</v>
      </c>
    </row>
    <row r="1433" spans="28:36" x14ac:dyDescent="0.2">
      <c r="AB1433" s="114" t="s">
        <v>87</v>
      </c>
      <c r="AC1433" s="40">
        <f>_xll.qlInterestRateIndexFixingDate($Y$21,AD1433)</f>
        <v>49426</v>
      </c>
      <c r="AD1433" s="40">
        <f>_xll.qlCalendarAdvance(calendar,$AD1432,AB1433,,,trigger)</f>
        <v>49431</v>
      </c>
      <c r="AE1433" s="40">
        <f>_xll.qlInterestRateIndexMaturity($Y$21,AD1433,)</f>
        <v>49523</v>
      </c>
      <c r="AF1433" s="43" t="e">
        <f>_xll.qlTenorBasisValue(TenorBasis3M,AD1433,_xll.ohTrigger(trigger,$Y$36))</f>
        <v>#NUM!</v>
      </c>
      <c r="AG1433" s="82" t="e">
        <f t="shared" si="58"/>
        <v>#NUM!</v>
      </c>
      <c r="AH1433" s="82">
        <f>_xll.qlIndexFixing($Y$21,$AC1433,TRUE,_xll.ohTrigger(trigger))</f>
        <v>1.8344856335924774E-2</v>
      </c>
      <c r="AI1433" s="43" t="e">
        <f>_xll.qlIndexFixing($Y$6,$AC1433,TRUE,trigger)</f>
        <v>#NUM!</v>
      </c>
      <c r="AJ1433" s="45" t="e">
        <f t="shared" si="59"/>
        <v>#NUM!</v>
      </c>
    </row>
    <row r="1434" spans="28:36" x14ac:dyDescent="0.2">
      <c r="AB1434" s="114" t="s">
        <v>87</v>
      </c>
      <c r="AC1434" s="40">
        <f>_xll.qlInterestRateIndexFixingDate($Y$21,AD1434)</f>
        <v>49436</v>
      </c>
      <c r="AD1434" s="40">
        <f>_xll.qlCalendarAdvance(calendar,$AD1433,AB1434,,,trigger)</f>
        <v>49438</v>
      </c>
      <c r="AE1434" s="40">
        <f>_xll.qlInterestRateIndexMaturity($Y$21,AD1434,)</f>
        <v>49530</v>
      </c>
      <c r="AF1434" s="43" t="e">
        <f>_xll.qlTenorBasisValue(TenorBasis3M,AD1434,_xll.ohTrigger(trigger,$Y$36))</f>
        <v>#NUM!</v>
      </c>
      <c r="AG1434" s="82" t="e">
        <f t="shared" si="58"/>
        <v>#NUM!</v>
      </c>
      <c r="AH1434" s="82">
        <f>_xll.qlIndexFixing($Y$21,$AC1434,TRUE,_xll.ohTrigger(trigger))</f>
        <v>1.8328982551334513E-2</v>
      </c>
      <c r="AI1434" s="43" t="e">
        <f>_xll.qlIndexFixing($Y$6,$AC1434,TRUE,trigger)</f>
        <v>#NUM!</v>
      </c>
      <c r="AJ1434" s="45" t="e">
        <f t="shared" si="59"/>
        <v>#NUM!</v>
      </c>
    </row>
    <row r="1435" spans="28:36" x14ac:dyDescent="0.2">
      <c r="AB1435" s="114" t="s">
        <v>87</v>
      </c>
      <c r="AC1435" s="40">
        <f>_xll.qlInterestRateIndexFixingDate($Y$21,AD1435)</f>
        <v>49443</v>
      </c>
      <c r="AD1435" s="40">
        <f>_xll.qlCalendarAdvance(calendar,$AD1434,AB1435,,,trigger)</f>
        <v>49445</v>
      </c>
      <c r="AE1435" s="40">
        <f>_xll.qlInterestRateIndexMaturity($Y$21,AD1435,)</f>
        <v>49537</v>
      </c>
      <c r="AF1435" s="43" t="e">
        <f>_xll.qlTenorBasisValue(TenorBasis3M,AD1435,_xll.ohTrigger(trigger,$Y$36))</f>
        <v>#NUM!</v>
      </c>
      <c r="AG1435" s="82" t="e">
        <f t="shared" si="58"/>
        <v>#NUM!</v>
      </c>
      <c r="AH1435" s="82">
        <f>_xll.qlIndexFixing($Y$21,$AC1435,TRUE,_xll.ohTrigger(trigger))</f>
        <v>1.8313069855792403E-2</v>
      </c>
      <c r="AI1435" s="43" t="e">
        <f>_xll.qlIndexFixing($Y$6,$AC1435,TRUE,trigger)</f>
        <v>#NUM!</v>
      </c>
      <c r="AJ1435" s="45" t="e">
        <f t="shared" si="59"/>
        <v>#NUM!</v>
      </c>
    </row>
    <row r="1436" spans="28:36" x14ac:dyDescent="0.2">
      <c r="AB1436" s="114" t="s">
        <v>87</v>
      </c>
      <c r="AC1436" s="40">
        <f>_xll.qlInterestRateIndexFixingDate($Y$21,AD1436)</f>
        <v>49450</v>
      </c>
      <c r="AD1436" s="40">
        <f>_xll.qlCalendarAdvance(calendar,$AD1435,AB1436,,,trigger)</f>
        <v>49452</v>
      </c>
      <c r="AE1436" s="40">
        <f>_xll.qlInterestRateIndexMaturity($Y$21,AD1436,)</f>
        <v>49544</v>
      </c>
      <c r="AF1436" s="43" t="e">
        <f>_xll.qlTenorBasisValue(TenorBasis3M,AD1436,_xll.ohTrigger(trigger,$Y$36))</f>
        <v>#NUM!</v>
      </c>
      <c r="AG1436" s="82" t="e">
        <f t="shared" si="58"/>
        <v>#NUM!</v>
      </c>
      <c r="AH1436" s="82">
        <f>_xll.qlIndexFixing($Y$21,$AC1436,TRUE,_xll.ohTrigger(trigger))</f>
        <v>1.8297118249771104E-2</v>
      </c>
      <c r="AI1436" s="43" t="e">
        <f>_xll.qlIndexFixing($Y$6,$AC1436,TRUE,trigger)</f>
        <v>#NUM!</v>
      </c>
      <c r="AJ1436" s="45" t="e">
        <f t="shared" si="59"/>
        <v>#NUM!</v>
      </c>
    </row>
    <row r="1437" spans="28:36" x14ac:dyDescent="0.2">
      <c r="AB1437" s="114" t="s">
        <v>87</v>
      </c>
      <c r="AC1437" s="40">
        <f>_xll.qlInterestRateIndexFixingDate($Y$21,AD1437)</f>
        <v>49457</v>
      </c>
      <c r="AD1437" s="40">
        <f>_xll.qlCalendarAdvance(calendar,$AD1436,AB1437,,,trigger)</f>
        <v>49459</v>
      </c>
      <c r="AE1437" s="40">
        <f>_xll.qlInterestRateIndexMaturity($Y$21,AD1437,)</f>
        <v>49551</v>
      </c>
      <c r="AF1437" s="43" t="e">
        <f>_xll.qlTenorBasisValue(TenorBasis3M,AD1437,_xll.ohTrigger(trigger,$Y$36))</f>
        <v>#NUM!</v>
      </c>
      <c r="AG1437" s="82" t="e">
        <f t="shared" si="58"/>
        <v>#NUM!</v>
      </c>
      <c r="AH1437" s="82">
        <f>_xll.qlIndexFixing($Y$21,$AC1437,TRUE,_xll.ohTrigger(trigger))</f>
        <v>1.8281127733744153E-2</v>
      </c>
      <c r="AI1437" s="43" t="e">
        <f>_xll.qlIndexFixing($Y$6,$AC1437,TRUE,trigger)</f>
        <v>#NUM!</v>
      </c>
      <c r="AJ1437" s="45" t="e">
        <f t="shared" si="59"/>
        <v>#NUM!</v>
      </c>
    </row>
    <row r="1438" spans="28:36" x14ac:dyDescent="0.2">
      <c r="AB1438" s="114" t="s">
        <v>87</v>
      </c>
      <c r="AC1438" s="40">
        <f>_xll.qlInterestRateIndexFixingDate($Y$21,AD1438)</f>
        <v>49464</v>
      </c>
      <c r="AD1438" s="40">
        <f>_xll.qlCalendarAdvance(calendar,$AD1437,AB1438,,,trigger)</f>
        <v>49466</v>
      </c>
      <c r="AE1438" s="40">
        <f>_xll.qlInterestRateIndexMaturity($Y$21,AD1438,)</f>
        <v>49558</v>
      </c>
      <c r="AF1438" s="43" t="e">
        <f>_xll.qlTenorBasisValue(TenorBasis3M,AD1438,_xll.ohTrigger(trigger,$Y$36))</f>
        <v>#NUM!</v>
      </c>
      <c r="AG1438" s="82" t="e">
        <f t="shared" si="58"/>
        <v>#NUM!</v>
      </c>
      <c r="AH1438" s="82">
        <f>_xll.qlIndexFixing($Y$21,$AC1438,TRUE,_xll.ohTrigger(trigger))</f>
        <v>1.8265098308186824E-2</v>
      </c>
      <c r="AI1438" s="43" t="e">
        <f>_xll.qlIndexFixing($Y$6,$AC1438,TRUE,trigger)</f>
        <v>#NUM!</v>
      </c>
      <c r="AJ1438" s="45" t="e">
        <f t="shared" si="59"/>
        <v>#NUM!</v>
      </c>
    </row>
    <row r="1439" spans="28:36" x14ac:dyDescent="0.2">
      <c r="AB1439" s="114" t="s">
        <v>87</v>
      </c>
      <c r="AC1439" s="40">
        <f>_xll.qlInterestRateIndexFixingDate($Y$21,AD1439)</f>
        <v>49471</v>
      </c>
      <c r="AD1439" s="40">
        <f>_xll.qlCalendarAdvance(calendar,$AD1438,AB1439,,,trigger)</f>
        <v>49473</v>
      </c>
      <c r="AE1439" s="40">
        <f>_xll.qlInterestRateIndexMaturity($Y$21,AD1439,)</f>
        <v>49565</v>
      </c>
      <c r="AF1439" s="43" t="e">
        <f>_xll.qlTenorBasisValue(TenorBasis3M,AD1439,_xll.ohTrigger(trigger,$Y$36))</f>
        <v>#NUM!</v>
      </c>
      <c r="AG1439" s="82" t="e">
        <f t="shared" si="58"/>
        <v>#NUM!</v>
      </c>
      <c r="AH1439" s="82">
        <f>_xll.qlIndexFixing($Y$21,$AC1439,TRUE,_xll.ohTrigger(trigger))</f>
        <v>1.8249029973575255E-2</v>
      </c>
      <c r="AI1439" s="43" t="e">
        <f>_xll.qlIndexFixing($Y$6,$AC1439,TRUE,trigger)</f>
        <v>#NUM!</v>
      </c>
      <c r="AJ1439" s="45" t="e">
        <f t="shared" si="59"/>
        <v>#NUM!</v>
      </c>
    </row>
    <row r="1440" spans="28:36" x14ac:dyDescent="0.2">
      <c r="AB1440" s="114" t="s">
        <v>87</v>
      </c>
      <c r="AC1440" s="40">
        <f>_xll.qlInterestRateIndexFixingDate($Y$21,AD1440)</f>
        <v>49478</v>
      </c>
      <c r="AD1440" s="40">
        <f>_xll.qlCalendarAdvance(calendar,$AD1439,AB1440,,,trigger)</f>
        <v>49480</v>
      </c>
      <c r="AE1440" s="40">
        <f>_xll.qlInterestRateIndexMaturity($Y$21,AD1440,)</f>
        <v>49572</v>
      </c>
      <c r="AF1440" s="43" t="e">
        <f>_xll.qlTenorBasisValue(TenorBasis3M,AD1440,_xll.ohTrigger(trigger,$Y$36))</f>
        <v>#NUM!</v>
      </c>
      <c r="AG1440" s="82" t="e">
        <f t="shared" si="58"/>
        <v>#NUM!</v>
      </c>
      <c r="AH1440" s="82">
        <f>_xll.qlIndexFixing($Y$21,$AC1440,TRUE,_xll.ohTrigger(trigger))</f>
        <v>1.8232922730388193E-2</v>
      </c>
      <c r="AI1440" s="43" t="e">
        <f>_xll.qlIndexFixing($Y$6,$AC1440,TRUE,trigger)</f>
        <v>#NUM!</v>
      </c>
      <c r="AJ1440" s="45" t="e">
        <f t="shared" si="59"/>
        <v>#NUM!</v>
      </c>
    </row>
    <row r="1441" spans="28:36" x14ac:dyDescent="0.2">
      <c r="AB1441" s="114" t="s">
        <v>87</v>
      </c>
      <c r="AC1441" s="40">
        <f>_xll.qlInterestRateIndexFixingDate($Y$21,AD1441)</f>
        <v>49485</v>
      </c>
      <c r="AD1441" s="40">
        <f>_xll.qlCalendarAdvance(calendar,$AD1440,AB1441,,,trigger)</f>
        <v>49487</v>
      </c>
      <c r="AE1441" s="40">
        <f>_xll.qlInterestRateIndexMaturity($Y$21,AD1441,)</f>
        <v>49579</v>
      </c>
      <c r="AF1441" s="43" t="e">
        <f>_xll.qlTenorBasisValue(TenorBasis3M,AD1441,_xll.ohTrigger(trigger,$Y$36))</f>
        <v>#NUM!</v>
      </c>
      <c r="AG1441" s="82" t="e">
        <f t="shared" si="58"/>
        <v>#NUM!</v>
      </c>
      <c r="AH1441" s="82">
        <f>_xll.qlIndexFixing($Y$21,$AC1441,TRUE,_xll.ohTrigger(trigger))</f>
        <v>1.8216776579104386E-2</v>
      </c>
      <c r="AI1441" s="43" t="e">
        <f>_xll.qlIndexFixing($Y$6,$AC1441,TRUE,trigger)</f>
        <v>#NUM!</v>
      </c>
      <c r="AJ1441" s="45" t="e">
        <f t="shared" si="59"/>
        <v>#NUM!</v>
      </c>
    </row>
    <row r="1442" spans="28:36" x14ac:dyDescent="0.2">
      <c r="AB1442" s="114" t="s">
        <v>87</v>
      </c>
      <c r="AC1442" s="40">
        <f>_xll.qlInterestRateIndexFixingDate($Y$21,AD1442)</f>
        <v>49492</v>
      </c>
      <c r="AD1442" s="40">
        <f>_xll.qlCalendarAdvance(calendar,$AD1441,AB1442,,,trigger)</f>
        <v>49494</v>
      </c>
      <c r="AE1442" s="40">
        <f>_xll.qlInterestRateIndexMaturity($Y$21,AD1442,)</f>
        <v>49586</v>
      </c>
      <c r="AF1442" s="43" t="e">
        <f>_xll.qlTenorBasisValue(TenorBasis3M,AD1442,_xll.ohTrigger(trigger,$Y$36))</f>
        <v>#NUM!</v>
      </c>
      <c r="AG1442" s="82" t="e">
        <f t="shared" si="58"/>
        <v>#NUM!</v>
      </c>
      <c r="AH1442" s="82">
        <f>_xll.qlIndexFixing($Y$21,$AC1442,TRUE,_xll.ohTrigger(trigger))</f>
        <v>1.8200591544981024E-2</v>
      </c>
      <c r="AI1442" s="43" t="e">
        <f>_xll.qlIndexFixing($Y$6,$AC1442,TRUE,trigger)</f>
        <v>#NUM!</v>
      </c>
      <c r="AJ1442" s="45" t="e">
        <f t="shared" si="59"/>
        <v>#NUM!</v>
      </c>
    </row>
    <row r="1443" spans="28:36" x14ac:dyDescent="0.2">
      <c r="AB1443" s="114" t="s">
        <v>87</v>
      </c>
      <c r="AC1443" s="40">
        <f>_xll.qlInterestRateIndexFixingDate($Y$21,AD1443)</f>
        <v>49499</v>
      </c>
      <c r="AD1443" s="40">
        <f>_xll.qlCalendarAdvance(calendar,$AD1442,AB1443,,,trigger)</f>
        <v>49501</v>
      </c>
      <c r="AE1443" s="40">
        <f>_xll.qlInterestRateIndexMaturity($Y$21,AD1443,)</f>
        <v>49593</v>
      </c>
      <c r="AF1443" s="43" t="e">
        <f>_xll.qlTenorBasisValue(TenorBasis3M,AD1443,_xll.ohTrigger(trigger,$Y$36))</f>
        <v>#NUM!</v>
      </c>
      <c r="AG1443" s="82" t="e">
        <f t="shared" si="58"/>
        <v>#NUM!</v>
      </c>
      <c r="AH1443" s="82">
        <f>_xll.qlIndexFixing($Y$21,$AC1443,TRUE,_xll.ohTrigger(trigger))</f>
        <v>1.8184369812092763E-2</v>
      </c>
      <c r="AI1443" s="43" t="e">
        <f>_xll.qlIndexFixing($Y$6,$AC1443,TRUE,trigger)</f>
        <v>#NUM!</v>
      </c>
      <c r="AJ1443" s="45" t="e">
        <f t="shared" si="59"/>
        <v>#NUM!</v>
      </c>
    </row>
    <row r="1444" spans="28:36" x14ac:dyDescent="0.2">
      <c r="AB1444" s="114" t="s">
        <v>87</v>
      </c>
      <c r="AC1444" s="40">
        <f>_xll.qlInterestRateIndexFixingDate($Y$21,AD1444)</f>
        <v>49506</v>
      </c>
      <c r="AD1444" s="40">
        <f>_xll.qlCalendarAdvance(calendar,$AD1443,AB1444,,,trigger)</f>
        <v>49508</v>
      </c>
      <c r="AE1444" s="40">
        <f>_xll.qlInterestRateIndexMaturity($Y$21,AD1444,)</f>
        <v>49600</v>
      </c>
      <c r="AF1444" s="43" t="e">
        <f>_xll.qlTenorBasisValue(TenorBasis3M,AD1444,_xll.ohTrigger(trigger,$Y$36))</f>
        <v>#NUM!</v>
      </c>
      <c r="AG1444" s="82" t="e">
        <f t="shared" si="58"/>
        <v>#NUM!</v>
      </c>
      <c r="AH1444" s="82">
        <f>_xll.qlIndexFixing($Y$21,$AC1444,TRUE,_xll.ohTrigger(trigger))</f>
        <v>1.8168117367949228E-2</v>
      </c>
      <c r="AI1444" s="43" t="e">
        <f>_xll.qlIndexFixing($Y$6,$AC1444,TRUE,trigger)</f>
        <v>#NUM!</v>
      </c>
      <c r="AJ1444" s="45" t="e">
        <f t="shared" si="59"/>
        <v>#NUM!</v>
      </c>
    </row>
    <row r="1445" spans="28:36" x14ac:dyDescent="0.2">
      <c r="AB1445" s="114" t="s">
        <v>87</v>
      </c>
      <c r="AC1445" s="40">
        <f>_xll.qlInterestRateIndexFixingDate($Y$21,AD1445)</f>
        <v>49513</v>
      </c>
      <c r="AD1445" s="40">
        <f>_xll.qlCalendarAdvance(calendar,$AD1444,AB1445,,,trigger)</f>
        <v>49515</v>
      </c>
      <c r="AE1445" s="40">
        <f>_xll.qlInterestRateIndexMaturity($Y$21,AD1445,)</f>
        <v>49607</v>
      </c>
      <c r="AF1445" s="43" t="e">
        <f>_xll.qlTenorBasisValue(TenorBasis3M,AD1445,_xll.ohTrigger(trigger,$Y$36))</f>
        <v>#NUM!</v>
      </c>
      <c r="AG1445" s="82" t="e">
        <f t="shared" si="58"/>
        <v>#NUM!</v>
      </c>
      <c r="AH1445" s="82">
        <f>_xll.qlIndexFixing($Y$21,$AC1445,TRUE,_xll.ohTrigger(trigger))</f>
        <v>1.8151840587111289E-2</v>
      </c>
      <c r="AI1445" s="43" t="e">
        <f>_xll.qlIndexFixing($Y$6,$AC1445,TRUE,trigger)</f>
        <v>#NUM!</v>
      </c>
      <c r="AJ1445" s="45" t="e">
        <f t="shared" si="59"/>
        <v>#NUM!</v>
      </c>
    </row>
    <row r="1446" spans="28:36" x14ac:dyDescent="0.2">
      <c r="AB1446" s="114" t="s">
        <v>87</v>
      </c>
      <c r="AC1446" s="40">
        <f>_xll.qlInterestRateIndexFixingDate($Y$21,AD1446)</f>
        <v>49520</v>
      </c>
      <c r="AD1446" s="40">
        <f>_xll.qlCalendarAdvance(calendar,$AD1445,AB1446,,,trigger)</f>
        <v>49522</v>
      </c>
      <c r="AE1446" s="40">
        <f>_xll.qlInterestRateIndexMaturity($Y$21,AD1446,)</f>
        <v>49614</v>
      </c>
      <c r="AF1446" s="43" t="e">
        <f>_xll.qlTenorBasisValue(TenorBasis3M,AD1446,_xll.ohTrigger(trigger,$Y$36))</f>
        <v>#NUM!</v>
      </c>
      <c r="AG1446" s="82" t="e">
        <f t="shared" si="58"/>
        <v>#NUM!</v>
      </c>
      <c r="AH1446" s="82">
        <f>_xll.qlIndexFixing($Y$21,$AC1446,TRUE,_xll.ohTrigger(trigger))</f>
        <v>1.8135545844045128E-2</v>
      </c>
      <c r="AI1446" s="43" t="e">
        <f>_xll.qlIndexFixing($Y$6,$AC1446,TRUE,trigger)</f>
        <v>#NUM!</v>
      </c>
      <c r="AJ1446" s="45" t="e">
        <f t="shared" si="59"/>
        <v>#NUM!</v>
      </c>
    </row>
    <row r="1447" spans="28:36" x14ac:dyDescent="0.2">
      <c r="AB1447" s="114" t="s">
        <v>87</v>
      </c>
      <c r="AC1447" s="40">
        <f>_xll.qlInterestRateIndexFixingDate($Y$21,AD1447)</f>
        <v>49527</v>
      </c>
      <c r="AD1447" s="40">
        <f>_xll.qlCalendarAdvance(calendar,$AD1446,AB1447,,,trigger)</f>
        <v>49529</v>
      </c>
      <c r="AE1447" s="40">
        <f>_xll.qlInterestRateIndexMaturity($Y$21,AD1447,)</f>
        <v>49621</v>
      </c>
      <c r="AF1447" s="43" t="e">
        <f>_xll.qlTenorBasisValue(TenorBasis3M,AD1447,_xll.ohTrigger(trigger,$Y$36))</f>
        <v>#NUM!</v>
      </c>
      <c r="AG1447" s="82" t="e">
        <f t="shared" si="58"/>
        <v>#NUM!</v>
      </c>
      <c r="AH1447" s="82">
        <f>_xll.qlIndexFixing($Y$21,$AC1447,TRUE,_xll.ohTrigger(trigger))</f>
        <v>1.8119239513103957E-2</v>
      </c>
      <c r="AI1447" s="43" t="e">
        <f>_xll.qlIndexFixing($Y$6,$AC1447,TRUE,trigger)</f>
        <v>#NUM!</v>
      </c>
      <c r="AJ1447" s="45" t="e">
        <f t="shared" si="59"/>
        <v>#NUM!</v>
      </c>
    </row>
    <row r="1448" spans="28:36" x14ac:dyDescent="0.2">
      <c r="AB1448" s="114" t="s">
        <v>87</v>
      </c>
      <c r="AC1448" s="40">
        <f>_xll.qlInterestRateIndexFixingDate($Y$21,AD1448)</f>
        <v>49534</v>
      </c>
      <c r="AD1448" s="40">
        <f>_xll.qlCalendarAdvance(calendar,$AD1447,AB1448,,,trigger)</f>
        <v>49536</v>
      </c>
      <c r="AE1448" s="40">
        <f>_xll.qlInterestRateIndexMaturity($Y$21,AD1448,)</f>
        <v>49628</v>
      </c>
      <c r="AF1448" s="43" t="e">
        <f>_xll.qlTenorBasisValue(TenorBasis3M,AD1448,_xll.ohTrigger(trigger,$Y$36))</f>
        <v>#NUM!</v>
      </c>
      <c r="AG1448" s="82" t="e">
        <f t="shared" si="58"/>
        <v>#NUM!</v>
      </c>
      <c r="AH1448" s="82">
        <f>_xll.qlIndexFixing($Y$21,$AC1448,TRUE,_xll.ohTrigger(trigger))</f>
        <v>1.810292796853934E-2</v>
      </c>
      <c r="AI1448" s="43" t="e">
        <f>_xll.qlIndexFixing($Y$6,$AC1448,TRUE,trigger)</f>
        <v>#NUM!</v>
      </c>
      <c r="AJ1448" s="45" t="e">
        <f t="shared" si="59"/>
        <v>#NUM!</v>
      </c>
    </row>
    <row r="1449" spans="28:36" x14ac:dyDescent="0.2">
      <c r="AB1449" s="114" t="s">
        <v>87</v>
      </c>
      <c r="AC1449" s="40">
        <f>_xll.qlInterestRateIndexFixingDate($Y$21,AD1449)</f>
        <v>49541</v>
      </c>
      <c r="AD1449" s="40">
        <f>_xll.qlCalendarAdvance(calendar,$AD1448,AB1449,,,trigger)</f>
        <v>49543</v>
      </c>
      <c r="AE1449" s="40">
        <f>_xll.qlInterestRateIndexMaturity($Y$21,AD1449,)</f>
        <v>49635</v>
      </c>
      <c r="AF1449" s="43" t="e">
        <f>_xll.qlTenorBasisValue(TenorBasis3M,AD1449,_xll.ohTrigger(trigger,$Y$36))</f>
        <v>#NUM!</v>
      </c>
      <c r="AG1449" s="82" t="e">
        <f t="shared" si="58"/>
        <v>#NUM!</v>
      </c>
      <c r="AH1449" s="82">
        <f>_xll.qlIndexFixing($Y$21,$AC1449,TRUE,_xll.ohTrigger(trigger))</f>
        <v>1.808661758449423E-2</v>
      </c>
      <c r="AI1449" s="43" t="e">
        <f>_xll.qlIndexFixing($Y$6,$AC1449,TRUE,trigger)</f>
        <v>#NUM!</v>
      </c>
      <c r="AJ1449" s="45" t="e">
        <f t="shared" si="59"/>
        <v>#NUM!</v>
      </c>
    </row>
    <row r="1450" spans="28:36" x14ac:dyDescent="0.2">
      <c r="AB1450" s="114" t="s">
        <v>87</v>
      </c>
      <c r="AC1450" s="40">
        <f>_xll.qlInterestRateIndexFixingDate($Y$21,AD1450)</f>
        <v>49548</v>
      </c>
      <c r="AD1450" s="40">
        <f>_xll.qlCalendarAdvance(calendar,$AD1449,AB1450,,,trigger)</f>
        <v>49550</v>
      </c>
      <c r="AE1450" s="40">
        <f>_xll.qlInterestRateIndexMaturity($Y$21,AD1450,)</f>
        <v>49642</v>
      </c>
      <c r="AF1450" s="43" t="e">
        <f>_xll.qlTenorBasisValue(TenorBasis3M,AD1450,_xll.ohTrigger(trigger,$Y$36))</f>
        <v>#NUM!</v>
      </c>
      <c r="AG1450" s="82" t="e">
        <f t="shared" si="58"/>
        <v>#NUM!</v>
      </c>
      <c r="AH1450" s="82">
        <f>_xll.qlIndexFixing($Y$21,$AC1450,TRUE,_xll.ohTrigger(trigger))</f>
        <v>1.8070314735009921E-2</v>
      </c>
      <c r="AI1450" s="43" t="e">
        <f>_xll.qlIndexFixing($Y$6,$AC1450,TRUE,trigger)</f>
        <v>#NUM!</v>
      </c>
      <c r="AJ1450" s="45" t="e">
        <f t="shared" si="59"/>
        <v>#NUM!</v>
      </c>
    </row>
    <row r="1451" spans="28:36" x14ac:dyDescent="0.2">
      <c r="AB1451" s="114" t="s">
        <v>87</v>
      </c>
      <c r="AC1451" s="40">
        <f>_xll.qlInterestRateIndexFixingDate($Y$21,AD1451)</f>
        <v>49555</v>
      </c>
      <c r="AD1451" s="40">
        <f>_xll.qlCalendarAdvance(calendar,$AD1450,AB1451,,,trigger)</f>
        <v>49557</v>
      </c>
      <c r="AE1451" s="40">
        <f>_xll.qlInterestRateIndexMaturity($Y$21,AD1451,)</f>
        <v>49648</v>
      </c>
      <c r="AF1451" s="43" t="e">
        <f>_xll.qlTenorBasisValue(TenorBasis3M,AD1451,_xll.ohTrigger(trigger,$Y$36))</f>
        <v>#NUM!</v>
      </c>
      <c r="AG1451" s="82" t="e">
        <f t="shared" si="58"/>
        <v>#NUM!</v>
      </c>
      <c r="AH1451" s="82">
        <f>_xll.qlIndexFixing($Y$21,$AC1451,TRUE,_xll.ohTrigger(trigger))</f>
        <v>1.8054732439994052E-2</v>
      </c>
      <c r="AI1451" s="43" t="e">
        <f>_xll.qlIndexFixing($Y$6,$AC1451,TRUE,trigger)</f>
        <v>#NUM!</v>
      </c>
      <c r="AJ1451" s="45" t="e">
        <f t="shared" si="59"/>
        <v>#NUM!</v>
      </c>
    </row>
    <row r="1452" spans="28:36" x14ac:dyDescent="0.2">
      <c r="AB1452" s="114" t="s">
        <v>87</v>
      </c>
      <c r="AC1452" s="40">
        <f>_xll.qlInterestRateIndexFixingDate($Y$21,AD1452)</f>
        <v>49562</v>
      </c>
      <c r="AD1452" s="40">
        <f>_xll.qlCalendarAdvance(calendar,$AD1451,AB1452,,,trigger)</f>
        <v>49564</v>
      </c>
      <c r="AE1452" s="40">
        <f>_xll.qlInterestRateIndexMaturity($Y$21,AD1452,)</f>
        <v>49655</v>
      </c>
      <c r="AF1452" s="43" t="e">
        <f>_xll.qlTenorBasisValue(TenorBasis3M,AD1452,_xll.ohTrigger(trigger,$Y$36))</f>
        <v>#NUM!</v>
      </c>
      <c r="AG1452" s="82" t="e">
        <f t="shared" si="58"/>
        <v>#NUM!</v>
      </c>
      <c r="AH1452" s="82">
        <f>_xll.qlIndexFixing($Y$21,$AC1452,TRUE,_xll.ohTrigger(trigger))</f>
        <v>1.8038461787942002E-2</v>
      </c>
      <c r="AI1452" s="43" t="e">
        <f>_xll.qlIndexFixing($Y$6,$AC1452,TRUE,trigger)</f>
        <v>#NUM!</v>
      </c>
      <c r="AJ1452" s="45" t="e">
        <f t="shared" si="59"/>
        <v>#NUM!</v>
      </c>
    </row>
    <row r="1453" spans="28:36" x14ac:dyDescent="0.2">
      <c r="AB1453" s="114" t="s">
        <v>87</v>
      </c>
      <c r="AC1453" s="40">
        <f>_xll.qlInterestRateIndexFixingDate($Y$21,AD1453)</f>
        <v>49569</v>
      </c>
      <c r="AD1453" s="40">
        <f>_xll.qlCalendarAdvance(calendar,$AD1452,AB1453,,,trigger)</f>
        <v>49571</v>
      </c>
      <c r="AE1453" s="40">
        <f>_xll.qlInterestRateIndexMaturity($Y$21,AD1453,)</f>
        <v>49662</v>
      </c>
      <c r="AF1453" s="43" t="e">
        <f>_xll.qlTenorBasisValue(TenorBasis3M,AD1453,_xll.ohTrigger(trigger,$Y$36))</f>
        <v>#NUM!</v>
      </c>
      <c r="AG1453" s="82" t="e">
        <f t="shared" si="58"/>
        <v>#NUM!</v>
      </c>
      <c r="AH1453" s="82">
        <f>_xll.qlIndexFixing($Y$21,$AC1453,TRUE,_xll.ohTrigger(trigger))</f>
        <v>1.8022217589785731E-2</v>
      </c>
      <c r="AI1453" s="43" t="e">
        <f>_xll.qlIndexFixing($Y$6,$AC1453,TRUE,trigger)</f>
        <v>#NUM!</v>
      </c>
      <c r="AJ1453" s="45" t="e">
        <f t="shared" si="59"/>
        <v>#NUM!</v>
      </c>
    </row>
    <row r="1454" spans="28:36" x14ac:dyDescent="0.2">
      <c r="AB1454" s="114" t="s">
        <v>87</v>
      </c>
      <c r="AC1454" s="40">
        <f>_xll.qlInterestRateIndexFixingDate($Y$21,AD1454)</f>
        <v>49576</v>
      </c>
      <c r="AD1454" s="40">
        <f>_xll.qlCalendarAdvance(calendar,$AD1453,AB1454,,,trigger)</f>
        <v>49578</v>
      </c>
      <c r="AE1454" s="40">
        <f>_xll.qlInterestRateIndexMaturity($Y$21,AD1454,)</f>
        <v>49670</v>
      </c>
      <c r="AF1454" s="43" t="e">
        <f>_xll.qlTenorBasisValue(TenorBasis3M,AD1454,_xll.ohTrigger(trigger,$Y$36))</f>
        <v>#NUM!</v>
      </c>
      <c r="AG1454" s="82" t="e">
        <f t="shared" si="58"/>
        <v>#NUM!</v>
      </c>
      <c r="AH1454" s="82">
        <f>_xll.qlIndexFixing($Y$21,$AC1454,TRUE,_xll.ohTrigger(trigger))</f>
        <v>1.8005306159746128E-2</v>
      </c>
      <c r="AI1454" s="43" t="e">
        <f>_xll.qlIndexFixing($Y$6,$AC1454,TRUE,trigger)</f>
        <v>#NUM!</v>
      </c>
      <c r="AJ1454" s="45" t="e">
        <f t="shared" si="59"/>
        <v>#NUM!</v>
      </c>
    </row>
    <row r="1455" spans="28:36" x14ac:dyDescent="0.2">
      <c r="AB1455" s="114" t="s">
        <v>87</v>
      </c>
      <c r="AC1455" s="40">
        <f>_xll.qlInterestRateIndexFixingDate($Y$21,AD1455)</f>
        <v>49583</v>
      </c>
      <c r="AD1455" s="40">
        <f>_xll.qlCalendarAdvance(calendar,$AD1454,AB1455,,,trigger)</f>
        <v>49585</v>
      </c>
      <c r="AE1455" s="40">
        <f>_xll.qlInterestRateIndexMaturity($Y$21,AD1455,)</f>
        <v>49677</v>
      </c>
      <c r="AF1455" s="43" t="e">
        <f>_xll.qlTenorBasisValue(TenorBasis3M,AD1455,_xll.ohTrigger(trigger,$Y$36))</f>
        <v>#NUM!</v>
      </c>
      <c r="AG1455" s="82" t="e">
        <f t="shared" si="58"/>
        <v>#NUM!</v>
      </c>
      <c r="AH1455" s="82">
        <f>_xll.qlIndexFixing($Y$21,$AC1455,TRUE,_xll.ohTrigger(trigger))</f>
        <v>1.7989136586853322E-2</v>
      </c>
      <c r="AI1455" s="43" t="e">
        <f>_xll.qlIndexFixing($Y$6,$AC1455,TRUE,trigger)</f>
        <v>#NUM!</v>
      </c>
      <c r="AJ1455" s="45" t="e">
        <f t="shared" si="59"/>
        <v>#NUM!</v>
      </c>
    </row>
    <row r="1456" spans="28:36" x14ac:dyDescent="0.2">
      <c r="AB1456" s="114" t="s">
        <v>87</v>
      </c>
      <c r="AC1456" s="40">
        <f>_xll.qlInterestRateIndexFixingDate($Y$21,AD1456)</f>
        <v>49590</v>
      </c>
      <c r="AD1456" s="40">
        <f>_xll.qlCalendarAdvance(calendar,$AD1455,AB1456,,,trigger)</f>
        <v>49592</v>
      </c>
      <c r="AE1456" s="40">
        <f>_xll.qlInterestRateIndexMaturity($Y$21,AD1456,)</f>
        <v>49684</v>
      </c>
      <c r="AF1456" s="43" t="e">
        <f>_xll.qlTenorBasisValue(TenorBasis3M,AD1456,_xll.ohTrigger(trigger,$Y$36))</f>
        <v>#NUM!</v>
      </c>
      <c r="AG1456" s="82" t="e">
        <f t="shared" si="58"/>
        <v>#NUM!</v>
      </c>
      <c r="AH1456" s="82">
        <f>_xll.qlIndexFixing($Y$21,$AC1456,TRUE,_xll.ohTrigger(trigger))</f>
        <v>1.7973011211004801E-2</v>
      </c>
      <c r="AI1456" s="43" t="e">
        <f>_xll.qlIndexFixing($Y$6,$AC1456,TRUE,trigger)</f>
        <v>#NUM!</v>
      </c>
      <c r="AJ1456" s="45" t="e">
        <f t="shared" si="59"/>
        <v>#NUM!</v>
      </c>
    </row>
    <row r="1457" spans="28:36" x14ac:dyDescent="0.2">
      <c r="AB1457" s="114" t="s">
        <v>87</v>
      </c>
      <c r="AC1457" s="40">
        <f>_xll.qlInterestRateIndexFixingDate($Y$21,AD1457)</f>
        <v>49597</v>
      </c>
      <c r="AD1457" s="40">
        <f>_xll.qlCalendarAdvance(calendar,$AD1456,AB1457,,,trigger)</f>
        <v>49599</v>
      </c>
      <c r="AE1457" s="40">
        <f>_xll.qlInterestRateIndexMaturity($Y$21,AD1457,)</f>
        <v>49691</v>
      </c>
      <c r="AF1457" s="43" t="e">
        <f>_xll.qlTenorBasisValue(TenorBasis3M,AD1457,_xll.ohTrigger(trigger,$Y$36))</f>
        <v>#NUM!</v>
      </c>
      <c r="AG1457" s="82" t="e">
        <f t="shared" si="58"/>
        <v>#NUM!</v>
      </c>
      <c r="AH1457" s="82">
        <f>_xll.qlIndexFixing($Y$21,$AC1457,TRUE,_xll.ohTrigger(trigger))</f>
        <v>1.7956930700637173E-2</v>
      </c>
      <c r="AI1457" s="43" t="e">
        <f>_xll.qlIndexFixing($Y$6,$AC1457,TRUE,trigger)</f>
        <v>#NUM!</v>
      </c>
      <c r="AJ1457" s="45" t="e">
        <f t="shared" si="59"/>
        <v>#NUM!</v>
      </c>
    </row>
    <row r="1458" spans="28:36" x14ac:dyDescent="0.2">
      <c r="AB1458" s="114" t="s">
        <v>87</v>
      </c>
      <c r="AC1458" s="40">
        <f>_xll.qlInterestRateIndexFixingDate($Y$21,AD1458)</f>
        <v>49604</v>
      </c>
      <c r="AD1458" s="40">
        <f>_xll.qlCalendarAdvance(calendar,$AD1457,AB1458,,,trigger)</f>
        <v>49606</v>
      </c>
      <c r="AE1458" s="40">
        <f>_xll.qlInterestRateIndexMaturity($Y$21,AD1458,)</f>
        <v>49698</v>
      </c>
      <c r="AF1458" s="43" t="e">
        <f>_xll.qlTenorBasisValue(TenorBasis3M,AD1458,_xll.ohTrigger(trigger,$Y$36))</f>
        <v>#NUM!</v>
      </c>
      <c r="AG1458" s="82" t="e">
        <f t="shared" si="58"/>
        <v>#NUM!</v>
      </c>
      <c r="AH1458" s="82">
        <f>_xll.qlIndexFixing($Y$21,$AC1458,TRUE,_xll.ohTrigger(trigger))</f>
        <v>1.794089505520045E-2</v>
      </c>
      <c r="AI1458" s="43" t="e">
        <f>_xll.qlIndexFixing($Y$6,$AC1458,TRUE,trigger)</f>
        <v>#NUM!</v>
      </c>
      <c r="AJ1458" s="45" t="e">
        <f t="shared" si="59"/>
        <v>#NUM!</v>
      </c>
    </row>
    <row r="1459" spans="28:36" x14ac:dyDescent="0.2">
      <c r="AB1459" s="114" t="s">
        <v>87</v>
      </c>
      <c r="AC1459" s="40">
        <f>_xll.qlInterestRateIndexFixingDate($Y$21,AD1459)</f>
        <v>49611</v>
      </c>
      <c r="AD1459" s="40">
        <f>_xll.qlCalendarAdvance(calendar,$AD1458,AB1459,,,trigger)</f>
        <v>49613</v>
      </c>
      <c r="AE1459" s="40">
        <f>_xll.qlInterestRateIndexMaturity($Y$21,AD1459,)</f>
        <v>49705</v>
      </c>
      <c r="AF1459" s="43" t="e">
        <f>_xll.qlTenorBasisValue(TenorBasis3M,AD1459,_xll.ohTrigger(trigger,$Y$36))</f>
        <v>#NUM!</v>
      </c>
      <c r="AG1459" s="82" t="e">
        <f t="shared" si="58"/>
        <v>#NUM!</v>
      </c>
      <c r="AH1459" s="82">
        <f>_xll.qlIndexFixing($Y$21,$AC1459,TRUE,_xll.ohTrigger(trigger))</f>
        <v>1.7924904274143762E-2</v>
      </c>
      <c r="AI1459" s="43" t="e">
        <f>_xll.qlIndexFixing($Y$6,$AC1459,TRUE,trigger)</f>
        <v>#NUM!</v>
      </c>
      <c r="AJ1459" s="45" t="e">
        <f t="shared" si="59"/>
        <v>#NUM!</v>
      </c>
    </row>
    <row r="1460" spans="28:36" x14ac:dyDescent="0.2">
      <c r="AB1460" s="114" t="s">
        <v>87</v>
      </c>
      <c r="AC1460" s="40">
        <f>_xll.qlInterestRateIndexFixingDate($Y$21,AD1460)</f>
        <v>49618</v>
      </c>
      <c r="AD1460" s="40">
        <f>_xll.qlCalendarAdvance(calendar,$AD1459,AB1460,,,trigger)</f>
        <v>49620</v>
      </c>
      <c r="AE1460" s="40">
        <f>_xll.qlInterestRateIndexMaturity($Y$21,AD1460,)</f>
        <v>49712</v>
      </c>
      <c r="AF1460" s="43" t="e">
        <f>_xll.qlTenorBasisValue(TenorBasis3M,AD1460,_xll.ohTrigger(trigger,$Y$36))</f>
        <v>#NUM!</v>
      </c>
      <c r="AG1460" s="82" t="e">
        <f t="shared" si="58"/>
        <v>#NUM!</v>
      </c>
      <c r="AH1460" s="82">
        <f>_xll.qlIndexFixing($Y$21,$AC1460,TRUE,_xll.ohTrigger(trigger))</f>
        <v>1.790895835692146E-2</v>
      </c>
      <c r="AI1460" s="43" t="e">
        <f>_xll.qlIndexFixing($Y$6,$AC1460,TRUE,trigger)</f>
        <v>#NUM!</v>
      </c>
      <c r="AJ1460" s="45" t="e">
        <f t="shared" si="59"/>
        <v>#NUM!</v>
      </c>
    </row>
    <row r="1461" spans="28:36" x14ac:dyDescent="0.2">
      <c r="AB1461" s="114" t="s">
        <v>87</v>
      </c>
      <c r="AC1461" s="40">
        <f>_xll.qlInterestRateIndexFixingDate($Y$21,AD1461)</f>
        <v>49625</v>
      </c>
      <c r="AD1461" s="40">
        <f>_xll.qlCalendarAdvance(calendar,$AD1460,AB1461,,,trigger)</f>
        <v>49627</v>
      </c>
      <c r="AE1461" s="40">
        <f>_xll.qlInterestRateIndexMaturity($Y$21,AD1461,)</f>
        <v>49719</v>
      </c>
      <c r="AF1461" s="43" t="e">
        <f>_xll.qlTenorBasisValue(TenorBasis3M,AD1461,_xll.ohTrigger(trigger,$Y$36))</f>
        <v>#NUM!</v>
      </c>
      <c r="AG1461" s="82" t="e">
        <f t="shared" si="58"/>
        <v>#NUM!</v>
      </c>
      <c r="AH1461" s="82">
        <f>_xll.qlIndexFixing($Y$21,$AC1461,TRUE,_xll.ohTrigger(trigger))</f>
        <v>1.7893057302988766E-2</v>
      </c>
      <c r="AI1461" s="43" t="e">
        <f>_xll.qlIndexFixing($Y$6,$AC1461,TRUE,trigger)</f>
        <v>#NUM!</v>
      </c>
      <c r="AJ1461" s="45" t="e">
        <f t="shared" si="59"/>
        <v>#NUM!</v>
      </c>
    </row>
    <row r="1462" spans="28:36" x14ac:dyDescent="0.2">
      <c r="AB1462" s="114" t="s">
        <v>87</v>
      </c>
      <c r="AC1462" s="40">
        <f>_xll.qlInterestRateIndexFixingDate($Y$21,AD1462)</f>
        <v>49632</v>
      </c>
      <c r="AD1462" s="40">
        <f>_xll.qlCalendarAdvance(calendar,$AD1461,AB1462,,,trigger)</f>
        <v>49634</v>
      </c>
      <c r="AE1462" s="40">
        <f>_xll.qlInterestRateIndexMaturity($Y$21,AD1462,)</f>
        <v>49726</v>
      </c>
      <c r="AF1462" s="43" t="e">
        <f>_xll.qlTenorBasisValue(TenorBasis3M,AD1462,_xll.ohTrigger(trigger,$Y$36))</f>
        <v>#NUM!</v>
      </c>
      <c r="AG1462" s="82" t="e">
        <f t="shared" si="58"/>
        <v>#NUM!</v>
      </c>
      <c r="AH1462" s="82">
        <f>_xll.qlIndexFixing($Y$21,$AC1462,TRUE,_xll.ohTrigger(trigger))</f>
        <v>1.7877201111800894E-2</v>
      </c>
      <c r="AI1462" s="43" t="e">
        <f>_xll.qlIndexFixing($Y$6,$AC1462,TRUE,trigger)</f>
        <v>#NUM!</v>
      </c>
      <c r="AJ1462" s="45" t="e">
        <f t="shared" si="59"/>
        <v>#NUM!</v>
      </c>
    </row>
    <row r="1463" spans="28:36" x14ac:dyDescent="0.2">
      <c r="AB1463" s="114" t="s">
        <v>87</v>
      </c>
      <c r="AC1463" s="40">
        <f>_xll.qlInterestRateIndexFixingDate($Y$21,AD1463)</f>
        <v>49639</v>
      </c>
      <c r="AD1463" s="40">
        <f>_xll.qlCalendarAdvance(calendar,$AD1462,AB1463,,,trigger)</f>
        <v>49641</v>
      </c>
      <c r="AE1463" s="40">
        <f>_xll.qlInterestRateIndexMaturity($Y$21,AD1463,)</f>
        <v>49733</v>
      </c>
      <c r="AF1463" s="43" t="e">
        <f>_xll.qlTenorBasisValue(TenorBasis3M,AD1463,_xll.ohTrigger(trigger,$Y$36))</f>
        <v>#NUM!</v>
      </c>
      <c r="AG1463" s="82" t="e">
        <f t="shared" si="58"/>
        <v>#NUM!</v>
      </c>
      <c r="AH1463" s="82">
        <f>_xll.qlIndexFixing($Y$21,$AC1463,TRUE,_xll.ohTrigger(trigger))</f>
        <v>1.7861389782814801E-2</v>
      </c>
      <c r="AI1463" s="43" t="e">
        <f>_xll.qlIndexFixing($Y$6,$AC1463,TRUE,trigger)</f>
        <v>#NUM!</v>
      </c>
      <c r="AJ1463" s="45" t="e">
        <f t="shared" si="59"/>
        <v>#NUM!</v>
      </c>
    </row>
    <row r="1464" spans="28:36" x14ac:dyDescent="0.2">
      <c r="AB1464" s="114" t="s">
        <v>87</v>
      </c>
      <c r="AC1464" s="40">
        <f>_xll.qlInterestRateIndexFixingDate($Y$21,AD1464)</f>
        <v>49646</v>
      </c>
      <c r="AD1464" s="40">
        <f>_xll.qlCalendarAdvance(calendar,$AD1463,AB1464,,,trigger)</f>
        <v>49648</v>
      </c>
      <c r="AE1464" s="40">
        <f>_xll.qlInterestRateIndexMaturity($Y$21,AD1464,)</f>
        <v>49739</v>
      </c>
      <c r="AF1464" s="43" t="e">
        <f>_xll.qlTenorBasisValue(TenorBasis3M,AD1464,_xll.ohTrigger(trigger,$Y$36))</f>
        <v>#NUM!</v>
      </c>
      <c r="AG1464" s="82" t="e">
        <f t="shared" si="58"/>
        <v>#NUM!</v>
      </c>
      <c r="AH1464" s="82">
        <f>_xll.qlIndexFixing($Y$21,$AC1464,TRUE,_xll.ohTrigger(trigger))</f>
        <v>1.7846299341458528E-2</v>
      </c>
      <c r="AI1464" s="43" t="e">
        <f>_xll.qlIndexFixing($Y$6,$AC1464,TRUE,trigger)</f>
        <v>#NUM!</v>
      </c>
      <c r="AJ1464" s="45" t="e">
        <f t="shared" si="59"/>
        <v>#NUM!</v>
      </c>
    </row>
    <row r="1465" spans="28:36" x14ac:dyDescent="0.2">
      <c r="AB1465" s="114" t="s">
        <v>87</v>
      </c>
      <c r="AC1465" s="40">
        <f>_xll.qlInterestRateIndexFixingDate($Y$21,AD1465)</f>
        <v>49653</v>
      </c>
      <c r="AD1465" s="40">
        <f>_xll.qlCalendarAdvance(calendar,$AD1464,AB1465,,,trigger)</f>
        <v>49655</v>
      </c>
      <c r="AE1465" s="40">
        <f>_xll.qlInterestRateIndexMaturity($Y$21,AD1465,)</f>
        <v>49746</v>
      </c>
      <c r="AF1465" s="43" t="e">
        <f>_xll.qlTenorBasisValue(TenorBasis3M,AD1465,_xll.ohTrigger(trigger,$Y$36))</f>
        <v>#NUM!</v>
      </c>
      <c r="AG1465" s="82" t="e">
        <f t="shared" si="58"/>
        <v>#NUM!</v>
      </c>
      <c r="AH1465" s="82">
        <f>_xll.qlIndexFixing($Y$21,$AC1465,TRUE,_xll.ohTrigger(trigger))</f>
        <v>1.7830575308349993E-2</v>
      </c>
      <c r="AI1465" s="43" t="e">
        <f>_xll.qlIndexFixing($Y$6,$AC1465,TRUE,trigger)</f>
        <v>#NUM!</v>
      </c>
      <c r="AJ1465" s="45" t="e">
        <f t="shared" si="59"/>
        <v>#NUM!</v>
      </c>
    </row>
    <row r="1466" spans="28:36" x14ac:dyDescent="0.2">
      <c r="AB1466" s="114" t="s">
        <v>87</v>
      </c>
      <c r="AC1466" s="40">
        <f>_xll.qlInterestRateIndexFixingDate($Y$21,AD1466)</f>
        <v>49660</v>
      </c>
      <c r="AD1466" s="40">
        <f>_xll.qlCalendarAdvance(calendar,$AD1465,AB1466,,,trigger)</f>
        <v>49662</v>
      </c>
      <c r="AE1466" s="40">
        <f>_xll.qlInterestRateIndexMaturity($Y$21,AD1466,)</f>
        <v>49753</v>
      </c>
      <c r="AF1466" s="43" t="e">
        <f>_xll.qlTenorBasisValue(TenorBasis3M,AD1466,_xll.ohTrigger(trigger,$Y$36))</f>
        <v>#NUM!</v>
      </c>
      <c r="AG1466" s="82" t="e">
        <f t="shared" si="58"/>
        <v>#NUM!</v>
      </c>
      <c r="AH1466" s="82">
        <f>_xll.qlIndexFixing($Y$21,$AC1466,TRUE,_xll.ohTrigger(trigger))</f>
        <v>1.7814896132966905E-2</v>
      </c>
      <c r="AI1466" s="43" t="e">
        <f>_xll.qlIndexFixing($Y$6,$AC1466,TRUE,trigger)</f>
        <v>#NUM!</v>
      </c>
      <c r="AJ1466" s="45" t="e">
        <f t="shared" si="59"/>
        <v>#NUM!</v>
      </c>
    </row>
    <row r="1467" spans="28:36" x14ac:dyDescent="0.2">
      <c r="AB1467" s="114" t="s">
        <v>87</v>
      </c>
      <c r="AC1467" s="40">
        <f>_xll.qlInterestRateIndexFixingDate($Y$21,AD1467)</f>
        <v>49664</v>
      </c>
      <c r="AD1467" s="40">
        <f>_xll.qlCalendarAdvance(calendar,$AD1466,AB1467,,,trigger)</f>
        <v>49670</v>
      </c>
      <c r="AE1467" s="40">
        <f>_xll.qlInterestRateIndexMaturity($Y$21,AD1467,)</f>
        <v>49761</v>
      </c>
      <c r="AF1467" s="43" t="e">
        <f>_xll.qlTenorBasisValue(TenorBasis3M,AD1467,_xll.ohTrigger(trigger,$Y$36))</f>
        <v>#NUM!</v>
      </c>
      <c r="AG1467" s="82" t="e">
        <f t="shared" si="58"/>
        <v>#NUM!</v>
      </c>
      <c r="AH1467" s="82">
        <f>_xll.qlIndexFixing($Y$21,$AC1467,TRUE,_xll.ohTrigger(trigger))</f>
        <v>1.7797032002529131E-2</v>
      </c>
      <c r="AI1467" s="43" t="e">
        <f>_xll.qlIndexFixing($Y$6,$AC1467,TRUE,trigger)</f>
        <v>#NUM!</v>
      </c>
      <c r="AJ1467" s="45" t="e">
        <f t="shared" si="59"/>
        <v>#NUM!</v>
      </c>
    </row>
    <row r="1468" spans="28:36" x14ac:dyDescent="0.2">
      <c r="AB1468" s="114" t="s">
        <v>87</v>
      </c>
      <c r="AC1468" s="40">
        <f>_xll.qlInterestRateIndexFixingDate($Y$21,AD1468)</f>
        <v>49674</v>
      </c>
      <c r="AD1468" s="40">
        <f>_xll.qlCalendarAdvance(calendar,$AD1467,AB1468,,,trigger)</f>
        <v>49677</v>
      </c>
      <c r="AE1468" s="40">
        <f>_xll.qlInterestRateIndexMaturity($Y$21,AD1468,)</f>
        <v>49768</v>
      </c>
      <c r="AF1468" s="43" t="e">
        <f>_xll.qlTenorBasisValue(TenorBasis3M,AD1468,_xll.ohTrigger(trigger,$Y$36))</f>
        <v>#NUM!</v>
      </c>
      <c r="AG1468" s="82" t="e">
        <f t="shared" si="58"/>
        <v>#NUM!</v>
      </c>
      <c r="AH1468" s="82">
        <f>_xll.qlIndexFixing($Y$21,$AC1468,TRUE,_xll.ohTrigger(trigger))</f>
        <v>1.7781448949055596E-2</v>
      </c>
      <c r="AI1468" s="43" t="e">
        <f>_xll.qlIndexFixing($Y$6,$AC1468,TRUE,trigger)</f>
        <v>#NUM!</v>
      </c>
      <c r="AJ1468" s="45" t="e">
        <f t="shared" si="59"/>
        <v>#NUM!</v>
      </c>
    </row>
    <row r="1469" spans="28:36" x14ac:dyDescent="0.2">
      <c r="AB1469" s="114" t="s">
        <v>87</v>
      </c>
      <c r="AC1469" s="40">
        <f>_xll.qlInterestRateIndexFixingDate($Y$21,AD1469)</f>
        <v>49682</v>
      </c>
      <c r="AD1469" s="40">
        <f>_xll.qlCalendarAdvance(calendar,$AD1468,AB1469,,,trigger)</f>
        <v>49684</v>
      </c>
      <c r="AE1469" s="40">
        <f>_xll.qlInterestRateIndexMaturity($Y$21,AD1469,)</f>
        <v>49775</v>
      </c>
      <c r="AF1469" s="43" t="e">
        <f>_xll.qlTenorBasisValue(TenorBasis3M,AD1469,_xll.ohTrigger(trigger,$Y$36))</f>
        <v>#NUM!</v>
      </c>
      <c r="AG1469" s="82" t="e">
        <f t="shared" si="58"/>
        <v>#NUM!</v>
      </c>
      <c r="AH1469" s="82">
        <f>_xll.qlIndexFixing($Y$21,$AC1469,TRUE,_xll.ohTrigger(trigger))</f>
        <v>1.7765910751645544E-2</v>
      </c>
      <c r="AI1469" s="43" t="e">
        <f>_xll.qlIndexFixing($Y$6,$AC1469,TRUE,trigger)</f>
        <v>#NUM!</v>
      </c>
      <c r="AJ1469" s="45" t="e">
        <f t="shared" si="59"/>
        <v>#NUM!</v>
      </c>
    </row>
    <row r="1470" spans="28:36" x14ac:dyDescent="0.2">
      <c r="AB1470" s="114" t="s">
        <v>87</v>
      </c>
      <c r="AC1470" s="40">
        <f>_xll.qlInterestRateIndexFixingDate($Y$21,AD1470)</f>
        <v>49689</v>
      </c>
      <c r="AD1470" s="40">
        <f>_xll.qlCalendarAdvance(calendar,$AD1469,AB1470,,,trigger)</f>
        <v>49691</v>
      </c>
      <c r="AE1470" s="40">
        <f>_xll.qlInterestRateIndexMaturity($Y$21,AD1470,)</f>
        <v>49782</v>
      </c>
      <c r="AF1470" s="43" t="e">
        <f>_xll.qlTenorBasisValue(TenorBasis3M,AD1470,_xll.ohTrigger(trigger,$Y$36))</f>
        <v>#NUM!</v>
      </c>
      <c r="AG1470" s="82" t="e">
        <f t="shared" si="58"/>
        <v>#NUM!</v>
      </c>
      <c r="AH1470" s="82">
        <f>_xll.qlIndexFixing($Y$21,$AC1470,TRUE,_xll.ohTrigger(trigger))</f>
        <v>1.7750417409771038E-2</v>
      </c>
      <c r="AI1470" s="43" t="e">
        <f>_xll.qlIndexFixing($Y$6,$AC1470,TRUE,trigger)</f>
        <v>#NUM!</v>
      </c>
      <c r="AJ1470" s="45" t="e">
        <f t="shared" si="59"/>
        <v>#NUM!</v>
      </c>
    </row>
    <row r="1471" spans="28:36" x14ac:dyDescent="0.2">
      <c r="AB1471" s="114" t="s">
        <v>87</v>
      </c>
      <c r="AC1471" s="40">
        <f>_xll.qlInterestRateIndexFixingDate($Y$21,AD1471)</f>
        <v>49696</v>
      </c>
      <c r="AD1471" s="40">
        <f>_xll.qlCalendarAdvance(calendar,$AD1470,AB1471,,,trigger)</f>
        <v>49698</v>
      </c>
      <c r="AE1471" s="40">
        <f>_xll.qlInterestRateIndexMaturity($Y$21,AD1471,)</f>
        <v>49789</v>
      </c>
      <c r="AF1471" s="43" t="e">
        <f>_xll.qlTenorBasisValue(TenorBasis3M,AD1471,_xll.ohTrigger(trigger,$Y$36))</f>
        <v>#NUM!</v>
      </c>
      <c r="AG1471" s="82" t="e">
        <f t="shared" si="58"/>
        <v>#NUM!</v>
      </c>
      <c r="AH1471" s="82">
        <f>_xll.qlIndexFixing($Y$21,$AC1471,TRUE,_xll.ohTrigger(trigger))</f>
        <v>1.7734968922909423E-2</v>
      </c>
      <c r="AI1471" s="43" t="e">
        <f>_xll.qlIndexFixing($Y$6,$AC1471,TRUE,trigger)</f>
        <v>#NUM!</v>
      </c>
      <c r="AJ1471" s="45" t="e">
        <f t="shared" si="59"/>
        <v>#NUM!</v>
      </c>
    </row>
    <row r="1472" spans="28:36" x14ac:dyDescent="0.2">
      <c r="AB1472" s="114" t="s">
        <v>87</v>
      </c>
      <c r="AC1472" s="40">
        <f>_xll.qlInterestRateIndexFixingDate($Y$21,AD1472)</f>
        <v>49703</v>
      </c>
      <c r="AD1472" s="40">
        <f>_xll.qlCalendarAdvance(calendar,$AD1471,AB1472,,,trigger)</f>
        <v>49705</v>
      </c>
      <c r="AE1472" s="40">
        <f>_xll.qlInterestRateIndexMaturity($Y$21,AD1472,)</f>
        <v>49795</v>
      </c>
      <c r="AF1472" s="43" t="e">
        <f>_xll.qlTenorBasisValue(TenorBasis3M,AD1472,_xll.ohTrigger(trigger,$Y$36))</f>
        <v>#NUM!</v>
      </c>
      <c r="AG1472" s="82" t="e">
        <f t="shared" si="58"/>
        <v>#NUM!</v>
      </c>
      <c r="AH1472" s="82">
        <f>_xll.qlIndexFixing($Y$21,$AC1472,TRUE,_xll.ohTrigger(trigger))</f>
        <v>1.7720221683754644E-2</v>
      </c>
      <c r="AI1472" s="43" t="e">
        <f>_xll.qlIndexFixing($Y$6,$AC1472,TRUE,trigger)</f>
        <v>#NUM!</v>
      </c>
      <c r="AJ1472" s="45" t="e">
        <f t="shared" si="59"/>
        <v>#NUM!</v>
      </c>
    </row>
    <row r="1473" spans="28:36" x14ac:dyDescent="0.2">
      <c r="AB1473" s="114" t="s">
        <v>87</v>
      </c>
      <c r="AC1473" s="40">
        <f>_xll.qlInterestRateIndexFixingDate($Y$21,AD1473)</f>
        <v>49710</v>
      </c>
      <c r="AD1473" s="40">
        <f>_xll.qlCalendarAdvance(calendar,$AD1472,AB1473,,,trigger)</f>
        <v>49712</v>
      </c>
      <c r="AE1473" s="40">
        <f>_xll.qlInterestRateIndexMaturity($Y$21,AD1473,)</f>
        <v>49802</v>
      </c>
      <c r="AF1473" s="43" t="e">
        <f>_xll.qlTenorBasisValue(TenorBasis3M,AD1473,_xll.ohTrigger(trigger,$Y$36))</f>
        <v>#NUM!</v>
      </c>
      <c r="AG1473" s="82" t="e">
        <f t="shared" si="58"/>
        <v>#NUM!</v>
      </c>
      <c r="AH1473" s="82">
        <f>_xll.qlIndexFixing($Y$21,$AC1473,TRUE,_xll.ohTrigger(trigger))</f>
        <v>1.7704860455685534E-2</v>
      </c>
      <c r="AI1473" s="43" t="e">
        <f>_xll.qlIndexFixing($Y$6,$AC1473,TRUE,trigger)</f>
        <v>#NUM!</v>
      </c>
      <c r="AJ1473" s="45" t="e">
        <f t="shared" si="59"/>
        <v>#NUM!</v>
      </c>
    </row>
    <row r="1474" spans="28:36" x14ac:dyDescent="0.2">
      <c r="AB1474" s="114" t="s">
        <v>87</v>
      </c>
      <c r="AC1474" s="40">
        <f>_xll.qlInterestRateIndexFixingDate($Y$21,AD1474)</f>
        <v>49717</v>
      </c>
      <c r="AD1474" s="40">
        <f>_xll.qlCalendarAdvance(calendar,$AD1473,AB1474,,,trigger)</f>
        <v>49719</v>
      </c>
      <c r="AE1474" s="40">
        <f>_xll.qlInterestRateIndexMaturity($Y$21,AD1474,)</f>
        <v>49809</v>
      </c>
      <c r="AF1474" s="43" t="e">
        <f>_xll.qlTenorBasisValue(TenorBasis3M,AD1474,_xll.ohTrigger(trigger,$Y$36))</f>
        <v>#NUM!</v>
      </c>
      <c r="AG1474" s="82" t="e">
        <f t="shared" si="58"/>
        <v>#NUM!</v>
      </c>
      <c r="AH1474" s="82">
        <f>_xll.qlIndexFixing($Y$21,$AC1474,TRUE,_xll.ohTrigger(trigger))</f>
        <v>1.7689544078250741E-2</v>
      </c>
      <c r="AI1474" s="43" t="e">
        <f>_xll.qlIndexFixing($Y$6,$AC1474,TRUE,trigger)</f>
        <v>#NUM!</v>
      </c>
      <c r="AJ1474" s="45" t="e">
        <f t="shared" si="59"/>
        <v>#NUM!</v>
      </c>
    </row>
    <row r="1475" spans="28:36" x14ac:dyDescent="0.2">
      <c r="AB1475" s="114" t="s">
        <v>87</v>
      </c>
      <c r="AC1475" s="40">
        <f>_xll.qlInterestRateIndexFixingDate($Y$21,AD1475)</f>
        <v>49724</v>
      </c>
      <c r="AD1475" s="40">
        <f>_xll.qlCalendarAdvance(calendar,$AD1474,AB1475,,,trigger)</f>
        <v>49726</v>
      </c>
      <c r="AE1475" s="40">
        <f>_xll.qlInterestRateIndexMaturity($Y$21,AD1475,)</f>
        <v>49816</v>
      </c>
      <c r="AF1475" s="43" t="e">
        <f>_xll.qlTenorBasisValue(TenorBasis3M,AD1475,_xll.ohTrigger(trigger,$Y$36))</f>
        <v>#NUM!</v>
      </c>
      <c r="AG1475" s="82" t="e">
        <f t="shared" si="58"/>
        <v>#NUM!</v>
      </c>
      <c r="AH1475" s="82">
        <f>_xll.qlIndexFixing($Y$21,$AC1475,TRUE,_xll.ohTrigger(trigger))</f>
        <v>1.7674272550938674E-2</v>
      </c>
      <c r="AI1475" s="43" t="e">
        <f>_xll.qlIndexFixing($Y$6,$AC1475,TRUE,trigger)</f>
        <v>#NUM!</v>
      </c>
      <c r="AJ1475" s="45" t="e">
        <f t="shared" si="59"/>
        <v>#NUM!</v>
      </c>
    </row>
    <row r="1476" spans="28:36" x14ac:dyDescent="0.2">
      <c r="AB1476" s="114" t="s">
        <v>87</v>
      </c>
      <c r="AC1476" s="40">
        <f>_xll.qlInterestRateIndexFixingDate($Y$21,AD1476)</f>
        <v>49731</v>
      </c>
      <c r="AD1476" s="40">
        <f>_xll.qlCalendarAdvance(calendar,$AD1475,AB1476,,,trigger)</f>
        <v>49733</v>
      </c>
      <c r="AE1476" s="40">
        <f>_xll.qlInterestRateIndexMaturity($Y$21,AD1476,)</f>
        <v>49823</v>
      </c>
      <c r="AF1476" s="43" t="e">
        <f>_xll.qlTenorBasisValue(TenorBasis3M,AD1476,_xll.ohTrigger(trigger,$Y$36))</f>
        <v>#NUM!</v>
      </c>
      <c r="AG1476" s="82" t="e">
        <f t="shared" ref="AG1476:AG1539" si="60">AI1476</f>
        <v>#NUM!</v>
      </c>
      <c r="AH1476" s="82">
        <f>_xll.qlIndexFixing($Y$21,$AC1476,TRUE,_xll.ohTrigger(trigger))</f>
        <v>1.7659045873236856E-2</v>
      </c>
      <c r="AI1476" s="43" t="e">
        <f>_xll.qlIndexFixing($Y$6,$AC1476,TRUE,trigger)</f>
        <v>#NUM!</v>
      </c>
      <c r="AJ1476" s="45" t="e">
        <f t="shared" ref="AJ1476:AJ1539" si="61">(AH1476-AI1476)*10000</f>
        <v>#NUM!</v>
      </c>
    </row>
    <row r="1477" spans="28:36" x14ac:dyDescent="0.2">
      <c r="AB1477" s="114" t="s">
        <v>87</v>
      </c>
      <c r="AC1477" s="40">
        <f>_xll.qlInterestRateIndexFixingDate($Y$21,AD1477)</f>
        <v>49738</v>
      </c>
      <c r="AD1477" s="40">
        <f>_xll.qlCalendarAdvance(calendar,$AD1476,AB1477,,,trigger)</f>
        <v>49740</v>
      </c>
      <c r="AE1477" s="40">
        <f>_xll.qlInterestRateIndexMaturity($Y$21,AD1477,)</f>
        <v>49832</v>
      </c>
      <c r="AF1477" s="43" t="e">
        <f>_xll.qlTenorBasisValue(TenorBasis3M,AD1477,_xll.ohTrigger(trigger,$Y$36))</f>
        <v>#NUM!</v>
      </c>
      <c r="AG1477" s="82" t="e">
        <f t="shared" si="60"/>
        <v>#NUM!</v>
      </c>
      <c r="AH1477" s="82">
        <f>_xll.qlIndexFixing($Y$21,$AC1477,TRUE,_xll.ohTrigger(trigger))</f>
        <v>1.7642576024919296E-2</v>
      </c>
      <c r="AI1477" s="43" t="e">
        <f>_xll.qlIndexFixing($Y$6,$AC1477,TRUE,trigger)</f>
        <v>#NUM!</v>
      </c>
      <c r="AJ1477" s="45" t="e">
        <f t="shared" si="61"/>
        <v>#NUM!</v>
      </c>
    </row>
    <row r="1478" spans="28:36" x14ac:dyDescent="0.2">
      <c r="AB1478" s="114" t="s">
        <v>87</v>
      </c>
      <c r="AC1478" s="40">
        <f>_xll.qlInterestRateIndexFixingDate($Y$21,AD1478)</f>
        <v>49745</v>
      </c>
      <c r="AD1478" s="40">
        <f>_xll.qlCalendarAdvance(calendar,$AD1477,AB1478,,,trigger)</f>
        <v>49747</v>
      </c>
      <c r="AE1478" s="40">
        <f>_xll.qlInterestRateIndexMaturity($Y$21,AD1478,)</f>
        <v>49839</v>
      </c>
      <c r="AF1478" s="43" t="e">
        <f>_xll.qlTenorBasisValue(TenorBasis3M,AD1478,_xll.ohTrigger(trigger,$Y$36))</f>
        <v>#NUM!</v>
      </c>
      <c r="AG1478" s="82" t="e">
        <f t="shared" si="60"/>
        <v>#NUM!</v>
      </c>
      <c r="AH1478" s="82">
        <f>_xll.qlIndexFixing($Y$21,$AC1478,TRUE,_xll.ohTrigger(trigger))</f>
        <v>1.7627443972642865E-2</v>
      </c>
      <c r="AI1478" s="43" t="e">
        <f>_xll.qlIndexFixing($Y$6,$AC1478,TRUE,trigger)</f>
        <v>#NUM!</v>
      </c>
      <c r="AJ1478" s="45" t="e">
        <f t="shared" si="61"/>
        <v>#NUM!</v>
      </c>
    </row>
    <row r="1479" spans="28:36" x14ac:dyDescent="0.2">
      <c r="AB1479" s="114" t="s">
        <v>87</v>
      </c>
      <c r="AC1479" s="40">
        <f>_xll.qlInterestRateIndexFixingDate($Y$21,AD1479)</f>
        <v>49752</v>
      </c>
      <c r="AD1479" s="40">
        <f>_xll.qlCalendarAdvance(calendar,$AD1478,AB1479,,,trigger)</f>
        <v>49754</v>
      </c>
      <c r="AE1479" s="40">
        <f>_xll.qlInterestRateIndexMaturity($Y$21,AD1479,)</f>
        <v>49846</v>
      </c>
      <c r="AF1479" s="43" t="e">
        <f>_xll.qlTenorBasisValue(TenorBasis3M,AD1479,_xll.ohTrigger(trigger,$Y$36))</f>
        <v>#NUM!</v>
      </c>
      <c r="AG1479" s="82" t="e">
        <f t="shared" si="60"/>
        <v>#NUM!</v>
      </c>
      <c r="AH1479" s="82">
        <f>_xll.qlIndexFixing($Y$21,$AC1479,TRUE,_xll.ohTrigger(trigger))</f>
        <v>1.7612356774024614E-2</v>
      </c>
      <c r="AI1479" s="43" t="e">
        <f>_xll.qlIndexFixing($Y$6,$AC1479,TRUE,trigger)</f>
        <v>#NUM!</v>
      </c>
      <c r="AJ1479" s="45" t="e">
        <f t="shared" si="61"/>
        <v>#NUM!</v>
      </c>
    </row>
    <row r="1480" spans="28:36" x14ac:dyDescent="0.2">
      <c r="AB1480" s="114" t="s">
        <v>87</v>
      </c>
      <c r="AC1480" s="40">
        <f>_xll.qlInterestRateIndexFixingDate($Y$21,AD1480)</f>
        <v>49759</v>
      </c>
      <c r="AD1480" s="40">
        <f>_xll.qlCalendarAdvance(calendar,$AD1479,AB1480,,,trigger)</f>
        <v>49761</v>
      </c>
      <c r="AE1480" s="40">
        <f>_xll.qlInterestRateIndexMaturity($Y$21,AD1480,)</f>
        <v>49853</v>
      </c>
      <c r="AF1480" s="43" t="e">
        <f>_xll.qlTenorBasisValue(TenorBasis3M,AD1480,_xll.ohTrigger(trigger,$Y$36))</f>
        <v>#NUM!</v>
      </c>
      <c r="AG1480" s="82" t="e">
        <f t="shared" si="60"/>
        <v>#NUM!</v>
      </c>
      <c r="AH1480" s="82">
        <f>_xll.qlIndexFixing($Y$21,$AC1480,TRUE,_xll.ohTrigger(trigger))</f>
        <v>1.759731442855017E-2</v>
      </c>
      <c r="AI1480" s="43" t="e">
        <f>_xll.qlIndexFixing($Y$6,$AC1480,TRUE,trigger)</f>
        <v>#NUM!</v>
      </c>
      <c r="AJ1480" s="45" t="e">
        <f t="shared" si="61"/>
        <v>#NUM!</v>
      </c>
    </row>
    <row r="1481" spans="28:36" x14ac:dyDescent="0.2">
      <c r="AB1481" s="114" t="s">
        <v>87</v>
      </c>
      <c r="AC1481" s="40">
        <f>_xll.qlInterestRateIndexFixingDate($Y$21,AD1481)</f>
        <v>49766</v>
      </c>
      <c r="AD1481" s="40">
        <f>_xll.qlCalendarAdvance(calendar,$AD1480,AB1481,,,trigger)</f>
        <v>49768</v>
      </c>
      <c r="AE1481" s="40">
        <f>_xll.qlInterestRateIndexMaturity($Y$21,AD1481,)</f>
        <v>49859</v>
      </c>
      <c r="AF1481" s="43" t="e">
        <f>_xll.qlTenorBasisValue(TenorBasis3M,AD1481,_xll.ohTrigger(trigger,$Y$36))</f>
        <v>#NUM!</v>
      </c>
      <c r="AG1481" s="82" t="e">
        <f t="shared" si="60"/>
        <v>#NUM!</v>
      </c>
      <c r="AH1481" s="82">
        <f>_xll.qlIndexFixing($Y$21,$AC1481,TRUE,_xll.ohTrigger(trigger))</f>
        <v>1.7582950965740262E-2</v>
      </c>
      <c r="AI1481" s="43" t="e">
        <f>_xll.qlIndexFixing($Y$6,$AC1481,TRUE,trigger)</f>
        <v>#NUM!</v>
      </c>
      <c r="AJ1481" s="45" t="e">
        <f t="shared" si="61"/>
        <v>#NUM!</v>
      </c>
    </row>
    <row r="1482" spans="28:36" x14ac:dyDescent="0.2">
      <c r="AB1482" s="114" t="s">
        <v>87</v>
      </c>
      <c r="AC1482" s="40">
        <f>_xll.qlInterestRateIndexFixingDate($Y$21,AD1482)</f>
        <v>49773</v>
      </c>
      <c r="AD1482" s="40">
        <f>_xll.qlCalendarAdvance(calendar,$AD1481,AB1482,,,trigger)</f>
        <v>49775</v>
      </c>
      <c r="AE1482" s="40">
        <f>_xll.qlInterestRateIndexMaturity($Y$21,AD1482,)</f>
        <v>49866</v>
      </c>
      <c r="AF1482" s="43" t="e">
        <f>_xll.qlTenorBasisValue(TenorBasis3M,AD1482,_xll.ohTrigger(trigger,$Y$36))</f>
        <v>#NUM!</v>
      </c>
      <c r="AG1482" s="82" t="e">
        <f t="shared" si="60"/>
        <v>#NUM!</v>
      </c>
      <c r="AH1482" s="82">
        <f>_xll.qlIndexFixing($Y$21,$AC1482,TRUE,_xll.ohTrigger(trigger))</f>
        <v>1.7567995849853489E-2</v>
      </c>
      <c r="AI1482" s="43" t="e">
        <f>_xll.qlIndexFixing($Y$6,$AC1482,TRUE,trigger)</f>
        <v>#NUM!</v>
      </c>
      <c r="AJ1482" s="45" t="e">
        <f t="shared" si="61"/>
        <v>#NUM!</v>
      </c>
    </row>
    <row r="1483" spans="28:36" x14ac:dyDescent="0.2">
      <c r="AB1483" s="114" t="s">
        <v>87</v>
      </c>
      <c r="AC1483" s="40">
        <f>_xll.qlInterestRateIndexFixingDate($Y$21,AD1483)</f>
        <v>49780</v>
      </c>
      <c r="AD1483" s="40">
        <f>_xll.qlCalendarAdvance(calendar,$AD1482,AB1483,,,trigger)</f>
        <v>49782</v>
      </c>
      <c r="AE1483" s="40">
        <f>_xll.qlInterestRateIndexMaturity($Y$21,AD1483,)</f>
        <v>49873</v>
      </c>
      <c r="AF1483" s="43" t="e">
        <f>_xll.qlTenorBasisValue(TenorBasis3M,AD1483,_xll.ohTrigger(trigger,$Y$36))</f>
        <v>#NUM!</v>
      </c>
      <c r="AG1483" s="82" t="e">
        <f t="shared" si="60"/>
        <v>#NUM!</v>
      </c>
      <c r="AH1483" s="82">
        <f>_xll.qlIndexFixing($Y$21,$AC1483,TRUE,_xll.ohTrigger(trigger))</f>
        <v>1.7553085582806965E-2</v>
      </c>
      <c r="AI1483" s="43" t="e">
        <f>_xll.qlIndexFixing($Y$6,$AC1483,TRUE,trigger)</f>
        <v>#NUM!</v>
      </c>
      <c r="AJ1483" s="45" t="e">
        <f t="shared" si="61"/>
        <v>#NUM!</v>
      </c>
    </row>
    <row r="1484" spans="28:36" x14ac:dyDescent="0.2">
      <c r="AB1484" s="114" t="s">
        <v>87</v>
      </c>
      <c r="AC1484" s="40">
        <f>_xll.qlInterestRateIndexFixingDate($Y$21,AD1484)</f>
        <v>49787</v>
      </c>
      <c r="AD1484" s="40">
        <f>_xll.qlCalendarAdvance(calendar,$AD1483,AB1484,,,trigger)</f>
        <v>49789</v>
      </c>
      <c r="AE1484" s="40">
        <f>_xll.qlInterestRateIndexMaturity($Y$21,AD1484,)</f>
        <v>49880</v>
      </c>
      <c r="AF1484" s="43" t="e">
        <f>_xll.qlTenorBasisValue(TenorBasis3M,AD1484,_xll.ohTrigger(trigger,$Y$36))</f>
        <v>#NUM!</v>
      </c>
      <c r="AG1484" s="82" t="e">
        <f t="shared" si="60"/>
        <v>#NUM!</v>
      </c>
      <c r="AH1484" s="82">
        <f>_xll.qlIndexFixing($Y$21,$AC1484,TRUE,_xll.ohTrigger(trigger))</f>
        <v>1.7538220164096473E-2</v>
      </c>
      <c r="AI1484" s="43" t="e">
        <f>_xll.qlIndexFixing($Y$6,$AC1484,TRUE,trigger)</f>
        <v>#NUM!</v>
      </c>
      <c r="AJ1484" s="45" t="e">
        <f t="shared" si="61"/>
        <v>#NUM!</v>
      </c>
    </row>
    <row r="1485" spans="28:36" x14ac:dyDescent="0.2">
      <c r="AB1485" s="114" t="s">
        <v>87</v>
      </c>
      <c r="AC1485" s="40">
        <f>_xll.qlInterestRateIndexFixingDate($Y$21,AD1485)</f>
        <v>49794</v>
      </c>
      <c r="AD1485" s="40">
        <f>_xll.qlCalendarAdvance(calendar,$AD1484,AB1485,,,trigger)</f>
        <v>49797</v>
      </c>
      <c r="AE1485" s="40">
        <f>_xll.qlInterestRateIndexMaturity($Y$21,AD1485,)</f>
        <v>49891</v>
      </c>
      <c r="AF1485" s="43" t="e">
        <f>_xll.qlTenorBasisValue(TenorBasis3M,AD1485,_xll.ohTrigger(trigger,$Y$36))</f>
        <v>#NUM!</v>
      </c>
      <c r="AG1485" s="82" t="e">
        <f t="shared" si="60"/>
        <v>#NUM!</v>
      </c>
      <c r="AH1485" s="82">
        <f>_xll.qlIndexFixing($Y$21,$AC1485,TRUE,_xll.ohTrigger(trigger))</f>
        <v>1.751941540699091E-2</v>
      </c>
      <c r="AI1485" s="43" t="e">
        <f>_xll.qlIndexFixing($Y$6,$AC1485,TRUE,trigger)</f>
        <v>#NUM!</v>
      </c>
      <c r="AJ1485" s="45" t="e">
        <f t="shared" si="61"/>
        <v>#NUM!</v>
      </c>
    </row>
    <row r="1486" spans="28:36" x14ac:dyDescent="0.2">
      <c r="AB1486" s="114" t="s">
        <v>87</v>
      </c>
      <c r="AC1486" s="40">
        <f>_xll.qlInterestRateIndexFixingDate($Y$21,AD1486)</f>
        <v>49802</v>
      </c>
      <c r="AD1486" s="40">
        <f>_xll.qlCalendarAdvance(calendar,$AD1485,AB1486,,,trigger)</f>
        <v>49804</v>
      </c>
      <c r="AE1486" s="40">
        <f>_xll.qlInterestRateIndexMaturity($Y$21,AD1486,)</f>
        <v>49898</v>
      </c>
      <c r="AF1486" s="43" t="e">
        <f>_xll.qlTenorBasisValue(TenorBasis3M,AD1486,_xll.ohTrigger(trigger,$Y$36))</f>
        <v>#NUM!</v>
      </c>
      <c r="AG1486" s="82" t="e">
        <f t="shared" si="60"/>
        <v>#NUM!</v>
      </c>
      <c r="AH1486" s="82">
        <f>_xll.qlIndexFixing($Y$21,$AC1486,TRUE,_xll.ohTrigger(trigger))</f>
        <v>1.7504653550967392E-2</v>
      </c>
      <c r="AI1486" s="43" t="e">
        <f>_xll.qlIndexFixing($Y$6,$AC1486,TRUE,trigger)</f>
        <v>#NUM!</v>
      </c>
      <c r="AJ1486" s="45" t="e">
        <f t="shared" si="61"/>
        <v>#NUM!</v>
      </c>
    </row>
    <row r="1487" spans="28:36" x14ac:dyDescent="0.2">
      <c r="AB1487" s="114" t="s">
        <v>87</v>
      </c>
      <c r="AC1487" s="40">
        <f>_xll.qlInterestRateIndexFixingDate($Y$21,AD1487)</f>
        <v>49809</v>
      </c>
      <c r="AD1487" s="40">
        <f>_xll.qlCalendarAdvance(calendar,$AD1486,AB1487,,,trigger)</f>
        <v>49811</v>
      </c>
      <c r="AE1487" s="40">
        <f>_xll.qlInterestRateIndexMaturity($Y$21,AD1487,)</f>
        <v>49905</v>
      </c>
      <c r="AF1487" s="43" t="e">
        <f>_xll.qlTenorBasisValue(TenorBasis3M,AD1487,_xll.ohTrigger(trigger,$Y$36))</f>
        <v>#NUM!</v>
      </c>
      <c r="AG1487" s="82" t="e">
        <f t="shared" si="60"/>
        <v>#NUM!</v>
      </c>
      <c r="AH1487" s="82">
        <f>_xll.qlIndexFixing($Y$21,$AC1487,TRUE,_xll.ohTrigger(trigger))</f>
        <v>1.7489936549926581E-2</v>
      </c>
      <c r="AI1487" s="43" t="e">
        <f>_xll.qlIndexFixing($Y$6,$AC1487,TRUE,trigger)</f>
        <v>#NUM!</v>
      </c>
      <c r="AJ1487" s="45" t="e">
        <f t="shared" si="61"/>
        <v>#NUM!</v>
      </c>
    </row>
    <row r="1488" spans="28:36" x14ac:dyDescent="0.2">
      <c r="AB1488" s="114" t="s">
        <v>87</v>
      </c>
      <c r="AC1488" s="40">
        <f>_xll.qlInterestRateIndexFixingDate($Y$21,AD1488)</f>
        <v>49816</v>
      </c>
      <c r="AD1488" s="40">
        <f>_xll.qlCalendarAdvance(calendar,$AD1487,AB1488,,,trigger)</f>
        <v>49818</v>
      </c>
      <c r="AE1488" s="40">
        <f>_xll.qlInterestRateIndexMaturity($Y$21,AD1488,)</f>
        <v>49912</v>
      </c>
      <c r="AF1488" s="43" t="e">
        <f>_xll.qlTenorBasisValue(TenorBasis3M,AD1488,_xll.ohTrigger(trigger,$Y$36))</f>
        <v>#NUM!</v>
      </c>
      <c r="AG1488" s="82" t="e">
        <f t="shared" si="60"/>
        <v>#NUM!</v>
      </c>
      <c r="AH1488" s="82">
        <f>_xll.qlIndexFixing($Y$21,$AC1488,TRUE,_xll.ohTrigger(trigger))</f>
        <v>1.7475264403355697E-2</v>
      </c>
      <c r="AI1488" s="43" t="e">
        <f>_xll.qlIndexFixing($Y$6,$AC1488,TRUE,trigger)</f>
        <v>#NUM!</v>
      </c>
      <c r="AJ1488" s="45" t="e">
        <f t="shared" si="61"/>
        <v>#NUM!</v>
      </c>
    </row>
    <row r="1489" spans="28:36" x14ac:dyDescent="0.2">
      <c r="AB1489" s="114" t="s">
        <v>87</v>
      </c>
      <c r="AC1489" s="40">
        <f>_xll.qlInterestRateIndexFixingDate($Y$21,AD1489)</f>
        <v>49823</v>
      </c>
      <c r="AD1489" s="40">
        <f>_xll.qlCalendarAdvance(calendar,$AD1488,AB1489,,,trigger)</f>
        <v>49825</v>
      </c>
      <c r="AE1489" s="40">
        <f>_xll.qlInterestRateIndexMaturity($Y$21,AD1489,)</f>
        <v>49916</v>
      </c>
      <c r="AF1489" s="43" t="e">
        <f>_xll.qlTenorBasisValue(TenorBasis3M,AD1489,_xll.ohTrigger(trigger,$Y$36))</f>
        <v>#NUM!</v>
      </c>
      <c r="AG1489" s="82" t="e">
        <f t="shared" si="60"/>
        <v>#NUM!</v>
      </c>
      <c r="AH1489" s="82">
        <f>_xll.qlIndexFixing($Y$21,$AC1489,TRUE,_xll.ohTrigger(trigger))</f>
        <v>1.7462477841106203E-2</v>
      </c>
      <c r="AI1489" s="43" t="e">
        <f>_xll.qlIndexFixing($Y$6,$AC1489,TRUE,trigger)</f>
        <v>#NUM!</v>
      </c>
      <c r="AJ1489" s="45" t="e">
        <f t="shared" si="61"/>
        <v>#NUM!</v>
      </c>
    </row>
    <row r="1490" spans="28:36" x14ac:dyDescent="0.2">
      <c r="AB1490" s="114" t="s">
        <v>87</v>
      </c>
      <c r="AC1490" s="40">
        <f>_xll.qlInterestRateIndexFixingDate($Y$21,AD1490)</f>
        <v>49830</v>
      </c>
      <c r="AD1490" s="40">
        <f>_xll.qlCalendarAdvance(calendar,$AD1489,AB1490,,,trigger)</f>
        <v>49832</v>
      </c>
      <c r="AE1490" s="40">
        <f>_xll.qlInterestRateIndexMaturity($Y$21,AD1490,)</f>
        <v>49926</v>
      </c>
      <c r="AF1490" s="43" t="e">
        <f>_xll.qlTenorBasisValue(TenorBasis3M,AD1490,_xll.ohTrigger(trigger,$Y$36))</f>
        <v>#NUM!</v>
      </c>
      <c r="AG1490" s="82" t="e">
        <f t="shared" si="60"/>
        <v>#NUM!</v>
      </c>
      <c r="AH1490" s="82">
        <f>_xll.qlIndexFixing($Y$21,$AC1490,TRUE,_xll.ohTrigger(trigger))</f>
        <v>1.7446054671571728E-2</v>
      </c>
      <c r="AI1490" s="43" t="e">
        <f>_xll.qlIndexFixing($Y$6,$AC1490,TRUE,trigger)</f>
        <v>#NUM!</v>
      </c>
      <c r="AJ1490" s="45" t="e">
        <f t="shared" si="61"/>
        <v>#NUM!</v>
      </c>
    </row>
    <row r="1491" spans="28:36" x14ac:dyDescent="0.2">
      <c r="AB1491" s="114" t="s">
        <v>87</v>
      </c>
      <c r="AC1491" s="40">
        <f>_xll.qlInterestRateIndexFixingDate($Y$21,AD1491)</f>
        <v>49837</v>
      </c>
      <c r="AD1491" s="40">
        <f>_xll.qlCalendarAdvance(calendar,$AD1490,AB1491,,,trigger)</f>
        <v>49839</v>
      </c>
      <c r="AE1491" s="40">
        <f>_xll.qlInterestRateIndexMaturity($Y$21,AD1491,)</f>
        <v>49933</v>
      </c>
      <c r="AF1491" s="43" t="e">
        <f>_xll.qlTenorBasisValue(TenorBasis3M,AD1491,_xll.ohTrigger(trigger,$Y$36))</f>
        <v>#NUM!</v>
      </c>
      <c r="AG1491" s="82" t="e">
        <f t="shared" si="60"/>
        <v>#NUM!</v>
      </c>
      <c r="AH1491" s="82">
        <f>_xll.qlIndexFixing($Y$21,$AC1491,TRUE,_xll.ohTrigger(trigger))</f>
        <v>1.7431517085339035E-2</v>
      </c>
      <c r="AI1491" s="43" t="e">
        <f>_xll.qlIndexFixing($Y$6,$AC1491,TRUE,trigger)</f>
        <v>#NUM!</v>
      </c>
      <c r="AJ1491" s="45" t="e">
        <f t="shared" si="61"/>
        <v>#NUM!</v>
      </c>
    </row>
    <row r="1492" spans="28:36" x14ac:dyDescent="0.2">
      <c r="AB1492" s="114" t="s">
        <v>87</v>
      </c>
      <c r="AC1492" s="40">
        <f>_xll.qlInterestRateIndexFixingDate($Y$21,AD1492)</f>
        <v>49844</v>
      </c>
      <c r="AD1492" s="40">
        <f>_xll.qlCalendarAdvance(calendar,$AD1491,AB1492,,,trigger)</f>
        <v>49846</v>
      </c>
      <c r="AE1492" s="40">
        <f>_xll.qlInterestRateIndexMaturity($Y$21,AD1492,)</f>
        <v>49940</v>
      </c>
      <c r="AF1492" s="43" t="e">
        <f>_xll.qlTenorBasisValue(TenorBasis3M,AD1492,_xll.ohTrigger(trigger,$Y$36))</f>
        <v>#NUM!</v>
      </c>
      <c r="AG1492" s="82" t="e">
        <f t="shared" si="60"/>
        <v>#NUM!</v>
      </c>
      <c r="AH1492" s="82">
        <f>_xll.qlIndexFixing($Y$21,$AC1492,TRUE,_xll.ohTrigger(trigger))</f>
        <v>1.7417024351533646E-2</v>
      </c>
      <c r="AI1492" s="43" t="e">
        <f>_xll.qlIndexFixing($Y$6,$AC1492,TRUE,trigger)</f>
        <v>#NUM!</v>
      </c>
      <c r="AJ1492" s="45" t="e">
        <f t="shared" si="61"/>
        <v>#NUM!</v>
      </c>
    </row>
    <row r="1493" spans="28:36" x14ac:dyDescent="0.2">
      <c r="AB1493" s="114" t="s">
        <v>87</v>
      </c>
      <c r="AC1493" s="40">
        <f>_xll.qlInterestRateIndexFixingDate($Y$21,AD1493)</f>
        <v>49851</v>
      </c>
      <c r="AD1493" s="40">
        <f>_xll.qlCalendarAdvance(calendar,$AD1492,AB1493,,,trigger)</f>
        <v>49853</v>
      </c>
      <c r="AE1493" s="40">
        <f>_xll.qlInterestRateIndexMaturity($Y$21,AD1493,)</f>
        <v>49947</v>
      </c>
      <c r="AF1493" s="43" t="e">
        <f>_xll.qlTenorBasisValue(TenorBasis3M,AD1493,_xll.ohTrigger(trigger,$Y$36))</f>
        <v>#NUM!</v>
      </c>
      <c r="AG1493" s="82" t="e">
        <f t="shared" si="60"/>
        <v>#NUM!</v>
      </c>
      <c r="AH1493" s="82">
        <f>_xll.qlIndexFixing($Y$21,$AC1493,TRUE,_xll.ohTrigger(trigger))</f>
        <v>1.7402576469649583E-2</v>
      </c>
      <c r="AI1493" s="43" t="e">
        <f>_xll.qlIndexFixing($Y$6,$AC1493,TRUE,trigger)</f>
        <v>#NUM!</v>
      </c>
      <c r="AJ1493" s="45" t="e">
        <f t="shared" si="61"/>
        <v>#NUM!</v>
      </c>
    </row>
    <row r="1494" spans="28:36" x14ac:dyDescent="0.2">
      <c r="AB1494" s="114" t="s">
        <v>87</v>
      </c>
      <c r="AC1494" s="40">
        <f>_xll.qlInterestRateIndexFixingDate($Y$21,AD1494)</f>
        <v>49858</v>
      </c>
      <c r="AD1494" s="40">
        <f>_xll.qlCalendarAdvance(calendar,$AD1493,AB1494,,,trigger)</f>
        <v>49860</v>
      </c>
      <c r="AE1494" s="40">
        <f>_xll.qlInterestRateIndexMaturity($Y$21,AD1494,)</f>
        <v>49954</v>
      </c>
      <c r="AF1494" s="43" t="e">
        <f>_xll.qlTenorBasisValue(TenorBasis3M,AD1494,_xll.ohTrigger(trigger,$Y$36))</f>
        <v>#NUM!</v>
      </c>
      <c r="AG1494" s="82" t="e">
        <f t="shared" si="60"/>
        <v>#NUM!</v>
      </c>
      <c r="AH1494" s="82">
        <f>_xll.qlIndexFixing($Y$21,$AC1494,TRUE,_xll.ohTrigger(trigger))</f>
        <v>1.7388173439182569E-2</v>
      </c>
      <c r="AI1494" s="43" t="e">
        <f>_xll.qlIndexFixing($Y$6,$AC1494,TRUE,trigger)</f>
        <v>#NUM!</v>
      </c>
      <c r="AJ1494" s="45" t="e">
        <f t="shared" si="61"/>
        <v>#NUM!</v>
      </c>
    </row>
    <row r="1495" spans="28:36" x14ac:dyDescent="0.2">
      <c r="AB1495" s="114" t="s">
        <v>87</v>
      </c>
      <c r="AC1495" s="40">
        <f>_xll.qlInterestRateIndexFixingDate($Y$21,AD1495)</f>
        <v>49865</v>
      </c>
      <c r="AD1495" s="40">
        <f>_xll.qlCalendarAdvance(calendar,$AD1494,AB1495,,,trigger)</f>
        <v>49867</v>
      </c>
      <c r="AE1495" s="40">
        <f>_xll.qlInterestRateIndexMaturity($Y$21,AD1495,)</f>
        <v>49961</v>
      </c>
      <c r="AF1495" s="43" t="e">
        <f>_xll.qlTenorBasisValue(TenorBasis3M,AD1495,_xll.ohTrigger(trigger,$Y$36))</f>
        <v>#NUM!</v>
      </c>
      <c r="AG1495" s="82" t="e">
        <f t="shared" si="60"/>
        <v>#NUM!</v>
      </c>
      <c r="AH1495" s="82">
        <f>_xll.qlIndexFixing($Y$21,$AC1495,TRUE,_xll.ohTrigger(trigger))</f>
        <v>1.7373815259628323E-2</v>
      </c>
      <c r="AI1495" s="43" t="e">
        <f>_xll.qlIndexFixing($Y$6,$AC1495,TRUE,trigger)</f>
        <v>#NUM!</v>
      </c>
      <c r="AJ1495" s="45" t="e">
        <f t="shared" si="61"/>
        <v>#NUM!</v>
      </c>
    </row>
    <row r="1496" spans="28:36" x14ac:dyDescent="0.2">
      <c r="AB1496" s="114" t="s">
        <v>87</v>
      </c>
      <c r="AC1496" s="40">
        <f>_xll.qlInterestRateIndexFixingDate($Y$21,AD1496)</f>
        <v>49872</v>
      </c>
      <c r="AD1496" s="40">
        <f>_xll.qlCalendarAdvance(calendar,$AD1495,AB1496,,,trigger)</f>
        <v>49874</v>
      </c>
      <c r="AE1496" s="40">
        <f>_xll.qlInterestRateIndexMaturity($Y$21,AD1496,)</f>
        <v>49968</v>
      </c>
      <c r="AF1496" s="43" t="e">
        <f>_xll.qlTenorBasisValue(TenorBasis3M,AD1496,_xll.ohTrigger(trigger,$Y$36))</f>
        <v>#NUM!</v>
      </c>
      <c r="AG1496" s="82" t="e">
        <f t="shared" si="60"/>
        <v>#NUM!</v>
      </c>
      <c r="AH1496" s="82">
        <f>_xll.qlIndexFixing($Y$21,$AC1496,TRUE,_xll.ohTrigger(trigger))</f>
        <v>1.7359501930485122E-2</v>
      </c>
      <c r="AI1496" s="43" t="e">
        <f>_xll.qlIndexFixing($Y$6,$AC1496,TRUE,trigger)</f>
        <v>#NUM!</v>
      </c>
      <c r="AJ1496" s="45" t="e">
        <f t="shared" si="61"/>
        <v>#NUM!</v>
      </c>
    </row>
    <row r="1497" spans="28:36" x14ac:dyDescent="0.2">
      <c r="AB1497" s="114" t="s">
        <v>87</v>
      </c>
      <c r="AC1497" s="40">
        <f>_xll.qlInterestRateIndexFixingDate($Y$21,AD1497)</f>
        <v>49879</v>
      </c>
      <c r="AD1497" s="40">
        <f>_xll.qlCalendarAdvance(calendar,$AD1496,AB1497,,,trigger)</f>
        <v>49881</v>
      </c>
      <c r="AE1497" s="40">
        <f>_xll.qlInterestRateIndexMaturity($Y$21,AD1497,)</f>
        <v>49975</v>
      </c>
      <c r="AF1497" s="43" t="e">
        <f>_xll.qlTenorBasisValue(TenorBasis3M,AD1497,_xll.ohTrigger(trigger,$Y$36))</f>
        <v>#NUM!</v>
      </c>
      <c r="AG1497" s="82" t="e">
        <f t="shared" si="60"/>
        <v>#NUM!</v>
      </c>
      <c r="AH1497" s="82">
        <f>_xll.qlIndexFixing($Y$21,$AC1497,TRUE,_xll.ohTrigger(trigger))</f>
        <v>1.7345233451252943E-2</v>
      </c>
      <c r="AI1497" s="43" t="e">
        <f>_xll.qlIndexFixing($Y$6,$AC1497,TRUE,trigger)</f>
        <v>#NUM!</v>
      </c>
      <c r="AJ1497" s="45" t="e">
        <f t="shared" si="61"/>
        <v>#NUM!</v>
      </c>
    </row>
    <row r="1498" spans="28:36" x14ac:dyDescent="0.2">
      <c r="AB1498" s="114" t="s">
        <v>87</v>
      </c>
      <c r="AC1498" s="40">
        <f>_xll.qlInterestRateIndexFixingDate($Y$21,AD1498)</f>
        <v>49886</v>
      </c>
      <c r="AD1498" s="40">
        <f>_xll.qlCalendarAdvance(calendar,$AD1497,AB1498,,,trigger)</f>
        <v>49888</v>
      </c>
      <c r="AE1498" s="40">
        <f>_xll.qlInterestRateIndexMaturity($Y$21,AD1498,)</f>
        <v>49982</v>
      </c>
      <c r="AF1498" s="43" t="e">
        <f>_xll.qlTenorBasisValue(TenorBasis3M,AD1498,_xll.ohTrigger(trigger,$Y$36))</f>
        <v>#NUM!</v>
      </c>
      <c r="AG1498" s="82" t="e">
        <f t="shared" si="60"/>
        <v>#NUM!</v>
      </c>
      <c r="AH1498" s="82">
        <f>_xll.qlIndexFixing($Y$21,$AC1498,TRUE,_xll.ohTrigger(trigger))</f>
        <v>1.7331009821433457E-2</v>
      </c>
      <c r="AI1498" s="43" t="e">
        <f>_xll.qlIndexFixing($Y$6,$AC1498,TRUE,trigger)</f>
        <v>#NUM!</v>
      </c>
      <c r="AJ1498" s="45" t="e">
        <f t="shared" si="61"/>
        <v>#NUM!</v>
      </c>
    </row>
    <row r="1499" spans="28:36" x14ac:dyDescent="0.2">
      <c r="AB1499" s="114" t="s">
        <v>87</v>
      </c>
      <c r="AC1499" s="40">
        <f>_xll.qlInterestRateIndexFixingDate($Y$21,AD1499)</f>
        <v>49893</v>
      </c>
      <c r="AD1499" s="40">
        <f>_xll.qlCalendarAdvance(calendar,$AD1498,AB1499,,,trigger)</f>
        <v>49895</v>
      </c>
      <c r="AE1499" s="40">
        <f>_xll.qlInterestRateIndexMaturity($Y$21,AD1499,)</f>
        <v>49989</v>
      </c>
      <c r="AF1499" s="43" t="e">
        <f>_xll.qlTenorBasisValue(TenorBasis3M,AD1499,_xll.ohTrigger(trigger,$Y$36))</f>
        <v>#NUM!</v>
      </c>
      <c r="AG1499" s="82" t="e">
        <f t="shared" si="60"/>
        <v>#NUM!</v>
      </c>
      <c r="AH1499" s="82">
        <f>_xll.qlIndexFixing($Y$21,$AC1499,TRUE,_xll.ohTrigger(trigger))</f>
        <v>1.7316831040530892E-2</v>
      </c>
      <c r="AI1499" s="43" t="e">
        <f>_xll.qlIndexFixing($Y$6,$AC1499,TRUE,trigger)</f>
        <v>#NUM!</v>
      </c>
      <c r="AJ1499" s="45" t="e">
        <f t="shared" si="61"/>
        <v>#NUM!</v>
      </c>
    </row>
    <row r="1500" spans="28:36" x14ac:dyDescent="0.2">
      <c r="AB1500" s="114" t="s">
        <v>87</v>
      </c>
      <c r="AC1500" s="40">
        <f>_xll.qlInterestRateIndexFixingDate($Y$21,AD1500)</f>
        <v>49900</v>
      </c>
      <c r="AD1500" s="40">
        <f>_xll.qlCalendarAdvance(calendar,$AD1499,AB1500,,,trigger)</f>
        <v>49902</v>
      </c>
      <c r="AE1500" s="40">
        <f>_xll.qlInterestRateIndexMaturity($Y$21,AD1500,)</f>
        <v>49996</v>
      </c>
      <c r="AF1500" s="43" t="e">
        <f>_xll.qlTenorBasisValue(TenorBasis3M,AD1500,_xll.ohTrigger(trigger,$Y$36))</f>
        <v>#NUM!</v>
      </c>
      <c r="AG1500" s="82" t="e">
        <f t="shared" si="60"/>
        <v>#NUM!</v>
      </c>
      <c r="AH1500" s="82">
        <f>_xll.qlIndexFixing($Y$21,$AC1500,TRUE,_xll.ohTrigger(trigger))</f>
        <v>1.7302697108046921E-2</v>
      </c>
      <c r="AI1500" s="43" t="e">
        <f>_xll.qlIndexFixing($Y$6,$AC1500,TRUE,trigger)</f>
        <v>#NUM!</v>
      </c>
      <c r="AJ1500" s="45" t="e">
        <f t="shared" si="61"/>
        <v>#NUM!</v>
      </c>
    </row>
    <row r="1501" spans="28:36" x14ac:dyDescent="0.2">
      <c r="AB1501" s="114" t="s">
        <v>87</v>
      </c>
      <c r="AC1501" s="40">
        <f>_xll.qlInterestRateIndexFixingDate($Y$21,AD1501)</f>
        <v>49907</v>
      </c>
      <c r="AD1501" s="40">
        <f>_xll.qlCalendarAdvance(calendar,$AD1500,AB1501,,,trigger)</f>
        <v>49909</v>
      </c>
      <c r="AE1501" s="40">
        <f>_xll.qlInterestRateIndexMaturity($Y$21,AD1501,)</f>
        <v>50003</v>
      </c>
      <c r="AF1501" s="43" t="e">
        <f>_xll.qlTenorBasisValue(TenorBasis3M,AD1501,_xll.ohTrigger(trigger,$Y$36))</f>
        <v>#NUM!</v>
      </c>
      <c r="AG1501" s="82" t="e">
        <f t="shared" si="60"/>
        <v>#NUM!</v>
      </c>
      <c r="AH1501" s="82">
        <f>_xll.qlIndexFixing($Y$21,$AC1501,TRUE,_xll.ohTrigger(trigger))</f>
        <v>1.7288608023489176E-2</v>
      </c>
      <c r="AI1501" s="43" t="e">
        <f>_xll.qlIndexFixing($Y$6,$AC1501,TRUE,trigger)</f>
        <v>#NUM!</v>
      </c>
      <c r="AJ1501" s="45" t="e">
        <f t="shared" si="61"/>
        <v>#NUM!</v>
      </c>
    </row>
    <row r="1502" spans="28:36" x14ac:dyDescent="0.2">
      <c r="AB1502" s="114" t="s">
        <v>87</v>
      </c>
      <c r="AC1502" s="40">
        <f>_xll.qlInterestRateIndexFixingDate($Y$21,AD1502)</f>
        <v>49914</v>
      </c>
      <c r="AD1502" s="40">
        <f>_xll.qlCalendarAdvance(calendar,$AD1501,AB1502,,,trigger)</f>
        <v>49916</v>
      </c>
      <c r="AE1502" s="40">
        <f>_xll.qlInterestRateIndexMaturity($Y$21,AD1502,)</f>
        <v>50007</v>
      </c>
      <c r="AF1502" s="43" t="e">
        <f>_xll.qlTenorBasisValue(TenorBasis3M,AD1502,_xll.ohTrigger(trigger,$Y$36))</f>
        <v>#NUM!</v>
      </c>
      <c r="AG1502" s="82" t="e">
        <f t="shared" si="60"/>
        <v>#NUM!</v>
      </c>
      <c r="AH1502" s="82">
        <f>_xll.qlIndexFixing($Y$21,$AC1502,TRUE,_xll.ohTrigger(trigger))</f>
        <v>1.7276306468159777E-2</v>
      </c>
      <c r="AI1502" s="43" t="e">
        <f>_xll.qlIndexFixing($Y$6,$AC1502,TRUE,trigger)</f>
        <v>#NUM!</v>
      </c>
      <c r="AJ1502" s="45" t="e">
        <f t="shared" si="61"/>
        <v>#NUM!</v>
      </c>
    </row>
    <row r="1503" spans="28:36" x14ac:dyDescent="0.2">
      <c r="AB1503" s="114" t="s">
        <v>87</v>
      </c>
      <c r="AC1503" s="40">
        <f>_xll.qlInterestRateIndexFixingDate($Y$21,AD1503)</f>
        <v>49921</v>
      </c>
      <c r="AD1503" s="40">
        <f>_xll.qlCalendarAdvance(calendar,$AD1502,AB1503,,,trigger)</f>
        <v>49923</v>
      </c>
      <c r="AE1503" s="40">
        <f>_xll.qlInterestRateIndexMaturity($Y$21,AD1503,)</f>
        <v>50014</v>
      </c>
      <c r="AF1503" s="43" t="e">
        <f>_xll.qlTenorBasisValue(TenorBasis3M,AD1503,_xll.ohTrigger(trigger,$Y$36))</f>
        <v>#NUM!</v>
      </c>
      <c r="AG1503" s="82" t="e">
        <f t="shared" si="60"/>
        <v>#NUM!</v>
      </c>
      <c r="AH1503" s="82">
        <f>_xll.qlIndexFixing($Y$21,$AC1503,TRUE,_xll.ohTrigger(trigger))</f>
        <v>1.7262299479552549E-2</v>
      </c>
      <c r="AI1503" s="43" t="e">
        <f>_xll.qlIndexFixing($Y$6,$AC1503,TRUE,trigger)</f>
        <v>#NUM!</v>
      </c>
      <c r="AJ1503" s="45" t="e">
        <f t="shared" si="61"/>
        <v>#NUM!</v>
      </c>
    </row>
    <row r="1504" spans="28:36" x14ac:dyDescent="0.2">
      <c r="AB1504" s="114" t="s">
        <v>87</v>
      </c>
      <c r="AC1504" s="40">
        <f>_xll.qlInterestRateIndexFixingDate($Y$21,AD1504)</f>
        <v>49928</v>
      </c>
      <c r="AD1504" s="40">
        <f>_xll.qlCalendarAdvance(calendar,$AD1503,AB1504,,,trigger)</f>
        <v>49930</v>
      </c>
      <c r="AE1504" s="40">
        <f>_xll.qlInterestRateIndexMaturity($Y$21,AD1504,)</f>
        <v>50021</v>
      </c>
      <c r="AF1504" s="43" t="e">
        <f>_xll.qlTenorBasisValue(TenorBasis3M,AD1504,_xll.ohTrigger(trigger,$Y$36))</f>
        <v>#NUM!</v>
      </c>
      <c r="AG1504" s="82" t="e">
        <f t="shared" si="60"/>
        <v>#NUM!</v>
      </c>
      <c r="AH1504" s="82">
        <f>_xll.qlIndexFixing($Y$21,$AC1504,TRUE,_xll.ohTrigger(trigger))</f>
        <v>1.7248337329444832E-2</v>
      </c>
      <c r="AI1504" s="43" t="e">
        <f>_xll.qlIndexFixing($Y$6,$AC1504,TRUE,trigger)</f>
        <v>#NUM!</v>
      </c>
      <c r="AJ1504" s="45" t="e">
        <f t="shared" si="61"/>
        <v>#NUM!</v>
      </c>
    </row>
    <row r="1505" spans="28:36" x14ac:dyDescent="0.2">
      <c r="AB1505" s="114" t="s">
        <v>87</v>
      </c>
      <c r="AC1505" s="40">
        <f>_xll.qlInterestRateIndexFixingDate($Y$21,AD1505)</f>
        <v>49935</v>
      </c>
      <c r="AD1505" s="40">
        <f>_xll.qlCalendarAdvance(calendar,$AD1504,AB1505,,,trigger)</f>
        <v>49937</v>
      </c>
      <c r="AE1505" s="40">
        <f>_xll.qlInterestRateIndexMaturity($Y$21,AD1505,)</f>
        <v>50028</v>
      </c>
      <c r="AF1505" s="43" t="e">
        <f>_xll.qlTenorBasisValue(TenorBasis3M,AD1505,_xll.ohTrigger(trigger,$Y$36))</f>
        <v>#NUM!</v>
      </c>
      <c r="AG1505" s="82" t="e">
        <f t="shared" si="60"/>
        <v>#NUM!</v>
      </c>
      <c r="AH1505" s="82">
        <f>_xll.qlIndexFixing($Y$21,$AC1505,TRUE,_xll.ohTrigger(trigger))</f>
        <v>1.7234420017363149E-2</v>
      </c>
      <c r="AI1505" s="43" t="e">
        <f>_xll.qlIndexFixing($Y$6,$AC1505,TRUE,trigger)</f>
        <v>#NUM!</v>
      </c>
      <c r="AJ1505" s="45" t="e">
        <f t="shared" si="61"/>
        <v>#NUM!</v>
      </c>
    </row>
    <row r="1506" spans="28:36" x14ac:dyDescent="0.2">
      <c r="AB1506" s="114" t="s">
        <v>87</v>
      </c>
      <c r="AC1506" s="40">
        <f>_xll.qlInterestRateIndexFixingDate($Y$21,AD1506)</f>
        <v>49942</v>
      </c>
      <c r="AD1506" s="40">
        <f>_xll.qlCalendarAdvance(calendar,$AD1505,AB1506,,,trigger)</f>
        <v>49944</v>
      </c>
      <c r="AE1506" s="40">
        <f>_xll.qlInterestRateIndexMaturity($Y$21,AD1506,)</f>
        <v>50038</v>
      </c>
      <c r="AF1506" s="43" t="e">
        <f>_xll.qlTenorBasisValue(TenorBasis3M,AD1506,_xll.ohTrigger(trigger,$Y$36))</f>
        <v>#NUM!</v>
      </c>
      <c r="AG1506" s="82" t="e">
        <f t="shared" si="60"/>
        <v>#NUM!</v>
      </c>
      <c r="AH1506" s="82">
        <f>_xll.qlIndexFixing($Y$21,$AC1506,TRUE,_xll.ohTrigger(trigger))</f>
        <v>1.7218835302414356E-2</v>
      </c>
      <c r="AI1506" s="43" t="e">
        <f>_xll.qlIndexFixing($Y$6,$AC1506,TRUE,trigger)</f>
        <v>#NUM!</v>
      </c>
      <c r="AJ1506" s="45" t="e">
        <f t="shared" si="61"/>
        <v>#NUM!</v>
      </c>
    </row>
    <row r="1507" spans="28:36" x14ac:dyDescent="0.2">
      <c r="AB1507" s="114" t="s">
        <v>87</v>
      </c>
      <c r="AC1507" s="40">
        <f>_xll.qlInterestRateIndexFixingDate($Y$21,AD1507)</f>
        <v>49949</v>
      </c>
      <c r="AD1507" s="40">
        <f>_xll.qlCalendarAdvance(calendar,$AD1506,AB1507,,,trigger)</f>
        <v>49951</v>
      </c>
      <c r="AE1507" s="40">
        <f>_xll.qlInterestRateIndexMaturity($Y$21,AD1507,)</f>
        <v>50045</v>
      </c>
      <c r="AF1507" s="43" t="e">
        <f>_xll.qlTenorBasisValue(TenorBasis3M,AD1507,_xll.ohTrigger(trigger,$Y$36))</f>
        <v>#NUM!</v>
      </c>
      <c r="AG1507" s="82" t="e">
        <f t="shared" si="60"/>
        <v>#NUM!</v>
      </c>
      <c r="AH1507" s="82">
        <f>_xll.qlIndexFixing($Y$21,$AC1507,TRUE,_xll.ohTrigger(trigger))</f>
        <v>1.7205015295128561E-2</v>
      </c>
      <c r="AI1507" s="43" t="e">
        <f>_xll.qlIndexFixing($Y$6,$AC1507,TRUE,trigger)</f>
        <v>#NUM!</v>
      </c>
      <c r="AJ1507" s="45" t="e">
        <f t="shared" si="61"/>
        <v>#NUM!</v>
      </c>
    </row>
    <row r="1508" spans="28:36" x14ac:dyDescent="0.2">
      <c r="AB1508" s="114" t="s">
        <v>87</v>
      </c>
      <c r="AC1508" s="40">
        <f>_xll.qlInterestRateIndexFixingDate($Y$21,AD1508)</f>
        <v>49956</v>
      </c>
      <c r="AD1508" s="40">
        <f>_xll.qlCalendarAdvance(calendar,$AD1507,AB1508,,,trigger)</f>
        <v>49958</v>
      </c>
      <c r="AE1508" s="40">
        <f>_xll.qlInterestRateIndexMaturity($Y$21,AD1508,)</f>
        <v>50052</v>
      </c>
      <c r="AF1508" s="43" t="e">
        <f>_xll.qlTenorBasisValue(TenorBasis3M,AD1508,_xll.ohTrigger(trigger,$Y$36))</f>
        <v>#NUM!</v>
      </c>
      <c r="AG1508" s="82" t="e">
        <f t="shared" si="60"/>
        <v>#NUM!</v>
      </c>
      <c r="AH1508" s="82">
        <f>_xll.qlIndexFixing($Y$21,$AC1508,TRUE,_xll.ohTrigger(trigger))</f>
        <v>1.7191240132355554E-2</v>
      </c>
      <c r="AI1508" s="43" t="e">
        <f>_xll.qlIndexFixing($Y$6,$AC1508,TRUE,trigger)</f>
        <v>#NUM!</v>
      </c>
      <c r="AJ1508" s="45" t="e">
        <f t="shared" si="61"/>
        <v>#NUM!</v>
      </c>
    </row>
    <row r="1509" spans="28:36" x14ac:dyDescent="0.2">
      <c r="AB1509" s="114" t="s">
        <v>87</v>
      </c>
      <c r="AC1509" s="40">
        <f>_xll.qlInterestRateIndexFixingDate($Y$21,AD1509)</f>
        <v>49963</v>
      </c>
      <c r="AD1509" s="40">
        <f>_xll.qlCalendarAdvance(calendar,$AD1508,AB1509,,,trigger)</f>
        <v>49965</v>
      </c>
      <c r="AE1509" s="40">
        <f>_xll.qlInterestRateIndexMaturity($Y$21,AD1509,)</f>
        <v>50059</v>
      </c>
      <c r="AF1509" s="43" t="e">
        <f>_xll.qlTenorBasisValue(TenorBasis3M,AD1509,_xll.ohTrigger(trigger,$Y$36))</f>
        <v>#NUM!</v>
      </c>
      <c r="AG1509" s="82" t="e">
        <f t="shared" si="60"/>
        <v>#NUM!</v>
      </c>
      <c r="AH1509" s="82">
        <f>_xll.qlIndexFixing($Y$21,$AC1509,TRUE,_xll.ohTrigger(trigger))</f>
        <v>1.7177509813614013E-2</v>
      </c>
      <c r="AI1509" s="43" t="e">
        <f>_xll.qlIndexFixing($Y$6,$AC1509,TRUE,trigger)</f>
        <v>#NUM!</v>
      </c>
      <c r="AJ1509" s="45" t="e">
        <f t="shared" si="61"/>
        <v>#NUM!</v>
      </c>
    </row>
    <row r="1510" spans="28:36" x14ac:dyDescent="0.2">
      <c r="AB1510" s="114" t="s">
        <v>87</v>
      </c>
      <c r="AC1510" s="40">
        <f>_xll.qlInterestRateIndexFixingDate($Y$21,AD1510)</f>
        <v>49970</v>
      </c>
      <c r="AD1510" s="40">
        <f>_xll.qlCalendarAdvance(calendar,$AD1509,AB1510,,,trigger)</f>
        <v>49972</v>
      </c>
      <c r="AE1510" s="40">
        <f>_xll.qlInterestRateIndexMaturity($Y$21,AD1510,)</f>
        <v>50066</v>
      </c>
      <c r="AF1510" s="43" t="e">
        <f>_xll.qlTenorBasisValue(TenorBasis3M,AD1510,_xll.ohTrigger(trigger,$Y$36))</f>
        <v>#NUM!</v>
      </c>
      <c r="AG1510" s="82" t="e">
        <f t="shared" si="60"/>
        <v>#NUM!</v>
      </c>
      <c r="AH1510" s="82">
        <f>_xll.qlIndexFixing($Y$21,$AC1510,TRUE,_xll.ohTrigger(trigger))</f>
        <v>1.7163824338422621E-2</v>
      </c>
      <c r="AI1510" s="43" t="e">
        <f>_xll.qlIndexFixing($Y$6,$AC1510,TRUE,trigger)</f>
        <v>#NUM!</v>
      </c>
      <c r="AJ1510" s="45" t="e">
        <f t="shared" si="61"/>
        <v>#NUM!</v>
      </c>
    </row>
    <row r="1511" spans="28:36" x14ac:dyDescent="0.2">
      <c r="AB1511" s="114" t="s">
        <v>87</v>
      </c>
      <c r="AC1511" s="40">
        <f>_xll.qlInterestRateIndexFixingDate($Y$21,AD1511)</f>
        <v>49977</v>
      </c>
      <c r="AD1511" s="40">
        <f>_xll.qlCalendarAdvance(calendar,$AD1510,AB1511,,,trigger)</f>
        <v>49979</v>
      </c>
      <c r="AE1511" s="40">
        <f>_xll.qlInterestRateIndexMaturity($Y$21,AD1511,)</f>
        <v>50070</v>
      </c>
      <c r="AF1511" s="43" t="e">
        <f>_xll.qlTenorBasisValue(TenorBasis3M,AD1511,_xll.ohTrigger(trigger,$Y$36))</f>
        <v>#NUM!</v>
      </c>
      <c r="AG1511" s="82" t="e">
        <f t="shared" si="60"/>
        <v>#NUM!</v>
      </c>
      <c r="AH1511" s="82">
        <f>_xll.qlIndexFixing($Y$21,$AC1511,TRUE,_xll.ohTrigger(trigger))</f>
        <v>1.7151857717168366E-2</v>
      </c>
      <c r="AI1511" s="43" t="e">
        <f>_xll.qlIndexFixing($Y$6,$AC1511,TRUE,trigger)</f>
        <v>#NUM!</v>
      </c>
      <c r="AJ1511" s="45" t="e">
        <f t="shared" si="61"/>
        <v>#NUM!</v>
      </c>
    </row>
    <row r="1512" spans="28:36" x14ac:dyDescent="0.2">
      <c r="AB1512" s="114" t="s">
        <v>87</v>
      </c>
      <c r="AC1512" s="40">
        <f>_xll.qlInterestRateIndexFixingDate($Y$21,AD1512)</f>
        <v>49984</v>
      </c>
      <c r="AD1512" s="40">
        <f>_xll.qlCalendarAdvance(calendar,$AD1511,AB1512,,,trigger)</f>
        <v>49986</v>
      </c>
      <c r="AE1512" s="40">
        <f>_xll.qlInterestRateIndexMaturity($Y$21,AD1512,)</f>
        <v>50080</v>
      </c>
      <c r="AF1512" s="43" t="e">
        <f>_xll.qlTenorBasisValue(TenorBasis3M,AD1512,_xll.ohTrigger(trigger,$Y$36))</f>
        <v>#NUM!</v>
      </c>
      <c r="AG1512" s="82" t="e">
        <f t="shared" si="60"/>
        <v>#NUM!</v>
      </c>
      <c r="AH1512" s="82">
        <f>_xll.qlIndexFixing($Y$21,$AC1512,TRUE,_xll.ohTrigger(trigger))</f>
        <v>1.7136587916783727E-2</v>
      </c>
      <c r="AI1512" s="43" t="e">
        <f>_xll.qlIndexFixing($Y$6,$AC1512,TRUE,trigger)</f>
        <v>#NUM!</v>
      </c>
      <c r="AJ1512" s="45" t="e">
        <f t="shared" si="61"/>
        <v>#NUM!</v>
      </c>
    </row>
    <row r="1513" spans="28:36" x14ac:dyDescent="0.2">
      <c r="AB1513" s="114" t="s">
        <v>87</v>
      </c>
      <c r="AC1513" s="40">
        <f>_xll.qlInterestRateIndexFixingDate($Y$21,AD1513)</f>
        <v>49991</v>
      </c>
      <c r="AD1513" s="40">
        <f>_xll.qlCalendarAdvance(calendar,$AD1512,AB1513,,,trigger)</f>
        <v>49993</v>
      </c>
      <c r="AE1513" s="40">
        <f>_xll.qlInterestRateIndexMaturity($Y$21,AD1513,)</f>
        <v>50087</v>
      </c>
      <c r="AF1513" s="43" t="e">
        <f>_xll.qlTenorBasisValue(TenorBasis3M,AD1513,_xll.ohTrigger(trigger,$Y$36))</f>
        <v>#NUM!</v>
      </c>
      <c r="AG1513" s="82" t="e">
        <f t="shared" si="60"/>
        <v>#NUM!</v>
      </c>
      <c r="AH1513" s="82">
        <f>_xll.qlIndexFixing($Y$21,$AC1513,TRUE,_xll.ohTrigger(trigger))</f>
        <v>1.7123036969383793E-2</v>
      </c>
      <c r="AI1513" s="43" t="e">
        <f>_xll.qlIndexFixing($Y$6,$AC1513,TRUE,trigger)</f>
        <v>#NUM!</v>
      </c>
      <c r="AJ1513" s="45" t="e">
        <f t="shared" si="61"/>
        <v>#NUM!</v>
      </c>
    </row>
    <row r="1514" spans="28:36" x14ac:dyDescent="0.2">
      <c r="AB1514" s="114" t="s">
        <v>87</v>
      </c>
      <c r="AC1514" s="40">
        <f>_xll.qlInterestRateIndexFixingDate($Y$21,AD1514)</f>
        <v>49998</v>
      </c>
      <c r="AD1514" s="40">
        <f>_xll.qlCalendarAdvance(calendar,$AD1513,AB1514,,,trigger)</f>
        <v>50000</v>
      </c>
      <c r="AE1514" s="40">
        <f>_xll.qlInterestRateIndexMaturity($Y$21,AD1514,)</f>
        <v>50094</v>
      </c>
      <c r="AF1514" s="43" t="e">
        <f>_xll.qlTenorBasisValue(TenorBasis3M,AD1514,_xll.ohTrigger(trigger,$Y$36))</f>
        <v>#NUM!</v>
      </c>
      <c r="AG1514" s="82" t="e">
        <f t="shared" si="60"/>
        <v>#NUM!</v>
      </c>
      <c r="AH1514" s="82">
        <f>_xll.qlIndexFixing($Y$21,$AC1514,TRUE,_xll.ohTrigger(trigger))</f>
        <v>1.7109530863631702E-2</v>
      </c>
      <c r="AI1514" s="43" t="e">
        <f>_xll.qlIndexFixing($Y$6,$AC1514,TRUE,trigger)</f>
        <v>#NUM!</v>
      </c>
      <c r="AJ1514" s="45" t="e">
        <f t="shared" si="61"/>
        <v>#NUM!</v>
      </c>
    </row>
    <row r="1515" spans="28:36" x14ac:dyDescent="0.2">
      <c r="AB1515" s="114" t="s">
        <v>87</v>
      </c>
      <c r="AC1515" s="40">
        <f>_xll.qlInterestRateIndexFixingDate($Y$21,AD1515)</f>
        <v>50005</v>
      </c>
      <c r="AD1515" s="40">
        <f>_xll.qlCalendarAdvance(calendar,$AD1514,AB1515,,,trigger)</f>
        <v>50007</v>
      </c>
      <c r="AE1515" s="40">
        <f>_xll.qlInterestRateIndexMaturity($Y$21,AD1515,)</f>
        <v>50098</v>
      </c>
      <c r="AF1515" s="43" t="e">
        <f>_xll.qlTenorBasisValue(TenorBasis3M,AD1515,_xll.ohTrigger(trigger,$Y$36))</f>
        <v>#NUM!</v>
      </c>
      <c r="AG1515" s="82" t="e">
        <f t="shared" si="60"/>
        <v>#NUM!</v>
      </c>
      <c r="AH1515" s="82">
        <f>_xll.qlIndexFixing($Y$21,$AC1515,TRUE,_xll.ohTrigger(trigger))</f>
        <v>1.709771288516844E-2</v>
      </c>
      <c r="AI1515" s="43" t="e">
        <f>_xll.qlIndexFixing($Y$6,$AC1515,TRUE,trigger)</f>
        <v>#NUM!</v>
      </c>
      <c r="AJ1515" s="45" t="e">
        <f t="shared" si="61"/>
        <v>#NUM!</v>
      </c>
    </row>
    <row r="1516" spans="28:36" x14ac:dyDescent="0.2">
      <c r="AB1516" s="114" t="s">
        <v>87</v>
      </c>
      <c r="AC1516" s="40">
        <f>_xll.qlInterestRateIndexFixingDate($Y$21,AD1516)</f>
        <v>50012</v>
      </c>
      <c r="AD1516" s="40">
        <f>_xll.qlCalendarAdvance(calendar,$AD1515,AB1516,,,trigger)</f>
        <v>50014</v>
      </c>
      <c r="AE1516" s="40">
        <f>_xll.qlInterestRateIndexMaturity($Y$21,AD1516,)</f>
        <v>50104</v>
      </c>
      <c r="AF1516" s="43" t="e">
        <f>_xll.qlTenorBasisValue(TenorBasis3M,AD1516,_xll.ohTrigger(trigger,$Y$36))</f>
        <v>#NUM!</v>
      </c>
      <c r="AG1516" s="82" t="e">
        <f t="shared" si="60"/>
        <v>#NUM!</v>
      </c>
      <c r="AH1516" s="82">
        <f>_xll.qlIndexFixing($Y$21,$AC1516,TRUE,_xll.ohTrigger(trigger))</f>
        <v>1.7084834411210004E-2</v>
      </c>
      <c r="AI1516" s="43" t="e">
        <f>_xll.qlIndexFixing($Y$6,$AC1516,TRUE,trigger)</f>
        <v>#NUM!</v>
      </c>
      <c r="AJ1516" s="45" t="e">
        <f t="shared" si="61"/>
        <v>#NUM!</v>
      </c>
    </row>
    <row r="1517" spans="28:36" x14ac:dyDescent="0.2">
      <c r="AB1517" s="114" t="s">
        <v>87</v>
      </c>
      <c r="AC1517" s="40">
        <f>_xll.qlInterestRateIndexFixingDate($Y$21,AD1517)</f>
        <v>50019</v>
      </c>
      <c r="AD1517" s="40">
        <f>_xll.qlCalendarAdvance(calendar,$AD1516,AB1517,,,trigger)</f>
        <v>50021</v>
      </c>
      <c r="AE1517" s="40">
        <f>_xll.qlInterestRateIndexMaturity($Y$21,AD1517,)</f>
        <v>50111</v>
      </c>
      <c r="AF1517" s="43" t="e">
        <f>_xll.qlTenorBasisValue(TenorBasis3M,AD1517,_xll.ohTrigger(trigger,$Y$36))</f>
        <v>#NUM!</v>
      </c>
      <c r="AG1517" s="82" t="e">
        <f t="shared" si="60"/>
        <v>#NUM!</v>
      </c>
      <c r="AH1517" s="82">
        <f>_xll.qlIndexFixing($Y$21,$AC1517,TRUE,_xll.ohTrigger(trigger))</f>
        <v>1.7071452550363908E-2</v>
      </c>
      <c r="AI1517" s="43" t="e">
        <f>_xll.qlIndexFixing($Y$6,$AC1517,TRUE,trigger)</f>
        <v>#NUM!</v>
      </c>
      <c r="AJ1517" s="45" t="e">
        <f t="shared" si="61"/>
        <v>#NUM!</v>
      </c>
    </row>
    <row r="1518" spans="28:36" x14ac:dyDescent="0.2">
      <c r="AB1518" s="114" t="s">
        <v>87</v>
      </c>
      <c r="AC1518" s="40">
        <f>_xll.qlInterestRateIndexFixingDate($Y$21,AD1518)</f>
        <v>50026</v>
      </c>
      <c r="AD1518" s="40">
        <f>_xll.qlCalendarAdvance(calendar,$AD1517,AB1518,,,trigger)</f>
        <v>50028</v>
      </c>
      <c r="AE1518" s="40">
        <f>_xll.qlInterestRateIndexMaturity($Y$21,AD1518,)</f>
        <v>50118</v>
      </c>
      <c r="AF1518" s="43" t="e">
        <f>_xll.qlTenorBasisValue(TenorBasis3M,AD1518,_xll.ohTrigger(trigger,$Y$36))</f>
        <v>#NUM!</v>
      </c>
      <c r="AG1518" s="82" t="e">
        <f t="shared" si="60"/>
        <v>#NUM!</v>
      </c>
      <c r="AH1518" s="82">
        <f>_xll.qlIndexFixing($Y$21,$AC1518,TRUE,_xll.ohTrigger(trigger))</f>
        <v>1.7058115518957528E-2</v>
      </c>
      <c r="AI1518" s="43" t="e">
        <f>_xll.qlIndexFixing($Y$6,$AC1518,TRUE,trigger)</f>
        <v>#NUM!</v>
      </c>
      <c r="AJ1518" s="45" t="e">
        <f t="shared" si="61"/>
        <v>#NUM!</v>
      </c>
    </row>
    <row r="1519" spans="28:36" x14ac:dyDescent="0.2">
      <c r="AB1519" s="114" t="s">
        <v>87</v>
      </c>
      <c r="AC1519" s="40">
        <f>_xll.qlInterestRateIndexFixingDate($Y$21,AD1519)</f>
        <v>50032</v>
      </c>
      <c r="AD1519" s="40">
        <f>_xll.qlCalendarAdvance(calendar,$AD1518,AB1519,,,trigger)</f>
        <v>50038</v>
      </c>
      <c r="AE1519" s="40">
        <f>_xll.qlInterestRateIndexMaturity($Y$21,AD1519,)</f>
        <v>50129</v>
      </c>
      <c r="AF1519" s="43" t="e">
        <f>_xll.qlTenorBasisValue(TenorBasis3M,AD1519,_xll.ohTrigger(trigger,$Y$36))</f>
        <v>#NUM!</v>
      </c>
      <c r="AG1519" s="82" t="e">
        <f t="shared" si="60"/>
        <v>#NUM!</v>
      </c>
      <c r="AH1519" s="82">
        <f>_xll.qlIndexFixing($Y$21,$AC1519,TRUE,_xll.ohTrigger(trigger))</f>
        <v>1.7038603548878654E-2</v>
      </c>
      <c r="AI1519" s="43" t="e">
        <f>_xll.qlIndexFixing($Y$6,$AC1519,TRUE,trigger)</f>
        <v>#NUM!</v>
      </c>
      <c r="AJ1519" s="45" t="e">
        <f t="shared" si="61"/>
        <v>#NUM!</v>
      </c>
    </row>
    <row r="1520" spans="28:36" x14ac:dyDescent="0.2">
      <c r="AB1520" s="114" t="s">
        <v>87</v>
      </c>
      <c r="AC1520" s="40">
        <f>_xll.qlInterestRateIndexFixingDate($Y$21,AD1520)</f>
        <v>50040</v>
      </c>
      <c r="AD1520" s="40">
        <f>_xll.qlCalendarAdvance(calendar,$AD1519,AB1520,,,trigger)</f>
        <v>50045</v>
      </c>
      <c r="AE1520" s="40">
        <f>_xll.qlInterestRateIndexMaturity($Y$21,AD1520,)</f>
        <v>50137</v>
      </c>
      <c r="AF1520" s="43" t="e">
        <f>_xll.qlTenorBasisValue(TenorBasis3M,AD1520,_xll.ohTrigger(trigger,$Y$36))</f>
        <v>#NUM!</v>
      </c>
      <c r="AG1520" s="82" t="e">
        <f t="shared" si="60"/>
        <v>#NUM!</v>
      </c>
      <c r="AH1520" s="82">
        <f>_xll.qlIndexFixing($Y$21,$AC1520,TRUE,_xll.ohTrigger(trigger))</f>
        <v>1.7024843939015752E-2</v>
      </c>
      <c r="AI1520" s="43" t="e">
        <f>_xll.qlIndexFixing($Y$6,$AC1520,TRUE,trigger)</f>
        <v>#NUM!</v>
      </c>
      <c r="AJ1520" s="45" t="e">
        <f t="shared" si="61"/>
        <v>#NUM!</v>
      </c>
    </row>
    <row r="1521" spans="28:36" x14ac:dyDescent="0.2">
      <c r="AB1521" s="114" t="s">
        <v>87</v>
      </c>
      <c r="AC1521" s="40">
        <f>_xll.qlInterestRateIndexFixingDate($Y$21,AD1521)</f>
        <v>50048</v>
      </c>
      <c r="AD1521" s="40">
        <f>_xll.qlCalendarAdvance(calendar,$AD1520,AB1521,,,trigger)</f>
        <v>50052</v>
      </c>
      <c r="AE1521" s="40">
        <f>_xll.qlInterestRateIndexMaturity($Y$21,AD1521,)</f>
        <v>50143</v>
      </c>
      <c r="AF1521" s="43" t="e">
        <f>_xll.qlTenorBasisValue(TenorBasis3M,AD1521,_xll.ohTrigger(trigger,$Y$36))</f>
        <v>#NUM!</v>
      </c>
      <c r="AG1521" s="82" t="e">
        <f t="shared" si="60"/>
        <v>#NUM!</v>
      </c>
      <c r="AH1521" s="82">
        <f>_xll.qlIndexFixing($Y$21,$AC1521,TRUE,_xll.ohTrigger(trigger))</f>
        <v>1.7012197211095891E-2</v>
      </c>
      <c r="AI1521" s="43" t="e">
        <f>_xll.qlIndexFixing($Y$6,$AC1521,TRUE,trigger)</f>
        <v>#NUM!</v>
      </c>
      <c r="AJ1521" s="45" t="e">
        <f t="shared" si="61"/>
        <v>#NUM!</v>
      </c>
    </row>
    <row r="1522" spans="28:36" x14ac:dyDescent="0.2">
      <c r="AB1522" s="114" t="s">
        <v>87</v>
      </c>
      <c r="AC1522" s="40">
        <f>_xll.qlInterestRateIndexFixingDate($Y$21,AD1522)</f>
        <v>50055</v>
      </c>
      <c r="AD1522" s="40">
        <f>_xll.qlCalendarAdvance(calendar,$AD1521,AB1522,,,trigger)</f>
        <v>50059</v>
      </c>
      <c r="AE1522" s="40">
        <f>_xll.qlInterestRateIndexMaturity($Y$21,AD1522,)</f>
        <v>50150</v>
      </c>
      <c r="AF1522" s="43" t="e">
        <f>_xll.qlTenorBasisValue(TenorBasis3M,AD1522,_xll.ohTrigger(trigger,$Y$36))</f>
        <v>#NUM!</v>
      </c>
      <c r="AG1522" s="82" t="e">
        <f t="shared" si="60"/>
        <v>#NUM!</v>
      </c>
      <c r="AH1522" s="82">
        <f>_xll.qlIndexFixing($Y$21,$AC1522,TRUE,_xll.ohTrigger(trigger))</f>
        <v>1.6999061287484619E-2</v>
      </c>
      <c r="AI1522" s="43" t="e">
        <f>_xll.qlIndexFixing($Y$6,$AC1522,TRUE,trigger)</f>
        <v>#NUM!</v>
      </c>
      <c r="AJ1522" s="45" t="e">
        <f t="shared" si="61"/>
        <v>#NUM!</v>
      </c>
    </row>
    <row r="1523" spans="28:36" x14ac:dyDescent="0.2">
      <c r="AB1523" s="114" t="s">
        <v>87</v>
      </c>
      <c r="AC1523" s="40">
        <f>_xll.qlInterestRateIndexFixingDate($Y$21,AD1523)</f>
        <v>50062</v>
      </c>
      <c r="AD1523" s="40">
        <f>_xll.qlCalendarAdvance(calendar,$AD1522,AB1523,,,trigger)</f>
        <v>50066</v>
      </c>
      <c r="AE1523" s="40">
        <f>_xll.qlInterestRateIndexMaturity($Y$21,AD1523,)</f>
        <v>50157</v>
      </c>
      <c r="AF1523" s="43" t="e">
        <f>_xll.qlTenorBasisValue(TenorBasis3M,AD1523,_xll.ohTrigger(trigger,$Y$36))</f>
        <v>#NUM!</v>
      </c>
      <c r="AG1523" s="82" t="e">
        <f t="shared" si="60"/>
        <v>#NUM!</v>
      </c>
      <c r="AH1523" s="82">
        <f>_xll.qlIndexFixing($Y$21,$AC1523,TRUE,_xll.ohTrigger(trigger))</f>
        <v>1.6985970193466576E-2</v>
      </c>
      <c r="AI1523" s="43" t="e">
        <f>_xll.qlIndexFixing($Y$6,$AC1523,TRUE,trigger)</f>
        <v>#NUM!</v>
      </c>
      <c r="AJ1523" s="45" t="e">
        <f t="shared" si="61"/>
        <v>#NUM!</v>
      </c>
    </row>
    <row r="1524" spans="28:36" x14ac:dyDescent="0.2">
      <c r="AB1524" s="114" t="s">
        <v>87</v>
      </c>
      <c r="AC1524" s="40">
        <f>_xll.qlInterestRateIndexFixingDate($Y$21,AD1524)</f>
        <v>50069</v>
      </c>
      <c r="AD1524" s="40">
        <f>_xll.qlCalendarAdvance(calendar,$AD1523,AB1524,,,trigger)</f>
        <v>50073</v>
      </c>
      <c r="AE1524" s="40">
        <f>_xll.qlInterestRateIndexMaturity($Y$21,AD1524,)</f>
        <v>50164</v>
      </c>
      <c r="AF1524" s="43" t="e">
        <f>_xll.qlTenorBasisValue(TenorBasis3M,AD1524,_xll.ohTrigger(trigger,$Y$36))</f>
        <v>#NUM!</v>
      </c>
      <c r="AG1524" s="82" t="e">
        <f t="shared" si="60"/>
        <v>#NUM!</v>
      </c>
      <c r="AH1524" s="82">
        <f>_xll.qlIndexFixing($Y$21,$AC1524,TRUE,_xll.ohTrigger(trigger))</f>
        <v>1.697292392859991E-2</v>
      </c>
      <c r="AI1524" s="43" t="e">
        <f>_xll.qlIndexFixing($Y$6,$AC1524,TRUE,trigger)</f>
        <v>#NUM!</v>
      </c>
      <c r="AJ1524" s="45" t="e">
        <f t="shared" si="61"/>
        <v>#NUM!</v>
      </c>
    </row>
    <row r="1525" spans="28:36" x14ac:dyDescent="0.2">
      <c r="AB1525" s="114" t="s">
        <v>87</v>
      </c>
      <c r="AC1525" s="40">
        <f>_xll.qlInterestRateIndexFixingDate($Y$21,AD1525)</f>
        <v>50076</v>
      </c>
      <c r="AD1525" s="40">
        <f>_xll.qlCalendarAdvance(calendar,$AD1524,AB1525,,,trigger)</f>
        <v>50080</v>
      </c>
      <c r="AE1525" s="40">
        <f>_xll.qlInterestRateIndexMaturity($Y$21,AD1525,)</f>
        <v>50171</v>
      </c>
      <c r="AF1525" s="43" t="e">
        <f>_xll.qlTenorBasisValue(TenorBasis3M,AD1525,_xll.ohTrigger(trigger,$Y$36))</f>
        <v>#NUM!</v>
      </c>
      <c r="AG1525" s="82" t="e">
        <f t="shared" si="60"/>
        <v>#NUM!</v>
      </c>
      <c r="AH1525" s="82">
        <f>_xll.qlIndexFixing($Y$21,$AC1525,TRUE,_xll.ohTrigger(trigger))</f>
        <v>1.6959922492441902E-2</v>
      </c>
      <c r="AI1525" s="43" t="e">
        <f>_xll.qlIndexFixing($Y$6,$AC1525,TRUE,trigger)</f>
        <v>#NUM!</v>
      </c>
      <c r="AJ1525" s="45" t="e">
        <f t="shared" si="61"/>
        <v>#NUM!</v>
      </c>
    </row>
    <row r="1526" spans="28:36" x14ac:dyDescent="0.2">
      <c r="AB1526" s="114" t="s">
        <v>87</v>
      </c>
      <c r="AC1526" s="40">
        <f>_xll.qlInterestRateIndexFixingDate($Y$21,AD1526)</f>
        <v>50083</v>
      </c>
      <c r="AD1526" s="40">
        <f>_xll.qlCalendarAdvance(calendar,$AD1525,AB1526,,,trigger)</f>
        <v>50087</v>
      </c>
      <c r="AE1526" s="40">
        <f>_xll.qlInterestRateIndexMaturity($Y$21,AD1526,)</f>
        <v>50178</v>
      </c>
      <c r="AF1526" s="43" t="e">
        <f>_xll.qlTenorBasisValue(TenorBasis3M,AD1526,_xll.ohTrigger(trigger,$Y$36))</f>
        <v>#NUM!</v>
      </c>
      <c r="AG1526" s="82" t="e">
        <f t="shared" si="60"/>
        <v>#NUM!</v>
      </c>
      <c r="AH1526" s="82">
        <f>_xll.qlIndexFixing($Y$21,$AC1526,TRUE,_xll.ohTrigger(trigger))</f>
        <v>1.6946965884553345E-2</v>
      </c>
      <c r="AI1526" s="43" t="e">
        <f>_xll.qlIndexFixing($Y$6,$AC1526,TRUE,trigger)</f>
        <v>#NUM!</v>
      </c>
      <c r="AJ1526" s="45" t="e">
        <f t="shared" si="61"/>
        <v>#NUM!</v>
      </c>
    </row>
    <row r="1527" spans="28:36" x14ac:dyDescent="0.2">
      <c r="AB1527" s="114" t="s">
        <v>87</v>
      </c>
      <c r="AC1527" s="40">
        <f>_xll.qlInterestRateIndexFixingDate($Y$21,AD1527)</f>
        <v>50090</v>
      </c>
      <c r="AD1527" s="40">
        <f>_xll.qlCalendarAdvance(calendar,$AD1526,AB1527,,,trigger)</f>
        <v>50094</v>
      </c>
      <c r="AE1527" s="40">
        <f>_xll.qlInterestRateIndexMaturity($Y$21,AD1527,)</f>
        <v>50185</v>
      </c>
      <c r="AF1527" s="43" t="e">
        <f>_xll.qlTenorBasisValue(TenorBasis3M,AD1527,_xll.ohTrigger(trigger,$Y$36))</f>
        <v>#NUM!</v>
      </c>
      <c r="AG1527" s="82" t="e">
        <f t="shared" si="60"/>
        <v>#NUM!</v>
      </c>
      <c r="AH1527" s="82">
        <f>_xll.qlIndexFixing($Y$21,$AC1527,TRUE,_xll.ohTrigger(trigger))</f>
        <v>1.693405410449678E-2</v>
      </c>
      <c r="AI1527" s="43" t="e">
        <f>_xll.qlIndexFixing($Y$6,$AC1527,TRUE,trigger)</f>
        <v>#NUM!</v>
      </c>
      <c r="AJ1527" s="45" t="e">
        <f t="shared" si="61"/>
        <v>#NUM!</v>
      </c>
    </row>
    <row r="1528" spans="28:36" x14ac:dyDescent="0.2">
      <c r="AB1528" s="114" t="s">
        <v>87</v>
      </c>
      <c r="AC1528" s="40">
        <f>_xll.qlInterestRateIndexFixingDate($Y$21,AD1528)</f>
        <v>50097</v>
      </c>
      <c r="AD1528" s="40">
        <f>_xll.qlCalendarAdvance(calendar,$AD1527,AB1528,,,trigger)</f>
        <v>50101</v>
      </c>
      <c r="AE1528" s="40">
        <f>_xll.qlInterestRateIndexMaturity($Y$21,AD1528,)</f>
        <v>50193</v>
      </c>
      <c r="AF1528" s="43" t="e">
        <f>_xll.qlTenorBasisValue(TenorBasis3M,AD1528,_xll.ohTrigger(trigger,$Y$36))</f>
        <v>#NUM!</v>
      </c>
      <c r="AG1528" s="82" t="e">
        <f t="shared" si="60"/>
        <v>#NUM!</v>
      </c>
      <c r="AH1528" s="82">
        <f>_xll.qlIndexFixing($Y$21,$AC1528,TRUE,_xll.ohTrigger(trigger))</f>
        <v>1.6920673841794517E-2</v>
      </c>
      <c r="AI1528" s="43" t="e">
        <f>_xll.qlIndexFixing($Y$6,$AC1528,TRUE,trigger)</f>
        <v>#NUM!</v>
      </c>
      <c r="AJ1528" s="45" t="e">
        <f t="shared" si="61"/>
        <v>#NUM!</v>
      </c>
    </row>
    <row r="1529" spans="28:36" x14ac:dyDescent="0.2">
      <c r="AB1529" s="114" t="s">
        <v>87</v>
      </c>
      <c r="AC1529" s="40">
        <f>_xll.qlInterestRateIndexFixingDate($Y$21,AD1529)</f>
        <v>50104</v>
      </c>
      <c r="AD1529" s="40">
        <f>_xll.qlCalendarAdvance(calendar,$AD1528,AB1529,,,trigger)</f>
        <v>50108</v>
      </c>
      <c r="AE1529" s="40">
        <f>_xll.qlInterestRateIndexMaturity($Y$21,AD1529,)</f>
        <v>50200</v>
      </c>
      <c r="AF1529" s="43" t="e">
        <f>_xll.qlTenorBasisValue(TenorBasis3M,AD1529,_xll.ohTrigger(trigger,$Y$36))</f>
        <v>#NUM!</v>
      </c>
      <c r="AG1529" s="82" t="e">
        <f t="shared" si="60"/>
        <v>#NUM!</v>
      </c>
      <c r="AH1529" s="82">
        <f>_xll.qlIndexFixing($Y$21,$AC1529,TRUE,_xll.ohTrigger(trigger))</f>
        <v>1.6907854316977177E-2</v>
      </c>
      <c r="AI1529" s="43" t="e">
        <f>_xll.qlIndexFixing($Y$6,$AC1529,TRUE,trigger)</f>
        <v>#NUM!</v>
      </c>
      <c r="AJ1529" s="45" t="e">
        <f t="shared" si="61"/>
        <v>#NUM!</v>
      </c>
    </row>
    <row r="1530" spans="28:36" x14ac:dyDescent="0.2">
      <c r="AB1530" s="114" t="s">
        <v>87</v>
      </c>
      <c r="AC1530" s="40">
        <f>_xll.qlInterestRateIndexFixingDate($Y$21,AD1530)</f>
        <v>50111</v>
      </c>
      <c r="AD1530" s="40">
        <f>_xll.qlCalendarAdvance(calendar,$AD1529,AB1530,,,trigger)</f>
        <v>50115</v>
      </c>
      <c r="AE1530" s="40">
        <f>_xll.qlInterestRateIndexMaturity($Y$21,AD1530,)</f>
        <v>50207</v>
      </c>
      <c r="AF1530" s="43" t="e">
        <f>_xll.qlTenorBasisValue(TenorBasis3M,AD1530,_xll.ohTrigger(trigger,$Y$36))</f>
        <v>#NUM!</v>
      </c>
      <c r="AG1530" s="82" t="e">
        <f t="shared" si="60"/>
        <v>#NUM!</v>
      </c>
      <c r="AH1530" s="82">
        <f>_xll.qlIndexFixing($Y$21,$AC1530,TRUE,_xll.ohTrigger(trigger))</f>
        <v>1.689507962120727E-2</v>
      </c>
      <c r="AI1530" s="43" t="e">
        <f>_xll.qlIndexFixing($Y$6,$AC1530,TRUE,trigger)</f>
        <v>#NUM!</v>
      </c>
      <c r="AJ1530" s="45" t="e">
        <f t="shared" si="61"/>
        <v>#NUM!</v>
      </c>
    </row>
    <row r="1531" spans="28:36" x14ac:dyDescent="0.2">
      <c r="AB1531" s="114" t="s">
        <v>87</v>
      </c>
      <c r="AC1531" s="40">
        <f>_xll.qlInterestRateIndexFixingDate($Y$21,AD1531)</f>
        <v>50118</v>
      </c>
      <c r="AD1531" s="40">
        <f>_xll.qlCalendarAdvance(calendar,$AD1530,AB1531,,,trigger)</f>
        <v>50122</v>
      </c>
      <c r="AE1531" s="40">
        <f>_xll.qlInterestRateIndexMaturity($Y$21,AD1531,)</f>
        <v>50214</v>
      </c>
      <c r="AF1531" s="43" t="e">
        <f>_xll.qlTenorBasisValue(TenorBasis3M,AD1531,_xll.ohTrigger(trigger,$Y$36))</f>
        <v>#NUM!</v>
      </c>
      <c r="AG1531" s="82" t="e">
        <f t="shared" si="60"/>
        <v>#NUM!</v>
      </c>
      <c r="AH1531" s="82">
        <f>_xll.qlIndexFixing($Y$21,$AC1531,TRUE,_xll.ohTrigger(trigger))</f>
        <v>1.688234975404862E-2</v>
      </c>
      <c r="AI1531" s="43" t="e">
        <f>_xll.qlIndexFixing($Y$6,$AC1531,TRUE,trigger)</f>
        <v>#NUM!</v>
      </c>
      <c r="AJ1531" s="45" t="e">
        <f t="shared" si="61"/>
        <v>#NUM!</v>
      </c>
    </row>
    <row r="1532" spans="28:36" x14ac:dyDescent="0.2">
      <c r="AB1532" s="114" t="s">
        <v>87</v>
      </c>
      <c r="AC1532" s="40">
        <f>_xll.qlInterestRateIndexFixingDate($Y$21,AD1532)</f>
        <v>50125</v>
      </c>
      <c r="AD1532" s="40">
        <f>_xll.qlCalendarAdvance(calendar,$AD1531,AB1532,,,trigger)</f>
        <v>50129</v>
      </c>
      <c r="AE1532" s="40">
        <f>_xll.qlInterestRateIndexMaturity($Y$21,AD1532,)</f>
        <v>50221</v>
      </c>
      <c r="AF1532" s="43" t="e">
        <f>_xll.qlTenorBasisValue(TenorBasis3M,AD1532,_xll.ohTrigger(trigger,$Y$36))</f>
        <v>#NUM!</v>
      </c>
      <c r="AG1532" s="82" t="e">
        <f t="shared" si="60"/>
        <v>#NUM!</v>
      </c>
      <c r="AH1532" s="82">
        <f>_xll.qlIndexFixing($Y$21,$AC1532,TRUE,_xll.ohTrigger(trigger))</f>
        <v>1.6869664715067661E-2</v>
      </c>
      <c r="AI1532" s="43" t="e">
        <f>_xll.qlIndexFixing($Y$6,$AC1532,TRUE,trigger)</f>
        <v>#NUM!</v>
      </c>
      <c r="AJ1532" s="45" t="e">
        <f t="shared" si="61"/>
        <v>#NUM!</v>
      </c>
    </row>
    <row r="1533" spans="28:36" x14ac:dyDescent="0.2">
      <c r="AB1533" s="114" t="s">
        <v>87</v>
      </c>
      <c r="AC1533" s="40">
        <f>_xll.qlInterestRateIndexFixingDate($Y$21,AD1533)</f>
        <v>50131</v>
      </c>
      <c r="AD1533" s="40">
        <f>_xll.qlCalendarAdvance(calendar,$AD1532,AB1533,,,trigger)</f>
        <v>50137</v>
      </c>
      <c r="AE1533" s="40">
        <f>_xll.qlInterestRateIndexMaturity($Y$21,AD1533,)</f>
        <v>50228</v>
      </c>
      <c r="AF1533" s="43" t="e">
        <f>_xll.qlTenorBasisValue(TenorBasis3M,AD1533,_xll.ohTrigger(trigger,$Y$36))</f>
        <v>#NUM!</v>
      </c>
      <c r="AG1533" s="82" t="e">
        <f t="shared" si="60"/>
        <v>#NUM!</v>
      </c>
      <c r="AH1533" s="82">
        <f>_xll.qlIndexFixing($Y$21,$AC1533,TRUE,_xll.ohTrigger(trigger))</f>
        <v>1.6855722325978265E-2</v>
      </c>
      <c r="AI1533" s="43" t="e">
        <f>_xll.qlIndexFixing($Y$6,$AC1533,TRUE,trigger)</f>
        <v>#NUM!</v>
      </c>
      <c r="AJ1533" s="45" t="e">
        <f t="shared" si="61"/>
        <v>#NUM!</v>
      </c>
    </row>
    <row r="1534" spans="28:36" x14ac:dyDescent="0.2">
      <c r="AB1534" s="114" t="s">
        <v>87</v>
      </c>
      <c r="AC1534" s="40">
        <f>_xll.qlInterestRateIndexFixingDate($Y$21,AD1534)</f>
        <v>50140</v>
      </c>
      <c r="AD1534" s="40">
        <f>_xll.qlCalendarAdvance(calendar,$AD1533,AB1534,,,trigger)</f>
        <v>50144</v>
      </c>
      <c r="AE1534" s="40">
        <f>_xll.qlInterestRateIndexMaturity($Y$21,AD1534,)</f>
        <v>50235</v>
      </c>
      <c r="AF1534" s="43" t="e">
        <f>_xll.qlTenorBasisValue(TenorBasis3M,AD1534,_xll.ohTrigger(trigger,$Y$36))</f>
        <v>#NUM!</v>
      </c>
      <c r="AG1534" s="82" t="e">
        <f t="shared" si="60"/>
        <v>#NUM!</v>
      </c>
      <c r="AH1534" s="82">
        <f>_xll.qlIndexFixing($Y$21,$AC1534,TRUE,_xll.ohTrigger(trigger))</f>
        <v>1.6843130732104323E-2</v>
      </c>
      <c r="AI1534" s="43" t="e">
        <f>_xll.qlIndexFixing($Y$6,$AC1534,TRUE,trigger)</f>
        <v>#NUM!</v>
      </c>
      <c r="AJ1534" s="45" t="e">
        <f t="shared" si="61"/>
        <v>#NUM!</v>
      </c>
    </row>
    <row r="1535" spans="28:36" x14ac:dyDescent="0.2">
      <c r="AB1535" s="114" t="s">
        <v>87</v>
      </c>
      <c r="AC1535" s="40">
        <f>_xll.qlInterestRateIndexFixingDate($Y$21,AD1535)</f>
        <v>50147</v>
      </c>
      <c r="AD1535" s="40">
        <f>_xll.qlCalendarAdvance(calendar,$AD1534,AB1535,,,trigger)</f>
        <v>50151</v>
      </c>
      <c r="AE1535" s="40">
        <f>_xll.qlInterestRateIndexMaturity($Y$21,AD1535,)</f>
        <v>50242</v>
      </c>
      <c r="AF1535" s="43" t="e">
        <f>_xll.qlTenorBasisValue(TenorBasis3M,AD1535,_xll.ohTrigger(trigger,$Y$36))</f>
        <v>#NUM!</v>
      </c>
      <c r="AG1535" s="82" t="e">
        <f t="shared" si="60"/>
        <v>#NUM!</v>
      </c>
      <c r="AH1535" s="82">
        <f>_xll.qlIndexFixing($Y$21,$AC1535,TRUE,_xll.ohTrigger(trigger))</f>
        <v>1.6830583962548707E-2</v>
      </c>
      <c r="AI1535" s="43" t="e">
        <f>_xll.qlIndexFixing($Y$6,$AC1535,TRUE,trigger)</f>
        <v>#NUM!</v>
      </c>
      <c r="AJ1535" s="45" t="e">
        <f t="shared" si="61"/>
        <v>#NUM!</v>
      </c>
    </row>
    <row r="1536" spans="28:36" x14ac:dyDescent="0.2">
      <c r="AB1536" s="114" t="s">
        <v>87</v>
      </c>
      <c r="AC1536" s="40">
        <f>_xll.qlInterestRateIndexFixingDate($Y$21,AD1536)</f>
        <v>50154</v>
      </c>
      <c r="AD1536" s="40">
        <f>_xll.qlCalendarAdvance(calendar,$AD1535,AB1536,,,trigger)</f>
        <v>50158</v>
      </c>
      <c r="AE1536" s="40">
        <f>_xll.qlInterestRateIndexMaturity($Y$21,AD1536,)</f>
        <v>50249</v>
      </c>
      <c r="AF1536" s="43" t="e">
        <f>_xll.qlTenorBasisValue(TenorBasis3M,AD1536,_xll.ohTrigger(trigger,$Y$36))</f>
        <v>#NUM!</v>
      </c>
      <c r="AG1536" s="82" t="e">
        <f t="shared" si="60"/>
        <v>#NUM!</v>
      </c>
      <c r="AH1536" s="82">
        <f>_xll.qlIndexFixing($Y$21,$AC1536,TRUE,_xll.ohTrigger(trigger))</f>
        <v>1.6818082016887136E-2</v>
      </c>
      <c r="AI1536" s="43" t="e">
        <f>_xll.qlIndexFixing($Y$6,$AC1536,TRUE,trigger)</f>
        <v>#NUM!</v>
      </c>
      <c r="AJ1536" s="45" t="e">
        <f t="shared" si="61"/>
        <v>#NUM!</v>
      </c>
    </row>
    <row r="1537" spans="28:36" x14ac:dyDescent="0.2">
      <c r="AB1537" s="114" t="s">
        <v>87</v>
      </c>
      <c r="AC1537" s="40">
        <f>_xll.qlInterestRateIndexFixingDate($Y$21,AD1537)</f>
        <v>50160</v>
      </c>
      <c r="AD1537" s="40">
        <f>_xll.qlCalendarAdvance(calendar,$AD1536,AB1537,,,trigger)</f>
        <v>50165</v>
      </c>
      <c r="AE1537" s="40">
        <f>_xll.qlInterestRateIndexMaturity($Y$21,AD1537,)</f>
        <v>50257</v>
      </c>
      <c r="AF1537" s="43" t="e">
        <f>_xll.qlTenorBasisValue(TenorBasis3M,AD1537,_xll.ohTrigger(trigger,$Y$36))</f>
        <v>#NUM!</v>
      </c>
      <c r="AG1537" s="82" t="e">
        <f t="shared" si="60"/>
        <v>#NUM!</v>
      </c>
      <c r="AH1537" s="82">
        <f>_xll.qlIndexFixing($Y$21,$AC1537,TRUE,_xll.ohTrigger(trigger))</f>
        <v>1.6805135457684903E-2</v>
      </c>
      <c r="AI1537" s="43" t="e">
        <f>_xll.qlIndexFixing($Y$6,$AC1537,TRUE,trigger)</f>
        <v>#NUM!</v>
      </c>
      <c r="AJ1537" s="45" t="e">
        <f t="shared" si="61"/>
        <v>#NUM!</v>
      </c>
    </row>
    <row r="1538" spans="28:36" x14ac:dyDescent="0.2">
      <c r="AB1538" s="114" t="s">
        <v>87</v>
      </c>
      <c r="AC1538" s="40">
        <f>_xll.qlInterestRateIndexFixingDate($Y$21,AD1538)</f>
        <v>50168</v>
      </c>
      <c r="AD1538" s="40">
        <f>_xll.qlCalendarAdvance(calendar,$AD1537,AB1538,,,trigger)</f>
        <v>50172</v>
      </c>
      <c r="AE1538" s="40">
        <f>_xll.qlInterestRateIndexMaturity($Y$21,AD1538,)</f>
        <v>50264</v>
      </c>
      <c r="AF1538" s="43" t="e">
        <f>_xll.qlTenorBasisValue(TenorBasis3M,AD1538,_xll.ohTrigger(trigger,$Y$36))</f>
        <v>#NUM!</v>
      </c>
      <c r="AG1538" s="82" t="e">
        <f t="shared" si="60"/>
        <v>#NUM!</v>
      </c>
      <c r="AH1538" s="82">
        <f>_xll.qlIndexFixing($Y$21,$AC1538,TRUE,_xll.ohTrigger(trigger))</f>
        <v>1.6792725782325414E-2</v>
      </c>
      <c r="AI1538" s="43" t="e">
        <f>_xll.qlIndexFixing($Y$6,$AC1538,TRUE,trigger)</f>
        <v>#NUM!</v>
      </c>
      <c r="AJ1538" s="45" t="e">
        <f t="shared" si="61"/>
        <v>#NUM!</v>
      </c>
    </row>
    <row r="1539" spans="28:36" x14ac:dyDescent="0.2">
      <c r="AB1539" s="114" t="s">
        <v>87</v>
      </c>
      <c r="AC1539" s="40">
        <f>_xll.qlInterestRateIndexFixingDate($Y$21,AD1539)</f>
        <v>50175</v>
      </c>
      <c r="AD1539" s="40">
        <f>_xll.qlCalendarAdvance(calendar,$AD1538,AB1539,,,trigger)</f>
        <v>50179</v>
      </c>
      <c r="AE1539" s="40">
        <f>_xll.qlInterestRateIndexMaturity($Y$21,AD1539,)</f>
        <v>50271</v>
      </c>
      <c r="AF1539" s="43" t="e">
        <f>_xll.qlTenorBasisValue(TenorBasis3M,AD1539,_xll.ohTrigger(trigger,$Y$36))</f>
        <v>#NUM!</v>
      </c>
      <c r="AG1539" s="82" t="e">
        <f t="shared" si="60"/>
        <v>#NUM!</v>
      </c>
      <c r="AH1539" s="82">
        <f>_xll.qlIndexFixing($Y$21,$AC1539,TRUE,_xll.ohTrigger(trigger))</f>
        <v>1.6780360932077375E-2</v>
      </c>
      <c r="AI1539" s="43" t="e">
        <f>_xll.qlIndexFixing($Y$6,$AC1539,TRUE,trigger)</f>
        <v>#NUM!</v>
      </c>
      <c r="AJ1539" s="45" t="e">
        <f t="shared" si="61"/>
        <v>#NUM!</v>
      </c>
    </row>
    <row r="1540" spans="28:36" x14ac:dyDescent="0.2">
      <c r="AB1540" s="114" t="s">
        <v>87</v>
      </c>
      <c r="AC1540" s="40">
        <f>_xll.qlInterestRateIndexFixingDate($Y$21,AD1540)</f>
        <v>50182</v>
      </c>
      <c r="AD1540" s="40">
        <f>_xll.qlCalendarAdvance(calendar,$AD1539,AB1540,,,trigger)</f>
        <v>50186</v>
      </c>
      <c r="AE1540" s="40">
        <f>_xll.qlInterestRateIndexMaturity($Y$21,AD1540,)</f>
        <v>50278</v>
      </c>
      <c r="AF1540" s="43" t="e">
        <f>_xll.qlTenorBasisValue(TenorBasis3M,AD1540,_xll.ohTrigger(trigger,$Y$36))</f>
        <v>#NUM!</v>
      </c>
      <c r="AG1540" s="82" t="e">
        <f t="shared" ref="AG1540:AG1603" si="62">AI1540</f>
        <v>#NUM!</v>
      </c>
      <c r="AH1540" s="82">
        <f>_xll.qlIndexFixing($Y$21,$AC1540,TRUE,_xll.ohTrigger(trigger))</f>
        <v>1.6768040906515905E-2</v>
      </c>
      <c r="AI1540" s="43" t="e">
        <f>_xll.qlIndexFixing($Y$6,$AC1540,TRUE,trigger)</f>
        <v>#NUM!</v>
      </c>
      <c r="AJ1540" s="45" t="e">
        <f t="shared" ref="AJ1540:AJ1603" si="63">(AH1540-AI1540)*10000</f>
        <v>#NUM!</v>
      </c>
    </row>
    <row r="1541" spans="28:36" x14ac:dyDescent="0.2">
      <c r="AB1541" s="114" t="s">
        <v>87</v>
      </c>
      <c r="AC1541" s="40">
        <f>_xll.qlInterestRateIndexFixingDate($Y$21,AD1541)</f>
        <v>50189</v>
      </c>
      <c r="AD1541" s="40">
        <f>_xll.qlCalendarAdvance(calendar,$AD1540,AB1541,,,trigger)</f>
        <v>50193</v>
      </c>
      <c r="AE1541" s="40">
        <f>_xll.qlInterestRateIndexMaturity($Y$21,AD1541,)</f>
        <v>50285</v>
      </c>
      <c r="AF1541" s="43" t="e">
        <f>_xll.qlTenorBasisValue(TenorBasis3M,AD1541,_xll.ohTrigger(trigger,$Y$36))</f>
        <v>#NUM!</v>
      </c>
      <c r="AG1541" s="82" t="e">
        <f t="shared" si="62"/>
        <v>#NUM!</v>
      </c>
      <c r="AH1541" s="82">
        <f>_xll.qlIndexFixing($Y$21,$AC1541,TRUE,_xll.ohTrigger(trigger))</f>
        <v>1.675576570522308E-2</v>
      </c>
      <c r="AI1541" s="43" t="e">
        <f>_xll.qlIndexFixing($Y$6,$AC1541,TRUE,trigger)</f>
        <v>#NUM!</v>
      </c>
      <c r="AJ1541" s="45" t="e">
        <f t="shared" si="63"/>
        <v>#NUM!</v>
      </c>
    </row>
    <row r="1542" spans="28:36" x14ac:dyDescent="0.2">
      <c r="AB1542" s="114" t="s">
        <v>87</v>
      </c>
      <c r="AC1542" s="40">
        <f>_xll.qlInterestRateIndexFixingDate($Y$21,AD1542)</f>
        <v>50196</v>
      </c>
      <c r="AD1542" s="40">
        <f>_xll.qlCalendarAdvance(calendar,$AD1541,AB1542,,,trigger)</f>
        <v>50200</v>
      </c>
      <c r="AE1542" s="40">
        <f>_xll.qlInterestRateIndexMaturity($Y$21,AD1542,)</f>
        <v>50292</v>
      </c>
      <c r="AF1542" s="43" t="e">
        <f>_xll.qlTenorBasisValue(TenorBasis3M,AD1542,_xll.ohTrigger(trigger,$Y$36))</f>
        <v>#NUM!</v>
      </c>
      <c r="AG1542" s="82" t="e">
        <f t="shared" si="62"/>
        <v>#NUM!</v>
      </c>
      <c r="AH1542" s="82">
        <f>_xll.qlIndexFixing($Y$21,$AC1542,TRUE,_xll.ohTrigger(trigger))</f>
        <v>1.6743535327775762E-2</v>
      </c>
      <c r="AI1542" s="43" t="e">
        <f>_xll.qlIndexFixing($Y$6,$AC1542,TRUE,trigger)</f>
        <v>#NUM!</v>
      </c>
      <c r="AJ1542" s="45" t="e">
        <f t="shared" si="63"/>
        <v>#NUM!</v>
      </c>
    </row>
    <row r="1543" spans="28:36" x14ac:dyDescent="0.2">
      <c r="AB1543" s="114" t="s">
        <v>87</v>
      </c>
      <c r="AC1543" s="40">
        <f>_xll.qlInterestRateIndexFixingDate($Y$21,AD1543)</f>
        <v>50203</v>
      </c>
      <c r="AD1543" s="40">
        <f>_xll.qlCalendarAdvance(calendar,$AD1542,AB1543,,,trigger)</f>
        <v>50207</v>
      </c>
      <c r="AE1543" s="40">
        <f>_xll.qlInterestRateIndexMaturity($Y$21,AD1543,)</f>
        <v>50299</v>
      </c>
      <c r="AF1543" s="43" t="e">
        <f>_xll.qlTenorBasisValue(TenorBasis3M,AD1543,_xll.ohTrigger(trigger,$Y$36))</f>
        <v>#NUM!</v>
      </c>
      <c r="AG1543" s="82" t="e">
        <f t="shared" si="62"/>
        <v>#NUM!</v>
      </c>
      <c r="AH1543" s="82">
        <f>_xll.qlIndexFixing($Y$21,$AC1543,TRUE,_xll.ohTrigger(trigger))</f>
        <v>1.6731349773758626E-2</v>
      </c>
      <c r="AI1543" s="43" t="e">
        <f>_xll.qlIndexFixing($Y$6,$AC1543,TRUE,trigger)</f>
        <v>#NUM!</v>
      </c>
      <c r="AJ1543" s="45" t="e">
        <f t="shared" si="63"/>
        <v>#NUM!</v>
      </c>
    </row>
    <row r="1544" spans="28:36" x14ac:dyDescent="0.2">
      <c r="AB1544" s="114" t="s">
        <v>87</v>
      </c>
      <c r="AC1544" s="40">
        <f>_xll.qlInterestRateIndexFixingDate($Y$21,AD1544)</f>
        <v>50210</v>
      </c>
      <c r="AD1544" s="40">
        <f>_xll.qlCalendarAdvance(calendar,$AD1543,AB1544,,,trigger)</f>
        <v>50214</v>
      </c>
      <c r="AE1544" s="40">
        <f>_xll.qlInterestRateIndexMaturity($Y$21,AD1544,)</f>
        <v>50306</v>
      </c>
      <c r="AF1544" s="43" t="e">
        <f>_xll.qlTenorBasisValue(TenorBasis3M,AD1544,_xll.ohTrigger(trigger,$Y$36))</f>
        <v>#NUM!</v>
      </c>
      <c r="AG1544" s="82" t="e">
        <f t="shared" si="62"/>
        <v>#NUM!</v>
      </c>
      <c r="AH1544" s="82">
        <f>_xll.qlIndexFixing($Y$21,$AC1544,TRUE,_xll.ohTrigger(trigger))</f>
        <v>1.6719209042752013E-2</v>
      </c>
      <c r="AI1544" s="43" t="e">
        <f>_xll.qlIndexFixing($Y$6,$AC1544,TRUE,trigger)</f>
        <v>#NUM!</v>
      </c>
      <c r="AJ1544" s="45" t="e">
        <f t="shared" si="63"/>
        <v>#NUM!</v>
      </c>
    </row>
    <row r="1545" spans="28:36" x14ac:dyDescent="0.2">
      <c r="AB1545" s="114" t="s">
        <v>87</v>
      </c>
      <c r="AC1545" s="40">
        <f>_xll.qlInterestRateIndexFixingDate($Y$21,AD1545)</f>
        <v>50217</v>
      </c>
      <c r="AD1545" s="40">
        <f>_xll.qlCalendarAdvance(calendar,$AD1544,AB1545,,,trigger)</f>
        <v>50221</v>
      </c>
      <c r="AE1545" s="40">
        <f>_xll.qlInterestRateIndexMaturity($Y$21,AD1545,)</f>
        <v>50313</v>
      </c>
      <c r="AF1545" s="43" t="e">
        <f>_xll.qlTenorBasisValue(TenorBasis3M,AD1545,_xll.ohTrigger(trigger,$Y$36))</f>
        <v>#NUM!</v>
      </c>
      <c r="AG1545" s="82" t="e">
        <f t="shared" si="62"/>
        <v>#NUM!</v>
      </c>
      <c r="AH1545" s="82">
        <f>_xll.qlIndexFixing($Y$21,$AC1545,TRUE,_xll.ohTrigger(trigger))</f>
        <v>1.6707113134344077E-2</v>
      </c>
      <c r="AI1545" s="43" t="e">
        <f>_xll.qlIndexFixing($Y$6,$AC1545,TRUE,trigger)</f>
        <v>#NUM!</v>
      </c>
      <c r="AJ1545" s="45" t="e">
        <f t="shared" si="63"/>
        <v>#NUM!</v>
      </c>
    </row>
    <row r="1546" spans="28:36" x14ac:dyDescent="0.2">
      <c r="AB1546" s="114" t="s">
        <v>87</v>
      </c>
      <c r="AC1546" s="40">
        <f>_xll.qlInterestRateIndexFixingDate($Y$21,AD1546)</f>
        <v>50224</v>
      </c>
      <c r="AD1546" s="40">
        <f>_xll.qlCalendarAdvance(calendar,$AD1545,AB1546,,,trigger)</f>
        <v>50228</v>
      </c>
      <c r="AE1546" s="40">
        <f>_xll.qlInterestRateIndexMaturity($Y$21,AD1546,)</f>
        <v>50320</v>
      </c>
      <c r="AF1546" s="43" t="e">
        <f>_xll.qlTenorBasisValue(TenorBasis3M,AD1546,_xll.ohTrigger(trigger,$Y$36))</f>
        <v>#NUM!</v>
      </c>
      <c r="AG1546" s="82" t="e">
        <f t="shared" si="62"/>
        <v>#NUM!</v>
      </c>
      <c r="AH1546" s="82">
        <f>_xll.qlIndexFixing($Y$21,$AC1546,TRUE,_xll.ohTrigger(trigger))</f>
        <v>1.6695062048117756E-2</v>
      </c>
      <c r="AI1546" s="43" t="e">
        <f>_xll.qlIndexFixing($Y$6,$AC1546,TRUE,trigger)</f>
        <v>#NUM!</v>
      </c>
      <c r="AJ1546" s="45" t="e">
        <f t="shared" si="63"/>
        <v>#NUM!</v>
      </c>
    </row>
    <row r="1547" spans="28:36" x14ac:dyDescent="0.2">
      <c r="AB1547" s="114" t="s">
        <v>87</v>
      </c>
      <c r="AC1547" s="40">
        <f>_xll.qlInterestRateIndexFixingDate($Y$21,AD1547)</f>
        <v>50231</v>
      </c>
      <c r="AD1547" s="40">
        <f>_xll.qlCalendarAdvance(calendar,$AD1546,AB1547,,,trigger)</f>
        <v>50235</v>
      </c>
      <c r="AE1547" s="40">
        <f>_xll.qlInterestRateIndexMaturity($Y$21,AD1547,)</f>
        <v>50327</v>
      </c>
      <c r="AF1547" s="43" t="e">
        <f>_xll.qlTenorBasisValue(TenorBasis3M,AD1547,_xll.ohTrigger(trigger,$Y$36))</f>
        <v>#NUM!</v>
      </c>
      <c r="AG1547" s="82" t="e">
        <f t="shared" si="62"/>
        <v>#NUM!</v>
      </c>
      <c r="AH1547" s="82">
        <f>_xll.qlIndexFixing($Y$21,$AC1547,TRUE,_xll.ohTrigger(trigger))</f>
        <v>1.668305578366382E-2</v>
      </c>
      <c r="AI1547" s="43" t="e">
        <f>_xll.qlIndexFixing($Y$6,$AC1547,TRUE,trigger)</f>
        <v>#NUM!</v>
      </c>
      <c r="AJ1547" s="45" t="e">
        <f t="shared" si="63"/>
        <v>#NUM!</v>
      </c>
    </row>
    <row r="1548" spans="28:36" x14ac:dyDescent="0.2">
      <c r="AB1548" s="114" t="s">
        <v>87</v>
      </c>
      <c r="AC1548" s="40">
        <f>_xll.qlInterestRateIndexFixingDate($Y$21,AD1548)</f>
        <v>50238</v>
      </c>
      <c r="AD1548" s="40">
        <f>_xll.qlCalendarAdvance(calendar,$AD1547,AB1548,,,trigger)</f>
        <v>50242</v>
      </c>
      <c r="AE1548" s="40">
        <f>_xll.qlInterestRateIndexMaturity($Y$21,AD1548,)</f>
        <v>50334</v>
      </c>
      <c r="AF1548" s="43" t="e">
        <f>_xll.qlTenorBasisValue(TenorBasis3M,AD1548,_xll.ohTrigger(trigger,$Y$36))</f>
        <v>#NUM!</v>
      </c>
      <c r="AG1548" s="82" t="e">
        <f t="shared" si="62"/>
        <v>#NUM!</v>
      </c>
      <c r="AH1548" s="82">
        <f>_xll.qlIndexFixing($Y$21,$AC1548,TRUE,_xll.ohTrigger(trigger))</f>
        <v>1.6671094340569546E-2</v>
      </c>
      <c r="AI1548" s="43" t="e">
        <f>_xll.qlIndexFixing($Y$6,$AC1548,TRUE,trigger)</f>
        <v>#NUM!</v>
      </c>
      <c r="AJ1548" s="45" t="e">
        <f t="shared" si="63"/>
        <v>#NUM!</v>
      </c>
    </row>
    <row r="1549" spans="28:36" x14ac:dyDescent="0.2">
      <c r="AB1549" s="114" t="s">
        <v>87</v>
      </c>
      <c r="AC1549" s="40">
        <f>_xll.qlInterestRateIndexFixingDate($Y$21,AD1549)</f>
        <v>50245</v>
      </c>
      <c r="AD1549" s="40">
        <f>_xll.qlCalendarAdvance(calendar,$AD1548,AB1549,,,trigger)</f>
        <v>50249</v>
      </c>
      <c r="AE1549" s="40">
        <f>_xll.qlInterestRateIndexMaturity($Y$21,AD1549,)</f>
        <v>50341</v>
      </c>
      <c r="AF1549" s="43" t="e">
        <f>_xll.qlTenorBasisValue(TenorBasis3M,AD1549,_xll.ohTrigger(trigger,$Y$36))</f>
        <v>#NUM!</v>
      </c>
      <c r="AG1549" s="82" t="e">
        <f t="shared" si="62"/>
        <v>#NUM!</v>
      </c>
      <c r="AH1549" s="82">
        <f>_xll.qlIndexFixing($Y$21,$AC1549,TRUE,_xll.ohTrigger(trigger))</f>
        <v>1.6659177718425705E-2</v>
      </c>
      <c r="AI1549" s="43" t="e">
        <f>_xll.qlIndexFixing($Y$6,$AC1549,TRUE,trigger)</f>
        <v>#NUM!</v>
      </c>
      <c r="AJ1549" s="45" t="e">
        <f t="shared" si="63"/>
        <v>#NUM!</v>
      </c>
    </row>
    <row r="1550" spans="28:36" x14ac:dyDescent="0.2">
      <c r="AB1550" s="114" t="s">
        <v>87</v>
      </c>
      <c r="AC1550" s="40">
        <f>_xll.qlInterestRateIndexFixingDate($Y$21,AD1550)</f>
        <v>50252</v>
      </c>
      <c r="AD1550" s="40">
        <f>_xll.qlCalendarAdvance(calendar,$AD1549,AB1550,,,trigger)</f>
        <v>50256</v>
      </c>
      <c r="AE1550" s="40">
        <f>_xll.qlInterestRateIndexMaturity($Y$21,AD1550,)</f>
        <v>50348</v>
      </c>
      <c r="AF1550" s="43" t="e">
        <f>_xll.qlTenorBasisValue(TenorBasis3M,AD1550,_xll.ohTrigger(trigger,$Y$36))</f>
        <v>#NUM!</v>
      </c>
      <c r="AG1550" s="82" t="e">
        <f t="shared" si="62"/>
        <v>#NUM!</v>
      </c>
      <c r="AH1550" s="82">
        <f>_xll.qlIndexFixing($Y$21,$AC1550,TRUE,_xll.ohTrigger(trigger))</f>
        <v>1.66473059168274E-2</v>
      </c>
      <c r="AI1550" s="43" t="e">
        <f>_xll.qlIndexFixing($Y$6,$AC1550,TRUE,trigger)</f>
        <v>#NUM!</v>
      </c>
      <c r="AJ1550" s="45" t="e">
        <f t="shared" si="63"/>
        <v>#NUM!</v>
      </c>
    </row>
    <row r="1551" spans="28:36" x14ac:dyDescent="0.2">
      <c r="AB1551" s="114" t="s">
        <v>87</v>
      </c>
      <c r="AC1551" s="40">
        <f>_xll.qlInterestRateIndexFixingDate($Y$21,AD1551)</f>
        <v>50259</v>
      </c>
      <c r="AD1551" s="40">
        <f>_xll.qlCalendarAdvance(calendar,$AD1550,AB1551,,,trigger)</f>
        <v>50263</v>
      </c>
      <c r="AE1551" s="40">
        <f>_xll.qlInterestRateIndexMaturity($Y$21,AD1551,)</f>
        <v>50355</v>
      </c>
      <c r="AF1551" s="43" t="e">
        <f>_xll.qlTenorBasisValue(TenorBasis3M,AD1551,_xll.ohTrigger(trigger,$Y$36))</f>
        <v>#NUM!</v>
      </c>
      <c r="AG1551" s="82" t="e">
        <f t="shared" si="62"/>
        <v>#NUM!</v>
      </c>
      <c r="AH1551" s="82">
        <f>_xll.qlIndexFixing($Y$21,$AC1551,TRUE,_xll.ohTrigger(trigger))</f>
        <v>1.6635478935366259E-2</v>
      </c>
      <c r="AI1551" s="43" t="e">
        <f>_xll.qlIndexFixing($Y$6,$AC1551,TRUE,trigger)</f>
        <v>#NUM!</v>
      </c>
      <c r="AJ1551" s="45" t="e">
        <f t="shared" si="63"/>
        <v>#NUM!</v>
      </c>
    </row>
    <row r="1552" spans="28:36" x14ac:dyDescent="0.2">
      <c r="AB1552" s="114" t="s">
        <v>87</v>
      </c>
      <c r="AC1552" s="40">
        <f>_xll.qlInterestRateIndexFixingDate($Y$21,AD1552)</f>
        <v>50266</v>
      </c>
      <c r="AD1552" s="40">
        <f>_xll.qlCalendarAdvance(calendar,$AD1551,AB1552,,,trigger)</f>
        <v>50270</v>
      </c>
      <c r="AE1552" s="40">
        <f>_xll.qlInterestRateIndexMaturity($Y$21,AD1552,)</f>
        <v>50362</v>
      </c>
      <c r="AF1552" s="43" t="e">
        <f>_xll.qlTenorBasisValue(TenorBasis3M,AD1552,_xll.ohTrigger(trigger,$Y$36))</f>
        <v>#NUM!</v>
      </c>
      <c r="AG1552" s="82" t="e">
        <f t="shared" si="62"/>
        <v>#NUM!</v>
      </c>
      <c r="AH1552" s="82">
        <f>_xll.qlIndexFixing($Y$21,$AC1552,TRUE,_xll.ohTrigger(trigger))</f>
        <v>1.662369677364E-2</v>
      </c>
      <c r="AI1552" s="43" t="e">
        <f>_xll.qlIndexFixing($Y$6,$AC1552,TRUE,trigger)</f>
        <v>#NUM!</v>
      </c>
      <c r="AJ1552" s="45" t="e">
        <f t="shared" si="63"/>
        <v>#NUM!</v>
      </c>
    </row>
    <row r="1553" spans="28:36" x14ac:dyDescent="0.2">
      <c r="AB1553" s="114" t="s">
        <v>87</v>
      </c>
      <c r="AC1553" s="40">
        <f>_xll.qlInterestRateIndexFixingDate($Y$21,AD1553)</f>
        <v>50273</v>
      </c>
      <c r="AD1553" s="40">
        <f>_xll.qlCalendarAdvance(calendar,$AD1552,AB1553,,,trigger)</f>
        <v>50277</v>
      </c>
      <c r="AE1553" s="40">
        <f>_xll.qlInterestRateIndexMaturity($Y$21,AD1553,)</f>
        <v>50369</v>
      </c>
      <c r="AF1553" s="43" t="e">
        <f>_xll.qlTenorBasisValue(TenorBasis3M,AD1553,_xll.ohTrigger(trigger,$Y$36))</f>
        <v>#NUM!</v>
      </c>
      <c r="AG1553" s="82" t="e">
        <f t="shared" si="62"/>
        <v>#NUM!</v>
      </c>
      <c r="AH1553" s="82">
        <f>_xll.qlIndexFixing($Y$21,$AC1553,TRUE,_xll.ohTrigger(trigger))</f>
        <v>1.6611959431241989E-2</v>
      </c>
      <c r="AI1553" s="43" t="e">
        <f>_xll.qlIndexFixing($Y$6,$AC1553,TRUE,trigger)</f>
        <v>#NUM!</v>
      </c>
      <c r="AJ1553" s="45" t="e">
        <f t="shared" si="63"/>
        <v>#NUM!</v>
      </c>
    </row>
    <row r="1554" spans="28:36" x14ac:dyDescent="0.2">
      <c r="AB1554" s="114" t="s">
        <v>87</v>
      </c>
      <c r="AC1554" s="40">
        <f>_xll.qlInterestRateIndexFixingDate($Y$21,AD1554)</f>
        <v>50280</v>
      </c>
      <c r="AD1554" s="40">
        <f>_xll.qlCalendarAdvance(calendar,$AD1553,AB1554,,,trigger)</f>
        <v>50284</v>
      </c>
      <c r="AE1554" s="40">
        <f>_xll.qlInterestRateIndexMaturity($Y$21,AD1554,)</f>
        <v>50375</v>
      </c>
      <c r="AF1554" s="43" t="e">
        <f>_xll.qlTenorBasisValue(TenorBasis3M,AD1554,_xll.ohTrigger(trigger,$Y$36))</f>
        <v>#NUM!</v>
      </c>
      <c r="AG1554" s="82" t="e">
        <f t="shared" si="62"/>
        <v>#NUM!</v>
      </c>
      <c r="AH1554" s="82">
        <f>_xll.qlIndexFixing($Y$21,$AC1554,TRUE,_xll.ohTrigger(trigger))</f>
        <v>1.6600711406139976E-2</v>
      </c>
      <c r="AI1554" s="43" t="e">
        <f>_xll.qlIndexFixing($Y$6,$AC1554,TRUE,trigger)</f>
        <v>#NUM!</v>
      </c>
      <c r="AJ1554" s="45" t="e">
        <f t="shared" si="63"/>
        <v>#NUM!</v>
      </c>
    </row>
    <row r="1555" spans="28:36" x14ac:dyDescent="0.2">
      <c r="AB1555" s="114" t="s">
        <v>87</v>
      </c>
      <c r="AC1555" s="40">
        <f>_xll.qlInterestRateIndexFixingDate($Y$21,AD1555)</f>
        <v>50287</v>
      </c>
      <c r="AD1555" s="40">
        <f>_xll.qlCalendarAdvance(calendar,$AD1554,AB1555,,,trigger)</f>
        <v>50291</v>
      </c>
      <c r="AE1555" s="40">
        <f>_xll.qlInterestRateIndexMaturity($Y$21,AD1555,)</f>
        <v>50382</v>
      </c>
      <c r="AF1555" s="43" t="e">
        <f>_xll.qlTenorBasisValue(TenorBasis3M,AD1555,_xll.ohTrigger(trigger,$Y$36))</f>
        <v>#NUM!</v>
      </c>
      <c r="AG1555" s="82" t="e">
        <f t="shared" si="62"/>
        <v>#NUM!</v>
      </c>
      <c r="AH1555" s="82">
        <f>_xll.qlIndexFixing($Y$21,$AC1555,TRUE,_xll.ohTrigger(trigger))</f>
        <v>1.6589061035846869E-2</v>
      </c>
      <c r="AI1555" s="43" t="e">
        <f>_xll.qlIndexFixing($Y$6,$AC1555,TRUE,trigger)</f>
        <v>#NUM!</v>
      </c>
      <c r="AJ1555" s="45" t="e">
        <f t="shared" si="63"/>
        <v>#NUM!</v>
      </c>
    </row>
    <row r="1556" spans="28:36" x14ac:dyDescent="0.2">
      <c r="AB1556" s="114" t="s">
        <v>87</v>
      </c>
      <c r="AC1556" s="40">
        <f>_xll.qlInterestRateIndexFixingDate($Y$21,AD1556)</f>
        <v>50294</v>
      </c>
      <c r="AD1556" s="40">
        <f>_xll.qlCalendarAdvance(calendar,$AD1555,AB1556,,,trigger)</f>
        <v>50298</v>
      </c>
      <c r="AE1556" s="40">
        <f>_xll.qlInterestRateIndexMaturity($Y$21,AD1556,)</f>
        <v>50389</v>
      </c>
      <c r="AF1556" s="43" t="e">
        <f>_xll.qlTenorBasisValue(TenorBasis3M,AD1556,_xll.ohTrigger(trigger,$Y$36))</f>
        <v>#NUM!</v>
      </c>
      <c r="AG1556" s="82" t="e">
        <f t="shared" si="62"/>
        <v>#NUM!</v>
      </c>
      <c r="AH1556" s="82">
        <f>_xll.qlIndexFixing($Y$21,$AC1556,TRUE,_xll.ohTrigger(trigger))</f>
        <v>1.6577455481276763E-2</v>
      </c>
      <c r="AI1556" s="43" t="e">
        <f>_xll.qlIndexFixing($Y$6,$AC1556,TRUE,trigger)</f>
        <v>#NUM!</v>
      </c>
      <c r="AJ1556" s="45" t="e">
        <f t="shared" si="63"/>
        <v>#NUM!</v>
      </c>
    </row>
    <row r="1557" spans="28:36" x14ac:dyDescent="0.2">
      <c r="AB1557" s="114" t="s">
        <v>87</v>
      </c>
      <c r="AC1557" s="40">
        <f>_xll.qlInterestRateIndexFixingDate($Y$21,AD1557)</f>
        <v>50301</v>
      </c>
      <c r="AD1557" s="40">
        <f>_xll.qlCalendarAdvance(calendar,$AD1556,AB1557,,,trigger)</f>
        <v>50305</v>
      </c>
      <c r="AE1557" s="40">
        <f>_xll.qlInterestRateIndexMaturity($Y$21,AD1557,)</f>
        <v>50396</v>
      </c>
      <c r="AF1557" s="43" t="e">
        <f>_xll.qlTenorBasisValue(TenorBasis3M,AD1557,_xll.ohTrigger(trigger,$Y$36))</f>
        <v>#NUM!</v>
      </c>
      <c r="AG1557" s="82" t="e">
        <f t="shared" si="62"/>
        <v>#NUM!</v>
      </c>
      <c r="AH1557" s="82">
        <f>_xll.qlIndexFixing($Y$21,$AC1557,TRUE,_xll.ohTrigger(trigger))</f>
        <v>1.6565894742039639E-2</v>
      </c>
      <c r="AI1557" s="43" t="e">
        <f>_xll.qlIndexFixing($Y$6,$AC1557,TRUE,trigger)</f>
        <v>#NUM!</v>
      </c>
      <c r="AJ1557" s="45" t="e">
        <f t="shared" si="63"/>
        <v>#NUM!</v>
      </c>
    </row>
    <row r="1558" spans="28:36" x14ac:dyDescent="0.2">
      <c r="AB1558" s="114" t="s">
        <v>87</v>
      </c>
      <c r="AC1558" s="40">
        <f>_xll.qlInterestRateIndexFixingDate($Y$21,AD1558)</f>
        <v>50308</v>
      </c>
      <c r="AD1558" s="40">
        <f>_xll.qlCalendarAdvance(calendar,$AD1557,AB1558,,,trigger)</f>
        <v>50312</v>
      </c>
      <c r="AE1558" s="40">
        <f>_xll.qlInterestRateIndexMaturity($Y$21,AD1558,)</f>
        <v>50403</v>
      </c>
      <c r="AF1558" s="43" t="e">
        <f>_xll.qlTenorBasisValue(TenorBasis3M,AD1558,_xll.ohTrigger(trigger,$Y$36))</f>
        <v>#NUM!</v>
      </c>
      <c r="AG1558" s="82" t="e">
        <f t="shared" si="62"/>
        <v>#NUM!</v>
      </c>
      <c r="AH1558" s="82">
        <f>_xll.qlIndexFixing($Y$21,$AC1558,TRUE,_xll.ohTrigger(trigger))</f>
        <v>1.6554378817743721E-2</v>
      </c>
      <c r="AI1558" s="43" t="e">
        <f>_xll.qlIndexFixing($Y$6,$AC1558,TRUE,trigger)</f>
        <v>#NUM!</v>
      </c>
      <c r="AJ1558" s="45" t="e">
        <f t="shared" si="63"/>
        <v>#NUM!</v>
      </c>
    </row>
    <row r="1559" spans="28:36" x14ac:dyDescent="0.2">
      <c r="AB1559" s="114" t="s">
        <v>87</v>
      </c>
      <c r="AC1559" s="40">
        <f>_xll.qlInterestRateIndexFixingDate($Y$21,AD1559)</f>
        <v>50315</v>
      </c>
      <c r="AD1559" s="40">
        <f>_xll.qlCalendarAdvance(calendar,$AD1558,AB1559,,,trigger)</f>
        <v>50319</v>
      </c>
      <c r="AE1559" s="40">
        <f>_xll.qlInterestRateIndexMaturity($Y$21,AD1559,)</f>
        <v>50411</v>
      </c>
      <c r="AF1559" s="43" t="e">
        <f>_xll.qlTenorBasisValue(TenorBasis3M,AD1559,_xll.ohTrigger(trigger,$Y$36))</f>
        <v>#NUM!</v>
      </c>
      <c r="AG1559" s="82" t="e">
        <f t="shared" si="62"/>
        <v>#NUM!</v>
      </c>
      <c r="AH1559" s="82">
        <f>_xll.qlIndexFixing($Y$21,$AC1559,TRUE,_xll.ohTrigger(trigger))</f>
        <v>1.6542476560429349E-2</v>
      </c>
      <c r="AI1559" s="43" t="e">
        <f>_xll.qlIndexFixing($Y$6,$AC1559,TRUE,trigger)</f>
        <v>#NUM!</v>
      </c>
      <c r="AJ1559" s="45" t="e">
        <f t="shared" si="63"/>
        <v>#NUM!</v>
      </c>
    </row>
    <row r="1560" spans="28:36" x14ac:dyDescent="0.2">
      <c r="AB1560" s="114" t="s">
        <v>87</v>
      </c>
      <c r="AC1560" s="40">
        <f>_xll.qlInterestRateIndexFixingDate($Y$21,AD1560)</f>
        <v>50322</v>
      </c>
      <c r="AD1560" s="40">
        <f>_xll.qlCalendarAdvance(calendar,$AD1559,AB1560,,,trigger)</f>
        <v>50326</v>
      </c>
      <c r="AE1560" s="40">
        <f>_xll.qlInterestRateIndexMaturity($Y$21,AD1560,)</f>
        <v>50418</v>
      </c>
      <c r="AF1560" s="43" t="e">
        <f>_xll.qlTenorBasisValue(TenorBasis3M,AD1560,_xll.ohTrigger(trigger,$Y$36))</f>
        <v>#NUM!</v>
      </c>
      <c r="AG1560" s="82" t="e">
        <f t="shared" si="62"/>
        <v>#NUM!</v>
      </c>
      <c r="AH1560" s="82">
        <f>_xll.qlIndexFixing($Y$21,$AC1560,TRUE,_xll.ohTrigger(trigger))</f>
        <v>1.6531052942191902E-2</v>
      </c>
      <c r="AI1560" s="43" t="e">
        <f>_xll.qlIndexFixing($Y$6,$AC1560,TRUE,trigger)</f>
        <v>#NUM!</v>
      </c>
      <c r="AJ1560" s="45" t="e">
        <f t="shared" si="63"/>
        <v>#NUM!</v>
      </c>
    </row>
    <row r="1561" spans="28:36" x14ac:dyDescent="0.2">
      <c r="AB1561" s="114" t="s">
        <v>87</v>
      </c>
      <c r="AC1561" s="40">
        <f>_xll.qlInterestRateIndexFixingDate($Y$21,AD1561)</f>
        <v>50329</v>
      </c>
      <c r="AD1561" s="40">
        <f>_xll.qlCalendarAdvance(calendar,$AD1560,AB1561,,,trigger)</f>
        <v>50333</v>
      </c>
      <c r="AE1561" s="40">
        <f>_xll.qlInterestRateIndexMaturity($Y$21,AD1561,)</f>
        <v>50425</v>
      </c>
      <c r="AF1561" s="43" t="e">
        <f>_xll.qlTenorBasisValue(TenorBasis3M,AD1561,_xll.ohTrigger(trigger,$Y$36))</f>
        <v>#NUM!</v>
      </c>
      <c r="AG1561" s="82" t="e">
        <f t="shared" si="62"/>
        <v>#NUM!</v>
      </c>
      <c r="AH1561" s="82">
        <f>_xll.qlIndexFixing($Y$21,$AC1561,TRUE,_xll.ohTrigger(trigger))</f>
        <v>1.6519674140117409E-2</v>
      </c>
      <c r="AI1561" s="43" t="e">
        <f>_xll.qlIndexFixing($Y$6,$AC1561,TRUE,trigger)</f>
        <v>#NUM!</v>
      </c>
      <c r="AJ1561" s="45" t="e">
        <f t="shared" si="63"/>
        <v>#NUM!</v>
      </c>
    </row>
    <row r="1562" spans="28:36" x14ac:dyDescent="0.2">
      <c r="AB1562" s="114" t="s">
        <v>87</v>
      </c>
      <c r="AC1562" s="40">
        <f>_xll.qlInterestRateIndexFixingDate($Y$21,AD1562)</f>
        <v>50336</v>
      </c>
      <c r="AD1562" s="40">
        <f>_xll.qlCalendarAdvance(calendar,$AD1561,AB1562,,,trigger)</f>
        <v>50340</v>
      </c>
      <c r="AE1562" s="40">
        <f>_xll.qlInterestRateIndexMaturity($Y$21,AD1562,)</f>
        <v>50432</v>
      </c>
      <c r="AF1562" s="43" t="e">
        <f>_xll.qlTenorBasisValue(TenorBasis3M,AD1562,_xll.ohTrigger(trigger,$Y$36))</f>
        <v>#NUM!</v>
      </c>
      <c r="AG1562" s="82" t="e">
        <f t="shared" si="62"/>
        <v>#NUM!</v>
      </c>
      <c r="AH1562" s="82">
        <f>_xll.qlIndexFixing($Y$21,$AC1562,TRUE,_xll.ohTrigger(trigger))</f>
        <v>1.6508340153816619E-2</v>
      </c>
      <c r="AI1562" s="43" t="e">
        <f>_xll.qlIndexFixing($Y$6,$AC1562,TRUE,trigger)</f>
        <v>#NUM!</v>
      </c>
      <c r="AJ1562" s="45" t="e">
        <f t="shared" si="63"/>
        <v>#NUM!</v>
      </c>
    </row>
    <row r="1563" spans="28:36" x14ac:dyDescent="0.2">
      <c r="AB1563" s="114" t="s">
        <v>87</v>
      </c>
      <c r="AC1563" s="40">
        <f>_xll.qlInterestRateIndexFixingDate($Y$21,AD1563)</f>
        <v>50343</v>
      </c>
      <c r="AD1563" s="40">
        <f>_xll.qlCalendarAdvance(calendar,$AD1562,AB1563,,,trigger)</f>
        <v>50347</v>
      </c>
      <c r="AE1563" s="40">
        <f>_xll.qlInterestRateIndexMaturity($Y$21,AD1563,)</f>
        <v>50439</v>
      </c>
      <c r="AF1563" s="43" t="e">
        <f>_xll.qlTenorBasisValue(TenorBasis3M,AD1563,_xll.ohTrigger(trigger,$Y$36))</f>
        <v>#NUM!</v>
      </c>
      <c r="AG1563" s="82" t="e">
        <f t="shared" si="62"/>
        <v>#NUM!</v>
      </c>
      <c r="AH1563" s="82">
        <f>_xll.qlIndexFixing($Y$21,$AC1563,TRUE,_xll.ohTrigger(trigger))</f>
        <v>1.6497050982901142E-2</v>
      </c>
      <c r="AI1563" s="43" t="e">
        <f>_xll.qlIndexFixing($Y$6,$AC1563,TRUE,trigger)</f>
        <v>#NUM!</v>
      </c>
      <c r="AJ1563" s="45" t="e">
        <f t="shared" si="63"/>
        <v>#NUM!</v>
      </c>
    </row>
    <row r="1564" spans="28:36" x14ac:dyDescent="0.2">
      <c r="AB1564" s="114" t="s">
        <v>87</v>
      </c>
      <c r="AC1564" s="40">
        <f>_xll.qlInterestRateIndexFixingDate($Y$21,AD1564)</f>
        <v>50350</v>
      </c>
      <c r="AD1564" s="40">
        <f>_xll.qlCalendarAdvance(calendar,$AD1563,AB1564,,,trigger)</f>
        <v>50354</v>
      </c>
      <c r="AE1564" s="40">
        <f>_xll.qlInterestRateIndexMaturity($Y$21,AD1564,)</f>
        <v>50446</v>
      </c>
      <c r="AF1564" s="43" t="e">
        <f>_xll.qlTenorBasisValue(TenorBasis3M,AD1564,_xll.ohTrigger(trigger,$Y$36))</f>
        <v>#NUM!</v>
      </c>
      <c r="AG1564" s="82" t="e">
        <f t="shared" si="62"/>
        <v>#NUM!</v>
      </c>
      <c r="AH1564" s="82">
        <f>_xll.qlIndexFixing($Y$21,$AC1564,TRUE,_xll.ohTrigger(trigger))</f>
        <v>1.6485806626984335E-2</v>
      </c>
      <c r="AI1564" s="43" t="e">
        <f>_xll.qlIndexFixing($Y$6,$AC1564,TRUE,trigger)</f>
        <v>#NUM!</v>
      </c>
      <c r="AJ1564" s="45" t="e">
        <f t="shared" si="63"/>
        <v>#NUM!</v>
      </c>
    </row>
    <row r="1565" spans="28:36" x14ac:dyDescent="0.2">
      <c r="AB1565" s="114" t="s">
        <v>87</v>
      </c>
      <c r="AC1565" s="40">
        <f>_xll.qlInterestRateIndexFixingDate($Y$21,AD1565)</f>
        <v>50357</v>
      </c>
      <c r="AD1565" s="40">
        <f>_xll.qlCalendarAdvance(calendar,$AD1564,AB1565,,,trigger)</f>
        <v>50361</v>
      </c>
      <c r="AE1565" s="40">
        <f>_xll.qlInterestRateIndexMaturity($Y$21,AD1565,)</f>
        <v>50453</v>
      </c>
      <c r="AF1565" s="43" t="e">
        <f>_xll.qlTenorBasisValue(TenorBasis3M,AD1565,_xll.ohTrigger(trigger,$Y$36))</f>
        <v>#NUM!</v>
      </c>
      <c r="AG1565" s="82" t="e">
        <f t="shared" si="62"/>
        <v>#NUM!</v>
      </c>
      <c r="AH1565" s="82">
        <f>_xll.qlIndexFixing($Y$21,$AC1565,TRUE,_xll.ohTrigger(trigger))</f>
        <v>1.6474607085683022E-2</v>
      </c>
      <c r="AI1565" s="43" t="e">
        <f>_xll.qlIndexFixing($Y$6,$AC1565,TRUE,trigger)</f>
        <v>#NUM!</v>
      </c>
      <c r="AJ1565" s="45" t="e">
        <f t="shared" si="63"/>
        <v>#NUM!</v>
      </c>
    </row>
    <row r="1566" spans="28:36" x14ac:dyDescent="0.2">
      <c r="AB1566" s="114" t="s">
        <v>87</v>
      </c>
      <c r="AC1566" s="40">
        <f>_xll.qlInterestRateIndexFixingDate($Y$21,AD1566)</f>
        <v>50364</v>
      </c>
      <c r="AD1566" s="40">
        <f>_xll.qlCalendarAdvance(calendar,$AD1565,AB1566,,,trigger)</f>
        <v>50368</v>
      </c>
      <c r="AE1566" s="40">
        <f>_xll.qlInterestRateIndexMaturity($Y$21,AD1566,)</f>
        <v>50460</v>
      </c>
      <c r="AF1566" s="43" t="e">
        <f>_xll.qlTenorBasisValue(TenorBasis3M,AD1566,_xll.ohTrigger(trigger,$Y$36))</f>
        <v>#NUM!</v>
      </c>
      <c r="AG1566" s="82" t="e">
        <f t="shared" si="62"/>
        <v>#NUM!</v>
      </c>
      <c r="AH1566" s="82">
        <f>_xll.qlIndexFixing($Y$21,$AC1566,TRUE,_xll.ohTrigger(trigger))</f>
        <v>1.6463452358613167E-2</v>
      </c>
      <c r="AI1566" s="43" t="e">
        <f>_xll.qlIndexFixing($Y$6,$AC1566,TRUE,trigger)</f>
        <v>#NUM!</v>
      </c>
      <c r="AJ1566" s="45" t="e">
        <f t="shared" si="63"/>
        <v>#NUM!</v>
      </c>
    </row>
    <row r="1567" spans="28:36" x14ac:dyDescent="0.2">
      <c r="AB1567" s="114" t="s">
        <v>87</v>
      </c>
      <c r="AC1567" s="40">
        <f>_xll.qlInterestRateIndexFixingDate($Y$21,AD1567)</f>
        <v>50371</v>
      </c>
      <c r="AD1567" s="40">
        <f>_xll.qlCalendarAdvance(calendar,$AD1566,AB1567,,,trigger)</f>
        <v>50375</v>
      </c>
      <c r="AE1567" s="40">
        <f>_xll.qlInterestRateIndexMaturity($Y$21,AD1567,)</f>
        <v>50465</v>
      </c>
      <c r="AF1567" s="43" t="e">
        <f>_xll.qlTenorBasisValue(TenorBasis3M,AD1567,_xll.ohTrigger(trigger,$Y$36))</f>
        <v>#NUM!</v>
      </c>
      <c r="AG1567" s="82" t="e">
        <f t="shared" si="62"/>
        <v>#NUM!</v>
      </c>
      <c r="AH1567" s="82">
        <f>_xll.qlIndexFixing($Y$21,$AC1567,TRUE,_xll.ohTrigger(trigger))</f>
        <v>1.6453162014450129E-2</v>
      </c>
      <c r="AI1567" s="43" t="e">
        <f>_xll.qlIndexFixing($Y$6,$AC1567,TRUE,trigger)</f>
        <v>#NUM!</v>
      </c>
      <c r="AJ1567" s="45" t="e">
        <f t="shared" si="63"/>
        <v>#NUM!</v>
      </c>
    </row>
    <row r="1568" spans="28:36" x14ac:dyDescent="0.2">
      <c r="AB1568" s="114" t="s">
        <v>87</v>
      </c>
      <c r="AC1568" s="40">
        <f>_xll.qlInterestRateIndexFixingDate($Y$21,AD1568)</f>
        <v>50378</v>
      </c>
      <c r="AD1568" s="40">
        <f>_xll.qlCalendarAdvance(calendar,$AD1567,AB1568,,,trigger)</f>
        <v>50382</v>
      </c>
      <c r="AE1568" s="40">
        <f>_xll.qlInterestRateIndexMaturity($Y$21,AD1568,)</f>
        <v>50472</v>
      </c>
      <c r="AF1568" s="43" t="e">
        <f>_xll.qlTenorBasisValue(TenorBasis3M,AD1568,_xll.ohTrigger(trigger,$Y$36))</f>
        <v>#NUM!</v>
      </c>
      <c r="AG1568" s="82" t="e">
        <f t="shared" si="62"/>
        <v>#NUM!</v>
      </c>
      <c r="AH1568" s="82">
        <f>_xll.qlIndexFixing($Y$21,$AC1568,TRUE,_xll.ohTrigger(trigger))</f>
        <v>1.644209152238485E-2</v>
      </c>
      <c r="AI1568" s="43" t="e">
        <f>_xll.qlIndexFixing($Y$6,$AC1568,TRUE,trigger)</f>
        <v>#NUM!</v>
      </c>
      <c r="AJ1568" s="45" t="e">
        <f t="shared" si="63"/>
        <v>#NUM!</v>
      </c>
    </row>
    <row r="1569" spans="28:36" x14ac:dyDescent="0.2">
      <c r="AB1569" s="114" t="s">
        <v>87</v>
      </c>
      <c r="AC1569" s="40">
        <f>_xll.qlInterestRateIndexFixingDate($Y$21,AD1569)</f>
        <v>50385</v>
      </c>
      <c r="AD1569" s="40">
        <f>_xll.qlCalendarAdvance(calendar,$AD1568,AB1569,,,trigger)</f>
        <v>50389</v>
      </c>
      <c r="AE1569" s="40">
        <f>_xll.qlInterestRateIndexMaturity($Y$21,AD1569,)</f>
        <v>50479</v>
      </c>
      <c r="AF1569" s="43" t="e">
        <f>_xll.qlTenorBasisValue(TenorBasis3M,AD1569,_xll.ohTrigger(trigger,$Y$36))</f>
        <v>#NUM!</v>
      </c>
      <c r="AG1569" s="82" t="e">
        <f t="shared" si="62"/>
        <v>#NUM!</v>
      </c>
      <c r="AH1569" s="82">
        <f>_xll.qlIndexFixing($Y$21,$AC1569,TRUE,_xll.ohTrigger(trigger))</f>
        <v>1.6431065838706793E-2</v>
      </c>
      <c r="AI1569" s="43" t="e">
        <f>_xll.qlIndexFixing($Y$6,$AC1569,TRUE,trigger)</f>
        <v>#NUM!</v>
      </c>
      <c r="AJ1569" s="45" t="e">
        <f t="shared" si="63"/>
        <v>#NUM!</v>
      </c>
    </row>
    <row r="1570" spans="28:36" x14ac:dyDescent="0.2">
      <c r="AB1570" s="114" t="s">
        <v>87</v>
      </c>
      <c r="AC1570" s="40">
        <f>_xll.qlInterestRateIndexFixingDate($Y$21,AD1570)</f>
        <v>50392</v>
      </c>
      <c r="AD1570" s="40">
        <f>_xll.qlCalendarAdvance(calendar,$AD1569,AB1570,,,trigger)</f>
        <v>50396</v>
      </c>
      <c r="AE1570" s="40">
        <f>_xll.qlInterestRateIndexMaturity($Y$21,AD1570,)</f>
        <v>50486</v>
      </c>
      <c r="AF1570" s="43" t="e">
        <f>_xll.qlTenorBasisValue(TenorBasis3M,AD1570,_xll.ohTrigger(trigger,$Y$36))</f>
        <v>#NUM!</v>
      </c>
      <c r="AG1570" s="82" t="e">
        <f t="shared" si="62"/>
        <v>#NUM!</v>
      </c>
      <c r="AH1570" s="82">
        <f>_xll.qlIndexFixing($Y$21,$AC1570,TRUE,_xll.ohTrigger(trigger))</f>
        <v>1.6420084963044701E-2</v>
      </c>
      <c r="AI1570" s="43" t="e">
        <f>_xll.qlIndexFixing($Y$6,$AC1570,TRUE,trigger)</f>
        <v>#NUM!</v>
      </c>
      <c r="AJ1570" s="45" t="e">
        <f t="shared" si="63"/>
        <v>#NUM!</v>
      </c>
    </row>
    <row r="1571" spans="28:36" x14ac:dyDescent="0.2">
      <c r="AB1571" s="114" t="s">
        <v>87</v>
      </c>
      <c r="AC1571" s="40">
        <f>_xll.qlInterestRateIndexFixingDate($Y$21,AD1571)</f>
        <v>50398</v>
      </c>
      <c r="AD1571" s="40">
        <f>_xll.qlCalendarAdvance(calendar,$AD1570,AB1571,,,trigger)</f>
        <v>50403</v>
      </c>
      <c r="AE1571" s="40">
        <f>_xll.qlInterestRateIndexMaturity($Y$21,AD1571,)</f>
        <v>50493</v>
      </c>
      <c r="AF1571" s="43" t="e">
        <f>_xll.qlTenorBasisValue(TenorBasis3M,AD1571,_xll.ohTrigger(trigger,$Y$36))</f>
        <v>#NUM!</v>
      </c>
      <c r="AG1571" s="82" t="e">
        <f t="shared" si="62"/>
        <v>#NUM!</v>
      </c>
      <c r="AH1571" s="82">
        <f>_xll.qlIndexFixing($Y$21,$AC1571,TRUE,_xll.ohTrigger(trigger))</f>
        <v>1.6409148895032644E-2</v>
      </c>
      <c r="AI1571" s="43" t="e">
        <f>_xll.qlIndexFixing($Y$6,$AC1571,TRUE,trigger)</f>
        <v>#NUM!</v>
      </c>
      <c r="AJ1571" s="45" t="e">
        <f t="shared" si="63"/>
        <v>#NUM!</v>
      </c>
    </row>
    <row r="1572" spans="28:36" x14ac:dyDescent="0.2">
      <c r="AB1572" s="114" t="s">
        <v>87</v>
      </c>
      <c r="AC1572" s="40">
        <f>_xll.qlInterestRateIndexFixingDate($Y$21,AD1572)</f>
        <v>50405</v>
      </c>
      <c r="AD1572" s="40">
        <f>_xll.qlCalendarAdvance(calendar,$AD1571,AB1572,,,trigger)</f>
        <v>50410</v>
      </c>
      <c r="AE1572" s="40">
        <f>_xll.qlInterestRateIndexMaturity($Y$21,AD1572,)</f>
        <v>50500</v>
      </c>
      <c r="AF1572" s="43" t="e">
        <f>_xll.qlTenorBasisValue(TenorBasis3M,AD1572,_xll.ohTrigger(trigger,$Y$36))</f>
        <v>#NUM!</v>
      </c>
      <c r="AG1572" s="82" t="e">
        <f t="shared" si="62"/>
        <v>#NUM!</v>
      </c>
      <c r="AH1572" s="82">
        <f>_xll.qlIndexFixing($Y$21,$AC1572,TRUE,_xll.ohTrigger(trigger))</f>
        <v>1.6398257634303803E-2</v>
      </c>
      <c r="AI1572" s="43" t="e">
        <f>_xll.qlIndexFixing($Y$6,$AC1572,TRUE,trigger)</f>
        <v>#NUM!</v>
      </c>
      <c r="AJ1572" s="45" t="e">
        <f t="shared" si="63"/>
        <v>#NUM!</v>
      </c>
    </row>
    <row r="1573" spans="28:36" x14ac:dyDescent="0.2">
      <c r="AB1573" s="114" t="s">
        <v>87</v>
      </c>
      <c r="AC1573" s="40">
        <f>_xll.qlInterestRateIndexFixingDate($Y$21,AD1573)</f>
        <v>50413</v>
      </c>
      <c r="AD1573" s="40">
        <f>_xll.qlCalendarAdvance(calendar,$AD1572,AB1573,,,trigger)</f>
        <v>50417</v>
      </c>
      <c r="AE1573" s="40">
        <f>_xll.qlInterestRateIndexMaturity($Y$21,AD1573,)</f>
        <v>50507</v>
      </c>
      <c r="AF1573" s="43" t="e">
        <f>_xll.qlTenorBasisValue(TenorBasis3M,AD1573,_xll.ohTrigger(trigger,$Y$36))</f>
        <v>#NUM!</v>
      </c>
      <c r="AG1573" s="82" t="e">
        <f t="shared" si="62"/>
        <v>#NUM!</v>
      </c>
      <c r="AH1573" s="82">
        <f>_xll.qlIndexFixing($Y$21,$AC1573,TRUE,_xll.ohTrigger(trigger))</f>
        <v>1.6387411180494027E-2</v>
      </c>
      <c r="AI1573" s="43" t="e">
        <f>_xll.qlIndexFixing($Y$6,$AC1573,TRUE,trigger)</f>
        <v>#NUM!</v>
      </c>
      <c r="AJ1573" s="45" t="e">
        <f t="shared" si="63"/>
        <v>#NUM!</v>
      </c>
    </row>
    <row r="1574" spans="28:36" x14ac:dyDescent="0.2">
      <c r="AB1574" s="114" t="s">
        <v>87</v>
      </c>
      <c r="AC1574" s="40">
        <f>_xll.qlInterestRateIndexFixingDate($Y$21,AD1574)</f>
        <v>50420</v>
      </c>
      <c r="AD1574" s="40">
        <f>_xll.qlCalendarAdvance(calendar,$AD1573,AB1574,,,trigger)</f>
        <v>50424</v>
      </c>
      <c r="AE1574" s="40">
        <f>_xll.qlInterestRateIndexMaturity($Y$21,AD1574,)</f>
        <v>50514</v>
      </c>
      <c r="AF1574" s="43" t="e">
        <f>_xll.qlTenorBasisValue(TenorBasis3M,AD1574,_xll.ohTrigger(trigger,$Y$36))</f>
        <v>#NUM!</v>
      </c>
      <c r="AG1574" s="82" t="e">
        <f t="shared" si="62"/>
        <v>#NUM!</v>
      </c>
      <c r="AH1574" s="82">
        <f>_xll.qlIndexFixing($Y$21,$AC1574,TRUE,_xll.ohTrigger(trigger))</f>
        <v>1.6376609533241826E-2</v>
      </c>
      <c r="AI1574" s="43" t="e">
        <f>_xll.qlIndexFixing($Y$6,$AC1574,TRUE,trigger)</f>
        <v>#NUM!</v>
      </c>
      <c r="AJ1574" s="45" t="e">
        <f t="shared" si="63"/>
        <v>#NUM!</v>
      </c>
    </row>
    <row r="1575" spans="28:36" x14ac:dyDescent="0.2">
      <c r="AB1575" s="114" t="s">
        <v>87</v>
      </c>
      <c r="AC1575" s="40">
        <f>_xll.qlInterestRateIndexFixingDate($Y$21,AD1575)</f>
        <v>50427</v>
      </c>
      <c r="AD1575" s="40">
        <f>_xll.qlCalendarAdvance(calendar,$AD1574,AB1575,,,trigger)</f>
        <v>50431</v>
      </c>
      <c r="AE1575" s="40">
        <f>_xll.qlInterestRateIndexMaturity($Y$21,AD1575,)</f>
        <v>50522</v>
      </c>
      <c r="AF1575" s="43" t="e">
        <f>_xll.qlTenorBasisValue(TenorBasis3M,AD1575,_xll.ohTrigger(trigger,$Y$36))</f>
        <v>#NUM!</v>
      </c>
      <c r="AG1575" s="82" t="e">
        <f t="shared" si="62"/>
        <v>#NUM!</v>
      </c>
      <c r="AH1575" s="82">
        <f>_xll.qlIndexFixing($Y$21,$AC1575,TRUE,_xll.ohTrigger(trigger))</f>
        <v>1.6365464419047022E-2</v>
      </c>
      <c r="AI1575" s="43" t="e">
        <f>_xll.qlIndexFixing($Y$6,$AC1575,TRUE,trigger)</f>
        <v>#NUM!</v>
      </c>
      <c r="AJ1575" s="45" t="e">
        <f t="shared" si="63"/>
        <v>#NUM!</v>
      </c>
    </row>
    <row r="1576" spans="28:36" x14ac:dyDescent="0.2">
      <c r="AB1576" s="114" t="s">
        <v>87</v>
      </c>
      <c r="AC1576" s="40">
        <f>_xll.qlInterestRateIndexFixingDate($Y$21,AD1576)</f>
        <v>50434</v>
      </c>
      <c r="AD1576" s="40">
        <f>_xll.qlCalendarAdvance(calendar,$AD1575,AB1576,,,trigger)</f>
        <v>50438</v>
      </c>
      <c r="AE1576" s="40">
        <f>_xll.qlInterestRateIndexMaturity($Y$21,AD1576,)</f>
        <v>50528</v>
      </c>
      <c r="AF1576" s="43" t="e">
        <f>_xll.qlTenorBasisValue(TenorBasis3M,AD1576,_xll.ohTrigger(trigger,$Y$36))</f>
        <v>#NUM!</v>
      </c>
      <c r="AG1576" s="82" t="e">
        <f t="shared" si="62"/>
        <v>#NUM!</v>
      </c>
      <c r="AH1576" s="82">
        <f>_xll.qlIndexFixing($Y$21,$AC1576,TRUE,_xll.ohTrigger(trigger))</f>
        <v>1.6355140656961531E-2</v>
      </c>
      <c r="AI1576" s="43" t="e">
        <f>_xll.qlIndexFixing($Y$6,$AC1576,TRUE,trigger)</f>
        <v>#NUM!</v>
      </c>
      <c r="AJ1576" s="45" t="e">
        <f t="shared" si="63"/>
        <v>#NUM!</v>
      </c>
    </row>
    <row r="1577" spans="28:36" x14ac:dyDescent="0.2">
      <c r="AB1577" s="114" t="s">
        <v>87</v>
      </c>
      <c r="AC1577" s="40">
        <f>_xll.qlInterestRateIndexFixingDate($Y$21,AD1577)</f>
        <v>50441</v>
      </c>
      <c r="AD1577" s="40">
        <f>_xll.qlCalendarAdvance(calendar,$AD1576,AB1577,,,trigger)</f>
        <v>50445</v>
      </c>
      <c r="AE1577" s="40">
        <f>_xll.qlInterestRateIndexMaturity($Y$21,AD1577,)</f>
        <v>50535</v>
      </c>
      <c r="AF1577" s="43" t="e">
        <f>_xll.qlTenorBasisValue(TenorBasis3M,AD1577,_xll.ohTrigger(trigger,$Y$36))</f>
        <v>#NUM!</v>
      </c>
      <c r="AG1577" s="82" t="e">
        <f t="shared" si="62"/>
        <v>#NUM!</v>
      </c>
      <c r="AH1577" s="82">
        <f>_xll.qlIndexFixing($Y$21,$AC1577,TRUE,_xll.ohTrigger(trigger))</f>
        <v>1.6344473427216677E-2</v>
      </c>
      <c r="AI1577" s="43" t="e">
        <f>_xll.qlIndexFixing($Y$6,$AC1577,TRUE,trigger)</f>
        <v>#NUM!</v>
      </c>
      <c r="AJ1577" s="45" t="e">
        <f t="shared" si="63"/>
        <v>#NUM!</v>
      </c>
    </row>
    <row r="1578" spans="28:36" x14ac:dyDescent="0.2">
      <c r="AB1578" s="114" t="s">
        <v>87</v>
      </c>
      <c r="AC1578" s="40">
        <f>_xll.qlInterestRateIndexFixingDate($Y$21,AD1578)</f>
        <v>50448</v>
      </c>
      <c r="AD1578" s="40">
        <f>_xll.qlCalendarAdvance(calendar,$AD1577,AB1578,,,trigger)</f>
        <v>50452</v>
      </c>
      <c r="AE1578" s="40">
        <f>_xll.qlInterestRateIndexMaturity($Y$21,AD1578,)</f>
        <v>50542</v>
      </c>
      <c r="AF1578" s="43" t="e">
        <f>_xll.qlTenorBasisValue(TenorBasis3M,AD1578,_xll.ohTrigger(trigger,$Y$36))</f>
        <v>#NUM!</v>
      </c>
      <c r="AG1578" s="82" t="e">
        <f t="shared" si="62"/>
        <v>#NUM!</v>
      </c>
      <c r="AH1578" s="82">
        <f>_xll.qlIndexFixing($Y$21,$AC1578,TRUE,_xll.ohTrigger(trigger))</f>
        <v>1.6333851002591437E-2</v>
      </c>
      <c r="AI1578" s="43" t="e">
        <f>_xll.qlIndexFixing($Y$6,$AC1578,TRUE,trigger)</f>
        <v>#NUM!</v>
      </c>
      <c r="AJ1578" s="45" t="e">
        <f t="shared" si="63"/>
        <v>#NUM!</v>
      </c>
    </row>
    <row r="1579" spans="28:36" x14ac:dyDescent="0.2">
      <c r="AB1579" s="114" t="s">
        <v>87</v>
      </c>
      <c r="AC1579" s="40">
        <f>_xll.qlInterestRateIndexFixingDate($Y$21,AD1579)</f>
        <v>50455</v>
      </c>
      <c r="AD1579" s="40">
        <f>_xll.qlCalendarAdvance(calendar,$AD1578,AB1579,,,trigger)</f>
        <v>50459</v>
      </c>
      <c r="AE1579" s="40">
        <f>_xll.qlInterestRateIndexMaturity($Y$21,AD1579,)</f>
        <v>50549</v>
      </c>
      <c r="AF1579" s="43" t="e">
        <f>_xll.qlTenorBasisValue(TenorBasis3M,AD1579,_xll.ohTrigger(trigger,$Y$36))</f>
        <v>#NUM!</v>
      </c>
      <c r="AG1579" s="82" t="e">
        <f t="shared" si="62"/>
        <v>#NUM!</v>
      </c>
      <c r="AH1579" s="82">
        <f>_xll.qlIndexFixing($Y$21,$AC1579,TRUE,_xll.ohTrigger(trigger))</f>
        <v>1.6323273382731429E-2</v>
      </c>
      <c r="AI1579" s="43" t="e">
        <f>_xll.qlIndexFixing($Y$6,$AC1579,TRUE,trigger)</f>
        <v>#NUM!</v>
      </c>
      <c r="AJ1579" s="45" t="e">
        <f t="shared" si="63"/>
        <v>#NUM!</v>
      </c>
    </row>
    <row r="1580" spans="28:36" x14ac:dyDescent="0.2">
      <c r="AB1580" s="114" t="s">
        <v>87</v>
      </c>
      <c r="AC1580" s="40">
        <f>_xll.qlInterestRateIndexFixingDate($Y$21,AD1580)</f>
        <v>50462</v>
      </c>
      <c r="AD1580" s="40">
        <f>_xll.qlCalendarAdvance(calendar,$AD1579,AB1580,,,trigger)</f>
        <v>50466</v>
      </c>
      <c r="AE1580" s="40">
        <f>_xll.qlInterestRateIndexMaturity($Y$21,AD1580,)</f>
        <v>50558</v>
      </c>
      <c r="AF1580" s="43" t="e">
        <f>_xll.qlTenorBasisValue(TenorBasis3M,AD1580,_xll.ohTrigger(trigger,$Y$36))</f>
        <v>#NUM!</v>
      </c>
      <c r="AG1580" s="82" t="e">
        <f t="shared" si="62"/>
        <v>#NUM!</v>
      </c>
      <c r="AH1580" s="82">
        <f>_xll.qlIndexFixing($Y$21,$AC1580,TRUE,_xll.ohTrigger(trigger))</f>
        <v>1.6311991463167568E-2</v>
      </c>
      <c r="AI1580" s="43" t="e">
        <f>_xll.qlIndexFixing($Y$6,$AC1580,TRUE,trigger)</f>
        <v>#NUM!</v>
      </c>
      <c r="AJ1580" s="45" t="e">
        <f t="shared" si="63"/>
        <v>#NUM!</v>
      </c>
    </row>
    <row r="1581" spans="28:36" x14ac:dyDescent="0.2">
      <c r="AB1581" s="114" t="s">
        <v>87</v>
      </c>
      <c r="AC1581" s="40">
        <f>_xll.qlInterestRateIndexFixingDate($Y$21,AD1581)</f>
        <v>50469</v>
      </c>
      <c r="AD1581" s="40">
        <f>_xll.qlCalendarAdvance(calendar,$AD1580,AB1581,,,trigger)</f>
        <v>50473</v>
      </c>
      <c r="AE1581" s="40">
        <f>_xll.qlInterestRateIndexMaturity($Y$21,AD1581,)</f>
        <v>50565</v>
      </c>
      <c r="AF1581" s="43" t="e">
        <f>_xll.qlTenorBasisValue(TenorBasis3M,AD1581,_xll.ohTrigger(trigger,$Y$36))</f>
        <v>#NUM!</v>
      </c>
      <c r="AG1581" s="82" t="e">
        <f t="shared" si="62"/>
        <v>#NUM!</v>
      </c>
      <c r="AH1581" s="82">
        <f>_xll.qlIndexFixing($Y$21,$AC1581,TRUE,_xll.ohTrigger(trigger))</f>
        <v>1.6301508904661133E-2</v>
      </c>
      <c r="AI1581" s="43" t="e">
        <f>_xll.qlIndexFixing($Y$6,$AC1581,TRUE,trigger)</f>
        <v>#NUM!</v>
      </c>
      <c r="AJ1581" s="45" t="e">
        <f t="shared" si="63"/>
        <v>#NUM!</v>
      </c>
    </row>
    <row r="1582" spans="28:36" x14ac:dyDescent="0.2">
      <c r="AB1582" s="114" t="s">
        <v>87</v>
      </c>
      <c r="AC1582" s="40">
        <f>_xll.qlInterestRateIndexFixingDate($Y$21,AD1582)</f>
        <v>50476</v>
      </c>
      <c r="AD1582" s="40">
        <f>_xll.qlCalendarAdvance(calendar,$AD1581,AB1582,,,trigger)</f>
        <v>50480</v>
      </c>
      <c r="AE1582" s="40">
        <f>_xll.qlInterestRateIndexMaturity($Y$21,AD1582,)</f>
        <v>50572</v>
      </c>
      <c r="AF1582" s="43" t="e">
        <f>_xll.qlTenorBasisValue(TenorBasis3M,AD1582,_xll.ohTrigger(trigger,$Y$36))</f>
        <v>#NUM!</v>
      </c>
      <c r="AG1582" s="82" t="e">
        <f t="shared" si="62"/>
        <v>#NUM!</v>
      </c>
      <c r="AH1582" s="82">
        <f>_xll.qlIndexFixing($Y$21,$AC1582,TRUE,_xll.ohTrigger(trigger))</f>
        <v>1.6291071154467408E-2</v>
      </c>
      <c r="AI1582" s="43" t="e">
        <f>_xll.qlIndexFixing($Y$6,$AC1582,TRUE,trigger)</f>
        <v>#NUM!</v>
      </c>
      <c r="AJ1582" s="45" t="e">
        <f t="shared" si="63"/>
        <v>#NUM!</v>
      </c>
    </row>
    <row r="1583" spans="28:36" x14ac:dyDescent="0.2">
      <c r="AB1583" s="114" t="s">
        <v>87</v>
      </c>
      <c r="AC1583" s="40">
        <f>_xll.qlInterestRateIndexFixingDate($Y$21,AD1583)</f>
        <v>50483</v>
      </c>
      <c r="AD1583" s="40">
        <f>_xll.qlCalendarAdvance(calendar,$AD1582,AB1583,,,trigger)</f>
        <v>50487</v>
      </c>
      <c r="AE1583" s="40">
        <f>_xll.qlInterestRateIndexMaturity($Y$21,AD1583,)</f>
        <v>50579</v>
      </c>
      <c r="AF1583" s="43" t="e">
        <f>_xll.qlTenorBasisValue(TenorBasis3M,AD1583,_xll.ohTrigger(trigger,$Y$36))</f>
        <v>#NUM!</v>
      </c>
      <c r="AG1583" s="82" t="e">
        <f t="shared" si="62"/>
        <v>#NUM!</v>
      </c>
      <c r="AH1583" s="82">
        <f>_xll.qlIndexFixing($Y$21,$AC1583,TRUE,_xll.ohTrigger(trigger))</f>
        <v>1.6280678212227555E-2</v>
      </c>
      <c r="AI1583" s="43" t="e">
        <f>_xll.qlIndexFixing($Y$6,$AC1583,TRUE,trigger)</f>
        <v>#NUM!</v>
      </c>
      <c r="AJ1583" s="45" t="e">
        <f t="shared" si="63"/>
        <v>#NUM!</v>
      </c>
    </row>
    <row r="1584" spans="28:36" x14ac:dyDescent="0.2">
      <c r="AB1584" s="114" t="s">
        <v>87</v>
      </c>
      <c r="AC1584" s="40">
        <f>_xll.qlInterestRateIndexFixingDate($Y$21,AD1584)</f>
        <v>50490</v>
      </c>
      <c r="AD1584" s="40">
        <f>_xll.qlCalendarAdvance(calendar,$AD1583,AB1584,,,trigger)</f>
        <v>50494</v>
      </c>
      <c r="AE1584" s="40">
        <f>_xll.qlInterestRateIndexMaturity($Y$21,AD1584,)</f>
        <v>50586</v>
      </c>
      <c r="AF1584" s="43" t="e">
        <f>_xll.qlTenorBasisValue(TenorBasis3M,AD1584,_xll.ohTrigger(trigger,$Y$36))</f>
        <v>#NUM!</v>
      </c>
      <c r="AG1584" s="82" t="e">
        <f t="shared" si="62"/>
        <v>#NUM!</v>
      </c>
      <c r="AH1584" s="82">
        <f>_xll.qlIndexFixing($Y$21,$AC1584,TRUE,_xll.ohTrigger(trigger))</f>
        <v>1.6270330077588806E-2</v>
      </c>
      <c r="AI1584" s="43" t="e">
        <f>_xll.qlIndexFixing($Y$6,$AC1584,TRUE,trigger)</f>
        <v>#NUM!</v>
      </c>
      <c r="AJ1584" s="45" t="e">
        <f t="shared" si="63"/>
        <v>#NUM!</v>
      </c>
    </row>
    <row r="1585" spans="28:36" x14ac:dyDescent="0.2">
      <c r="AB1585" s="114" t="s">
        <v>87</v>
      </c>
      <c r="AC1585" s="40">
        <f>_xll.qlInterestRateIndexFixingDate($Y$21,AD1585)</f>
        <v>50497</v>
      </c>
      <c r="AD1585" s="40">
        <f>_xll.qlCalendarAdvance(calendar,$AD1584,AB1585,,,trigger)</f>
        <v>50501</v>
      </c>
      <c r="AE1585" s="40">
        <f>_xll.qlInterestRateIndexMaturity($Y$21,AD1585,)</f>
        <v>50592</v>
      </c>
      <c r="AF1585" s="43" t="e">
        <f>_xll.qlTenorBasisValue(TenorBasis3M,AD1585,_xll.ohTrigger(trigger,$Y$36))</f>
        <v>#NUM!</v>
      </c>
      <c r="AG1585" s="82" t="e">
        <f t="shared" si="62"/>
        <v>#NUM!</v>
      </c>
      <c r="AH1585" s="82">
        <f>_xll.qlIndexFixing($Y$21,$AC1585,TRUE,_xll.ohTrigger(trigger))</f>
        <v>1.626038752197E-2</v>
      </c>
      <c r="AI1585" s="43" t="e">
        <f>_xll.qlIndexFixing($Y$6,$AC1585,TRUE,trigger)</f>
        <v>#NUM!</v>
      </c>
      <c r="AJ1585" s="45" t="e">
        <f t="shared" si="63"/>
        <v>#NUM!</v>
      </c>
    </row>
    <row r="1586" spans="28:36" x14ac:dyDescent="0.2">
      <c r="AB1586" s="114" t="s">
        <v>87</v>
      </c>
      <c r="AC1586" s="40">
        <f>_xll.qlInterestRateIndexFixingDate($Y$21,AD1586)</f>
        <v>50504</v>
      </c>
      <c r="AD1586" s="40">
        <f>_xll.qlCalendarAdvance(calendar,$AD1585,AB1586,,,trigger)</f>
        <v>50508</v>
      </c>
      <c r="AE1586" s="40">
        <f>_xll.qlInterestRateIndexMaturity($Y$21,AD1586,)</f>
        <v>50599</v>
      </c>
      <c r="AF1586" s="43" t="e">
        <f>_xll.qlTenorBasisValue(TenorBasis3M,AD1586,_xll.ohTrigger(trigger,$Y$36))</f>
        <v>#NUM!</v>
      </c>
      <c r="AG1586" s="82" t="e">
        <f t="shared" si="62"/>
        <v>#NUM!</v>
      </c>
      <c r="AH1586" s="82">
        <f>_xll.qlIndexFixing($Y$21,$AC1586,TRUE,_xll.ohTrigger(trigger))</f>
        <v>1.625012626340188E-2</v>
      </c>
      <c r="AI1586" s="43" t="e">
        <f>_xll.qlIndexFixing($Y$6,$AC1586,TRUE,trigger)</f>
        <v>#NUM!</v>
      </c>
      <c r="AJ1586" s="45" t="e">
        <f t="shared" si="63"/>
        <v>#NUM!</v>
      </c>
    </row>
    <row r="1587" spans="28:36" x14ac:dyDescent="0.2">
      <c r="AB1587" s="114" t="s">
        <v>87</v>
      </c>
      <c r="AC1587" s="40">
        <f>_xll.qlInterestRateIndexFixingDate($Y$21,AD1587)</f>
        <v>50511</v>
      </c>
      <c r="AD1587" s="40">
        <f>_xll.qlCalendarAdvance(calendar,$AD1586,AB1587,,,trigger)</f>
        <v>50515</v>
      </c>
      <c r="AE1587" s="40">
        <f>_xll.qlInterestRateIndexMaturity($Y$21,AD1587,)</f>
        <v>50606</v>
      </c>
      <c r="AF1587" s="43" t="e">
        <f>_xll.qlTenorBasisValue(TenorBasis3M,AD1587,_xll.ohTrigger(trigger,$Y$36))</f>
        <v>#NUM!</v>
      </c>
      <c r="AG1587" s="82" t="e">
        <f t="shared" si="62"/>
        <v>#NUM!</v>
      </c>
      <c r="AH1587" s="82">
        <f>_xll.qlIndexFixing($Y$21,$AC1587,TRUE,_xll.ohTrigger(trigger))</f>
        <v>1.6239909809094281E-2</v>
      </c>
      <c r="AI1587" s="43" t="e">
        <f>_xll.qlIndexFixing($Y$6,$AC1587,TRUE,trigger)</f>
        <v>#NUM!</v>
      </c>
      <c r="AJ1587" s="45" t="e">
        <f t="shared" si="63"/>
        <v>#NUM!</v>
      </c>
    </row>
    <row r="1588" spans="28:36" x14ac:dyDescent="0.2">
      <c r="AB1588" s="114" t="s">
        <v>87</v>
      </c>
      <c r="AC1588" s="40">
        <f>_xll.qlInterestRateIndexFixingDate($Y$21,AD1588)</f>
        <v>50516</v>
      </c>
      <c r="AD1588" s="40">
        <f>_xll.qlCalendarAdvance(calendar,$AD1587,AB1588,,,trigger)</f>
        <v>50522</v>
      </c>
      <c r="AE1588" s="40">
        <f>_xll.qlInterestRateIndexMaturity($Y$21,AD1588,)</f>
        <v>50613</v>
      </c>
      <c r="AF1588" s="43" t="e">
        <f>_xll.qlTenorBasisValue(TenorBasis3M,AD1588,_xll.ohTrigger(trigger,$Y$36))</f>
        <v>#NUM!</v>
      </c>
      <c r="AG1588" s="82" t="e">
        <f t="shared" si="62"/>
        <v>#NUM!</v>
      </c>
      <c r="AH1588" s="82">
        <f>_xll.qlIndexFixing($Y$21,$AC1588,TRUE,_xll.ohTrigger(trigger))</f>
        <v>1.6229738158699353E-2</v>
      </c>
      <c r="AI1588" s="43" t="e">
        <f>_xll.qlIndexFixing($Y$6,$AC1588,TRUE,trigger)</f>
        <v>#NUM!</v>
      </c>
      <c r="AJ1588" s="45" t="e">
        <f t="shared" si="63"/>
        <v>#NUM!</v>
      </c>
    </row>
    <row r="1589" spans="28:36" x14ac:dyDescent="0.2">
      <c r="AB1589" s="114" t="s">
        <v>87</v>
      </c>
      <c r="AC1589" s="40">
        <f>_xll.qlInterestRateIndexFixingDate($Y$21,AD1589)</f>
        <v>50525</v>
      </c>
      <c r="AD1589" s="40">
        <f>_xll.qlCalendarAdvance(calendar,$AD1588,AB1589,,,trigger)</f>
        <v>50529</v>
      </c>
      <c r="AE1589" s="40">
        <f>_xll.qlInterestRateIndexMaturity($Y$21,AD1589,)</f>
        <v>50621</v>
      </c>
      <c r="AF1589" s="43" t="e">
        <f>_xll.qlTenorBasisValue(TenorBasis3M,AD1589,_xll.ohTrigger(trigger,$Y$36))</f>
        <v>#NUM!</v>
      </c>
      <c r="AG1589" s="82" t="e">
        <f t="shared" si="62"/>
        <v>#NUM!</v>
      </c>
      <c r="AH1589" s="82">
        <f>_xll.qlIndexFixing($Y$21,$AC1589,TRUE,_xll.ohTrigger(trigger))</f>
        <v>1.6219261506066777E-2</v>
      </c>
      <c r="AI1589" s="43" t="e">
        <f>_xll.qlIndexFixing($Y$6,$AC1589,TRUE,trigger)</f>
        <v>#NUM!</v>
      </c>
      <c r="AJ1589" s="45" t="e">
        <f t="shared" si="63"/>
        <v>#NUM!</v>
      </c>
    </row>
    <row r="1590" spans="28:36" x14ac:dyDescent="0.2">
      <c r="AB1590" s="114" t="s">
        <v>87</v>
      </c>
      <c r="AC1590" s="40">
        <f>_xll.qlInterestRateIndexFixingDate($Y$21,AD1590)</f>
        <v>50532</v>
      </c>
      <c r="AD1590" s="40">
        <f>_xll.qlCalendarAdvance(calendar,$AD1589,AB1590,,,trigger)</f>
        <v>50536</v>
      </c>
      <c r="AE1590" s="40">
        <f>_xll.qlInterestRateIndexMaturity($Y$21,AD1590,)</f>
        <v>50628</v>
      </c>
      <c r="AF1590" s="43" t="e">
        <f>_xll.qlTenorBasisValue(TenorBasis3M,AD1590,_xll.ohTrigger(trigger,$Y$36))</f>
        <v>#NUM!</v>
      </c>
      <c r="AG1590" s="82" t="e">
        <f t="shared" si="62"/>
        <v>#NUM!</v>
      </c>
      <c r="AH1590" s="82">
        <f>_xll.qlIndexFixing($Y$21,$AC1590,TRUE,_xll.ohTrigger(trigger))</f>
        <v>1.6209182209651885E-2</v>
      </c>
      <c r="AI1590" s="43" t="e">
        <f>_xll.qlIndexFixing($Y$6,$AC1590,TRUE,trigger)</f>
        <v>#NUM!</v>
      </c>
      <c r="AJ1590" s="45" t="e">
        <f t="shared" si="63"/>
        <v>#NUM!</v>
      </c>
    </row>
    <row r="1591" spans="28:36" x14ac:dyDescent="0.2">
      <c r="AB1591" s="114" t="s">
        <v>87</v>
      </c>
      <c r="AC1591" s="40">
        <f>_xll.qlInterestRateIndexFixingDate($Y$21,AD1591)</f>
        <v>50539</v>
      </c>
      <c r="AD1591" s="40">
        <f>_xll.qlCalendarAdvance(calendar,$AD1590,AB1591,,,trigger)</f>
        <v>50543</v>
      </c>
      <c r="AE1591" s="40">
        <f>_xll.qlInterestRateIndexMaturity($Y$21,AD1591,)</f>
        <v>50635</v>
      </c>
      <c r="AF1591" s="43" t="e">
        <f>_xll.qlTenorBasisValue(TenorBasis3M,AD1591,_xll.ohTrigger(trigger,$Y$36))</f>
        <v>#NUM!</v>
      </c>
      <c r="AG1591" s="82" t="e">
        <f t="shared" si="62"/>
        <v>#NUM!</v>
      </c>
      <c r="AH1591" s="82">
        <f>_xll.qlIndexFixing($Y$21,$AC1591,TRUE,_xll.ohTrigger(trigger))</f>
        <v>1.6199147718392232E-2</v>
      </c>
      <c r="AI1591" s="43" t="e">
        <f>_xll.qlIndexFixing($Y$6,$AC1591,TRUE,trigger)</f>
        <v>#NUM!</v>
      </c>
      <c r="AJ1591" s="45" t="e">
        <f t="shared" si="63"/>
        <v>#NUM!</v>
      </c>
    </row>
    <row r="1592" spans="28:36" x14ac:dyDescent="0.2">
      <c r="AB1592" s="114" t="s">
        <v>87</v>
      </c>
      <c r="AC1592" s="40">
        <f>_xll.qlInterestRateIndexFixingDate($Y$21,AD1592)</f>
        <v>50546</v>
      </c>
      <c r="AD1592" s="40">
        <f>_xll.qlCalendarAdvance(calendar,$AD1591,AB1592,,,trigger)</f>
        <v>50550</v>
      </c>
      <c r="AE1592" s="40">
        <f>_xll.qlInterestRateIndexMaturity($Y$21,AD1592,)</f>
        <v>50642</v>
      </c>
      <c r="AF1592" s="43" t="e">
        <f>_xll.qlTenorBasisValue(TenorBasis3M,AD1592,_xll.ohTrigger(trigger,$Y$36))</f>
        <v>#NUM!</v>
      </c>
      <c r="AG1592" s="82" t="e">
        <f t="shared" si="62"/>
        <v>#NUM!</v>
      </c>
      <c r="AH1592" s="82">
        <f>_xll.qlIndexFixing($Y$21,$AC1592,TRUE,_xll.ohTrigger(trigger))</f>
        <v>1.6189158031945483E-2</v>
      </c>
      <c r="AI1592" s="43" t="e">
        <f>_xll.qlIndexFixing($Y$6,$AC1592,TRUE,trigger)</f>
        <v>#NUM!</v>
      </c>
      <c r="AJ1592" s="45" t="e">
        <f t="shared" si="63"/>
        <v>#NUM!</v>
      </c>
    </row>
    <row r="1593" spans="28:36" x14ac:dyDescent="0.2">
      <c r="AB1593" s="114" t="s">
        <v>87</v>
      </c>
      <c r="AC1593" s="40">
        <f>_xll.qlInterestRateIndexFixingDate($Y$21,AD1593)</f>
        <v>50553</v>
      </c>
      <c r="AD1593" s="40">
        <f>_xll.qlCalendarAdvance(calendar,$AD1592,AB1593,,,trigger)</f>
        <v>50557</v>
      </c>
      <c r="AE1593" s="40">
        <f>_xll.qlInterestRateIndexMaturity($Y$21,AD1593,)</f>
        <v>50649</v>
      </c>
      <c r="AF1593" s="43" t="e">
        <f>_xll.qlTenorBasisValue(TenorBasis3M,AD1593,_xll.ohTrigger(trigger,$Y$36))</f>
        <v>#NUM!</v>
      </c>
      <c r="AG1593" s="82" t="e">
        <f t="shared" si="62"/>
        <v>#NUM!</v>
      </c>
      <c r="AH1593" s="82">
        <f>_xll.qlIndexFixing($Y$21,$AC1593,TRUE,_xll.ohTrigger(trigger))</f>
        <v>1.6179213149967564E-2</v>
      </c>
      <c r="AI1593" s="43" t="e">
        <f>_xll.qlIndexFixing($Y$6,$AC1593,TRUE,trigger)</f>
        <v>#NUM!</v>
      </c>
      <c r="AJ1593" s="45" t="e">
        <f t="shared" si="63"/>
        <v>#NUM!</v>
      </c>
    </row>
    <row r="1594" spans="28:36" x14ac:dyDescent="0.2">
      <c r="AB1594" s="114" t="s">
        <v>87</v>
      </c>
      <c r="AC1594" s="40">
        <f>_xll.qlInterestRateIndexFixingDate($Y$21,AD1594)</f>
        <v>50560</v>
      </c>
      <c r="AD1594" s="40">
        <f>_xll.qlCalendarAdvance(calendar,$AD1593,AB1594,,,trigger)</f>
        <v>50564</v>
      </c>
      <c r="AE1594" s="40">
        <f>_xll.qlInterestRateIndexMaturity($Y$21,AD1594,)</f>
        <v>50656</v>
      </c>
      <c r="AF1594" s="43" t="e">
        <f>_xll.qlTenorBasisValue(TenorBasis3M,AD1594,_xll.ohTrigger(trigger,$Y$36))</f>
        <v>#NUM!</v>
      </c>
      <c r="AG1594" s="82" t="e">
        <f t="shared" si="62"/>
        <v>#NUM!</v>
      </c>
      <c r="AH1594" s="82">
        <f>_xll.qlIndexFixing($Y$21,$AC1594,TRUE,_xll.ohTrigger(trigger))</f>
        <v>1.6169313072122223E-2</v>
      </c>
      <c r="AI1594" s="43" t="e">
        <f>_xll.qlIndexFixing($Y$6,$AC1594,TRUE,trigger)</f>
        <v>#NUM!</v>
      </c>
      <c r="AJ1594" s="45" t="e">
        <f t="shared" si="63"/>
        <v>#NUM!</v>
      </c>
    </row>
    <row r="1595" spans="28:36" x14ac:dyDescent="0.2">
      <c r="AB1595" s="114" t="s">
        <v>87</v>
      </c>
      <c r="AC1595" s="40">
        <f>_xll.qlInterestRateIndexFixingDate($Y$21,AD1595)</f>
        <v>50567</v>
      </c>
      <c r="AD1595" s="40">
        <f>_xll.qlCalendarAdvance(calendar,$AD1594,AB1595,,,trigger)</f>
        <v>50571</v>
      </c>
      <c r="AE1595" s="40">
        <f>_xll.qlInterestRateIndexMaturity($Y$21,AD1595,)</f>
        <v>50663</v>
      </c>
      <c r="AF1595" s="43" t="e">
        <f>_xll.qlTenorBasisValue(TenorBasis3M,AD1595,_xll.ohTrigger(trigger,$Y$36))</f>
        <v>#NUM!</v>
      </c>
      <c r="AG1595" s="82" t="e">
        <f t="shared" si="62"/>
        <v>#NUM!</v>
      </c>
      <c r="AH1595" s="82">
        <f>_xll.qlIndexFixing($Y$21,$AC1595,TRUE,_xll.ohTrigger(trigger))</f>
        <v>1.6159457798067992E-2</v>
      </c>
      <c r="AI1595" s="43" t="e">
        <f>_xll.qlIndexFixing($Y$6,$AC1595,TRUE,trigger)</f>
        <v>#NUM!</v>
      </c>
      <c r="AJ1595" s="45" t="e">
        <f t="shared" si="63"/>
        <v>#NUM!</v>
      </c>
    </row>
    <row r="1596" spans="28:36" x14ac:dyDescent="0.2">
      <c r="AB1596" s="114" t="s">
        <v>87</v>
      </c>
      <c r="AC1596" s="40">
        <f>_xll.qlInterestRateIndexFixingDate($Y$21,AD1596)</f>
        <v>50574</v>
      </c>
      <c r="AD1596" s="40">
        <f>_xll.qlCalendarAdvance(calendar,$AD1595,AB1596,,,trigger)</f>
        <v>50578</v>
      </c>
      <c r="AE1596" s="40">
        <f>_xll.qlInterestRateIndexMaturity($Y$21,AD1596,)</f>
        <v>50670</v>
      </c>
      <c r="AF1596" s="43" t="e">
        <f>_xll.qlTenorBasisValue(TenorBasis3M,AD1596,_xll.ohTrigger(trigger,$Y$36))</f>
        <v>#NUM!</v>
      </c>
      <c r="AG1596" s="82" t="e">
        <f t="shared" si="62"/>
        <v>#NUM!</v>
      </c>
      <c r="AH1596" s="82">
        <f>_xll.qlIndexFixing($Y$21,$AC1596,TRUE,_xll.ohTrigger(trigger))</f>
        <v>1.6149647327467754E-2</v>
      </c>
      <c r="AI1596" s="43" t="e">
        <f>_xll.qlIndexFixing($Y$6,$AC1596,TRUE,trigger)</f>
        <v>#NUM!</v>
      </c>
      <c r="AJ1596" s="45" t="e">
        <f t="shared" si="63"/>
        <v>#NUM!</v>
      </c>
    </row>
    <row r="1597" spans="28:36" x14ac:dyDescent="0.2">
      <c r="AB1597" s="114" t="s">
        <v>87</v>
      </c>
      <c r="AC1597" s="40">
        <f>_xll.qlInterestRateIndexFixingDate($Y$21,AD1597)</f>
        <v>50581</v>
      </c>
      <c r="AD1597" s="40">
        <f>_xll.qlCalendarAdvance(calendar,$AD1596,AB1597,,,trigger)</f>
        <v>50585</v>
      </c>
      <c r="AE1597" s="40">
        <f>_xll.qlInterestRateIndexMaturity($Y$21,AD1597,)</f>
        <v>50677</v>
      </c>
      <c r="AF1597" s="43" t="e">
        <f>_xll.qlTenorBasisValue(TenorBasis3M,AD1597,_xll.ohTrigger(trigger,$Y$36))</f>
        <v>#NUM!</v>
      </c>
      <c r="AG1597" s="82" t="e">
        <f t="shared" si="62"/>
        <v>#NUM!</v>
      </c>
      <c r="AH1597" s="82">
        <f>_xll.qlIndexFixing($Y$21,$AC1597,TRUE,_xll.ohTrigger(trigger))</f>
        <v>1.6139881659988729E-2</v>
      </c>
      <c r="AI1597" s="43" t="e">
        <f>_xll.qlIndexFixing($Y$6,$AC1597,TRUE,trigger)</f>
        <v>#NUM!</v>
      </c>
      <c r="AJ1597" s="45" t="e">
        <f t="shared" si="63"/>
        <v>#NUM!</v>
      </c>
    </row>
    <row r="1598" spans="28:36" x14ac:dyDescent="0.2">
      <c r="AB1598" s="114" t="s">
        <v>87</v>
      </c>
      <c r="AC1598" s="40">
        <f>_xll.qlInterestRateIndexFixingDate($Y$21,AD1598)</f>
        <v>50588</v>
      </c>
      <c r="AD1598" s="40">
        <f>_xll.qlCalendarAdvance(calendar,$AD1597,AB1598,,,trigger)</f>
        <v>50592</v>
      </c>
      <c r="AE1598" s="40">
        <f>_xll.qlInterestRateIndexMaturity($Y$21,AD1598,)</f>
        <v>50684</v>
      </c>
      <c r="AF1598" s="43" t="e">
        <f>_xll.qlTenorBasisValue(TenorBasis3M,AD1598,_xll.ohTrigger(trigger,$Y$36))</f>
        <v>#NUM!</v>
      </c>
      <c r="AG1598" s="82" t="e">
        <f t="shared" si="62"/>
        <v>#NUM!</v>
      </c>
      <c r="AH1598" s="82">
        <f>_xll.qlIndexFixing($Y$21,$AC1598,TRUE,_xll.ohTrigger(trigger))</f>
        <v>1.6130160795294661E-2</v>
      </c>
      <c r="AI1598" s="43" t="e">
        <f>_xll.qlIndexFixing($Y$6,$AC1598,TRUE,trigger)</f>
        <v>#NUM!</v>
      </c>
      <c r="AJ1598" s="45" t="e">
        <f t="shared" si="63"/>
        <v>#NUM!</v>
      </c>
    </row>
    <row r="1599" spans="28:36" x14ac:dyDescent="0.2">
      <c r="AB1599" s="114" t="s">
        <v>87</v>
      </c>
      <c r="AC1599" s="40">
        <f>_xll.qlInterestRateIndexFixingDate($Y$21,AD1599)</f>
        <v>50595</v>
      </c>
      <c r="AD1599" s="40">
        <f>_xll.qlCalendarAdvance(calendar,$AD1598,AB1599,,,trigger)</f>
        <v>50599</v>
      </c>
      <c r="AE1599" s="40">
        <f>_xll.qlInterestRateIndexMaturity($Y$21,AD1599,)</f>
        <v>50691</v>
      </c>
      <c r="AF1599" s="43" t="e">
        <f>_xll.qlTenorBasisValue(TenorBasis3M,AD1599,_xll.ohTrigger(trigger,$Y$36))</f>
        <v>#NUM!</v>
      </c>
      <c r="AG1599" s="82" t="e">
        <f t="shared" si="62"/>
        <v>#NUM!</v>
      </c>
      <c r="AH1599" s="82">
        <f>_xll.qlIndexFixing($Y$21,$AC1599,TRUE,_xll.ohTrigger(trigger))</f>
        <v>1.6120484733052779E-2</v>
      </c>
      <c r="AI1599" s="43" t="e">
        <f>_xll.qlIndexFixing($Y$6,$AC1599,TRUE,trigger)</f>
        <v>#NUM!</v>
      </c>
      <c r="AJ1599" s="45" t="e">
        <f t="shared" si="63"/>
        <v>#NUM!</v>
      </c>
    </row>
    <row r="1600" spans="28:36" x14ac:dyDescent="0.2">
      <c r="AB1600" s="114" t="s">
        <v>87</v>
      </c>
      <c r="AC1600" s="40">
        <f>_xll.qlInterestRateIndexFixingDate($Y$21,AD1600)</f>
        <v>50602</v>
      </c>
      <c r="AD1600" s="40">
        <f>_xll.qlCalendarAdvance(calendar,$AD1599,AB1600,,,trigger)</f>
        <v>50606</v>
      </c>
      <c r="AE1600" s="40">
        <f>_xll.qlInterestRateIndexMaturity($Y$21,AD1600,)</f>
        <v>50698</v>
      </c>
      <c r="AF1600" s="43" t="e">
        <f>_xll.qlTenorBasisValue(TenorBasis3M,AD1600,_xll.ohTrigger(trigger,$Y$36))</f>
        <v>#NUM!</v>
      </c>
      <c r="AG1600" s="82" t="e">
        <f t="shared" si="62"/>
        <v>#NUM!</v>
      </c>
      <c r="AH1600" s="82">
        <f>_xll.qlIndexFixing($Y$21,$AC1600,TRUE,_xll.ohTrigger(trigger))</f>
        <v>1.6110853472933777E-2</v>
      </c>
      <c r="AI1600" s="43" t="e">
        <f>_xll.qlIndexFixing($Y$6,$AC1600,TRUE,trigger)</f>
        <v>#NUM!</v>
      </c>
      <c r="AJ1600" s="45" t="e">
        <f t="shared" si="63"/>
        <v>#NUM!</v>
      </c>
    </row>
    <row r="1601" spans="28:36" x14ac:dyDescent="0.2">
      <c r="AB1601" s="114" t="s">
        <v>87</v>
      </c>
      <c r="AC1601" s="40">
        <f>_xll.qlInterestRateIndexFixingDate($Y$21,AD1601)</f>
        <v>50609</v>
      </c>
      <c r="AD1601" s="40">
        <f>_xll.qlCalendarAdvance(calendar,$AD1600,AB1601,,,trigger)</f>
        <v>50613</v>
      </c>
      <c r="AE1601" s="40">
        <f>_xll.qlInterestRateIndexMaturity($Y$21,AD1601,)</f>
        <v>50705</v>
      </c>
      <c r="AF1601" s="43" t="e">
        <f>_xll.qlTenorBasisValue(TenorBasis3M,AD1601,_xll.ohTrigger(trigger,$Y$36))</f>
        <v>#NUM!</v>
      </c>
      <c r="AG1601" s="82" t="e">
        <f t="shared" si="62"/>
        <v>#NUM!</v>
      </c>
      <c r="AH1601" s="82">
        <f>_xll.qlIndexFixing($Y$21,$AC1601,TRUE,_xll.ohTrigger(trigger))</f>
        <v>1.6101267014607488E-2</v>
      </c>
      <c r="AI1601" s="43" t="e">
        <f>_xll.qlIndexFixing($Y$6,$AC1601,TRUE,trigger)</f>
        <v>#NUM!</v>
      </c>
      <c r="AJ1601" s="45" t="e">
        <f t="shared" si="63"/>
        <v>#NUM!</v>
      </c>
    </row>
    <row r="1602" spans="28:36" x14ac:dyDescent="0.2">
      <c r="AB1602" s="114" t="s">
        <v>87</v>
      </c>
      <c r="AC1602" s="40">
        <f>_xll.qlInterestRateIndexFixingDate($Y$21,AD1602)</f>
        <v>50616</v>
      </c>
      <c r="AD1602" s="40">
        <f>_xll.qlCalendarAdvance(calendar,$AD1601,AB1602,,,trigger)</f>
        <v>50620</v>
      </c>
      <c r="AE1602" s="40">
        <f>_xll.qlInterestRateIndexMaturity($Y$21,AD1602,)</f>
        <v>50712</v>
      </c>
      <c r="AF1602" s="43" t="e">
        <f>_xll.qlTenorBasisValue(TenorBasis3M,AD1602,_xll.ohTrigger(trigger,$Y$36))</f>
        <v>#NUM!</v>
      </c>
      <c r="AG1602" s="82" t="e">
        <f t="shared" si="62"/>
        <v>#NUM!</v>
      </c>
      <c r="AH1602" s="82">
        <f>_xll.qlIndexFixing($Y$21,$AC1602,TRUE,_xll.ohTrigger(trigger))</f>
        <v>1.6091725357747211E-2</v>
      </c>
      <c r="AI1602" s="43" t="e">
        <f>_xll.qlIndexFixing($Y$6,$AC1602,TRUE,trigger)</f>
        <v>#NUM!</v>
      </c>
      <c r="AJ1602" s="45" t="e">
        <f t="shared" si="63"/>
        <v>#NUM!</v>
      </c>
    </row>
    <row r="1603" spans="28:36" x14ac:dyDescent="0.2">
      <c r="AB1603" s="114" t="s">
        <v>87</v>
      </c>
      <c r="AC1603" s="40">
        <f>_xll.qlInterestRateIndexFixingDate($Y$21,AD1603)</f>
        <v>50623</v>
      </c>
      <c r="AD1603" s="40">
        <f>_xll.qlCalendarAdvance(calendar,$AD1602,AB1603,,,trigger)</f>
        <v>50627</v>
      </c>
      <c r="AE1603" s="40">
        <f>_xll.qlInterestRateIndexMaturity($Y$21,AD1603,)</f>
        <v>50719</v>
      </c>
      <c r="AF1603" s="43" t="e">
        <f>_xll.qlTenorBasisValue(TenorBasis3M,AD1603,_xll.ohTrigger(trigger,$Y$36))</f>
        <v>#NUM!</v>
      </c>
      <c r="AG1603" s="82" t="e">
        <f t="shared" si="62"/>
        <v>#NUM!</v>
      </c>
      <c r="AH1603" s="82">
        <f>_xll.qlIndexFixing($Y$21,$AC1603,TRUE,_xll.ohTrigger(trigger))</f>
        <v>1.6082228502025387E-2</v>
      </c>
      <c r="AI1603" s="43" t="e">
        <f>_xll.qlIndexFixing($Y$6,$AC1603,TRUE,trigger)</f>
        <v>#NUM!</v>
      </c>
      <c r="AJ1603" s="45" t="e">
        <f t="shared" si="63"/>
        <v>#NUM!</v>
      </c>
    </row>
    <row r="1604" spans="28:36" x14ac:dyDescent="0.2">
      <c r="AB1604" s="114" t="s">
        <v>87</v>
      </c>
      <c r="AC1604" s="40">
        <f>_xll.qlInterestRateIndexFixingDate($Y$21,AD1604)</f>
        <v>50630</v>
      </c>
      <c r="AD1604" s="40">
        <f>_xll.qlCalendarAdvance(calendar,$AD1603,AB1604,,,trigger)</f>
        <v>50634</v>
      </c>
      <c r="AE1604" s="40">
        <f>_xll.qlInterestRateIndexMaturity($Y$21,AD1604,)</f>
        <v>50726</v>
      </c>
      <c r="AF1604" s="43" t="e">
        <f>_xll.qlTenorBasisValue(TenorBasis3M,AD1604,_xll.ohTrigger(trigger,$Y$36))</f>
        <v>#NUM!</v>
      </c>
      <c r="AG1604" s="82" t="e">
        <f t="shared" ref="AG1604:AG1667" si="64">AI1604</f>
        <v>#NUM!</v>
      </c>
      <c r="AH1604" s="82">
        <f>_xll.qlIndexFixing($Y$21,$AC1604,TRUE,_xll.ohTrigger(trigger))</f>
        <v>1.6072776447117926E-2</v>
      </c>
      <c r="AI1604" s="43" t="e">
        <f>_xll.qlIndexFixing($Y$6,$AC1604,TRUE,trigger)</f>
        <v>#NUM!</v>
      </c>
      <c r="AJ1604" s="45" t="e">
        <f t="shared" ref="AJ1604:AJ1667" si="65">(AH1604-AI1604)*10000</f>
        <v>#NUM!</v>
      </c>
    </row>
    <row r="1605" spans="28:36" x14ac:dyDescent="0.2">
      <c r="AB1605" s="114" t="s">
        <v>87</v>
      </c>
      <c r="AC1605" s="40">
        <f>_xll.qlInterestRateIndexFixingDate($Y$21,AD1605)</f>
        <v>50637</v>
      </c>
      <c r="AD1605" s="40">
        <f>_xll.qlCalendarAdvance(calendar,$AD1604,AB1605,,,trigger)</f>
        <v>50641</v>
      </c>
      <c r="AE1605" s="40">
        <f>_xll.qlInterestRateIndexMaturity($Y$21,AD1605,)</f>
        <v>50733</v>
      </c>
      <c r="AF1605" s="43" t="e">
        <f>_xll.qlTenorBasisValue(TenorBasis3M,AD1605,_xll.ohTrigger(trigger,$Y$36))</f>
        <v>#NUM!</v>
      </c>
      <c r="AG1605" s="82" t="e">
        <f t="shared" si="64"/>
        <v>#NUM!</v>
      </c>
      <c r="AH1605" s="82">
        <f>_xll.qlIndexFixing($Y$21,$AC1605,TRUE,_xll.ohTrigger(trigger))</f>
        <v>1.6063369192700738E-2</v>
      </c>
      <c r="AI1605" s="43" t="e">
        <f>_xll.qlIndexFixing($Y$6,$AC1605,TRUE,trigger)</f>
        <v>#NUM!</v>
      </c>
      <c r="AJ1605" s="45" t="e">
        <f t="shared" si="65"/>
        <v>#NUM!</v>
      </c>
    </row>
    <row r="1606" spans="28:36" x14ac:dyDescent="0.2">
      <c r="AB1606" s="114" t="s">
        <v>87</v>
      </c>
      <c r="AC1606" s="40">
        <f>_xll.qlInterestRateIndexFixingDate($Y$21,AD1606)</f>
        <v>50644</v>
      </c>
      <c r="AD1606" s="40">
        <f>_xll.qlCalendarAdvance(calendar,$AD1605,AB1606,,,trigger)</f>
        <v>50648</v>
      </c>
      <c r="AE1606" s="40">
        <f>_xll.qlInterestRateIndexMaturity($Y$21,AD1606,)</f>
        <v>50739</v>
      </c>
      <c r="AF1606" s="43" t="e">
        <f>_xll.qlTenorBasisValue(TenorBasis3M,AD1606,_xll.ohTrigger(trigger,$Y$36))</f>
        <v>#NUM!</v>
      </c>
      <c r="AG1606" s="82" t="e">
        <f t="shared" si="64"/>
        <v>#NUM!</v>
      </c>
      <c r="AH1606" s="82">
        <f>_xll.qlIndexFixing($Y$21,$AC1606,TRUE,_xll.ohTrigger(trigger))</f>
        <v>1.6054309536065105E-2</v>
      </c>
      <c r="AI1606" s="43" t="e">
        <f>_xll.qlIndexFixing($Y$6,$AC1606,TRUE,trigger)</f>
        <v>#NUM!</v>
      </c>
      <c r="AJ1606" s="45" t="e">
        <f t="shared" si="65"/>
        <v>#NUM!</v>
      </c>
    </row>
    <row r="1607" spans="28:36" x14ac:dyDescent="0.2">
      <c r="AB1607" s="114" t="s">
        <v>87</v>
      </c>
      <c r="AC1607" s="40">
        <f>_xll.qlInterestRateIndexFixingDate($Y$21,AD1607)</f>
        <v>50651</v>
      </c>
      <c r="AD1607" s="40">
        <f>_xll.qlCalendarAdvance(calendar,$AD1606,AB1607,,,trigger)</f>
        <v>50655</v>
      </c>
      <c r="AE1607" s="40">
        <f>_xll.qlInterestRateIndexMaturity($Y$21,AD1607,)</f>
        <v>50746</v>
      </c>
      <c r="AF1607" s="43" t="e">
        <f>_xll.qlTenorBasisValue(TenorBasis3M,AD1607,_xll.ohTrigger(trigger,$Y$36))</f>
        <v>#NUM!</v>
      </c>
      <c r="AG1607" s="82" t="e">
        <f t="shared" si="64"/>
        <v>#NUM!</v>
      </c>
      <c r="AH1607" s="82">
        <f>_xll.qlIndexFixing($Y$21,$AC1607,TRUE,_xll.ohTrigger(trigger))</f>
        <v>1.604498909640021E-2</v>
      </c>
      <c r="AI1607" s="43" t="e">
        <f>_xll.qlIndexFixing($Y$6,$AC1607,TRUE,trigger)</f>
        <v>#NUM!</v>
      </c>
      <c r="AJ1607" s="45" t="e">
        <f t="shared" si="65"/>
        <v>#NUM!</v>
      </c>
    </row>
    <row r="1608" spans="28:36" x14ac:dyDescent="0.2">
      <c r="AB1608" s="114" t="s">
        <v>87</v>
      </c>
      <c r="AC1608" s="40">
        <f>_xll.qlInterestRateIndexFixingDate($Y$21,AD1608)</f>
        <v>50658</v>
      </c>
      <c r="AD1608" s="40">
        <f>_xll.qlCalendarAdvance(calendar,$AD1607,AB1608,,,trigger)</f>
        <v>50662</v>
      </c>
      <c r="AE1608" s="40">
        <f>_xll.qlInterestRateIndexMaturity($Y$21,AD1608,)</f>
        <v>50753</v>
      </c>
      <c r="AF1608" s="43" t="e">
        <f>_xll.qlTenorBasisValue(TenorBasis3M,AD1608,_xll.ohTrigger(trigger,$Y$36))</f>
        <v>#NUM!</v>
      </c>
      <c r="AG1608" s="82" t="e">
        <f t="shared" si="64"/>
        <v>#NUM!</v>
      </c>
      <c r="AH1608" s="82">
        <f>_xll.qlIndexFixing($Y$21,$AC1608,TRUE,_xll.ohTrigger(trigger))</f>
        <v>1.603571345405545E-2</v>
      </c>
      <c r="AI1608" s="43" t="e">
        <f>_xll.qlIndexFixing($Y$6,$AC1608,TRUE,trigger)</f>
        <v>#NUM!</v>
      </c>
      <c r="AJ1608" s="45" t="e">
        <f t="shared" si="65"/>
        <v>#NUM!</v>
      </c>
    </row>
    <row r="1609" spans="28:36" x14ac:dyDescent="0.2">
      <c r="AB1609" s="114" t="s">
        <v>87</v>
      </c>
      <c r="AC1609" s="40">
        <f>_xll.qlInterestRateIndexFixingDate($Y$21,AD1609)</f>
        <v>50665</v>
      </c>
      <c r="AD1609" s="40">
        <f>_xll.qlCalendarAdvance(calendar,$AD1608,AB1609,,,trigger)</f>
        <v>50669</v>
      </c>
      <c r="AE1609" s="40">
        <f>_xll.qlInterestRateIndexMaturity($Y$21,AD1609,)</f>
        <v>50760</v>
      </c>
      <c r="AF1609" s="43" t="e">
        <f>_xll.qlTenorBasisValue(TenorBasis3M,AD1609,_xll.ohTrigger(trigger,$Y$36))</f>
        <v>#NUM!</v>
      </c>
      <c r="AG1609" s="82" t="e">
        <f t="shared" si="64"/>
        <v>#NUM!</v>
      </c>
      <c r="AH1609" s="82">
        <f>_xll.qlIndexFixing($Y$21,$AC1609,TRUE,_xll.ohTrigger(trigger))</f>
        <v>1.6026482608719871E-2</v>
      </c>
      <c r="AI1609" s="43" t="e">
        <f>_xll.qlIndexFixing($Y$6,$AC1609,TRUE,trigger)</f>
        <v>#NUM!</v>
      </c>
      <c r="AJ1609" s="45" t="e">
        <f t="shared" si="65"/>
        <v>#NUM!</v>
      </c>
    </row>
    <row r="1610" spans="28:36" x14ac:dyDescent="0.2">
      <c r="AB1610" s="114" t="s">
        <v>87</v>
      </c>
      <c r="AC1610" s="40">
        <f>_xll.qlInterestRateIndexFixingDate($Y$21,AD1610)</f>
        <v>50672</v>
      </c>
      <c r="AD1610" s="40">
        <f>_xll.qlCalendarAdvance(calendar,$AD1609,AB1610,,,trigger)</f>
        <v>50676</v>
      </c>
      <c r="AE1610" s="40">
        <f>_xll.qlInterestRateIndexMaturity($Y$21,AD1610,)</f>
        <v>50767</v>
      </c>
      <c r="AF1610" s="43" t="e">
        <f>_xll.qlTenorBasisValue(TenorBasis3M,AD1610,_xll.ohTrigger(trigger,$Y$36))</f>
        <v>#NUM!</v>
      </c>
      <c r="AG1610" s="82" t="e">
        <f t="shared" si="64"/>
        <v>#NUM!</v>
      </c>
      <c r="AH1610" s="82">
        <f>_xll.qlIndexFixing($Y$21,$AC1610,TRUE,_xll.ohTrigger(trigger))</f>
        <v>1.6017296560079001E-2</v>
      </c>
      <c r="AI1610" s="43" t="e">
        <f>_xll.qlIndexFixing($Y$6,$AC1610,TRUE,trigger)</f>
        <v>#NUM!</v>
      </c>
      <c r="AJ1610" s="45" t="e">
        <f t="shared" si="65"/>
        <v>#NUM!</v>
      </c>
    </row>
    <row r="1611" spans="28:36" x14ac:dyDescent="0.2">
      <c r="AB1611" s="114" t="s">
        <v>87</v>
      </c>
      <c r="AC1611" s="40">
        <f>_xll.qlInterestRateIndexFixingDate($Y$21,AD1611)</f>
        <v>50679</v>
      </c>
      <c r="AD1611" s="40">
        <f>_xll.qlCalendarAdvance(calendar,$AD1610,AB1611,,,trigger)</f>
        <v>50683</v>
      </c>
      <c r="AE1611" s="40">
        <f>_xll.qlInterestRateIndexMaturity($Y$21,AD1611,)</f>
        <v>50775</v>
      </c>
      <c r="AF1611" s="43" t="e">
        <f>_xll.qlTenorBasisValue(TenorBasis3M,AD1611,_xll.ohTrigger(trigger,$Y$36))</f>
        <v>#NUM!</v>
      </c>
      <c r="AG1611" s="82" t="e">
        <f t="shared" si="64"/>
        <v>#NUM!</v>
      </c>
      <c r="AH1611" s="82">
        <f>_xll.qlIndexFixing($Y$21,$AC1611,TRUE,_xll.ohTrigger(trigger))</f>
        <v>1.6007866458599855E-2</v>
      </c>
      <c r="AI1611" s="43" t="e">
        <f>_xll.qlIndexFixing($Y$6,$AC1611,TRUE,trigger)</f>
        <v>#NUM!</v>
      </c>
      <c r="AJ1611" s="45" t="e">
        <f t="shared" si="65"/>
        <v>#NUM!</v>
      </c>
    </row>
    <row r="1612" spans="28:36" x14ac:dyDescent="0.2">
      <c r="AB1612" s="114" t="s">
        <v>87</v>
      </c>
      <c r="AC1612" s="40">
        <f>_xll.qlInterestRateIndexFixingDate($Y$21,AD1612)</f>
        <v>50686</v>
      </c>
      <c r="AD1612" s="40">
        <f>_xll.qlCalendarAdvance(calendar,$AD1611,AB1612,,,trigger)</f>
        <v>50690</v>
      </c>
      <c r="AE1612" s="40">
        <f>_xll.qlInterestRateIndexMaturity($Y$21,AD1612,)</f>
        <v>50782</v>
      </c>
      <c r="AF1612" s="43" t="e">
        <f>_xll.qlTenorBasisValue(TenorBasis3M,AD1612,_xll.ohTrigger(trigger,$Y$36))</f>
        <v>#NUM!</v>
      </c>
      <c r="AG1612" s="82" t="e">
        <f t="shared" si="64"/>
        <v>#NUM!</v>
      </c>
      <c r="AH1612" s="82">
        <f>_xll.qlIndexFixing($Y$21,$AC1612,TRUE,_xll.ohTrigger(trigger))</f>
        <v>1.5998772798698237E-2</v>
      </c>
      <c r="AI1612" s="43" t="e">
        <f>_xll.qlIndexFixing($Y$6,$AC1612,TRUE,trigger)</f>
        <v>#NUM!</v>
      </c>
      <c r="AJ1612" s="45" t="e">
        <f t="shared" si="65"/>
        <v>#NUM!</v>
      </c>
    </row>
    <row r="1613" spans="28:36" x14ac:dyDescent="0.2">
      <c r="AB1613" s="114" t="s">
        <v>87</v>
      </c>
      <c r="AC1613" s="40">
        <f>_xll.qlInterestRateIndexFixingDate($Y$21,AD1613)</f>
        <v>50693</v>
      </c>
      <c r="AD1613" s="40">
        <f>_xll.qlCalendarAdvance(calendar,$AD1612,AB1613,,,trigger)</f>
        <v>50697</v>
      </c>
      <c r="AE1613" s="40">
        <f>_xll.qlInterestRateIndexMaturity($Y$21,AD1613,)</f>
        <v>50789</v>
      </c>
      <c r="AF1613" s="43" t="e">
        <f>_xll.qlTenorBasisValue(TenorBasis3M,AD1613,_xll.ohTrigger(trigger,$Y$36))</f>
        <v>#NUM!</v>
      </c>
      <c r="AG1613" s="82" t="e">
        <f t="shared" si="64"/>
        <v>#NUM!</v>
      </c>
      <c r="AH1613" s="82">
        <f>_xll.qlIndexFixing($Y$21,$AC1613,TRUE,_xll.ohTrigger(trigger))</f>
        <v>1.5989723936755879E-2</v>
      </c>
      <c r="AI1613" s="43" t="e">
        <f>_xll.qlIndexFixing($Y$6,$AC1613,TRUE,trigger)</f>
        <v>#NUM!</v>
      </c>
      <c r="AJ1613" s="45" t="e">
        <f t="shared" si="65"/>
        <v>#NUM!</v>
      </c>
    </row>
    <row r="1614" spans="28:36" x14ac:dyDescent="0.2">
      <c r="AB1614" s="114" t="s">
        <v>87</v>
      </c>
      <c r="AC1614" s="40">
        <f>_xll.qlInterestRateIndexFixingDate($Y$21,AD1614)</f>
        <v>50700</v>
      </c>
      <c r="AD1614" s="40">
        <f>_xll.qlCalendarAdvance(calendar,$AD1613,AB1614,,,trigger)</f>
        <v>50704</v>
      </c>
      <c r="AE1614" s="40">
        <f>_xll.qlInterestRateIndexMaturity($Y$21,AD1614,)</f>
        <v>50796</v>
      </c>
      <c r="AF1614" s="43" t="e">
        <f>_xll.qlTenorBasisValue(TenorBasis3M,AD1614,_xll.ohTrigger(trigger,$Y$36))</f>
        <v>#NUM!</v>
      </c>
      <c r="AG1614" s="82" t="e">
        <f t="shared" si="64"/>
        <v>#NUM!</v>
      </c>
      <c r="AH1614" s="82">
        <f>_xll.qlIndexFixing($Y$21,$AC1614,TRUE,_xll.ohTrigger(trigger))</f>
        <v>1.5980719872465195E-2</v>
      </c>
      <c r="AI1614" s="43" t="e">
        <f>_xll.qlIndexFixing($Y$6,$AC1614,TRUE,trigger)</f>
        <v>#NUM!</v>
      </c>
      <c r="AJ1614" s="45" t="e">
        <f t="shared" si="65"/>
        <v>#NUM!</v>
      </c>
    </row>
    <row r="1615" spans="28:36" x14ac:dyDescent="0.2">
      <c r="AB1615" s="114" t="s">
        <v>87</v>
      </c>
      <c r="AC1615" s="40">
        <f>_xll.qlInterestRateIndexFixingDate($Y$21,AD1615)</f>
        <v>50707</v>
      </c>
      <c r="AD1615" s="40">
        <f>_xll.qlCalendarAdvance(calendar,$AD1614,AB1615,,,trigger)</f>
        <v>50711</v>
      </c>
      <c r="AE1615" s="40">
        <f>_xll.qlInterestRateIndexMaturity($Y$21,AD1615,)</f>
        <v>50803</v>
      </c>
      <c r="AF1615" s="43" t="e">
        <f>_xll.qlTenorBasisValue(TenorBasis3M,AD1615,_xll.ohTrigger(trigger,$Y$36))</f>
        <v>#NUM!</v>
      </c>
      <c r="AG1615" s="82" t="e">
        <f t="shared" si="64"/>
        <v>#NUM!</v>
      </c>
      <c r="AH1615" s="82">
        <f>_xll.qlIndexFixing($Y$21,$AC1615,TRUE,_xll.ohTrigger(trigger))</f>
        <v>1.5971760605517735E-2</v>
      </c>
      <c r="AI1615" s="43" t="e">
        <f>_xll.qlIndexFixing($Y$6,$AC1615,TRUE,trigger)</f>
        <v>#NUM!</v>
      </c>
      <c r="AJ1615" s="45" t="e">
        <f t="shared" si="65"/>
        <v>#NUM!</v>
      </c>
    </row>
    <row r="1616" spans="28:36" x14ac:dyDescent="0.2">
      <c r="AB1616" s="114" t="s">
        <v>87</v>
      </c>
      <c r="AC1616" s="40">
        <f>_xll.qlInterestRateIndexFixingDate($Y$21,AD1616)</f>
        <v>50714</v>
      </c>
      <c r="AD1616" s="40">
        <f>_xll.qlCalendarAdvance(calendar,$AD1615,AB1616,,,trigger)</f>
        <v>50718</v>
      </c>
      <c r="AE1616" s="40">
        <f>_xll.qlInterestRateIndexMaturity($Y$21,AD1616,)</f>
        <v>50810</v>
      </c>
      <c r="AF1616" s="43" t="e">
        <f>_xll.qlTenorBasisValue(TenorBasis3M,AD1616,_xll.ohTrigger(trigger,$Y$36))</f>
        <v>#NUM!</v>
      </c>
      <c r="AG1616" s="82" t="e">
        <f t="shared" si="64"/>
        <v>#NUM!</v>
      </c>
      <c r="AH1616" s="82">
        <f>_xll.qlIndexFixing($Y$21,$AC1616,TRUE,_xll.ohTrigger(trigger))</f>
        <v>1.5962846135606792E-2</v>
      </c>
      <c r="AI1616" s="43" t="e">
        <f>_xll.qlIndexFixing($Y$6,$AC1616,TRUE,trigger)</f>
        <v>#NUM!</v>
      </c>
      <c r="AJ1616" s="45" t="e">
        <f t="shared" si="65"/>
        <v>#NUM!</v>
      </c>
    </row>
    <row r="1617" spans="28:36" x14ac:dyDescent="0.2">
      <c r="AB1617" s="114" t="s">
        <v>87</v>
      </c>
      <c r="AC1617" s="40">
        <f>_xll.qlInterestRateIndexFixingDate($Y$21,AD1617)</f>
        <v>50721</v>
      </c>
      <c r="AD1617" s="40">
        <f>_xll.qlCalendarAdvance(calendar,$AD1616,AB1617,,,trigger)</f>
        <v>50725</v>
      </c>
      <c r="AE1617" s="40">
        <f>_xll.qlInterestRateIndexMaturity($Y$21,AD1617,)</f>
        <v>50817</v>
      </c>
      <c r="AF1617" s="43" t="e">
        <f>_xll.qlTenorBasisValue(TenorBasis3M,AD1617,_xll.ohTrigger(trigger,$Y$36))</f>
        <v>#NUM!</v>
      </c>
      <c r="AG1617" s="82" t="e">
        <f t="shared" si="64"/>
        <v>#NUM!</v>
      </c>
      <c r="AH1617" s="82">
        <f>_xll.qlIndexFixing($Y$21,$AC1617,TRUE,_xll.ohTrigger(trigger))</f>
        <v>1.595397646242739E-2</v>
      </c>
      <c r="AI1617" s="43" t="e">
        <f>_xll.qlIndexFixing($Y$6,$AC1617,TRUE,trigger)</f>
        <v>#NUM!</v>
      </c>
      <c r="AJ1617" s="45" t="e">
        <f t="shared" si="65"/>
        <v>#NUM!</v>
      </c>
    </row>
    <row r="1618" spans="28:36" x14ac:dyDescent="0.2">
      <c r="AB1618" s="114" t="s">
        <v>87</v>
      </c>
      <c r="AC1618" s="40">
        <f>_xll.qlInterestRateIndexFixingDate($Y$21,AD1618)</f>
        <v>50728</v>
      </c>
      <c r="AD1618" s="40">
        <f>_xll.qlCalendarAdvance(calendar,$AD1617,AB1618,,,trigger)</f>
        <v>50732</v>
      </c>
      <c r="AE1618" s="40">
        <f>_xll.qlInterestRateIndexMaturity($Y$21,AD1618,)</f>
        <v>50824</v>
      </c>
      <c r="AF1618" s="43" t="e">
        <f>_xll.qlTenorBasisValue(TenorBasis3M,AD1618,_xll.ohTrigger(trigger,$Y$36))</f>
        <v>#NUM!</v>
      </c>
      <c r="AG1618" s="82" t="e">
        <f t="shared" si="64"/>
        <v>#NUM!</v>
      </c>
      <c r="AH1618" s="82">
        <f>_xll.qlIndexFixing($Y$21,$AC1618,TRUE,_xll.ohTrigger(trigger))</f>
        <v>1.5945151585676293E-2</v>
      </c>
      <c r="AI1618" s="43" t="e">
        <f>_xll.qlIndexFixing($Y$6,$AC1618,TRUE,trigger)</f>
        <v>#NUM!</v>
      </c>
      <c r="AJ1618" s="45" t="e">
        <f t="shared" si="65"/>
        <v>#NUM!</v>
      </c>
    </row>
    <row r="1619" spans="28:36" x14ac:dyDescent="0.2">
      <c r="AB1619" s="114" t="s">
        <v>87</v>
      </c>
      <c r="AC1619" s="40">
        <f>_xll.qlInterestRateIndexFixingDate($Y$21,AD1619)</f>
        <v>50735</v>
      </c>
      <c r="AD1619" s="40">
        <f>_xll.qlCalendarAdvance(calendar,$AD1618,AB1619,,,trigger)</f>
        <v>50739</v>
      </c>
      <c r="AE1619" s="40">
        <f>_xll.qlInterestRateIndexMaturity($Y$21,AD1619,)</f>
        <v>50829</v>
      </c>
      <c r="AF1619" s="43" t="e">
        <f>_xll.qlTenorBasisValue(TenorBasis3M,AD1619,_xll.ohTrigger(trigger,$Y$36))</f>
        <v>#NUM!</v>
      </c>
      <c r="AG1619" s="82" t="e">
        <f t="shared" si="64"/>
        <v>#NUM!</v>
      </c>
      <c r="AH1619" s="82">
        <f>_xll.qlIndexFixing($Y$21,$AC1619,TRUE,_xll.ohTrigger(trigger))</f>
        <v>1.5936904601002055E-2</v>
      </c>
      <c r="AI1619" s="43" t="e">
        <f>_xll.qlIndexFixing($Y$6,$AC1619,TRUE,trigger)</f>
        <v>#NUM!</v>
      </c>
      <c r="AJ1619" s="45" t="e">
        <f t="shared" si="65"/>
        <v>#NUM!</v>
      </c>
    </row>
    <row r="1620" spans="28:36" x14ac:dyDescent="0.2">
      <c r="AB1620" s="114" t="s">
        <v>87</v>
      </c>
      <c r="AC1620" s="40">
        <f>_xll.qlInterestRateIndexFixingDate($Y$21,AD1620)</f>
        <v>50742</v>
      </c>
      <c r="AD1620" s="40">
        <f>_xll.qlCalendarAdvance(calendar,$AD1619,AB1620,,,trigger)</f>
        <v>50746</v>
      </c>
      <c r="AE1620" s="40">
        <f>_xll.qlInterestRateIndexMaturity($Y$21,AD1620,)</f>
        <v>50836</v>
      </c>
      <c r="AF1620" s="43" t="e">
        <f>_xll.qlTenorBasisValue(TenorBasis3M,AD1620,_xll.ohTrigger(trigger,$Y$36))</f>
        <v>#NUM!</v>
      </c>
      <c r="AG1620" s="82" t="e">
        <f t="shared" si="64"/>
        <v>#NUM!</v>
      </c>
      <c r="AH1620" s="82">
        <f>_xll.qlIndexFixing($Y$21,$AC1620,TRUE,_xll.ohTrigger(trigger))</f>
        <v>1.5928163689040709E-2</v>
      </c>
      <c r="AI1620" s="43" t="e">
        <f>_xll.qlIndexFixing($Y$6,$AC1620,TRUE,trigger)</f>
        <v>#NUM!</v>
      </c>
      <c r="AJ1620" s="45" t="e">
        <f t="shared" si="65"/>
        <v>#NUM!</v>
      </c>
    </row>
    <row r="1621" spans="28:36" x14ac:dyDescent="0.2">
      <c r="AB1621" s="114" t="s">
        <v>87</v>
      </c>
      <c r="AC1621" s="40">
        <f>_xll.qlInterestRateIndexFixingDate($Y$21,AD1621)</f>
        <v>50749</v>
      </c>
      <c r="AD1621" s="40">
        <f>_xll.qlCalendarAdvance(calendar,$AD1620,AB1621,,,trigger)</f>
        <v>50753</v>
      </c>
      <c r="AE1621" s="40">
        <f>_xll.qlInterestRateIndexMaturity($Y$21,AD1621,)</f>
        <v>50843</v>
      </c>
      <c r="AF1621" s="43" t="e">
        <f>_xll.qlTenorBasisValue(TenorBasis3M,AD1621,_xll.ohTrigger(trigger,$Y$36))</f>
        <v>#NUM!</v>
      </c>
      <c r="AG1621" s="82" t="e">
        <f t="shared" si="64"/>
        <v>#NUM!</v>
      </c>
      <c r="AH1621" s="82">
        <f>_xll.qlIndexFixing($Y$21,$AC1621,TRUE,_xll.ohTrigger(trigger))</f>
        <v>1.5919467568275003E-2</v>
      </c>
      <c r="AI1621" s="43" t="e">
        <f>_xll.qlIndexFixing($Y$6,$AC1621,TRUE,trigger)</f>
        <v>#NUM!</v>
      </c>
      <c r="AJ1621" s="45" t="e">
        <f t="shared" si="65"/>
        <v>#NUM!</v>
      </c>
    </row>
    <row r="1622" spans="28:36" x14ac:dyDescent="0.2">
      <c r="AB1622" s="114" t="s">
        <v>87</v>
      </c>
      <c r="AC1622" s="40">
        <f>_xll.qlInterestRateIndexFixingDate($Y$21,AD1622)</f>
        <v>50756</v>
      </c>
      <c r="AD1622" s="40">
        <f>_xll.qlCalendarAdvance(calendar,$AD1621,AB1622,,,trigger)</f>
        <v>50760</v>
      </c>
      <c r="AE1622" s="40">
        <f>_xll.qlInterestRateIndexMaturity($Y$21,AD1622,)</f>
        <v>50850</v>
      </c>
      <c r="AF1622" s="43" t="e">
        <f>_xll.qlTenorBasisValue(TenorBasis3M,AD1622,_xll.ohTrigger(trigger,$Y$36))</f>
        <v>#NUM!</v>
      </c>
      <c r="AG1622" s="82" t="e">
        <f t="shared" si="64"/>
        <v>#NUM!</v>
      </c>
      <c r="AH1622" s="82">
        <f>_xll.qlIndexFixing($Y$21,$AC1622,TRUE,_xll.ohTrigger(trigger))</f>
        <v>1.5910816238410064E-2</v>
      </c>
      <c r="AI1622" s="43" t="e">
        <f>_xll.qlIndexFixing($Y$6,$AC1622,TRUE,trigger)</f>
        <v>#NUM!</v>
      </c>
      <c r="AJ1622" s="45" t="e">
        <f t="shared" si="65"/>
        <v>#NUM!</v>
      </c>
    </row>
    <row r="1623" spans="28:36" x14ac:dyDescent="0.2">
      <c r="AB1623" s="114" t="s">
        <v>87</v>
      </c>
      <c r="AC1623" s="40">
        <f>_xll.qlInterestRateIndexFixingDate($Y$21,AD1623)</f>
        <v>50763</v>
      </c>
      <c r="AD1623" s="40">
        <f>_xll.qlCalendarAdvance(calendar,$AD1622,AB1623,,,trigger)</f>
        <v>50767</v>
      </c>
      <c r="AE1623" s="40">
        <f>_xll.qlInterestRateIndexMaturity($Y$21,AD1623,)</f>
        <v>50857</v>
      </c>
      <c r="AF1623" s="43" t="e">
        <f>_xll.qlTenorBasisValue(TenorBasis3M,AD1623,_xll.ohTrigger(trigger,$Y$36))</f>
        <v>#NUM!</v>
      </c>
      <c r="AG1623" s="82" t="e">
        <f t="shared" si="64"/>
        <v>#NUM!</v>
      </c>
      <c r="AH1623" s="82">
        <f>_xll.qlIndexFixing($Y$21,$AC1623,TRUE,_xll.ohTrigger(trigger))</f>
        <v>1.5902209699159009E-2</v>
      </c>
      <c r="AI1623" s="43" t="e">
        <f>_xll.qlIndexFixing($Y$6,$AC1623,TRUE,trigger)</f>
        <v>#NUM!</v>
      </c>
      <c r="AJ1623" s="45" t="e">
        <f t="shared" si="65"/>
        <v>#NUM!</v>
      </c>
    </row>
    <row r="1624" spans="28:36" x14ac:dyDescent="0.2">
      <c r="AB1624" s="114" t="s">
        <v>87</v>
      </c>
      <c r="AC1624" s="40">
        <f>_xll.qlInterestRateIndexFixingDate($Y$21,AD1624)</f>
        <v>50770</v>
      </c>
      <c r="AD1624" s="40">
        <f>_xll.qlCalendarAdvance(calendar,$AD1623,AB1624,,,trigger)</f>
        <v>50774</v>
      </c>
      <c r="AE1624" s="40">
        <f>_xll.qlInterestRateIndexMaturity($Y$21,AD1624,)</f>
        <v>50864</v>
      </c>
      <c r="AF1624" s="43" t="e">
        <f>_xll.qlTenorBasisValue(TenorBasis3M,AD1624,_xll.ohTrigger(trigger,$Y$36))</f>
        <v>#NUM!</v>
      </c>
      <c r="AG1624" s="82" t="e">
        <f t="shared" si="64"/>
        <v>#NUM!</v>
      </c>
      <c r="AH1624" s="82">
        <f>_xll.qlIndexFixing($Y$21,$AC1624,TRUE,_xll.ohTrigger(trigger))</f>
        <v>1.5893647950233181E-2</v>
      </c>
      <c r="AI1624" s="43" t="e">
        <f>_xll.qlIndexFixing($Y$6,$AC1624,TRUE,trigger)</f>
        <v>#NUM!</v>
      </c>
      <c r="AJ1624" s="45" t="e">
        <f t="shared" si="65"/>
        <v>#NUM!</v>
      </c>
    </row>
    <row r="1625" spans="28:36" x14ac:dyDescent="0.2">
      <c r="AB1625" s="114" t="s">
        <v>87</v>
      </c>
      <c r="AC1625" s="40">
        <f>_xll.qlInterestRateIndexFixingDate($Y$21,AD1625)</f>
        <v>50777</v>
      </c>
      <c r="AD1625" s="40">
        <f>_xll.qlCalendarAdvance(calendar,$AD1624,AB1625,,,trigger)</f>
        <v>50781</v>
      </c>
      <c r="AE1625" s="40">
        <f>_xll.qlInterestRateIndexMaturity($Y$21,AD1625,)</f>
        <v>50872</v>
      </c>
      <c r="AF1625" s="43" t="e">
        <f>_xll.qlTenorBasisValue(TenorBasis3M,AD1625,_xll.ohTrigger(trigger,$Y$36))</f>
        <v>#NUM!</v>
      </c>
      <c r="AG1625" s="82" t="e">
        <f t="shared" si="64"/>
        <v>#NUM!</v>
      </c>
      <c r="AH1625" s="82">
        <f>_xll.qlIndexFixing($Y$21,$AC1625,TRUE,_xll.ohTrigger(trigger))</f>
        <v>1.5884881226236599E-2</v>
      </c>
      <c r="AI1625" s="43" t="e">
        <f>_xll.qlIndexFixing($Y$6,$AC1625,TRUE,trigger)</f>
        <v>#NUM!</v>
      </c>
      <c r="AJ1625" s="45" t="e">
        <f t="shared" si="65"/>
        <v>#NUM!</v>
      </c>
    </row>
    <row r="1626" spans="28:36" x14ac:dyDescent="0.2">
      <c r="AB1626" s="114" t="s">
        <v>87</v>
      </c>
      <c r="AC1626" s="40">
        <f>_xll.qlInterestRateIndexFixingDate($Y$21,AD1626)</f>
        <v>50784</v>
      </c>
      <c r="AD1626" s="40">
        <f>_xll.qlCalendarAdvance(calendar,$AD1625,AB1626,,,trigger)</f>
        <v>50788</v>
      </c>
      <c r="AE1626" s="40">
        <f>_xll.qlInterestRateIndexMaturity($Y$21,AD1626,)</f>
        <v>50878</v>
      </c>
      <c r="AF1626" s="43" t="e">
        <f>_xll.qlTenorBasisValue(TenorBasis3M,AD1626,_xll.ohTrigger(trigger,$Y$36))</f>
        <v>#NUM!</v>
      </c>
      <c r="AG1626" s="82" t="e">
        <f t="shared" si="64"/>
        <v>#NUM!</v>
      </c>
      <c r="AH1626" s="82">
        <f>_xll.qlIndexFixing($Y$21,$AC1626,TRUE,_xll.ohTrigger(trigger))</f>
        <v>1.5876658822215894E-2</v>
      </c>
      <c r="AI1626" s="43" t="e">
        <f>_xll.qlIndexFixing($Y$6,$AC1626,TRUE,trigger)</f>
        <v>#NUM!</v>
      </c>
      <c r="AJ1626" s="45" t="e">
        <f t="shared" si="65"/>
        <v>#NUM!</v>
      </c>
    </row>
    <row r="1627" spans="28:36" x14ac:dyDescent="0.2">
      <c r="AB1627" s="114" t="s">
        <v>87</v>
      </c>
      <c r="AC1627" s="40">
        <f>_xll.qlInterestRateIndexFixingDate($Y$21,AD1627)</f>
        <v>50791</v>
      </c>
      <c r="AD1627" s="40">
        <f>_xll.qlCalendarAdvance(calendar,$AD1626,AB1627,,,trigger)</f>
        <v>50795</v>
      </c>
      <c r="AE1627" s="40">
        <f>_xll.qlInterestRateIndexMaturity($Y$21,AD1627,)</f>
        <v>50885</v>
      </c>
      <c r="AF1627" s="43" t="e">
        <f>_xll.qlTenorBasisValue(TenorBasis3M,AD1627,_xll.ohTrigger(trigger,$Y$36))</f>
        <v>#NUM!</v>
      </c>
      <c r="AG1627" s="82" t="e">
        <f t="shared" si="64"/>
        <v>#NUM!</v>
      </c>
      <c r="AH1627" s="82">
        <f>_xll.qlIndexFixing($Y$21,$AC1627,TRUE,_xll.ohTrigger(trigger))</f>
        <v>1.5868231442555114E-2</v>
      </c>
      <c r="AI1627" s="43" t="e">
        <f>_xll.qlIndexFixing($Y$6,$AC1627,TRUE,trigger)</f>
        <v>#NUM!</v>
      </c>
      <c r="AJ1627" s="45" t="e">
        <f t="shared" si="65"/>
        <v>#NUM!</v>
      </c>
    </row>
    <row r="1628" spans="28:36" x14ac:dyDescent="0.2">
      <c r="AB1628" s="114" t="s">
        <v>87</v>
      </c>
      <c r="AC1628" s="40">
        <f>_xll.qlInterestRateIndexFixingDate($Y$21,AD1628)</f>
        <v>50798</v>
      </c>
      <c r="AD1628" s="40">
        <f>_xll.qlCalendarAdvance(calendar,$AD1627,AB1628,,,trigger)</f>
        <v>50802</v>
      </c>
      <c r="AE1628" s="40">
        <f>_xll.qlInterestRateIndexMaturity($Y$21,AD1628,)</f>
        <v>50892</v>
      </c>
      <c r="AF1628" s="43" t="e">
        <f>_xll.qlTenorBasisValue(TenorBasis3M,AD1628,_xll.ohTrigger(trigger,$Y$36))</f>
        <v>#NUM!</v>
      </c>
      <c r="AG1628" s="82" t="e">
        <f t="shared" si="64"/>
        <v>#NUM!</v>
      </c>
      <c r="AH1628" s="82">
        <f>_xll.qlIndexFixing($Y$21,$AC1628,TRUE,_xll.ohTrigger(trigger))</f>
        <v>1.5859848852082692E-2</v>
      </c>
      <c r="AI1628" s="43" t="e">
        <f>_xll.qlIndexFixing($Y$6,$AC1628,TRUE,trigger)</f>
        <v>#NUM!</v>
      </c>
      <c r="AJ1628" s="45" t="e">
        <f t="shared" si="65"/>
        <v>#NUM!</v>
      </c>
    </row>
    <row r="1629" spans="28:36" x14ac:dyDescent="0.2">
      <c r="AB1629" s="114" t="s">
        <v>87</v>
      </c>
      <c r="AC1629" s="40">
        <f>_xll.qlInterestRateIndexFixingDate($Y$21,AD1629)</f>
        <v>50805</v>
      </c>
      <c r="AD1629" s="40">
        <f>_xll.qlCalendarAdvance(calendar,$AD1628,AB1629,,,trigger)</f>
        <v>50809</v>
      </c>
      <c r="AE1629" s="40">
        <f>_xll.qlInterestRateIndexMaturity($Y$21,AD1629,)</f>
        <v>50899</v>
      </c>
      <c r="AF1629" s="43" t="e">
        <f>_xll.qlTenorBasisValue(TenorBasis3M,AD1629,_xll.ohTrigger(trigger,$Y$36))</f>
        <v>#NUM!</v>
      </c>
      <c r="AG1629" s="82" t="e">
        <f t="shared" si="64"/>
        <v>#NUM!</v>
      </c>
      <c r="AH1629" s="82">
        <f>_xll.qlIndexFixing($Y$21,$AC1629,TRUE,_xll.ohTrigger(trigger))</f>
        <v>1.585151105051974E-2</v>
      </c>
      <c r="AI1629" s="43" t="e">
        <f>_xll.qlIndexFixing($Y$6,$AC1629,TRUE,trigger)</f>
        <v>#NUM!</v>
      </c>
      <c r="AJ1629" s="45" t="e">
        <f t="shared" si="65"/>
        <v>#NUM!</v>
      </c>
    </row>
    <row r="1630" spans="28:36" x14ac:dyDescent="0.2">
      <c r="AB1630" s="114" t="s">
        <v>87</v>
      </c>
      <c r="AC1630" s="40">
        <f>_xll.qlInterestRateIndexFixingDate($Y$21,AD1630)</f>
        <v>50812</v>
      </c>
      <c r="AD1630" s="40">
        <f>_xll.qlCalendarAdvance(calendar,$AD1629,AB1630,,,trigger)</f>
        <v>50816</v>
      </c>
      <c r="AE1630" s="40">
        <f>_xll.qlInterestRateIndexMaturity($Y$21,AD1630,)</f>
        <v>50906</v>
      </c>
      <c r="AF1630" s="43" t="e">
        <f>_xll.qlTenorBasisValue(TenorBasis3M,AD1630,_xll.ohTrigger(trigger,$Y$36))</f>
        <v>#NUM!</v>
      </c>
      <c r="AG1630" s="82" t="e">
        <f t="shared" si="64"/>
        <v>#NUM!</v>
      </c>
      <c r="AH1630" s="82">
        <f>_xll.qlIndexFixing($Y$21,$AC1630,TRUE,_xll.ohTrigger(trigger))</f>
        <v>1.5843218037586482E-2</v>
      </c>
      <c r="AI1630" s="43" t="e">
        <f>_xll.qlIndexFixing($Y$6,$AC1630,TRUE,trigger)</f>
        <v>#NUM!</v>
      </c>
      <c r="AJ1630" s="45" t="e">
        <f t="shared" si="65"/>
        <v>#NUM!</v>
      </c>
    </row>
    <row r="1631" spans="28:36" x14ac:dyDescent="0.2">
      <c r="AB1631" s="114" t="s">
        <v>87</v>
      </c>
      <c r="AC1631" s="40">
        <f>_xll.qlInterestRateIndexFixingDate($Y$21,AD1631)</f>
        <v>50819</v>
      </c>
      <c r="AD1631" s="40">
        <f>_xll.qlCalendarAdvance(calendar,$AD1630,AB1631,,,trigger)</f>
        <v>50823</v>
      </c>
      <c r="AE1631" s="40">
        <f>_xll.qlInterestRateIndexMaturity($Y$21,AD1631,)</f>
        <v>50913</v>
      </c>
      <c r="AF1631" s="43" t="e">
        <f>_xll.qlTenorBasisValue(TenorBasis3M,AD1631,_xll.ohTrigger(trigger,$Y$36))</f>
        <v>#NUM!</v>
      </c>
      <c r="AG1631" s="82" t="e">
        <f t="shared" si="64"/>
        <v>#NUM!</v>
      </c>
      <c r="AH1631" s="82">
        <f>_xll.qlIndexFixing($Y$21,$AC1631,TRUE,_xll.ohTrigger(trigger))</f>
        <v>1.5834969813004918E-2</v>
      </c>
      <c r="AI1631" s="43" t="e">
        <f>_xll.qlIndexFixing($Y$6,$AC1631,TRUE,trigger)</f>
        <v>#NUM!</v>
      </c>
      <c r="AJ1631" s="45" t="e">
        <f t="shared" si="65"/>
        <v>#NUM!</v>
      </c>
    </row>
    <row r="1632" spans="28:36" x14ac:dyDescent="0.2">
      <c r="AB1632" s="114" t="s">
        <v>87</v>
      </c>
      <c r="AC1632" s="40">
        <f>_xll.qlInterestRateIndexFixingDate($Y$21,AD1632)</f>
        <v>50826</v>
      </c>
      <c r="AD1632" s="40">
        <f>_xll.qlCalendarAdvance(calendar,$AD1631,AB1632,,,trigger)</f>
        <v>50830</v>
      </c>
      <c r="AE1632" s="40">
        <f>_xll.qlInterestRateIndexMaturity($Y$21,AD1632,)</f>
        <v>50922</v>
      </c>
      <c r="AF1632" s="43" t="e">
        <f>_xll.qlTenorBasisValue(TenorBasis3M,AD1632,_xll.ohTrigger(trigger,$Y$36))</f>
        <v>#NUM!</v>
      </c>
      <c r="AG1632" s="82" t="e">
        <f t="shared" si="64"/>
        <v>#NUM!</v>
      </c>
      <c r="AH1632" s="82">
        <f>_xll.qlIndexFixing($Y$21,$AC1632,TRUE,_xll.ohTrigger(trigger))</f>
        <v>1.5826306769965992E-2</v>
      </c>
      <c r="AI1632" s="43" t="e">
        <f>_xll.qlIndexFixing($Y$6,$AC1632,TRUE,trigger)</f>
        <v>#NUM!</v>
      </c>
      <c r="AJ1632" s="45" t="e">
        <f t="shared" si="65"/>
        <v>#NUM!</v>
      </c>
    </row>
    <row r="1633" spans="28:36" x14ac:dyDescent="0.2">
      <c r="AB1633" s="114" t="s">
        <v>87</v>
      </c>
      <c r="AC1633" s="40">
        <f>_xll.qlInterestRateIndexFixingDate($Y$21,AD1633)</f>
        <v>50833</v>
      </c>
      <c r="AD1633" s="40">
        <f>_xll.qlCalendarAdvance(calendar,$AD1632,AB1633,,,trigger)</f>
        <v>50837</v>
      </c>
      <c r="AE1633" s="40">
        <f>_xll.qlInterestRateIndexMaturity($Y$21,AD1633,)</f>
        <v>50929</v>
      </c>
      <c r="AF1633" s="43" t="e">
        <f>_xll.qlTenorBasisValue(TenorBasis3M,AD1633,_xll.ohTrigger(trigger,$Y$36))</f>
        <v>#NUM!</v>
      </c>
      <c r="AG1633" s="82" t="e">
        <f t="shared" si="64"/>
        <v>#NUM!</v>
      </c>
      <c r="AH1633" s="82">
        <f>_xll.qlIndexFixing($Y$21,$AC1633,TRUE,_xll.ohTrigger(trigger))</f>
        <v>1.5818153804290372E-2</v>
      </c>
      <c r="AI1633" s="43" t="e">
        <f>_xll.qlIndexFixing($Y$6,$AC1633,TRUE,trigger)</f>
        <v>#NUM!</v>
      </c>
      <c r="AJ1633" s="45" t="e">
        <f t="shared" si="65"/>
        <v>#NUM!</v>
      </c>
    </row>
    <row r="1634" spans="28:36" x14ac:dyDescent="0.2">
      <c r="AB1634" s="114" t="s">
        <v>87</v>
      </c>
      <c r="AC1634" s="40">
        <f>_xll.qlInterestRateIndexFixingDate($Y$21,AD1634)</f>
        <v>50840</v>
      </c>
      <c r="AD1634" s="40">
        <f>_xll.qlCalendarAdvance(calendar,$AD1633,AB1634,,,trigger)</f>
        <v>50844</v>
      </c>
      <c r="AE1634" s="40">
        <f>_xll.qlInterestRateIndexMaturity($Y$21,AD1634,)</f>
        <v>50936</v>
      </c>
      <c r="AF1634" s="43" t="e">
        <f>_xll.qlTenorBasisValue(TenorBasis3M,AD1634,_xll.ohTrigger(trigger,$Y$36))</f>
        <v>#NUM!</v>
      </c>
      <c r="AG1634" s="82" t="e">
        <f t="shared" si="64"/>
        <v>#NUM!</v>
      </c>
      <c r="AH1634" s="82">
        <f>_xll.qlIndexFixing($Y$21,$AC1634,TRUE,_xll.ohTrigger(trigger))</f>
        <v>1.5810045630398943E-2</v>
      </c>
      <c r="AI1634" s="43" t="e">
        <f>_xll.qlIndexFixing($Y$6,$AC1634,TRUE,trigger)</f>
        <v>#NUM!</v>
      </c>
      <c r="AJ1634" s="45" t="e">
        <f t="shared" si="65"/>
        <v>#NUM!</v>
      </c>
    </row>
    <row r="1635" spans="28:36" x14ac:dyDescent="0.2">
      <c r="AB1635" s="114" t="s">
        <v>87</v>
      </c>
      <c r="AC1635" s="40">
        <f>_xll.qlInterestRateIndexFixingDate($Y$21,AD1635)</f>
        <v>50847</v>
      </c>
      <c r="AD1635" s="40">
        <f>_xll.qlCalendarAdvance(calendar,$AD1634,AB1635,,,trigger)</f>
        <v>50851</v>
      </c>
      <c r="AE1635" s="40">
        <f>_xll.qlInterestRateIndexMaturity($Y$21,AD1635,)</f>
        <v>50943</v>
      </c>
      <c r="AF1635" s="43" t="e">
        <f>_xll.qlTenorBasisValue(TenorBasis3M,AD1635,_xll.ohTrigger(trigger,$Y$36))</f>
        <v>#NUM!</v>
      </c>
      <c r="AG1635" s="82" t="e">
        <f t="shared" si="64"/>
        <v>#NUM!</v>
      </c>
      <c r="AH1635" s="82">
        <f>_xll.qlIndexFixing($Y$21,$AC1635,TRUE,_xll.ohTrigger(trigger))</f>
        <v>1.5801982248014542E-2</v>
      </c>
      <c r="AI1635" s="43" t="e">
        <f>_xll.qlIndexFixing($Y$6,$AC1635,TRUE,trigger)</f>
        <v>#NUM!</v>
      </c>
      <c r="AJ1635" s="45" t="e">
        <f t="shared" si="65"/>
        <v>#NUM!</v>
      </c>
    </row>
    <row r="1636" spans="28:36" x14ac:dyDescent="0.2">
      <c r="AB1636" s="114" t="s">
        <v>87</v>
      </c>
      <c r="AC1636" s="40">
        <f>_xll.qlInterestRateIndexFixingDate($Y$21,AD1636)</f>
        <v>50854</v>
      </c>
      <c r="AD1636" s="40">
        <f>_xll.qlCalendarAdvance(calendar,$AD1635,AB1636,,,trigger)</f>
        <v>50858</v>
      </c>
      <c r="AE1636" s="40">
        <f>_xll.qlInterestRateIndexMaturity($Y$21,AD1636,)</f>
        <v>50950</v>
      </c>
      <c r="AF1636" s="43" t="e">
        <f>_xll.qlTenorBasisValue(TenorBasis3M,AD1636,_xll.ohTrigger(trigger,$Y$36))</f>
        <v>#NUM!</v>
      </c>
      <c r="AG1636" s="82" t="e">
        <f t="shared" si="64"/>
        <v>#NUM!</v>
      </c>
      <c r="AH1636" s="82">
        <f>_xll.qlIndexFixing($Y$21,$AC1636,TRUE,_xll.ohTrigger(trigger))</f>
        <v>1.5793963656860865E-2</v>
      </c>
      <c r="AI1636" s="43" t="e">
        <f>_xll.qlIndexFixing($Y$6,$AC1636,TRUE,trigger)</f>
        <v>#NUM!</v>
      </c>
      <c r="AJ1636" s="45" t="e">
        <f t="shared" si="65"/>
        <v>#NUM!</v>
      </c>
    </row>
    <row r="1637" spans="28:36" x14ac:dyDescent="0.2">
      <c r="AB1637" s="114" t="s">
        <v>87</v>
      </c>
      <c r="AC1637" s="40">
        <f>_xll.qlInterestRateIndexFixingDate($Y$21,AD1637)</f>
        <v>50861</v>
      </c>
      <c r="AD1637" s="40">
        <f>_xll.qlCalendarAdvance(calendar,$AD1636,AB1637,,,trigger)</f>
        <v>50865</v>
      </c>
      <c r="AE1637" s="40">
        <f>_xll.qlInterestRateIndexMaturity($Y$21,AD1637,)</f>
        <v>50956</v>
      </c>
      <c r="AF1637" s="43" t="e">
        <f>_xll.qlTenorBasisValue(TenorBasis3M,AD1637,_xll.ohTrigger(trigger,$Y$36))</f>
        <v>#NUM!</v>
      </c>
      <c r="AG1637" s="82" t="e">
        <f t="shared" si="64"/>
        <v>#NUM!</v>
      </c>
      <c r="AH1637" s="82">
        <f>_xll.qlIndexFixing($Y$21,$AC1637,TRUE,_xll.ohTrigger(trigger))</f>
        <v>1.5786205298306832E-2</v>
      </c>
      <c r="AI1637" s="43" t="e">
        <f>_xll.qlIndexFixing($Y$6,$AC1637,TRUE,trigger)</f>
        <v>#NUM!</v>
      </c>
      <c r="AJ1637" s="45" t="e">
        <f t="shared" si="65"/>
        <v>#NUM!</v>
      </c>
    </row>
    <row r="1638" spans="28:36" x14ac:dyDescent="0.2">
      <c r="AB1638" s="114" t="s">
        <v>87</v>
      </c>
      <c r="AC1638" s="40">
        <f>_xll.qlInterestRateIndexFixingDate($Y$21,AD1638)</f>
        <v>50866</v>
      </c>
      <c r="AD1638" s="40">
        <f>_xll.qlCalendarAdvance(calendar,$AD1637,AB1638,,,trigger)</f>
        <v>50872</v>
      </c>
      <c r="AE1638" s="40">
        <f>_xll.qlInterestRateIndexMaturity($Y$21,AD1638,)</f>
        <v>50963</v>
      </c>
      <c r="AF1638" s="43" t="e">
        <f>_xll.qlTenorBasisValue(TenorBasis3M,AD1638,_xll.ohTrigger(trigger,$Y$36))</f>
        <v>#NUM!</v>
      </c>
      <c r="AG1638" s="82" t="e">
        <f t="shared" si="64"/>
        <v>#NUM!</v>
      </c>
      <c r="AH1638" s="82">
        <f>_xll.qlIndexFixing($Y$21,$AC1638,TRUE,_xll.ohTrigger(trigger))</f>
        <v>1.5778273436528455E-2</v>
      </c>
      <c r="AI1638" s="43" t="e">
        <f>_xll.qlIndexFixing($Y$6,$AC1638,TRUE,trigger)</f>
        <v>#NUM!</v>
      </c>
      <c r="AJ1638" s="45" t="e">
        <f t="shared" si="65"/>
        <v>#NUM!</v>
      </c>
    </row>
    <row r="1639" spans="28:36" x14ac:dyDescent="0.2">
      <c r="AB1639" s="114" t="s">
        <v>87</v>
      </c>
      <c r="AC1639" s="40">
        <f>_xll.qlInterestRateIndexFixingDate($Y$21,AD1639)</f>
        <v>50875</v>
      </c>
      <c r="AD1639" s="40">
        <f>_xll.qlCalendarAdvance(calendar,$AD1638,AB1639,,,trigger)</f>
        <v>50879</v>
      </c>
      <c r="AE1639" s="40">
        <f>_xll.qlInterestRateIndexMaturity($Y$21,AD1639,)</f>
        <v>50970</v>
      </c>
      <c r="AF1639" s="43" t="e">
        <f>_xll.qlTenorBasisValue(TenorBasis3M,AD1639,_xll.ohTrigger(trigger,$Y$36))</f>
        <v>#NUM!</v>
      </c>
      <c r="AG1639" s="82" t="e">
        <f t="shared" si="64"/>
        <v>#NUM!</v>
      </c>
      <c r="AH1639" s="82">
        <f>_xll.qlIndexFixing($Y$21,$AC1639,TRUE,_xll.ohTrigger(trigger))</f>
        <v>1.5770386363051496E-2</v>
      </c>
      <c r="AI1639" s="43" t="e">
        <f>_xll.qlIndexFixing($Y$6,$AC1639,TRUE,trigger)</f>
        <v>#NUM!</v>
      </c>
      <c r="AJ1639" s="45" t="e">
        <f t="shared" si="65"/>
        <v>#NUM!</v>
      </c>
    </row>
    <row r="1640" spans="28:36" x14ac:dyDescent="0.2">
      <c r="AB1640" s="114" t="s">
        <v>87</v>
      </c>
      <c r="AC1640" s="40">
        <f>_xll.qlInterestRateIndexFixingDate($Y$21,AD1640)</f>
        <v>50882</v>
      </c>
      <c r="AD1640" s="40">
        <f>_xll.qlCalendarAdvance(calendar,$AD1639,AB1640,,,trigger)</f>
        <v>50886</v>
      </c>
      <c r="AE1640" s="40">
        <f>_xll.qlInterestRateIndexMaturity($Y$21,AD1640,)</f>
        <v>50977</v>
      </c>
      <c r="AF1640" s="43" t="e">
        <f>_xll.qlTenorBasisValue(TenorBasis3M,AD1640,_xll.ohTrigger(trigger,$Y$36))</f>
        <v>#NUM!</v>
      </c>
      <c r="AG1640" s="82" t="e">
        <f t="shared" si="64"/>
        <v>#NUM!</v>
      </c>
      <c r="AH1640" s="82">
        <f>_xll.qlIndexFixing($Y$21,$AC1640,TRUE,_xll.ohTrigger(trigger))</f>
        <v>1.5762544077607164E-2</v>
      </c>
      <c r="AI1640" s="43" t="e">
        <f>_xll.qlIndexFixing($Y$6,$AC1640,TRUE,trigger)</f>
        <v>#NUM!</v>
      </c>
      <c r="AJ1640" s="45" t="e">
        <f t="shared" si="65"/>
        <v>#NUM!</v>
      </c>
    </row>
    <row r="1641" spans="28:36" x14ac:dyDescent="0.2">
      <c r="AB1641" s="114" t="s">
        <v>87</v>
      </c>
      <c r="AC1641" s="40">
        <f>_xll.qlInterestRateIndexFixingDate($Y$21,AD1641)</f>
        <v>50889</v>
      </c>
      <c r="AD1641" s="40">
        <f>_xll.qlCalendarAdvance(calendar,$AD1640,AB1641,,,trigger)</f>
        <v>50893</v>
      </c>
      <c r="AE1641" s="40">
        <f>_xll.qlInterestRateIndexMaturity($Y$21,AD1641,)</f>
        <v>50985</v>
      </c>
      <c r="AF1641" s="43" t="e">
        <f>_xll.qlTenorBasisValue(TenorBasis3M,AD1641,_xll.ohTrigger(trigger,$Y$36))</f>
        <v>#NUM!</v>
      </c>
      <c r="AG1641" s="82" t="e">
        <f t="shared" si="64"/>
        <v>#NUM!</v>
      </c>
      <c r="AH1641" s="82">
        <f>_xll.qlIndexFixing($Y$21,$AC1641,TRUE,_xll.ohTrigger(trigger))</f>
        <v>1.5754542560020967E-2</v>
      </c>
      <c r="AI1641" s="43" t="e">
        <f>_xll.qlIndexFixing($Y$6,$AC1641,TRUE,trigger)</f>
        <v>#NUM!</v>
      </c>
      <c r="AJ1641" s="45" t="e">
        <f t="shared" si="65"/>
        <v>#NUM!</v>
      </c>
    </row>
    <row r="1642" spans="28:36" x14ac:dyDescent="0.2">
      <c r="AB1642" s="114" t="s">
        <v>87</v>
      </c>
      <c r="AC1642" s="40">
        <f>_xll.qlInterestRateIndexFixingDate($Y$21,AD1642)</f>
        <v>50896</v>
      </c>
      <c r="AD1642" s="40">
        <f>_xll.qlCalendarAdvance(calendar,$AD1641,AB1642,,,trigger)</f>
        <v>50900</v>
      </c>
      <c r="AE1642" s="40">
        <f>_xll.qlInterestRateIndexMaturity($Y$21,AD1642,)</f>
        <v>50992</v>
      </c>
      <c r="AF1642" s="43" t="e">
        <f>_xll.qlTenorBasisValue(TenorBasis3M,AD1642,_xll.ohTrigger(trigger,$Y$36))</f>
        <v>#NUM!</v>
      </c>
      <c r="AG1642" s="82" t="e">
        <f t="shared" si="64"/>
        <v>#NUM!</v>
      </c>
      <c r="AH1642" s="82">
        <f>_xll.qlIndexFixing($Y$21,$AC1642,TRUE,_xll.ohTrigger(trigger))</f>
        <v>1.5746792710552716E-2</v>
      </c>
      <c r="AI1642" s="43" t="e">
        <f>_xll.qlIndexFixing($Y$6,$AC1642,TRUE,trigger)</f>
        <v>#NUM!</v>
      </c>
      <c r="AJ1642" s="45" t="e">
        <f t="shared" si="65"/>
        <v>#NUM!</v>
      </c>
    </row>
    <row r="1643" spans="28:36" x14ac:dyDescent="0.2">
      <c r="AB1643" s="114" t="s">
        <v>87</v>
      </c>
      <c r="AC1643" s="40">
        <f>_xll.qlInterestRateIndexFixingDate($Y$21,AD1643)</f>
        <v>50903</v>
      </c>
      <c r="AD1643" s="40">
        <f>_xll.qlCalendarAdvance(calendar,$AD1642,AB1643,,,trigger)</f>
        <v>50907</v>
      </c>
      <c r="AE1643" s="40">
        <f>_xll.qlInterestRateIndexMaturity($Y$21,AD1643,)</f>
        <v>50999</v>
      </c>
      <c r="AF1643" s="43" t="e">
        <f>_xll.qlTenorBasisValue(TenorBasis3M,AD1643,_xll.ohTrigger(trigger,$Y$36))</f>
        <v>#NUM!</v>
      </c>
      <c r="AG1643" s="82" t="e">
        <f t="shared" si="64"/>
        <v>#NUM!</v>
      </c>
      <c r="AH1643" s="82">
        <f>_xll.qlIndexFixing($Y$21,$AC1643,TRUE,_xll.ohTrigger(trigger))</f>
        <v>1.5739087650427135E-2</v>
      </c>
      <c r="AI1643" s="43" t="e">
        <f>_xll.qlIndexFixing($Y$6,$AC1643,TRUE,trigger)</f>
        <v>#NUM!</v>
      </c>
      <c r="AJ1643" s="45" t="e">
        <f t="shared" si="65"/>
        <v>#NUM!</v>
      </c>
    </row>
    <row r="1644" spans="28:36" x14ac:dyDescent="0.2">
      <c r="AB1644" s="114" t="s">
        <v>87</v>
      </c>
      <c r="AC1644" s="40">
        <f>_xll.qlInterestRateIndexFixingDate($Y$21,AD1644)</f>
        <v>50910</v>
      </c>
      <c r="AD1644" s="40">
        <f>_xll.qlCalendarAdvance(calendar,$AD1643,AB1644,,,trigger)</f>
        <v>50914</v>
      </c>
      <c r="AE1644" s="40">
        <f>_xll.qlInterestRateIndexMaturity($Y$21,AD1644,)</f>
        <v>51006</v>
      </c>
      <c r="AF1644" s="43" t="e">
        <f>_xll.qlTenorBasisValue(TenorBasis3M,AD1644,_xll.ohTrigger(trigger,$Y$36))</f>
        <v>#NUM!</v>
      </c>
      <c r="AG1644" s="82" t="e">
        <f t="shared" si="64"/>
        <v>#NUM!</v>
      </c>
      <c r="AH1644" s="82">
        <f>_xll.qlIndexFixing($Y$21,$AC1644,TRUE,_xll.ohTrigger(trigger))</f>
        <v>1.5731427379381824E-2</v>
      </c>
      <c r="AI1644" s="43" t="e">
        <f>_xll.qlIndexFixing($Y$6,$AC1644,TRUE,trigger)</f>
        <v>#NUM!</v>
      </c>
      <c r="AJ1644" s="45" t="e">
        <f t="shared" si="65"/>
        <v>#NUM!</v>
      </c>
    </row>
    <row r="1645" spans="28:36" x14ac:dyDescent="0.2">
      <c r="AB1645" s="114" t="s">
        <v>87</v>
      </c>
      <c r="AC1645" s="40">
        <f>_xll.qlInterestRateIndexFixingDate($Y$21,AD1645)</f>
        <v>50917</v>
      </c>
      <c r="AD1645" s="40">
        <f>_xll.qlCalendarAdvance(calendar,$AD1644,AB1645,,,trigger)</f>
        <v>50921</v>
      </c>
      <c r="AE1645" s="40">
        <f>_xll.qlInterestRateIndexMaturity($Y$21,AD1645,)</f>
        <v>51013</v>
      </c>
      <c r="AF1645" s="43" t="e">
        <f>_xll.qlTenorBasisValue(TenorBasis3M,AD1645,_xll.ohTrigger(trigger,$Y$36))</f>
        <v>#NUM!</v>
      </c>
      <c r="AG1645" s="82" t="e">
        <f t="shared" si="64"/>
        <v>#NUM!</v>
      </c>
      <c r="AH1645" s="82">
        <f>_xll.qlIndexFixing($Y$21,$AC1645,TRUE,_xll.ohTrigger(trigger))</f>
        <v>1.5723811897155254E-2</v>
      </c>
      <c r="AI1645" s="43" t="e">
        <f>_xll.qlIndexFixing($Y$6,$AC1645,TRUE,trigger)</f>
        <v>#NUM!</v>
      </c>
      <c r="AJ1645" s="45" t="e">
        <f t="shared" si="65"/>
        <v>#NUM!</v>
      </c>
    </row>
    <row r="1646" spans="28:36" x14ac:dyDescent="0.2">
      <c r="AB1646" s="114" t="s">
        <v>87</v>
      </c>
      <c r="AC1646" s="40">
        <f>_xll.qlInterestRateIndexFixingDate($Y$21,AD1646)</f>
        <v>50924</v>
      </c>
      <c r="AD1646" s="40">
        <f>_xll.qlCalendarAdvance(calendar,$AD1645,AB1646,,,trigger)</f>
        <v>50928</v>
      </c>
      <c r="AE1646" s="40">
        <f>_xll.qlInterestRateIndexMaturity($Y$21,AD1646,)</f>
        <v>51020</v>
      </c>
      <c r="AF1646" s="43" t="e">
        <f>_xll.qlTenorBasisValue(TenorBasis3M,AD1646,_xll.ohTrigger(trigger,$Y$36))</f>
        <v>#NUM!</v>
      </c>
      <c r="AG1646" s="82" t="e">
        <f t="shared" si="64"/>
        <v>#NUM!</v>
      </c>
      <c r="AH1646" s="82">
        <f>_xll.qlIndexFixing($Y$21,$AC1646,TRUE,_xll.ohTrigger(trigger))</f>
        <v>1.5716241203488503E-2</v>
      </c>
      <c r="AI1646" s="43" t="e">
        <f>_xll.qlIndexFixing($Y$6,$AC1646,TRUE,trigger)</f>
        <v>#NUM!</v>
      </c>
      <c r="AJ1646" s="45" t="e">
        <f t="shared" si="65"/>
        <v>#NUM!</v>
      </c>
    </row>
    <row r="1647" spans="28:36" x14ac:dyDescent="0.2">
      <c r="AB1647" s="114" t="s">
        <v>87</v>
      </c>
      <c r="AC1647" s="40">
        <f>_xll.qlInterestRateIndexFixingDate($Y$21,AD1647)</f>
        <v>50931</v>
      </c>
      <c r="AD1647" s="40">
        <f>_xll.qlCalendarAdvance(calendar,$AD1646,AB1647,,,trigger)</f>
        <v>50935</v>
      </c>
      <c r="AE1647" s="40">
        <f>_xll.qlInterestRateIndexMaturity($Y$21,AD1647,)</f>
        <v>51027</v>
      </c>
      <c r="AF1647" s="43" t="e">
        <f>_xll.qlTenorBasisValue(TenorBasis3M,AD1647,_xll.ohTrigger(trigger,$Y$36))</f>
        <v>#NUM!</v>
      </c>
      <c r="AG1647" s="82" t="e">
        <f t="shared" si="64"/>
        <v>#NUM!</v>
      </c>
      <c r="AH1647" s="82">
        <f>_xll.qlIndexFixing($Y$21,$AC1647,TRUE,_xll.ohTrigger(trigger))</f>
        <v>1.570871529811917E-2</v>
      </c>
      <c r="AI1647" s="43" t="e">
        <f>_xll.qlIndexFixing($Y$6,$AC1647,TRUE,trigger)</f>
        <v>#NUM!</v>
      </c>
      <c r="AJ1647" s="45" t="e">
        <f t="shared" si="65"/>
        <v>#NUM!</v>
      </c>
    </row>
    <row r="1648" spans="28:36" x14ac:dyDescent="0.2">
      <c r="AB1648" s="114" t="s">
        <v>87</v>
      </c>
      <c r="AC1648" s="40">
        <f>_xll.qlInterestRateIndexFixingDate($Y$21,AD1648)</f>
        <v>50938</v>
      </c>
      <c r="AD1648" s="40">
        <f>_xll.qlCalendarAdvance(calendar,$AD1647,AB1648,,,trigger)</f>
        <v>50942</v>
      </c>
      <c r="AE1648" s="40">
        <f>_xll.qlInterestRateIndexMaturity($Y$21,AD1648,)</f>
        <v>51034</v>
      </c>
      <c r="AF1648" s="43" t="e">
        <f>_xll.qlTenorBasisValue(TenorBasis3M,AD1648,_xll.ohTrigger(trigger,$Y$36))</f>
        <v>#NUM!</v>
      </c>
      <c r="AG1648" s="82" t="e">
        <f t="shared" si="64"/>
        <v>#NUM!</v>
      </c>
      <c r="AH1648" s="82">
        <f>_xll.qlIndexFixing($Y$21,$AC1648,TRUE,_xll.ohTrigger(trigger))</f>
        <v>1.5701234180793545E-2</v>
      </c>
      <c r="AI1648" s="43" t="e">
        <f>_xll.qlIndexFixing($Y$6,$AC1648,TRUE,trigger)</f>
        <v>#NUM!</v>
      </c>
      <c r="AJ1648" s="45" t="e">
        <f t="shared" si="65"/>
        <v>#NUM!</v>
      </c>
    </row>
    <row r="1649" spans="28:36" x14ac:dyDescent="0.2">
      <c r="AB1649" s="114" t="s">
        <v>87</v>
      </c>
      <c r="AC1649" s="40">
        <f>_xll.qlInterestRateIndexFixingDate($Y$21,AD1649)</f>
        <v>50945</v>
      </c>
      <c r="AD1649" s="40">
        <f>_xll.qlCalendarAdvance(calendar,$AD1648,AB1649,,,trigger)</f>
        <v>50949</v>
      </c>
      <c r="AE1649" s="40">
        <f>_xll.qlInterestRateIndexMaturity($Y$21,AD1649,)</f>
        <v>51041</v>
      </c>
      <c r="AF1649" s="43" t="e">
        <f>_xll.qlTenorBasisValue(TenorBasis3M,AD1649,_xll.ohTrigger(trigger,$Y$36))</f>
        <v>#NUM!</v>
      </c>
      <c r="AG1649" s="82" t="e">
        <f t="shared" si="64"/>
        <v>#NUM!</v>
      </c>
      <c r="AH1649" s="82">
        <f>_xll.qlIndexFixing($Y$21,$AC1649,TRUE,_xll.ohTrigger(trigger))</f>
        <v>1.5693797851253573E-2</v>
      </c>
      <c r="AI1649" s="43" t="e">
        <f>_xll.qlIndexFixing($Y$6,$AC1649,TRUE,trigger)</f>
        <v>#NUM!</v>
      </c>
      <c r="AJ1649" s="45" t="e">
        <f t="shared" si="65"/>
        <v>#NUM!</v>
      </c>
    </row>
    <row r="1650" spans="28:36" x14ac:dyDescent="0.2">
      <c r="AB1650" s="114" t="s">
        <v>87</v>
      </c>
      <c r="AC1650" s="40">
        <f>_xll.qlInterestRateIndexFixingDate($Y$21,AD1650)</f>
        <v>50952</v>
      </c>
      <c r="AD1650" s="40">
        <f>_xll.qlCalendarAdvance(calendar,$AD1649,AB1650,,,trigger)</f>
        <v>50956</v>
      </c>
      <c r="AE1650" s="40">
        <f>_xll.qlInterestRateIndexMaturity($Y$21,AD1650,)</f>
        <v>51048</v>
      </c>
      <c r="AF1650" s="43" t="e">
        <f>_xll.qlTenorBasisValue(TenorBasis3M,AD1650,_xll.ohTrigger(trigger,$Y$36))</f>
        <v>#NUM!</v>
      </c>
      <c r="AG1650" s="82" t="e">
        <f t="shared" si="64"/>
        <v>#NUM!</v>
      </c>
      <c r="AH1650" s="82">
        <f>_xll.qlIndexFixing($Y$21,$AC1650,TRUE,_xll.ohTrigger(trigger))</f>
        <v>1.5686406309246417E-2</v>
      </c>
      <c r="AI1650" s="43" t="e">
        <f>_xll.qlIndexFixing($Y$6,$AC1650,TRUE,trigger)</f>
        <v>#NUM!</v>
      </c>
      <c r="AJ1650" s="45" t="e">
        <f t="shared" si="65"/>
        <v>#NUM!</v>
      </c>
    </row>
    <row r="1651" spans="28:36" x14ac:dyDescent="0.2">
      <c r="AB1651" s="114" t="s">
        <v>87</v>
      </c>
      <c r="AC1651" s="40">
        <f>_xll.qlInterestRateIndexFixingDate($Y$21,AD1651)</f>
        <v>50959</v>
      </c>
      <c r="AD1651" s="40">
        <f>_xll.qlCalendarAdvance(calendar,$AD1650,AB1651,,,trigger)</f>
        <v>50963</v>
      </c>
      <c r="AE1651" s="40">
        <f>_xll.qlInterestRateIndexMaturity($Y$21,AD1651,)</f>
        <v>51055</v>
      </c>
      <c r="AF1651" s="43" t="e">
        <f>_xll.qlTenorBasisValue(TenorBasis3M,AD1651,_xll.ohTrigger(trigger,$Y$36))</f>
        <v>#NUM!</v>
      </c>
      <c r="AG1651" s="82" t="e">
        <f t="shared" si="64"/>
        <v>#NUM!</v>
      </c>
      <c r="AH1651" s="82">
        <f>_xll.qlIndexFixing($Y$21,$AC1651,TRUE,_xll.ohTrigger(trigger))</f>
        <v>1.567905955451836E-2</v>
      </c>
      <c r="AI1651" s="43" t="e">
        <f>_xll.qlIndexFixing($Y$6,$AC1651,TRUE,trigger)</f>
        <v>#NUM!</v>
      </c>
      <c r="AJ1651" s="45" t="e">
        <f t="shared" si="65"/>
        <v>#NUM!</v>
      </c>
    </row>
    <row r="1652" spans="28:36" x14ac:dyDescent="0.2">
      <c r="AB1652" s="114" t="s">
        <v>87</v>
      </c>
      <c r="AC1652" s="40">
        <f>_xll.qlInterestRateIndexFixingDate($Y$21,AD1652)</f>
        <v>50966</v>
      </c>
      <c r="AD1652" s="40">
        <f>_xll.qlCalendarAdvance(calendar,$AD1651,AB1652,,,trigger)</f>
        <v>50970</v>
      </c>
      <c r="AE1652" s="40">
        <f>_xll.qlInterestRateIndexMaturity($Y$21,AD1652,)</f>
        <v>51062</v>
      </c>
      <c r="AF1652" s="43" t="e">
        <f>_xll.qlTenorBasisValue(TenorBasis3M,AD1652,_xll.ohTrigger(trigger,$Y$36))</f>
        <v>#NUM!</v>
      </c>
      <c r="AG1652" s="82" t="e">
        <f t="shared" si="64"/>
        <v>#NUM!</v>
      </c>
      <c r="AH1652" s="82">
        <f>_xll.qlIndexFixing($Y$21,$AC1652,TRUE,_xll.ohTrigger(trigger))</f>
        <v>1.5671757586818304E-2</v>
      </c>
      <c r="AI1652" s="43" t="e">
        <f>_xll.qlIndexFixing($Y$6,$AC1652,TRUE,trigger)</f>
        <v>#NUM!</v>
      </c>
      <c r="AJ1652" s="45" t="e">
        <f t="shared" si="65"/>
        <v>#NUM!</v>
      </c>
    </row>
    <row r="1653" spans="28:36" x14ac:dyDescent="0.2">
      <c r="AB1653" s="114" t="s">
        <v>87</v>
      </c>
      <c r="AC1653" s="40">
        <f>_xll.qlInterestRateIndexFixingDate($Y$21,AD1653)</f>
        <v>50973</v>
      </c>
      <c r="AD1653" s="40">
        <f>_xll.qlCalendarAdvance(calendar,$AD1652,AB1653,,,trigger)</f>
        <v>50977</v>
      </c>
      <c r="AE1653" s="40">
        <f>_xll.qlInterestRateIndexMaturity($Y$21,AD1653,)</f>
        <v>51069</v>
      </c>
      <c r="AF1653" s="43" t="e">
        <f>_xll.qlTenorBasisValue(TenorBasis3M,AD1653,_xll.ohTrigger(trigger,$Y$36))</f>
        <v>#NUM!</v>
      </c>
      <c r="AG1653" s="82" t="e">
        <f t="shared" si="64"/>
        <v>#NUM!</v>
      </c>
      <c r="AH1653" s="82">
        <f>_xll.qlIndexFixing($Y$21,$AC1653,TRUE,_xll.ohTrigger(trigger))</f>
        <v>1.5664500405897751E-2</v>
      </c>
      <c r="AI1653" s="43" t="e">
        <f>_xll.qlIndexFixing($Y$6,$AC1653,TRUE,trigger)</f>
        <v>#NUM!</v>
      </c>
      <c r="AJ1653" s="45" t="e">
        <f t="shared" si="65"/>
        <v>#NUM!</v>
      </c>
    </row>
    <row r="1654" spans="28:36" x14ac:dyDescent="0.2">
      <c r="AB1654" s="114" t="s">
        <v>87</v>
      </c>
      <c r="AC1654" s="40">
        <f>_xll.qlInterestRateIndexFixingDate($Y$21,AD1654)</f>
        <v>50980</v>
      </c>
      <c r="AD1654" s="40">
        <f>_xll.qlCalendarAdvance(calendar,$AD1653,AB1654,,,trigger)</f>
        <v>50984</v>
      </c>
      <c r="AE1654" s="40">
        <f>_xll.qlInterestRateIndexMaturity($Y$21,AD1654,)</f>
        <v>51076</v>
      </c>
      <c r="AF1654" s="43" t="e">
        <f>_xll.qlTenorBasisValue(TenorBasis3M,AD1654,_xll.ohTrigger(trigger,$Y$36))</f>
        <v>#NUM!</v>
      </c>
      <c r="AG1654" s="82" t="e">
        <f t="shared" si="64"/>
        <v>#NUM!</v>
      </c>
      <c r="AH1654" s="82">
        <f>_xll.qlIndexFixing($Y$21,$AC1654,TRUE,_xll.ohTrigger(trigger))</f>
        <v>1.5657288011504726E-2</v>
      </c>
      <c r="AI1654" s="43" t="e">
        <f>_xll.qlIndexFixing($Y$6,$AC1654,TRUE,trigger)</f>
        <v>#NUM!</v>
      </c>
      <c r="AJ1654" s="45" t="e">
        <f t="shared" si="65"/>
        <v>#NUM!</v>
      </c>
    </row>
    <row r="1655" spans="28:36" x14ac:dyDescent="0.2">
      <c r="AB1655" s="114" t="s">
        <v>87</v>
      </c>
      <c r="AC1655" s="40">
        <f>_xll.qlInterestRateIndexFixingDate($Y$21,AD1655)</f>
        <v>50987</v>
      </c>
      <c r="AD1655" s="40">
        <f>_xll.qlCalendarAdvance(calendar,$AD1654,AB1655,,,trigger)</f>
        <v>50991</v>
      </c>
      <c r="AE1655" s="40">
        <f>_xll.qlInterestRateIndexMaturity($Y$21,AD1655,)</f>
        <v>51083</v>
      </c>
      <c r="AF1655" s="43" t="e">
        <f>_xll.qlTenorBasisValue(TenorBasis3M,AD1655,_xll.ohTrigger(trigger,$Y$36))</f>
        <v>#NUM!</v>
      </c>
      <c r="AG1655" s="82" t="e">
        <f t="shared" si="64"/>
        <v>#NUM!</v>
      </c>
      <c r="AH1655" s="82">
        <f>_xll.qlIndexFixing($Y$21,$AC1655,TRUE,_xll.ohTrigger(trigger))</f>
        <v>1.5650120403398558E-2</v>
      </c>
      <c r="AI1655" s="43" t="e">
        <f>_xll.qlIndexFixing($Y$6,$AC1655,TRUE,trigger)</f>
        <v>#NUM!</v>
      </c>
      <c r="AJ1655" s="45" t="e">
        <f t="shared" si="65"/>
        <v>#NUM!</v>
      </c>
    </row>
    <row r="1656" spans="28:36" x14ac:dyDescent="0.2">
      <c r="AB1656" s="114" t="s">
        <v>87</v>
      </c>
      <c r="AC1656" s="40">
        <f>_xll.qlInterestRateIndexFixingDate($Y$21,AD1656)</f>
        <v>50994</v>
      </c>
      <c r="AD1656" s="40">
        <f>_xll.qlCalendarAdvance(calendar,$AD1655,AB1656,,,trigger)</f>
        <v>50998</v>
      </c>
      <c r="AE1656" s="40">
        <f>_xll.qlInterestRateIndexMaturity($Y$21,AD1656,)</f>
        <v>51090</v>
      </c>
      <c r="AF1656" s="43" t="e">
        <f>_xll.qlTenorBasisValue(TenorBasis3M,AD1656,_xll.ohTrigger(trigger,$Y$36))</f>
        <v>#NUM!</v>
      </c>
      <c r="AG1656" s="82" t="e">
        <f t="shared" si="64"/>
        <v>#NUM!</v>
      </c>
      <c r="AH1656" s="82">
        <f>_xll.qlIndexFixing($Y$21,$AC1656,TRUE,_xll.ohTrigger(trigger))</f>
        <v>1.5642997581329872E-2</v>
      </c>
      <c r="AI1656" s="43" t="e">
        <f>_xll.qlIndexFixing($Y$6,$AC1656,TRUE,trigger)</f>
        <v>#NUM!</v>
      </c>
      <c r="AJ1656" s="45" t="e">
        <f t="shared" si="65"/>
        <v>#NUM!</v>
      </c>
    </row>
    <row r="1657" spans="28:36" x14ac:dyDescent="0.2">
      <c r="AB1657" s="114" t="s">
        <v>87</v>
      </c>
      <c r="AC1657" s="40">
        <f>_xll.qlInterestRateIndexFixingDate($Y$21,AD1657)</f>
        <v>51001</v>
      </c>
      <c r="AD1657" s="40">
        <f>_xll.qlCalendarAdvance(calendar,$AD1656,AB1657,,,trigger)</f>
        <v>51005</v>
      </c>
      <c r="AE1657" s="40">
        <f>_xll.qlInterestRateIndexMaturity($Y$21,AD1657,)</f>
        <v>51097</v>
      </c>
      <c r="AF1657" s="43" t="e">
        <f>_xll.qlTenorBasisValue(TenorBasis3M,AD1657,_xll.ohTrigger(trigger,$Y$36))</f>
        <v>#NUM!</v>
      </c>
      <c r="AG1657" s="82" t="e">
        <f t="shared" si="64"/>
        <v>#NUM!</v>
      </c>
      <c r="AH1657" s="82">
        <f>_xll.qlIndexFixing($Y$21,$AC1657,TRUE,_xll.ohTrigger(trigger))</f>
        <v>1.5635919545055395E-2</v>
      </c>
      <c r="AI1657" s="43" t="e">
        <f>_xll.qlIndexFixing($Y$6,$AC1657,TRUE,trigger)</f>
        <v>#NUM!</v>
      </c>
      <c r="AJ1657" s="45" t="e">
        <f t="shared" si="65"/>
        <v>#NUM!</v>
      </c>
    </row>
    <row r="1658" spans="28:36" x14ac:dyDescent="0.2">
      <c r="AB1658" s="114" t="s">
        <v>87</v>
      </c>
      <c r="AC1658" s="40">
        <f>_xll.qlInterestRateIndexFixingDate($Y$21,AD1658)</f>
        <v>51008</v>
      </c>
      <c r="AD1658" s="40">
        <f>_xll.qlCalendarAdvance(calendar,$AD1657,AB1658,,,trigger)</f>
        <v>51012</v>
      </c>
      <c r="AE1658" s="40">
        <f>_xll.qlInterestRateIndexMaturity($Y$21,AD1658,)</f>
        <v>51104</v>
      </c>
      <c r="AF1658" s="43" t="e">
        <f>_xll.qlTenorBasisValue(TenorBasis3M,AD1658,_xll.ohTrigger(trigger,$Y$36))</f>
        <v>#NUM!</v>
      </c>
      <c r="AG1658" s="82" t="e">
        <f t="shared" si="64"/>
        <v>#NUM!</v>
      </c>
      <c r="AH1658" s="82">
        <f>_xll.qlIndexFixing($Y$21,$AC1658,TRUE,_xll.ohTrigger(trigger))</f>
        <v>1.5628886294335311E-2</v>
      </c>
      <c r="AI1658" s="43" t="e">
        <f>_xll.qlIndexFixing($Y$6,$AC1658,TRUE,trigger)</f>
        <v>#NUM!</v>
      </c>
      <c r="AJ1658" s="45" t="e">
        <f t="shared" si="65"/>
        <v>#NUM!</v>
      </c>
    </row>
    <row r="1659" spans="28:36" x14ac:dyDescent="0.2">
      <c r="AB1659" s="114" t="s">
        <v>87</v>
      </c>
      <c r="AC1659" s="40">
        <f>_xll.qlInterestRateIndexFixingDate($Y$21,AD1659)</f>
        <v>51015</v>
      </c>
      <c r="AD1659" s="40">
        <f>_xll.qlCalendarAdvance(calendar,$AD1658,AB1659,,,trigger)</f>
        <v>51019</v>
      </c>
      <c r="AE1659" s="40">
        <f>_xll.qlInterestRateIndexMaturity($Y$21,AD1659,)</f>
        <v>51110</v>
      </c>
      <c r="AF1659" s="43" t="e">
        <f>_xll.qlTenorBasisValue(TenorBasis3M,AD1659,_xll.ohTrigger(trigger,$Y$36))</f>
        <v>#NUM!</v>
      </c>
      <c r="AG1659" s="82" t="e">
        <f t="shared" si="64"/>
        <v>#NUM!</v>
      </c>
      <c r="AH1659" s="82">
        <f>_xll.qlIndexFixing($Y$21,$AC1659,TRUE,_xll.ohTrigger(trigger))</f>
        <v>1.5622050036845506E-2</v>
      </c>
      <c r="AI1659" s="43" t="e">
        <f>_xll.qlIndexFixing($Y$6,$AC1659,TRUE,trigger)</f>
        <v>#NUM!</v>
      </c>
      <c r="AJ1659" s="45" t="e">
        <f t="shared" si="65"/>
        <v>#NUM!</v>
      </c>
    </row>
    <row r="1660" spans="28:36" x14ac:dyDescent="0.2">
      <c r="AB1660" s="114" t="s">
        <v>87</v>
      </c>
      <c r="AC1660" s="40">
        <f>_xll.qlInterestRateIndexFixingDate($Y$21,AD1660)</f>
        <v>51022</v>
      </c>
      <c r="AD1660" s="40">
        <f>_xll.qlCalendarAdvance(calendar,$AD1659,AB1660,,,trigger)</f>
        <v>51026</v>
      </c>
      <c r="AE1660" s="40">
        <f>_xll.qlInterestRateIndexMaturity($Y$21,AD1660,)</f>
        <v>51117</v>
      </c>
      <c r="AF1660" s="43" t="e">
        <f>_xll.qlTenorBasisValue(TenorBasis3M,AD1660,_xll.ohTrigger(trigger,$Y$36))</f>
        <v>#NUM!</v>
      </c>
      <c r="AG1660" s="82" t="e">
        <f t="shared" si="64"/>
        <v>#NUM!</v>
      </c>
      <c r="AH1660" s="82">
        <f>_xll.qlIndexFixing($Y$21,$AC1660,TRUE,_xll.ohTrigger(trigger))</f>
        <v>1.5615103458388433E-2</v>
      </c>
      <c r="AI1660" s="43" t="e">
        <f>_xll.qlIndexFixing($Y$6,$AC1660,TRUE,trigger)</f>
        <v>#NUM!</v>
      </c>
      <c r="AJ1660" s="45" t="e">
        <f t="shared" si="65"/>
        <v>#NUM!</v>
      </c>
    </row>
    <row r="1661" spans="28:36" x14ac:dyDescent="0.2">
      <c r="AB1661" s="114" t="s">
        <v>87</v>
      </c>
      <c r="AC1661" s="40">
        <f>_xll.qlInterestRateIndexFixingDate($Y$21,AD1661)</f>
        <v>51029</v>
      </c>
      <c r="AD1661" s="40">
        <f>_xll.qlCalendarAdvance(calendar,$AD1660,AB1661,,,trigger)</f>
        <v>51033</v>
      </c>
      <c r="AE1661" s="40">
        <f>_xll.qlInterestRateIndexMaturity($Y$21,AD1661,)</f>
        <v>51124</v>
      </c>
      <c r="AF1661" s="43" t="e">
        <f>_xll.qlTenorBasisValue(TenorBasis3M,AD1661,_xll.ohTrigger(trigger,$Y$36))</f>
        <v>#NUM!</v>
      </c>
      <c r="AG1661" s="82" t="e">
        <f t="shared" si="64"/>
        <v>#NUM!</v>
      </c>
      <c r="AH1661" s="82">
        <f>_xll.qlIndexFixing($Y$21,$AC1661,TRUE,_xll.ohTrigger(trigger))</f>
        <v>1.5608201662711922E-2</v>
      </c>
      <c r="AI1661" s="43" t="e">
        <f>_xll.qlIndexFixing($Y$6,$AC1661,TRUE,trigger)</f>
        <v>#NUM!</v>
      </c>
      <c r="AJ1661" s="45" t="e">
        <f t="shared" si="65"/>
        <v>#NUM!</v>
      </c>
    </row>
    <row r="1662" spans="28:36" x14ac:dyDescent="0.2">
      <c r="AB1662" s="114" t="s">
        <v>87</v>
      </c>
      <c r="AC1662" s="40">
        <f>_xll.qlInterestRateIndexFixingDate($Y$21,AD1662)</f>
        <v>51036</v>
      </c>
      <c r="AD1662" s="40">
        <f>_xll.qlCalendarAdvance(calendar,$AD1661,AB1662,,,trigger)</f>
        <v>51040</v>
      </c>
      <c r="AE1662" s="40">
        <f>_xll.qlInterestRateIndexMaturity($Y$21,AD1662,)</f>
        <v>51131</v>
      </c>
      <c r="AF1662" s="43" t="e">
        <f>_xll.qlTenorBasisValue(TenorBasis3M,AD1662,_xll.ohTrigger(trigger,$Y$36))</f>
        <v>#NUM!</v>
      </c>
      <c r="AG1662" s="82" t="e">
        <f t="shared" si="64"/>
        <v>#NUM!</v>
      </c>
      <c r="AH1662" s="82">
        <f>_xll.qlIndexFixing($Y$21,$AC1662,TRUE,_xll.ohTrigger(trigger))</f>
        <v>1.560134464958407E-2</v>
      </c>
      <c r="AI1662" s="43" t="e">
        <f>_xll.qlIndexFixing($Y$6,$AC1662,TRUE,trigger)</f>
        <v>#NUM!</v>
      </c>
      <c r="AJ1662" s="45" t="e">
        <f t="shared" si="65"/>
        <v>#NUM!</v>
      </c>
    </row>
    <row r="1663" spans="28:36" x14ac:dyDescent="0.2">
      <c r="AB1663" s="114" t="s">
        <v>87</v>
      </c>
      <c r="AC1663" s="40">
        <f>_xll.qlInterestRateIndexFixingDate($Y$21,AD1663)</f>
        <v>51043</v>
      </c>
      <c r="AD1663" s="40">
        <f>_xll.qlCalendarAdvance(calendar,$AD1662,AB1663,,,trigger)</f>
        <v>51047</v>
      </c>
      <c r="AE1663" s="40">
        <f>_xll.qlInterestRateIndexMaturity($Y$21,AD1663,)</f>
        <v>51139</v>
      </c>
      <c r="AF1663" s="43" t="e">
        <f>_xll.qlTenorBasisValue(TenorBasis3M,AD1663,_xll.ohTrigger(trigger,$Y$36))</f>
        <v>#NUM!</v>
      </c>
      <c r="AG1663" s="82" t="e">
        <f t="shared" si="64"/>
        <v>#NUM!</v>
      </c>
      <c r="AH1663" s="82">
        <f>_xll.qlIndexFixing($Y$21,$AC1663,TRUE,_xll.ohTrigger(trigger))</f>
        <v>1.5594391815667092E-2</v>
      </c>
      <c r="AI1663" s="43" t="e">
        <f>_xll.qlIndexFixing($Y$6,$AC1663,TRUE,trigger)</f>
        <v>#NUM!</v>
      </c>
      <c r="AJ1663" s="45" t="e">
        <f t="shared" si="65"/>
        <v>#NUM!</v>
      </c>
    </row>
    <row r="1664" spans="28:36" x14ac:dyDescent="0.2">
      <c r="AB1664" s="114" t="s">
        <v>87</v>
      </c>
      <c r="AC1664" s="40">
        <f>_xll.qlInterestRateIndexFixingDate($Y$21,AD1664)</f>
        <v>51050</v>
      </c>
      <c r="AD1664" s="40">
        <f>_xll.qlCalendarAdvance(calendar,$AD1663,AB1664,,,trigger)</f>
        <v>51054</v>
      </c>
      <c r="AE1664" s="40">
        <f>_xll.qlInterestRateIndexMaturity($Y$21,AD1664,)</f>
        <v>51146</v>
      </c>
      <c r="AF1664" s="43" t="e">
        <f>_xll.qlTenorBasisValue(TenorBasis3M,AD1664,_xll.ohTrigger(trigger,$Y$36))</f>
        <v>#NUM!</v>
      </c>
      <c r="AG1664" s="82" t="e">
        <f t="shared" si="64"/>
        <v>#NUM!</v>
      </c>
      <c r="AH1664" s="82">
        <f>_xll.qlIndexFixing($Y$21,$AC1664,TRUE,_xll.ohTrigger(trigger))</f>
        <v>1.5587627273268689E-2</v>
      </c>
      <c r="AI1664" s="43" t="e">
        <f>_xll.qlIndexFixing($Y$6,$AC1664,TRUE,trigger)</f>
        <v>#NUM!</v>
      </c>
      <c r="AJ1664" s="45" t="e">
        <f t="shared" si="65"/>
        <v>#NUM!</v>
      </c>
    </row>
    <row r="1665" spans="28:36" x14ac:dyDescent="0.2">
      <c r="AB1665" s="114" t="s">
        <v>87</v>
      </c>
      <c r="AC1665" s="40">
        <f>_xll.qlInterestRateIndexFixingDate($Y$21,AD1665)</f>
        <v>51057</v>
      </c>
      <c r="AD1665" s="40">
        <f>_xll.qlCalendarAdvance(calendar,$AD1664,AB1665,,,trigger)</f>
        <v>51061</v>
      </c>
      <c r="AE1665" s="40">
        <f>_xll.qlInterestRateIndexMaturity($Y$21,AD1665,)</f>
        <v>51153</v>
      </c>
      <c r="AF1665" s="43" t="e">
        <f>_xll.qlTenorBasisValue(TenorBasis3M,AD1665,_xll.ohTrigger(trigger,$Y$36))</f>
        <v>#NUM!</v>
      </c>
      <c r="AG1665" s="82" t="e">
        <f t="shared" si="64"/>
        <v>#NUM!</v>
      </c>
      <c r="AH1665" s="82">
        <f>_xll.qlIndexFixing($Y$21,$AC1665,TRUE,_xll.ohTrigger(trigger))</f>
        <v>1.558090751477122E-2</v>
      </c>
      <c r="AI1665" s="43" t="e">
        <f>_xll.qlIndexFixing($Y$6,$AC1665,TRUE,trigger)</f>
        <v>#NUM!</v>
      </c>
      <c r="AJ1665" s="45" t="e">
        <f t="shared" si="65"/>
        <v>#NUM!</v>
      </c>
    </row>
    <row r="1666" spans="28:36" x14ac:dyDescent="0.2">
      <c r="AB1666" s="114" t="s">
        <v>87</v>
      </c>
      <c r="AC1666" s="40">
        <f>_xll.qlInterestRateIndexFixingDate($Y$21,AD1666)</f>
        <v>51064</v>
      </c>
      <c r="AD1666" s="40">
        <f>_xll.qlCalendarAdvance(calendar,$AD1665,AB1666,,,trigger)</f>
        <v>51068</v>
      </c>
      <c r="AE1666" s="40">
        <f>_xll.qlInterestRateIndexMaturity($Y$21,AD1666,)</f>
        <v>51160</v>
      </c>
      <c r="AF1666" s="43" t="e">
        <f>_xll.qlTenorBasisValue(TenorBasis3M,AD1666,_xll.ohTrigger(trigger,$Y$36))</f>
        <v>#NUM!</v>
      </c>
      <c r="AG1666" s="82" t="e">
        <f t="shared" si="64"/>
        <v>#NUM!</v>
      </c>
      <c r="AH1666" s="82">
        <f>_xll.qlIndexFixing($Y$21,$AC1666,TRUE,_xll.ohTrigger(trigger))</f>
        <v>1.5574232539947913E-2</v>
      </c>
      <c r="AI1666" s="43" t="e">
        <f>_xll.qlIndexFixing($Y$6,$AC1666,TRUE,trigger)</f>
        <v>#NUM!</v>
      </c>
      <c r="AJ1666" s="45" t="e">
        <f t="shared" si="65"/>
        <v>#NUM!</v>
      </c>
    </row>
    <row r="1667" spans="28:36" x14ac:dyDescent="0.2">
      <c r="AB1667" s="114" t="s">
        <v>87</v>
      </c>
      <c r="AC1667" s="40">
        <f>_xll.qlInterestRateIndexFixingDate($Y$21,AD1667)</f>
        <v>51071</v>
      </c>
      <c r="AD1667" s="40">
        <f>_xll.qlCalendarAdvance(calendar,$AD1666,AB1667,,,trigger)</f>
        <v>51075</v>
      </c>
      <c r="AE1667" s="40">
        <f>_xll.qlInterestRateIndexMaturity($Y$21,AD1667,)</f>
        <v>51167</v>
      </c>
      <c r="AF1667" s="43" t="e">
        <f>_xll.qlTenorBasisValue(TenorBasis3M,AD1667,_xll.ohTrigger(trigger,$Y$36))</f>
        <v>#NUM!</v>
      </c>
      <c r="AG1667" s="82" t="e">
        <f t="shared" si="64"/>
        <v>#NUM!</v>
      </c>
      <c r="AH1667" s="82">
        <f>_xll.qlIndexFixing($Y$21,$AC1667,TRUE,_xll.ohTrigger(trigger))</f>
        <v>1.5567602348566778E-2</v>
      </c>
      <c r="AI1667" s="43" t="e">
        <f>_xll.qlIndexFixing($Y$6,$AC1667,TRUE,trigger)</f>
        <v>#NUM!</v>
      </c>
      <c r="AJ1667" s="45" t="e">
        <f t="shared" si="65"/>
        <v>#NUM!</v>
      </c>
    </row>
    <row r="1668" spans="28:36" x14ac:dyDescent="0.2">
      <c r="AB1668" s="114" t="s">
        <v>87</v>
      </c>
      <c r="AC1668" s="40">
        <f>_xll.qlInterestRateIndexFixingDate($Y$21,AD1668)</f>
        <v>51078</v>
      </c>
      <c r="AD1668" s="40">
        <f>_xll.qlCalendarAdvance(calendar,$AD1667,AB1668,,,trigger)</f>
        <v>51082</v>
      </c>
      <c r="AE1668" s="40">
        <f>_xll.qlInterestRateIndexMaturity($Y$21,AD1668,)</f>
        <v>51174</v>
      </c>
      <c r="AF1668" s="43" t="e">
        <f>_xll.qlTenorBasisValue(TenorBasis3M,AD1668,_xll.ohTrigger(trigger,$Y$36))</f>
        <v>#NUM!</v>
      </c>
      <c r="AG1668" s="82" t="e">
        <f t="shared" ref="AG1668:AG1731" si="66">AI1668</f>
        <v>#NUM!</v>
      </c>
      <c r="AH1668" s="82">
        <f>_xll.qlIndexFixing($Y$21,$AC1668,TRUE,_xll.ohTrigger(trigger))</f>
        <v>1.5561016940402777E-2</v>
      </c>
      <c r="AI1668" s="43" t="e">
        <f>_xll.qlIndexFixing($Y$6,$AC1668,TRUE,trigger)</f>
        <v>#NUM!</v>
      </c>
      <c r="AJ1668" s="45" t="e">
        <f t="shared" ref="AJ1668:AJ1731" si="67">(AH1668-AI1668)*10000</f>
        <v>#NUM!</v>
      </c>
    </row>
    <row r="1669" spans="28:36" x14ac:dyDescent="0.2">
      <c r="AB1669" s="114" t="s">
        <v>87</v>
      </c>
      <c r="AC1669" s="40">
        <f>_xll.qlInterestRateIndexFixingDate($Y$21,AD1669)</f>
        <v>51085</v>
      </c>
      <c r="AD1669" s="40">
        <f>_xll.qlCalendarAdvance(calendar,$AD1668,AB1669,,,trigger)</f>
        <v>51089</v>
      </c>
      <c r="AE1669" s="40">
        <f>_xll.qlInterestRateIndexMaturity($Y$21,AD1669,)</f>
        <v>51181</v>
      </c>
      <c r="AF1669" s="43" t="e">
        <f>_xll.qlTenorBasisValue(TenorBasis3M,AD1669,_xll.ohTrigger(trigger,$Y$36))</f>
        <v>#NUM!</v>
      </c>
      <c r="AG1669" s="82" t="e">
        <f t="shared" si="66"/>
        <v>#NUM!</v>
      </c>
      <c r="AH1669" s="82">
        <f>_xll.qlIndexFixing($Y$21,$AC1669,TRUE,_xll.ohTrigger(trigger))</f>
        <v>1.555447631523261E-2</v>
      </c>
      <c r="AI1669" s="43" t="e">
        <f>_xll.qlIndexFixing($Y$6,$AC1669,TRUE,trigger)</f>
        <v>#NUM!</v>
      </c>
      <c r="AJ1669" s="45" t="e">
        <f t="shared" si="67"/>
        <v>#NUM!</v>
      </c>
    </row>
    <row r="1670" spans="28:36" x14ac:dyDescent="0.2">
      <c r="AB1670" s="114" t="s">
        <v>87</v>
      </c>
      <c r="AC1670" s="40">
        <f>_xll.qlInterestRateIndexFixingDate($Y$21,AD1670)</f>
        <v>51092</v>
      </c>
      <c r="AD1670" s="40">
        <f>_xll.qlCalendarAdvance(calendar,$AD1669,AB1670,,,trigger)</f>
        <v>51096</v>
      </c>
      <c r="AE1670" s="40">
        <f>_xll.qlInterestRateIndexMaturity($Y$21,AD1670,)</f>
        <v>51188</v>
      </c>
      <c r="AF1670" s="43" t="e">
        <f>_xll.qlTenorBasisValue(TenorBasis3M,AD1670,_xll.ohTrigger(trigger,$Y$36))</f>
        <v>#NUM!</v>
      </c>
      <c r="AG1670" s="82" t="e">
        <f t="shared" si="66"/>
        <v>#NUM!</v>
      </c>
      <c r="AH1670" s="82">
        <f>_xll.qlIndexFixing($Y$21,$AC1670,TRUE,_xll.ohTrigger(trigger))</f>
        <v>1.5547980472828635E-2</v>
      </c>
      <c r="AI1670" s="43" t="e">
        <f>_xll.qlIndexFixing($Y$6,$AC1670,TRUE,trigger)</f>
        <v>#NUM!</v>
      </c>
      <c r="AJ1670" s="45" t="e">
        <f t="shared" si="67"/>
        <v>#NUM!</v>
      </c>
    </row>
    <row r="1671" spans="28:36" x14ac:dyDescent="0.2">
      <c r="AB1671" s="114" t="s">
        <v>87</v>
      </c>
      <c r="AC1671" s="40">
        <f>_xll.qlInterestRateIndexFixingDate($Y$21,AD1671)</f>
        <v>51099</v>
      </c>
      <c r="AD1671" s="40">
        <f>_xll.qlCalendarAdvance(calendar,$AD1670,AB1671,,,trigger)</f>
        <v>51103</v>
      </c>
      <c r="AE1671" s="40">
        <f>_xll.qlInterestRateIndexMaturity($Y$21,AD1671,)</f>
        <v>51195</v>
      </c>
      <c r="AF1671" s="43" t="e">
        <f>_xll.qlTenorBasisValue(TenorBasis3M,AD1671,_xll.ohTrigger(trigger,$Y$36))</f>
        <v>#NUM!</v>
      </c>
      <c r="AG1671" s="82" t="e">
        <f t="shared" si="66"/>
        <v>#NUM!</v>
      </c>
      <c r="AH1671" s="82">
        <f>_xll.qlIndexFixing($Y$21,$AC1671,TRUE,_xll.ohTrigger(trigger))</f>
        <v>1.5541529412972764E-2</v>
      </c>
      <c r="AI1671" s="43" t="e">
        <f>_xll.qlIndexFixing($Y$6,$AC1671,TRUE,trigger)</f>
        <v>#NUM!</v>
      </c>
      <c r="AJ1671" s="45" t="e">
        <f t="shared" si="67"/>
        <v>#NUM!</v>
      </c>
    </row>
    <row r="1672" spans="28:36" x14ac:dyDescent="0.2">
      <c r="AB1672" s="114" t="s">
        <v>87</v>
      </c>
      <c r="AC1672" s="40">
        <f>_xll.qlInterestRateIndexFixingDate($Y$21,AD1672)</f>
        <v>51106</v>
      </c>
      <c r="AD1672" s="40">
        <f>_xll.qlCalendarAdvance(calendar,$AD1671,AB1672,,,trigger)</f>
        <v>51110</v>
      </c>
      <c r="AE1672" s="40">
        <f>_xll.qlInterestRateIndexMaturity($Y$21,AD1672,)</f>
        <v>51201</v>
      </c>
      <c r="AF1672" s="43" t="e">
        <f>_xll.qlTenorBasisValue(TenorBasis3M,AD1672,_xll.ohTrigger(trigger,$Y$36))</f>
        <v>#NUM!</v>
      </c>
      <c r="AG1672" s="82" t="e">
        <f t="shared" si="66"/>
        <v>#NUM!</v>
      </c>
      <c r="AH1672" s="82">
        <f>_xll.qlIndexFixing($Y$21,$AC1672,TRUE,_xll.ohTrigger(trigger))</f>
        <v>1.5535237508193188E-2</v>
      </c>
      <c r="AI1672" s="43" t="e">
        <f>_xll.qlIndexFixing($Y$6,$AC1672,TRUE,trigger)</f>
        <v>#NUM!</v>
      </c>
      <c r="AJ1672" s="45" t="e">
        <f t="shared" si="67"/>
        <v>#NUM!</v>
      </c>
    </row>
    <row r="1673" spans="28:36" x14ac:dyDescent="0.2">
      <c r="AB1673" s="114" t="s">
        <v>87</v>
      </c>
      <c r="AC1673" s="40">
        <f>_xll.qlInterestRateIndexFixingDate($Y$21,AD1673)</f>
        <v>51113</v>
      </c>
      <c r="AD1673" s="40">
        <f>_xll.qlCalendarAdvance(calendar,$AD1672,AB1673,,,trigger)</f>
        <v>51117</v>
      </c>
      <c r="AE1673" s="40">
        <f>_xll.qlInterestRateIndexMaturity($Y$21,AD1673,)</f>
        <v>51208</v>
      </c>
      <c r="AF1673" s="43" t="e">
        <f>_xll.qlTenorBasisValue(TenorBasis3M,AD1673,_xll.ohTrigger(trigger,$Y$36))</f>
        <v>#NUM!</v>
      </c>
      <c r="AG1673" s="82" t="e">
        <f t="shared" si="66"/>
        <v>#NUM!</v>
      </c>
      <c r="AH1673" s="82">
        <f>_xll.qlIndexFixing($Y$21,$AC1673,TRUE,_xll.ohTrigger(trigger))</f>
        <v>1.5528873088124425E-2</v>
      </c>
      <c r="AI1673" s="43" t="e">
        <f>_xll.qlIndexFixing($Y$6,$AC1673,TRUE,trigger)</f>
        <v>#NUM!</v>
      </c>
      <c r="AJ1673" s="45" t="e">
        <f t="shared" si="67"/>
        <v>#NUM!</v>
      </c>
    </row>
    <row r="1674" spans="28:36" x14ac:dyDescent="0.2">
      <c r="AB1674" s="114" t="s">
        <v>87</v>
      </c>
      <c r="AC1674" s="40">
        <f>_xll.qlInterestRateIndexFixingDate($Y$21,AD1674)</f>
        <v>51120</v>
      </c>
      <c r="AD1674" s="40">
        <f>_xll.qlCalendarAdvance(calendar,$AD1673,AB1674,,,trigger)</f>
        <v>51124</v>
      </c>
      <c r="AE1674" s="40">
        <f>_xll.qlInterestRateIndexMaturity($Y$21,AD1674,)</f>
        <v>51215</v>
      </c>
      <c r="AF1674" s="43" t="e">
        <f>_xll.qlTenorBasisValue(TenorBasis3M,AD1674,_xll.ohTrigger(trigger,$Y$36))</f>
        <v>#NUM!</v>
      </c>
      <c r="AG1674" s="82" t="e">
        <f t="shared" si="66"/>
        <v>#NUM!</v>
      </c>
      <c r="AH1674" s="82">
        <f>_xll.qlIndexFixing($Y$21,$AC1674,TRUE,_xll.ohTrigger(trigger))</f>
        <v>1.5522553447920752E-2</v>
      </c>
      <c r="AI1674" s="43" t="e">
        <f>_xll.qlIndexFixing($Y$6,$AC1674,TRUE,trigger)</f>
        <v>#NUM!</v>
      </c>
      <c r="AJ1674" s="45" t="e">
        <f t="shared" si="67"/>
        <v>#NUM!</v>
      </c>
    </row>
    <row r="1675" spans="28:36" x14ac:dyDescent="0.2">
      <c r="AB1675" s="114" t="s">
        <v>87</v>
      </c>
      <c r="AC1675" s="40">
        <f>_xll.qlInterestRateIndexFixingDate($Y$21,AD1675)</f>
        <v>51126</v>
      </c>
      <c r="AD1675" s="40">
        <f>_xll.qlCalendarAdvance(calendar,$AD1674,AB1675,,,trigger)</f>
        <v>51131</v>
      </c>
      <c r="AE1675" s="40">
        <f>_xll.qlInterestRateIndexMaturity($Y$21,AD1675,)</f>
        <v>51222</v>
      </c>
      <c r="AF1675" s="43" t="e">
        <f>_xll.qlTenorBasisValue(TenorBasis3M,AD1675,_xll.ohTrigger(trigger,$Y$36))</f>
        <v>#NUM!</v>
      </c>
      <c r="AG1675" s="82" t="e">
        <f t="shared" si="66"/>
        <v>#NUM!</v>
      </c>
      <c r="AH1675" s="82">
        <f>_xll.qlIndexFixing($Y$21,$AC1675,TRUE,_xll.ohTrigger(trigger))</f>
        <v>1.5516278587368716E-2</v>
      </c>
      <c r="AI1675" s="43" t="e">
        <f>_xll.qlIndexFixing($Y$6,$AC1675,TRUE,trigger)</f>
        <v>#NUM!</v>
      </c>
      <c r="AJ1675" s="45" t="e">
        <f t="shared" si="67"/>
        <v>#NUM!</v>
      </c>
    </row>
    <row r="1676" spans="28:36" x14ac:dyDescent="0.2">
      <c r="AB1676" s="114" t="s">
        <v>87</v>
      </c>
      <c r="AC1676" s="40">
        <f>_xll.qlInterestRateIndexFixingDate($Y$21,AD1676)</f>
        <v>51134</v>
      </c>
      <c r="AD1676" s="40">
        <f>_xll.qlCalendarAdvance(calendar,$AD1675,AB1676,,,trigger)</f>
        <v>51138</v>
      </c>
      <c r="AE1676" s="40">
        <f>_xll.qlInterestRateIndexMaturity($Y$21,AD1676,)</f>
        <v>51229</v>
      </c>
      <c r="AF1676" s="43" t="e">
        <f>_xll.qlTenorBasisValue(TenorBasis3M,AD1676,_xll.ohTrigger(trigger,$Y$36))</f>
        <v>#NUM!</v>
      </c>
      <c r="AG1676" s="82" t="e">
        <f t="shared" si="66"/>
        <v>#NUM!</v>
      </c>
      <c r="AH1676" s="82">
        <f>_xll.qlIndexFixing($Y$21,$AC1676,TRUE,_xll.ohTrigger(trigger))</f>
        <v>1.5510048506255735E-2</v>
      </c>
      <c r="AI1676" s="43" t="e">
        <f>_xll.qlIndexFixing($Y$6,$AC1676,TRUE,trigger)</f>
        <v>#NUM!</v>
      </c>
      <c r="AJ1676" s="45" t="e">
        <f t="shared" si="67"/>
        <v>#NUM!</v>
      </c>
    </row>
    <row r="1677" spans="28:36" x14ac:dyDescent="0.2">
      <c r="AB1677" s="114" t="s">
        <v>87</v>
      </c>
      <c r="AC1677" s="40">
        <f>_xll.qlInterestRateIndexFixingDate($Y$21,AD1677)</f>
        <v>51141</v>
      </c>
      <c r="AD1677" s="40">
        <f>_xll.qlCalendarAdvance(calendar,$AD1676,AB1677,,,trigger)</f>
        <v>51145</v>
      </c>
      <c r="AE1677" s="40">
        <f>_xll.qlInterestRateIndexMaturity($Y$21,AD1677,)</f>
        <v>51236</v>
      </c>
      <c r="AF1677" s="43" t="e">
        <f>_xll.qlTenorBasisValue(TenorBasis3M,AD1677,_xll.ohTrigger(trigger,$Y$36))</f>
        <v>#NUM!</v>
      </c>
      <c r="AG1677" s="82" t="e">
        <f t="shared" si="66"/>
        <v>#NUM!</v>
      </c>
      <c r="AH1677" s="82">
        <f>_xll.qlIndexFixing($Y$21,$AC1677,TRUE,_xll.ohTrigger(trigger))</f>
        <v>1.5503863204371873E-2</v>
      </c>
      <c r="AI1677" s="43" t="e">
        <f>_xll.qlIndexFixing($Y$6,$AC1677,TRUE,trigger)</f>
        <v>#NUM!</v>
      </c>
      <c r="AJ1677" s="45" t="e">
        <f t="shared" si="67"/>
        <v>#NUM!</v>
      </c>
    </row>
    <row r="1678" spans="28:36" x14ac:dyDescent="0.2">
      <c r="AB1678" s="114" t="s">
        <v>87</v>
      </c>
      <c r="AC1678" s="40">
        <f>_xll.qlInterestRateIndexFixingDate($Y$21,AD1678)</f>
        <v>51148</v>
      </c>
      <c r="AD1678" s="40">
        <f>_xll.qlCalendarAdvance(calendar,$AD1677,AB1678,,,trigger)</f>
        <v>51152</v>
      </c>
      <c r="AE1678" s="40">
        <f>_xll.qlInterestRateIndexMaturity($Y$21,AD1678,)</f>
        <v>51243</v>
      </c>
      <c r="AF1678" s="43" t="e">
        <f>_xll.qlTenorBasisValue(TenorBasis3M,AD1678,_xll.ohTrigger(trigger,$Y$36))</f>
        <v>#NUM!</v>
      </c>
      <c r="AG1678" s="82" t="e">
        <f t="shared" si="66"/>
        <v>#NUM!</v>
      </c>
      <c r="AH1678" s="82">
        <f>_xll.qlIndexFixing($Y$21,$AC1678,TRUE,_xll.ohTrigger(trigger))</f>
        <v>1.5497722681508062E-2</v>
      </c>
      <c r="AI1678" s="43" t="e">
        <f>_xll.qlIndexFixing($Y$6,$AC1678,TRUE,trigger)</f>
        <v>#NUM!</v>
      </c>
      <c r="AJ1678" s="45" t="e">
        <f t="shared" si="67"/>
        <v>#NUM!</v>
      </c>
    </row>
    <row r="1679" spans="28:36" x14ac:dyDescent="0.2">
      <c r="AB1679" s="114" t="s">
        <v>87</v>
      </c>
      <c r="AC1679" s="40">
        <f>_xll.qlInterestRateIndexFixingDate($Y$21,AD1679)</f>
        <v>51155</v>
      </c>
      <c r="AD1679" s="40">
        <f>_xll.qlCalendarAdvance(calendar,$AD1678,AB1679,,,trigger)</f>
        <v>51159</v>
      </c>
      <c r="AE1679" s="40">
        <f>_xll.qlInterestRateIndexMaturity($Y$21,AD1679,)</f>
        <v>51250</v>
      </c>
      <c r="AF1679" s="43" t="e">
        <f>_xll.qlTenorBasisValue(TenorBasis3M,AD1679,_xll.ohTrigger(trigger,$Y$36))</f>
        <v>#NUM!</v>
      </c>
      <c r="AG1679" s="82" t="e">
        <f t="shared" si="66"/>
        <v>#NUM!</v>
      </c>
      <c r="AH1679" s="82">
        <f>_xll.qlIndexFixing($Y$21,$AC1679,TRUE,_xll.ohTrigger(trigger))</f>
        <v>1.5491626937454362E-2</v>
      </c>
      <c r="AI1679" s="43" t="e">
        <f>_xll.qlIndexFixing($Y$6,$AC1679,TRUE,trigger)</f>
        <v>#NUM!</v>
      </c>
      <c r="AJ1679" s="45" t="e">
        <f t="shared" si="67"/>
        <v>#NUM!</v>
      </c>
    </row>
    <row r="1680" spans="28:36" x14ac:dyDescent="0.2">
      <c r="AB1680" s="114" t="s">
        <v>87</v>
      </c>
      <c r="AC1680" s="40">
        <f>_xll.qlInterestRateIndexFixingDate($Y$21,AD1680)</f>
        <v>51162</v>
      </c>
      <c r="AD1680" s="40">
        <f>_xll.qlCalendarAdvance(calendar,$AD1679,AB1680,,,trigger)</f>
        <v>51166</v>
      </c>
      <c r="AE1680" s="40">
        <f>_xll.qlInterestRateIndexMaturity($Y$21,AD1680,)</f>
        <v>51256</v>
      </c>
      <c r="AF1680" s="43" t="e">
        <f>_xll.qlTenorBasisValue(TenorBasis3M,AD1680,_xll.ohTrigger(trigger,$Y$36))</f>
        <v>#NUM!</v>
      </c>
      <c r="AG1680" s="82" t="e">
        <f t="shared" si="66"/>
        <v>#NUM!</v>
      </c>
      <c r="AH1680" s="82">
        <f>_xll.qlIndexFixing($Y$21,$AC1680,TRUE,_xll.ohTrigger(trigger))</f>
        <v>1.548566716880373E-2</v>
      </c>
      <c r="AI1680" s="43" t="e">
        <f>_xll.qlIndexFixing($Y$6,$AC1680,TRUE,trigger)</f>
        <v>#NUM!</v>
      </c>
      <c r="AJ1680" s="45" t="e">
        <f t="shared" si="67"/>
        <v>#NUM!</v>
      </c>
    </row>
    <row r="1681" spans="28:36" x14ac:dyDescent="0.2">
      <c r="AB1681" s="114" t="s">
        <v>87</v>
      </c>
      <c r="AC1681" s="40">
        <f>_xll.qlInterestRateIndexFixingDate($Y$21,AD1681)</f>
        <v>51169</v>
      </c>
      <c r="AD1681" s="40">
        <f>_xll.qlCalendarAdvance(calendar,$AD1680,AB1681,,,trigger)</f>
        <v>51173</v>
      </c>
      <c r="AE1681" s="40">
        <f>_xll.qlInterestRateIndexMaturity($Y$21,AD1681,)</f>
        <v>51263</v>
      </c>
      <c r="AF1681" s="43" t="e">
        <f>_xll.qlTenorBasisValue(TenorBasis3M,AD1681,_xll.ohTrigger(trigger,$Y$36))</f>
        <v>#NUM!</v>
      </c>
      <c r="AG1681" s="82" t="e">
        <f t="shared" si="66"/>
        <v>#NUM!</v>
      </c>
      <c r="AH1681" s="82">
        <f>_xll.qlIndexFixing($Y$21,$AC1681,TRUE,_xll.ohTrigger(trigger))</f>
        <v>1.5479658041261501E-2</v>
      </c>
      <c r="AI1681" s="43" t="e">
        <f>_xll.qlIndexFixing($Y$6,$AC1681,TRUE,trigger)</f>
        <v>#NUM!</v>
      </c>
      <c r="AJ1681" s="45" t="e">
        <f t="shared" si="67"/>
        <v>#NUM!</v>
      </c>
    </row>
    <row r="1682" spans="28:36" x14ac:dyDescent="0.2">
      <c r="AB1682" s="114" t="s">
        <v>87</v>
      </c>
      <c r="AC1682" s="40">
        <f>_xll.qlInterestRateIndexFixingDate($Y$21,AD1682)</f>
        <v>51176</v>
      </c>
      <c r="AD1682" s="40">
        <f>_xll.qlCalendarAdvance(calendar,$AD1681,AB1682,,,trigger)</f>
        <v>51180</v>
      </c>
      <c r="AE1682" s="40">
        <f>_xll.qlInterestRateIndexMaturity($Y$21,AD1682,)</f>
        <v>51270</v>
      </c>
      <c r="AF1682" s="43" t="e">
        <f>_xll.qlTenorBasisValue(TenorBasis3M,AD1682,_xll.ohTrigger(trigger,$Y$36))</f>
        <v>#NUM!</v>
      </c>
      <c r="AG1682" s="82" t="e">
        <f t="shared" si="66"/>
        <v>#NUM!</v>
      </c>
      <c r="AH1682" s="82">
        <f>_xll.qlIndexFixing($Y$21,$AC1682,TRUE,_xll.ohTrigger(trigger))</f>
        <v>1.5473693689910917E-2</v>
      </c>
      <c r="AI1682" s="43" t="e">
        <f>_xll.qlIndexFixing($Y$6,$AC1682,TRUE,trigger)</f>
        <v>#NUM!</v>
      </c>
      <c r="AJ1682" s="45" t="e">
        <f t="shared" si="67"/>
        <v>#NUM!</v>
      </c>
    </row>
    <row r="1683" spans="28:36" x14ac:dyDescent="0.2">
      <c r="AB1683" s="114" t="s">
        <v>87</v>
      </c>
      <c r="AC1683" s="40">
        <f>_xll.qlInterestRateIndexFixingDate($Y$21,AD1683)</f>
        <v>51183</v>
      </c>
      <c r="AD1683" s="40">
        <f>_xll.qlCalendarAdvance(calendar,$AD1682,AB1683,,,trigger)</f>
        <v>51187</v>
      </c>
      <c r="AE1683" s="40">
        <f>_xll.qlInterestRateIndexMaturity($Y$21,AD1683,)</f>
        <v>51277</v>
      </c>
      <c r="AF1683" s="43" t="e">
        <f>_xll.qlTenorBasisValue(TenorBasis3M,AD1683,_xll.ohTrigger(trigger,$Y$36))</f>
        <v>#NUM!</v>
      </c>
      <c r="AG1683" s="82" t="e">
        <f t="shared" si="66"/>
        <v>#NUM!</v>
      </c>
      <c r="AH1683" s="82">
        <f>_xll.qlIndexFixing($Y$21,$AC1683,TRUE,_xll.ohTrigger(trigger))</f>
        <v>1.5467774114552135E-2</v>
      </c>
      <c r="AI1683" s="43" t="e">
        <f>_xll.qlIndexFixing($Y$6,$AC1683,TRUE,trigger)</f>
        <v>#NUM!</v>
      </c>
      <c r="AJ1683" s="45" t="e">
        <f t="shared" si="67"/>
        <v>#NUM!</v>
      </c>
    </row>
    <row r="1684" spans="28:36" x14ac:dyDescent="0.2">
      <c r="AB1684" s="114" t="s">
        <v>87</v>
      </c>
      <c r="AC1684" s="40">
        <f>_xll.qlInterestRateIndexFixingDate($Y$21,AD1684)</f>
        <v>51190</v>
      </c>
      <c r="AD1684" s="40">
        <f>_xll.qlCalendarAdvance(calendar,$AD1683,AB1684,,,trigger)</f>
        <v>51194</v>
      </c>
      <c r="AE1684" s="40">
        <f>_xll.qlInterestRateIndexMaturity($Y$21,AD1684,)</f>
        <v>51284</v>
      </c>
      <c r="AF1684" s="43" t="e">
        <f>_xll.qlTenorBasisValue(TenorBasis3M,AD1684,_xll.ohTrigger(trigger,$Y$36))</f>
        <v>#NUM!</v>
      </c>
      <c r="AG1684" s="82" t="e">
        <f t="shared" si="66"/>
        <v>#NUM!</v>
      </c>
      <c r="AH1684" s="82">
        <f>_xll.qlIndexFixing($Y$21,$AC1684,TRUE,_xll.ohTrigger(trigger))</f>
        <v>1.5461899314987093E-2</v>
      </c>
      <c r="AI1684" s="43" t="e">
        <f>_xll.qlIndexFixing($Y$6,$AC1684,TRUE,trigger)</f>
        <v>#NUM!</v>
      </c>
      <c r="AJ1684" s="45" t="e">
        <f t="shared" si="67"/>
        <v>#NUM!</v>
      </c>
    </row>
    <row r="1685" spans="28:36" x14ac:dyDescent="0.2">
      <c r="AB1685" s="114" t="s">
        <v>87</v>
      </c>
      <c r="AC1685" s="40">
        <f>_xll.qlInterestRateIndexFixingDate($Y$21,AD1685)</f>
        <v>51197</v>
      </c>
      <c r="AD1685" s="40">
        <f>_xll.qlCalendarAdvance(calendar,$AD1684,AB1685,,,trigger)</f>
        <v>51201</v>
      </c>
      <c r="AE1685" s="40">
        <f>_xll.qlInterestRateIndexMaturity($Y$21,AD1685,)</f>
        <v>51293</v>
      </c>
      <c r="AF1685" s="43" t="e">
        <f>_xll.qlTenorBasisValue(TenorBasis3M,AD1685,_xll.ohTrigger(trigger,$Y$36))</f>
        <v>#NUM!</v>
      </c>
      <c r="AG1685" s="82" t="e">
        <f t="shared" si="66"/>
        <v>#NUM!</v>
      </c>
      <c r="AH1685" s="82">
        <f>_xll.qlIndexFixing($Y$21,$AC1685,TRUE,_xll.ohTrigger(trigger))</f>
        <v>1.5455916621601779E-2</v>
      </c>
      <c r="AI1685" s="43" t="e">
        <f>_xll.qlIndexFixing($Y$6,$AC1685,TRUE,trigger)</f>
        <v>#NUM!</v>
      </c>
      <c r="AJ1685" s="45" t="e">
        <f t="shared" si="67"/>
        <v>#NUM!</v>
      </c>
    </row>
    <row r="1686" spans="28:36" x14ac:dyDescent="0.2">
      <c r="AB1686" s="114" t="s">
        <v>87</v>
      </c>
      <c r="AC1686" s="40">
        <f>_xll.qlInterestRateIndexFixingDate($Y$21,AD1686)</f>
        <v>51204</v>
      </c>
      <c r="AD1686" s="40">
        <f>_xll.qlCalendarAdvance(calendar,$AD1685,AB1686,,,trigger)</f>
        <v>51208</v>
      </c>
      <c r="AE1686" s="40">
        <f>_xll.qlInterestRateIndexMaturity($Y$21,AD1686,)</f>
        <v>51300</v>
      </c>
      <c r="AF1686" s="43" t="e">
        <f>_xll.qlTenorBasisValue(TenorBasis3M,AD1686,_xll.ohTrigger(trigger,$Y$36))</f>
        <v>#NUM!</v>
      </c>
      <c r="AG1686" s="82" t="e">
        <f t="shared" si="66"/>
        <v>#NUM!</v>
      </c>
      <c r="AH1686" s="82">
        <f>_xll.qlIndexFixing($Y$21,$AC1686,TRUE,_xll.ohTrigger(trigger))</f>
        <v>1.5450137274327118E-2</v>
      </c>
      <c r="AI1686" s="43" t="e">
        <f>_xll.qlIndexFixing($Y$6,$AC1686,TRUE,trigger)</f>
        <v>#NUM!</v>
      </c>
      <c r="AJ1686" s="45" t="e">
        <f t="shared" si="67"/>
        <v>#NUM!</v>
      </c>
    </row>
    <row r="1687" spans="28:36" x14ac:dyDescent="0.2">
      <c r="AB1687" s="114" t="s">
        <v>87</v>
      </c>
      <c r="AC1687" s="40">
        <f>_xll.qlInterestRateIndexFixingDate($Y$21,AD1687)</f>
        <v>51211</v>
      </c>
      <c r="AD1687" s="40">
        <f>_xll.qlCalendarAdvance(calendar,$AD1686,AB1687,,,trigger)</f>
        <v>51215</v>
      </c>
      <c r="AE1687" s="40">
        <f>_xll.qlInterestRateIndexMaturity($Y$21,AD1687,)</f>
        <v>51307</v>
      </c>
      <c r="AF1687" s="43" t="e">
        <f>_xll.qlTenorBasisValue(TenorBasis3M,AD1687,_xll.ohTrigger(trigger,$Y$36))</f>
        <v>#NUM!</v>
      </c>
      <c r="AG1687" s="82" t="e">
        <f t="shared" si="66"/>
        <v>#NUM!</v>
      </c>
      <c r="AH1687" s="82">
        <f>_xll.qlIndexFixing($Y$21,$AC1687,TRUE,_xll.ohTrigger(trigger))</f>
        <v>1.544440270625454E-2</v>
      </c>
      <c r="AI1687" s="43" t="e">
        <f>_xll.qlIndexFixing($Y$6,$AC1687,TRUE,trigger)</f>
        <v>#NUM!</v>
      </c>
      <c r="AJ1687" s="45" t="e">
        <f t="shared" si="67"/>
        <v>#NUM!</v>
      </c>
    </row>
    <row r="1688" spans="28:36" x14ac:dyDescent="0.2">
      <c r="AB1688" s="114" t="s">
        <v>87</v>
      </c>
      <c r="AC1688" s="40">
        <f>_xll.qlInterestRateIndexFixingDate($Y$21,AD1688)</f>
        <v>51218</v>
      </c>
      <c r="AD1688" s="40">
        <f>_xll.qlCalendarAdvance(calendar,$AD1687,AB1688,,,trigger)</f>
        <v>51222</v>
      </c>
      <c r="AE1688" s="40">
        <f>_xll.qlInterestRateIndexMaturity($Y$21,AD1688,)</f>
        <v>51314</v>
      </c>
      <c r="AF1688" s="43" t="e">
        <f>_xll.qlTenorBasisValue(TenorBasis3M,AD1688,_xll.ohTrigger(trigger,$Y$36))</f>
        <v>#NUM!</v>
      </c>
      <c r="AG1688" s="82" t="e">
        <f t="shared" si="66"/>
        <v>#NUM!</v>
      </c>
      <c r="AH1688" s="82">
        <f>_xll.qlIndexFixing($Y$21,$AC1688,TRUE,_xll.ohTrigger(trigger))</f>
        <v>1.5438712917185949E-2</v>
      </c>
      <c r="AI1688" s="43" t="e">
        <f>_xll.qlIndexFixing($Y$6,$AC1688,TRUE,trigger)</f>
        <v>#NUM!</v>
      </c>
      <c r="AJ1688" s="45" t="e">
        <f t="shared" si="67"/>
        <v>#NUM!</v>
      </c>
    </row>
    <row r="1689" spans="28:36" x14ac:dyDescent="0.2">
      <c r="AB1689" s="114" t="s">
        <v>87</v>
      </c>
      <c r="AC1689" s="40">
        <f>_xll.qlInterestRateIndexFixingDate($Y$21,AD1689)</f>
        <v>51223</v>
      </c>
      <c r="AD1689" s="40">
        <f>_xll.qlCalendarAdvance(calendar,$AD1688,AB1689,,,trigger)</f>
        <v>51229</v>
      </c>
      <c r="AE1689" s="40">
        <f>_xll.qlInterestRateIndexMaturity($Y$21,AD1689,)</f>
        <v>51320</v>
      </c>
      <c r="AF1689" s="43" t="e">
        <f>_xll.qlTenorBasisValue(TenorBasis3M,AD1689,_xll.ohTrigger(trigger,$Y$36))</f>
        <v>#NUM!</v>
      </c>
      <c r="AG1689" s="82" t="e">
        <f t="shared" si="66"/>
        <v>#NUM!</v>
      </c>
      <c r="AH1689" s="82">
        <f>_xll.qlIndexFixing($Y$21,$AC1689,TRUE,_xll.ohTrigger(trigger))</f>
        <v>1.5433132286977156E-2</v>
      </c>
      <c r="AI1689" s="43" t="e">
        <f>_xll.qlIndexFixing($Y$6,$AC1689,TRUE,trigger)</f>
        <v>#NUM!</v>
      </c>
      <c r="AJ1689" s="45" t="e">
        <f t="shared" si="67"/>
        <v>#NUM!</v>
      </c>
    </row>
    <row r="1690" spans="28:36" x14ac:dyDescent="0.2">
      <c r="AB1690" s="114" t="s">
        <v>87</v>
      </c>
      <c r="AC1690" s="40">
        <f>_xll.qlInterestRateIndexFixingDate($Y$21,AD1690)</f>
        <v>51232</v>
      </c>
      <c r="AD1690" s="40">
        <f>_xll.qlCalendarAdvance(calendar,$AD1689,AB1690,,,trigger)</f>
        <v>51236</v>
      </c>
      <c r="AE1690" s="40">
        <f>_xll.qlInterestRateIndexMaturity($Y$21,AD1690,)</f>
        <v>51327</v>
      </c>
      <c r="AF1690" s="43" t="e">
        <f>_xll.qlTenorBasisValue(TenorBasis3M,AD1690,_xll.ohTrigger(trigger,$Y$36))</f>
        <v>#NUM!</v>
      </c>
      <c r="AG1690" s="82" t="e">
        <f t="shared" si="66"/>
        <v>#NUM!</v>
      </c>
      <c r="AH1690" s="82">
        <f>_xll.qlIndexFixing($Y$21,$AC1690,TRUE,_xll.ohTrigger(trigger))</f>
        <v>1.5427529096581976E-2</v>
      </c>
      <c r="AI1690" s="43" t="e">
        <f>_xll.qlIndexFixing($Y$6,$AC1690,TRUE,trigger)</f>
        <v>#NUM!</v>
      </c>
      <c r="AJ1690" s="45" t="e">
        <f t="shared" si="67"/>
        <v>#NUM!</v>
      </c>
    </row>
    <row r="1691" spans="28:36" x14ac:dyDescent="0.2">
      <c r="AB1691" s="114" t="s">
        <v>87</v>
      </c>
      <c r="AC1691" s="40">
        <f>_xll.qlInterestRateIndexFixingDate($Y$21,AD1691)</f>
        <v>51239</v>
      </c>
      <c r="AD1691" s="40">
        <f>_xll.qlCalendarAdvance(calendar,$AD1690,AB1691,,,trigger)</f>
        <v>51243</v>
      </c>
      <c r="AE1691" s="40">
        <f>_xll.qlInterestRateIndexMaturity($Y$21,AD1691,)</f>
        <v>51334</v>
      </c>
      <c r="AF1691" s="43" t="e">
        <f>_xll.qlTenorBasisValue(TenorBasis3M,AD1691,_xll.ohTrigger(trigger,$Y$36))</f>
        <v>#NUM!</v>
      </c>
      <c r="AG1691" s="82" t="e">
        <f t="shared" si="66"/>
        <v>#NUM!</v>
      </c>
      <c r="AH1691" s="82">
        <f>_xll.qlIndexFixing($Y$21,$AC1691,TRUE,_xll.ohTrigger(trigger))</f>
        <v>1.5421970682623418E-2</v>
      </c>
      <c r="AI1691" s="43" t="e">
        <f>_xll.qlIndexFixing($Y$6,$AC1691,TRUE,trigger)</f>
        <v>#NUM!</v>
      </c>
      <c r="AJ1691" s="45" t="e">
        <f t="shared" si="67"/>
        <v>#NUM!</v>
      </c>
    </row>
    <row r="1692" spans="28:36" x14ac:dyDescent="0.2">
      <c r="AB1692" s="114" t="s">
        <v>87</v>
      </c>
      <c r="AC1692" s="40">
        <f>_xll.qlInterestRateIndexFixingDate($Y$21,AD1692)</f>
        <v>51246</v>
      </c>
      <c r="AD1692" s="40">
        <f>_xll.qlCalendarAdvance(calendar,$AD1691,AB1692,,,trigger)</f>
        <v>51250</v>
      </c>
      <c r="AE1692" s="40">
        <f>_xll.qlInterestRateIndexMaturity($Y$21,AD1692,)</f>
        <v>51341</v>
      </c>
      <c r="AF1692" s="43" t="e">
        <f>_xll.qlTenorBasisValue(TenorBasis3M,AD1692,_xll.ohTrigger(trigger,$Y$36))</f>
        <v>#NUM!</v>
      </c>
      <c r="AG1692" s="82" t="e">
        <f t="shared" si="66"/>
        <v>#NUM!</v>
      </c>
      <c r="AH1692" s="82">
        <f>_xll.qlIndexFixing($Y$21,$AC1692,TRUE,_xll.ohTrigger(trigger))</f>
        <v>1.5416457044917018E-2</v>
      </c>
      <c r="AI1692" s="43" t="e">
        <f>_xll.qlIndexFixing($Y$6,$AC1692,TRUE,trigger)</f>
        <v>#NUM!</v>
      </c>
      <c r="AJ1692" s="45" t="e">
        <f t="shared" si="67"/>
        <v>#NUM!</v>
      </c>
    </row>
    <row r="1693" spans="28:36" x14ac:dyDescent="0.2">
      <c r="AB1693" s="114" t="s">
        <v>87</v>
      </c>
      <c r="AC1693" s="40">
        <f>_xll.qlInterestRateIndexFixingDate($Y$21,AD1693)</f>
        <v>51253</v>
      </c>
      <c r="AD1693" s="40">
        <f>_xll.qlCalendarAdvance(calendar,$AD1692,AB1693,,,trigger)</f>
        <v>51258</v>
      </c>
      <c r="AE1693" s="40">
        <f>_xll.qlInterestRateIndexMaturity($Y$21,AD1693,)</f>
        <v>51350</v>
      </c>
      <c r="AF1693" s="43" t="e">
        <f>_xll.qlTenorBasisValue(TenorBasis3M,AD1693,_xll.ohTrigger(trigger,$Y$36))</f>
        <v>#NUM!</v>
      </c>
      <c r="AG1693" s="82" t="e">
        <f t="shared" si="66"/>
        <v>#NUM!</v>
      </c>
      <c r="AH1693" s="82">
        <f>_xll.qlIndexFixing($Y$21,$AC1693,TRUE,_xll.ohTrigger(trigger))</f>
        <v>1.5410158463081258E-2</v>
      </c>
      <c r="AI1693" s="43" t="e">
        <f>_xll.qlIndexFixing($Y$6,$AC1693,TRUE,trigger)</f>
        <v>#NUM!</v>
      </c>
      <c r="AJ1693" s="45" t="e">
        <f t="shared" si="67"/>
        <v>#NUM!</v>
      </c>
    </row>
    <row r="1694" spans="28:36" x14ac:dyDescent="0.2">
      <c r="AB1694" s="114" t="s">
        <v>87</v>
      </c>
      <c r="AC1694" s="40">
        <f>_xll.qlInterestRateIndexFixingDate($Y$21,AD1694)</f>
        <v>51263</v>
      </c>
      <c r="AD1694" s="40">
        <f>_xll.qlCalendarAdvance(calendar,$AD1693,AB1694,,,trigger)</f>
        <v>51265</v>
      </c>
      <c r="AE1694" s="40">
        <f>_xll.qlInterestRateIndexMaturity($Y$21,AD1694,)</f>
        <v>51357</v>
      </c>
      <c r="AF1694" s="43" t="e">
        <f>_xll.qlTenorBasisValue(TenorBasis3M,AD1694,_xll.ohTrigger(trigger,$Y$36))</f>
        <v>#NUM!</v>
      </c>
      <c r="AG1694" s="82" t="e">
        <f t="shared" si="66"/>
        <v>#NUM!</v>
      </c>
      <c r="AH1694" s="82">
        <f>_xll.qlIndexFixing($Y$21,$AC1694,TRUE,_xll.ohTrigger(trigger))</f>
        <v>1.5404743740832422E-2</v>
      </c>
      <c r="AI1694" s="43" t="e">
        <f>_xll.qlIndexFixing($Y$6,$AC1694,TRUE,trigger)</f>
        <v>#NUM!</v>
      </c>
      <c r="AJ1694" s="45" t="e">
        <f t="shared" si="67"/>
        <v>#NUM!</v>
      </c>
    </row>
    <row r="1695" spans="28:36" x14ac:dyDescent="0.2">
      <c r="AB1695" s="114" t="s">
        <v>87</v>
      </c>
      <c r="AC1695" s="40">
        <f>_xll.qlInterestRateIndexFixingDate($Y$21,AD1695)</f>
        <v>51270</v>
      </c>
      <c r="AD1695" s="40">
        <f>_xll.qlCalendarAdvance(calendar,$AD1694,AB1695,,,trigger)</f>
        <v>51272</v>
      </c>
      <c r="AE1695" s="40">
        <f>_xll.qlInterestRateIndexMaturity($Y$21,AD1695,)</f>
        <v>51364</v>
      </c>
      <c r="AF1695" s="43" t="e">
        <f>_xll.qlTenorBasisValue(TenorBasis3M,AD1695,_xll.ohTrigger(trigger,$Y$36))</f>
        <v>#NUM!</v>
      </c>
      <c r="AG1695" s="82" t="e">
        <f t="shared" si="66"/>
        <v>#NUM!</v>
      </c>
      <c r="AH1695" s="82">
        <f>_xll.qlIndexFixing($Y$21,$AC1695,TRUE,_xll.ohTrigger(trigger))</f>
        <v>1.5399373796231262E-2</v>
      </c>
      <c r="AI1695" s="43" t="e">
        <f>_xll.qlIndexFixing($Y$6,$AC1695,TRUE,trigger)</f>
        <v>#NUM!</v>
      </c>
      <c r="AJ1695" s="45" t="e">
        <f t="shared" si="67"/>
        <v>#NUM!</v>
      </c>
    </row>
    <row r="1696" spans="28:36" x14ac:dyDescent="0.2">
      <c r="AB1696" s="114" t="s">
        <v>87</v>
      </c>
      <c r="AC1696" s="40">
        <f>_xll.qlInterestRateIndexFixingDate($Y$21,AD1696)</f>
        <v>51277</v>
      </c>
      <c r="AD1696" s="40">
        <f>_xll.qlCalendarAdvance(calendar,$AD1695,AB1696,,,trigger)</f>
        <v>51279</v>
      </c>
      <c r="AE1696" s="40">
        <f>_xll.qlInterestRateIndexMaturity($Y$21,AD1696,)</f>
        <v>51371</v>
      </c>
      <c r="AF1696" s="43" t="e">
        <f>_xll.qlTenorBasisValue(TenorBasis3M,AD1696,_xll.ohTrigger(trigger,$Y$36))</f>
        <v>#NUM!</v>
      </c>
      <c r="AG1696" s="82" t="e">
        <f t="shared" si="66"/>
        <v>#NUM!</v>
      </c>
      <c r="AH1696" s="82">
        <f>_xll.qlIndexFixing($Y$21,$AC1696,TRUE,_xll.ohTrigger(trigger))</f>
        <v>1.5394048629096185E-2</v>
      </c>
      <c r="AI1696" s="43" t="e">
        <f>_xll.qlIndexFixing($Y$6,$AC1696,TRUE,trigger)</f>
        <v>#NUM!</v>
      </c>
      <c r="AJ1696" s="45" t="e">
        <f t="shared" si="67"/>
        <v>#NUM!</v>
      </c>
    </row>
    <row r="1697" spans="28:36" x14ac:dyDescent="0.2">
      <c r="AB1697" s="114" t="s">
        <v>87</v>
      </c>
      <c r="AC1697" s="40">
        <f>_xll.qlInterestRateIndexFixingDate($Y$21,AD1697)</f>
        <v>51284</v>
      </c>
      <c r="AD1697" s="40">
        <f>_xll.qlCalendarAdvance(calendar,$AD1696,AB1697,,,trigger)</f>
        <v>51286</v>
      </c>
      <c r="AE1697" s="40">
        <f>_xll.qlInterestRateIndexMaturity($Y$21,AD1697,)</f>
        <v>51378</v>
      </c>
      <c r="AF1697" s="43" t="e">
        <f>_xll.qlTenorBasisValue(TenorBasis3M,AD1697,_xll.ohTrigger(trigger,$Y$36))</f>
        <v>#NUM!</v>
      </c>
      <c r="AG1697" s="82" t="e">
        <f t="shared" si="66"/>
        <v>#NUM!</v>
      </c>
      <c r="AH1697" s="82">
        <f>_xll.qlIndexFixing($Y$21,$AC1697,TRUE,_xll.ohTrigger(trigger))</f>
        <v>1.538876823924386E-2</v>
      </c>
      <c r="AI1697" s="43" t="e">
        <f>_xll.qlIndexFixing($Y$6,$AC1697,TRUE,trigger)</f>
        <v>#NUM!</v>
      </c>
      <c r="AJ1697" s="45" t="e">
        <f t="shared" si="67"/>
        <v>#NUM!</v>
      </c>
    </row>
    <row r="1698" spans="28:36" x14ac:dyDescent="0.2">
      <c r="AB1698" s="114" t="s">
        <v>87</v>
      </c>
      <c r="AC1698" s="40">
        <f>_xll.qlInterestRateIndexFixingDate($Y$21,AD1698)</f>
        <v>51291</v>
      </c>
      <c r="AD1698" s="40">
        <f>_xll.qlCalendarAdvance(calendar,$AD1697,AB1698,,,trigger)</f>
        <v>51293</v>
      </c>
      <c r="AE1698" s="40">
        <f>_xll.qlInterestRateIndexMaturity($Y$21,AD1698,)</f>
        <v>51385</v>
      </c>
      <c r="AF1698" s="43" t="e">
        <f>_xll.qlTenorBasisValue(TenorBasis3M,AD1698,_xll.ohTrigger(trigger,$Y$36))</f>
        <v>#NUM!</v>
      </c>
      <c r="AG1698" s="82" t="e">
        <f t="shared" si="66"/>
        <v>#NUM!</v>
      </c>
      <c r="AH1698" s="82">
        <f>_xll.qlIndexFixing($Y$21,$AC1698,TRUE,_xll.ohTrigger(trigger))</f>
        <v>1.538353262649356E-2</v>
      </c>
      <c r="AI1698" s="43" t="e">
        <f>_xll.qlIndexFixing($Y$6,$AC1698,TRUE,trigger)</f>
        <v>#NUM!</v>
      </c>
      <c r="AJ1698" s="45" t="e">
        <f t="shared" si="67"/>
        <v>#NUM!</v>
      </c>
    </row>
    <row r="1699" spans="28:36" x14ac:dyDescent="0.2">
      <c r="AB1699" s="114" t="s">
        <v>87</v>
      </c>
      <c r="AC1699" s="40">
        <f>_xll.qlInterestRateIndexFixingDate($Y$21,AD1699)</f>
        <v>51298</v>
      </c>
      <c r="AD1699" s="40">
        <f>_xll.qlCalendarAdvance(calendar,$AD1698,AB1699,,,trigger)</f>
        <v>51300</v>
      </c>
      <c r="AE1699" s="40">
        <f>_xll.qlInterestRateIndexMaturity($Y$21,AD1699,)</f>
        <v>51392</v>
      </c>
      <c r="AF1699" s="43" t="e">
        <f>_xll.qlTenorBasisValue(TenorBasis3M,AD1699,_xll.ohTrigger(trigger,$Y$36))</f>
        <v>#NUM!</v>
      </c>
      <c r="AG1699" s="82" t="e">
        <f t="shared" si="66"/>
        <v>#NUM!</v>
      </c>
      <c r="AH1699" s="82">
        <f>_xll.qlIndexFixing($Y$21,$AC1699,TRUE,_xll.ohTrigger(trigger))</f>
        <v>1.5378341790667169E-2</v>
      </c>
      <c r="AI1699" s="43" t="e">
        <f>_xll.qlIndexFixing($Y$6,$AC1699,TRUE,trigger)</f>
        <v>#NUM!</v>
      </c>
      <c r="AJ1699" s="45" t="e">
        <f t="shared" si="67"/>
        <v>#NUM!</v>
      </c>
    </row>
    <row r="1700" spans="28:36" x14ac:dyDescent="0.2">
      <c r="AB1700" s="114" t="s">
        <v>87</v>
      </c>
      <c r="AC1700" s="40">
        <f>_xll.qlInterestRateIndexFixingDate($Y$21,AD1700)</f>
        <v>51305</v>
      </c>
      <c r="AD1700" s="40">
        <f>_xll.qlCalendarAdvance(calendar,$AD1699,AB1700,,,trigger)</f>
        <v>51307</v>
      </c>
      <c r="AE1700" s="40">
        <f>_xll.qlInterestRateIndexMaturity($Y$21,AD1700,)</f>
        <v>51399</v>
      </c>
      <c r="AF1700" s="43" t="e">
        <f>_xll.qlTenorBasisValue(TenorBasis3M,AD1700,_xll.ohTrigger(trigger,$Y$36))</f>
        <v>#NUM!</v>
      </c>
      <c r="AG1700" s="82" t="e">
        <f t="shared" si="66"/>
        <v>#NUM!</v>
      </c>
      <c r="AH1700" s="82">
        <f>_xll.qlIndexFixing($Y$21,$AC1700,TRUE,_xll.ohTrigger(trigger))</f>
        <v>1.5373195731586567E-2</v>
      </c>
      <c r="AI1700" s="43" t="e">
        <f>_xll.qlIndexFixing($Y$6,$AC1700,TRUE,trigger)</f>
        <v>#NUM!</v>
      </c>
      <c r="AJ1700" s="45" t="e">
        <f t="shared" si="67"/>
        <v>#NUM!</v>
      </c>
    </row>
    <row r="1701" spans="28:36" x14ac:dyDescent="0.2">
      <c r="AB1701" s="114" t="s">
        <v>87</v>
      </c>
      <c r="AC1701" s="40">
        <f>_xll.qlInterestRateIndexFixingDate($Y$21,AD1701)</f>
        <v>51312</v>
      </c>
      <c r="AD1701" s="40">
        <f>_xll.qlCalendarAdvance(calendar,$AD1700,AB1701,,,trigger)</f>
        <v>51314</v>
      </c>
      <c r="AE1701" s="40">
        <f>_xll.qlInterestRateIndexMaturity($Y$21,AD1701,)</f>
        <v>51406</v>
      </c>
      <c r="AF1701" s="43" t="e">
        <f>_xll.qlTenorBasisValue(TenorBasis3M,AD1701,_xll.ohTrigger(trigger,$Y$36))</f>
        <v>#NUM!</v>
      </c>
      <c r="AG1701" s="82" t="e">
        <f t="shared" si="66"/>
        <v>#NUM!</v>
      </c>
      <c r="AH1701" s="82">
        <f>_xll.qlIndexFixing($Y$21,$AC1701,TRUE,_xll.ohTrigger(trigger))</f>
        <v>1.5368094449076242E-2</v>
      </c>
      <c r="AI1701" s="43" t="e">
        <f>_xll.qlIndexFixing($Y$6,$AC1701,TRUE,trigger)</f>
        <v>#NUM!</v>
      </c>
      <c r="AJ1701" s="45" t="e">
        <f t="shared" si="67"/>
        <v>#NUM!</v>
      </c>
    </row>
    <row r="1702" spans="28:36" x14ac:dyDescent="0.2">
      <c r="AB1702" s="114" t="s">
        <v>87</v>
      </c>
      <c r="AC1702" s="40">
        <f>_xll.qlInterestRateIndexFixingDate($Y$21,AD1702)</f>
        <v>51319</v>
      </c>
      <c r="AD1702" s="40">
        <f>_xll.qlCalendarAdvance(calendar,$AD1701,AB1702,,,trigger)</f>
        <v>51321</v>
      </c>
      <c r="AE1702" s="40">
        <f>_xll.qlInterestRateIndexMaturity($Y$21,AD1702,)</f>
        <v>51413</v>
      </c>
      <c r="AF1702" s="43" t="e">
        <f>_xll.qlTenorBasisValue(TenorBasis3M,AD1702,_xll.ohTrigger(trigger,$Y$36))</f>
        <v>#NUM!</v>
      </c>
      <c r="AG1702" s="82" t="e">
        <f t="shared" si="66"/>
        <v>#NUM!</v>
      </c>
      <c r="AH1702" s="82">
        <f>_xll.qlIndexFixing($Y$21,$AC1702,TRUE,_xll.ohTrigger(trigger))</f>
        <v>1.5363037940432272E-2</v>
      </c>
      <c r="AI1702" s="43" t="e">
        <f>_xll.qlIndexFixing($Y$6,$AC1702,TRUE,trigger)</f>
        <v>#NUM!</v>
      </c>
      <c r="AJ1702" s="45" t="e">
        <f t="shared" si="67"/>
        <v>#NUM!</v>
      </c>
    </row>
    <row r="1703" spans="28:36" x14ac:dyDescent="0.2">
      <c r="AB1703" s="114" t="s">
        <v>87</v>
      </c>
      <c r="AC1703" s="40">
        <f>_xll.qlInterestRateIndexFixingDate($Y$21,AD1703)</f>
        <v>51326</v>
      </c>
      <c r="AD1703" s="40">
        <f>_xll.qlCalendarAdvance(calendar,$AD1702,AB1703,,,trigger)</f>
        <v>51328</v>
      </c>
      <c r="AE1703" s="40">
        <f>_xll.qlInterestRateIndexMaturity($Y$21,AD1703,)</f>
        <v>51420</v>
      </c>
      <c r="AF1703" s="43" t="e">
        <f>_xll.qlTenorBasisValue(TenorBasis3M,AD1703,_xll.ohTrigger(trigger,$Y$36))</f>
        <v>#NUM!</v>
      </c>
      <c r="AG1703" s="82" t="e">
        <f t="shared" si="66"/>
        <v>#NUM!</v>
      </c>
      <c r="AH1703" s="82">
        <f>_xll.qlIndexFixing($Y$21,$AC1703,TRUE,_xll.ohTrigger(trigger))</f>
        <v>1.5358025982553985E-2</v>
      </c>
      <c r="AI1703" s="43" t="e">
        <f>_xll.qlIndexFixing($Y$6,$AC1703,TRUE,trigger)</f>
        <v>#NUM!</v>
      </c>
      <c r="AJ1703" s="45" t="e">
        <f t="shared" si="67"/>
        <v>#NUM!</v>
      </c>
    </row>
    <row r="1704" spans="28:36" x14ac:dyDescent="0.2">
      <c r="AB1704" s="114" t="s">
        <v>87</v>
      </c>
      <c r="AC1704" s="40">
        <f>_xll.qlInterestRateIndexFixingDate($Y$21,AD1704)</f>
        <v>51333</v>
      </c>
      <c r="AD1704" s="40">
        <f>_xll.qlCalendarAdvance(calendar,$AD1703,AB1704,,,trigger)</f>
        <v>51335</v>
      </c>
      <c r="AE1704" s="40">
        <f>_xll.qlInterestRateIndexMaturity($Y$21,AD1704,)</f>
        <v>51427</v>
      </c>
      <c r="AF1704" s="43" t="e">
        <f>_xll.qlTenorBasisValue(TenorBasis3M,AD1704,_xll.ohTrigger(trigger,$Y$36))</f>
        <v>#NUM!</v>
      </c>
      <c r="AG1704" s="82" t="e">
        <f t="shared" si="66"/>
        <v>#NUM!</v>
      </c>
      <c r="AH1704" s="82">
        <f>_xll.qlIndexFixing($Y$21,$AC1704,TRUE,_xll.ohTrigger(trigger))</f>
        <v>1.5353057964039152E-2</v>
      </c>
      <c r="AI1704" s="43" t="e">
        <f>_xll.qlIndexFixing($Y$6,$AC1704,TRUE,trigger)</f>
        <v>#NUM!</v>
      </c>
      <c r="AJ1704" s="45" t="e">
        <f t="shared" si="67"/>
        <v>#NUM!</v>
      </c>
    </row>
    <row r="1705" spans="28:36" x14ac:dyDescent="0.2">
      <c r="AB1705" s="114" t="s">
        <v>87</v>
      </c>
      <c r="AC1705" s="40">
        <f>_xll.qlInterestRateIndexFixingDate($Y$21,AD1705)</f>
        <v>51340</v>
      </c>
      <c r="AD1705" s="40">
        <f>_xll.qlCalendarAdvance(calendar,$AD1704,AB1705,,,trigger)</f>
        <v>51342</v>
      </c>
      <c r="AE1705" s="40">
        <f>_xll.qlInterestRateIndexMaturity($Y$21,AD1705,)</f>
        <v>51434</v>
      </c>
      <c r="AF1705" s="43" t="e">
        <f>_xll.qlTenorBasisValue(TenorBasis3M,AD1705,_xll.ohTrigger(trigger,$Y$36))</f>
        <v>#NUM!</v>
      </c>
      <c r="AG1705" s="82" t="e">
        <f t="shared" si="66"/>
        <v>#NUM!</v>
      </c>
      <c r="AH1705" s="82">
        <f>_xll.qlIndexFixing($Y$21,$AC1705,TRUE,_xll.ohTrigger(trigger))</f>
        <v>1.5348133233963239E-2</v>
      </c>
      <c r="AI1705" s="43" t="e">
        <f>_xll.qlIndexFixing($Y$6,$AC1705,TRUE,trigger)</f>
        <v>#NUM!</v>
      </c>
      <c r="AJ1705" s="45" t="e">
        <f t="shared" si="67"/>
        <v>#NUM!</v>
      </c>
    </row>
    <row r="1706" spans="28:36" x14ac:dyDescent="0.2">
      <c r="AB1706" s="114" t="s">
        <v>87</v>
      </c>
      <c r="AC1706" s="40">
        <f>_xll.qlInterestRateIndexFixingDate($Y$21,AD1706)</f>
        <v>51347</v>
      </c>
      <c r="AD1706" s="40">
        <f>_xll.qlCalendarAdvance(calendar,$AD1705,AB1706,,,trigger)</f>
        <v>51349</v>
      </c>
      <c r="AE1706" s="40">
        <f>_xll.qlInterestRateIndexMaturity($Y$21,AD1706,)</f>
        <v>51441</v>
      </c>
      <c r="AF1706" s="43" t="e">
        <f>_xll.qlTenorBasisValue(TenorBasis3M,AD1706,_xll.ohTrigger(trigger,$Y$36))</f>
        <v>#NUM!</v>
      </c>
      <c r="AG1706" s="82" t="e">
        <f t="shared" si="66"/>
        <v>#NUM!</v>
      </c>
      <c r="AH1706" s="82">
        <f>_xll.qlIndexFixing($Y$21,$AC1706,TRUE,_xll.ohTrigger(trigger))</f>
        <v>1.5343251141407797E-2</v>
      </c>
      <c r="AI1706" s="43" t="e">
        <f>_xll.qlIndexFixing($Y$6,$AC1706,TRUE,trigger)</f>
        <v>#NUM!</v>
      </c>
      <c r="AJ1706" s="45" t="e">
        <f t="shared" si="67"/>
        <v>#NUM!</v>
      </c>
    </row>
    <row r="1707" spans="28:36" x14ac:dyDescent="0.2">
      <c r="AB1707" s="114" t="s">
        <v>87</v>
      </c>
      <c r="AC1707" s="40">
        <f>_xll.qlInterestRateIndexFixingDate($Y$21,AD1707)</f>
        <v>51354</v>
      </c>
      <c r="AD1707" s="40">
        <f>_xll.qlCalendarAdvance(calendar,$AD1706,AB1707,,,trigger)</f>
        <v>51356</v>
      </c>
      <c r="AE1707" s="40">
        <f>_xll.qlInterestRateIndexMaturity($Y$21,AD1707,)</f>
        <v>51448</v>
      </c>
      <c r="AF1707" s="43" t="e">
        <f>_xll.qlTenorBasisValue(TenorBasis3M,AD1707,_xll.ohTrigger(trigger,$Y$36))</f>
        <v>#NUM!</v>
      </c>
      <c r="AG1707" s="82" t="e">
        <f t="shared" si="66"/>
        <v>#NUM!</v>
      </c>
      <c r="AH1707" s="82">
        <f>_xll.qlIndexFixing($Y$21,$AC1707,TRUE,_xll.ohTrigger(trigger))</f>
        <v>1.5338411035458721E-2</v>
      </c>
      <c r="AI1707" s="43" t="e">
        <f>_xll.qlIndexFixing($Y$6,$AC1707,TRUE,trigger)</f>
        <v>#NUM!</v>
      </c>
      <c r="AJ1707" s="45" t="e">
        <f t="shared" si="67"/>
        <v>#NUM!</v>
      </c>
    </row>
    <row r="1708" spans="28:36" x14ac:dyDescent="0.2">
      <c r="AB1708" s="114" t="s">
        <v>87</v>
      </c>
      <c r="AC1708" s="40">
        <f>_xll.qlInterestRateIndexFixingDate($Y$21,AD1708)</f>
        <v>51361</v>
      </c>
      <c r="AD1708" s="40">
        <f>_xll.qlCalendarAdvance(calendar,$AD1707,AB1708,,,trigger)</f>
        <v>51363</v>
      </c>
      <c r="AE1708" s="40">
        <f>_xll.qlInterestRateIndexMaturity($Y$21,AD1708,)</f>
        <v>51455</v>
      </c>
      <c r="AF1708" s="43" t="e">
        <f>_xll.qlTenorBasisValue(TenorBasis3M,AD1708,_xll.ohTrigger(trigger,$Y$36))</f>
        <v>#NUM!</v>
      </c>
      <c r="AG1708" s="82" t="e">
        <f t="shared" si="66"/>
        <v>#NUM!</v>
      </c>
      <c r="AH1708" s="82">
        <f>_xll.qlIndexFixing($Y$21,$AC1708,TRUE,_xll.ohTrigger(trigger))</f>
        <v>1.5333612265204511E-2</v>
      </c>
      <c r="AI1708" s="43" t="e">
        <f>_xll.qlIndexFixing($Y$6,$AC1708,TRUE,trigger)</f>
        <v>#NUM!</v>
      </c>
      <c r="AJ1708" s="45" t="e">
        <f t="shared" si="67"/>
        <v>#NUM!</v>
      </c>
    </row>
    <row r="1709" spans="28:36" x14ac:dyDescent="0.2">
      <c r="AB1709" s="114" t="s">
        <v>87</v>
      </c>
      <c r="AC1709" s="40">
        <f>_xll.qlInterestRateIndexFixingDate($Y$21,AD1709)</f>
        <v>51368</v>
      </c>
      <c r="AD1709" s="40">
        <f>_xll.qlCalendarAdvance(calendar,$AD1708,AB1709,,,trigger)</f>
        <v>51370</v>
      </c>
      <c r="AE1709" s="40">
        <f>_xll.qlInterestRateIndexMaturity($Y$21,AD1709,)</f>
        <v>51462</v>
      </c>
      <c r="AF1709" s="43" t="e">
        <f>_xll.qlTenorBasisValue(TenorBasis3M,AD1709,_xll.ohTrigger(trigger,$Y$36))</f>
        <v>#NUM!</v>
      </c>
      <c r="AG1709" s="82" t="e">
        <f t="shared" si="66"/>
        <v>#NUM!</v>
      </c>
      <c r="AH1709" s="82">
        <f>_xll.qlIndexFixing($Y$21,$AC1709,TRUE,_xll.ohTrigger(trigger))</f>
        <v>1.5328854179740619E-2</v>
      </c>
      <c r="AI1709" s="43" t="e">
        <f>_xll.qlIndexFixing($Y$6,$AC1709,TRUE,trigger)</f>
        <v>#NUM!</v>
      </c>
      <c r="AJ1709" s="45" t="e">
        <f t="shared" si="67"/>
        <v>#NUM!</v>
      </c>
    </row>
    <row r="1710" spans="28:36" x14ac:dyDescent="0.2">
      <c r="AB1710" s="114" t="s">
        <v>87</v>
      </c>
      <c r="AC1710" s="40">
        <f>_xll.qlInterestRateIndexFixingDate($Y$21,AD1710)</f>
        <v>51375</v>
      </c>
      <c r="AD1710" s="40">
        <f>_xll.qlCalendarAdvance(calendar,$AD1709,AB1710,,,trigger)</f>
        <v>51377</v>
      </c>
      <c r="AE1710" s="40">
        <f>_xll.qlInterestRateIndexMaturity($Y$21,AD1710,)</f>
        <v>51469</v>
      </c>
      <c r="AF1710" s="43" t="e">
        <f>_xll.qlTenorBasisValue(TenorBasis3M,AD1710,_xll.ohTrigger(trigger,$Y$36))</f>
        <v>#NUM!</v>
      </c>
      <c r="AG1710" s="82" t="e">
        <f t="shared" si="66"/>
        <v>#NUM!</v>
      </c>
      <c r="AH1710" s="82">
        <f>_xll.qlIndexFixing($Y$21,$AC1710,TRUE,_xll.ohTrigger(trigger))</f>
        <v>1.5324136128166846E-2</v>
      </c>
      <c r="AI1710" s="43" t="e">
        <f>_xll.qlIndexFixing($Y$6,$AC1710,TRUE,trigger)</f>
        <v>#NUM!</v>
      </c>
      <c r="AJ1710" s="45" t="e">
        <f t="shared" si="67"/>
        <v>#NUM!</v>
      </c>
    </row>
    <row r="1711" spans="28:36" x14ac:dyDescent="0.2">
      <c r="AB1711" s="114" t="s">
        <v>87</v>
      </c>
      <c r="AC1711" s="40">
        <f>_xll.qlInterestRateIndexFixingDate($Y$21,AD1711)</f>
        <v>51382</v>
      </c>
      <c r="AD1711" s="40">
        <f>_xll.qlCalendarAdvance(calendar,$AD1710,AB1711,,,trigger)</f>
        <v>51384</v>
      </c>
      <c r="AE1711" s="40">
        <f>_xll.qlInterestRateIndexMaturity($Y$21,AD1711,)</f>
        <v>51475</v>
      </c>
      <c r="AF1711" s="43" t="e">
        <f>_xll.qlTenorBasisValue(TenorBasis3M,AD1711,_xll.ohTrigger(trigger,$Y$36))</f>
        <v>#NUM!</v>
      </c>
      <c r="AG1711" s="82" t="e">
        <f t="shared" si="66"/>
        <v>#NUM!</v>
      </c>
      <c r="AH1711" s="82">
        <f>_xll.qlIndexFixing($Y$21,$AC1711,TRUE,_xll.ohTrigger(trigger))</f>
        <v>1.5319458901240757E-2</v>
      </c>
      <c r="AI1711" s="43" t="e">
        <f>_xll.qlIndexFixing($Y$6,$AC1711,TRUE,trigger)</f>
        <v>#NUM!</v>
      </c>
      <c r="AJ1711" s="45" t="e">
        <f t="shared" si="67"/>
        <v>#NUM!</v>
      </c>
    </row>
    <row r="1712" spans="28:36" x14ac:dyDescent="0.2">
      <c r="AB1712" s="114" t="s">
        <v>87</v>
      </c>
      <c r="AC1712" s="40">
        <f>_xll.qlInterestRateIndexFixingDate($Y$21,AD1712)</f>
        <v>51389</v>
      </c>
      <c r="AD1712" s="40">
        <f>_xll.qlCalendarAdvance(calendar,$AD1711,AB1712,,,trigger)</f>
        <v>51391</v>
      </c>
      <c r="AE1712" s="40">
        <f>_xll.qlInterestRateIndexMaturity($Y$21,AD1712,)</f>
        <v>51482</v>
      </c>
      <c r="AF1712" s="43" t="e">
        <f>_xll.qlTenorBasisValue(TenorBasis3M,AD1712,_xll.ohTrigger(trigger,$Y$36))</f>
        <v>#NUM!</v>
      </c>
      <c r="AG1712" s="82" t="e">
        <f t="shared" si="66"/>
        <v>#NUM!</v>
      </c>
      <c r="AH1712" s="82">
        <f>_xll.qlIndexFixing($Y$21,$AC1712,TRUE,_xll.ohTrigger(trigger))</f>
        <v>1.5314816534031862E-2</v>
      </c>
      <c r="AI1712" s="43" t="e">
        <f>_xll.qlIndexFixing($Y$6,$AC1712,TRUE,trigger)</f>
        <v>#NUM!</v>
      </c>
      <c r="AJ1712" s="45" t="e">
        <f t="shared" si="67"/>
        <v>#NUM!</v>
      </c>
    </row>
    <row r="1713" spans="28:36" x14ac:dyDescent="0.2">
      <c r="AB1713" s="114" t="s">
        <v>87</v>
      </c>
      <c r="AC1713" s="40">
        <f>_xll.qlInterestRateIndexFixingDate($Y$21,AD1713)</f>
        <v>51396</v>
      </c>
      <c r="AD1713" s="40">
        <f>_xll.qlCalendarAdvance(calendar,$AD1712,AB1713,,,trigger)</f>
        <v>51398</v>
      </c>
      <c r="AE1713" s="40">
        <f>_xll.qlInterestRateIndexMaturity($Y$21,AD1713,)</f>
        <v>51489</v>
      </c>
      <c r="AF1713" s="43" t="e">
        <f>_xll.qlTenorBasisValue(TenorBasis3M,AD1713,_xll.ohTrigger(trigger,$Y$36))</f>
        <v>#NUM!</v>
      </c>
      <c r="AG1713" s="82" t="e">
        <f t="shared" si="66"/>
        <v>#NUM!</v>
      </c>
      <c r="AH1713" s="82">
        <f>_xll.qlIndexFixing($Y$21,$AC1713,TRUE,_xll.ohTrigger(trigger))</f>
        <v>1.5310212266798013E-2</v>
      </c>
      <c r="AI1713" s="43" t="e">
        <f>_xll.qlIndexFixing($Y$6,$AC1713,TRUE,trigger)</f>
        <v>#NUM!</v>
      </c>
      <c r="AJ1713" s="45" t="e">
        <f t="shared" si="67"/>
        <v>#NUM!</v>
      </c>
    </row>
    <row r="1714" spans="28:36" x14ac:dyDescent="0.2">
      <c r="AB1714" s="114" t="s">
        <v>87</v>
      </c>
      <c r="AC1714" s="40">
        <f>_xll.qlInterestRateIndexFixingDate($Y$21,AD1714)</f>
        <v>51403</v>
      </c>
      <c r="AD1714" s="40">
        <f>_xll.qlCalendarAdvance(calendar,$AD1713,AB1714,,,trigger)</f>
        <v>51405</v>
      </c>
      <c r="AE1714" s="40">
        <f>_xll.qlInterestRateIndexMaturity($Y$21,AD1714,)</f>
        <v>51497</v>
      </c>
      <c r="AF1714" s="43" t="e">
        <f>_xll.qlTenorBasisValue(TenorBasis3M,AD1714,_xll.ohTrigger(trigger,$Y$36))</f>
        <v>#NUM!</v>
      </c>
      <c r="AG1714" s="82" t="e">
        <f t="shared" si="66"/>
        <v>#NUM!</v>
      </c>
      <c r="AH1714" s="82">
        <f>_xll.qlIndexFixing($Y$21,$AC1714,TRUE,_xll.ohTrigger(trigger))</f>
        <v>1.5305651242900911E-2</v>
      </c>
      <c r="AI1714" s="43" t="e">
        <f>_xll.qlIndexFixing($Y$6,$AC1714,TRUE,trigger)</f>
        <v>#NUM!</v>
      </c>
      <c r="AJ1714" s="45" t="e">
        <f t="shared" si="67"/>
        <v>#NUM!</v>
      </c>
    </row>
    <row r="1715" spans="28:36" x14ac:dyDescent="0.2">
      <c r="AB1715" s="114" t="s">
        <v>87</v>
      </c>
      <c r="AC1715" s="40">
        <f>_xll.qlInterestRateIndexFixingDate($Y$21,AD1715)</f>
        <v>51410</v>
      </c>
      <c r="AD1715" s="40">
        <f>_xll.qlCalendarAdvance(calendar,$AD1714,AB1715,,,trigger)</f>
        <v>51412</v>
      </c>
      <c r="AE1715" s="40">
        <f>_xll.qlInterestRateIndexMaturity($Y$21,AD1715,)</f>
        <v>51504</v>
      </c>
      <c r="AF1715" s="43" t="e">
        <f>_xll.qlTenorBasisValue(TenorBasis3M,AD1715,_xll.ohTrigger(trigger,$Y$36))</f>
        <v>#NUM!</v>
      </c>
      <c r="AG1715" s="82" t="e">
        <f t="shared" si="66"/>
        <v>#NUM!</v>
      </c>
      <c r="AH1715" s="82">
        <f>_xll.qlIndexFixing($Y$21,$AC1715,TRUE,_xll.ohTrigger(trigger))</f>
        <v>1.5301123597727348E-2</v>
      </c>
      <c r="AI1715" s="43" t="e">
        <f>_xll.qlIndexFixing($Y$6,$AC1715,TRUE,trigger)</f>
        <v>#NUM!</v>
      </c>
      <c r="AJ1715" s="45" t="e">
        <f t="shared" si="67"/>
        <v>#NUM!</v>
      </c>
    </row>
    <row r="1716" spans="28:36" x14ac:dyDescent="0.2">
      <c r="AB1716" s="114" t="s">
        <v>87</v>
      </c>
      <c r="AC1716" s="40">
        <f>_xll.qlInterestRateIndexFixingDate($Y$21,AD1716)</f>
        <v>51417</v>
      </c>
      <c r="AD1716" s="40">
        <f>_xll.qlCalendarAdvance(calendar,$AD1715,AB1716,,,trigger)</f>
        <v>51419</v>
      </c>
      <c r="AE1716" s="40">
        <f>_xll.qlInterestRateIndexMaturity($Y$21,AD1716,)</f>
        <v>51511</v>
      </c>
      <c r="AF1716" s="43" t="e">
        <f>_xll.qlTenorBasisValue(TenorBasis3M,AD1716,_xll.ohTrigger(trigger,$Y$36))</f>
        <v>#NUM!</v>
      </c>
      <c r="AG1716" s="82" t="e">
        <f t="shared" si="66"/>
        <v>#NUM!</v>
      </c>
      <c r="AH1716" s="82">
        <f>_xll.qlIndexFixing($Y$21,$AC1716,TRUE,_xll.ohTrigger(trigger))</f>
        <v>1.5296632242390138E-2</v>
      </c>
      <c r="AI1716" s="43" t="e">
        <f>_xll.qlIndexFixing($Y$6,$AC1716,TRUE,trigger)</f>
        <v>#NUM!</v>
      </c>
      <c r="AJ1716" s="45" t="e">
        <f t="shared" si="67"/>
        <v>#NUM!</v>
      </c>
    </row>
    <row r="1717" spans="28:36" x14ac:dyDescent="0.2">
      <c r="AB1717" s="114" t="s">
        <v>87</v>
      </c>
      <c r="AC1717" s="40">
        <f>_xll.qlInterestRateIndexFixingDate($Y$21,AD1717)</f>
        <v>51424</v>
      </c>
      <c r="AD1717" s="40">
        <f>_xll.qlCalendarAdvance(calendar,$AD1716,AB1717,,,trigger)</f>
        <v>51426</v>
      </c>
      <c r="AE1717" s="40">
        <f>_xll.qlInterestRateIndexMaturity($Y$21,AD1717,)</f>
        <v>51518</v>
      </c>
      <c r="AF1717" s="43" t="e">
        <f>_xll.qlTenorBasisValue(TenorBasis3M,AD1717,_xll.ohTrigger(trigger,$Y$36))</f>
        <v>#NUM!</v>
      </c>
      <c r="AG1717" s="82" t="e">
        <f t="shared" si="66"/>
        <v>#NUM!</v>
      </c>
      <c r="AH1717" s="82">
        <f>_xll.qlIndexFixing($Y$21,$AC1717,TRUE,_xll.ohTrigger(trigger))</f>
        <v>1.5292177108466625E-2</v>
      </c>
      <c r="AI1717" s="43" t="e">
        <f>_xll.qlIndexFixing($Y$6,$AC1717,TRUE,trigger)</f>
        <v>#NUM!</v>
      </c>
      <c r="AJ1717" s="45" t="e">
        <f t="shared" si="67"/>
        <v>#NUM!</v>
      </c>
    </row>
    <row r="1718" spans="28:36" x14ac:dyDescent="0.2">
      <c r="AB1718" s="114" t="s">
        <v>87</v>
      </c>
      <c r="AC1718" s="40">
        <f>_xll.qlInterestRateIndexFixingDate($Y$21,AD1718)</f>
        <v>51431</v>
      </c>
      <c r="AD1718" s="40">
        <f>_xll.qlCalendarAdvance(calendar,$AD1717,AB1718,,,trigger)</f>
        <v>51433</v>
      </c>
      <c r="AE1718" s="40">
        <f>_xll.qlInterestRateIndexMaturity($Y$21,AD1718,)</f>
        <v>51525</v>
      </c>
      <c r="AF1718" s="43" t="e">
        <f>_xll.qlTenorBasisValue(TenorBasis3M,AD1718,_xll.ohTrigger(trigger,$Y$36))</f>
        <v>#NUM!</v>
      </c>
      <c r="AG1718" s="82" t="e">
        <f t="shared" si="66"/>
        <v>#NUM!</v>
      </c>
      <c r="AH1718" s="82">
        <f>_xll.qlIndexFixing($Y$21,$AC1718,TRUE,_xll.ohTrigger(trigger))</f>
        <v>1.5287758195832555E-2</v>
      </c>
      <c r="AI1718" s="43" t="e">
        <f>_xll.qlIndexFixing($Y$6,$AC1718,TRUE,trigger)</f>
        <v>#NUM!</v>
      </c>
      <c r="AJ1718" s="45" t="e">
        <f t="shared" si="67"/>
        <v>#NUM!</v>
      </c>
    </row>
    <row r="1719" spans="28:36" x14ac:dyDescent="0.2">
      <c r="AB1719" s="114" t="s">
        <v>87</v>
      </c>
      <c r="AC1719" s="40">
        <f>_xll.qlInterestRateIndexFixingDate($Y$21,AD1719)</f>
        <v>51438</v>
      </c>
      <c r="AD1719" s="40">
        <f>_xll.qlCalendarAdvance(calendar,$AD1718,AB1719,,,trigger)</f>
        <v>51440</v>
      </c>
      <c r="AE1719" s="40">
        <f>_xll.qlInterestRateIndexMaturity($Y$21,AD1719,)</f>
        <v>51532</v>
      </c>
      <c r="AF1719" s="43" t="e">
        <f>_xll.qlTenorBasisValue(TenorBasis3M,AD1719,_xll.ohTrigger(trigger,$Y$36))</f>
        <v>#NUM!</v>
      </c>
      <c r="AG1719" s="82" t="e">
        <f t="shared" si="66"/>
        <v>#NUM!</v>
      </c>
      <c r="AH1719" s="82">
        <f>_xll.qlIndexFixing($Y$21,$AC1719,TRUE,_xll.ohTrigger(trigger))</f>
        <v>1.5283375504365423E-2</v>
      </c>
      <c r="AI1719" s="43" t="e">
        <f>_xll.qlIndexFixing($Y$6,$AC1719,TRUE,trigger)</f>
        <v>#NUM!</v>
      </c>
      <c r="AJ1719" s="45" t="e">
        <f t="shared" si="67"/>
        <v>#NUM!</v>
      </c>
    </row>
    <row r="1720" spans="28:36" x14ac:dyDescent="0.2">
      <c r="AB1720" s="114" t="s">
        <v>87</v>
      </c>
      <c r="AC1720" s="40">
        <f>_xll.qlInterestRateIndexFixingDate($Y$21,AD1720)</f>
        <v>51445</v>
      </c>
      <c r="AD1720" s="40">
        <f>_xll.qlCalendarAdvance(calendar,$AD1719,AB1720,,,trigger)</f>
        <v>51447</v>
      </c>
      <c r="AE1720" s="40">
        <f>_xll.qlInterestRateIndexMaturity($Y$21,AD1720,)</f>
        <v>51539</v>
      </c>
      <c r="AF1720" s="43" t="e">
        <f>_xll.qlTenorBasisValue(TenorBasis3M,AD1720,_xll.ohTrigger(trigger,$Y$36))</f>
        <v>#NUM!</v>
      </c>
      <c r="AG1720" s="82" t="e">
        <f t="shared" si="66"/>
        <v>#NUM!</v>
      </c>
      <c r="AH1720" s="82">
        <f>_xll.qlIndexFixing($Y$21,$AC1720,TRUE,_xll.ohTrigger(trigger))</f>
        <v>1.527902903394532E-2</v>
      </c>
      <c r="AI1720" s="43" t="e">
        <f>_xll.qlIndexFixing($Y$6,$AC1720,TRUE,trigger)</f>
        <v>#NUM!</v>
      </c>
      <c r="AJ1720" s="45" t="e">
        <f t="shared" si="67"/>
        <v>#NUM!</v>
      </c>
    </row>
    <row r="1721" spans="28:36" x14ac:dyDescent="0.2">
      <c r="AB1721" s="114" t="s">
        <v>87</v>
      </c>
      <c r="AC1721" s="40">
        <f>_xll.qlInterestRateIndexFixingDate($Y$21,AD1721)</f>
        <v>51452</v>
      </c>
      <c r="AD1721" s="40">
        <f>_xll.qlCalendarAdvance(calendar,$AD1720,AB1721,,,trigger)</f>
        <v>51454</v>
      </c>
      <c r="AE1721" s="40">
        <f>_xll.qlInterestRateIndexMaturity($Y$21,AD1721,)</f>
        <v>51546</v>
      </c>
      <c r="AF1721" s="43" t="e">
        <f>_xll.qlTenorBasisValue(TenorBasis3M,AD1721,_xll.ohTrigger(trigger,$Y$36))</f>
        <v>#NUM!</v>
      </c>
      <c r="AG1721" s="82" t="e">
        <f t="shared" si="66"/>
        <v>#NUM!</v>
      </c>
      <c r="AH1721" s="82">
        <f>_xll.qlIndexFixing($Y$21,$AC1721,TRUE,_xll.ohTrigger(trigger))</f>
        <v>1.5274718784450608E-2</v>
      </c>
      <c r="AI1721" s="43" t="e">
        <f>_xll.qlIndexFixing($Y$6,$AC1721,TRUE,trigger)</f>
        <v>#NUM!</v>
      </c>
      <c r="AJ1721" s="45" t="e">
        <f t="shared" si="67"/>
        <v>#NUM!</v>
      </c>
    </row>
    <row r="1722" spans="28:36" x14ac:dyDescent="0.2">
      <c r="AB1722" s="114" t="s">
        <v>87</v>
      </c>
      <c r="AC1722" s="40">
        <f>_xll.qlInterestRateIndexFixingDate($Y$21,AD1722)</f>
        <v>51459</v>
      </c>
      <c r="AD1722" s="40">
        <f>_xll.qlCalendarAdvance(calendar,$AD1721,AB1722,,,trigger)</f>
        <v>51461</v>
      </c>
      <c r="AE1722" s="40">
        <f>_xll.qlInterestRateIndexMaturity($Y$21,AD1722,)</f>
        <v>51553</v>
      </c>
      <c r="AF1722" s="43" t="e">
        <f>_xll.qlTenorBasisValue(TenorBasis3M,AD1722,_xll.ohTrigger(trigger,$Y$36))</f>
        <v>#NUM!</v>
      </c>
      <c r="AG1722" s="82" t="e">
        <f t="shared" si="66"/>
        <v>#NUM!</v>
      </c>
      <c r="AH1722" s="82">
        <f>_xll.qlIndexFixing($Y$21,$AC1722,TRUE,_xll.ohTrigger(trigger))</f>
        <v>1.5270444755762251E-2</v>
      </c>
      <c r="AI1722" s="43" t="e">
        <f>_xll.qlIndexFixing($Y$6,$AC1722,TRUE,trigger)</f>
        <v>#NUM!</v>
      </c>
      <c r="AJ1722" s="45" t="e">
        <f t="shared" si="67"/>
        <v>#NUM!</v>
      </c>
    </row>
    <row r="1723" spans="28:36" x14ac:dyDescent="0.2">
      <c r="AB1723" s="114" t="s">
        <v>87</v>
      </c>
      <c r="AC1723" s="40">
        <f>_xll.qlInterestRateIndexFixingDate($Y$21,AD1723)</f>
        <v>51466</v>
      </c>
      <c r="AD1723" s="40">
        <f>_xll.qlCalendarAdvance(calendar,$AD1722,AB1723,,,trigger)</f>
        <v>51468</v>
      </c>
      <c r="AE1723" s="40">
        <f>_xll.qlInterestRateIndexMaturity($Y$21,AD1723,)</f>
        <v>51560</v>
      </c>
      <c r="AF1723" s="43" t="e">
        <f>_xll.qlTenorBasisValue(TenorBasis3M,AD1723,_xll.ohTrigger(trigger,$Y$36))</f>
        <v>#NUM!</v>
      </c>
      <c r="AG1723" s="82" t="e">
        <f t="shared" si="66"/>
        <v>#NUM!</v>
      </c>
      <c r="AH1723" s="82">
        <f>_xll.qlIndexFixing($Y$21,$AC1723,TRUE,_xll.ohTrigger(trigger))</f>
        <v>1.5266206947763818E-2</v>
      </c>
      <c r="AI1723" s="43" t="e">
        <f>_xll.qlIndexFixing($Y$6,$AC1723,TRUE,trigger)</f>
        <v>#NUM!</v>
      </c>
      <c r="AJ1723" s="45" t="e">
        <f t="shared" si="67"/>
        <v>#NUM!</v>
      </c>
    </row>
    <row r="1724" spans="28:36" x14ac:dyDescent="0.2">
      <c r="AB1724" s="114" t="s">
        <v>87</v>
      </c>
      <c r="AC1724" s="40">
        <f>_xll.qlInterestRateIndexFixingDate($Y$21,AD1724)</f>
        <v>51473</v>
      </c>
      <c r="AD1724" s="40">
        <f>_xll.qlCalendarAdvance(calendar,$AD1723,AB1724,,,trigger)</f>
        <v>51475</v>
      </c>
      <c r="AE1724" s="40">
        <f>_xll.qlInterestRateIndexMaturity($Y$21,AD1724,)</f>
        <v>51565</v>
      </c>
      <c r="AF1724" s="43" t="e">
        <f>_xll.qlTenorBasisValue(TenorBasis3M,AD1724,_xll.ohTrigger(trigger,$Y$36))</f>
        <v>#NUM!</v>
      </c>
      <c r="AG1724" s="82" t="e">
        <f t="shared" si="66"/>
        <v>#NUM!</v>
      </c>
      <c r="AH1724" s="82">
        <f>_xll.qlIndexFixing($Y$21,$AC1724,TRUE,_xll.ohTrigger(trigger))</f>
        <v>1.5261945943481514E-2</v>
      </c>
      <c r="AI1724" s="43" t="e">
        <f>_xll.qlIndexFixing($Y$6,$AC1724,TRUE,trigger)</f>
        <v>#NUM!</v>
      </c>
      <c r="AJ1724" s="45" t="e">
        <f t="shared" si="67"/>
        <v>#NUM!</v>
      </c>
    </row>
    <row r="1725" spans="28:36" x14ac:dyDescent="0.2">
      <c r="AB1725" s="114" t="s">
        <v>87</v>
      </c>
      <c r="AC1725" s="40">
        <f>_xll.qlInterestRateIndexFixingDate($Y$21,AD1725)</f>
        <v>51480</v>
      </c>
      <c r="AD1725" s="40">
        <f>_xll.qlCalendarAdvance(calendar,$AD1724,AB1725,,,trigger)</f>
        <v>51482</v>
      </c>
      <c r="AE1725" s="40">
        <f>_xll.qlInterestRateIndexMaturity($Y$21,AD1725,)</f>
        <v>51572</v>
      </c>
      <c r="AF1725" s="43" t="e">
        <f>_xll.qlTenorBasisValue(TenorBasis3M,AD1725,_xll.ohTrigger(trigger,$Y$36))</f>
        <v>#NUM!</v>
      </c>
      <c r="AG1725" s="82" t="e">
        <f t="shared" si="66"/>
        <v>#NUM!</v>
      </c>
      <c r="AH1725" s="82">
        <f>_xll.qlIndexFixing($Y$21,$AC1725,TRUE,_xll.ohTrigger(trigger))</f>
        <v>1.5257775755055825E-2</v>
      </c>
      <c r="AI1725" s="43" t="e">
        <f>_xll.qlIndexFixing($Y$6,$AC1725,TRUE,trigger)</f>
        <v>#NUM!</v>
      </c>
      <c r="AJ1725" s="45" t="e">
        <f t="shared" si="67"/>
        <v>#NUM!</v>
      </c>
    </row>
    <row r="1726" spans="28:36" x14ac:dyDescent="0.2">
      <c r="AB1726" s="114" t="s">
        <v>87</v>
      </c>
      <c r="AC1726" s="40">
        <f>_xll.qlInterestRateIndexFixingDate($Y$21,AD1726)</f>
        <v>51487</v>
      </c>
      <c r="AD1726" s="40">
        <f>_xll.qlCalendarAdvance(calendar,$AD1725,AB1726,,,trigger)</f>
        <v>51489</v>
      </c>
      <c r="AE1726" s="40">
        <f>_xll.qlInterestRateIndexMaturity($Y$21,AD1726,)</f>
        <v>51579</v>
      </c>
      <c r="AF1726" s="43" t="e">
        <f>_xll.qlTenorBasisValue(TenorBasis3M,AD1726,_xll.ohTrigger(trigger,$Y$36))</f>
        <v>#NUM!</v>
      </c>
      <c r="AG1726" s="82" t="e">
        <f t="shared" si="66"/>
        <v>#NUM!</v>
      </c>
      <c r="AH1726" s="82">
        <f>_xll.qlIndexFixing($Y$21,$AC1726,TRUE,_xll.ohTrigger(trigger))</f>
        <v>1.5253641783824712E-2</v>
      </c>
      <c r="AI1726" s="43" t="e">
        <f>_xll.qlIndexFixing($Y$6,$AC1726,TRUE,trigger)</f>
        <v>#NUM!</v>
      </c>
      <c r="AJ1726" s="45" t="e">
        <f t="shared" si="67"/>
        <v>#NUM!</v>
      </c>
    </row>
    <row r="1727" spans="28:36" x14ac:dyDescent="0.2">
      <c r="AB1727" s="114" t="s">
        <v>87</v>
      </c>
      <c r="AC1727" s="40">
        <f>_xll.qlInterestRateIndexFixingDate($Y$21,AD1727)</f>
        <v>51491</v>
      </c>
      <c r="AD1727" s="40">
        <f>_xll.qlCalendarAdvance(calendar,$AD1726,AB1727,,,trigger)</f>
        <v>51497</v>
      </c>
      <c r="AE1727" s="40">
        <f>_xll.qlInterestRateIndexMaturity($Y$21,AD1727,)</f>
        <v>51587</v>
      </c>
      <c r="AF1727" s="43" t="e">
        <f>_xll.qlTenorBasisValue(TenorBasis3M,AD1727,_xll.ohTrigger(trigger,$Y$36))</f>
        <v>#NUM!</v>
      </c>
      <c r="AG1727" s="82" t="e">
        <f t="shared" si="66"/>
        <v>#NUM!</v>
      </c>
      <c r="AH1727" s="82">
        <f>_xll.qlIndexFixing($Y$21,$AC1727,TRUE,_xll.ohTrigger(trigger))</f>
        <v>1.5248961592719823E-2</v>
      </c>
      <c r="AI1727" s="43" t="e">
        <f>_xll.qlIndexFixing($Y$6,$AC1727,TRUE,trigger)</f>
        <v>#NUM!</v>
      </c>
      <c r="AJ1727" s="45" t="e">
        <f t="shared" si="67"/>
        <v>#NUM!</v>
      </c>
    </row>
    <row r="1728" spans="28:36" x14ac:dyDescent="0.2">
      <c r="AB1728" s="114" t="s">
        <v>87</v>
      </c>
      <c r="AC1728" s="40">
        <f>_xll.qlInterestRateIndexFixingDate($Y$21,AD1728)</f>
        <v>51501</v>
      </c>
      <c r="AD1728" s="40">
        <f>_xll.qlCalendarAdvance(calendar,$AD1727,AB1728,,,trigger)</f>
        <v>51504</v>
      </c>
      <c r="AE1728" s="40">
        <f>_xll.qlInterestRateIndexMaturity($Y$21,AD1728,)</f>
        <v>51594</v>
      </c>
      <c r="AF1728" s="43" t="e">
        <f>_xll.qlTenorBasisValue(TenorBasis3M,AD1728,_xll.ohTrigger(trigger,$Y$36))</f>
        <v>#NUM!</v>
      </c>
      <c r="AG1728" s="82" t="e">
        <f t="shared" si="66"/>
        <v>#NUM!</v>
      </c>
      <c r="AH1728" s="82">
        <f>_xll.qlIndexFixing($Y$21,$AC1728,TRUE,_xll.ohTrigger(trigger))</f>
        <v>1.5244905229392813E-2</v>
      </c>
      <c r="AI1728" s="43" t="e">
        <f>_xll.qlIndexFixing($Y$6,$AC1728,TRUE,trigger)</f>
        <v>#NUM!</v>
      </c>
      <c r="AJ1728" s="45" t="e">
        <f t="shared" si="67"/>
        <v>#NUM!</v>
      </c>
    </row>
    <row r="1729" spans="28:36" x14ac:dyDescent="0.2">
      <c r="AB1729" s="114" t="s">
        <v>87</v>
      </c>
      <c r="AC1729" s="40">
        <f>_xll.qlInterestRateIndexFixingDate($Y$21,AD1729)</f>
        <v>51509</v>
      </c>
      <c r="AD1729" s="40">
        <f>_xll.qlCalendarAdvance(calendar,$AD1728,AB1729,,,trigger)</f>
        <v>51511</v>
      </c>
      <c r="AE1729" s="40">
        <f>_xll.qlInterestRateIndexMaturity($Y$21,AD1729,)</f>
        <v>51601</v>
      </c>
      <c r="AF1729" s="43" t="e">
        <f>_xll.qlTenorBasisValue(TenorBasis3M,AD1729,_xll.ohTrigger(trigger,$Y$36))</f>
        <v>#NUM!</v>
      </c>
      <c r="AG1729" s="82" t="e">
        <f t="shared" si="66"/>
        <v>#NUM!</v>
      </c>
      <c r="AH1729" s="82">
        <f>_xll.qlIndexFixing($Y$21,$AC1729,TRUE,_xll.ohTrigger(trigger))</f>
        <v>1.5240885082913103E-2</v>
      </c>
      <c r="AI1729" s="43" t="e">
        <f>_xll.qlIndexFixing($Y$6,$AC1729,TRUE,trigger)</f>
        <v>#NUM!</v>
      </c>
      <c r="AJ1729" s="45" t="e">
        <f t="shared" si="67"/>
        <v>#NUM!</v>
      </c>
    </row>
    <row r="1730" spans="28:36" x14ac:dyDescent="0.2">
      <c r="AB1730" s="114" t="s">
        <v>87</v>
      </c>
      <c r="AC1730" s="40">
        <f>_xll.qlInterestRateIndexFixingDate($Y$21,AD1730)</f>
        <v>51516</v>
      </c>
      <c r="AD1730" s="40">
        <f>_xll.qlCalendarAdvance(calendar,$AD1729,AB1730,,,trigger)</f>
        <v>51518</v>
      </c>
      <c r="AE1730" s="40">
        <f>_xll.qlInterestRateIndexMaturity($Y$21,AD1730,)</f>
        <v>51608</v>
      </c>
      <c r="AF1730" s="43" t="e">
        <f>_xll.qlTenorBasisValue(TenorBasis3M,AD1730,_xll.ohTrigger(trigger,$Y$36))</f>
        <v>#NUM!</v>
      </c>
      <c r="AG1730" s="82" t="e">
        <f t="shared" si="66"/>
        <v>#NUM!</v>
      </c>
      <c r="AH1730" s="82">
        <f>_xll.qlIndexFixing($Y$21,$AC1730,TRUE,_xll.ohTrigger(trigger))</f>
        <v>1.5236901153174109E-2</v>
      </c>
      <c r="AI1730" s="43" t="e">
        <f>_xll.qlIndexFixing($Y$6,$AC1730,TRUE,trigger)</f>
        <v>#NUM!</v>
      </c>
      <c r="AJ1730" s="45" t="e">
        <f t="shared" si="67"/>
        <v>#NUM!</v>
      </c>
    </row>
    <row r="1731" spans="28:36" x14ac:dyDescent="0.2">
      <c r="AB1731" s="114" t="s">
        <v>87</v>
      </c>
      <c r="AC1731" s="40">
        <f>_xll.qlInterestRateIndexFixingDate($Y$21,AD1731)</f>
        <v>51523</v>
      </c>
      <c r="AD1731" s="40">
        <f>_xll.qlCalendarAdvance(calendar,$AD1730,AB1731,,,trigger)</f>
        <v>51525</v>
      </c>
      <c r="AE1731" s="40">
        <f>_xll.qlInterestRateIndexMaturity($Y$21,AD1731,)</f>
        <v>51615</v>
      </c>
      <c r="AF1731" s="43" t="e">
        <f>_xll.qlTenorBasisValue(TenorBasis3M,AD1731,_xll.ohTrigger(trigger,$Y$36))</f>
        <v>#NUM!</v>
      </c>
      <c r="AG1731" s="82" t="e">
        <f t="shared" si="66"/>
        <v>#NUM!</v>
      </c>
      <c r="AH1731" s="82">
        <f>_xll.qlIndexFixing($Y$21,$AC1731,TRUE,_xll.ohTrigger(trigger))</f>
        <v>1.5232953440066588E-2</v>
      </c>
      <c r="AI1731" s="43" t="e">
        <f>_xll.qlIndexFixing($Y$6,$AC1731,TRUE,trigger)</f>
        <v>#NUM!</v>
      </c>
      <c r="AJ1731" s="45" t="e">
        <f t="shared" si="67"/>
        <v>#NUM!</v>
      </c>
    </row>
    <row r="1732" spans="28:36" x14ac:dyDescent="0.2">
      <c r="AB1732" s="114" t="s">
        <v>87</v>
      </c>
      <c r="AC1732" s="40">
        <f>_xll.qlInterestRateIndexFixingDate($Y$21,AD1732)</f>
        <v>51530</v>
      </c>
      <c r="AD1732" s="40">
        <f>_xll.qlCalendarAdvance(calendar,$AD1731,AB1732,,,trigger)</f>
        <v>51532</v>
      </c>
      <c r="AE1732" s="40">
        <f>_xll.qlInterestRateIndexMaturity($Y$21,AD1732,)</f>
        <v>51621</v>
      </c>
      <c r="AF1732" s="43" t="e">
        <f>_xll.qlTenorBasisValue(TenorBasis3M,AD1732,_xll.ohTrigger(trigger,$Y$36))</f>
        <v>#NUM!</v>
      </c>
      <c r="AG1732" s="82" t="e">
        <f t="shared" ref="AG1732:AG1795" si="68">AI1732</f>
        <v>#NUM!</v>
      </c>
      <c r="AH1732" s="82">
        <f>_xll.qlIndexFixing($Y$21,$AC1732,TRUE,_xll.ohTrigger(trigger))</f>
        <v>1.5228992907838908E-2</v>
      </c>
      <c r="AI1732" s="43" t="e">
        <f>_xll.qlIndexFixing($Y$6,$AC1732,TRUE,trigger)</f>
        <v>#NUM!</v>
      </c>
      <c r="AJ1732" s="45" t="e">
        <f t="shared" ref="AJ1732:AJ1795" si="69">(AH1732-AI1732)*10000</f>
        <v>#NUM!</v>
      </c>
    </row>
    <row r="1733" spans="28:36" x14ac:dyDescent="0.2">
      <c r="AB1733" s="114" t="s">
        <v>87</v>
      </c>
      <c r="AC1733" s="40">
        <f>_xll.qlInterestRateIndexFixingDate($Y$21,AD1733)</f>
        <v>51537</v>
      </c>
      <c r="AD1733" s="40">
        <f>_xll.qlCalendarAdvance(calendar,$AD1732,AB1733,,,trigger)</f>
        <v>51539</v>
      </c>
      <c r="AE1733" s="40">
        <f>_xll.qlInterestRateIndexMaturity($Y$21,AD1733,)</f>
        <v>51628</v>
      </c>
      <c r="AF1733" s="43" t="e">
        <f>_xll.qlTenorBasisValue(TenorBasis3M,AD1733,_xll.ohTrigger(trigger,$Y$36))</f>
        <v>#NUM!</v>
      </c>
      <c r="AG1733" s="82" t="e">
        <f t="shared" si="68"/>
        <v>#NUM!</v>
      </c>
      <c r="AH1733" s="82">
        <f>_xll.qlIndexFixing($Y$21,$AC1733,TRUE,_xll.ohTrigger(trigger))</f>
        <v>1.5225115204508338E-2</v>
      </c>
      <c r="AI1733" s="43" t="e">
        <f>_xll.qlIndexFixing($Y$6,$AC1733,TRUE,trigger)</f>
        <v>#NUM!</v>
      </c>
      <c r="AJ1733" s="45" t="e">
        <f t="shared" si="69"/>
        <v>#NUM!</v>
      </c>
    </row>
    <row r="1734" spans="28:36" x14ac:dyDescent="0.2">
      <c r="AB1734" s="114" t="s">
        <v>87</v>
      </c>
      <c r="AC1734" s="40">
        <f>_xll.qlInterestRateIndexFixingDate($Y$21,AD1734)</f>
        <v>51544</v>
      </c>
      <c r="AD1734" s="40">
        <f>_xll.qlCalendarAdvance(calendar,$AD1733,AB1734,,,trigger)</f>
        <v>51546</v>
      </c>
      <c r="AE1734" s="40">
        <f>_xll.qlInterestRateIndexMaturity($Y$21,AD1734,)</f>
        <v>51635</v>
      </c>
      <c r="AF1734" s="43" t="e">
        <f>_xll.qlTenorBasisValue(TenorBasis3M,AD1734,_xll.ohTrigger(trigger,$Y$36))</f>
        <v>#NUM!</v>
      </c>
      <c r="AG1734" s="82" t="e">
        <f t="shared" si="68"/>
        <v>#NUM!</v>
      </c>
      <c r="AH1734" s="82">
        <f>_xll.qlIndexFixing($Y$21,$AC1734,TRUE,_xll.ohTrigger(trigger))</f>
        <v>1.5221273715928518E-2</v>
      </c>
      <c r="AI1734" s="43" t="e">
        <f>_xll.qlIndexFixing($Y$6,$AC1734,TRUE,trigger)</f>
        <v>#NUM!</v>
      </c>
      <c r="AJ1734" s="45" t="e">
        <f t="shared" si="69"/>
        <v>#NUM!</v>
      </c>
    </row>
    <row r="1735" spans="28:36" x14ac:dyDescent="0.2">
      <c r="AB1735" s="114" t="s">
        <v>87</v>
      </c>
      <c r="AC1735" s="40">
        <f>_xll.qlInterestRateIndexFixingDate($Y$21,AD1735)</f>
        <v>51551</v>
      </c>
      <c r="AD1735" s="40">
        <f>_xll.qlCalendarAdvance(calendar,$AD1734,AB1735,,,trigger)</f>
        <v>51553</v>
      </c>
      <c r="AE1735" s="40">
        <f>_xll.qlInterestRateIndexMaturity($Y$21,AD1735,)</f>
        <v>51642</v>
      </c>
      <c r="AF1735" s="43" t="e">
        <f>_xll.qlTenorBasisValue(TenorBasis3M,AD1735,_xll.ohTrigger(trigger,$Y$36))</f>
        <v>#NUM!</v>
      </c>
      <c r="AG1735" s="82" t="e">
        <f t="shared" si="68"/>
        <v>#NUM!</v>
      </c>
      <c r="AH1735" s="82">
        <f>_xll.qlIndexFixing($Y$21,$AC1735,TRUE,_xll.ohTrigger(trigger))</f>
        <v>1.5217468441998852E-2</v>
      </c>
      <c r="AI1735" s="43" t="e">
        <f>_xll.qlIndexFixing($Y$6,$AC1735,TRUE,trigger)</f>
        <v>#NUM!</v>
      </c>
      <c r="AJ1735" s="45" t="e">
        <f t="shared" si="69"/>
        <v>#NUM!</v>
      </c>
    </row>
    <row r="1736" spans="28:36" x14ac:dyDescent="0.2">
      <c r="AB1736" s="114" t="s">
        <v>87</v>
      </c>
      <c r="AC1736" s="40">
        <f>_xll.qlInterestRateIndexFixingDate($Y$21,AD1736)</f>
        <v>51558</v>
      </c>
      <c r="AD1736" s="40">
        <f>_xll.qlCalendarAdvance(calendar,$AD1735,AB1736,,,trigger)</f>
        <v>51560</v>
      </c>
      <c r="AE1736" s="40">
        <f>_xll.qlInterestRateIndexMaturity($Y$21,AD1736,)</f>
        <v>51652</v>
      </c>
      <c r="AF1736" s="43" t="e">
        <f>_xll.qlTenorBasisValue(TenorBasis3M,AD1736,_xll.ohTrigger(trigger,$Y$36))</f>
        <v>#NUM!</v>
      </c>
      <c r="AG1736" s="82" t="e">
        <f t="shared" si="68"/>
        <v>#NUM!</v>
      </c>
      <c r="AH1736" s="82">
        <f>_xll.qlIndexFixing($Y$21,$AC1736,TRUE,_xll.ohTrigger(trigger))</f>
        <v>1.5213876295501002E-2</v>
      </c>
      <c r="AI1736" s="43" t="e">
        <f>_xll.qlIndexFixing($Y$6,$AC1736,TRUE,trigger)</f>
        <v>#NUM!</v>
      </c>
      <c r="AJ1736" s="45" t="e">
        <f t="shared" si="69"/>
        <v>#NUM!</v>
      </c>
    </row>
    <row r="1737" spans="28:36" x14ac:dyDescent="0.2">
      <c r="AB1737" s="114" t="s">
        <v>87</v>
      </c>
      <c r="AC1737" s="40">
        <f>_xll.qlInterestRateIndexFixingDate($Y$21,AD1737)</f>
        <v>51565</v>
      </c>
      <c r="AD1737" s="40">
        <f>_xll.qlCalendarAdvance(calendar,$AD1736,AB1737,,,trigger)</f>
        <v>51567</v>
      </c>
      <c r="AE1737" s="40">
        <f>_xll.qlInterestRateIndexMaturity($Y$21,AD1737,)</f>
        <v>51659</v>
      </c>
      <c r="AF1737" s="43" t="e">
        <f>_xll.qlTenorBasisValue(TenorBasis3M,AD1737,_xll.ohTrigger(trigger,$Y$36))</f>
        <v>#NUM!</v>
      </c>
      <c r="AG1737" s="82" t="e">
        <f t="shared" si="68"/>
        <v>#NUM!</v>
      </c>
      <c r="AH1737" s="82">
        <f>_xll.qlIndexFixing($Y$21,$AC1737,TRUE,_xll.ohTrigger(trigger))</f>
        <v>1.5210150739442567E-2</v>
      </c>
      <c r="AI1737" s="43" t="e">
        <f>_xll.qlIndexFixing($Y$6,$AC1737,TRUE,trigger)</f>
        <v>#NUM!</v>
      </c>
      <c r="AJ1737" s="45" t="e">
        <f t="shared" si="69"/>
        <v>#NUM!</v>
      </c>
    </row>
    <row r="1738" spans="28:36" x14ac:dyDescent="0.2">
      <c r="AB1738" s="114" t="s">
        <v>87</v>
      </c>
      <c r="AC1738" s="40">
        <f>_xll.qlInterestRateIndexFixingDate($Y$21,AD1738)</f>
        <v>51572</v>
      </c>
      <c r="AD1738" s="40">
        <f>_xll.qlCalendarAdvance(calendar,$AD1737,AB1738,,,trigger)</f>
        <v>51574</v>
      </c>
      <c r="AE1738" s="40">
        <f>_xll.qlInterestRateIndexMaturity($Y$21,AD1738,)</f>
        <v>51666</v>
      </c>
      <c r="AF1738" s="43" t="e">
        <f>_xll.qlTenorBasisValue(TenorBasis3M,AD1738,_xll.ohTrigger(trigger,$Y$36))</f>
        <v>#NUM!</v>
      </c>
      <c r="AG1738" s="82" t="e">
        <f t="shared" si="68"/>
        <v>#NUM!</v>
      </c>
      <c r="AH1738" s="82">
        <f>_xll.qlIndexFixing($Y$21,$AC1738,TRUE,_xll.ohTrigger(trigger))</f>
        <v>1.5206461402404956E-2</v>
      </c>
      <c r="AI1738" s="43" t="e">
        <f>_xll.qlIndexFixing($Y$6,$AC1738,TRUE,trigger)</f>
        <v>#NUM!</v>
      </c>
      <c r="AJ1738" s="45" t="e">
        <f t="shared" si="69"/>
        <v>#NUM!</v>
      </c>
    </row>
    <row r="1739" spans="28:36" x14ac:dyDescent="0.2">
      <c r="AB1739" s="114" t="s">
        <v>87</v>
      </c>
      <c r="AC1739" s="40">
        <f>_xll.qlInterestRateIndexFixingDate($Y$21,AD1739)</f>
        <v>51579</v>
      </c>
      <c r="AD1739" s="40">
        <f>_xll.qlCalendarAdvance(calendar,$AD1738,AB1739,,,trigger)</f>
        <v>51581</v>
      </c>
      <c r="AE1739" s="40">
        <f>_xll.qlInterestRateIndexMaturity($Y$21,AD1739,)</f>
        <v>51673</v>
      </c>
      <c r="AF1739" s="43" t="e">
        <f>_xll.qlTenorBasisValue(TenorBasis3M,AD1739,_xll.ohTrigger(trigger,$Y$36))</f>
        <v>#NUM!</v>
      </c>
      <c r="AG1739" s="82" t="e">
        <f t="shared" si="68"/>
        <v>#NUM!</v>
      </c>
      <c r="AH1739" s="82">
        <f>_xll.qlIndexFixing($Y$21,$AC1739,TRUE,_xll.ohTrigger(trigger))</f>
        <v>1.5202808284286513E-2</v>
      </c>
      <c r="AI1739" s="43" t="e">
        <f>_xll.qlIndexFixing($Y$6,$AC1739,TRUE,trigger)</f>
        <v>#NUM!</v>
      </c>
      <c r="AJ1739" s="45" t="e">
        <f t="shared" si="69"/>
        <v>#NUM!</v>
      </c>
    </row>
    <row r="1740" spans="28:36" x14ac:dyDescent="0.2">
      <c r="AB1740" s="114" t="s">
        <v>87</v>
      </c>
      <c r="AC1740" s="40">
        <f>_xll.qlInterestRateIndexFixingDate($Y$21,AD1740)</f>
        <v>51586</v>
      </c>
      <c r="AD1740" s="40">
        <f>_xll.qlCalendarAdvance(calendar,$AD1739,AB1740,,,trigger)</f>
        <v>51588</v>
      </c>
      <c r="AE1740" s="40">
        <f>_xll.qlInterestRateIndexMaturity($Y$21,AD1740,)</f>
        <v>51680</v>
      </c>
      <c r="AF1740" s="43" t="e">
        <f>_xll.qlTenorBasisValue(TenorBasis3M,AD1740,_xll.ohTrigger(trigger,$Y$36))</f>
        <v>#NUM!</v>
      </c>
      <c r="AG1740" s="82" t="e">
        <f t="shared" si="68"/>
        <v>#NUM!</v>
      </c>
      <c r="AH1740" s="82">
        <f>_xll.qlIndexFixing($Y$21,$AC1740,TRUE,_xll.ohTrigger(trigger))</f>
        <v>1.5199191384985582E-2</v>
      </c>
      <c r="AI1740" s="43" t="e">
        <f>_xll.qlIndexFixing($Y$6,$AC1740,TRUE,trigger)</f>
        <v>#NUM!</v>
      </c>
      <c r="AJ1740" s="45" t="e">
        <f t="shared" si="69"/>
        <v>#NUM!</v>
      </c>
    </row>
    <row r="1741" spans="28:36" x14ac:dyDescent="0.2">
      <c r="AB1741" s="114" t="s">
        <v>87</v>
      </c>
      <c r="AC1741" s="40">
        <f>_xll.qlInterestRateIndexFixingDate($Y$21,AD1741)</f>
        <v>51593</v>
      </c>
      <c r="AD1741" s="40">
        <f>_xll.qlCalendarAdvance(calendar,$AD1740,AB1741,,,trigger)</f>
        <v>51595</v>
      </c>
      <c r="AE1741" s="40">
        <f>_xll.qlInterestRateIndexMaturity($Y$21,AD1741,)</f>
        <v>51686</v>
      </c>
      <c r="AF1741" s="43" t="e">
        <f>_xll.qlTenorBasisValue(TenorBasis3M,AD1741,_xll.ohTrigger(trigger,$Y$36))</f>
        <v>#NUM!</v>
      </c>
      <c r="AG1741" s="82" t="e">
        <f t="shared" si="68"/>
        <v>#NUM!</v>
      </c>
      <c r="AH1741" s="82">
        <f>_xll.qlIndexFixing($Y$21,$AC1741,TRUE,_xll.ohTrigger(trigger))</f>
        <v>1.519553933536529E-2</v>
      </c>
      <c r="AI1741" s="43" t="e">
        <f>_xll.qlIndexFixing($Y$6,$AC1741,TRUE,trigger)</f>
        <v>#NUM!</v>
      </c>
      <c r="AJ1741" s="45" t="e">
        <f t="shared" si="69"/>
        <v>#NUM!</v>
      </c>
    </row>
    <row r="1742" spans="28:36" x14ac:dyDescent="0.2">
      <c r="AB1742" s="114" t="s">
        <v>87</v>
      </c>
      <c r="AC1742" s="40">
        <f>_xll.qlInterestRateIndexFixingDate($Y$21,AD1742)</f>
        <v>51600</v>
      </c>
      <c r="AD1742" s="40">
        <f>_xll.qlCalendarAdvance(calendar,$AD1741,AB1742,,,trigger)</f>
        <v>51602</v>
      </c>
      <c r="AE1742" s="40">
        <f>_xll.qlInterestRateIndexMaturity($Y$21,AD1742,)</f>
        <v>51693</v>
      </c>
      <c r="AF1742" s="43" t="e">
        <f>_xll.qlTenorBasisValue(TenorBasis3M,AD1742,_xll.ohTrigger(trigger,$Y$36))</f>
        <v>#NUM!</v>
      </c>
      <c r="AG1742" s="82" t="e">
        <f t="shared" si="68"/>
        <v>#NUM!</v>
      </c>
      <c r="AH1742" s="82">
        <f>_xll.qlIndexFixing($Y$21,$AC1742,TRUE,_xll.ohTrigger(trigger))</f>
        <v>1.5191992435777188E-2</v>
      </c>
      <c r="AI1742" s="43" t="e">
        <f>_xll.qlIndexFixing($Y$6,$AC1742,TRUE,trigger)</f>
        <v>#NUM!</v>
      </c>
      <c r="AJ1742" s="45" t="e">
        <f t="shared" si="69"/>
        <v>#NUM!</v>
      </c>
    </row>
    <row r="1743" spans="28:36" x14ac:dyDescent="0.2">
      <c r="AB1743" s="114" t="s">
        <v>87</v>
      </c>
      <c r="AC1743" s="40">
        <f>_xll.qlInterestRateIndexFixingDate($Y$21,AD1743)</f>
        <v>51607</v>
      </c>
      <c r="AD1743" s="40">
        <f>_xll.qlCalendarAdvance(calendar,$AD1742,AB1743,,,trigger)</f>
        <v>51609</v>
      </c>
      <c r="AE1743" s="40">
        <f>_xll.qlInterestRateIndexMaturity($Y$21,AD1743,)</f>
        <v>51700</v>
      </c>
      <c r="AF1743" s="43" t="e">
        <f>_xll.qlTenorBasisValue(TenorBasis3M,AD1743,_xll.ohTrigger(trigger,$Y$36))</f>
        <v>#NUM!</v>
      </c>
      <c r="AG1743" s="82" t="e">
        <f t="shared" si="68"/>
        <v>#NUM!</v>
      </c>
      <c r="AH1743" s="82">
        <f>_xll.qlIndexFixing($Y$21,$AC1743,TRUE,_xll.ohTrigger(trigger))</f>
        <v>1.5188481753156973E-2</v>
      </c>
      <c r="AI1743" s="43" t="e">
        <f>_xll.qlIndexFixing($Y$6,$AC1743,TRUE,trigger)</f>
        <v>#NUM!</v>
      </c>
      <c r="AJ1743" s="45" t="e">
        <f t="shared" si="69"/>
        <v>#NUM!</v>
      </c>
    </row>
    <row r="1744" spans="28:36" x14ac:dyDescent="0.2">
      <c r="AB1744" s="114" t="s">
        <v>87</v>
      </c>
      <c r="AC1744" s="40">
        <f>_xll.qlInterestRateIndexFixingDate($Y$21,AD1744)</f>
        <v>51614</v>
      </c>
      <c r="AD1744" s="40">
        <f>_xll.qlCalendarAdvance(calendar,$AD1743,AB1744,,,trigger)</f>
        <v>51616</v>
      </c>
      <c r="AE1744" s="40">
        <f>_xll.qlInterestRateIndexMaturity($Y$21,AD1744,)</f>
        <v>51707</v>
      </c>
      <c r="AF1744" s="43" t="e">
        <f>_xll.qlTenorBasisValue(TenorBasis3M,AD1744,_xll.ohTrigger(trigger,$Y$36))</f>
        <v>#NUM!</v>
      </c>
      <c r="AG1744" s="82" t="e">
        <f t="shared" si="68"/>
        <v>#NUM!</v>
      </c>
      <c r="AH1744" s="82">
        <f>_xll.qlIndexFixing($Y$21,$AC1744,TRUE,_xll.ohTrigger(trigger))</f>
        <v>1.5185007287409773E-2</v>
      </c>
      <c r="AI1744" s="43" t="e">
        <f>_xll.qlIndexFixing($Y$6,$AC1744,TRUE,trigger)</f>
        <v>#NUM!</v>
      </c>
      <c r="AJ1744" s="45" t="e">
        <f t="shared" si="69"/>
        <v>#NUM!</v>
      </c>
    </row>
    <row r="1745" spans="28:36" x14ac:dyDescent="0.2">
      <c r="AB1745" s="114" t="s">
        <v>87</v>
      </c>
      <c r="AC1745" s="40">
        <f>_xll.qlInterestRateIndexFixingDate($Y$21,AD1745)</f>
        <v>51620</v>
      </c>
      <c r="AD1745" s="40">
        <f>_xll.qlCalendarAdvance(calendar,$AD1744,AB1745,,,trigger)</f>
        <v>51623</v>
      </c>
      <c r="AE1745" s="40">
        <f>_xll.qlInterestRateIndexMaturity($Y$21,AD1745,)</f>
        <v>51715</v>
      </c>
      <c r="AF1745" s="43" t="e">
        <f>_xll.qlTenorBasisValue(TenorBasis3M,AD1745,_xll.ohTrigger(trigger,$Y$36))</f>
        <v>#NUM!</v>
      </c>
      <c r="AG1745" s="82" t="e">
        <f t="shared" si="68"/>
        <v>#NUM!</v>
      </c>
      <c r="AH1745" s="82">
        <f>_xll.qlIndexFixing($Y$21,$AC1745,TRUE,_xll.ohTrigger(trigger))</f>
        <v>1.518165016728113E-2</v>
      </c>
      <c r="AI1745" s="43" t="e">
        <f>_xll.qlIndexFixing($Y$6,$AC1745,TRUE,trigger)</f>
        <v>#NUM!</v>
      </c>
      <c r="AJ1745" s="45" t="e">
        <f t="shared" si="69"/>
        <v>#NUM!</v>
      </c>
    </row>
    <row r="1746" spans="28:36" x14ac:dyDescent="0.2">
      <c r="AB1746" s="114" t="s">
        <v>87</v>
      </c>
      <c r="AC1746" s="40">
        <f>_xll.qlInterestRateIndexFixingDate($Y$21,AD1746)</f>
        <v>51628</v>
      </c>
      <c r="AD1746" s="40">
        <f>_xll.qlCalendarAdvance(calendar,$AD1745,AB1746,,,trigger)</f>
        <v>51630</v>
      </c>
      <c r="AE1746" s="40">
        <f>_xll.qlInterestRateIndexMaturity($Y$21,AD1746,)</f>
        <v>51722</v>
      </c>
      <c r="AF1746" s="43" t="e">
        <f>_xll.qlTenorBasisValue(TenorBasis3M,AD1746,_xll.ohTrigger(trigger,$Y$36))</f>
        <v>#NUM!</v>
      </c>
      <c r="AG1746" s="82" t="e">
        <f t="shared" si="68"/>
        <v>#NUM!</v>
      </c>
      <c r="AH1746" s="82">
        <f>_xll.qlIndexFixing($Y$21,$AC1746,TRUE,_xll.ohTrigger(trigger))</f>
        <v>1.5178250578821694E-2</v>
      </c>
      <c r="AI1746" s="43" t="e">
        <f>_xll.qlIndexFixing($Y$6,$AC1746,TRUE,trigger)</f>
        <v>#NUM!</v>
      </c>
      <c r="AJ1746" s="45" t="e">
        <f t="shared" si="69"/>
        <v>#NUM!</v>
      </c>
    </row>
    <row r="1747" spans="28:36" x14ac:dyDescent="0.2">
      <c r="AB1747" s="114" t="s">
        <v>87</v>
      </c>
      <c r="AC1747" s="40">
        <f>_xll.qlInterestRateIndexFixingDate($Y$21,AD1747)</f>
        <v>51635</v>
      </c>
      <c r="AD1747" s="40">
        <f>_xll.qlCalendarAdvance(calendar,$AD1746,AB1747,,,trigger)</f>
        <v>51637</v>
      </c>
      <c r="AE1747" s="40">
        <f>_xll.qlInterestRateIndexMaturity($Y$21,AD1747,)</f>
        <v>51729</v>
      </c>
      <c r="AF1747" s="43" t="e">
        <f>_xll.qlTenorBasisValue(TenorBasis3M,AD1747,_xll.ohTrigger(trigger,$Y$36))</f>
        <v>#NUM!</v>
      </c>
      <c r="AG1747" s="82" t="e">
        <f t="shared" si="68"/>
        <v>#NUM!</v>
      </c>
      <c r="AH1747" s="82">
        <f>_xll.qlIndexFixing($Y$21,$AC1747,TRUE,_xll.ohTrigger(trigger))</f>
        <v>1.5174887208499443E-2</v>
      </c>
      <c r="AI1747" s="43" t="e">
        <f>_xll.qlIndexFixing($Y$6,$AC1747,TRUE,trigger)</f>
        <v>#NUM!</v>
      </c>
      <c r="AJ1747" s="45" t="e">
        <f t="shared" si="69"/>
        <v>#NUM!</v>
      </c>
    </row>
    <row r="1748" spans="28:36" x14ac:dyDescent="0.2">
      <c r="AB1748" s="114" t="s">
        <v>87</v>
      </c>
      <c r="AC1748" s="40">
        <f>_xll.qlInterestRateIndexFixingDate($Y$21,AD1748)</f>
        <v>51642</v>
      </c>
      <c r="AD1748" s="40">
        <f>_xll.qlCalendarAdvance(calendar,$AD1747,AB1748,,,trigger)</f>
        <v>51644</v>
      </c>
      <c r="AE1748" s="40">
        <f>_xll.qlInterestRateIndexMaturity($Y$21,AD1748,)</f>
        <v>51736</v>
      </c>
      <c r="AF1748" s="43" t="e">
        <f>_xll.qlTenorBasisValue(TenorBasis3M,AD1748,_xll.ohTrigger(trigger,$Y$36))</f>
        <v>#NUM!</v>
      </c>
      <c r="AG1748" s="82" t="e">
        <f t="shared" si="68"/>
        <v>#NUM!</v>
      </c>
      <c r="AH1748" s="82">
        <f>_xll.qlIndexFixing($Y$21,$AC1748,TRUE,_xll.ohTrigger(trigger))</f>
        <v>1.5171560056222276E-2</v>
      </c>
      <c r="AI1748" s="43" t="e">
        <f>_xll.qlIndexFixing($Y$6,$AC1748,TRUE,trigger)</f>
        <v>#NUM!</v>
      </c>
      <c r="AJ1748" s="45" t="e">
        <f t="shared" si="69"/>
        <v>#NUM!</v>
      </c>
    </row>
    <row r="1749" spans="28:36" x14ac:dyDescent="0.2">
      <c r="AB1749" s="114" t="s">
        <v>87</v>
      </c>
      <c r="AC1749" s="40">
        <f>_xll.qlInterestRateIndexFixingDate($Y$21,AD1749)</f>
        <v>51649</v>
      </c>
      <c r="AD1749" s="40">
        <f>_xll.qlCalendarAdvance(calendar,$AD1748,AB1749,,,trigger)</f>
        <v>51651</v>
      </c>
      <c r="AE1749" s="40">
        <f>_xll.qlInterestRateIndexMaturity($Y$21,AD1749,)</f>
        <v>51743</v>
      </c>
      <c r="AF1749" s="43" t="e">
        <f>_xll.qlTenorBasisValue(TenorBasis3M,AD1749,_xll.ohTrigger(trigger,$Y$36))</f>
        <v>#NUM!</v>
      </c>
      <c r="AG1749" s="82" t="e">
        <f t="shared" si="68"/>
        <v>#NUM!</v>
      </c>
      <c r="AH1749" s="82">
        <f>_xll.qlIndexFixing($Y$21,$AC1749,TRUE,_xll.ohTrigger(trigger))</f>
        <v>1.5168269121899832E-2</v>
      </c>
      <c r="AI1749" s="43" t="e">
        <f>_xll.qlIndexFixing($Y$6,$AC1749,TRUE,trigger)</f>
        <v>#NUM!</v>
      </c>
      <c r="AJ1749" s="45" t="e">
        <f t="shared" si="69"/>
        <v>#NUM!</v>
      </c>
    </row>
    <row r="1750" spans="28:36" x14ac:dyDescent="0.2">
      <c r="AB1750" s="114" t="s">
        <v>87</v>
      </c>
      <c r="AC1750" s="40">
        <f>_xll.qlInterestRateIndexFixingDate($Y$21,AD1750)</f>
        <v>51656</v>
      </c>
      <c r="AD1750" s="40">
        <f>_xll.qlCalendarAdvance(calendar,$AD1749,AB1750,,,trigger)</f>
        <v>51658</v>
      </c>
      <c r="AE1750" s="40">
        <f>_xll.qlInterestRateIndexMaturity($Y$21,AD1750,)</f>
        <v>51750</v>
      </c>
      <c r="AF1750" s="43" t="e">
        <f>_xll.qlTenorBasisValue(TenorBasis3M,AD1750,_xll.ohTrigger(trigger,$Y$36))</f>
        <v>#NUM!</v>
      </c>
      <c r="AG1750" s="82" t="e">
        <f t="shared" si="68"/>
        <v>#NUM!</v>
      </c>
      <c r="AH1750" s="82">
        <f>_xll.qlIndexFixing($Y$21,$AC1750,TRUE,_xll.ohTrigger(trigger))</f>
        <v>1.5165014405439142E-2</v>
      </c>
      <c r="AI1750" s="43" t="e">
        <f>_xll.qlIndexFixing($Y$6,$AC1750,TRUE,trigger)</f>
        <v>#NUM!</v>
      </c>
      <c r="AJ1750" s="45" t="e">
        <f t="shared" si="69"/>
        <v>#NUM!</v>
      </c>
    </row>
    <row r="1751" spans="28:36" x14ac:dyDescent="0.2">
      <c r="AB1751" s="114" t="s">
        <v>87</v>
      </c>
      <c r="AC1751" s="40">
        <f>_xll.qlInterestRateIndexFixingDate($Y$21,AD1751)</f>
        <v>51663</v>
      </c>
      <c r="AD1751" s="40">
        <f>_xll.qlCalendarAdvance(calendar,$AD1750,AB1751,,,trigger)</f>
        <v>51665</v>
      </c>
      <c r="AE1751" s="40">
        <f>_xll.qlInterestRateIndexMaturity($Y$21,AD1751,)</f>
        <v>51757</v>
      </c>
      <c r="AF1751" s="43" t="e">
        <f>_xll.qlTenorBasisValue(TenorBasis3M,AD1751,_xll.ohTrigger(trigger,$Y$36))</f>
        <v>#NUM!</v>
      </c>
      <c r="AG1751" s="82" t="e">
        <f t="shared" si="68"/>
        <v>#NUM!</v>
      </c>
      <c r="AH1751" s="82">
        <f>_xll.qlIndexFixing($Y$21,$AC1751,TRUE,_xll.ohTrigger(trigger))</f>
        <v>1.5161795906751579E-2</v>
      </c>
      <c r="AI1751" s="43" t="e">
        <f>_xll.qlIndexFixing($Y$6,$AC1751,TRUE,trigger)</f>
        <v>#NUM!</v>
      </c>
      <c r="AJ1751" s="45" t="e">
        <f t="shared" si="69"/>
        <v>#NUM!</v>
      </c>
    </row>
    <row r="1752" spans="28:36" x14ac:dyDescent="0.2">
      <c r="AB1752" s="114" t="s">
        <v>87</v>
      </c>
      <c r="AC1752" s="40">
        <f>_xll.qlInterestRateIndexFixingDate($Y$21,AD1752)</f>
        <v>51670</v>
      </c>
      <c r="AD1752" s="40">
        <f>_xll.qlCalendarAdvance(calendar,$AD1751,AB1752,,,trigger)</f>
        <v>51672</v>
      </c>
      <c r="AE1752" s="40">
        <f>_xll.qlInterestRateIndexMaturity($Y$21,AD1752,)</f>
        <v>51764</v>
      </c>
      <c r="AF1752" s="43" t="e">
        <f>_xll.qlTenorBasisValue(TenorBasis3M,AD1752,_xll.ohTrigger(trigger,$Y$36))</f>
        <v>#NUM!</v>
      </c>
      <c r="AG1752" s="82" t="e">
        <f t="shared" si="68"/>
        <v>#NUM!</v>
      </c>
      <c r="AH1752" s="82">
        <f>_xll.qlIndexFixing($Y$21,$AC1752,TRUE,_xll.ohTrigger(trigger))</f>
        <v>1.515861362574678E-2</v>
      </c>
      <c r="AI1752" s="43" t="e">
        <f>_xll.qlIndexFixing($Y$6,$AC1752,TRUE,trigger)</f>
        <v>#NUM!</v>
      </c>
      <c r="AJ1752" s="45" t="e">
        <f t="shared" si="69"/>
        <v>#NUM!</v>
      </c>
    </row>
    <row r="1753" spans="28:36" x14ac:dyDescent="0.2">
      <c r="AB1753" s="114" t="s">
        <v>87</v>
      </c>
      <c r="AC1753" s="40">
        <f>_xll.qlInterestRateIndexFixingDate($Y$21,AD1753)</f>
        <v>51677</v>
      </c>
      <c r="AD1753" s="40">
        <f>_xll.qlCalendarAdvance(calendar,$AD1752,AB1753,,,trigger)</f>
        <v>51679</v>
      </c>
      <c r="AE1753" s="40">
        <f>_xll.qlInterestRateIndexMaturity($Y$21,AD1753,)</f>
        <v>51771</v>
      </c>
      <c r="AF1753" s="43" t="e">
        <f>_xll.qlTenorBasisValue(TenorBasis3M,AD1753,_xll.ohTrigger(trigger,$Y$36))</f>
        <v>#NUM!</v>
      </c>
      <c r="AG1753" s="82" t="e">
        <f t="shared" si="68"/>
        <v>#NUM!</v>
      </c>
      <c r="AH1753" s="82">
        <f>_xll.qlIndexFixing($Y$21,$AC1753,TRUE,_xll.ohTrigger(trigger))</f>
        <v>1.5155467562337863E-2</v>
      </c>
      <c r="AI1753" s="43" t="e">
        <f>_xll.qlIndexFixing($Y$6,$AC1753,TRUE,trigger)</f>
        <v>#NUM!</v>
      </c>
      <c r="AJ1753" s="45" t="e">
        <f t="shared" si="69"/>
        <v>#NUM!</v>
      </c>
    </row>
    <row r="1754" spans="28:36" x14ac:dyDescent="0.2">
      <c r="AB1754" s="114" t="s">
        <v>87</v>
      </c>
      <c r="AC1754" s="40">
        <f>_xll.qlInterestRateIndexFixingDate($Y$21,AD1754)</f>
        <v>51684</v>
      </c>
      <c r="AD1754" s="40">
        <f>_xll.qlCalendarAdvance(calendar,$AD1753,AB1754,,,trigger)</f>
        <v>51686</v>
      </c>
      <c r="AE1754" s="40">
        <f>_xll.qlInterestRateIndexMaturity($Y$21,AD1754,)</f>
        <v>51778</v>
      </c>
      <c r="AF1754" s="43" t="e">
        <f>_xll.qlTenorBasisValue(TenorBasis3M,AD1754,_xll.ohTrigger(trigger,$Y$36))</f>
        <v>#NUM!</v>
      </c>
      <c r="AG1754" s="82" t="e">
        <f t="shared" si="68"/>
        <v>#NUM!</v>
      </c>
      <c r="AH1754" s="82">
        <f>_xll.qlIndexFixing($Y$21,$AC1754,TRUE,_xll.ohTrigger(trigger))</f>
        <v>1.5152357716436199E-2</v>
      </c>
      <c r="AI1754" s="43" t="e">
        <f>_xll.qlIndexFixing($Y$6,$AC1754,TRUE,trigger)</f>
        <v>#NUM!</v>
      </c>
      <c r="AJ1754" s="45" t="e">
        <f t="shared" si="69"/>
        <v>#NUM!</v>
      </c>
    </row>
    <row r="1755" spans="28:36" x14ac:dyDescent="0.2">
      <c r="AB1755" s="114" t="s">
        <v>87</v>
      </c>
      <c r="AC1755" s="40">
        <f>_xll.qlInterestRateIndexFixingDate($Y$21,AD1755)</f>
        <v>51691</v>
      </c>
      <c r="AD1755" s="40">
        <f>_xll.qlCalendarAdvance(calendar,$AD1754,AB1755,,,trigger)</f>
        <v>51693</v>
      </c>
      <c r="AE1755" s="40">
        <f>_xll.qlInterestRateIndexMaturity($Y$21,AD1755,)</f>
        <v>51785</v>
      </c>
      <c r="AF1755" s="43" t="e">
        <f>_xll.qlTenorBasisValue(TenorBasis3M,AD1755,_xll.ohTrigger(trigger,$Y$36))</f>
        <v>#NUM!</v>
      </c>
      <c r="AG1755" s="82" t="e">
        <f t="shared" si="68"/>
        <v>#NUM!</v>
      </c>
      <c r="AH1755" s="82">
        <f>_xll.qlIndexFixing($Y$21,$AC1755,TRUE,_xll.ohTrigger(trigger))</f>
        <v>1.514928408795751E-2</v>
      </c>
      <c r="AI1755" s="43" t="e">
        <f>_xll.qlIndexFixing($Y$6,$AC1755,TRUE,trigger)</f>
        <v>#NUM!</v>
      </c>
      <c r="AJ1755" s="45" t="e">
        <f t="shared" si="69"/>
        <v>#NUM!</v>
      </c>
    </row>
    <row r="1756" spans="28:36" x14ac:dyDescent="0.2">
      <c r="AB1756" s="114" t="s">
        <v>87</v>
      </c>
      <c r="AC1756" s="40">
        <f>_xll.qlInterestRateIndexFixingDate($Y$21,AD1756)</f>
        <v>51698</v>
      </c>
      <c r="AD1756" s="40">
        <f>_xll.qlCalendarAdvance(calendar,$AD1755,AB1756,,,trigger)</f>
        <v>51700</v>
      </c>
      <c r="AE1756" s="40">
        <f>_xll.qlInterestRateIndexMaturity($Y$21,AD1756,)</f>
        <v>51792</v>
      </c>
      <c r="AF1756" s="43" t="e">
        <f>_xll.qlTenorBasisValue(TenorBasis3M,AD1756,_xll.ohTrigger(trigger,$Y$36))</f>
        <v>#NUM!</v>
      </c>
      <c r="AG1756" s="82" t="e">
        <f t="shared" si="68"/>
        <v>#NUM!</v>
      </c>
      <c r="AH1756" s="82">
        <f>_xll.qlIndexFixing($Y$21,$AC1756,TRUE,_xll.ohTrigger(trigger))</f>
        <v>1.5146246676817512E-2</v>
      </c>
      <c r="AI1756" s="43" t="e">
        <f>_xll.qlIndexFixing($Y$6,$AC1756,TRUE,trigger)</f>
        <v>#NUM!</v>
      </c>
      <c r="AJ1756" s="45" t="e">
        <f t="shared" si="69"/>
        <v>#NUM!</v>
      </c>
    </row>
    <row r="1757" spans="28:36" x14ac:dyDescent="0.2">
      <c r="AB1757" s="114" t="s">
        <v>87</v>
      </c>
      <c r="AC1757" s="40">
        <f>_xll.qlInterestRateIndexFixingDate($Y$21,AD1757)</f>
        <v>51705</v>
      </c>
      <c r="AD1757" s="40">
        <f>_xll.qlCalendarAdvance(calendar,$AD1756,AB1757,,,trigger)</f>
        <v>51707</v>
      </c>
      <c r="AE1757" s="40">
        <f>_xll.qlInterestRateIndexMaturity($Y$21,AD1757,)</f>
        <v>51799</v>
      </c>
      <c r="AF1757" s="43" t="e">
        <f>_xll.qlTenorBasisValue(TenorBasis3M,AD1757,_xll.ohTrigger(trigger,$Y$36))</f>
        <v>#NUM!</v>
      </c>
      <c r="AG1757" s="82" t="e">
        <f t="shared" si="68"/>
        <v>#NUM!</v>
      </c>
      <c r="AH1757" s="82">
        <f>_xll.qlIndexFixing($Y$21,$AC1757,TRUE,_xll.ohTrigger(trigger))</f>
        <v>1.5143245482929321E-2</v>
      </c>
      <c r="AI1757" s="43" t="e">
        <f>_xll.qlIndexFixing($Y$6,$AC1757,TRUE,trigger)</f>
        <v>#NUM!</v>
      </c>
      <c r="AJ1757" s="45" t="e">
        <f t="shared" si="69"/>
        <v>#NUM!</v>
      </c>
    </row>
    <row r="1758" spans="28:36" x14ac:dyDescent="0.2">
      <c r="AB1758" s="114" t="s">
        <v>87</v>
      </c>
      <c r="AC1758" s="40">
        <f>_xll.qlInterestRateIndexFixingDate($Y$21,AD1758)</f>
        <v>51712</v>
      </c>
      <c r="AD1758" s="40">
        <f>_xll.qlCalendarAdvance(calendar,$AD1757,AB1758,,,trigger)</f>
        <v>51714</v>
      </c>
      <c r="AE1758" s="40">
        <f>_xll.qlInterestRateIndexMaturity($Y$21,AD1758,)</f>
        <v>51806</v>
      </c>
      <c r="AF1758" s="43" t="e">
        <f>_xll.qlTenorBasisValue(TenorBasis3M,AD1758,_xll.ohTrigger(trigger,$Y$36))</f>
        <v>#NUM!</v>
      </c>
      <c r="AG1758" s="82" t="e">
        <f t="shared" si="68"/>
        <v>#NUM!</v>
      </c>
      <c r="AH1758" s="82">
        <f>_xll.qlIndexFixing($Y$21,$AC1758,TRUE,_xll.ohTrigger(trigger))</f>
        <v>1.5140280506211263E-2</v>
      </c>
      <c r="AI1758" s="43" t="e">
        <f>_xll.qlIndexFixing($Y$6,$AC1758,TRUE,trigger)</f>
        <v>#NUM!</v>
      </c>
      <c r="AJ1758" s="45" t="e">
        <f t="shared" si="69"/>
        <v>#NUM!</v>
      </c>
    </row>
    <row r="1759" spans="28:36" x14ac:dyDescent="0.2">
      <c r="AB1759" s="114" t="s">
        <v>87</v>
      </c>
      <c r="AC1759" s="40">
        <f>_xll.qlInterestRateIndexFixingDate($Y$21,AD1759)</f>
        <v>51719</v>
      </c>
      <c r="AD1759" s="40">
        <f>_xll.qlCalendarAdvance(calendar,$AD1758,AB1759,,,trigger)</f>
        <v>51721</v>
      </c>
      <c r="AE1759" s="40">
        <f>_xll.qlInterestRateIndexMaturity($Y$21,AD1759,)</f>
        <v>51813</v>
      </c>
      <c r="AF1759" s="43" t="e">
        <f>_xll.qlTenorBasisValue(TenorBasis3M,AD1759,_xll.ohTrigger(trigger,$Y$36))</f>
        <v>#NUM!</v>
      </c>
      <c r="AG1759" s="82" t="e">
        <f t="shared" si="68"/>
        <v>#NUM!</v>
      </c>
      <c r="AH1759" s="82">
        <f>_xll.qlIndexFixing($Y$21,$AC1759,TRUE,_xll.ohTrigger(trigger))</f>
        <v>1.5137351746582534E-2</v>
      </c>
      <c r="AI1759" s="43" t="e">
        <f>_xll.qlIndexFixing($Y$6,$AC1759,TRUE,trigger)</f>
        <v>#NUM!</v>
      </c>
      <c r="AJ1759" s="45" t="e">
        <f t="shared" si="69"/>
        <v>#NUM!</v>
      </c>
    </row>
    <row r="1760" spans="28:36" x14ac:dyDescent="0.2">
      <c r="AB1760" s="114" t="s">
        <v>87</v>
      </c>
      <c r="AC1760" s="40">
        <f>_xll.qlInterestRateIndexFixingDate($Y$21,AD1760)</f>
        <v>51726</v>
      </c>
      <c r="AD1760" s="40">
        <f>_xll.qlCalendarAdvance(calendar,$AD1759,AB1760,,,trigger)</f>
        <v>51728</v>
      </c>
      <c r="AE1760" s="40">
        <f>_xll.qlInterestRateIndexMaturity($Y$21,AD1760,)</f>
        <v>51820</v>
      </c>
      <c r="AF1760" s="43" t="e">
        <f>_xll.qlTenorBasisValue(TenorBasis3M,AD1760,_xll.ohTrigger(trigger,$Y$36))</f>
        <v>#NUM!</v>
      </c>
      <c r="AG1760" s="82" t="e">
        <f t="shared" si="68"/>
        <v>#NUM!</v>
      </c>
      <c r="AH1760" s="82">
        <f>_xll.qlIndexFixing($Y$21,$AC1760,TRUE,_xll.ohTrigger(trigger))</f>
        <v>1.5134459203960587E-2</v>
      </c>
      <c r="AI1760" s="43" t="e">
        <f>_xll.qlIndexFixing($Y$6,$AC1760,TRUE,trigger)</f>
        <v>#NUM!</v>
      </c>
      <c r="AJ1760" s="45" t="e">
        <f t="shared" si="69"/>
        <v>#NUM!</v>
      </c>
    </row>
    <row r="1761" spans="28:36" x14ac:dyDescent="0.2">
      <c r="AB1761" s="114" t="s">
        <v>87</v>
      </c>
      <c r="AC1761" s="40">
        <f>_xll.qlInterestRateIndexFixingDate($Y$21,AD1761)</f>
        <v>51733</v>
      </c>
      <c r="AD1761" s="40">
        <f>_xll.qlCalendarAdvance(calendar,$AD1760,AB1761,,,trigger)</f>
        <v>51735</v>
      </c>
      <c r="AE1761" s="40">
        <f>_xll.qlInterestRateIndexMaturity($Y$21,AD1761,)</f>
        <v>51827</v>
      </c>
      <c r="AF1761" s="43" t="e">
        <f>_xll.qlTenorBasisValue(TenorBasis3M,AD1761,_xll.ohTrigger(trigger,$Y$36))</f>
        <v>#NUM!</v>
      </c>
      <c r="AG1761" s="82" t="e">
        <f t="shared" si="68"/>
        <v>#NUM!</v>
      </c>
      <c r="AH1761" s="82">
        <f>_xll.qlIndexFixing($Y$21,$AC1761,TRUE,_xll.ohTrigger(trigger))</f>
        <v>1.513160287826636E-2</v>
      </c>
      <c r="AI1761" s="43" t="e">
        <f>_xll.qlIndexFixing($Y$6,$AC1761,TRUE,trigger)</f>
        <v>#NUM!</v>
      </c>
      <c r="AJ1761" s="45" t="e">
        <f t="shared" si="69"/>
        <v>#NUM!</v>
      </c>
    </row>
    <row r="1762" spans="28:36" x14ac:dyDescent="0.2">
      <c r="AB1762" s="114" t="s">
        <v>87</v>
      </c>
      <c r="AC1762" s="40">
        <f>_xll.qlInterestRateIndexFixingDate($Y$21,AD1762)</f>
        <v>51740</v>
      </c>
      <c r="AD1762" s="40">
        <f>_xll.qlCalendarAdvance(calendar,$AD1761,AB1762,,,trigger)</f>
        <v>51742</v>
      </c>
      <c r="AE1762" s="40">
        <f>_xll.qlInterestRateIndexMaturity($Y$21,AD1762,)</f>
        <v>51834</v>
      </c>
      <c r="AF1762" s="43" t="e">
        <f>_xll.qlTenorBasisValue(TenorBasis3M,AD1762,_xll.ohTrigger(trigger,$Y$36))</f>
        <v>#NUM!</v>
      </c>
      <c r="AG1762" s="82" t="e">
        <f t="shared" si="68"/>
        <v>#NUM!</v>
      </c>
      <c r="AH1762" s="82">
        <f>_xll.qlIndexFixing($Y$21,$AC1762,TRUE,_xll.ohTrigger(trigger))</f>
        <v>1.5128782769419914E-2</v>
      </c>
      <c r="AI1762" s="43" t="e">
        <f>_xll.qlIndexFixing($Y$6,$AC1762,TRUE,trigger)</f>
        <v>#NUM!</v>
      </c>
      <c r="AJ1762" s="45" t="e">
        <f t="shared" si="69"/>
        <v>#NUM!</v>
      </c>
    </row>
    <row r="1763" spans="28:36" x14ac:dyDescent="0.2">
      <c r="AB1763" s="114" t="s">
        <v>87</v>
      </c>
      <c r="AC1763" s="40">
        <f>_xll.qlInterestRateIndexFixingDate($Y$21,AD1763)</f>
        <v>51747</v>
      </c>
      <c r="AD1763" s="40">
        <f>_xll.qlCalendarAdvance(calendar,$AD1762,AB1763,,,trigger)</f>
        <v>51749</v>
      </c>
      <c r="AE1763" s="40">
        <f>_xll.qlInterestRateIndexMaturity($Y$21,AD1763,)</f>
        <v>51840</v>
      </c>
      <c r="AF1763" s="43" t="e">
        <f>_xll.qlTenorBasisValue(TenorBasis3M,AD1763,_xll.ohTrigger(trigger,$Y$36))</f>
        <v>#NUM!</v>
      </c>
      <c r="AG1763" s="82" t="e">
        <f t="shared" si="68"/>
        <v>#NUM!</v>
      </c>
      <c r="AH1763" s="82">
        <f>_xll.qlIndexFixing($Y$21,$AC1763,TRUE,_xll.ohTrigger(trigger))</f>
        <v>1.5125873523301102E-2</v>
      </c>
      <c r="AI1763" s="43" t="e">
        <f>_xll.qlIndexFixing($Y$6,$AC1763,TRUE,trigger)</f>
        <v>#NUM!</v>
      </c>
      <c r="AJ1763" s="45" t="e">
        <f t="shared" si="69"/>
        <v>#NUM!</v>
      </c>
    </row>
    <row r="1764" spans="28:36" x14ac:dyDescent="0.2">
      <c r="AB1764" s="114" t="s">
        <v>87</v>
      </c>
      <c r="AC1764" s="40">
        <f>_xll.qlInterestRateIndexFixingDate($Y$21,AD1764)</f>
        <v>51754</v>
      </c>
      <c r="AD1764" s="40">
        <f>_xll.qlCalendarAdvance(calendar,$AD1763,AB1764,,,trigger)</f>
        <v>51756</v>
      </c>
      <c r="AE1764" s="40">
        <f>_xll.qlInterestRateIndexMaturity($Y$21,AD1764,)</f>
        <v>51847</v>
      </c>
      <c r="AF1764" s="43" t="e">
        <f>_xll.qlTenorBasisValue(TenorBasis3M,AD1764,_xll.ohTrigger(trigger,$Y$36))</f>
        <v>#NUM!</v>
      </c>
      <c r="AG1764" s="82" t="e">
        <f t="shared" si="68"/>
        <v>#NUM!</v>
      </c>
      <c r="AH1764" s="82">
        <f>_xll.qlIndexFixing($Y$21,$AC1764,TRUE,_xll.ohTrigger(trigger))</f>
        <v>1.5123123376340829E-2</v>
      </c>
      <c r="AI1764" s="43" t="e">
        <f>_xll.qlIndexFixing($Y$6,$AC1764,TRUE,trigger)</f>
        <v>#NUM!</v>
      </c>
      <c r="AJ1764" s="45" t="e">
        <f t="shared" si="69"/>
        <v>#NUM!</v>
      </c>
    </row>
    <row r="1765" spans="28:36" x14ac:dyDescent="0.2">
      <c r="AB1765" s="114" t="s">
        <v>87</v>
      </c>
      <c r="AC1765" s="40">
        <f>_xll.qlInterestRateIndexFixingDate($Y$21,AD1765)</f>
        <v>51761</v>
      </c>
      <c r="AD1765" s="40">
        <f>_xll.qlCalendarAdvance(calendar,$AD1764,AB1765,,,trigger)</f>
        <v>51763</v>
      </c>
      <c r="AE1765" s="40">
        <f>_xll.qlInterestRateIndexMaturity($Y$21,AD1765,)</f>
        <v>51854</v>
      </c>
      <c r="AF1765" s="43" t="e">
        <f>_xll.qlTenorBasisValue(TenorBasis3M,AD1765,_xll.ohTrigger(trigger,$Y$36))</f>
        <v>#NUM!</v>
      </c>
      <c r="AG1765" s="82" t="e">
        <f t="shared" si="68"/>
        <v>#NUM!</v>
      </c>
      <c r="AH1765" s="82">
        <f>_xll.qlIndexFixing($Y$21,$AC1765,TRUE,_xll.ohTrigger(trigger))</f>
        <v>1.5120409444463358E-2</v>
      </c>
      <c r="AI1765" s="43" t="e">
        <f>_xll.qlIndexFixing($Y$6,$AC1765,TRUE,trigger)</f>
        <v>#NUM!</v>
      </c>
      <c r="AJ1765" s="45" t="e">
        <f t="shared" si="69"/>
        <v>#NUM!</v>
      </c>
    </row>
    <row r="1766" spans="28:36" x14ac:dyDescent="0.2">
      <c r="AB1766" s="114" t="s">
        <v>87</v>
      </c>
      <c r="AC1766" s="40">
        <f>_xll.qlInterestRateIndexFixingDate($Y$21,AD1766)</f>
        <v>51768</v>
      </c>
      <c r="AD1766" s="40">
        <f>_xll.qlCalendarAdvance(calendar,$AD1765,AB1766,,,trigger)</f>
        <v>51770</v>
      </c>
      <c r="AE1766" s="40">
        <f>_xll.qlInterestRateIndexMaturity($Y$21,AD1766,)</f>
        <v>51862</v>
      </c>
      <c r="AF1766" s="43" t="e">
        <f>_xll.qlTenorBasisValue(TenorBasis3M,AD1766,_xll.ohTrigger(trigger,$Y$36))</f>
        <v>#NUM!</v>
      </c>
      <c r="AG1766" s="82" t="e">
        <f t="shared" si="68"/>
        <v>#NUM!</v>
      </c>
      <c r="AH1766" s="82">
        <f>_xll.qlIndexFixing($Y$21,$AC1766,TRUE,_xll.ohTrigger(trigger))</f>
        <v>1.5117864500973174E-2</v>
      </c>
      <c r="AI1766" s="43" t="e">
        <f>_xll.qlIndexFixing($Y$6,$AC1766,TRUE,trigger)</f>
        <v>#NUM!</v>
      </c>
      <c r="AJ1766" s="45" t="e">
        <f t="shared" si="69"/>
        <v>#NUM!</v>
      </c>
    </row>
    <row r="1767" spans="28:36" x14ac:dyDescent="0.2">
      <c r="AB1767" s="114" t="s">
        <v>87</v>
      </c>
      <c r="AC1767" s="40">
        <f>_xll.qlInterestRateIndexFixingDate($Y$21,AD1767)</f>
        <v>51775</v>
      </c>
      <c r="AD1767" s="40">
        <f>_xll.qlCalendarAdvance(calendar,$AD1766,AB1767,,,trigger)</f>
        <v>51777</v>
      </c>
      <c r="AE1767" s="40">
        <f>_xll.qlInterestRateIndexMaturity($Y$21,AD1767,)</f>
        <v>51869</v>
      </c>
      <c r="AF1767" s="43" t="e">
        <f>_xll.qlTenorBasisValue(TenorBasis3M,AD1767,_xll.ohTrigger(trigger,$Y$36))</f>
        <v>#NUM!</v>
      </c>
      <c r="AG1767" s="82" t="e">
        <f t="shared" si="68"/>
        <v>#NUM!</v>
      </c>
      <c r="AH1767" s="82">
        <f>_xll.qlIndexFixing($Y$21,$AC1767,TRUE,_xll.ohTrigger(trigger))</f>
        <v>1.5115225475217859E-2</v>
      </c>
      <c r="AI1767" s="43" t="e">
        <f>_xll.qlIndexFixing($Y$6,$AC1767,TRUE,trigger)</f>
        <v>#NUM!</v>
      </c>
      <c r="AJ1767" s="45" t="e">
        <f t="shared" si="69"/>
        <v>#NUM!</v>
      </c>
    </row>
    <row r="1768" spans="28:36" x14ac:dyDescent="0.2">
      <c r="AB1768" s="114" t="s">
        <v>87</v>
      </c>
      <c r="AC1768" s="40">
        <f>_xll.qlInterestRateIndexFixingDate($Y$21,AD1768)</f>
        <v>51782</v>
      </c>
      <c r="AD1768" s="40">
        <f>_xll.qlCalendarAdvance(calendar,$AD1767,AB1768,,,trigger)</f>
        <v>51784</v>
      </c>
      <c r="AE1768" s="40">
        <f>_xll.qlInterestRateIndexMaturity($Y$21,AD1768,)</f>
        <v>51876</v>
      </c>
      <c r="AF1768" s="43" t="e">
        <f>_xll.qlTenorBasisValue(TenorBasis3M,AD1768,_xll.ohTrigger(trigger,$Y$36))</f>
        <v>#NUM!</v>
      </c>
      <c r="AG1768" s="82" t="e">
        <f t="shared" si="68"/>
        <v>#NUM!</v>
      </c>
      <c r="AH1768" s="82">
        <f>_xll.qlIndexFixing($Y$21,$AC1768,TRUE,_xll.ohTrigger(trigger))</f>
        <v>1.5112622665858513E-2</v>
      </c>
      <c r="AI1768" s="43" t="e">
        <f>_xll.qlIndexFixing($Y$6,$AC1768,TRUE,trigger)</f>
        <v>#NUM!</v>
      </c>
      <c r="AJ1768" s="45" t="e">
        <f t="shared" si="69"/>
        <v>#NUM!</v>
      </c>
    </row>
    <row r="1769" spans="28:36" x14ac:dyDescent="0.2">
      <c r="AB1769" s="114" t="s">
        <v>87</v>
      </c>
      <c r="AC1769" s="40">
        <f>_xll.qlInterestRateIndexFixingDate($Y$21,AD1769)</f>
        <v>51789</v>
      </c>
      <c r="AD1769" s="40">
        <f>_xll.qlCalendarAdvance(calendar,$AD1768,AB1769,,,trigger)</f>
        <v>51791</v>
      </c>
      <c r="AE1769" s="40">
        <f>_xll.qlInterestRateIndexMaturity($Y$21,AD1769,)</f>
        <v>51883</v>
      </c>
      <c r="AF1769" s="43" t="e">
        <f>_xll.qlTenorBasisValue(TenorBasis3M,AD1769,_xll.ohTrigger(trigger,$Y$36))</f>
        <v>#NUM!</v>
      </c>
      <c r="AG1769" s="82" t="e">
        <f t="shared" si="68"/>
        <v>#NUM!</v>
      </c>
      <c r="AH1769" s="82">
        <f>_xll.qlIndexFixing($Y$21,$AC1769,TRUE,_xll.ohTrigger(trigger))</f>
        <v>1.511005607282128E-2</v>
      </c>
      <c r="AI1769" s="43" t="e">
        <f>_xll.qlIndexFixing($Y$6,$AC1769,TRUE,trigger)</f>
        <v>#NUM!</v>
      </c>
      <c r="AJ1769" s="45" t="e">
        <f t="shared" si="69"/>
        <v>#NUM!</v>
      </c>
    </row>
    <row r="1770" spans="28:36" x14ac:dyDescent="0.2">
      <c r="AB1770" s="114" t="s">
        <v>87</v>
      </c>
      <c r="AC1770" s="40">
        <f>_xll.qlInterestRateIndexFixingDate($Y$21,AD1770)</f>
        <v>51796</v>
      </c>
      <c r="AD1770" s="40">
        <f>_xll.qlCalendarAdvance(calendar,$AD1769,AB1770,,,trigger)</f>
        <v>51798</v>
      </c>
      <c r="AE1770" s="40">
        <f>_xll.qlInterestRateIndexMaturity($Y$21,AD1770,)</f>
        <v>51890</v>
      </c>
      <c r="AF1770" s="43" t="e">
        <f>_xll.qlTenorBasisValue(TenorBasis3M,AD1770,_xll.ohTrigger(trigger,$Y$36))</f>
        <v>#NUM!</v>
      </c>
      <c r="AG1770" s="82" t="e">
        <f t="shared" si="68"/>
        <v>#NUM!</v>
      </c>
      <c r="AH1770" s="82">
        <f>_xll.qlIndexFixing($Y$21,$AC1770,TRUE,_xll.ohTrigger(trigger))</f>
        <v>1.5107525696039263E-2</v>
      </c>
      <c r="AI1770" s="43" t="e">
        <f>_xll.qlIndexFixing($Y$6,$AC1770,TRUE,trigger)</f>
        <v>#NUM!</v>
      </c>
      <c r="AJ1770" s="45" t="e">
        <f t="shared" si="69"/>
        <v>#NUM!</v>
      </c>
    </row>
    <row r="1771" spans="28:36" x14ac:dyDescent="0.2">
      <c r="AB1771" s="114" t="s">
        <v>87</v>
      </c>
      <c r="AC1771" s="40">
        <f>_xll.qlInterestRateIndexFixingDate($Y$21,AD1771)</f>
        <v>51803</v>
      </c>
      <c r="AD1771" s="40">
        <f>_xll.qlCalendarAdvance(calendar,$AD1770,AB1771,,,trigger)</f>
        <v>51805</v>
      </c>
      <c r="AE1771" s="40">
        <f>_xll.qlInterestRateIndexMaturity($Y$21,AD1771,)</f>
        <v>51897</v>
      </c>
      <c r="AF1771" s="43" t="e">
        <f>_xll.qlTenorBasisValue(TenorBasis3M,AD1771,_xll.ohTrigger(trigger,$Y$36))</f>
        <v>#NUM!</v>
      </c>
      <c r="AG1771" s="82" t="e">
        <f t="shared" si="68"/>
        <v>#NUM!</v>
      </c>
      <c r="AH1771" s="82">
        <f>_xll.qlIndexFixing($Y$21,$AC1771,TRUE,_xll.ohTrigger(trigger))</f>
        <v>1.5105031535436863E-2</v>
      </c>
      <c r="AI1771" s="43" t="e">
        <f>_xll.qlIndexFixing($Y$6,$AC1771,TRUE,trigger)</f>
        <v>#NUM!</v>
      </c>
      <c r="AJ1771" s="45" t="e">
        <f t="shared" si="69"/>
        <v>#NUM!</v>
      </c>
    </row>
    <row r="1772" spans="28:36" x14ac:dyDescent="0.2">
      <c r="AB1772" s="114" t="s">
        <v>87</v>
      </c>
      <c r="AC1772" s="40">
        <f>_xll.qlInterestRateIndexFixingDate($Y$21,AD1772)</f>
        <v>51810</v>
      </c>
      <c r="AD1772" s="40">
        <f>_xll.qlCalendarAdvance(calendar,$AD1771,AB1772,,,trigger)</f>
        <v>51812</v>
      </c>
      <c r="AE1772" s="40">
        <f>_xll.qlInterestRateIndexMaturity($Y$21,AD1772,)</f>
        <v>51904</v>
      </c>
      <c r="AF1772" s="43" t="e">
        <f>_xll.qlTenorBasisValue(TenorBasis3M,AD1772,_xll.ohTrigger(trigger,$Y$36))</f>
        <v>#NUM!</v>
      </c>
      <c r="AG1772" s="82" t="e">
        <f t="shared" si="68"/>
        <v>#NUM!</v>
      </c>
      <c r="AH1772" s="82">
        <f>_xll.qlIndexFixing($Y$21,$AC1772,TRUE,_xll.ohTrigger(trigger))</f>
        <v>1.5102573590948919E-2</v>
      </c>
      <c r="AI1772" s="43" t="e">
        <f>_xll.qlIndexFixing($Y$6,$AC1772,TRUE,trigger)</f>
        <v>#NUM!</v>
      </c>
      <c r="AJ1772" s="45" t="e">
        <f t="shared" si="69"/>
        <v>#NUM!</v>
      </c>
    </row>
    <row r="1773" spans="28:36" x14ac:dyDescent="0.2">
      <c r="AB1773" s="114" t="s">
        <v>87</v>
      </c>
      <c r="AC1773" s="40">
        <f>_xll.qlInterestRateIndexFixingDate($Y$21,AD1773)</f>
        <v>51817</v>
      </c>
      <c r="AD1773" s="40">
        <f>_xll.qlCalendarAdvance(calendar,$AD1772,AB1773,,,trigger)</f>
        <v>51819</v>
      </c>
      <c r="AE1773" s="40">
        <f>_xll.qlInterestRateIndexMaturity($Y$21,AD1773,)</f>
        <v>51911</v>
      </c>
      <c r="AF1773" s="43" t="e">
        <f>_xll.qlTenorBasisValue(TenorBasis3M,AD1773,_xll.ohTrigger(trigger,$Y$36))</f>
        <v>#NUM!</v>
      </c>
      <c r="AG1773" s="82" t="e">
        <f t="shared" si="68"/>
        <v>#NUM!</v>
      </c>
      <c r="AH1773" s="82">
        <f>_xll.qlIndexFixing($Y$21,$AC1773,TRUE,_xll.ohTrigger(trigger))</f>
        <v>1.5100151862506791E-2</v>
      </c>
      <c r="AI1773" s="43" t="e">
        <f>_xll.qlIndexFixing($Y$6,$AC1773,TRUE,trigger)</f>
        <v>#NUM!</v>
      </c>
      <c r="AJ1773" s="45" t="e">
        <f t="shared" si="69"/>
        <v>#NUM!</v>
      </c>
    </row>
    <row r="1774" spans="28:36" x14ac:dyDescent="0.2">
      <c r="AB1774" s="114" t="s">
        <v>87</v>
      </c>
      <c r="AC1774" s="40">
        <f>_xll.qlInterestRateIndexFixingDate($Y$21,AD1774)</f>
        <v>51824</v>
      </c>
      <c r="AD1774" s="40">
        <f>_xll.qlCalendarAdvance(calendar,$AD1773,AB1774,,,trigger)</f>
        <v>51826</v>
      </c>
      <c r="AE1774" s="40">
        <f>_xll.qlInterestRateIndexMaturity($Y$21,AD1774,)</f>
        <v>51918</v>
      </c>
      <c r="AF1774" s="43" t="e">
        <f>_xll.qlTenorBasisValue(TenorBasis3M,AD1774,_xll.ohTrigger(trigger,$Y$36))</f>
        <v>#NUM!</v>
      </c>
      <c r="AG1774" s="82" t="e">
        <f t="shared" si="68"/>
        <v>#NUM!</v>
      </c>
      <c r="AH1774" s="82">
        <f>_xll.qlIndexFixing($Y$21,$AC1774,TRUE,_xll.ohTrigger(trigger))</f>
        <v>1.5097766350042703E-2</v>
      </c>
      <c r="AI1774" s="43" t="e">
        <f>_xll.qlIndexFixing($Y$6,$AC1774,TRUE,trigger)</f>
        <v>#NUM!</v>
      </c>
      <c r="AJ1774" s="45" t="e">
        <f t="shared" si="69"/>
        <v>#NUM!</v>
      </c>
    </row>
    <row r="1775" spans="28:36" x14ac:dyDescent="0.2">
      <c r="AB1775" s="114" t="s">
        <v>87</v>
      </c>
      <c r="AC1775" s="40">
        <f>_xll.qlInterestRateIndexFixingDate($Y$21,AD1775)</f>
        <v>51831</v>
      </c>
      <c r="AD1775" s="40">
        <f>_xll.qlCalendarAdvance(calendar,$AD1774,AB1775,,,trigger)</f>
        <v>51833</v>
      </c>
      <c r="AE1775" s="40">
        <f>_xll.qlInterestRateIndexMaturity($Y$21,AD1775,)</f>
        <v>51925</v>
      </c>
      <c r="AF1775" s="43" t="e">
        <f>_xll.qlTenorBasisValue(TenorBasis3M,AD1775,_xll.ohTrigger(trigger,$Y$36))</f>
        <v>#NUM!</v>
      </c>
      <c r="AG1775" s="82" t="e">
        <f t="shared" si="68"/>
        <v>#NUM!</v>
      </c>
      <c r="AH1775" s="82">
        <f>_xll.qlIndexFixing($Y$21,$AC1775,TRUE,_xll.ohTrigger(trigger))</f>
        <v>1.5095417053490627E-2</v>
      </c>
      <c r="AI1775" s="43" t="e">
        <f>_xll.qlIndexFixing($Y$6,$AC1775,TRUE,trigger)</f>
        <v>#NUM!</v>
      </c>
      <c r="AJ1775" s="45" t="e">
        <f t="shared" si="69"/>
        <v>#NUM!</v>
      </c>
    </row>
    <row r="1776" spans="28:36" x14ac:dyDescent="0.2">
      <c r="AB1776" s="114" t="s">
        <v>87</v>
      </c>
      <c r="AC1776" s="40">
        <f>_xll.qlInterestRateIndexFixingDate($Y$21,AD1776)</f>
        <v>51838</v>
      </c>
      <c r="AD1776" s="40">
        <f>_xll.qlCalendarAdvance(calendar,$AD1775,AB1776,,,trigger)</f>
        <v>51840</v>
      </c>
      <c r="AE1776" s="40">
        <f>_xll.qlInterestRateIndexMaturity($Y$21,AD1776,)</f>
        <v>51930</v>
      </c>
      <c r="AF1776" s="43" t="e">
        <f>_xll.qlTenorBasisValue(TenorBasis3M,AD1776,_xll.ohTrigger(trigger,$Y$36))</f>
        <v>#NUM!</v>
      </c>
      <c r="AG1776" s="82" t="e">
        <f t="shared" si="68"/>
        <v>#NUM!</v>
      </c>
      <c r="AH1776" s="82">
        <f>_xll.qlIndexFixing($Y$21,$AC1776,TRUE,_xll.ohTrigger(trigger))</f>
        <v>1.509278900672939E-2</v>
      </c>
      <c r="AI1776" s="43" t="e">
        <f>_xll.qlIndexFixing($Y$6,$AC1776,TRUE,trigger)</f>
        <v>#NUM!</v>
      </c>
      <c r="AJ1776" s="45" t="e">
        <f t="shared" si="69"/>
        <v>#NUM!</v>
      </c>
    </row>
    <row r="1777" spans="28:36" x14ac:dyDescent="0.2">
      <c r="AB1777" s="114" t="s">
        <v>87</v>
      </c>
      <c r="AC1777" s="40">
        <f>_xll.qlInterestRateIndexFixingDate($Y$21,AD1777)</f>
        <v>51845</v>
      </c>
      <c r="AD1777" s="40">
        <f>_xll.qlCalendarAdvance(calendar,$AD1776,AB1777,,,trigger)</f>
        <v>51847</v>
      </c>
      <c r="AE1777" s="40">
        <f>_xll.qlInterestRateIndexMaturity($Y$21,AD1777,)</f>
        <v>51937</v>
      </c>
      <c r="AF1777" s="43" t="e">
        <f>_xll.qlTenorBasisValue(TenorBasis3M,AD1777,_xll.ohTrigger(trigger,$Y$36))</f>
        <v>#NUM!</v>
      </c>
      <c r="AG1777" s="82" t="e">
        <f t="shared" si="68"/>
        <v>#NUM!</v>
      </c>
      <c r="AH1777" s="82">
        <f>_xll.qlIndexFixing($Y$21,$AC1777,TRUE,_xll.ohTrigger(trigger))</f>
        <v>1.5090507159100319E-2</v>
      </c>
      <c r="AI1777" s="43" t="e">
        <f>_xll.qlIndexFixing($Y$6,$AC1777,TRUE,trigger)</f>
        <v>#NUM!</v>
      </c>
      <c r="AJ1777" s="45" t="e">
        <f t="shared" si="69"/>
        <v>#NUM!</v>
      </c>
    </row>
    <row r="1778" spans="28:36" x14ac:dyDescent="0.2">
      <c r="AB1778" s="114" t="s">
        <v>87</v>
      </c>
      <c r="AC1778" s="40">
        <f>_xll.qlInterestRateIndexFixingDate($Y$21,AD1778)</f>
        <v>51852</v>
      </c>
      <c r="AD1778" s="40">
        <f>_xll.qlCalendarAdvance(calendar,$AD1777,AB1778,,,trigger)</f>
        <v>51854</v>
      </c>
      <c r="AE1778" s="40">
        <f>_xll.qlInterestRateIndexMaturity($Y$21,AD1778,)</f>
        <v>51944</v>
      </c>
      <c r="AF1778" s="43" t="e">
        <f>_xll.qlTenorBasisValue(TenorBasis3M,AD1778,_xll.ohTrigger(trigger,$Y$36))</f>
        <v>#NUM!</v>
      </c>
      <c r="AG1778" s="82" t="e">
        <f t="shared" si="68"/>
        <v>#NUM!</v>
      </c>
      <c r="AH1778" s="82">
        <f>_xll.qlIndexFixing($Y$21,$AC1778,TRUE,_xll.ohTrigger(trigger))</f>
        <v>1.5088261524141444E-2</v>
      </c>
      <c r="AI1778" s="43" t="e">
        <f>_xll.qlIndexFixing($Y$6,$AC1778,TRUE,trigger)</f>
        <v>#NUM!</v>
      </c>
      <c r="AJ1778" s="45" t="e">
        <f t="shared" si="69"/>
        <v>#NUM!</v>
      </c>
    </row>
    <row r="1779" spans="28:36" x14ac:dyDescent="0.2">
      <c r="AB1779" s="114" t="s">
        <v>87</v>
      </c>
      <c r="AC1779" s="40">
        <f>_xll.qlInterestRateIndexFixingDate($Y$21,AD1779)</f>
        <v>51858</v>
      </c>
      <c r="AD1779" s="40">
        <f>_xll.qlCalendarAdvance(calendar,$AD1778,AB1779,,,trigger)</f>
        <v>51862</v>
      </c>
      <c r="AE1779" s="40">
        <f>_xll.qlInterestRateIndexMaturity($Y$21,AD1779,)</f>
        <v>51952</v>
      </c>
      <c r="AF1779" s="43" t="e">
        <f>_xll.qlTenorBasisValue(TenorBasis3M,AD1779,_xll.ohTrigger(trigger,$Y$36))</f>
        <v>#NUM!</v>
      </c>
      <c r="AG1779" s="82" t="e">
        <f t="shared" si="68"/>
        <v>#NUM!</v>
      </c>
      <c r="AH1779" s="82">
        <f>_xll.qlIndexFixing($Y$21,$AC1779,TRUE,_xll.ohTrigger(trigger))</f>
        <v>1.5085739426154987E-2</v>
      </c>
      <c r="AI1779" s="43" t="e">
        <f>_xll.qlIndexFixing($Y$6,$AC1779,TRUE,trigger)</f>
        <v>#NUM!</v>
      </c>
      <c r="AJ1779" s="45" t="e">
        <f t="shared" si="69"/>
        <v>#NUM!</v>
      </c>
    </row>
    <row r="1780" spans="28:36" x14ac:dyDescent="0.2">
      <c r="AB1780" s="114" t="s">
        <v>87</v>
      </c>
      <c r="AC1780" s="40">
        <f>_xll.qlInterestRateIndexFixingDate($Y$21,AD1780)</f>
        <v>51866</v>
      </c>
      <c r="AD1780" s="40">
        <f>_xll.qlCalendarAdvance(calendar,$AD1779,AB1780,,,trigger)</f>
        <v>51869</v>
      </c>
      <c r="AE1780" s="40">
        <f>_xll.qlInterestRateIndexMaturity($Y$21,AD1780,)</f>
        <v>51959</v>
      </c>
      <c r="AF1780" s="43" t="e">
        <f>_xll.qlTenorBasisValue(TenorBasis3M,AD1780,_xll.ohTrigger(trigger,$Y$36))</f>
        <v>#NUM!</v>
      </c>
      <c r="AG1780" s="82" t="e">
        <f t="shared" si="68"/>
        <v>#NUM!</v>
      </c>
      <c r="AH1780" s="82">
        <f>_xll.qlIndexFixing($Y$21,$AC1780,TRUE,_xll.ohTrigger(trigger))</f>
        <v>1.5083571389572725E-2</v>
      </c>
      <c r="AI1780" s="43" t="e">
        <f>_xll.qlIndexFixing($Y$6,$AC1780,TRUE,trigger)</f>
        <v>#NUM!</v>
      </c>
      <c r="AJ1780" s="45" t="e">
        <f t="shared" si="69"/>
        <v>#NUM!</v>
      </c>
    </row>
    <row r="1781" spans="28:36" x14ac:dyDescent="0.2">
      <c r="AB1781" s="114" t="s">
        <v>87</v>
      </c>
      <c r="AC1781" s="40">
        <f>_xll.qlInterestRateIndexFixingDate($Y$21,AD1781)</f>
        <v>51874</v>
      </c>
      <c r="AD1781" s="40">
        <f>_xll.qlCalendarAdvance(calendar,$AD1780,AB1781,,,trigger)</f>
        <v>51876</v>
      </c>
      <c r="AE1781" s="40">
        <f>_xll.qlInterestRateIndexMaturity($Y$21,AD1781,)</f>
        <v>51966</v>
      </c>
      <c r="AF1781" s="43" t="e">
        <f>_xll.qlTenorBasisValue(TenorBasis3M,AD1781,_xll.ohTrigger(trigger,$Y$36))</f>
        <v>#NUM!</v>
      </c>
      <c r="AG1781" s="82" t="e">
        <f t="shared" si="68"/>
        <v>#NUM!</v>
      </c>
      <c r="AH1781" s="82">
        <f>_xll.qlIndexFixing($Y$21,$AC1781,TRUE,_xll.ohTrigger(trigger))</f>
        <v>1.5081439565473254E-2</v>
      </c>
      <c r="AI1781" s="43" t="e">
        <f>_xll.qlIndexFixing($Y$6,$AC1781,TRUE,trigger)</f>
        <v>#NUM!</v>
      </c>
      <c r="AJ1781" s="45" t="e">
        <f t="shared" si="69"/>
        <v>#NUM!</v>
      </c>
    </row>
    <row r="1782" spans="28:36" x14ac:dyDescent="0.2">
      <c r="AB1782" s="114" t="s">
        <v>87</v>
      </c>
      <c r="AC1782" s="40">
        <f>_xll.qlInterestRateIndexFixingDate($Y$21,AD1782)</f>
        <v>51881</v>
      </c>
      <c r="AD1782" s="40">
        <f>_xll.qlCalendarAdvance(calendar,$AD1781,AB1782,,,trigger)</f>
        <v>51883</v>
      </c>
      <c r="AE1782" s="40">
        <f>_xll.qlInterestRateIndexMaturity($Y$21,AD1782,)</f>
        <v>51973</v>
      </c>
      <c r="AF1782" s="43" t="e">
        <f>_xll.qlTenorBasisValue(TenorBasis3M,AD1782,_xll.ohTrigger(trigger,$Y$36))</f>
        <v>#NUM!</v>
      </c>
      <c r="AG1782" s="82" t="e">
        <f t="shared" si="68"/>
        <v>#NUM!</v>
      </c>
      <c r="AH1782" s="82">
        <f>_xll.qlIndexFixing($Y$21,$AC1782,TRUE,_xll.ohTrigger(trigger))</f>
        <v>1.5079343953798841E-2</v>
      </c>
      <c r="AI1782" s="43" t="e">
        <f>_xll.qlIndexFixing($Y$6,$AC1782,TRUE,trigger)</f>
        <v>#NUM!</v>
      </c>
      <c r="AJ1782" s="45" t="e">
        <f t="shared" si="69"/>
        <v>#NUM!</v>
      </c>
    </row>
    <row r="1783" spans="28:36" x14ac:dyDescent="0.2">
      <c r="AB1783" s="114" t="s">
        <v>87</v>
      </c>
      <c r="AC1783" s="40">
        <f>_xll.qlInterestRateIndexFixingDate($Y$21,AD1783)</f>
        <v>51888</v>
      </c>
      <c r="AD1783" s="40">
        <f>_xll.qlCalendarAdvance(calendar,$AD1782,AB1783,,,trigger)</f>
        <v>51890</v>
      </c>
      <c r="AE1783" s="40">
        <f>_xll.qlInterestRateIndexMaturity($Y$21,AD1783,)</f>
        <v>51980</v>
      </c>
      <c r="AF1783" s="43" t="e">
        <f>_xll.qlTenorBasisValue(TenorBasis3M,AD1783,_xll.ohTrigger(trigger,$Y$36))</f>
        <v>#NUM!</v>
      </c>
      <c r="AG1783" s="82" t="e">
        <f t="shared" si="68"/>
        <v>#NUM!</v>
      </c>
      <c r="AH1783" s="82">
        <f>_xll.qlIndexFixing($Y$21,$AC1783,TRUE,_xll.ohTrigger(trigger))</f>
        <v>1.5077284554492643E-2</v>
      </c>
      <c r="AI1783" s="43" t="e">
        <f>_xll.qlIndexFixing($Y$6,$AC1783,TRUE,trigger)</f>
        <v>#NUM!</v>
      </c>
      <c r="AJ1783" s="45" t="e">
        <f t="shared" si="69"/>
        <v>#NUM!</v>
      </c>
    </row>
    <row r="1784" spans="28:36" x14ac:dyDescent="0.2">
      <c r="AB1784" s="114" t="s">
        <v>87</v>
      </c>
      <c r="AC1784" s="40">
        <f>_xll.qlInterestRateIndexFixingDate($Y$21,AD1784)</f>
        <v>51895</v>
      </c>
      <c r="AD1784" s="40">
        <f>_xll.qlCalendarAdvance(calendar,$AD1783,AB1784,,,trigger)</f>
        <v>51897</v>
      </c>
      <c r="AE1784" s="40">
        <f>_xll.qlInterestRateIndexMaturity($Y$21,AD1784,)</f>
        <v>51986</v>
      </c>
      <c r="AF1784" s="43" t="e">
        <f>_xll.qlTenorBasisValue(TenorBasis3M,AD1784,_xll.ohTrigger(trigger,$Y$36))</f>
        <v>#NUM!</v>
      </c>
      <c r="AG1784" s="82" t="e">
        <f t="shared" si="68"/>
        <v>#NUM!</v>
      </c>
      <c r="AH1784" s="82">
        <f>_xll.qlIndexFixing($Y$21,$AC1784,TRUE,_xll.ohTrigger(trigger))</f>
        <v>1.5075083918856208E-2</v>
      </c>
      <c r="AI1784" s="43" t="e">
        <f>_xll.qlIndexFixing($Y$6,$AC1784,TRUE,trigger)</f>
        <v>#NUM!</v>
      </c>
      <c r="AJ1784" s="45" t="e">
        <f t="shared" si="69"/>
        <v>#NUM!</v>
      </c>
    </row>
    <row r="1785" spans="28:36" x14ac:dyDescent="0.2">
      <c r="AB1785" s="114" t="s">
        <v>87</v>
      </c>
      <c r="AC1785" s="40">
        <f>_xll.qlInterestRateIndexFixingDate($Y$21,AD1785)</f>
        <v>51902</v>
      </c>
      <c r="AD1785" s="40">
        <f>_xll.qlCalendarAdvance(calendar,$AD1784,AB1785,,,trigger)</f>
        <v>51904</v>
      </c>
      <c r="AE1785" s="40">
        <f>_xll.qlInterestRateIndexMaturity($Y$21,AD1785,)</f>
        <v>51993</v>
      </c>
      <c r="AF1785" s="43" t="e">
        <f>_xll.qlTenorBasisValue(TenorBasis3M,AD1785,_xll.ohTrigger(trigger,$Y$36))</f>
        <v>#NUM!</v>
      </c>
      <c r="AG1785" s="82" t="e">
        <f t="shared" si="68"/>
        <v>#NUM!</v>
      </c>
      <c r="AH1785" s="82">
        <f>_xll.qlIndexFixing($Y$21,$AC1785,TRUE,_xll.ohTrigger(trigger))</f>
        <v>1.5073094440688382E-2</v>
      </c>
      <c r="AI1785" s="43" t="e">
        <f>_xll.qlIndexFixing($Y$6,$AC1785,TRUE,trigger)</f>
        <v>#NUM!</v>
      </c>
      <c r="AJ1785" s="45" t="e">
        <f t="shared" si="69"/>
        <v>#NUM!</v>
      </c>
    </row>
    <row r="1786" spans="28:36" x14ac:dyDescent="0.2">
      <c r="AB1786" s="114" t="s">
        <v>87</v>
      </c>
      <c r="AC1786" s="40">
        <f>_xll.qlInterestRateIndexFixingDate($Y$21,AD1786)</f>
        <v>51909</v>
      </c>
      <c r="AD1786" s="40">
        <f>_xll.qlCalendarAdvance(calendar,$AD1785,AB1786,,,trigger)</f>
        <v>51911</v>
      </c>
      <c r="AE1786" s="40">
        <f>_xll.qlInterestRateIndexMaturity($Y$21,AD1786,)</f>
        <v>52000</v>
      </c>
      <c r="AF1786" s="43" t="e">
        <f>_xll.qlTenorBasisValue(TenorBasis3M,AD1786,_xll.ohTrigger(trigger,$Y$36))</f>
        <v>#NUM!</v>
      </c>
      <c r="AG1786" s="82" t="e">
        <f t="shared" si="68"/>
        <v>#NUM!</v>
      </c>
      <c r="AH1786" s="82">
        <f>_xll.qlIndexFixing($Y$21,$AC1786,TRUE,_xll.ohTrigger(trigger))</f>
        <v>1.5071141173203548E-2</v>
      </c>
      <c r="AI1786" s="43" t="e">
        <f>_xll.qlIndexFixing($Y$6,$AC1786,TRUE,trigger)</f>
        <v>#NUM!</v>
      </c>
      <c r="AJ1786" s="45" t="e">
        <f t="shared" si="69"/>
        <v>#NUM!</v>
      </c>
    </row>
    <row r="1787" spans="28:36" x14ac:dyDescent="0.2">
      <c r="AB1787" s="114" t="s">
        <v>87</v>
      </c>
      <c r="AC1787" s="40">
        <f>_xll.qlInterestRateIndexFixingDate($Y$21,AD1787)</f>
        <v>51916</v>
      </c>
      <c r="AD1787" s="40">
        <f>_xll.qlCalendarAdvance(calendar,$AD1786,AB1787,,,trigger)</f>
        <v>51918</v>
      </c>
      <c r="AE1787" s="40">
        <f>_xll.qlInterestRateIndexMaturity($Y$21,AD1787,)</f>
        <v>52007</v>
      </c>
      <c r="AF1787" s="43" t="e">
        <f>_xll.qlTenorBasisValue(TenorBasis3M,AD1787,_xll.ohTrigger(trigger,$Y$36))</f>
        <v>#NUM!</v>
      </c>
      <c r="AG1787" s="82" t="e">
        <f t="shared" si="68"/>
        <v>#NUM!</v>
      </c>
      <c r="AH1787" s="82">
        <f>_xll.qlIndexFixing($Y$21,$AC1787,TRUE,_xll.ohTrigger(trigger))</f>
        <v>1.5069224116349611E-2</v>
      </c>
      <c r="AI1787" s="43" t="e">
        <f>_xll.qlIndexFixing($Y$6,$AC1787,TRUE,trigger)</f>
        <v>#NUM!</v>
      </c>
      <c r="AJ1787" s="45" t="e">
        <f t="shared" si="69"/>
        <v>#NUM!</v>
      </c>
    </row>
    <row r="1788" spans="28:36" x14ac:dyDescent="0.2">
      <c r="AB1788" s="114" t="s">
        <v>87</v>
      </c>
      <c r="AC1788" s="40">
        <f>_xll.qlInterestRateIndexFixingDate($Y$21,AD1788)</f>
        <v>51923</v>
      </c>
      <c r="AD1788" s="40">
        <f>_xll.qlCalendarAdvance(calendar,$AD1787,AB1788,,,trigger)</f>
        <v>51925</v>
      </c>
      <c r="AE1788" s="40">
        <f>_xll.qlInterestRateIndexMaturity($Y$21,AD1788,)</f>
        <v>52016</v>
      </c>
      <c r="AF1788" s="43" t="e">
        <f>_xll.qlTenorBasisValue(TenorBasis3M,AD1788,_xll.ohTrigger(trigger,$Y$36))</f>
        <v>#NUM!</v>
      </c>
      <c r="AG1788" s="82" t="e">
        <f t="shared" si="68"/>
        <v>#NUM!</v>
      </c>
      <c r="AH1788" s="82">
        <f>_xll.qlIndexFixing($Y$21,$AC1788,TRUE,_xll.ohTrigger(trigger))</f>
        <v>1.506771845754995E-2</v>
      </c>
      <c r="AI1788" s="43" t="e">
        <f>_xll.qlIndexFixing($Y$6,$AC1788,TRUE,trigger)</f>
        <v>#NUM!</v>
      </c>
      <c r="AJ1788" s="45" t="e">
        <f t="shared" si="69"/>
        <v>#NUM!</v>
      </c>
    </row>
    <row r="1789" spans="28:36" x14ac:dyDescent="0.2">
      <c r="AB1789" s="114" t="s">
        <v>87</v>
      </c>
      <c r="AC1789" s="40">
        <f>_xll.qlInterestRateIndexFixingDate($Y$21,AD1789)</f>
        <v>51930</v>
      </c>
      <c r="AD1789" s="40">
        <f>_xll.qlCalendarAdvance(calendar,$AD1788,AB1789,,,trigger)</f>
        <v>51932</v>
      </c>
      <c r="AE1789" s="40">
        <f>_xll.qlInterestRateIndexMaturity($Y$21,AD1789,)</f>
        <v>52026</v>
      </c>
      <c r="AF1789" s="43" t="e">
        <f>_xll.qlTenorBasisValue(TenorBasis3M,AD1789,_xll.ohTrigger(trigger,$Y$36))</f>
        <v>#NUM!</v>
      </c>
      <c r="AG1789" s="82" t="e">
        <f t="shared" si="68"/>
        <v>#NUM!</v>
      </c>
      <c r="AH1789" s="82">
        <f>_xll.qlIndexFixing($Y$21,$AC1789,TRUE,_xll.ohTrigger(trigger))</f>
        <v>1.5066450986574217E-2</v>
      </c>
      <c r="AI1789" s="43" t="e">
        <f>_xll.qlIndexFixing($Y$6,$AC1789,TRUE,trigger)</f>
        <v>#NUM!</v>
      </c>
      <c r="AJ1789" s="45" t="e">
        <f t="shared" si="69"/>
        <v>#NUM!</v>
      </c>
    </row>
    <row r="1790" spans="28:36" x14ac:dyDescent="0.2">
      <c r="AB1790" s="114" t="s">
        <v>87</v>
      </c>
      <c r="AC1790" s="40">
        <f>_xll.qlInterestRateIndexFixingDate($Y$21,AD1790)</f>
        <v>51937</v>
      </c>
      <c r="AD1790" s="40">
        <f>_xll.qlCalendarAdvance(calendar,$AD1789,AB1790,,,trigger)</f>
        <v>51939</v>
      </c>
      <c r="AE1790" s="40">
        <f>_xll.qlInterestRateIndexMaturity($Y$21,AD1790,)</f>
        <v>52033</v>
      </c>
      <c r="AF1790" s="43" t="e">
        <f>_xll.qlTenorBasisValue(TenorBasis3M,AD1790,_xll.ohTrigger(trigger,$Y$36))</f>
        <v>#NUM!</v>
      </c>
      <c r="AG1790" s="82" t="e">
        <f t="shared" si="68"/>
        <v>#NUM!</v>
      </c>
      <c r="AH1790" s="82">
        <f>_xll.qlIndexFixing($Y$21,$AC1790,TRUE,_xll.ohTrigger(trigger))</f>
        <v>1.5064655118604988E-2</v>
      </c>
      <c r="AI1790" s="43" t="e">
        <f>_xll.qlIndexFixing($Y$6,$AC1790,TRUE,trigger)</f>
        <v>#NUM!</v>
      </c>
      <c r="AJ1790" s="45" t="e">
        <f t="shared" si="69"/>
        <v>#NUM!</v>
      </c>
    </row>
    <row r="1791" spans="28:36" x14ac:dyDescent="0.2">
      <c r="AB1791" s="114" t="s">
        <v>87</v>
      </c>
      <c r="AC1791" s="40">
        <f>_xll.qlInterestRateIndexFixingDate($Y$21,AD1791)</f>
        <v>51944</v>
      </c>
      <c r="AD1791" s="40">
        <f>_xll.qlCalendarAdvance(calendar,$AD1790,AB1791,,,trigger)</f>
        <v>51946</v>
      </c>
      <c r="AE1791" s="40">
        <f>_xll.qlInterestRateIndexMaturity($Y$21,AD1791,)</f>
        <v>52040</v>
      </c>
      <c r="AF1791" s="43" t="e">
        <f>_xll.qlTenorBasisValue(TenorBasis3M,AD1791,_xll.ohTrigger(trigger,$Y$36))</f>
        <v>#NUM!</v>
      </c>
      <c r="AG1791" s="82" t="e">
        <f t="shared" si="68"/>
        <v>#NUM!</v>
      </c>
      <c r="AH1791" s="82">
        <f>_xll.qlIndexFixing($Y$21,$AC1791,TRUE,_xll.ohTrigger(trigger))</f>
        <v>1.5062895468656684E-2</v>
      </c>
      <c r="AI1791" s="43" t="e">
        <f>_xll.qlIndexFixing($Y$6,$AC1791,TRUE,trigger)</f>
        <v>#NUM!</v>
      </c>
      <c r="AJ1791" s="45" t="e">
        <f t="shared" si="69"/>
        <v>#NUM!</v>
      </c>
    </row>
    <row r="1792" spans="28:36" x14ac:dyDescent="0.2">
      <c r="AB1792" s="114" t="s">
        <v>87</v>
      </c>
      <c r="AC1792" s="40">
        <f>_xll.qlInterestRateIndexFixingDate($Y$21,AD1792)</f>
        <v>51951</v>
      </c>
      <c r="AD1792" s="40">
        <f>_xll.qlCalendarAdvance(calendar,$AD1791,AB1792,,,trigger)</f>
        <v>51953</v>
      </c>
      <c r="AE1792" s="40">
        <f>_xll.qlInterestRateIndexMaturity($Y$21,AD1792,)</f>
        <v>52047</v>
      </c>
      <c r="AF1792" s="43" t="e">
        <f>_xll.qlTenorBasisValue(TenorBasis3M,AD1792,_xll.ohTrigger(trigger,$Y$36))</f>
        <v>#NUM!</v>
      </c>
      <c r="AG1792" s="82" t="e">
        <f t="shared" si="68"/>
        <v>#NUM!</v>
      </c>
      <c r="AH1792" s="82">
        <f>_xll.qlIndexFixing($Y$21,$AC1792,TRUE,_xll.ohTrigger(trigger))</f>
        <v>1.506117203668168E-2</v>
      </c>
      <c r="AI1792" s="43" t="e">
        <f>_xll.qlIndexFixing($Y$6,$AC1792,TRUE,trigger)</f>
        <v>#NUM!</v>
      </c>
      <c r="AJ1792" s="45" t="e">
        <f t="shared" si="69"/>
        <v>#NUM!</v>
      </c>
    </row>
    <row r="1793" spans="28:36" x14ac:dyDescent="0.2">
      <c r="AB1793" s="114" t="s">
        <v>87</v>
      </c>
      <c r="AC1793" s="40">
        <f>_xll.qlInterestRateIndexFixingDate($Y$21,AD1793)</f>
        <v>51958</v>
      </c>
      <c r="AD1793" s="40">
        <f>_xll.qlCalendarAdvance(calendar,$AD1792,AB1793,,,trigger)</f>
        <v>51964</v>
      </c>
      <c r="AE1793" s="40">
        <f>_xll.qlInterestRateIndexMaturity($Y$21,AD1793,)</f>
        <v>52055</v>
      </c>
      <c r="AF1793" s="43" t="e">
        <f>_xll.qlTenorBasisValue(TenorBasis3M,AD1793,_xll.ohTrigger(trigger,$Y$36))</f>
        <v>#NUM!</v>
      </c>
      <c r="AG1793" s="82" t="e">
        <f t="shared" si="68"/>
        <v>#NUM!</v>
      </c>
      <c r="AH1793" s="82">
        <f>_xll.qlIndexFixing($Y$21,$AC1793,TRUE,_xll.ohTrigger(trigger))</f>
        <v>1.5057930332921769E-2</v>
      </c>
      <c r="AI1793" s="43" t="e">
        <f>_xll.qlIndexFixing($Y$6,$AC1793,TRUE,trigger)</f>
        <v>#NUM!</v>
      </c>
      <c r="AJ1793" s="45" t="e">
        <f t="shared" si="69"/>
        <v>#NUM!</v>
      </c>
    </row>
    <row r="1794" spans="28:36" x14ac:dyDescent="0.2">
      <c r="AB1794" s="114" t="s">
        <v>87</v>
      </c>
      <c r="AC1794" s="40">
        <f>_xll.qlInterestRateIndexFixingDate($Y$21,AD1794)</f>
        <v>51967</v>
      </c>
      <c r="AD1794" s="40">
        <f>_xll.qlCalendarAdvance(calendar,$AD1793,AB1794,,,trigger)</f>
        <v>51971</v>
      </c>
      <c r="AE1794" s="40">
        <f>_xll.qlInterestRateIndexMaturity($Y$21,AD1794,)</f>
        <v>52062</v>
      </c>
      <c r="AF1794" s="43" t="e">
        <f>_xll.qlTenorBasisValue(TenorBasis3M,AD1794,_xll.ohTrigger(trigger,$Y$36))</f>
        <v>#NUM!</v>
      </c>
      <c r="AG1794" s="82" t="e">
        <f t="shared" si="68"/>
        <v>#NUM!</v>
      </c>
      <c r="AH1794" s="82">
        <f>_xll.qlIndexFixing($Y$21,$AC1794,TRUE,_xll.ohTrigger(trigger))</f>
        <v>1.5056292476830137E-2</v>
      </c>
      <c r="AI1794" s="43" t="e">
        <f>_xll.qlIndexFixing($Y$6,$AC1794,TRUE,trigger)</f>
        <v>#NUM!</v>
      </c>
      <c r="AJ1794" s="45" t="e">
        <f t="shared" si="69"/>
        <v>#NUM!</v>
      </c>
    </row>
    <row r="1795" spans="28:36" x14ac:dyDescent="0.2">
      <c r="AB1795" s="114" t="s">
        <v>87</v>
      </c>
      <c r="AC1795" s="40">
        <f>_xll.qlInterestRateIndexFixingDate($Y$21,AD1795)</f>
        <v>51974</v>
      </c>
      <c r="AD1795" s="40">
        <f>_xll.qlCalendarAdvance(calendar,$AD1794,AB1795,,,trigger)</f>
        <v>51978</v>
      </c>
      <c r="AE1795" s="40">
        <f>_xll.qlInterestRateIndexMaturity($Y$21,AD1795,)</f>
        <v>52069</v>
      </c>
      <c r="AF1795" s="43" t="e">
        <f>_xll.qlTenorBasisValue(TenorBasis3M,AD1795,_xll.ohTrigger(trigger,$Y$36))</f>
        <v>#NUM!</v>
      </c>
      <c r="AG1795" s="82" t="e">
        <f t="shared" si="68"/>
        <v>#NUM!</v>
      </c>
      <c r="AH1795" s="82">
        <f>_xll.qlIndexFixing($Y$21,$AC1795,TRUE,_xll.ohTrigger(trigger))</f>
        <v>1.505469083399332E-2</v>
      </c>
      <c r="AI1795" s="43" t="e">
        <f>_xll.qlIndexFixing($Y$6,$AC1795,TRUE,trigger)</f>
        <v>#NUM!</v>
      </c>
      <c r="AJ1795" s="45" t="e">
        <f t="shared" si="69"/>
        <v>#NUM!</v>
      </c>
    </row>
    <row r="1796" spans="28:36" x14ac:dyDescent="0.2">
      <c r="AB1796" s="114" t="s">
        <v>87</v>
      </c>
      <c r="AC1796" s="40">
        <f>_xll.qlInterestRateIndexFixingDate($Y$21,AD1796)</f>
        <v>51981</v>
      </c>
      <c r="AD1796" s="40">
        <f>_xll.qlCalendarAdvance(calendar,$AD1795,AB1796,,,trigger)</f>
        <v>51985</v>
      </c>
      <c r="AE1796" s="40">
        <f>_xll.qlInterestRateIndexMaturity($Y$21,AD1796,)</f>
        <v>52076</v>
      </c>
      <c r="AF1796" s="43" t="e">
        <f>_xll.qlTenorBasisValue(TenorBasis3M,AD1796,_xll.ohTrigger(trigger,$Y$36))</f>
        <v>#NUM!</v>
      </c>
      <c r="AG1796" s="82" t="e">
        <f t="shared" ref="AG1796:AG1859" si="70">AI1796</f>
        <v>#NUM!</v>
      </c>
      <c r="AH1796" s="82">
        <f>_xll.qlIndexFixing($Y$21,$AC1796,TRUE,_xll.ohTrigger(trigger))</f>
        <v>1.5053125404369148E-2</v>
      </c>
      <c r="AI1796" s="43" t="e">
        <f>_xll.qlIndexFixing($Y$6,$AC1796,TRUE,trigger)</f>
        <v>#NUM!</v>
      </c>
      <c r="AJ1796" s="45" t="e">
        <f t="shared" ref="AJ1796:AJ1859" si="71">(AH1796-AI1796)*10000</f>
        <v>#NUM!</v>
      </c>
    </row>
    <row r="1797" spans="28:36" x14ac:dyDescent="0.2">
      <c r="AB1797" s="114" t="s">
        <v>87</v>
      </c>
      <c r="AC1797" s="40">
        <f>_xll.qlInterestRateIndexFixingDate($Y$21,AD1797)</f>
        <v>51988</v>
      </c>
      <c r="AD1797" s="40">
        <f>_xll.qlCalendarAdvance(calendar,$AD1796,AB1797,,,trigger)</f>
        <v>51992</v>
      </c>
      <c r="AE1797" s="40">
        <f>_xll.qlInterestRateIndexMaturity($Y$21,AD1797,)</f>
        <v>52084</v>
      </c>
      <c r="AF1797" s="43" t="e">
        <f>_xll.qlTenorBasisValue(TenorBasis3M,AD1797,_xll.ohTrigger(trigger,$Y$36))</f>
        <v>#NUM!</v>
      </c>
      <c r="AG1797" s="82" t="e">
        <f t="shared" si="70"/>
        <v>#NUM!</v>
      </c>
      <c r="AH1797" s="82">
        <f>_xll.qlIndexFixing($Y$21,$AC1797,TRUE,_xll.ohTrigger(trigger))</f>
        <v>1.5051808234337461E-2</v>
      </c>
      <c r="AI1797" s="43" t="e">
        <f>_xll.qlIndexFixing($Y$6,$AC1797,TRUE,trigger)</f>
        <v>#NUM!</v>
      </c>
      <c r="AJ1797" s="45" t="e">
        <f t="shared" si="71"/>
        <v>#NUM!</v>
      </c>
    </row>
    <row r="1798" spans="28:36" x14ac:dyDescent="0.2">
      <c r="AB1798" s="114" t="s">
        <v>87</v>
      </c>
      <c r="AC1798" s="40">
        <f>_xll.qlInterestRateIndexFixingDate($Y$21,AD1798)</f>
        <v>51995</v>
      </c>
      <c r="AD1798" s="40">
        <f>_xll.qlCalendarAdvance(calendar,$AD1797,AB1798,,,trigger)</f>
        <v>51999</v>
      </c>
      <c r="AE1798" s="40">
        <f>_xll.qlInterestRateIndexMaturity($Y$21,AD1798,)</f>
        <v>52091</v>
      </c>
      <c r="AF1798" s="43" t="e">
        <f>_xll.qlTenorBasisValue(TenorBasis3M,AD1798,_xll.ohTrigger(trigger,$Y$36))</f>
        <v>#NUM!</v>
      </c>
      <c r="AG1798" s="82" t="e">
        <f t="shared" si="70"/>
        <v>#NUM!</v>
      </c>
      <c r="AH1798" s="82">
        <f>_xll.qlIndexFixing($Y$21,$AC1798,TRUE,_xll.ohTrigger(trigger))</f>
        <v>1.5050317755463226E-2</v>
      </c>
      <c r="AI1798" s="43" t="e">
        <f>_xll.qlIndexFixing($Y$6,$AC1798,TRUE,trigger)</f>
        <v>#NUM!</v>
      </c>
      <c r="AJ1798" s="45" t="e">
        <f t="shared" si="71"/>
        <v>#NUM!</v>
      </c>
    </row>
    <row r="1799" spans="28:36" x14ac:dyDescent="0.2">
      <c r="AB1799" s="114" t="s">
        <v>87</v>
      </c>
      <c r="AC1799" s="40">
        <f>_xll.qlInterestRateIndexFixingDate($Y$21,AD1799)</f>
        <v>52002</v>
      </c>
      <c r="AD1799" s="40">
        <f>_xll.qlCalendarAdvance(calendar,$AD1798,AB1799,,,trigger)</f>
        <v>52006</v>
      </c>
      <c r="AE1799" s="40">
        <f>_xll.qlInterestRateIndexMaturity($Y$21,AD1799,)</f>
        <v>52098</v>
      </c>
      <c r="AF1799" s="43" t="e">
        <f>_xll.qlTenorBasisValue(TenorBasis3M,AD1799,_xll.ohTrigger(trigger,$Y$36))</f>
        <v>#NUM!</v>
      </c>
      <c r="AG1799" s="82" t="e">
        <f t="shared" si="70"/>
        <v>#NUM!</v>
      </c>
      <c r="AH1799" s="82">
        <f>_xll.qlIndexFixing($Y$21,$AC1799,TRUE,_xll.ohTrigger(trigger))</f>
        <v>1.5048863491187267E-2</v>
      </c>
      <c r="AI1799" s="43" t="e">
        <f>_xll.qlIndexFixing($Y$6,$AC1799,TRUE,trigger)</f>
        <v>#NUM!</v>
      </c>
      <c r="AJ1799" s="45" t="e">
        <f t="shared" si="71"/>
        <v>#NUM!</v>
      </c>
    </row>
    <row r="1800" spans="28:36" x14ac:dyDescent="0.2">
      <c r="AB1800" s="114" t="s">
        <v>87</v>
      </c>
      <c r="AC1800" s="40">
        <f>_xll.qlInterestRateIndexFixingDate($Y$21,AD1800)</f>
        <v>52009</v>
      </c>
      <c r="AD1800" s="40">
        <f>_xll.qlCalendarAdvance(calendar,$AD1799,AB1800,,,trigger)</f>
        <v>52013</v>
      </c>
      <c r="AE1800" s="40">
        <f>_xll.qlInterestRateIndexMaturity($Y$21,AD1800,)</f>
        <v>52105</v>
      </c>
      <c r="AF1800" s="43" t="e">
        <f>_xll.qlTenorBasisValue(TenorBasis3M,AD1800,_xll.ohTrigger(trigger,$Y$36))</f>
        <v>#NUM!</v>
      </c>
      <c r="AG1800" s="82" t="e">
        <f t="shared" si="70"/>
        <v>#NUM!</v>
      </c>
      <c r="AH1800" s="82">
        <f>_xll.qlIndexFixing($Y$21,$AC1800,TRUE,_xll.ohTrigger(trigger))</f>
        <v>1.5047445441473094E-2</v>
      </c>
      <c r="AI1800" s="43" t="e">
        <f>_xll.qlIndexFixing($Y$6,$AC1800,TRUE,trigger)</f>
        <v>#NUM!</v>
      </c>
      <c r="AJ1800" s="45" t="e">
        <f t="shared" si="71"/>
        <v>#NUM!</v>
      </c>
    </row>
    <row r="1801" spans="28:36" x14ac:dyDescent="0.2">
      <c r="AB1801" s="114" t="s">
        <v>87</v>
      </c>
      <c r="AC1801" s="40">
        <f>_xll.qlInterestRateIndexFixingDate($Y$21,AD1801)</f>
        <v>52016</v>
      </c>
      <c r="AD1801" s="40">
        <f>_xll.qlCalendarAdvance(calendar,$AD1800,AB1801,,,trigger)</f>
        <v>52020</v>
      </c>
      <c r="AE1801" s="40">
        <f>_xll.qlInterestRateIndexMaturity($Y$21,AD1801,)</f>
        <v>52112</v>
      </c>
      <c r="AF1801" s="43" t="e">
        <f>_xll.qlTenorBasisValue(TenorBasis3M,AD1801,_xll.ohTrigger(trigger,$Y$36))</f>
        <v>#NUM!</v>
      </c>
      <c r="AG1801" s="82" t="e">
        <f t="shared" si="70"/>
        <v>#NUM!</v>
      </c>
      <c r="AH1801" s="82">
        <f>_xll.qlIndexFixing($Y$21,$AC1801,TRUE,_xll.ohTrigger(trigger))</f>
        <v>1.5046063606278998E-2</v>
      </c>
      <c r="AI1801" s="43" t="e">
        <f>_xll.qlIndexFixing($Y$6,$AC1801,TRUE,trigger)</f>
        <v>#NUM!</v>
      </c>
      <c r="AJ1801" s="45" t="e">
        <f t="shared" si="71"/>
        <v>#NUM!</v>
      </c>
    </row>
    <row r="1802" spans="28:36" x14ac:dyDescent="0.2">
      <c r="AB1802" s="114" t="s">
        <v>87</v>
      </c>
      <c r="AC1802" s="40">
        <f>_xll.qlInterestRateIndexFixingDate($Y$21,AD1802)</f>
        <v>52023</v>
      </c>
      <c r="AD1802" s="40">
        <f>_xll.qlCalendarAdvance(calendar,$AD1801,AB1802,,,trigger)</f>
        <v>52027</v>
      </c>
      <c r="AE1802" s="40">
        <f>_xll.qlInterestRateIndexMaturity($Y$21,AD1802,)</f>
        <v>52119</v>
      </c>
      <c r="AF1802" s="43" t="e">
        <f>_xll.qlTenorBasisValue(TenorBasis3M,AD1802,_xll.ohTrigger(trigger,$Y$36))</f>
        <v>#NUM!</v>
      </c>
      <c r="AG1802" s="82" t="e">
        <f t="shared" si="70"/>
        <v>#NUM!</v>
      </c>
      <c r="AH1802" s="82">
        <f>_xll.qlIndexFixing($Y$21,$AC1802,TRUE,_xll.ohTrigger(trigger))</f>
        <v>1.5044717985566751E-2</v>
      </c>
      <c r="AI1802" s="43" t="e">
        <f>_xll.qlIndexFixing($Y$6,$AC1802,TRUE,trigger)</f>
        <v>#NUM!</v>
      </c>
      <c r="AJ1802" s="45" t="e">
        <f t="shared" si="71"/>
        <v>#NUM!</v>
      </c>
    </row>
    <row r="1803" spans="28:36" x14ac:dyDescent="0.2">
      <c r="AB1803" s="114" t="s">
        <v>87</v>
      </c>
      <c r="AC1803" s="40">
        <f>_xll.qlInterestRateIndexFixingDate($Y$21,AD1803)</f>
        <v>52030</v>
      </c>
      <c r="AD1803" s="40">
        <f>_xll.qlCalendarAdvance(calendar,$AD1802,AB1803,,,trigger)</f>
        <v>52034</v>
      </c>
      <c r="AE1803" s="40">
        <f>_xll.qlInterestRateIndexMaturity($Y$21,AD1803,)</f>
        <v>52126</v>
      </c>
      <c r="AF1803" s="43" t="e">
        <f>_xll.qlTenorBasisValue(TenorBasis3M,AD1803,_xll.ohTrigger(trigger,$Y$36))</f>
        <v>#NUM!</v>
      </c>
      <c r="AG1803" s="82" t="e">
        <f t="shared" si="70"/>
        <v>#NUM!</v>
      </c>
      <c r="AH1803" s="82">
        <f>_xll.qlIndexFixing($Y$21,$AC1803,TRUE,_xll.ohTrigger(trigger))</f>
        <v>1.5043408579300727E-2</v>
      </c>
      <c r="AI1803" s="43" t="e">
        <f>_xll.qlIndexFixing($Y$6,$AC1803,TRUE,trigger)</f>
        <v>#NUM!</v>
      </c>
      <c r="AJ1803" s="45" t="e">
        <f t="shared" si="71"/>
        <v>#NUM!</v>
      </c>
    </row>
    <row r="1804" spans="28:36" x14ac:dyDescent="0.2">
      <c r="AB1804" s="114" t="s">
        <v>87</v>
      </c>
      <c r="AC1804" s="40">
        <f>_xll.qlInterestRateIndexFixingDate($Y$21,AD1804)</f>
        <v>52037</v>
      </c>
      <c r="AD1804" s="40">
        <f>_xll.qlCalendarAdvance(calendar,$AD1803,AB1804,,,trigger)</f>
        <v>52041</v>
      </c>
      <c r="AE1804" s="40">
        <f>_xll.qlInterestRateIndexMaturity($Y$21,AD1804,)</f>
        <v>52133</v>
      </c>
      <c r="AF1804" s="43" t="e">
        <f>_xll.qlTenorBasisValue(TenorBasis3M,AD1804,_xll.ohTrigger(trigger,$Y$36))</f>
        <v>#NUM!</v>
      </c>
      <c r="AG1804" s="82" t="e">
        <f t="shared" si="70"/>
        <v>#NUM!</v>
      </c>
      <c r="AH1804" s="82">
        <f>_xll.qlIndexFixing($Y$21,$AC1804,TRUE,_xll.ohTrigger(trigger))</f>
        <v>1.5042135387442698E-2</v>
      </c>
      <c r="AI1804" s="43" t="e">
        <f>_xll.qlIndexFixing($Y$6,$AC1804,TRUE,trigger)</f>
        <v>#NUM!</v>
      </c>
      <c r="AJ1804" s="45" t="e">
        <f t="shared" si="71"/>
        <v>#NUM!</v>
      </c>
    </row>
    <row r="1805" spans="28:36" x14ac:dyDescent="0.2">
      <c r="AB1805" s="114" t="s">
        <v>87</v>
      </c>
      <c r="AC1805" s="40">
        <f>_xll.qlInterestRateIndexFixingDate($Y$21,AD1805)</f>
        <v>52044</v>
      </c>
      <c r="AD1805" s="40">
        <f>_xll.qlCalendarAdvance(calendar,$AD1804,AB1805,,,trigger)</f>
        <v>52048</v>
      </c>
      <c r="AE1805" s="40">
        <f>_xll.qlInterestRateIndexMaturity($Y$21,AD1805,)</f>
        <v>52140</v>
      </c>
      <c r="AF1805" s="43" t="e">
        <f>_xll.qlTenorBasisValue(TenorBasis3M,AD1805,_xll.ohTrigger(trigger,$Y$36))</f>
        <v>#NUM!</v>
      </c>
      <c r="AG1805" s="82" t="e">
        <f t="shared" si="70"/>
        <v>#NUM!</v>
      </c>
      <c r="AH1805" s="82">
        <f>_xll.qlIndexFixing($Y$21,$AC1805,TRUE,_xll.ohTrigger(trigger))</f>
        <v>1.5040898409959645E-2</v>
      </c>
      <c r="AI1805" s="43" t="e">
        <f>_xll.qlIndexFixing($Y$6,$AC1805,TRUE,trigger)</f>
        <v>#NUM!</v>
      </c>
      <c r="AJ1805" s="45" t="e">
        <f t="shared" si="71"/>
        <v>#NUM!</v>
      </c>
    </row>
    <row r="1806" spans="28:36" x14ac:dyDescent="0.2">
      <c r="AB1806" s="114" t="s">
        <v>87</v>
      </c>
      <c r="AC1806" s="40">
        <f>_xll.qlInterestRateIndexFixingDate($Y$21,AD1806)</f>
        <v>52051</v>
      </c>
      <c r="AD1806" s="40">
        <f>_xll.qlCalendarAdvance(calendar,$AD1805,AB1806,,,trigger)</f>
        <v>52055</v>
      </c>
      <c r="AE1806" s="40">
        <f>_xll.qlInterestRateIndexMaturity($Y$21,AD1806,)</f>
        <v>52147</v>
      </c>
      <c r="AF1806" s="43" t="e">
        <f>_xll.qlTenorBasisValue(TenorBasis3M,AD1806,_xll.ohTrigger(trigger,$Y$36))</f>
        <v>#NUM!</v>
      </c>
      <c r="AG1806" s="82" t="e">
        <f t="shared" si="70"/>
        <v>#NUM!</v>
      </c>
      <c r="AH1806" s="82">
        <f>_xll.qlIndexFixing($Y$21,$AC1806,TRUE,_xll.ohTrigger(trigger))</f>
        <v>1.5039697646815078E-2</v>
      </c>
      <c r="AI1806" s="43" t="e">
        <f>_xll.qlIndexFixing($Y$6,$AC1806,TRUE,trigger)</f>
        <v>#NUM!</v>
      </c>
      <c r="AJ1806" s="45" t="e">
        <f t="shared" si="71"/>
        <v>#NUM!</v>
      </c>
    </row>
    <row r="1807" spans="28:36" x14ac:dyDescent="0.2">
      <c r="AB1807" s="114" t="s">
        <v>87</v>
      </c>
      <c r="AC1807" s="40">
        <f>_xll.qlInterestRateIndexFixingDate($Y$21,AD1807)</f>
        <v>52058</v>
      </c>
      <c r="AD1807" s="40">
        <f>_xll.qlCalendarAdvance(calendar,$AD1806,AB1807,,,trigger)</f>
        <v>52062</v>
      </c>
      <c r="AE1807" s="40">
        <f>_xll.qlInterestRateIndexMaturity($Y$21,AD1807,)</f>
        <v>52154</v>
      </c>
      <c r="AF1807" s="43" t="e">
        <f>_xll.qlTenorBasisValue(TenorBasis3M,AD1807,_xll.ohTrigger(trigger,$Y$36))</f>
        <v>#NUM!</v>
      </c>
      <c r="AG1807" s="82" t="e">
        <f t="shared" si="70"/>
        <v>#NUM!</v>
      </c>
      <c r="AH1807" s="82">
        <f>_xll.qlIndexFixing($Y$21,$AC1807,TRUE,_xll.ohTrigger(trigger))</f>
        <v>1.5038533097977716E-2</v>
      </c>
      <c r="AI1807" s="43" t="e">
        <f>_xll.qlIndexFixing($Y$6,$AC1807,TRUE,trigger)</f>
        <v>#NUM!</v>
      </c>
      <c r="AJ1807" s="45" t="e">
        <f t="shared" si="71"/>
        <v>#NUM!</v>
      </c>
    </row>
    <row r="1808" spans="28:36" x14ac:dyDescent="0.2">
      <c r="AB1808" s="114" t="s">
        <v>87</v>
      </c>
      <c r="AC1808" s="40">
        <f>_xll.qlInterestRateIndexFixingDate($Y$21,AD1808)</f>
        <v>52065</v>
      </c>
      <c r="AD1808" s="40">
        <f>_xll.qlCalendarAdvance(calendar,$AD1807,AB1808,,,trigger)</f>
        <v>52069</v>
      </c>
      <c r="AE1808" s="40">
        <f>_xll.qlInterestRateIndexMaturity($Y$21,AD1808,)</f>
        <v>52161</v>
      </c>
      <c r="AF1808" s="43" t="e">
        <f>_xll.qlTenorBasisValue(TenorBasis3M,AD1808,_xll.ohTrigger(trigger,$Y$36))</f>
        <v>#NUM!</v>
      </c>
      <c r="AG1808" s="82" t="e">
        <f t="shared" si="70"/>
        <v>#NUM!</v>
      </c>
      <c r="AH1808" s="82">
        <f>_xll.qlIndexFixing($Y$21,$AC1808,TRUE,_xll.ohTrigger(trigger))</f>
        <v>1.5037404763413672E-2</v>
      </c>
      <c r="AI1808" s="43" t="e">
        <f>_xll.qlIndexFixing($Y$6,$AC1808,TRUE,trigger)</f>
        <v>#NUM!</v>
      </c>
      <c r="AJ1808" s="45" t="e">
        <f t="shared" si="71"/>
        <v>#NUM!</v>
      </c>
    </row>
    <row r="1809" spans="28:36" x14ac:dyDescent="0.2">
      <c r="AB1809" s="114" t="s">
        <v>87</v>
      </c>
      <c r="AC1809" s="40">
        <f>_xll.qlInterestRateIndexFixingDate($Y$21,AD1809)</f>
        <v>52072</v>
      </c>
      <c r="AD1809" s="40">
        <f>_xll.qlCalendarAdvance(calendar,$AD1808,AB1809,,,trigger)</f>
        <v>52076</v>
      </c>
      <c r="AE1809" s="40">
        <f>_xll.qlInterestRateIndexMaturity($Y$21,AD1809,)</f>
        <v>52168</v>
      </c>
      <c r="AF1809" s="43" t="e">
        <f>_xll.qlTenorBasisValue(TenorBasis3M,AD1809,_xll.ohTrigger(trigger,$Y$36))</f>
        <v>#NUM!</v>
      </c>
      <c r="AG1809" s="82" t="e">
        <f t="shared" si="70"/>
        <v>#NUM!</v>
      </c>
      <c r="AH1809" s="82">
        <f>_xll.qlIndexFixing($Y$21,$AC1809,TRUE,_xll.ohTrigger(trigger))</f>
        <v>1.5036312643092537E-2</v>
      </c>
      <c r="AI1809" s="43" t="e">
        <f>_xll.qlIndexFixing($Y$6,$AC1809,TRUE,trigger)</f>
        <v>#NUM!</v>
      </c>
      <c r="AJ1809" s="45" t="e">
        <f t="shared" si="71"/>
        <v>#NUM!</v>
      </c>
    </row>
    <row r="1810" spans="28:36" x14ac:dyDescent="0.2">
      <c r="AB1810" s="114" t="s">
        <v>87</v>
      </c>
      <c r="AC1810" s="40">
        <f>_xll.qlInterestRateIndexFixingDate($Y$21,AD1810)</f>
        <v>52079</v>
      </c>
      <c r="AD1810" s="40">
        <f>_xll.qlCalendarAdvance(calendar,$AD1809,AB1810,,,trigger)</f>
        <v>52083</v>
      </c>
      <c r="AE1810" s="40">
        <f>_xll.qlInterestRateIndexMaturity($Y$21,AD1810,)</f>
        <v>52175</v>
      </c>
      <c r="AF1810" s="43" t="e">
        <f>_xll.qlTenorBasisValue(TenorBasis3M,AD1810,_xll.ohTrigger(trigger,$Y$36))</f>
        <v>#NUM!</v>
      </c>
      <c r="AG1810" s="82" t="e">
        <f t="shared" si="70"/>
        <v>#NUM!</v>
      </c>
      <c r="AH1810" s="82">
        <f>_xll.qlIndexFixing($Y$21,$AC1810,TRUE,_xll.ohTrigger(trigger))</f>
        <v>1.5035256736983901E-2</v>
      </c>
      <c r="AI1810" s="43" t="e">
        <f>_xll.qlIndexFixing($Y$6,$AC1810,TRUE,trigger)</f>
        <v>#NUM!</v>
      </c>
      <c r="AJ1810" s="45" t="e">
        <f t="shared" si="71"/>
        <v>#NUM!</v>
      </c>
    </row>
    <row r="1811" spans="28:36" x14ac:dyDescent="0.2">
      <c r="AB1811" s="114" t="s">
        <v>87</v>
      </c>
      <c r="AC1811" s="40">
        <f>_xll.qlInterestRateIndexFixingDate($Y$21,AD1811)</f>
        <v>52086</v>
      </c>
      <c r="AD1811" s="40">
        <f>_xll.qlCalendarAdvance(calendar,$AD1810,AB1811,,,trigger)</f>
        <v>52090</v>
      </c>
      <c r="AE1811" s="40">
        <f>_xll.qlInterestRateIndexMaturity($Y$21,AD1811,)</f>
        <v>52182</v>
      </c>
      <c r="AF1811" s="43" t="e">
        <f>_xll.qlTenorBasisValue(TenorBasis3M,AD1811,_xll.ohTrigger(trigger,$Y$36))</f>
        <v>#NUM!</v>
      </c>
      <c r="AG1811" s="82" t="e">
        <f t="shared" si="70"/>
        <v>#NUM!</v>
      </c>
      <c r="AH1811" s="82">
        <f>_xll.qlIndexFixing($Y$21,$AC1811,TRUE,_xll.ohTrigger(trigger))</f>
        <v>1.503423704505996E-2</v>
      </c>
      <c r="AI1811" s="43" t="e">
        <f>_xll.qlIndexFixing($Y$6,$AC1811,TRUE,trigger)</f>
        <v>#NUM!</v>
      </c>
      <c r="AJ1811" s="45" t="e">
        <f t="shared" si="71"/>
        <v>#NUM!</v>
      </c>
    </row>
    <row r="1812" spans="28:36" x14ac:dyDescent="0.2">
      <c r="AB1812" s="114" t="s">
        <v>87</v>
      </c>
      <c r="AC1812" s="40">
        <f>_xll.qlInterestRateIndexFixingDate($Y$21,AD1812)</f>
        <v>52093</v>
      </c>
      <c r="AD1812" s="40">
        <f>_xll.qlCalendarAdvance(calendar,$AD1811,AB1812,,,trigger)</f>
        <v>52097</v>
      </c>
      <c r="AE1812" s="40">
        <f>_xll.qlInterestRateIndexMaturity($Y$21,AD1812,)</f>
        <v>52189</v>
      </c>
      <c r="AF1812" s="43" t="e">
        <f>_xll.qlTenorBasisValue(TenorBasis3M,AD1812,_xll.ohTrigger(trigger,$Y$36))</f>
        <v>#NUM!</v>
      </c>
      <c r="AG1812" s="82" t="e">
        <f t="shared" si="70"/>
        <v>#NUM!</v>
      </c>
      <c r="AH1812" s="82">
        <f>_xll.qlIndexFixing($Y$21,$AC1812,TRUE,_xll.ohTrigger(trigger))</f>
        <v>1.5033253567291172E-2</v>
      </c>
      <c r="AI1812" s="43" t="e">
        <f>_xll.qlIndexFixing($Y$6,$AC1812,TRUE,trigger)</f>
        <v>#NUM!</v>
      </c>
      <c r="AJ1812" s="45" t="e">
        <f t="shared" si="71"/>
        <v>#NUM!</v>
      </c>
    </row>
    <row r="1813" spans="28:36" x14ac:dyDescent="0.2">
      <c r="AB1813" s="114" t="s">
        <v>87</v>
      </c>
      <c r="AC1813" s="40">
        <f>_xll.qlInterestRateIndexFixingDate($Y$21,AD1813)</f>
        <v>52100</v>
      </c>
      <c r="AD1813" s="40">
        <f>_xll.qlCalendarAdvance(calendar,$AD1812,AB1813,,,trigger)</f>
        <v>52104</v>
      </c>
      <c r="AE1813" s="40">
        <f>_xll.qlInterestRateIndexMaturity($Y$21,AD1813,)</f>
        <v>52196</v>
      </c>
      <c r="AF1813" s="43" t="e">
        <f>_xll.qlTenorBasisValue(TenorBasis3M,AD1813,_xll.ohTrigger(trigger,$Y$36))</f>
        <v>#NUM!</v>
      </c>
      <c r="AG1813" s="82" t="e">
        <f t="shared" si="70"/>
        <v>#NUM!</v>
      </c>
      <c r="AH1813" s="82">
        <f>_xll.qlIndexFixing($Y$21,$AC1813,TRUE,_xll.ohTrigger(trigger))</f>
        <v>1.5032306303649733E-2</v>
      </c>
      <c r="AI1813" s="43" t="e">
        <f>_xll.qlIndexFixing($Y$6,$AC1813,TRUE,trigger)</f>
        <v>#NUM!</v>
      </c>
      <c r="AJ1813" s="45" t="e">
        <f t="shared" si="71"/>
        <v>#NUM!</v>
      </c>
    </row>
    <row r="1814" spans="28:36" x14ac:dyDescent="0.2">
      <c r="AB1814" s="114" t="s">
        <v>87</v>
      </c>
      <c r="AC1814" s="40">
        <f>_xll.qlInterestRateIndexFixingDate($Y$21,AD1814)</f>
        <v>52107</v>
      </c>
      <c r="AD1814" s="40">
        <f>_xll.qlCalendarAdvance(calendar,$AD1813,AB1814,,,trigger)</f>
        <v>52111</v>
      </c>
      <c r="AE1814" s="40">
        <f>_xll.qlInterestRateIndexMaturity($Y$21,AD1814,)</f>
        <v>52202</v>
      </c>
      <c r="AF1814" s="43" t="e">
        <f>_xll.qlTenorBasisValue(TenorBasis3M,AD1814,_xll.ohTrigger(trigger,$Y$36))</f>
        <v>#NUM!</v>
      </c>
      <c r="AG1814" s="82" t="e">
        <f t="shared" si="70"/>
        <v>#NUM!</v>
      </c>
      <c r="AH1814" s="82">
        <f>_xll.qlIndexFixing($Y$21,$AC1814,TRUE,_xll.ohTrigger(trigger))</f>
        <v>1.5031140086250148E-2</v>
      </c>
      <c r="AI1814" s="43" t="e">
        <f>_xll.qlIndexFixing($Y$6,$AC1814,TRUE,trigger)</f>
        <v>#NUM!</v>
      </c>
      <c r="AJ1814" s="45" t="e">
        <f t="shared" si="71"/>
        <v>#NUM!</v>
      </c>
    </row>
    <row r="1815" spans="28:36" x14ac:dyDescent="0.2">
      <c r="AB1815" s="114" t="s">
        <v>87</v>
      </c>
      <c r="AC1815" s="40">
        <f>_xll.qlInterestRateIndexFixingDate($Y$21,AD1815)</f>
        <v>52114</v>
      </c>
      <c r="AD1815" s="40">
        <f>_xll.qlCalendarAdvance(calendar,$AD1814,AB1815,,,trigger)</f>
        <v>52118</v>
      </c>
      <c r="AE1815" s="40">
        <f>_xll.qlInterestRateIndexMaturity($Y$21,AD1815,)</f>
        <v>52209</v>
      </c>
      <c r="AF1815" s="43" t="e">
        <f>_xll.qlTenorBasisValue(TenorBasis3M,AD1815,_xll.ohTrigger(trigger,$Y$36))</f>
        <v>#NUM!</v>
      </c>
      <c r="AG1815" s="82" t="e">
        <f t="shared" si="70"/>
        <v>#NUM!</v>
      </c>
      <c r="AH1815" s="82">
        <f>_xll.qlIndexFixing($Y$21,$AC1815,TRUE,_xll.ohTrigger(trigger))</f>
        <v>1.5030262700634558E-2</v>
      </c>
      <c r="AI1815" s="43" t="e">
        <f>_xll.qlIndexFixing($Y$6,$AC1815,TRUE,trigger)</f>
        <v>#NUM!</v>
      </c>
      <c r="AJ1815" s="45" t="e">
        <f t="shared" si="71"/>
        <v>#NUM!</v>
      </c>
    </row>
    <row r="1816" spans="28:36" x14ac:dyDescent="0.2">
      <c r="AB1816" s="114" t="s">
        <v>87</v>
      </c>
      <c r="AC1816" s="40">
        <f>_xll.qlInterestRateIndexFixingDate($Y$21,AD1816)</f>
        <v>52121</v>
      </c>
      <c r="AD1816" s="40">
        <f>_xll.qlCalendarAdvance(calendar,$AD1815,AB1816,,,trigger)</f>
        <v>52125</v>
      </c>
      <c r="AE1816" s="40">
        <f>_xll.qlInterestRateIndexMaturity($Y$21,AD1816,)</f>
        <v>52216</v>
      </c>
      <c r="AF1816" s="43" t="e">
        <f>_xll.qlTenorBasisValue(TenorBasis3M,AD1816,_xll.ohTrigger(trigger,$Y$36))</f>
        <v>#NUM!</v>
      </c>
      <c r="AG1816" s="82" t="e">
        <f t="shared" si="70"/>
        <v>#NUM!</v>
      </c>
      <c r="AH1816" s="82">
        <f>_xll.qlIndexFixing($Y$21,$AC1816,TRUE,_xll.ohTrigger(trigger))</f>
        <v>1.5029421527561385E-2</v>
      </c>
      <c r="AI1816" s="43" t="e">
        <f>_xll.qlIndexFixing($Y$6,$AC1816,TRUE,trigger)</f>
        <v>#NUM!</v>
      </c>
      <c r="AJ1816" s="45" t="e">
        <f t="shared" si="71"/>
        <v>#NUM!</v>
      </c>
    </row>
    <row r="1817" spans="28:36" x14ac:dyDescent="0.2">
      <c r="AB1817" s="114" t="s">
        <v>87</v>
      </c>
      <c r="AC1817" s="40">
        <f>_xll.qlInterestRateIndexFixingDate($Y$21,AD1817)</f>
        <v>52128</v>
      </c>
      <c r="AD1817" s="40">
        <f>_xll.qlCalendarAdvance(calendar,$AD1816,AB1817,,,trigger)</f>
        <v>52132</v>
      </c>
      <c r="AE1817" s="40">
        <f>_xll.qlInterestRateIndexMaturity($Y$21,AD1817,)</f>
        <v>52223</v>
      </c>
      <c r="AF1817" s="43" t="e">
        <f>_xll.qlTenorBasisValue(TenorBasis3M,AD1817,_xll.ohTrigger(trigger,$Y$36))</f>
        <v>#NUM!</v>
      </c>
      <c r="AG1817" s="82" t="e">
        <f t="shared" si="70"/>
        <v>#NUM!</v>
      </c>
      <c r="AH1817" s="82">
        <f>_xll.qlIndexFixing($Y$21,$AC1817,TRUE,_xll.ohTrigger(trigger))</f>
        <v>1.5028616567008666E-2</v>
      </c>
      <c r="AI1817" s="43" t="e">
        <f>_xll.qlIndexFixing($Y$6,$AC1817,TRUE,trigger)</f>
        <v>#NUM!</v>
      </c>
      <c r="AJ1817" s="45" t="e">
        <f t="shared" si="71"/>
        <v>#NUM!</v>
      </c>
    </row>
    <row r="1818" spans="28:36" x14ac:dyDescent="0.2">
      <c r="AB1818" s="114" t="s">
        <v>87</v>
      </c>
      <c r="AC1818" s="40">
        <f>_xll.qlInterestRateIndexFixingDate($Y$21,AD1818)</f>
        <v>52135</v>
      </c>
      <c r="AD1818" s="40">
        <f>_xll.qlCalendarAdvance(calendar,$AD1817,AB1818,,,trigger)</f>
        <v>52139</v>
      </c>
      <c r="AE1818" s="40">
        <f>_xll.qlInterestRateIndexMaturity($Y$21,AD1818,)</f>
        <v>52231</v>
      </c>
      <c r="AF1818" s="43" t="e">
        <f>_xll.qlTenorBasisValue(TenorBasis3M,AD1818,_xll.ohTrigger(trigger,$Y$36))</f>
        <v>#NUM!</v>
      </c>
      <c r="AG1818" s="82" t="e">
        <f t="shared" si="70"/>
        <v>#NUM!</v>
      </c>
      <c r="AH1818" s="82">
        <f>_xll.qlIndexFixing($Y$21,$AC1818,TRUE,_xll.ohTrigger(trigger))</f>
        <v>1.5028113196486507E-2</v>
      </c>
      <c r="AI1818" s="43" t="e">
        <f>_xll.qlIndexFixing($Y$6,$AC1818,TRUE,trigger)</f>
        <v>#NUM!</v>
      </c>
      <c r="AJ1818" s="45" t="e">
        <f t="shared" si="71"/>
        <v>#NUM!</v>
      </c>
    </row>
    <row r="1819" spans="28:36" x14ac:dyDescent="0.2">
      <c r="AB1819" s="114" t="s">
        <v>87</v>
      </c>
      <c r="AC1819" s="40">
        <f>_xll.qlInterestRateIndexFixingDate($Y$21,AD1819)</f>
        <v>52142</v>
      </c>
      <c r="AD1819" s="40">
        <f>_xll.qlCalendarAdvance(calendar,$AD1818,AB1819,,,trigger)</f>
        <v>52146</v>
      </c>
      <c r="AE1819" s="40">
        <f>_xll.qlInterestRateIndexMaturity($Y$21,AD1819,)</f>
        <v>52238</v>
      </c>
      <c r="AF1819" s="43" t="e">
        <f>_xll.qlTenorBasisValue(TenorBasis3M,AD1819,_xll.ohTrigger(trigger,$Y$36))</f>
        <v>#NUM!</v>
      </c>
      <c r="AG1819" s="82" t="e">
        <f t="shared" si="70"/>
        <v>#NUM!</v>
      </c>
      <c r="AH1819" s="82">
        <f>_xll.qlIndexFixing($Y$21,$AC1819,TRUE,_xll.ohTrigger(trigger))</f>
        <v>1.5027383217100003E-2</v>
      </c>
      <c r="AI1819" s="43" t="e">
        <f>_xll.qlIndexFixing($Y$6,$AC1819,TRUE,trigger)</f>
        <v>#NUM!</v>
      </c>
      <c r="AJ1819" s="45" t="e">
        <f t="shared" si="71"/>
        <v>#NUM!</v>
      </c>
    </row>
    <row r="1820" spans="28:36" x14ac:dyDescent="0.2">
      <c r="AB1820" s="114" t="s">
        <v>87</v>
      </c>
      <c r="AC1820" s="40">
        <f>_xll.qlInterestRateIndexFixingDate($Y$21,AD1820)</f>
        <v>52149</v>
      </c>
      <c r="AD1820" s="40">
        <f>_xll.qlCalendarAdvance(calendar,$AD1819,AB1820,,,trigger)</f>
        <v>52153</v>
      </c>
      <c r="AE1820" s="40">
        <f>_xll.qlInterestRateIndexMaturity($Y$21,AD1820,)</f>
        <v>52245</v>
      </c>
      <c r="AF1820" s="43" t="e">
        <f>_xll.qlTenorBasisValue(TenorBasis3M,AD1820,_xll.ohTrigger(trigger,$Y$36))</f>
        <v>#NUM!</v>
      </c>
      <c r="AG1820" s="82" t="e">
        <f t="shared" si="70"/>
        <v>#NUM!</v>
      </c>
      <c r="AH1820" s="82">
        <f>_xll.qlIndexFixing($Y$21,$AC1820,TRUE,_xll.ohTrigger(trigger))</f>
        <v>1.5026689451678371E-2</v>
      </c>
      <c r="AI1820" s="43" t="e">
        <f>_xll.qlIndexFixing($Y$6,$AC1820,TRUE,trigger)</f>
        <v>#NUM!</v>
      </c>
      <c r="AJ1820" s="45" t="e">
        <f t="shared" si="71"/>
        <v>#NUM!</v>
      </c>
    </row>
    <row r="1821" spans="28:36" x14ac:dyDescent="0.2">
      <c r="AB1821" s="114" t="s">
        <v>87</v>
      </c>
      <c r="AC1821" s="40">
        <f>_xll.qlInterestRateIndexFixingDate($Y$21,AD1821)</f>
        <v>52156</v>
      </c>
      <c r="AD1821" s="40">
        <f>_xll.qlCalendarAdvance(calendar,$AD1820,AB1821,,,trigger)</f>
        <v>52160</v>
      </c>
      <c r="AE1821" s="40">
        <f>_xll.qlInterestRateIndexMaturity($Y$21,AD1821,)</f>
        <v>52252</v>
      </c>
      <c r="AF1821" s="43" t="e">
        <f>_xll.qlTenorBasisValue(TenorBasis3M,AD1821,_xll.ohTrigger(trigger,$Y$36))</f>
        <v>#NUM!</v>
      </c>
      <c r="AG1821" s="82" t="e">
        <f t="shared" si="70"/>
        <v>#NUM!</v>
      </c>
      <c r="AH1821" s="82">
        <f>_xll.qlIndexFixing($Y$21,$AC1821,TRUE,_xll.ohTrigger(trigger))</f>
        <v>1.5026031900203362E-2</v>
      </c>
      <c r="AI1821" s="43" t="e">
        <f>_xll.qlIndexFixing($Y$6,$AC1821,TRUE,trigger)</f>
        <v>#NUM!</v>
      </c>
      <c r="AJ1821" s="45" t="e">
        <f t="shared" si="71"/>
        <v>#NUM!</v>
      </c>
    </row>
    <row r="1822" spans="28:36" x14ac:dyDescent="0.2">
      <c r="AB1822" s="114" t="s">
        <v>87</v>
      </c>
      <c r="AC1822" s="40">
        <f>_xll.qlInterestRateIndexFixingDate($Y$21,AD1822)</f>
        <v>52163</v>
      </c>
      <c r="AD1822" s="40">
        <f>_xll.qlCalendarAdvance(calendar,$AD1821,AB1822,,,trigger)</f>
        <v>52167</v>
      </c>
      <c r="AE1822" s="40">
        <f>_xll.qlInterestRateIndexMaturity($Y$21,AD1822,)</f>
        <v>52259</v>
      </c>
      <c r="AF1822" s="43" t="e">
        <f>_xll.qlTenorBasisValue(TenorBasis3M,AD1822,_xll.ohTrigger(trigger,$Y$36))</f>
        <v>#NUM!</v>
      </c>
      <c r="AG1822" s="82" t="e">
        <f t="shared" si="70"/>
        <v>#NUM!</v>
      </c>
      <c r="AH1822" s="82">
        <f>_xll.qlIndexFixing($Y$21,$AC1822,TRUE,_xll.ohTrigger(trigger))</f>
        <v>1.5025410562657601E-2</v>
      </c>
      <c r="AI1822" s="43" t="e">
        <f>_xll.qlIndexFixing($Y$6,$AC1822,TRUE,trigger)</f>
        <v>#NUM!</v>
      </c>
      <c r="AJ1822" s="45" t="e">
        <f t="shared" si="71"/>
        <v>#NUM!</v>
      </c>
    </row>
    <row r="1823" spans="28:36" x14ac:dyDescent="0.2">
      <c r="AB1823" s="114" t="s">
        <v>87</v>
      </c>
      <c r="AC1823" s="40">
        <f>_xll.qlInterestRateIndexFixingDate($Y$21,AD1823)</f>
        <v>52170</v>
      </c>
      <c r="AD1823" s="40">
        <f>_xll.qlCalendarAdvance(calendar,$AD1822,AB1823,,,trigger)</f>
        <v>52174</v>
      </c>
      <c r="AE1823" s="40">
        <f>_xll.qlInterestRateIndexMaturity($Y$21,AD1823,)</f>
        <v>52266</v>
      </c>
      <c r="AF1823" s="43" t="e">
        <f>_xll.qlTenorBasisValue(TenorBasis3M,AD1823,_xll.ohTrigger(trigger,$Y$36))</f>
        <v>#NUM!</v>
      </c>
      <c r="AG1823" s="82" t="e">
        <f t="shared" si="70"/>
        <v>#NUM!</v>
      </c>
      <c r="AH1823" s="82">
        <f>_xll.qlIndexFixing($Y$21,$AC1823,TRUE,_xll.ohTrigger(trigger))</f>
        <v>1.502482543902197E-2</v>
      </c>
      <c r="AI1823" s="43" t="e">
        <f>_xll.qlIndexFixing($Y$6,$AC1823,TRUE,trigger)</f>
        <v>#NUM!</v>
      </c>
      <c r="AJ1823" s="45" t="e">
        <f t="shared" si="71"/>
        <v>#NUM!</v>
      </c>
    </row>
    <row r="1824" spans="28:36" x14ac:dyDescent="0.2">
      <c r="AB1824" s="114" t="s">
        <v>87</v>
      </c>
      <c r="AC1824" s="40">
        <f>_xll.qlInterestRateIndexFixingDate($Y$21,AD1824)</f>
        <v>52177</v>
      </c>
      <c r="AD1824" s="40">
        <f>_xll.qlCalendarAdvance(calendar,$AD1823,AB1824,,,trigger)</f>
        <v>52181</v>
      </c>
      <c r="AE1824" s="40">
        <f>_xll.qlInterestRateIndexMaturity($Y$21,AD1824,)</f>
        <v>52273</v>
      </c>
      <c r="AF1824" s="43" t="e">
        <f>_xll.qlTenorBasisValue(TenorBasis3M,AD1824,_xll.ohTrigger(trigger,$Y$36))</f>
        <v>#NUM!</v>
      </c>
      <c r="AG1824" s="82" t="e">
        <f t="shared" si="70"/>
        <v>#NUM!</v>
      </c>
      <c r="AH1824" s="82">
        <f>_xll.qlIndexFixing($Y$21,$AC1824,TRUE,_xll.ohTrigger(trigger))</f>
        <v>1.5024276529282569E-2</v>
      </c>
      <c r="AI1824" s="43" t="e">
        <f>_xll.qlIndexFixing($Y$6,$AC1824,TRUE,trigger)</f>
        <v>#NUM!</v>
      </c>
      <c r="AJ1824" s="45" t="e">
        <f t="shared" si="71"/>
        <v>#NUM!</v>
      </c>
    </row>
    <row r="1825" spans="28:36" x14ac:dyDescent="0.2">
      <c r="AB1825" s="114" t="s">
        <v>87</v>
      </c>
      <c r="AC1825" s="40">
        <f>_xll.qlInterestRateIndexFixingDate($Y$21,AD1825)</f>
        <v>52184</v>
      </c>
      <c r="AD1825" s="40">
        <f>_xll.qlCalendarAdvance(calendar,$AD1824,AB1825,,,trigger)</f>
        <v>52188</v>
      </c>
      <c r="AE1825" s="40">
        <f>_xll.qlInterestRateIndexMaturity($Y$21,AD1825,)</f>
        <v>52280</v>
      </c>
      <c r="AF1825" s="43" t="e">
        <f>_xll.qlTenorBasisValue(TenorBasis3M,AD1825,_xll.ohTrigger(trigger,$Y$36))</f>
        <v>#NUM!</v>
      </c>
      <c r="AG1825" s="82" t="e">
        <f t="shared" si="70"/>
        <v>#NUM!</v>
      </c>
      <c r="AH1825" s="82">
        <f>_xll.qlIndexFixing($Y$21,$AC1825,TRUE,_xll.ohTrigger(trigger))</f>
        <v>1.502376383342202E-2</v>
      </c>
      <c r="AI1825" s="43" t="e">
        <f>_xll.qlIndexFixing($Y$6,$AC1825,TRUE,trigger)</f>
        <v>#NUM!</v>
      </c>
      <c r="AJ1825" s="45" t="e">
        <f t="shared" si="71"/>
        <v>#NUM!</v>
      </c>
    </row>
    <row r="1826" spans="28:36" x14ac:dyDescent="0.2">
      <c r="AB1826" s="114" t="s">
        <v>87</v>
      </c>
      <c r="AC1826" s="40">
        <f>_xll.qlInterestRateIndexFixingDate($Y$21,AD1826)</f>
        <v>52191</v>
      </c>
      <c r="AD1826" s="40">
        <f>_xll.qlCalendarAdvance(calendar,$AD1825,AB1826,,,trigger)</f>
        <v>52195</v>
      </c>
      <c r="AE1826" s="40">
        <f>_xll.qlInterestRateIndexMaturity($Y$21,AD1826,)</f>
        <v>52287</v>
      </c>
      <c r="AF1826" s="43" t="e">
        <f>_xll.qlTenorBasisValue(TenorBasis3M,AD1826,_xll.ohTrigger(trigger,$Y$36))</f>
        <v>#NUM!</v>
      </c>
      <c r="AG1826" s="82" t="e">
        <f t="shared" si="70"/>
        <v>#NUM!</v>
      </c>
      <c r="AH1826" s="82">
        <f>_xll.qlIndexFixing($Y$21,$AC1826,TRUE,_xll.ohTrigger(trigger))</f>
        <v>1.5023287351428159E-2</v>
      </c>
      <c r="AI1826" s="43" t="e">
        <f>_xll.qlIndexFixing($Y$6,$AC1826,TRUE,trigger)</f>
        <v>#NUM!</v>
      </c>
      <c r="AJ1826" s="45" t="e">
        <f t="shared" si="71"/>
        <v>#NUM!</v>
      </c>
    </row>
    <row r="1827" spans="28:36" x14ac:dyDescent="0.2">
      <c r="AB1827" s="114" t="s">
        <v>87</v>
      </c>
      <c r="AC1827" s="40">
        <f>_xll.qlInterestRateIndexFixingDate($Y$21,AD1827)</f>
        <v>52198</v>
      </c>
      <c r="AD1827" s="40">
        <f>_xll.qlCalendarAdvance(calendar,$AD1826,AB1827,,,trigger)</f>
        <v>52202</v>
      </c>
      <c r="AE1827" s="40">
        <f>_xll.qlInterestRateIndexMaturity($Y$21,AD1827,)</f>
        <v>52292</v>
      </c>
      <c r="AF1827" s="43" t="e">
        <f>_xll.qlTenorBasisValue(TenorBasis3M,AD1827,_xll.ohTrigger(trigger,$Y$36))</f>
        <v>#NUM!</v>
      </c>
      <c r="AG1827" s="82" t="e">
        <f t="shared" si="70"/>
        <v>#NUM!</v>
      </c>
      <c r="AH1827" s="82">
        <f>_xll.qlIndexFixing($Y$21,$AC1827,TRUE,_xll.ohTrigger(trigger))</f>
        <v>1.5022270461154896E-2</v>
      </c>
      <c r="AI1827" s="43" t="e">
        <f>_xll.qlIndexFixing($Y$6,$AC1827,TRUE,trigger)</f>
        <v>#NUM!</v>
      </c>
      <c r="AJ1827" s="45" t="e">
        <f t="shared" si="71"/>
        <v>#NUM!</v>
      </c>
    </row>
    <row r="1828" spans="28:36" x14ac:dyDescent="0.2">
      <c r="AB1828" s="114" t="s">
        <v>87</v>
      </c>
      <c r="AC1828" s="40">
        <f>_xll.qlInterestRateIndexFixingDate($Y$21,AD1828)</f>
        <v>52205</v>
      </c>
      <c r="AD1828" s="40">
        <f>_xll.qlCalendarAdvance(calendar,$AD1827,AB1828,,,trigger)</f>
        <v>52209</v>
      </c>
      <c r="AE1828" s="40">
        <f>_xll.qlInterestRateIndexMaturity($Y$21,AD1828,)</f>
        <v>52299</v>
      </c>
      <c r="AF1828" s="43" t="e">
        <f>_xll.qlTenorBasisValue(TenorBasis3M,AD1828,_xll.ohTrigger(trigger,$Y$36))</f>
        <v>#NUM!</v>
      </c>
      <c r="AG1828" s="82" t="e">
        <f t="shared" si="70"/>
        <v>#NUM!</v>
      </c>
      <c r="AH1828" s="82">
        <f>_xll.qlIndexFixing($Y$21,$AC1828,TRUE,_xll.ohTrigger(trigger))</f>
        <v>1.5021861267536352E-2</v>
      </c>
      <c r="AI1828" s="43" t="e">
        <f>_xll.qlIndexFixing($Y$6,$AC1828,TRUE,trigger)</f>
        <v>#NUM!</v>
      </c>
      <c r="AJ1828" s="45" t="e">
        <f t="shared" si="71"/>
        <v>#NUM!</v>
      </c>
    </row>
    <row r="1829" spans="28:36" x14ac:dyDescent="0.2">
      <c r="AB1829" s="114" t="s">
        <v>87</v>
      </c>
      <c r="AC1829" s="40">
        <f>_xll.qlInterestRateIndexFixingDate($Y$21,AD1829)</f>
        <v>52212</v>
      </c>
      <c r="AD1829" s="40">
        <f>_xll.qlCalendarAdvance(calendar,$AD1828,AB1829,,,trigger)</f>
        <v>52216</v>
      </c>
      <c r="AE1829" s="40">
        <f>_xll.qlInterestRateIndexMaturity($Y$21,AD1829,)</f>
        <v>52306</v>
      </c>
      <c r="AF1829" s="43" t="e">
        <f>_xll.qlTenorBasisValue(TenorBasis3M,AD1829,_xll.ohTrigger(trigger,$Y$36))</f>
        <v>#NUM!</v>
      </c>
      <c r="AG1829" s="82" t="e">
        <f t="shared" si="70"/>
        <v>#NUM!</v>
      </c>
      <c r="AH1829" s="82">
        <f>_xll.qlIndexFixing($Y$21,$AC1829,TRUE,_xll.ohTrigger(trigger))</f>
        <v>1.5021488284730822E-2</v>
      </c>
      <c r="AI1829" s="43" t="e">
        <f>_xll.qlIndexFixing($Y$6,$AC1829,TRUE,trigger)</f>
        <v>#NUM!</v>
      </c>
      <c r="AJ1829" s="45" t="e">
        <f t="shared" si="71"/>
        <v>#NUM!</v>
      </c>
    </row>
    <row r="1830" spans="28:36" x14ac:dyDescent="0.2">
      <c r="AB1830" s="114" t="s">
        <v>87</v>
      </c>
      <c r="AC1830" s="40">
        <f>_xll.qlInterestRateIndexFixingDate($Y$21,AD1830)</f>
        <v>52219</v>
      </c>
      <c r="AD1830" s="40">
        <f>_xll.qlCalendarAdvance(calendar,$AD1829,AB1830,,,trigger)</f>
        <v>52223</v>
      </c>
      <c r="AE1830" s="40">
        <f>_xll.qlInterestRateIndexMaturity($Y$21,AD1830,)</f>
        <v>52313</v>
      </c>
      <c r="AF1830" s="43" t="e">
        <f>_xll.qlTenorBasisValue(TenorBasis3M,AD1830,_xll.ohTrigger(trigger,$Y$36))</f>
        <v>#NUM!</v>
      </c>
      <c r="AG1830" s="82" t="e">
        <f t="shared" si="70"/>
        <v>#NUM!</v>
      </c>
      <c r="AH1830" s="82">
        <f>_xll.qlIndexFixing($Y$21,$AC1830,TRUE,_xll.ohTrigger(trigger))</f>
        <v>1.5021151512729425E-2</v>
      </c>
      <c r="AI1830" s="43" t="e">
        <f>_xll.qlIndexFixing($Y$6,$AC1830,TRUE,trigger)</f>
        <v>#NUM!</v>
      </c>
      <c r="AJ1830" s="45" t="e">
        <f t="shared" si="71"/>
        <v>#NUM!</v>
      </c>
    </row>
    <row r="1831" spans="28:36" x14ac:dyDescent="0.2">
      <c r="AB1831" s="114" t="s">
        <v>87</v>
      </c>
      <c r="AC1831" s="40">
        <f>_xll.qlInterestRateIndexFixingDate($Y$21,AD1831)</f>
        <v>52224</v>
      </c>
      <c r="AD1831" s="40">
        <f>_xll.qlCalendarAdvance(calendar,$AD1830,AB1831,,,trigger)</f>
        <v>52230</v>
      </c>
      <c r="AE1831" s="40">
        <f>_xll.qlInterestRateIndexMaturity($Y$21,AD1831,)</f>
        <v>52321</v>
      </c>
      <c r="AF1831" s="43" t="e">
        <f>_xll.qlTenorBasisValue(TenorBasis3M,AD1831,_xll.ohTrigger(trigger,$Y$36))</f>
        <v>#NUM!</v>
      </c>
      <c r="AG1831" s="82" t="e">
        <f t="shared" si="70"/>
        <v>#NUM!</v>
      </c>
      <c r="AH1831" s="82">
        <f>_xll.qlIndexFixing($Y$21,$AC1831,TRUE,_xll.ohTrigger(trigger))</f>
        <v>1.5021149423350099E-2</v>
      </c>
      <c r="AI1831" s="43" t="e">
        <f>_xll.qlIndexFixing($Y$6,$AC1831,TRUE,trigger)</f>
        <v>#NUM!</v>
      </c>
      <c r="AJ1831" s="45" t="e">
        <f t="shared" si="71"/>
        <v>#NUM!</v>
      </c>
    </row>
    <row r="1832" spans="28:36" x14ac:dyDescent="0.2">
      <c r="AB1832" s="114" t="s">
        <v>87</v>
      </c>
      <c r="AC1832" s="40">
        <f>_xll.qlInterestRateIndexFixingDate($Y$21,AD1832)</f>
        <v>52233</v>
      </c>
      <c r="AD1832" s="40">
        <f>_xll.qlCalendarAdvance(calendar,$AD1831,AB1832,,,trigger)</f>
        <v>52237</v>
      </c>
      <c r="AE1832" s="40">
        <f>_xll.qlInterestRateIndexMaturity($Y$21,AD1832,)</f>
        <v>52327</v>
      </c>
      <c r="AF1832" s="43" t="e">
        <f>_xll.qlTenorBasisValue(TenorBasis3M,AD1832,_xll.ohTrigger(trigger,$Y$36))</f>
        <v>#NUM!</v>
      </c>
      <c r="AG1832" s="82" t="e">
        <f t="shared" si="70"/>
        <v>#NUM!</v>
      </c>
      <c r="AH1832" s="82">
        <f>_xll.qlIndexFixing($Y$21,$AC1832,TRUE,_xll.ohTrigger(trigger))</f>
        <v>1.502058660109995E-2</v>
      </c>
      <c r="AI1832" s="43" t="e">
        <f>_xll.qlIndexFixing($Y$6,$AC1832,TRUE,trigger)</f>
        <v>#NUM!</v>
      </c>
      <c r="AJ1832" s="45" t="e">
        <f t="shared" si="71"/>
        <v>#NUM!</v>
      </c>
    </row>
    <row r="1833" spans="28:36" x14ac:dyDescent="0.2">
      <c r="AB1833" s="114" t="s">
        <v>87</v>
      </c>
      <c r="AC1833" s="40">
        <f>_xll.qlInterestRateIndexFixingDate($Y$21,AD1833)</f>
        <v>52240</v>
      </c>
      <c r="AD1833" s="40">
        <f>_xll.qlCalendarAdvance(calendar,$AD1832,AB1833,,,trigger)</f>
        <v>52244</v>
      </c>
      <c r="AE1833" s="40">
        <f>_xll.qlInterestRateIndexMaturity($Y$21,AD1833,)</f>
        <v>52334</v>
      </c>
      <c r="AF1833" s="43" t="e">
        <f>_xll.qlTenorBasisValue(TenorBasis3M,AD1833,_xll.ohTrigger(trigger,$Y$36))</f>
        <v>#NUM!</v>
      </c>
      <c r="AG1833" s="82" t="e">
        <f t="shared" si="70"/>
        <v>#NUM!</v>
      </c>
      <c r="AH1833" s="82">
        <f>_xll.qlIndexFixing($Y$21,$AC1833,TRUE,_xll.ohTrigger(trigger))</f>
        <v>1.5020358461457661E-2</v>
      </c>
      <c r="AI1833" s="43" t="e">
        <f>_xll.qlIndexFixing($Y$6,$AC1833,TRUE,trigger)</f>
        <v>#NUM!</v>
      </c>
      <c r="AJ1833" s="45" t="e">
        <f t="shared" si="71"/>
        <v>#NUM!</v>
      </c>
    </row>
    <row r="1834" spans="28:36" x14ac:dyDescent="0.2">
      <c r="AB1834" s="114" t="s">
        <v>87</v>
      </c>
      <c r="AC1834" s="40">
        <f>_xll.qlInterestRateIndexFixingDate($Y$21,AD1834)</f>
        <v>52247</v>
      </c>
      <c r="AD1834" s="40">
        <f>_xll.qlCalendarAdvance(calendar,$AD1833,AB1834,,,trigger)</f>
        <v>52251</v>
      </c>
      <c r="AE1834" s="40">
        <f>_xll.qlInterestRateIndexMaturity($Y$21,AD1834,)</f>
        <v>52341</v>
      </c>
      <c r="AF1834" s="43" t="e">
        <f>_xll.qlTenorBasisValue(TenorBasis3M,AD1834,_xll.ohTrigger(trigger,$Y$36))</f>
        <v>#NUM!</v>
      </c>
      <c r="AG1834" s="82" t="e">
        <f t="shared" si="70"/>
        <v>#NUM!</v>
      </c>
      <c r="AH1834" s="82">
        <f>_xll.qlIndexFixing($Y$21,$AC1834,TRUE,_xll.ohTrigger(trigger))</f>
        <v>1.5020166532587531E-2</v>
      </c>
      <c r="AI1834" s="43" t="e">
        <f>_xll.qlIndexFixing($Y$6,$AC1834,TRUE,trigger)</f>
        <v>#NUM!</v>
      </c>
      <c r="AJ1834" s="45" t="e">
        <f t="shared" si="71"/>
        <v>#NUM!</v>
      </c>
    </row>
    <row r="1835" spans="28:36" x14ac:dyDescent="0.2">
      <c r="AB1835" s="114" t="s">
        <v>87</v>
      </c>
      <c r="AC1835" s="40">
        <f>_xll.qlInterestRateIndexFixingDate($Y$21,AD1835)</f>
        <v>52254</v>
      </c>
      <c r="AD1835" s="40">
        <f>_xll.qlCalendarAdvance(calendar,$AD1834,AB1835,,,trigger)</f>
        <v>52258</v>
      </c>
      <c r="AE1835" s="40">
        <f>_xll.qlInterestRateIndexMaturity($Y$21,AD1835,)</f>
        <v>52348</v>
      </c>
      <c r="AF1835" s="43" t="e">
        <f>_xll.qlTenorBasisValue(TenorBasis3M,AD1835,_xll.ohTrigger(trigger,$Y$36))</f>
        <v>#NUM!</v>
      </c>
      <c r="AG1835" s="82" t="e">
        <f t="shared" si="70"/>
        <v>#NUM!</v>
      </c>
      <c r="AH1835" s="82">
        <f>_xll.qlIndexFixing($Y$21,$AC1835,TRUE,_xll.ohTrigger(trigger))</f>
        <v>1.502001081448423E-2</v>
      </c>
      <c r="AI1835" s="43" t="e">
        <f>_xll.qlIndexFixing($Y$6,$AC1835,TRUE,trigger)</f>
        <v>#NUM!</v>
      </c>
      <c r="AJ1835" s="45" t="e">
        <f t="shared" si="71"/>
        <v>#NUM!</v>
      </c>
    </row>
    <row r="1836" spans="28:36" x14ac:dyDescent="0.2">
      <c r="AB1836" s="114" t="s">
        <v>87</v>
      </c>
      <c r="AC1836" s="40">
        <f>_xll.qlInterestRateIndexFixingDate($Y$21,AD1836)</f>
        <v>52261</v>
      </c>
      <c r="AD1836" s="40">
        <f>_xll.qlCalendarAdvance(calendar,$AD1835,AB1836,,,trigger)</f>
        <v>52265</v>
      </c>
      <c r="AE1836" s="40">
        <f>_xll.qlInterestRateIndexMaturity($Y$21,AD1836,)</f>
        <v>52355</v>
      </c>
      <c r="AF1836" s="43" t="e">
        <f>_xll.qlTenorBasisValue(TenorBasis3M,AD1836,_xll.ohTrigger(trigger,$Y$36))</f>
        <v>#NUM!</v>
      </c>
      <c r="AG1836" s="82" t="e">
        <f t="shared" si="70"/>
        <v>#NUM!</v>
      </c>
      <c r="AH1836" s="82">
        <f>_xll.qlIndexFixing($Y$21,$AC1836,TRUE,_xll.ohTrigger(trigger))</f>
        <v>1.5019891307145095E-2</v>
      </c>
      <c r="AI1836" s="43" t="e">
        <f>_xll.qlIndexFixing($Y$6,$AC1836,TRUE,trigger)</f>
        <v>#NUM!</v>
      </c>
      <c r="AJ1836" s="45" t="e">
        <f t="shared" si="71"/>
        <v>#NUM!</v>
      </c>
    </row>
    <row r="1837" spans="28:36" x14ac:dyDescent="0.2">
      <c r="AB1837" s="114" t="s">
        <v>87</v>
      </c>
      <c r="AC1837" s="40">
        <f>_xll.qlInterestRateIndexFixingDate($Y$21,AD1837)</f>
        <v>52268</v>
      </c>
      <c r="AD1837" s="40">
        <f>_xll.qlCalendarAdvance(calendar,$AD1836,AB1837,,,trigger)</f>
        <v>52272</v>
      </c>
      <c r="AE1837" s="40">
        <f>_xll.qlInterestRateIndexMaturity($Y$21,AD1837,)</f>
        <v>52362</v>
      </c>
      <c r="AF1837" s="43" t="e">
        <f>_xll.qlTenorBasisValue(TenorBasis3M,AD1837,_xll.ohTrigger(trigger,$Y$36))</f>
        <v>#NUM!</v>
      </c>
      <c r="AG1837" s="82" t="e">
        <f t="shared" si="70"/>
        <v>#NUM!</v>
      </c>
      <c r="AH1837" s="82">
        <f>_xll.qlIndexFixing($Y$21,$AC1837,TRUE,_xll.ohTrigger(trigger))</f>
        <v>1.5019808010565683E-2</v>
      </c>
      <c r="AI1837" s="43" t="e">
        <f>_xll.qlIndexFixing($Y$6,$AC1837,TRUE,trigger)</f>
        <v>#NUM!</v>
      </c>
      <c r="AJ1837" s="45" t="e">
        <f t="shared" si="71"/>
        <v>#NUM!</v>
      </c>
    </row>
    <row r="1838" spans="28:36" x14ac:dyDescent="0.2">
      <c r="AB1838" s="114" t="s">
        <v>87</v>
      </c>
      <c r="AC1838" s="40">
        <f>_xll.qlInterestRateIndexFixingDate($Y$21,AD1838)</f>
        <v>52275</v>
      </c>
      <c r="AD1838" s="40">
        <f>_xll.qlCalendarAdvance(calendar,$AD1837,AB1838,,,trigger)</f>
        <v>52279</v>
      </c>
      <c r="AE1838" s="40">
        <f>_xll.qlInterestRateIndexMaturity($Y$21,AD1838,)</f>
        <v>52369</v>
      </c>
      <c r="AF1838" s="43" t="e">
        <f>_xll.qlTenorBasisValue(TenorBasis3M,AD1838,_xll.ohTrigger(trigger,$Y$36))</f>
        <v>#NUM!</v>
      </c>
      <c r="AG1838" s="82" t="e">
        <f t="shared" si="70"/>
        <v>#NUM!</v>
      </c>
      <c r="AH1838" s="82">
        <f>_xll.qlIndexFixing($Y$21,$AC1838,TRUE,_xll.ohTrigger(trigger))</f>
        <v>1.5019760924743331E-2</v>
      </c>
      <c r="AI1838" s="43" t="e">
        <f>_xll.qlIndexFixing($Y$6,$AC1838,TRUE,trigger)</f>
        <v>#NUM!</v>
      </c>
      <c r="AJ1838" s="45" t="e">
        <f t="shared" si="71"/>
        <v>#NUM!</v>
      </c>
    </row>
    <row r="1839" spans="28:36" x14ac:dyDescent="0.2">
      <c r="AB1839" s="114" t="s">
        <v>87</v>
      </c>
      <c r="AC1839" s="40">
        <f>_xll.qlInterestRateIndexFixingDate($Y$21,AD1839)</f>
        <v>52282</v>
      </c>
      <c r="AD1839" s="40">
        <f>_xll.qlCalendarAdvance(calendar,$AD1838,AB1839,,,trigger)</f>
        <v>52286</v>
      </c>
      <c r="AE1839" s="40">
        <f>_xll.qlInterestRateIndexMaturity($Y$21,AD1839,)</f>
        <v>52376</v>
      </c>
      <c r="AF1839" s="43" t="e">
        <f>_xll.qlTenorBasisValue(TenorBasis3M,AD1839,_xll.ohTrigger(trigger,$Y$36))</f>
        <v>#NUM!</v>
      </c>
      <c r="AG1839" s="82" t="e">
        <f t="shared" si="70"/>
        <v>#NUM!</v>
      </c>
      <c r="AH1839" s="82">
        <f>_xll.qlIndexFixing($Y$21,$AC1839,TRUE,_xll.ohTrigger(trigger))</f>
        <v>1.5019750049678038E-2</v>
      </c>
      <c r="AI1839" s="43" t="e">
        <f>_xll.qlIndexFixing($Y$6,$AC1839,TRUE,trigger)</f>
        <v>#NUM!</v>
      </c>
      <c r="AJ1839" s="45" t="e">
        <f t="shared" si="71"/>
        <v>#NUM!</v>
      </c>
    </row>
    <row r="1840" spans="28:36" x14ac:dyDescent="0.2">
      <c r="AB1840" s="114" t="s">
        <v>87</v>
      </c>
      <c r="AC1840" s="40">
        <f>_xll.qlInterestRateIndexFixingDate($Y$21,AD1840)</f>
        <v>52289</v>
      </c>
      <c r="AD1840" s="40">
        <f>_xll.qlCalendarAdvance(calendar,$AD1839,AB1840,,,trigger)</f>
        <v>52293</v>
      </c>
      <c r="AE1840" s="40">
        <f>_xll.qlInterestRateIndexMaturity($Y$21,AD1840,)</f>
        <v>52385</v>
      </c>
      <c r="AF1840" s="43" t="e">
        <f>_xll.qlTenorBasisValue(TenorBasis3M,AD1840,_xll.ohTrigger(trigger,$Y$36))</f>
        <v>#NUM!</v>
      </c>
      <c r="AG1840" s="82" t="e">
        <f t="shared" si="70"/>
        <v>#NUM!</v>
      </c>
      <c r="AH1840" s="82">
        <f>_xll.qlIndexFixing($Y$21,$AC1840,TRUE,_xll.ohTrigger(trigger))</f>
        <v>1.502041905384784E-2</v>
      </c>
      <c r="AI1840" s="43" t="e">
        <f>_xll.qlIndexFixing($Y$6,$AC1840,TRUE,trigger)</f>
        <v>#NUM!</v>
      </c>
      <c r="AJ1840" s="45" t="e">
        <f t="shared" si="71"/>
        <v>#NUM!</v>
      </c>
    </row>
    <row r="1841" spans="28:36" x14ac:dyDescent="0.2">
      <c r="AB1841" s="114" t="s">
        <v>87</v>
      </c>
      <c r="AC1841" s="40">
        <f>_xll.qlInterestRateIndexFixingDate($Y$21,AD1841)</f>
        <v>52296</v>
      </c>
      <c r="AD1841" s="40">
        <f>_xll.qlCalendarAdvance(calendar,$AD1840,AB1841,,,trigger)</f>
        <v>52300</v>
      </c>
      <c r="AE1841" s="40">
        <f>_xll.qlInterestRateIndexMaturity($Y$21,AD1841,)</f>
        <v>52392</v>
      </c>
      <c r="AF1841" s="43" t="e">
        <f>_xll.qlTenorBasisValue(TenorBasis3M,AD1841,_xll.ohTrigger(trigger,$Y$36))</f>
        <v>#NUM!</v>
      </c>
      <c r="AG1841" s="82" t="e">
        <f t="shared" si="70"/>
        <v>#NUM!</v>
      </c>
      <c r="AH1841" s="82">
        <f>_xll.qlIndexFixing($Y$21,$AC1841,TRUE,_xll.ohTrigger(trigger))</f>
        <v>1.5020485778818607E-2</v>
      </c>
      <c r="AI1841" s="43" t="e">
        <f>_xll.qlIndexFixing($Y$6,$AC1841,TRUE,trigger)</f>
        <v>#NUM!</v>
      </c>
      <c r="AJ1841" s="45" t="e">
        <f t="shared" si="71"/>
        <v>#NUM!</v>
      </c>
    </row>
    <row r="1842" spans="28:36" x14ac:dyDescent="0.2">
      <c r="AB1842" s="114" t="s">
        <v>87</v>
      </c>
      <c r="AC1842" s="40">
        <f>_xll.qlInterestRateIndexFixingDate($Y$21,AD1842)</f>
        <v>52303</v>
      </c>
      <c r="AD1842" s="40">
        <f>_xll.qlCalendarAdvance(calendar,$AD1841,AB1842,,,trigger)</f>
        <v>52307</v>
      </c>
      <c r="AE1842" s="40">
        <f>_xll.qlInterestRateIndexMaturity($Y$21,AD1842,)</f>
        <v>52399</v>
      </c>
      <c r="AF1842" s="43" t="e">
        <f>_xll.qlTenorBasisValue(TenorBasis3M,AD1842,_xll.ohTrigger(trigger,$Y$36))</f>
        <v>#NUM!</v>
      </c>
      <c r="AG1842" s="82" t="e">
        <f t="shared" si="70"/>
        <v>#NUM!</v>
      </c>
      <c r="AH1842" s="82">
        <f>_xll.qlIndexFixing($Y$21,$AC1842,TRUE,_xll.ohTrigger(trigger))</f>
        <v>1.5020588717563959E-2</v>
      </c>
      <c r="AI1842" s="43" t="e">
        <f>_xll.qlIndexFixing($Y$6,$AC1842,TRUE,trigger)</f>
        <v>#NUM!</v>
      </c>
      <c r="AJ1842" s="45" t="e">
        <f t="shared" si="71"/>
        <v>#NUM!</v>
      </c>
    </row>
    <row r="1843" spans="28:36" x14ac:dyDescent="0.2">
      <c r="AB1843" s="114" t="s">
        <v>87</v>
      </c>
      <c r="AC1843" s="40">
        <f>_xll.qlInterestRateIndexFixingDate($Y$21,AD1843)</f>
        <v>52310</v>
      </c>
      <c r="AD1843" s="40">
        <f>_xll.qlCalendarAdvance(calendar,$AD1842,AB1843,,,trigger)</f>
        <v>52314</v>
      </c>
      <c r="AE1843" s="40">
        <f>_xll.qlInterestRateIndexMaturity($Y$21,AD1843,)</f>
        <v>52406</v>
      </c>
      <c r="AF1843" s="43" t="e">
        <f>_xll.qlTenorBasisValue(TenorBasis3M,AD1843,_xll.ohTrigger(trigger,$Y$36))</f>
        <v>#NUM!</v>
      </c>
      <c r="AG1843" s="82" t="e">
        <f t="shared" si="70"/>
        <v>#NUM!</v>
      </c>
      <c r="AH1843" s="82">
        <f>_xll.qlIndexFixing($Y$21,$AC1843,TRUE,_xll.ohTrigger(trigger))</f>
        <v>1.5020727870086507E-2</v>
      </c>
      <c r="AI1843" s="43" t="e">
        <f>_xll.qlIndexFixing($Y$6,$AC1843,TRUE,trigger)</f>
        <v>#NUM!</v>
      </c>
      <c r="AJ1843" s="45" t="e">
        <f t="shared" si="71"/>
        <v>#NUM!</v>
      </c>
    </row>
    <row r="1844" spans="28:36" x14ac:dyDescent="0.2">
      <c r="AB1844" s="114" t="s">
        <v>87</v>
      </c>
      <c r="AC1844" s="40">
        <f>_xll.qlInterestRateIndexFixingDate($Y$21,AD1844)</f>
        <v>52315</v>
      </c>
      <c r="AD1844" s="40">
        <f>_xll.qlCalendarAdvance(calendar,$AD1843,AB1844,,,trigger)</f>
        <v>52321</v>
      </c>
      <c r="AE1844" s="40">
        <f>_xll.qlInterestRateIndexMaturity($Y$21,AD1844,)</f>
        <v>52412</v>
      </c>
      <c r="AF1844" s="43" t="e">
        <f>_xll.qlTenorBasisValue(TenorBasis3M,AD1844,_xll.ohTrigger(trigger,$Y$36))</f>
        <v>#NUM!</v>
      </c>
      <c r="AG1844" s="82" t="e">
        <f t="shared" si="70"/>
        <v>#NUM!</v>
      </c>
      <c r="AH1844" s="82">
        <f>_xll.qlIndexFixing($Y$21,$AC1844,TRUE,_xll.ohTrigger(trigger))</f>
        <v>1.5020570907740177E-2</v>
      </c>
      <c r="AI1844" s="43" t="e">
        <f>_xll.qlIndexFixing($Y$6,$AC1844,TRUE,trigger)</f>
        <v>#NUM!</v>
      </c>
      <c r="AJ1844" s="45" t="e">
        <f t="shared" si="71"/>
        <v>#NUM!</v>
      </c>
    </row>
    <row r="1845" spans="28:36" x14ac:dyDescent="0.2">
      <c r="AB1845" s="114" t="s">
        <v>87</v>
      </c>
      <c r="AC1845" s="40">
        <f>_xll.qlInterestRateIndexFixingDate($Y$21,AD1845)</f>
        <v>52324</v>
      </c>
      <c r="AD1845" s="40">
        <f>_xll.qlCalendarAdvance(calendar,$AD1844,AB1845,,,trigger)</f>
        <v>52328</v>
      </c>
      <c r="AE1845" s="40">
        <f>_xll.qlInterestRateIndexMaturity($Y$21,AD1845,)</f>
        <v>52419</v>
      </c>
      <c r="AF1845" s="43" t="e">
        <f>_xll.qlTenorBasisValue(TenorBasis3M,AD1845,_xll.ohTrigger(trigger,$Y$36))</f>
        <v>#NUM!</v>
      </c>
      <c r="AG1845" s="82" t="e">
        <f t="shared" si="70"/>
        <v>#NUM!</v>
      </c>
      <c r="AH1845" s="82">
        <f>_xll.qlIndexFixing($Y$21,$AC1845,TRUE,_xll.ohTrigger(trigger))</f>
        <v>1.5020779892428194E-2</v>
      </c>
      <c r="AI1845" s="43" t="e">
        <f>_xll.qlIndexFixing($Y$6,$AC1845,TRUE,trigger)</f>
        <v>#NUM!</v>
      </c>
      <c r="AJ1845" s="45" t="e">
        <f t="shared" si="71"/>
        <v>#NUM!</v>
      </c>
    </row>
    <row r="1846" spans="28:36" x14ac:dyDescent="0.2">
      <c r="AB1846" s="114" t="s">
        <v>87</v>
      </c>
      <c r="AC1846" s="40">
        <f>_xll.qlInterestRateIndexFixingDate($Y$21,AD1846)</f>
        <v>52331</v>
      </c>
      <c r="AD1846" s="40">
        <f>_xll.qlCalendarAdvance(calendar,$AD1845,AB1846,,,trigger)</f>
        <v>52335</v>
      </c>
      <c r="AE1846" s="40">
        <f>_xll.qlInterestRateIndexMaturity($Y$21,AD1846,)</f>
        <v>52426</v>
      </c>
      <c r="AF1846" s="43" t="e">
        <f>_xll.qlTenorBasisValue(TenorBasis3M,AD1846,_xll.ohTrigger(trigger,$Y$36))</f>
        <v>#NUM!</v>
      </c>
      <c r="AG1846" s="82" t="e">
        <f t="shared" si="70"/>
        <v>#NUM!</v>
      </c>
      <c r="AH1846" s="82">
        <f>_xll.qlIndexFixing($Y$21,$AC1846,TRUE,_xll.ohTrigger(trigger))</f>
        <v>1.5021025089401249E-2</v>
      </c>
      <c r="AI1846" s="43" t="e">
        <f>_xll.qlIndexFixing($Y$6,$AC1846,TRUE,trigger)</f>
        <v>#NUM!</v>
      </c>
      <c r="AJ1846" s="45" t="e">
        <f t="shared" si="71"/>
        <v>#NUM!</v>
      </c>
    </row>
    <row r="1847" spans="28:36" x14ac:dyDescent="0.2">
      <c r="AB1847" s="114" t="s">
        <v>87</v>
      </c>
      <c r="AC1847" s="40">
        <f>_xll.qlInterestRateIndexFixingDate($Y$21,AD1847)</f>
        <v>52338</v>
      </c>
      <c r="AD1847" s="40">
        <f>_xll.qlCalendarAdvance(calendar,$AD1846,AB1847,,,trigger)</f>
        <v>52342</v>
      </c>
      <c r="AE1847" s="40">
        <f>_xll.qlInterestRateIndexMaturity($Y$21,AD1847,)</f>
        <v>52433</v>
      </c>
      <c r="AF1847" s="43" t="e">
        <f>_xll.qlTenorBasisValue(TenorBasis3M,AD1847,_xll.ohTrigger(trigger,$Y$36))</f>
        <v>#NUM!</v>
      </c>
      <c r="AG1847" s="82" t="e">
        <f t="shared" si="70"/>
        <v>#NUM!</v>
      </c>
      <c r="AH1847" s="82">
        <f>_xll.qlIndexFixing($Y$21,$AC1847,TRUE,_xll.ohTrigger(trigger))</f>
        <v>1.5021306498663733E-2</v>
      </c>
      <c r="AI1847" s="43" t="e">
        <f>_xll.qlIndexFixing($Y$6,$AC1847,TRUE,trigger)</f>
        <v>#NUM!</v>
      </c>
      <c r="AJ1847" s="45" t="e">
        <f t="shared" si="71"/>
        <v>#NUM!</v>
      </c>
    </row>
    <row r="1848" spans="28:36" x14ac:dyDescent="0.2">
      <c r="AB1848" s="114" t="s">
        <v>87</v>
      </c>
      <c r="AC1848" s="40">
        <f>_xll.qlInterestRateIndexFixingDate($Y$21,AD1848)</f>
        <v>52345</v>
      </c>
      <c r="AD1848" s="40">
        <f>_xll.qlCalendarAdvance(calendar,$AD1847,AB1848,,,trigger)</f>
        <v>52349</v>
      </c>
      <c r="AE1848" s="40">
        <f>_xll.qlInterestRateIndexMaturity($Y$21,AD1848,)</f>
        <v>52440</v>
      </c>
      <c r="AF1848" s="43" t="e">
        <f>_xll.qlTenorBasisValue(TenorBasis3M,AD1848,_xll.ohTrigger(trigger,$Y$36))</f>
        <v>#NUM!</v>
      </c>
      <c r="AG1848" s="82" t="e">
        <f t="shared" si="70"/>
        <v>#NUM!</v>
      </c>
      <c r="AH1848" s="82">
        <f>_xll.qlIndexFixing($Y$21,$AC1848,TRUE,_xll.ohTrigger(trigger))</f>
        <v>1.5021624120224435E-2</v>
      </c>
      <c r="AI1848" s="43" t="e">
        <f>_xll.qlIndexFixing($Y$6,$AC1848,TRUE,trigger)</f>
        <v>#NUM!</v>
      </c>
      <c r="AJ1848" s="45" t="e">
        <f t="shared" si="71"/>
        <v>#NUM!</v>
      </c>
    </row>
    <row r="1849" spans="28:36" x14ac:dyDescent="0.2">
      <c r="AB1849" s="114" t="s">
        <v>87</v>
      </c>
      <c r="AC1849" s="40">
        <f>_xll.qlInterestRateIndexFixingDate($Y$21,AD1849)</f>
        <v>52351</v>
      </c>
      <c r="AD1849" s="40">
        <f>_xll.qlCalendarAdvance(calendar,$AD1848,AB1849,,,trigger)</f>
        <v>52356</v>
      </c>
      <c r="AE1849" s="40">
        <f>_xll.qlInterestRateIndexMaturity($Y$21,AD1849,)</f>
        <v>52448</v>
      </c>
      <c r="AF1849" s="43" t="e">
        <f>_xll.qlTenorBasisValue(TenorBasis3M,AD1849,_xll.ohTrigger(trigger,$Y$36))</f>
        <v>#NUM!</v>
      </c>
      <c r="AG1849" s="82" t="e">
        <f t="shared" si="70"/>
        <v>#NUM!</v>
      </c>
      <c r="AH1849" s="82">
        <f>_xll.qlIndexFixing($Y$21,$AC1849,TRUE,_xll.ohTrigger(trigger))</f>
        <v>1.5022323274847853E-2</v>
      </c>
      <c r="AI1849" s="43" t="e">
        <f>_xll.qlIndexFixing($Y$6,$AC1849,TRUE,trigger)</f>
        <v>#NUM!</v>
      </c>
      <c r="AJ1849" s="45" t="e">
        <f t="shared" si="71"/>
        <v>#NUM!</v>
      </c>
    </row>
    <row r="1850" spans="28:36" x14ac:dyDescent="0.2">
      <c r="AB1850" s="114" t="s">
        <v>87</v>
      </c>
      <c r="AC1850" s="40">
        <f>_xll.qlInterestRateIndexFixingDate($Y$21,AD1850)</f>
        <v>52359</v>
      </c>
      <c r="AD1850" s="40">
        <f>_xll.qlCalendarAdvance(calendar,$AD1849,AB1850,,,trigger)</f>
        <v>52363</v>
      </c>
      <c r="AE1850" s="40">
        <f>_xll.qlInterestRateIndexMaturity($Y$21,AD1850,)</f>
        <v>52455</v>
      </c>
      <c r="AF1850" s="43" t="e">
        <f>_xll.qlTenorBasisValue(TenorBasis3M,AD1850,_xll.ohTrigger(trigger,$Y$36))</f>
        <v>#NUM!</v>
      </c>
      <c r="AG1850" s="82" t="e">
        <f t="shared" si="70"/>
        <v>#NUM!</v>
      </c>
      <c r="AH1850" s="82">
        <f>_xll.qlIndexFixing($Y$21,$AC1850,TRUE,_xll.ohTrigger(trigger))</f>
        <v>1.5022715923981061E-2</v>
      </c>
      <c r="AI1850" s="43" t="e">
        <f>_xll.qlIndexFixing($Y$6,$AC1850,TRUE,trigger)</f>
        <v>#NUM!</v>
      </c>
      <c r="AJ1850" s="45" t="e">
        <f t="shared" si="71"/>
        <v>#NUM!</v>
      </c>
    </row>
    <row r="1851" spans="28:36" x14ac:dyDescent="0.2">
      <c r="AB1851" s="114" t="s">
        <v>87</v>
      </c>
      <c r="AC1851" s="40">
        <f>_xll.qlInterestRateIndexFixingDate($Y$21,AD1851)</f>
        <v>52366</v>
      </c>
      <c r="AD1851" s="40">
        <f>_xll.qlCalendarAdvance(calendar,$AD1850,AB1851,,,trigger)</f>
        <v>52370</v>
      </c>
      <c r="AE1851" s="40">
        <f>_xll.qlInterestRateIndexMaturity($Y$21,AD1851,)</f>
        <v>52462</v>
      </c>
      <c r="AF1851" s="43" t="e">
        <f>_xll.qlTenorBasisValue(TenorBasis3M,AD1851,_xll.ohTrigger(trigger,$Y$36))</f>
        <v>#NUM!</v>
      </c>
      <c r="AG1851" s="82" t="e">
        <f t="shared" si="70"/>
        <v>#NUM!</v>
      </c>
      <c r="AH1851" s="82">
        <f>_xll.qlIndexFixing($Y$21,$AC1851,TRUE,_xll.ohTrigger(trigger))</f>
        <v>1.5023144786949676E-2</v>
      </c>
      <c r="AI1851" s="43" t="e">
        <f>_xll.qlIndexFixing($Y$6,$AC1851,TRUE,trigger)</f>
        <v>#NUM!</v>
      </c>
      <c r="AJ1851" s="45" t="e">
        <f t="shared" si="71"/>
        <v>#NUM!</v>
      </c>
    </row>
    <row r="1852" spans="28:36" x14ac:dyDescent="0.2">
      <c r="AB1852" s="114" t="s">
        <v>87</v>
      </c>
      <c r="AC1852" s="40">
        <f>_xll.qlInterestRateIndexFixingDate($Y$21,AD1852)</f>
        <v>52373</v>
      </c>
      <c r="AD1852" s="40">
        <f>_xll.qlCalendarAdvance(calendar,$AD1851,AB1852,,,trigger)</f>
        <v>52377</v>
      </c>
      <c r="AE1852" s="40">
        <f>_xll.qlInterestRateIndexMaturity($Y$21,AD1852,)</f>
        <v>52469</v>
      </c>
      <c r="AF1852" s="43" t="e">
        <f>_xll.qlTenorBasisValue(TenorBasis3M,AD1852,_xll.ohTrigger(trigger,$Y$36))</f>
        <v>#NUM!</v>
      </c>
      <c r="AG1852" s="82" t="e">
        <f t="shared" si="70"/>
        <v>#NUM!</v>
      </c>
      <c r="AH1852" s="82">
        <f>_xll.qlIndexFixing($Y$21,$AC1852,TRUE,_xll.ohTrigger(trigger))</f>
        <v>1.5023609863766734E-2</v>
      </c>
      <c r="AI1852" s="43" t="e">
        <f>_xll.qlIndexFixing($Y$6,$AC1852,TRUE,trigger)</f>
        <v>#NUM!</v>
      </c>
      <c r="AJ1852" s="45" t="e">
        <f t="shared" si="71"/>
        <v>#NUM!</v>
      </c>
    </row>
    <row r="1853" spans="28:36" x14ac:dyDescent="0.2">
      <c r="AB1853" s="114" t="s">
        <v>87</v>
      </c>
      <c r="AC1853" s="40">
        <f>_xll.qlInterestRateIndexFixingDate($Y$21,AD1853)</f>
        <v>52380</v>
      </c>
      <c r="AD1853" s="40">
        <f>_xll.qlCalendarAdvance(calendar,$AD1852,AB1853,,,trigger)</f>
        <v>52384</v>
      </c>
      <c r="AE1853" s="40">
        <f>_xll.qlInterestRateIndexMaturity($Y$21,AD1853,)</f>
        <v>52476</v>
      </c>
      <c r="AF1853" s="43" t="e">
        <f>_xll.qlTenorBasisValue(TenorBasis3M,AD1853,_xll.ohTrigger(trigger,$Y$36))</f>
        <v>#NUM!</v>
      </c>
      <c r="AG1853" s="82" t="e">
        <f t="shared" si="70"/>
        <v>#NUM!</v>
      </c>
      <c r="AH1853" s="82">
        <f>_xll.qlIndexFixing($Y$21,$AC1853,TRUE,_xll.ohTrigger(trigger))</f>
        <v>1.5024111154447004E-2</v>
      </c>
      <c r="AI1853" s="43" t="e">
        <f>_xll.qlIndexFixing($Y$6,$AC1853,TRUE,trigger)</f>
        <v>#NUM!</v>
      </c>
      <c r="AJ1853" s="45" t="e">
        <f t="shared" si="71"/>
        <v>#NUM!</v>
      </c>
    </row>
    <row r="1854" spans="28:36" x14ac:dyDescent="0.2">
      <c r="AB1854" s="114" t="s">
        <v>87</v>
      </c>
      <c r="AC1854" s="40">
        <f>_xll.qlInterestRateIndexFixingDate($Y$21,AD1854)</f>
        <v>52387</v>
      </c>
      <c r="AD1854" s="40">
        <f>_xll.qlCalendarAdvance(calendar,$AD1853,AB1854,,,trigger)</f>
        <v>52391</v>
      </c>
      <c r="AE1854" s="40">
        <f>_xll.qlInterestRateIndexMaturity($Y$21,AD1854,)</f>
        <v>52483</v>
      </c>
      <c r="AF1854" s="43" t="e">
        <f>_xll.qlTenorBasisValue(TenorBasis3M,AD1854,_xll.ohTrigger(trigger,$Y$36))</f>
        <v>#NUM!</v>
      </c>
      <c r="AG1854" s="82" t="e">
        <f t="shared" si="70"/>
        <v>#NUM!</v>
      </c>
      <c r="AH1854" s="82">
        <f>_xll.qlIndexFixing($Y$21,$AC1854,TRUE,_xll.ohTrigger(trigger))</f>
        <v>1.5024648659001782E-2</v>
      </c>
      <c r="AI1854" s="43" t="e">
        <f>_xll.qlIndexFixing($Y$6,$AC1854,TRUE,trigger)</f>
        <v>#NUM!</v>
      </c>
      <c r="AJ1854" s="45" t="e">
        <f t="shared" si="71"/>
        <v>#NUM!</v>
      </c>
    </row>
    <row r="1855" spans="28:36" x14ac:dyDescent="0.2">
      <c r="AB1855" s="114" t="s">
        <v>87</v>
      </c>
      <c r="AC1855" s="40">
        <f>_xll.qlInterestRateIndexFixingDate($Y$21,AD1855)</f>
        <v>52394</v>
      </c>
      <c r="AD1855" s="40">
        <f>_xll.qlCalendarAdvance(calendar,$AD1854,AB1855,,,trigger)</f>
        <v>52398</v>
      </c>
      <c r="AE1855" s="40">
        <f>_xll.qlInterestRateIndexMaturity($Y$21,AD1855,)</f>
        <v>52490</v>
      </c>
      <c r="AF1855" s="43" t="e">
        <f>_xll.qlTenorBasisValue(TenorBasis3M,AD1855,_xll.ohTrigger(trigger,$Y$36))</f>
        <v>#NUM!</v>
      </c>
      <c r="AG1855" s="82" t="e">
        <f t="shared" si="70"/>
        <v>#NUM!</v>
      </c>
      <c r="AH1855" s="82">
        <f>_xll.qlIndexFixing($Y$21,$AC1855,TRUE,_xll.ohTrigger(trigger))</f>
        <v>1.5025222377444971E-2</v>
      </c>
      <c r="AI1855" s="43" t="e">
        <f>_xll.qlIndexFixing($Y$6,$AC1855,TRUE,trigger)</f>
        <v>#NUM!</v>
      </c>
      <c r="AJ1855" s="45" t="e">
        <f t="shared" si="71"/>
        <v>#NUM!</v>
      </c>
    </row>
    <row r="1856" spans="28:36" x14ac:dyDescent="0.2">
      <c r="AB1856" s="114" t="s">
        <v>87</v>
      </c>
      <c r="AC1856" s="40">
        <f>_xll.qlInterestRateIndexFixingDate($Y$21,AD1856)</f>
        <v>52401</v>
      </c>
      <c r="AD1856" s="40">
        <f>_xll.qlCalendarAdvance(calendar,$AD1855,AB1856,,,trigger)</f>
        <v>52405</v>
      </c>
      <c r="AE1856" s="40">
        <f>_xll.qlInterestRateIndexMaturity($Y$21,AD1856,)</f>
        <v>52497</v>
      </c>
      <c r="AF1856" s="43" t="e">
        <f>_xll.qlTenorBasisValue(TenorBasis3M,AD1856,_xll.ohTrigger(trigger,$Y$36))</f>
        <v>#NUM!</v>
      </c>
      <c r="AG1856" s="82" t="e">
        <f t="shared" si="70"/>
        <v>#NUM!</v>
      </c>
      <c r="AH1856" s="82">
        <f>_xll.qlIndexFixing($Y$21,$AC1856,TRUE,_xll.ohTrigger(trigger))</f>
        <v>1.5025832309795683E-2</v>
      </c>
      <c r="AI1856" s="43" t="e">
        <f>_xll.qlIndexFixing($Y$6,$AC1856,TRUE,trigger)</f>
        <v>#NUM!</v>
      </c>
      <c r="AJ1856" s="45" t="e">
        <f t="shared" si="71"/>
        <v>#NUM!</v>
      </c>
    </row>
    <row r="1857" spans="28:36" x14ac:dyDescent="0.2">
      <c r="AB1857" s="114" t="s">
        <v>87</v>
      </c>
      <c r="AC1857" s="40">
        <f>_xll.qlInterestRateIndexFixingDate($Y$21,AD1857)</f>
        <v>52408</v>
      </c>
      <c r="AD1857" s="40">
        <f>_xll.qlCalendarAdvance(calendar,$AD1856,AB1857,,,trigger)</f>
        <v>52412</v>
      </c>
      <c r="AE1857" s="40">
        <f>_xll.qlInterestRateIndexMaturity($Y$21,AD1857,)</f>
        <v>52504</v>
      </c>
      <c r="AF1857" s="43" t="e">
        <f>_xll.qlTenorBasisValue(TenorBasis3M,AD1857,_xll.ohTrigger(trigger,$Y$36))</f>
        <v>#NUM!</v>
      </c>
      <c r="AG1857" s="82" t="e">
        <f t="shared" si="70"/>
        <v>#NUM!</v>
      </c>
      <c r="AH1857" s="82">
        <f>_xll.qlIndexFixing($Y$21,$AC1857,TRUE,_xll.ohTrigger(trigger))</f>
        <v>1.5026478456068691E-2</v>
      </c>
      <c r="AI1857" s="43" t="e">
        <f>_xll.qlIndexFixing($Y$6,$AC1857,TRUE,trigger)</f>
        <v>#NUM!</v>
      </c>
      <c r="AJ1857" s="45" t="e">
        <f t="shared" si="71"/>
        <v>#NUM!</v>
      </c>
    </row>
    <row r="1858" spans="28:36" x14ac:dyDescent="0.2">
      <c r="AB1858" s="114" t="s">
        <v>87</v>
      </c>
      <c r="AC1858" s="40">
        <f>_xll.qlInterestRateIndexFixingDate($Y$21,AD1858)</f>
        <v>52415</v>
      </c>
      <c r="AD1858" s="40">
        <f>_xll.qlCalendarAdvance(calendar,$AD1857,AB1858,,,trigger)</f>
        <v>52419</v>
      </c>
      <c r="AE1858" s="40">
        <f>_xll.qlInterestRateIndexMaturity($Y$21,AD1858,)</f>
        <v>52511</v>
      </c>
      <c r="AF1858" s="43" t="e">
        <f>_xll.qlTenorBasisValue(TenorBasis3M,AD1858,_xll.ohTrigger(trigger,$Y$36))</f>
        <v>#NUM!</v>
      </c>
      <c r="AG1858" s="82" t="e">
        <f t="shared" si="70"/>
        <v>#NUM!</v>
      </c>
      <c r="AH1858" s="82">
        <f>_xll.qlIndexFixing($Y$21,$AC1858,TRUE,_xll.ohTrigger(trigger))</f>
        <v>1.5027160816283979E-2</v>
      </c>
      <c r="AI1858" s="43" t="e">
        <f>_xll.qlIndexFixing($Y$6,$AC1858,TRUE,trigger)</f>
        <v>#NUM!</v>
      </c>
      <c r="AJ1858" s="45" t="e">
        <f t="shared" si="71"/>
        <v>#NUM!</v>
      </c>
    </row>
    <row r="1859" spans="28:36" x14ac:dyDescent="0.2">
      <c r="AB1859" s="114" t="s">
        <v>87</v>
      </c>
      <c r="AC1859" s="40">
        <f>_xll.qlInterestRateIndexFixingDate($Y$21,AD1859)</f>
        <v>52422</v>
      </c>
      <c r="AD1859" s="40">
        <f>_xll.qlCalendarAdvance(calendar,$AD1858,AB1859,,,trigger)</f>
        <v>52426</v>
      </c>
      <c r="AE1859" s="40">
        <f>_xll.qlInterestRateIndexMaturity($Y$21,AD1859,)</f>
        <v>52518</v>
      </c>
      <c r="AF1859" s="43" t="e">
        <f>_xll.qlTenorBasisValue(TenorBasis3M,AD1859,_xll.ohTrigger(trigger,$Y$36))</f>
        <v>#NUM!</v>
      </c>
      <c r="AG1859" s="82" t="e">
        <f t="shared" si="70"/>
        <v>#NUM!</v>
      </c>
      <c r="AH1859" s="82">
        <f>_xll.qlIndexFixing($Y$21,$AC1859,TRUE,_xll.ohTrigger(trigger))</f>
        <v>1.5027879390458056E-2</v>
      </c>
      <c r="AI1859" s="43" t="e">
        <f>_xll.qlIndexFixing($Y$6,$AC1859,TRUE,trigger)</f>
        <v>#NUM!</v>
      </c>
      <c r="AJ1859" s="45" t="e">
        <f t="shared" si="71"/>
        <v>#NUM!</v>
      </c>
    </row>
    <row r="1860" spans="28:36" x14ac:dyDescent="0.2">
      <c r="AB1860" s="114" t="s">
        <v>87</v>
      </c>
      <c r="AC1860" s="40">
        <f>_xll.qlInterestRateIndexFixingDate($Y$21,AD1860)</f>
        <v>52429</v>
      </c>
      <c r="AD1860" s="40">
        <f>_xll.qlCalendarAdvance(calendar,$AD1859,AB1860,,,trigger)</f>
        <v>52433</v>
      </c>
      <c r="AE1860" s="40">
        <f>_xll.qlInterestRateIndexMaturity($Y$21,AD1860,)</f>
        <v>52525</v>
      </c>
      <c r="AF1860" s="43" t="e">
        <f>_xll.qlTenorBasisValue(TenorBasis3M,AD1860,_xll.ohTrigger(trigger,$Y$36))</f>
        <v>#NUM!</v>
      </c>
      <c r="AG1860" s="82" t="e">
        <f t="shared" ref="AG1860:AG1923" si="72">AI1860</f>
        <v>#NUM!</v>
      </c>
      <c r="AH1860" s="82">
        <f>_xll.qlIndexFixing($Y$21,$AC1860,TRUE,_xll.ohTrigger(trigger))</f>
        <v>1.5028634178611774E-2</v>
      </c>
      <c r="AI1860" s="43" t="e">
        <f>_xll.qlIndexFixing($Y$6,$AC1860,TRUE,trigger)</f>
        <v>#NUM!</v>
      </c>
      <c r="AJ1860" s="45" t="e">
        <f t="shared" ref="AJ1860:AJ1923" si="73">(AH1860-AI1860)*10000</f>
        <v>#NUM!</v>
      </c>
    </row>
    <row r="1861" spans="28:36" x14ac:dyDescent="0.2">
      <c r="AB1861" s="114" t="s">
        <v>87</v>
      </c>
      <c r="AC1861" s="40">
        <f>_xll.qlInterestRateIndexFixingDate($Y$21,AD1861)</f>
        <v>52436</v>
      </c>
      <c r="AD1861" s="40">
        <f>_xll.qlCalendarAdvance(calendar,$AD1860,AB1861,,,trigger)</f>
        <v>52440</v>
      </c>
      <c r="AE1861" s="40">
        <f>_xll.qlInterestRateIndexMaturity($Y$21,AD1861,)</f>
        <v>52532</v>
      </c>
      <c r="AF1861" s="43" t="e">
        <f>_xll.qlTenorBasisValue(TenorBasis3M,AD1861,_xll.ohTrigger(trigger,$Y$36))</f>
        <v>#NUM!</v>
      </c>
      <c r="AG1861" s="82" t="e">
        <f t="shared" si="72"/>
        <v>#NUM!</v>
      </c>
      <c r="AH1861" s="82">
        <f>_xll.qlIndexFixing($Y$21,$AC1861,TRUE,_xll.ohTrigger(trigger))</f>
        <v>1.5029425180765115E-2</v>
      </c>
      <c r="AI1861" s="43" t="e">
        <f>_xll.qlIndexFixing($Y$6,$AC1861,TRUE,trigger)</f>
        <v>#NUM!</v>
      </c>
      <c r="AJ1861" s="45" t="e">
        <f t="shared" si="73"/>
        <v>#NUM!</v>
      </c>
    </row>
    <row r="1862" spans="28:36" x14ac:dyDescent="0.2">
      <c r="AB1862" s="114" t="s">
        <v>87</v>
      </c>
      <c r="AC1862" s="40">
        <f>_xll.qlInterestRateIndexFixingDate($Y$21,AD1862)</f>
        <v>52443</v>
      </c>
      <c r="AD1862" s="40">
        <f>_xll.qlCalendarAdvance(calendar,$AD1861,AB1862,,,trigger)</f>
        <v>52447</v>
      </c>
      <c r="AE1862" s="40">
        <f>_xll.qlInterestRateIndexMaturity($Y$21,AD1862,)</f>
        <v>52539</v>
      </c>
      <c r="AF1862" s="43" t="e">
        <f>_xll.qlTenorBasisValue(TenorBasis3M,AD1862,_xll.ohTrigger(trigger,$Y$36))</f>
        <v>#NUM!</v>
      </c>
      <c r="AG1862" s="82" t="e">
        <f t="shared" si="72"/>
        <v>#NUM!</v>
      </c>
      <c r="AH1862" s="82">
        <f>_xll.qlIndexFixing($Y$21,$AC1862,TRUE,_xll.ohTrigger(trigger))</f>
        <v>1.5030252396940674E-2</v>
      </c>
      <c r="AI1862" s="43" t="e">
        <f>_xll.qlIndexFixing($Y$6,$AC1862,TRUE,trigger)</f>
        <v>#NUM!</v>
      </c>
      <c r="AJ1862" s="45" t="e">
        <f t="shared" si="73"/>
        <v>#NUM!</v>
      </c>
    </row>
    <row r="1863" spans="28:36" x14ac:dyDescent="0.2">
      <c r="AB1863" s="114" t="s">
        <v>87</v>
      </c>
      <c r="AC1863" s="40">
        <f>_xll.qlInterestRateIndexFixingDate($Y$21,AD1863)</f>
        <v>52450</v>
      </c>
      <c r="AD1863" s="40">
        <f>_xll.qlCalendarAdvance(calendar,$AD1862,AB1863,,,trigger)</f>
        <v>52454</v>
      </c>
      <c r="AE1863" s="40">
        <f>_xll.qlInterestRateIndexMaturity($Y$21,AD1863,)</f>
        <v>52546</v>
      </c>
      <c r="AF1863" s="43" t="e">
        <f>_xll.qlTenorBasisValue(TenorBasis3M,AD1863,_xll.ohTrigger(trigger,$Y$36))</f>
        <v>#NUM!</v>
      </c>
      <c r="AG1863" s="82" t="e">
        <f t="shared" si="72"/>
        <v>#NUM!</v>
      </c>
      <c r="AH1863" s="82">
        <f>_xll.qlIndexFixing($Y$21,$AC1863,TRUE,_xll.ohTrigger(trigger))</f>
        <v>1.5031115827161908E-2</v>
      </c>
      <c r="AI1863" s="43" t="e">
        <f>_xll.qlIndexFixing($Y$6,$AC1863,TRUE,trigger)</f>
        <v>#NUM!</v>
      </c>
      <c r="AJ1863" s="45" t="e">
        <f t="shared" si="73"/>
        <v>#NUM!</v>
      </c>
    </row>
    <row r="1864" spans="28:36" x14ac:dyDescent="0.2">
      <c r="AB1864" s="114" t="s">
        <v>87</v>
      </c>
      <c r="AC1864" s="40">
        <f>_xll.qlInterestRateIndexFixingDate($Y$21,AD1864)</f>
        <v>52457</v>
      </c>
      <c r="AD1864" s="40">
        <f>_xll.qlCalendarAdvance(calendar,$AD1863,AB1864,,,trigger)</f>
        <v>52461</v>
      </c>
      <c r="AE1864" s="40">
        <f>_xll.qlInterestRateIndexMaturity($Y$21,AD1864,)</f>
        <v>52553</v>
      </c>
      <c r="AF1864" s="43" t="e">
        <f>_xll.qlTenorBasisValue(TenorBasis3M,AD1864,_xll.ohTrigger(trigger,$Y$36))</f>
        <v>#NUM!</v>
      </c>
      <c r="AG1864" s="82" t="e">
        <f t="shared" si="72"/>
        <v>#NUM!</v>
      </c>
      <c r="AH1864" s="82">
        <f>_xll.qlIndexFixing($Y$21,$AC1864,TRUE,_xll.ohTrigger(trigger))</f>
        <v>1.5032015471453147E-2</v>
      </c>
      <c r="AI1864" s="43" t="e">
        <f>_xll.qlIndexFixing($Y$6,$AC1864,TRUE,trigger)</f>
        <v>#NUM!</v>
      </c>
      <c r="AJ1864" s="45" t="e">
        <f t="shared" si="73"/>
        <v>#NUM!</v>
      </c>
    </row>
    <row r="1865" spans="28:36" x14ac:dyDescent="0.2">
      <c r="AB1865" s="114" t="s">
        <v>87</v>
      </c>
      <c r="AC1865" s="40">
        <f>_xll.qlInterestRateIndexFixingDate($Y$21,AD1865)</f>
        <v>52464</v>
      </c>
      <c r="AD1865" s="40">
        <f>_xll.qlCalendarAdvance(calendar,$AD1864,AB1865,,,trigger)</f>
        <v>52468</v>
      </c>
      <c r="AE1865" s="40">
        <f>_xll.qlInterestRateIndexMaturity($Y$21,AD1865,)</f>
        <v>52560</v>
      </c>
      <c r="AF1865" s="43" t="e">
        <f>_xll.qlTenorBasisValue(TenorBasis3M,AD1865,_xll.ohTrigger(trigger,$Y$36))</f>
        <v>#NUM!</v>
      </c>
      <c r="AG1865" s="82" t="e">
        <f t="shared" si="72"/>
        <v>#NUM!</v>
      </c>
      <c r="AH1865" s="82">
        <f>_xll.qlIndexFixing($Y$21,$AC1865,TRUE,_xll.ohTrigger(trigger))</f>
        <v>1.5032951329836978E-2</v>
      </c>
      <c r="AI1865" s="43" t="e">
        <f>_xll.qlIndexFixing($Y$6,$AC1865,TRUE,trigger)</f>
        <v>#NUM!</v>
      </c>
      <c r="AJ1865" s="45" t="e">
        <f t="shared" si="73"/>
        <v>#NUM!</v>
      </c>
    </row>
    <row r="1866" spans="28:36" x14ac:dyDescent="0.2">
      <c r="AB1866" s="114" t="s">
        <v>87</v>
      </c>
      <c r="AC1866" s="40">
        <f>_xll.qlInterestRateIndexFixingDate($Y$21,AD1866)</f>
        <v>52471</v>
      </c>
      <c r="AD1866" s="40">
        <f>_xll.qlCalendarAdvance(calendar,$AD1865,AB1866,,,trigger)</f>
        <v>52475</v>
      </c>
      <c r="AE1866" s="40">
        <f>_xll.qlInterestRateIndexMaturity($Y$21,AD1866,)</f>
        <v>52566</v>
      </c>
      <c r="AF1866" s="43" t="e">
        <f>_xll.qlTenorBasisValue(TenorBasis3M,AD1866,_xll.ohTrigger(trigger,$Y$36))</f>
        <v>#NUM!</v>
      </c>
      <c r="AG1866" s="82" t="e">
        <f t="shared" si="72"/>
        <v>#NUM!</v>
      </c>
      <c r="AH1866" s="82">
        <f>_xll.qlIndexFixing($Y$21,$AC1866,TRUE,_xll.ohTrigger(trigger))</f>
        <v>1.5033533625998088E-2</v>
      </c>
      <c r="AI1866" s="43" t="e">
        <f>_xll.qlIndexFixing($Y$6,$AC1866,TRUE,trigger)</f>
        <v>#NUM!</v>
      </c>
      <c r="AJ1866" s="45" t="e">
        <f t="shared" si="73"/>
        <v>#NUM!</v>
      </c>
    </row>
    <row r="1867" spans="28:36" x14ac:dyDescent="0.2">
      <c r="AB1867" s="114" t="s">
        <v>87</v>
      </c>
      <c r="AC1867" s="40">
        <f>_xll.qlInterestRateIndexFixingDate($Y$21,AD1867)</f>
        <v>52478</v>
      </c>
      <c r="AD1867" s="40">
        <f>_xll.qlCalendarAdvance(calendar,$AD1866,AB1867,,,trigger)</f>
        <v>52482</v>
      </c>
      <c r="AE1867" s="40">
        <f>_xll.qlInterestRateIndexMaturity($Y$21,AD1867,)</f>
        <v>52573</v>
      </c>
      <c r="AF1867" s="43" t="e">
        <f>_xll.qlTenorBasisValue(TenorBasis3M,AD1867,_xll.ohTrigger(trigger,$Y$36))</f>
        <v>#NUM!</v>
      </c>
      <c r="AG1867" s="82" t="e">
        <f t="shared" si="72"/>
        <v>#NUM!</v>
      </c>
      <c r="AH1867" s="82">
        <f>_xll.qlIndexFixing($Y$21,$AC1867,TRUE,_xll.ohTrigger(trigger))</f>
        <v>1.5034539284003312E-2</v>
      </c>
      <c r="AI1867" s="43" t="e">
        <f>_xll.qlIndexFixing($Y$6,$AC1867,TRUE,trigger)</f>
        <v>#NUM!</v>
      </c>
      <c r="AJ1867" s="45" t="e">
        <f t="shared" si="73"/>
        <v>#NUM!</v>
      </c>
    </row>
    <row r="1868" spans="28:36" x14ac:dyDescent="0.2">
      <c r="AB1868" s="114" t="s">
        <v>87</v>
      </c>
      <c r="AC1868" s="40">
        <f>_xll.qlInterestRateIndexFixingDate($Y$21,AD1868)</f>
        <v>52485</v>
      </c>
      <c r="AD1868" s="40">
        <f>_xll.qlCalendarAdvance(calendar,$AD1867,AB1868,,,trigger)</f>
        <v>52489</v>
      </c>
      <c r="AE1868" s="40">
        <f>_xll.qlInterestRateIndexMaturity($Y$21,AD1868,)</f>
        <v>52580</v>
      </c>
      <c r="AF1868" s="43" t="e">
        <f>_xll.qlTenorBasisValue(TenorBasis3M,AD1868,_xll.ohTrigger(trigger,$Y$36))</f>
        <v>#NUM!</v>
      </c>
      <c r="AG1868" s="82" t="e">
        <f t="shared" si="72"/>
        <v>#NUM!</v>
      </c>
      <c r="AH1868" s="82">
        <f>_xll.qlIndexFixing($Y$21,$AC1868,TRUE,_xll.ohTrigger(trigger))</f>
        <v>1.5035581154668657E-2</v>
      </c>
      <c r="AI1868" s="43" t="e">
        <f>_xll.qlIndexFixing($Y$6,$AC1868,TRUE,trigger)</f>
        <v>#NUM!</v>
      </c>
      <c r="AJ1868" s="45" t="e">
        <f t="shared" si="73"/>
        <v>#NUM!</v>
      </c>
    </row>
    <row r="1869" spans="28:36" x14ac:dyDescent="0.2">
      <c r="AB1869" s="114" t="s">
        <v>87</v>
      </c>
      <c r="AC1869" s="40">
        <f>_xll.qlInterestRateIndexFixingDate($Y$21,AD1869)</f>
        <v>52492</v>
      </c>
      <c r="AD1869" s="40">
        <f>_xll.qlCalendarAdvance(calendar,$AD1868,AB1869,,,trigger)</f>
        <v>52496</v>
      </c>
      <c r="AE1869" s="40">
        <f>_xll.qlInterestRateIndexMaturity($Y$21,AD1869,)</f>
        <v>52587</v>
      </c>
      <c r="AF1869" s="43" t="e">
        <f>_xll.qlTenorBasisValue(TenorBasis3M,AD1869,_xll.ohTrigger(trigger,$Y$36))</f>
        <v>#NUM!</v>
      </c>
      <c r="AG1869" s="82" t="e">
        <f t="shared" si="72"/>
        <v>#NUM!</v>
      </c>
      <c r="AH1869" s="82">
        <f>_xll.qlIndexFixing($Y$21,$AC1869,TRUE,_xll.ohTrigger(trigger))</f>
        <v>1.5036659238021357E-2</v>
      </c>
      <c r="AI1869" s="43" t="e">
        <f>_xll.qlIndexFixing($Y$6,$AC1869,TRUE,trigger)</f>
        <v>#NUM!</v>
      </c>
      <c r="AJ1869" s="45" t="e">
        <f t="shared" si="73"/>
        <v>#NUM!</v>
      </c>
    </row>
    <row r="1870" spans="28:36" x14ac:dyDescent="0.2">
      <c r="AB1870" s="114" t="s">
        <v>87</v>
      </c>
      <c r="AC1870" s="40">
        <f>_xll.qlInterestRateIndexFixingDate($Y$21,AD1870)</f>
        <v>52499</v>
      </c>
      <c r="AD1870" s="40">
        <f>_xll.qlCalendarAdvance(calendar,$AD1869,AB1870,,,trigger)</f>
        <v>52503</v>
      </c>
      <c r="AE1870" s="40">
        <f>_xll.qlInterestRateIndexMaturity($Y$21,AD1870,)</f>
        <v>52594</v>
      </c>
      <c r="AF1870" s="43" t="e">
        <f>_xll.qlTenorBasisValue(TenorBasis3M,AD1870,_xll.ohTrigger(trigger,$Y$36))</f>
        <v>#NUM!</v>
      </c>
      <c r="AG1870" s="82" t="e">
        <f t="shared" si="72"/>
        <v>#NUM!</v>
      </c>
      <c r="AH1870" s="82">
        <f>_xll.qlIndexFixing($Y$21,$AC1870,TRUE,_xll.ohTrigger(trigger))</f>
        <v>1.5037773534093914E-2</v>
      </c>
      <c r="AI1870" s="43" t="e">
        <f>_xll.qlIndexFixing($Y$6,$AC1870,TRUE,trigger)</f>
        <v>#NUM!</v>
      </c>
      <c r="AJ1870" s="45" t="e">
        <f t="shared" si="73"/>
        <v>#NUM!</v>
      </c>
    </row>
    <row r="1871" spans="28:36" x14ac:dyDescent="0.2">
      <c r="AB1871" s="114" t="s">
        <v>87</v>
      </c>
      <c r="AC1871" s="40">
        <f>_xll.qlInterestRateIndexFixingDate($Y$21,AD1871)</f>
        <v>52506</v>
      </c>
      <c r="AD1871" s="40">
        <f>_xll.qlCalendarAdvance(calendar,$AD1870,AB1871,,,trigger)</f>
        <v>52510</v>
      </c>
      <c r="AE1871" s="40">
        <f>_xll.qlInterestRateIndexMaturity($Y$21,AD1871,)</f>
        <v>52602</v>
      </c>
      <c r="AF1871" s="43" t="e">
        <f>_xll.qlTenorBasisValue(TenorBasis3M,AD1871,_xll.ohTrigger(trigger,$Y$36))</f>
        <v>#NUM!</v>
      </c>
      <c r="AG1871" s="82" t="e">
        <f t="shared" si="72"/>
        <v>#NUM!</v>
      </c>
      <c r="AH1871" s="82">
        <f>_xll.qlIndexFixing($Y$21,$AC1871,TRUE,_xll.ohTrigger(trigger))</f>
        <v>1.5039326977633643E-2</v>
      </c>
      <c r="AI1871" s="43" t="e">
        <f>_xll.qlIndexFixing($Y$6,$AC1871,TRUE,trigger)</f>
        <v>#NUM!</v>
      </c>
      <c r="AJ1871" s="45" t="e">
        <f t="shared" si="73"/>
        <v>#NUM!</v>
      </c>
    </row>
    <row r="1872" spans="28:36" x14ac:dyDescent="0.2">
      <c r="AB1872" s="114" t="s">
        <v>87</v>
      </c>
      <c r="AC1872" s="40">
        <f>_xll.qlInterestRateIndexFixingDate($Y$21,AD1872)</f>
        <v>52513</v>
      </c>
      <c r="AD1872" s="40">
        <f>_xll.qlCalendarAdvance(calendar,$AD1871,AB1872,,,trigger)</f>
        <v>52517</v>
      </c>
      <c r="AE1872" s="40">
        <f>_xll.qlInterestRateIndexMaturity($Y$21,AD1872,)</f>
        <v>52609</v>
      </c>
      <c r="AF1872" s="43" t="e">
        <f>_xll.qlTenorBasisValue(TenorBasis3M,AD1872,_xll.ohTrigger(trigger,$Y$36))</f>
        <v>#NUM!</v>
      </c>
      <c r="AG1872" s="82" t="e">
        <f t="shared" si="72"/>
        <v>#NUM!</v>
      </c>
      <c r="AH1872" s="82">
        <f>_xll.qlIndexFixing($Y$21,$AC1872,TRUE,_xll.ohTrigger(trigger))</f>
        <v>1.5040516335456305E-2</v>
      </c>
      <c r="AI1872" s="43" t="e">
        <f>_xll.qlIndexFixing($Y$6,$AC1872,TRUE,trigger)</f>
        <v>#NUM!</v>
      </c>
      <c r="AJ1872" s="45" t="e">
        <f t="shared" si="73"/>
        <v>#NUM!</v>
      </c>
    </row>
    <row r="1873" spans="28:36" x14ac:dyDescent="0.2">
      <c r="AB1873" s="114" t="s">
        <v>87</v>
      </c>
      <c r="AC1873" s="40">
        <f>_xll.qlInterestRateIndexFixingDate($Y$21,AD1873)</f>
        <v>52520</v>
      </c>
      <c r="AD1873" s="40">
        <f>_xll.qlCalendarAdvance(calendar,$AD1872,AB1873,,,trigger)</f>
        <v>52524</v>
      </c>
      <c r="AE1873" s="40">
        <f>_xll.qlInterestRateIndexMaturity($Y$21,AD1873,)</f>
        <v>52616</v>
      </c>
      <c r="AF1873" s="43" t="e">
        <f>_xll.qlTenorBasisValue(TenorBasis3M,AD1873,_xll.ohTrigger(trigger,$Y$36))</f>
        <v>#NUM!</v>
      </c>
      <c r="AG1873" s="82" t="e">
        <f t="shared" si="72"/>
        <v>#NUM!</v>
      </c>
      <c r="AH1873" s="82">
        <f>_xll.qlIndexFixing($Y$21,$AC1873,TRUE,_xll.ohTrigger(trigger))</f>
        <v>1.5041741907607027E-2</v>
      </c>
      <c r="AI1873" s="43" t="e">
        <f>_xll.qlIndexFixing($Y$6,$AC1873,TRUE,trigger)</f>
        <v>#NUM!</v>
      </c>
      <c r="AJ1873" s="45" t="e">
        <f t="shared" si="73"/>
        <v>#NUM!</v>
      </c>
    </row>
    <row r="1874" spans="28:36" x14ac:dyDescent="0.2">
      <c r="AB1874" s="114" t="s">
        <v>87</v>
      </c>
      <c r="AC1874" s="40">
        <f>_xll.qlInterestRateIndexFixingDate($Y$21,AD1874)</f>
        <v>52527</v>
      </c>
      <c r="AD1874" s="40">
        <f>_xll.qlCalendarAdvance(calendar,$AD1873,AB1874,,,trigger)</f>
        <v>52531</v>
      </c>
      <c r="AE1874" s="40">
        <f>_xll.qlInterestRateIndexMaturity($Y$21,AD1874,)</f>
        <v>52623</v>
      </c>
      <c r="AF1874" s="43" t="e">
        <f>_xll.qlTenorBasisValue(TenorBasis3M,AD1874,_xll.ohTrigger(trigger,$Y$36))</f>
        <v>#NUM!</v>
      </c>
      <c r="AG1874" s="82" t="e">
        <f t="shared" si="72"/>
        <v>#NUM!</v>
      </c>
      <c r="AH1874" s="82">
        <f>_xll.qlIndexFixing($Y$21,$AC1874,TRUE,_xll.ohTrigger(trigger))</f>
        <v>1.504300369412143E-2</v>
      </c>
      <c r="AI1874" s="43" t="e">
        <f>_xll.qlIndexFixing($Y$6,$AC1874,TRUE,trigger)</f>
        <v>#NUM!</v>
      </c>
      <c r="AJ1874" s="45" t="e">
        <f t="shared" si="73"/>
        <v>#NUM!</v>
      </c>
    </row>
    <row r="1875" spans="28:36" x14ac:dyDescent="0.2">
      <c r="AB1875" s="114" t="s">
        <v>87</v>
      </c>
      <c r="AC1875" s="40">
        <f>_xll.qlInterestRateIndexFixingDate($Y$21,AD1875)</f>
        <v>52534</v>
      </c>
      <c r="AD1875" s="40">
        <f>_xll.qlCalendarAdvance(calendar,$AD1874,AB1875,,,trigger)</f>
        <v>52538</v>
      </c>
      <c r="AE1875" s="40">
        <f>_xll.qlInterestRateIndexMaturity($Y$21,AD1875,)</f>
        <v>52630</v>
      </c>
      <c r="AF1875" s="43" t="e">
        <f>_xll.qlTenorBasisValue(TenorBasis3M,AD1875,_xll.ohTrigger(trigger,$Y$36))</f>
        <v>#NUM!</v>
      </c>
      <c r="AG1875" s="82" t="e">
        <f t="shared" si="72"/>
        <v>#NUM!</v>
      </c>
      <c r="AH1875" s="82">
        <f>_xll.qlIndexFixing($Y$21,$AC1875,TRUE,_xll.ohTrigger(trigger))</f>
        <v>1.50443016950334E-2</v>
      </c>
      <c r="AI1875" s="43" t="e">
        <f>_xll.qlIndexFixing($Y$6,$AC1875,TRUE,trigger)</f>
        <v>#NUM!</v>
      </c>
      <c r="AJ1875" s="45" t="e">
        <f t="shared" si="73"/>
        <v>#NUM!</v>
      </c>
    </row>
    <row r="1876" spans="28:36" x14ac:dyDescent="0.2">
      <c r="AB1876" s="114" t="s">
        <v>87</v>
      </c>
      <c r="AC1876" s="40">
        <f>_xll.qlInterestRateIndexFixingDate($Y$21,AD1876)</f>
        <v>52541</v>
      </c>
      <c r="AD1876" s="40">
        <f>_xll.qlCalendarAdvance(calendar,$AD1875,AB1876,,,trigger)</f>
        <v>52545</v>
      </c>
      <c r="AE1876" s="40">
        <f>_xll.qlInterestRateIndexMaturity($Y$21,AD1876,)</f>
        <v>52637</v>
      </c>
      <c r="AF1876" s="43" t="e">
        <f>_xll.qlTenorBasisValue(TenorBasis3M,AD1876,_xll.ohTrigger(trigger,$Y$36))</f>
        <v>#NUM!</v>
      </c>
      <c r="AG1876" s="82" t="e">
        <f t="shared" si="72"/>
        <v>#NUM!</v>
      </c>
      <c r="AH1876" s="82">
        <f>_xll.qlIndexFixing($Y$21,$AC1876,TRUE,_xll.ohTrigger(trigger))</f>
        <v>1.5045635910378562E-2</v>
      </c>
      <c r="AI1876" s="43" t="e">
        <f>_xll.qlIndexFixing($Y$6,$AC1876,TRUE,trigger)</f>
        <v>#NUM!</v>
      </c>
      <c r="AJ1876" s="45" t="e">
        <f t="shared" si="73"/>
        <v>#NUM!</v>
      </c>
    </row>
    <row r="1877" spans="28:36" x14ac:dyDescent="0.2">
      <c r="AB1877" s="114" t="s">
        <v>87</v>
      </c>
      <c r="AC1877" s="40">
        <f>_xll.qlInterestRateIndexFixingDate($Y$21,AD1877)</f>
        <v>52548</v>
      </c>
      <c r="AD1877" s="40">
        <f>_xll.qlCalendarAdvance(calendar,$AD1876,AB1877,,,trigger)</f>
        <v>52552</v>
      </c>
      <c r="AE1877" s="40">
        <f>_xll.qlInterestRateIndexMaturity($Y$21,AD1877,)</f>
        <v>52644</v>
      </c>
      <c r="AF1877" s="43" t="e">
        <f>_xll.qlTenorBasisValue(TenorBasis3M,AD1877,_xll.ohTrigger(trigger,$Y$36))</f>
        <v>#NUM!</v>
      </c>
      <c r="AG1877" s="82" t="e">
        <f t="shared" si="72"/>
        <v>#NUM!</v>
      </c>
      <c r="AH1877" s="82">
        <f>_xll.qlIndexFixing($Y$21,$AC1877,TRUE,_xll.ohTrigger(trigger))</f>
        <v>1.5047006340196884E-2</v>
      </c>
      <c r="AI1877" s="43" t="e">
        <f>_xll.qlIndexFixing($Y$6,$AC1877,TRUE,trigger)</f>
        <v>#NUM!</v>
      </c>
      <c r="AJ1877" s="45" t="e">
        <f t="shared" si="73"/>
        <v>#NUM!</v>
      </c>
    </row>
    <row r="1878" spans="28:36" x14ac:dyDescent="0.2">
      <c r="AB1878" s="114" t="s">
        <v>87</v>
      </c>
      <c r="AC1878" s="40">
        <f>_xll.qlInterestRateIndexFixingDate($Y$21,AD1878)</f>
        <v>52555</v>
      </c>
      <c r="AD1878" s="40">
        <f>_xll.qlCalendarAdvance(calendar,$AD1877,AB1878,,,trigger)</f>
        <v>52559</v>
      </c>
      <c r="AE1878" s="40">
        <f>_xll.qlInterestRateIndexMaturity($Y$21,AD1878,)</f>
        <v>52651</v>
      </c>
      <c r="AF1878" s="43" t="e">
        <f>_xll.qlTenorBasisValue(TenorBasis3M,AD1878,_xll.ohTrigger(trigger,$Y$36))</f>
        <v>#NUM!</v>
      </c>
      <c r="AG1878" s="82" t="e">
        <f t="shared" si="72"/>
        <v>#NUM!</v>
      </c>
      <c r="AH1878" s="82">
        <f>_xll.qlIndexFixing($Y$21,$AC1878,TRUE,_xll.ohTrigger(trigger))</f>
        <v>1.5048412984521382E-2</v>
      </c>
      <c r="AI1878" s="43" t="e">
        <f>_xll.qlIndexFixing($Y$6,$AC1878,TRUE,trigger)</f>
        <v>#NUM!</v>
      </c>
      <c r="AJ1878" s="45" t="e">
        <f t="shared" si="73"/>
        <v>#NUM!</v>
      </c>
    </row>
    <row r="1879" spans="28:36" x14ac:dyDescent="0.2">
      <c r="AB1879" s="114" t="s">
        <v>87</v>
      </c>
      <c r="AC1879" s="40">
        <f>_xll.qlInterestRateIndexFixingDate($Y$21,AD1879)</f>
        <v>52562</v>
      </c>
      <c r="AD1879" s="40">
        <f>_xll.qlCalendarAdvance(calendar,$AD1878,AB1879,,,trigger)</f>
        <v>52566</v>
      </c>
      <c r="AE1879" s="40">
        <f>_xll.qlInterestRateIndexMaturity($Y$21,AD1879,)</f>
        <v>52657</v>
      </c>
      <c r="AF1879" s="43" t="e">
        <f>_xll.qlTenorBasisValue(TenorBasis3M,AD1879,_xll.ohTrigger(trigger,$Y$36))</f>
        <v>#NUM!</v>
      </c>
      <c r="AG1879" s="82" t="e">
        <f t="shared" si="72"/>
        <v>#NUM!</v>
      </c>
      <c r="AH1879" s="82">
        <f>_xll.qlIndexFixing($Y$21,$AC1879,TRUE,_xll.ohTrigger(trigger))</f>
        <v>1.504943177640742E-2</v>
      </c>
      <c r="AI1879" s="43" t="e">
        <f>_xll.qlIndexFixing($Y$6,$AC1879,TRUE,trigger)</f>
        <v>#NUM!</v>
      </c>
      <c r="AJ1879" s="45" t="e">
        <f t="shared" si="73"/>
        <v>#NUM!</v>
      </c>
    </row>
    <row r="1880" spans="28:36" x14ac:dyDescent="0.2">
      <c r="AB1880" s="114" t="s">
        <v>87</v>
      </c>
      <c r="AC1880" s="40">
        <f>_xll.qlInterestRateIndexFixingDate($Y$21,AD1880)</f>
        <v>52569</v>
      </c>
      <c r="AD1880" s="40">
        <f>_xll.qlCalendarAdvance(calendar,$AD1879,AB1880,,,trigger)</f>
        <v>52573</v>
      </c>
      <c r="AE1880" s="40">
        <f>_xll.qlInterestRateIndexMaturity($Y$21,AD1880,)</f>
        <v>52664</v>
      </c>
      <c r="AF1880" s="43" t="e">
        <f>_xll.qlTenorBasisValue(TenorBasis3M,AD1880,_xll.ohTrigger(trigger,$Y$36))</f>
        <v>#NUM!</v>
      </c>
      <c r="AG1880" s="82" t="e">
        <f t="shared" si="72"/>
        <v>#NUM!</v>
      </c>
      <c r="AH1880" s="82">
        <f>_xll.qlIndexFixing($Y$21,$AC1880,TRUE,_xll.ohTrigger(trigger))</f>
        <v>1.5050908201499494E-2</v>
      </c>
      <c r="AI1880" s="43" t="e">
        <f>_xll.qlIndexFixing($Y$6,$AC1880,TRUE,trigger)</f>
        <v>#NUM!</v>
      </c>
      <c r="AJ1880" s="45" t="e">
        <f t="shared" si="73"/>
        <v>#NUM!</v>
      </c>
    </row>
    <row r="1881" spans="28:36" x14ac:dyDescent="0.2">
      <c r="AB1881" s="114" t="s">
        <v>87</v>
      </c>
      <c r="AC1881" s="40">
        <f>_xll.qlInterestRateIndexFixingDate($Y$21,AD1881)</f>
        <v>52576</v>
      </c>
      <c r="AD1881" s="40">
        <f>_xll.qlCalendarAdvance(calendar,$AD1880,AB1881,,,trigger)</f>
        <v>52580</v>
      </c>
      <c r="AE1881" s="40">
        <f>_xll.qlInterestRateIndexMaturity($Y$21,AD1881,)</f>
        <v>52671</v>
      </c>
      <c r="AF1881" s="43" t="e">
        <f>_xll.qlTenorBasisValue(TenorBasis3M,AD1881,_xll.ohTrigger(trigger,$Y$36))</f>
        <v>#NUM!</v>
      </c>
      <c r="AG1881" s="82" t="e">
        <f t="shared" si="72"/>
        <v>#NUM!</v>
      </c>
      <c r="AH1881" s="82">
        <f>_xll.qlIndexFixing($Y$21,$AC1881,TRUE,_xll.ohTrigger(trigger))</f>
        <v>1.5052420839699685E-2</v>
      </c>
      <c r="AI1881" s="43" t="e">
        <f>_xll.qlIndexFixing($Y$6,$AC1881,TRUE,trigger)</f>
        <v>#NUM!</v>
      </c>
      <c r="AJ1881" s="45" t="e">
        <f t="shared" si="73"/>
        <v>#NUM!</v>
      </c>
    </row>
    <row r="1882" spans="28:36" x14ac:dyDescent="0.2">
      <c r="AB1882" s="114" t="s">
        <v>87</v>
      </c>
      <c r="AC1882" s="40">
        <f>_xll.qlInterestRateIndexFixingDate($Y$21,AD1882)</f>
        <v>52583</v>
      </c>
      <c r="AD1882" s="40">
        <f>_xll.qlCalendarAdvance(calendar,$AD1881,AB1882,,,trigger)</f>
        <v>52587</v>
      </c>
      <c r="AE1882" s="40">
        <f>_xll.qlInterestRateIndexMaturity($Y$21,AD1882,)</f>
        <v>52678</v>
      </c>
      <c r="AF1882" s="43" t="e">
        <f>_xll.qlTenorBasisValue(TenorBasis3M,AD1882,_xll.ohTrigger(trigger,$Y$36))</f>
        <v>#NUM!</v>
      </c>
      <c r="AG1882" s="82" t="e">
        <f t="shared" si="72"/>
        <v>#NUM!</v>
      </c>
      <c r="AH1882" s="82">
        <f>_xll.qlIndexFixing($Y$21,$AC1882,TRUE,_xll.ohTrigger(trigger))</f>
        <v>1.5053969691050155E-2</v>
      </c>
      <c r="AI1882" s="43" t="e">
        <f>_xll.qlIndexFixing($Y$6,$AC1882,TRUE,trigger)</f>
        <v>#NUM!</v>
      </c>
      <c r="AJ1882" s="45" t="e">
        <f t="shared" si="73"/>
        <v>#NUM!</v>
      </c>
    </row>
    <row r="1883" spans="28:36" x14ac:dyDescent="0.2">
      <c r="AB1883" s="114" t="s">
        <v>87</v>
      </c>
      <c r="AC1883" s="40">
        <f>_xll.qlInterestRateIndexFixingDate($Y$21,AD1883)</f>
        <v>52589</v>
      </c>
      <c r="AD1883" s="40">
        <f>_xll.qlCalendarAdvance(calendar,$AD1882,AB1883,,,trigger)</f>
        <v>52594</v>
      </c>
      <c r="AE1883" s="40">
        <f>_xll.qlInterestRateIndexMaturity($Y$21,AD1883,)</f>
        <v>52685</v>
      </c>
      <c r="AF1883" s="43" t="e">
        <f>_xll.qlTenorBasisValue(TenorBasis3M,AD1883,_xll.ohTrigger(trigger,$Y$36))</f>
        <v>#NUM!</v>
      </c>
      <c r="AG1883" s="82" t="e">
        <f t="shared" si="72"/>
        <v>#NUM!</v>
      </c>
      <c r="AH1883" s="82">
        <f>_xll.qlIndexFixing($Y$21,$AC1883,TRUE,_xll.ohTrigger(trigger))</f>
        <v>1.5055554755591316E-2</v>
      </c>
      <c r="AI1883" s="43" t="e">
        <f>_xll.qlIndexFixing($Y$6,$AC1883,TRUE,trigger)</f>
        <v>#NUM!</v>
      </c>
      <c r="AJ1883" s="45" t="e">
        <f t="shared" si="73"/>
        <v>#NUM!</v>
      </c>
    </row>
    <row r="1884" spans="28:36" x14ac:dyDescent="0.2">
      <c r="AB1884" s="114" t="s">
        <v>87</v>
      </c>
      <c r="AC1884" s="40">
        <f>_xll.qlInterestRateIndexFixingDate($Y$21,AD1884)</f>
        <v>52596</v>
      </c>
      <c r="AD1884" s="40">
        <f>_xll.qlCalendarAdvance(calendar,$AD1883,AB1884,,,trigger)</f>
        <v>52601</v>
      </c>
      <c r="AE1884" s="40">
        <f>_xll.qlInterestRateIndexMaturity($Y$21,AD1884,)</f>
        <v>52692</v>
      </c>
      <c r="AF1884" s="43" t="e">
        <f>_xll.qlTenorBasisValue(TenorBasis3M,AD1884,_xll.ohTrigger(trigger,$Y$36))</f>
        <v>#NUM!</v>
      </c>
      <c r="AG1884" s="82" t="e">
        <f t="shared" si="72"/>
        <v>#NUM!</v>
      </c>
      <c r="AH1884" s="82">
        <f>_xll.qlIndexFixing($Y$21,$AC1884,TRUE,_xll.ohTrigger(trigger))</f>
        <v>1.5057176033367084E-2</v>
      </c>
      <c r="AI1884" s="43" t="e">
        <f>_xll.qlIndexFixing($Y$6,$AC1884,TRUE,trigger)</f>
        <v>#NUM!</v>
      </c>
      <c r="AJ1884" s="45" t="e">
        <f t="shared" si="73"/>
        <v>#NUM!</v>
      </c>
    </row>
    <row r="1885" spans="28:36" x14ac:dyDescent="0.2">
      <c r="AB1885" s="114" t="s">
        <v>87</v>
      </c>
      <c r="AC1885" s="40">
        <f>_xll.qlInterestRateIndexFixingDate($Y$21,AD1885)</f>
        <v>52604</v>
      </c>
      <c r="AD1885" s="40">
        <f>_xll.qlCalendarAdvance(calendar,$AD1884,AB1885,,,trigger)</f>
        <v>52608</v>
      </c>
      <c r="AE1885" s="40">
        <f>_xll.qlInterestRateIndexMaturity($Y$21,AD1885,)</f>
        <v>52699</v>
      </c>
      <c r="AF1885" s="43" t="e">
        <f>_xll.qlTenorBasisValue(TenorBasis3M,AD1885,_xll.ohTrigger(trigger,$Y$36))</f>
        <v>#NUM!</v>
      </c>
      <c r="AG1885" s="82" t="e">
        <f t="shared" si="72"/>
        <v>#NUM!</v>
      </c>
      <c r="AH1885" s="82">
        <f>_xll.qlIndexFixing($Y$21,$AC1885,TRUE,_xll.ohTrigger(trigger))</f>
        <v>1.505883352442226E-2</v>
      </c>
      <c r="AI1885" s="43" t="e">
        <f>_xll.qlIndexFixing($Y$6,$AC1885,TRUE,trigger)</f>
        <v>#NUM!</v>
      </c>
      <c r="AJ1885" s="45" t="e">
        <f t="shared" si="73"/>
        <v>#NUM!</v>
      </c>
    </row>
    <row r="1886" spans="28:36" x14ac:dyDescent="0.2">
      <c r="AB1886" s="114" t="s">
        <v>87</v>
      </c>
      <c r="AC1886" s="40">
        <f>_xll.qlInterestRateIndexFixingDate($Y$21,AD1886)</f>
        <v>52611</v>
      </c>
      <c r="AD1886" s="40">
        <f>_xll.qlCalendarAdvance(calendar,$AD1885,AB1886,,,trigger)</f>
        <v>52615</v>
      </c>
      <c r="AE1886" s="40">
        <f>_xll.qlInterestRateIndexMaturity($Y$21,AD1886,)</f>
        <v>52706</v>
      </c>
      <c r="AF1886" s="43" t="e">
        <f>_xll.qlTenorBasisValue(TenorBasis3M,AD1886,_xll.ohTrigger(trigger,$Y$36))</f>
        <v>#NUM!</v>
      </c>
      <c r="AG1886" s="82" t="e">
        <f t="shared" si="72"/>
        <v>#NUM!</v>
      </c>
      <c r="AH1886" s="82">
        <f>_xll.qlIndexFixing($Y$21,$AC1886,TRUE,_xll.ohTrigger(trigger))</f>
        <v>1.5060527228804278E-2</v>
      </c>
      <c r="AI1886" s="43" t="e">
        <f>_xll.qlIndexFixing($Y$6,$AC1886,TRUE,trigger)</f>
        <v>#NUM!</v>
      </c>
      <c r="AJ1886" s="45" t="e">
        <f t="shared" si="73"/>
        <v>#NUM!</v>
      </c>
    </row>
    <row r="1887" spans="28:36" x14ac:dyDescent="0.2">
      <c r="AB1887" s="114" t="s">
        <v>87</v>
      </c>
      <c r="AC1887" s="40">
        <f>_xll.qlInterestRateIndexFixingDate($Y$21,AD1887)</f>
        <v>52618</v>
      </c>
      <c r="AD1887" s="40">
        <f>_xll.qlCalendarAdvance(calendar,$AD1886,AB1887,,,trigger)</f>
        <v>52622</v>
      </c>
      <c r="AE1887" s="40">
        <f>_xll.qlInterestRateIndexMaturity($Y$21,AD1887,)</f>
        <v>52713</v>
      </c>
      <c r="AF1887" s="43" t="e">
        <f>_xll.qlTenorBasisValue(TenorBasis3M,AD1887,_xll.ohTrigger(trigger,$Y$36))</f>
        <v>#NUM!</v>
      </c>
      <c r="AG1887" s="82" t="e">
        <f t="shared" si="72"/>
        <v>#NUM!</v>
      </c>
      <c r="AH1887" s="82">
        <f>_xll.qlIndexFixing($Y$21,$AC1887,TRUE,_xll.ohTrigger(trigger))</f>
        <v>1.5062257146555303E-2</v>
      </c>
      <c r="AI1887" s="43" t="e">
        <f>_xll.qlIndexFixing($Y$6,$AC1887,TRUE,trigger)</f>
        <v>#NUM!</v>
      </c>
      <c r="AJ1887" s="45" t="e">
        <f t="shared" si="73"/>
        <v>#NUM!</v>
      </c>
    </row>
    <row r="1888" spans="28:36" x14ac:dyDescent="0.2">
      <c r="AB1888" s="114" t="s">
        <v>87</v>
      </c>
      <c r="AC1888" s="40">
        <f>_xll.qlInterestRateIndexFixingDate($Y$21,AD1888)</f>
        <v>52625</v>
      </c>
      <c r="AD1888" s="40">
        <f>_xll.qlCalendarAdvance(calendar,$AD1887,AB1888,,,trigger)</f>
        <v>52629</v>
      </c>
      <c r="AE1888" s="40">
        <f>_xll.qlInterestRateIndexMaturity($Y$21,AD1888,)</f>
        <v>52719</v>
      </c>
      <c r="AF1888" s="43" t="e">
        <f>_xll.qlTenorBasisValue(TenorBasis3M,AD1888,_xll.ohTrigger(trigger,$Y$36))</f>
        <v>#NUM!</v>
      </c>
      <c r="AG1888" s="82" t="e">
        <f t="shared" si="72"/>
        <v>#NUM!</v>
      </c>
      <c r="AH1888" s="82">
        <f>_xll.qlIndexFixing($Y$21,$AC1888,TRUE,_xll.ohTrigger(trigger))</f>
        <v>1.5063575586884426E-2</v>
      </c>
      <c r="AI1888" s="43" t="e">
        <f>_xll.qlIndexFixing($Y$6,$AC1888,TRUE,trigger)</f>
        <v>#NUM!</v>
      </c>
      <c r="AJ1888" s="45" t="e">
        <f t="shared" si="73"/>
        <v>#NUM!</v>
      </c>
    </row>
    <row r="1889" spans="28:36" x14ac:dyDescent="0.2">
      <c r="AB1889" s="114" t="s">
        <v>87</v>
      </c>
      <c r="AC1889" s="40">
        <f>_xll.qlInterestRateIndexFixingDate($Y$21,AD1889)</f>
        <v>52632</v>
      </c>
      <c r="AD1889" s="40">
        <f>_xll.qlCalendarAdvance(calendar,$AD1888,AB1889,,,trigger)</f>
        <v>52636</v>
      </c>
      <c r="AE1889" s="40">
        <f>_xll.qlInterestRateIndexMaturity($Y$21,AD1889,)</f>
        <v>52726</v>
      </c>
      <c r="AF1889" s="43" t="e">
        <f>_xll.qlTenorBasisValue(TenorBasis3M,AD1889,_xll.ohTrigger(trigger,$Y$36))</f>
        <v>#NUM!</v>
      </c>
      <c r="AG1889" s="82" t="e">
        <f t="shared" si="72"/>
        <v>#NUM!</v>
      </c>
      <c r="AH1889" s="82">
        <f>_xll.qlIndexFixing($Y$21,$AC1889,TRUE,_xll.ohTrigger(trigger))</f>
        <v>1.5065375269671222E-2</v>
      </c>
      <c r="AI1889" s="43" t="e">
        <f>_xll.qlIndexFixing($Y$6,$AC1889,TRUE,trigger)</f>
        <v>#NUM!</v>
      </c>
      <c r="AJ1889" s="45" t="e">
        <f t="shared" si="73"/>
        <v>#NUM!</v>
      </c>
    </row>
    <row r="1890" spans="28:36" x14ac:dyDescent="0.2">
      <c r="AB1890" s="114" t="s">
        <v>87</v>
      </c>
      <c r="AC1890" s="40">
        <f>_xll.qlInterestRateIndexFixingDate($Y$21,AD1890)</f>
        <v>52639</v>
      </c>
      <c r="AD1890" s="40">
        <f>_xll.qlCalendarAdvance(calendar,$AD1889,AB1890,,,trigger)</f>
        <v>52643</v>
      </c>
      <c r="AE1890" s="40">
        <f>_xll.qlInterestRateIndexMaturity($Y$21,AD1890,)</f>
        <v>52733</v>
      </c>
      <c r="AF1890" s="43" t="e">
        <f>_xll.qlTenorBasisValue(TenorBasis3M,AD1890,_xll.ohTrigger(trigger,$Y$36))</f>
        <v>#NUM!</v>
      </c>
      <c r="AG1890" s="82" t="e">
        <f t="shared" si="72"/>
        <v>#NUM!</v>
      </c>
      <c r="AH1890" s="82">
        <f>_xll.qlIndexFixing($Y$21,$AC1890,TRUE,_xll.ohTrigger(trigger))</f>
        <v>1.5067211164448757E-2</v>
      </c>
      <c r="AI1890" s="43" t="e">
        <f>_xll.qlIndexFixing($Y$6,$AC1890,TRUE,trigger)</f>
        <v>#NUM!</v>
      </c>
      <c r="AJ1890" s="45" t="e">
        <f t="shared" si="73"/>
        <v>#NUM!</v>
      </c>
    </row>
    <row r="1891" spans="28:36" x14ac:dyDescent="0.2">
      <c r="AB1891" s="114" t="s">
        <v>87</v>
      </c>
      <c r="AC1891" s="40">
        <f>_xll.qlInterestRateIndexFixingDate($Y$21,AD1891)</f>
        <v>52646</v>
      </c>
      <c r="AD1891" s="40">
        <f>_xll.qlCalendarAdvance(calendar,$AD1890,AB1891,,,trigger)</f>
        <v>52650</v>
      </c>
      <c r="AE1891" s="40">
        <f>_xll.qlInterestRateIndexMaturity($Y$21,AD1891,)</f>
        <v>52740</v>
      </c>
      <c r="AF1891" s="43" t="e">
        <f>_xll.qlTenorBasisValue(TenorBasis3M,AD1891,_xll.ohTrigger(trigger,$Y$36))</f>
        <v>#NUM!</v>
      </c>
      <c r="AG1891" s="82" t="e">
        <f t="shared" si="72"/>
        <v>#NUM!</v>
      </c>
      <c r="AH1891" s="82">
        <f>_xll.qlIndexFixing($Y$21,$AC1891,TRUE,_xll.ohTrigger(trigger))</f>
        <v>1.506908327126677E-2</v>
      </c>
      <c r="AI1891" s="43" t="e">
        <f>_xll.qlIndexFixing($Y$6,$AC1891,TRUE,trigger)</f>
        <v>#NUM!</v>
      </c>
      <c r="AJ1891" s="45" t="e">
        <f t="shared" si="73"/>
        <v>#NUM!</v>
      </c>
    </row>
    <row r="1892" spans="28:36" x14ac:dyDescent="0.2">
      <c r="AB1892" s="114" t="s">
        <v>87</v>
      </c>
      <c r="AC1892" s="40">
        <f>_xll.qlInterestRateIndexFixingDate($Y$21,AD1892)</f>
        <v>52653</v>
      </c>
      <c r="AD1892" s="40">
        <f>_xll.qlCalendarAdvance(calendar,$AD1891,AB1892,,,trigger)</f>
        <v>52657</v>
      </c>
      <c r="AE1892" s="40">
        <f>_xll.qlInterestRateIndexMaturity($Y$21,AD1892,)</f>
        <v>52749</v>
      </c>
      <c r="AF1892" s="43" t="e">
        <f>_xll.qlTenorBasisValue(TenorBasis3M,AD1892,_xll.ohTrigger(trigger,$Y$36))</f>
        <v>#NUM!</v>
      </c>
      <c r="AG1892" s="82" t="e">
        <f t="shared" si="72"/>
        <v>#NUM!</v>
      </c>
      <c r="AH1892" s="82">
        <f>_xll.qlIndexFixing($Y$21,$AC1892,TRUE,_xll.ohTrigger(trigger))</f>
        <v>1.5071908552077273E-2</v>
      </c>
      <c r="AI1892" s="43" t="e">
        <f>_xll.qlIndexFixing($Y$6,$AC1892,TRUE,trigger)</f>
        <v>#NUM!</v>
      </c>
      <c r="AJ1892" s="45" t="e">
        <f t="shared" si="73"/>
        <v>#NUM!</v>
      </c>
    </row>
    <row r="1893" spans="28:36" x14ac:dyDescent="0.2">
      <c r="AB1893" s="114" t="s">
        <v>87</v>
      </c>
      <c r="AC1893" s="40">
        <f>_xll.qlInterestRateIndexFixingDate($Y$21,AD1893)</f>
        <v>52660</v>
      </c>
      <c r="AD1893" s="40">
        <f>_xll.qlCalendarAdvance(calendar,$AD1892,AB1893,,,trigger)</f>
        <v>52664</v>
      </c>
      <c r="AE1893" s="40">
        <f>_xll.qlInterestRateIndexMaturity($Y$21,AD1893,)</f>
        <v>52756</v>
      </c>
      <c r="AF1893" s="43" t="e">
        <f>_xll.qlTenorBasisValue(TenorBasis3M,AD1893,_xll.ohTrigger(trigger,$Y$36))</f>
        <v>#NUM!</v>
      </c>
      <c r="AG1893" s="82" t="e">
        <f t="shared" si="72"/>
        <v>#NUM!</v>
      </c>
      <c r="AH1893" s="82">
        <f>_xll.qlIndexFixing($Y$21,$AC1893,TRUE,_xll.ohTrigger(trigger))</f>
        <v>1.5073858419259772E-2</v>
      </c>
      <c r="AI1893" s="43" t="e">
        <f>_xll.qlIndexFixing($Y$6,$AC1893,TRUE,trigger)</f>
        <v>#NUM!</v>
      </c>
      <c r="AJ1893" s="45" t="e">
        <f t="shared" si="73"/>
        <v>#NUM!</v>
      </c>
    </row>
    <row r="1894" spans="28:36" x14ac:dyDescent="0.2">
      <c r="AB1894" s="114" t="s">
        <v>87</v>
      </c>
      <c r="AC1894" s="40">
        <f>_xll.qlInterestRateIndexFixingDate($Y$21,AD1894)</f>
        <v>52667</v>
      </c>
      <c r="AD1894" s="40">
        <f>_xll.qlCalendarAdvance(calendar,$AD1893,AB1894,,,trigger)</f>
        <v>52671</v>
      </c>
      <c r="AE1894" s="40">
        <f>_xll.qlInterestRateIndexMaturity($Y$21,AD1894,)</f>
        <v>52763</v>
      </c>
      <c r="AF1894" s="43" t="e">
        <f>_xll.qlTenorBasisValue(TenorBasis3M,AD1894,_xll.ohTrigger(trigger,$Y$36))</f>
        <v>#NUM!</v>
      </c>
      <c r="AG1894" s="82" t="e">
        <f t="shared" si="72"/>
        <v>#NUM!</v>
      </c>
      <c r="AH1894" s="82">
        <f>_xll.qlIndexFixing($Y$21,$AC1894,TRUE,_xll.ohTrigger(trigger))</f>
        <v>1.5075844501693067E-2</v>
      </c>
      <c r="AI1894" s="43" t="e">
        <f>_xll.qlIndexFixing($Y$6,$AC1894,TRUE,trigger)</f>
        <v>#NUM!</v>
      </c>
      <c r="AJ1894" s="45" t="e">
        <f t="shared" si="73"/>
        <v>#NUM!</v>
      </c>
    </row>
    <row r="1895" spans="28:36" x14ac:dyDescent="0.2">
      <c r="AB1895" s="114" t="s">
        <v>87</v>
      </c>
      <c r="AC1895" s="40">
        <f>_xll.qlInterestRateIndexFixingDate($Y$21,AD1895)</f>
        <v>52674</v>
      </c>
      <c r="AD1895" s="40">
        <f>_xll.qlCalendarAdvance(calendar,$AD1894,AB1895,,,trigger)</f>
        <v>52678</v>
      </c>
      <c r="AE1895" s="40">
        <f>_xll.qlInterestRateIndexMaturity($Y$21,AD1895,)</f>
        <v>52770</v>
      </c>
      <c r="AF1895" s="43" t="e">
        <f>_xll.qlTenorBasisValue(TenorBasis3M,AD1895,_xll.ohTrigger(trigger,$Y$36))</f>
        <v>#NUM!</v>
      </c>
      <c r="AG1895" s="82" t="e">
        <f t="shared" si="72"/>
        <v>#NUM!</v>
      </c>
      <c r="AH1895" s="82">
        <f>_xll.qlIndexFixing($Y$21,$AC1895,TRUE,_xll.ohTrigger(trigger))</f>
        <v>1.5077866799432771E-2</v>
      </c>
      <c r="AI1895" s="43" t="e">
        <f>_xll.qlIndexFixing($Y$6,$AC1895,TRUE,trigger)</f>
        <v>#NUM!</v>
      </c>
      <c r="AJ1895" s="45" t="e">
        <f t="shared" si="73"/>
        <v>#NUM!</v>
      </c>
    </row>
    <row r="1896" spans="28:36" x14ac:dyDescent="0.2">
      <c r="AB1896" s="114" t="s">
        <v>87</v>
      </c>
      <c r="AC1896" s="40">
        <f>_xll.qlInterestRateIndexFixingDate($Y$21,AD1896)</f>
        <v>52681</v>
      </c>
      <c r="AD1896" s="40">
        <f>_xll.qlCalendarAdvance(calendar,$AD1895,AB1896,,,trigger)</f>
        <v>52685</v>
      </c>
      <c r="AE1896" s="40">
        <f>_xll.qlInterestRateIndexMaturity($Y$21,AD1896,)</f>
        <v>52777</v>
      </c>
      <c r="AF1896" s="43" t="e">
        <f>_xll.qlTenorBasisValue(TenorBasis3M,AD1896,_xll.ohTrigger(trigger,$Y$36))</f>
        <v>#NUM!</v>
      </c>
      <c r="AG1896" s="82" t="e">
        <f t="shared" si="72"/>
        <v>#NUM!</v>
      </c>
      <c r="AH1896" s="82">
        <f>_xll.qlIndexFixing($Y$21,$AC1896,TRUE,_xll.ohTrigger(trigger))</f>
        <v>1.5079925312534485E-2</v>
      </c>
      <c r="AI1896" s="43" t="e">
        <f>_xll.qlIndexFixing($Y$6,$AC1896,TRUE,trigger)</f>
        <v>#NUM!</v>
      </c>
      <c r="AJ1896" s="45" t="e">
        <f t="shared" si="73"/>
        <v>#NUM!</v>
      </c>
    </row>
    <row r="1897" spans="28:36" x14ac:dyDescent="0.2">
      <c r="AB1897" s="114" t="s">
        <v>87</v>
      </c>
      <c r="AC1897" s="40">
        <f>_xll.qlInterestRateIndexFixingDate($Y$21,AD1897)</f>
        <v>52688</v>
      </c>
      <c r="AD1897" s="40">
        <f>_xll.qlCalendarAdvance(calendar,$AD1896,AB1897,,,trigger)</f>
        <v>52692</v>
      </c>
      <c r="AE1897" s="40">
        <f>_xll.qlInterestRateIndexMaturity($Y$21,AD1897,)</f>
        <v>52783</v>
      </c>
      <c r="AF1897" s="43" t="e">
        <f>_xll.qlTenorBasisValue(TenorBasis3M,AD1897,_xll.ohTrigger(trigger,$Y$36))</f>
        <v>#NUM!</v>
      </c>
      <c r="AG1897" s="82" t="e">
        <f t="shared" si="72"/>
        <v>#NUM!</v>
      </c>
      <c r="AH1897" s="82">
        <f>_xll.qlIndexFixing($Y$21,$AC1897,TRUE,_xll.ohTrigger(trigger))</f>
        <v>1.5081548070379813E-2</v>
      </c>
      <c r="AI1897" s="43" t="e">
        <f>_xll.qlIndexFixing($Y$6,$AC1897,TRUE,trigger)</f>
        <v>#NUM!</v>
      </c>
      <c r="AJ1897" s="45" t="e">
        <f t="shared" si="73"/>
        <v>#NUM!</v>
      </c>
    </row>
    <row r="1898" spans="28:36" x14ac:dyDescent="0.2">
      <c r="AB1898" s="114" t="s">
        <v>87</v>
      </c>
      <c r="AC1898" s="40">
        <f>_xll.qlInterestRateIndexFixingDate($Y$21,AD1898)</f>
        <v>52695</v>
      </c>
      <c r="AD1898" s="40">
        <f>_xll.qlCalendarAdvance(calendar,$AD1897,AB1898,,,trigger)</f>
        <v>52699</v>
      </c>
      <c r="AE1898" s="40">
        <f>_xll.qlInterestRateIndexMaturity($Y$21,AD1898,)</f>
        <v>52790</v>
      </c>
      <c r="AF1898" s="43" t="e">
        <f>_xll.qlTenorBasisValue(TenorBasis3M,AD1898,_xll.ohTrigger(trigger,$Y$36))</f>
        <v>#NUM!</v>
      </c>
      <c r="AG1898" s="82" t="e">
        <f t="shared" si="72"/>
        <v>#NUM!</v>
      </c>
      <c r="AH1898" s="82">
        <f>_xll.qlIndexFixing($Y$21,$AC1898,TRUE,_xll.ohTrigger(trigger))</f>
        <v>1.5083676338554255E-2</v>
      </c>
      <c r="AI1898" s="43" t="e">
        <f>_xll.qlIndexFixing($Y$6,$AC1898,TRUE,trigger)</f>
        <v>#NUM!</v>
      </c>
      <c r="AJ1898" s="45" t="e">
        <f t="shared" si="73"/>
        <v>#NUM!</v>
      </c>
    </row>
    <row r="1899" spans="28:36" x14ac:dyDescent="0.2">
      <c r="AB1899" s="114" t="s">
        <v>87</v>
      </c>
      <c r="AC1899" s="40">
        <f>_xll.qlInterestRateIndexFixingDate($Y$21,AD1899)</f>
        <v>52700</v>
      </c>
      <c r="AD1899" s="40">
        <f>_xll.qlCalendarAdvance(calendar,$AD1898,AB1899,,,trigger)</f>
        <v>52706</v>
      </c>
      <c r="AE1899" s="40">
        <f>_xll.qlInterestRateIndexMaturity($Y$21,AD1899,)</f>
        <v>52797</v>
      </c>
      <c r="AF1899" s="43" t="e">
        <f>_xll.qlTenorBasisValue(TenorBasis3M,AD1899,_xll.ohTrigger(trigger,$Y$36))</f>
        <v>#NUM!</v>
      </c>
      <c r="AG1899" s="82" t="e">
        <f t="shared" si="72"/>
        <v>#NUM!</v>
      </c>
      <c r="AH1899" s="82">
        <f>_xll.qlIndexFixing($Y$21,$AC1899,TRUE,_xll.ohTrigger(trigger))</f>
        <v>1.5085840820731923E-2</v>
      </c>
      <c r="AI1899" s="43" t="e">
        <f>_xll.qlIndexFixing($Y$6,$AC1899,TRUE,trigger)</f>
        <v>#NUM!</v>
      </c>
      <c r="AJ1899" s="45" t="e">
        <f t="shared" si="73"/>
        <v>#NUM!</v>
      </c>
    </row>
    <row r="1900" spans="28:36" x14ac:dyDescent="0.2">
      <c r="AB1900" s="114" t="s">
        <v>87</v>
      </c>
      <c r="AC1900" s="40">
        <f>_xll.qlInterestRateIndexFixingDate($Y$21,AD1900)</f>
        <v>52709</v>
      </c>
      <c r="AD1900" s="40">
        <f>_xll.qlCalendarAdvance(calendar,$AD1899,AB1900,,,trigger)</f>
        <v>52713</v>
      </c>
      <c r="AE1900" s="40">
        <f>_xll.qlInterestRateIndexMaturity($Y$21,AD1900,)</f>
        <v>52804</v>
      </c>
      <c r="AF1900" s="43" t="e">
        <f>_xll.qlTenorBasisValue(TenorBasis3M,AD1900,_xll.ohTrigger(trigger,$Y$36))</f>
        <v>#NUM!</v>
      </c>
      <c r="AG1900" s="82" t="e">
        <f t="shared" si="72"/>
        <v>#NUM!</v>
      </c>
      <c r="AH1900" s="82">
        <f>_xll.qlIndexFixing($Y$21,$AC1900,TRUE,_xll.ohTrigger(trigger))</f>
        <v>1.5088041516975181E-2</v>
      </c>
      <c r="AI1900" s="43" t="e">
        <f>_xll.qlIndexFixing($Y$6,$AC1900,TRUE,trigger)</f>
        <v>#NUM!</v>
      </c>
      <c r="AJ1900" s="45" t="e">
        <f t="shared" si="73"/>
        <v>#NUM!</v>
      </c>
    </row>
    <row r="1901" spans="28:36" x14ac:dyDescent="0.2">
      <c r="AB1901" s="114" t="s">
        <v>87</v>
      </c>
      <c r="AC1901" s="40">
        <f>_xll.qlInterestRateIndexFixingDate($Y$21,AD1901)</f>
        <v>52716</v>
      </c>
      <c r="AD1901" s="40">
        <f>_xll.qlCalendarAdvance(calendar,$AD1900,AB1901,,,trigger)</f>
        <v>52720</v>
      </c>
      <c r="AE1901" s="40">
        <f>_xll.qlInterestRateIndexMaturity($Y$21,AD1901,)</f>
        <v>52812</v>
      </c>
      <c r="AF1901" s="43" t="e">
        <f>_xll.qlTenorBasisValue(TenorBasis3M,AD1901,_xll.ohTrigger(trigger,$Y$36))</f>
        <v>#NUM!</v>
      </c>
      <c r="AG1901" s="82" t="e">
        <f t="shared" si="72"/>
        <v>#NUM!</v>
      </c>
      <c r="AH1901" s="82">
        <f>_xll.qlIndexFixing($Y$21,$AC1901,TRUE,_xll.ohTrigger(trigger))</f>
        <v>1.5090761110501213E-2</v>
      </c>
      <c r="AI1901" s="43" t="e">
        <f>_xll.qlIndexFixing($Y$6,$AC1901,TRUE,trigger)</f>
        <v>#NUM!</v>
      </c>
      <c r="AJ1901" s="45" t="e">
        <f t="shared" si="73"/>
        <v>#NUM!</v>
      </c>
    </row>
    <row r="1902" spans="28:36" x14ac:dyDescent="0.2">
      <c r="AB1902" s="114" t="s">
        <v>87</v>
      </c>
      <c r="AC1902" s="40">
        <f>_xll.qlInterestRateIndexFixingDate($Y$21,AD1902)</f>
        <v>52723</v>
      </c>
      <c r="AD1902" s="40">
        <f>_xll.qlCalendarAdvance(calendar,$AD1901,AB1902,,,trigger)</f>
        <v>52727</v>
      </c>
      <c r="AE1902" s="40">
        <f>_xll.qlInterestRateIndexMaturity($Y$21,AD1902,)</f>
        <v>52819</v>
      </c>
      <c r="AF1902" s="43" t="e">
        <f>_xll.qlTenorBasisValue(TenorBasis3M,AD1902,_xll.ohTrigger(trigger,$Y$36))</f>
        <v>#NUM!</v>
      </c>
      <c r="AG1902" s="82" t="e">
        <f t="shared" si="72"/>
        <v>#NUM!</v>
      </c>
      <c r="AH1902" s="82">
        <f>_xll.qlIndexFixing($Y$21,$AC1902,TRUE,_xll.ohTrigger(trigger))</f>
        <v>1.509303691700707E-2</v>
      </c>
      <c r="AI1902" s="43" t="e">
        <f>_xll.qlIndexFixing($Y$6,$AC1902,TRUE,trigger)</f>
        <v>#NUM!</v>
      </c>
      <c r="AJ1902" s="45" t="e">
        <f t="shared" si="73"/>
        <v>#NUM!</v>
      </c>
    </row>
    <row r="1903" spans="28:36" x14ac:dyDescent="0.2">
      <c r="AB1903" s="114" t="s">
        <v>87</v>
      </c>
      <c r="AC1903" s="40">
        <f>_xll.qlInterestRateIndexFixingDate($Y$21,AD1903)</f>
        <v>52730</v>
      </c>
      <c r="AD1903" s="40">
        <f>_xll.qlCalendarAdvance(calendar,$AD1902,AB1903,,,trigger)</f>
        <v>52734</v>
      </c>
      <c r="AE1903" s="40">
        <f>_xll.qlInterestRateIndexMaturity($Y$21,AD1903,)</f>
        <v>52826</v>
      </c>
      <c r="AF1903" s="43" t="e">
        <f>_xll.qlTenorBasisValue(TenorBasis3M,AD1903,_xll.ohTrigger(trigger,$Y$36))</f>
        <v>#NUM!</v>
      </c>
      <c r="AG1903" s="82" t="e">
        <f t="shared" si="72"/>
        <v>#NUM!</v>
      </c>
      <c r="AH1903" s="82">
        <f>_xll.qlIndexFixing($Y$21,$AC1903,TRUE,_xll.ohTrigger(trigger))</f>
        <v>1.5095348939294604E-2</v>
      </c>
      <c r="AI1903" s="43" t="e">
        <f>_xll.qlIndexFixing($Y$6,$AC1903,TRUE,trigger)</f>
        <v>#NUM!</v>
      </c>
      <c r="AJ1903" s="45" t="e">
        <f t="shared" si="73"/>
        <v>#NUM!</v>
      </c>
    </row>
    <row r="1904" spans="28:36" x14ac:dyDescent="0.2">
      <c r="AB1904" s="114" t="s">
        <v>87</v>
      </c>
      <c r="AC1904" s="40">
        <f>_xll.qlInterestRateIndexFixingDate($Y$21,AD1904)</f>
        <v>52737</v>
      </c>
      <c r="AD1904" s="40">
        <f>_xll.qlCalendarAdvance(calendar,$AD1903,AB1904,,,trigger)</f>
        <v>52741</v>
      </c>
      <c r="AE1904" s="40">
        <f>_xll.qlInterestRateIndexMaturity($Y$21,AD1904,)</f>
        <v>52833</v>
      </c>
      <c r="AF1904" s="43" t="e">
        <f>_xll.qlTenorBasisValue(TenorBasis3M,AD1904,_xll.ohTrigger(trigger,$Y$36))</f>
        <v>#NUM!</v>
      </c>
      <c r="AG1904" s="82" t="e">
        <f t="shared" si="72"/>
        <v>#NUM!</v>
      </c>
      <c r="AH1904" s="82">
        <f>_xll.qlIndexFixing($Y$21,$AC1904,TRUE,_xll.ohTrigger(trigger))</f>
        <v>1.5097697177425505E-2</v>
      </c>
      <c r="AI1904" s="43" t="e">
        <f>_xll.qlIndexFixing($Y$6,$AC1904,TRUE,trigger)</f>
        <v>#NUM!</v>
      </c>
      <c r="AJ1904" s="45" t="e">
        <f t="shared" si="73"/>
        <v>#NUM!</v>
      </c>
    </row>
    <row r="1905" spans="28:36" x14ac:dyDescent="0.2">
      <c r="AB1905" s="114" t="s">
        <v>87</v>
      </c>
      <c r="AC1905" s="40">
        <f>_xll.qlInterestRateIndexFixingDate($Y$21,AD1905)</f>
        <v>52744</v>
      </c>
      <c r="AD1905" s="40">
        <f>_xll.qlCalendarAdvance(calendar,$AD1904,AB1905,,,trigger)</f>
        <v>52748</v>
      </c>
      <c r="AE1905" s="40">
        <f>_xll.qlInterestRateIndexMaturity($Y$21,AD1905,)</f>
        <v>52840</v>
      </c>
      <c r="AF1905" s="43" t="e">
        <f>_xll.qlTenorBasisValue(TenorBasis3M,AD1905,_xll.ohTrigger(trigger,$Y$36))</f>
        <v>#NUM!</v>
      </c>
      <c r="AG1905" s="82" t="e">
        <f t="shared" si="72"/>
        <v>#NUM!</v>
      </c>
      <c r="AH1905" s="82">
        <f>_xll.qlIndexFixing($Y$21,$AC1905,TRUE,_xll.ohTrigger(trigger))</f>
        <v>1.5100081631469283E-2</v>
      </c>
      <c r="AI1905" s="43" t="e">
        <f>_xll.qlIndexFixing($Y$6,$AC1905,TRUE,trigger)</f>
        <v>#NUM!</v>
      </c>
      <c r="AJ1905" s="45" t="e">
        <f t="shared" si="73"/>
        <v>#NUM!</v>
      </c>
    </row>
    <row r="1906" spans="28:36" x14ac:dyDescent="0.2">
      <c r="AB1906" s="114" t="s">
        <v>87</v>
      </c>
      <c r="AC1906" s="40">
        <f>_xll.qlInterestRateIndexFixingDate($Y$21,AD1906)</f>
        <v>52751</v>
      </c>
      <c r="AD1906" s="40">
        <f>_xll.qlCalendarAdvance(calendar,$AD1905,AB1906,,,trigger)</f>
        <v>52755</v>
      </c>
      <c r="AE1906" s="40">
        <f>_xll.qlInterestRateIndexMaturity($Y$21,AD1906,)</f>
        <v>52847</v>
      </c>
      <c r="AF1906" s="43" t="e">
        <f>_xll.qlTenorBasisValue(TenorBasis3M,AD1906,_xll.ohTrigger(trigger,$Y$36))</f>
        <v>#NUM!</v>
      </c>
      <c r="AG1906" s="82" t="e">
        <f t="shared" si="72"/>
        <v>#NUM!</v>
      </c>
      <c r="AH1906" s="82">
        <f>_xll.qlIndexFixing($Y$21,$AC1906,TRUE,_xll.ohTrigger(trigger))</f>
        <v>1.5102502301488498E-2</v>
      </c>
      <c r="AI1906" s="43" t="e">
        <f>_xll.qlIndexFixing($Y$6,$AC1906,TRUE,trigger)</f>
        <v>#NUM!</v>
      </c>
      <c r="AJ1906" s="45" t="e">
        <f t="shared" si="73"/>
        <v>#NUM!</v>
      </c>
    </row>
    <row r="1907" spans="28:36" x14ac:dyDescent="0.2">
      <c r="AB1907" s="114" t="s">
        <v>87</v>
      </c>
      <c r="AC1907" s="40">
        <f>_xll.qlInterestRateIndexFixingDate($Y$21,AD1907)</f>
        <v>52758</v>
      </c>
      <c r="AD1907" s="40">
        <f>_xll.qlCalendarAdvance(calendar,$AD1906,AB1907,,,trigger)</f>
        <v>52762</v>
      </c>
      <c r="AE1907" s="40">
        <f>_xll.qlInterestRateIndexMaturity($Y$21,AD1907,)</f>
        <v>52854</v>
      </c>
      <c r="AF1907" s="43" t="e">
        <f>_xll.qlTenorBasisValue(TenorBasis3M,AD1907,_xll.ohTrigger(trigger,$Y$36))</f>
        <v>#NUM!</v>
      </c>
      <c r="AG1907" s="82" t="e">
        <f t="shared" si="72"/>
        <v>#NUM!</v>
      </c>
      <c r="AH1907" s="82">
        <f>_xll.qlIndexFixing($Y$21,$AC1907,TRUE,_xll.ohTrigger(trigger))</f>
        <v>1.510495918755092E-2</v>
      </c>
      <c r="AI1907" s="43" t="e">
        <f>_xll.qlIndexFixing($Y$6,$AC1907,TRUE,trigger)</f>
        <v>#NUM!</v>
      </c>
      <c r="AJ1907" s="45" t="e">
        <f t="shared" si="73"/>
        <v>#NUM!</v>
      </c>
    </row>
    <row r="1908" spans="28:36" x14ac:dyDescent="0.2">
      <c r="AB1908" s="114" t="s">
        <v>87</v>
      </c>
      <c r="AC1908" s="40">
        <f>_xll.qlInterestRateIndexFixingDate($Y$21,AD1908)</f>
        <v>52765</v>
      </c>
      <c r="AD1908" s="40">
        <f>_xll.qlCalendarAdvance(calendar,$AD1907,AB1908,,,trigger)</f>
        <v>52769</v>
      </c>
      <c r="AE1908" s="40">
        <f>_xll.qlInterestRateIndexMaturity($Y$21,AD1908,)</f>
        <v>52861</v>
      </c>
      <c r="AF1908" s="43" t="e">
        <f>_xll.qlTenorBasisValue(TenorBasis3M,AD1908,_xll.ohTrigger(trigger,$Y$36))</f>
        <v>#NUM!</v>
      </c>
      <c r="AG1908" s="82" t="e">
        <f t="shared" si="72"/>
        <v>#NUM!</v>
      </c>
      <c r="AH1908" s="82">
        <f>_xll.qlIndexFixing($Y$21,$AC1908,TRUE,_xll.ohTrigger(trigger))</f>
        <v>1.5107452289724323E-2</v>
      </c>
      <c r="AI1908" s="43" t="e">
        <f>_xll.qlIndexFixing($Y$6,$AC1908,TRUE,trigger)</f>
        <v>#NUM!</v>
      </c>
      <c r="AJ1908" s="45" t="e">
        <f t="shared" si="73"/>
        <v>#NUM!</v>
      </c>
    </row>
    <row r="1909" spans="28:36" x14ac:dyDescent="0.2">
      <c r="AB1909" s="114" t="s">
        <v>87</v>
      </c>
      <c r="AC1909" s="40">
        <f>_xll.qlInterestRateIndexFixingDate($Y$21,AD1909)</f>
        <v>52772</v>
      </c>
      <c r="AD1909" s="40">
        <f>_xll.qlCalendarAdvance(calendar,$AD1908,AB1909,,,trigger)</f>
        <v>52776</v>
      </c>
      <c r="AE1909" s="40">
        <f>_xll.qlInterestRateIndexMaturity($Y$21,AD1909,)</f>
        <v>52868</v>
      </c>
      <c r="AF1909" s="43" t="e">
        <f>_xll.qlTenorBasisValue(TenorBasis3M,AD1909,_xll.ohTrigger(trigger,$Y$36))</f>
        <v>#NUM!</v>
      </c>
      <c r="AG1909" s="82" t="e">
        <f t="shared" si="72"/>
        <v>#NUM!</v>
      </c>
      <c r="AH1909" s="82">
        <f>_xll.qlIndexFixing($Y$21,$AC1909,TRUE,_xll.ohTrigger(trigger))</f>
        <v>1.5109981608079083E-2</v>
      </c>
      <c r="AI1909" s="43" t="e">
        <f>_xll.qlIndexFixing($Y$6,$AC1909,TRUE,trigger)</f>
        <v>#NUM!</v>
      </c>
      <c r="AJ1909" s="45" t="e">
        <f t="shared" si="73"/>
        <v>#NUM!</v>
      </c>
    </row>
    <row r="1910" spans="28:36" x14ac:dyDescent="0.2">
      <c r="AB1910" s="114" t="s">
        <v>87</v>
      </c>
      <c r="AC1910" s="40">
        <f>_xll.qlInterestRateIndexFixingDate($Y$21,AD1910)</f>
        <v>52779</v>
      </c>
      <c r="AD1910" s="40">
        <f>_xll.qlCalendarAdvance(calendar,$AD1909,AB1910,,,trigger)</f>
        <v>52783</v>
      </c>
      <c r="AE1910" s="40">
        <f>_xll.qlInterestRateIndexMaturity($Y$21,AD1910,)</f>
        <v>52875</v>
      </c>
      <c r="AF1910" s="43" t="e">
        <f>_xll.qlTenorBasisValue(TenorBasis3M,AD1910,_xll.ohTrigger(trigger,$Y$36))</f>
        <v>#NUM!</v>
      </c>
      <c r="AG1910" s="82" t="e">
        <f t="shared" si="72"/>
        <v>#NUM!</v>
      </c>
      <c r="AH1910" s="82">
        <f>_xll.qlIndexFixing($Y$21,$AC1910,TRUE,_xll.ohTrigger(trigger))</f>
        <v>1.5112547142682974E-2</v>
      </c>
      <c r="AI1910" s="43" t="e">
        <f>_xll.qlIndexFixing($Y$6,$AC1910,TRUE,trigger)</f>
        <v>#NUM!</v>
      </c>
      <c r="AJ1910" s="45" t="e">
        <f t="shared" si="73"/>
        <v>#NUM!</v>
      </c>
    </row>
    <row r="1911" spans="28:36" x14ac:dyDescent="0.2">
      <c r="AB1911" s="114" t="s">
        <v>87</v>
      </c>
      <c r="AC1911" s="40">
        <f>_xll.qlInterestRateIndexFixingDate($Y$21,AD1911)</f>
        <v>52786</v>
      </c>
      <c r="AD1911" s="40">
        <f>_xll.qlCalendarAdvance(calendar,$AD1910,AB1911,,,trigger)</f>
        <v>52790</v>
      </c>
      <c r="AE1911" s="40">
        <f>_xll.qlInterestRateIndexMaturity($Y$21,AD1911,)</f>
        <v>52882</v>
      </c>
      <c r="AF1911" s="43" t="e">
        <f>_xll.qlTenorBasisValue(TenorBasis3M,AD1911,_xll.ohTrigger(trigger,$Y$36))</f>
        <v>#NUM!</v>
      </c>
      <c r="AG1911" s="82" t="e">
        <f t="shared" si="72"/>
        <v>#NUM!</v>
      </c>
      <c r="AH1911" s="82">
        <f>_xll.qlIndexFixing($Y$21,$AC1911,TRUE,_xll.ohTrigger(trigger))</f>
        <v>1.5115148893608979E-2</v>
      </c>
      <c r="AI1911" s="43" t="e">
        <f>_xll.qlIndexFixing($Y$6,$AC1911,TRUE,trigger)</f>
        <v>#NUM!</v>
      </c>
      <c r="AJ1911" s="45" t="e">
        <f t="shared" si="73"/>
        <v>#NUM!</v>
      </c>
    </row>
    <row r="1912" spans="28:36" x14ac:dyDescent="0.2">
      <c r="AB1912" s="114" t="s">
        <v>87</v>
      </c>
      <c r="AC1912" s="40">
        <f>_xll.qlInterestRateIndexFixingDate($Y$21,AD1912)</f>
        <v>52793</v>
      </c>
      <c r="AD1912" s="40">
        <f>_xll.qlCalendarAdvance(calendar,$AD1911,AB1912,,,trigger)</f>
        <v>52797</v>
      </c>
      <c r="AE1912" s="40">
        <f>_xll.qlInterestRateIndexMaturity($Y$21,AD1912,)</f>
        <v>52889</v>
      </c>
      <c r="AF1912" s="43" t="e">
        <f>_xll.qlTenorBasisValue(TenorBasis3M,AD1912,_xll.ohTrigger(trigger,$Y$36))</f>
        <v>#NUM!</v>
      </c>
      <c r="AG1912" s="82" t="e">
        <f t="shared" si="72"/>
        <v>#NUM!</v>
      </c>
      <c r="AH1912" s="82">
        <f>_xll.qlIndexFixing($Y$21,$AC1912,TRUE,_xll.ohTrigger(trigger))</f>
        <v>1.5117786860928347E-2</v>
      </c>
      <c r="AI1912" s="43" t="e">
        <f>_xll.qlIndexFixing($Y$6,$AC1912,TRUE,trigger)</f>
        <v>#NUM!</v>
      </c>
      <c r="AJ1912" s="45" t="e">
        <f t="shared" si="73"/>
        <v>#NUM!</v>
      </c>
    </row>
    <row r="1913" spans="28:36" x14ac:dyDescent="0.2">
      <c r="AB1913" s="114" t="s">
        <v>87</v>
      </c>
      <c r="AC1913" s="40">
        <f>_xll.qlInterestRateIndexFixingDate($Y$21,AD1913)</f>
        <v>52800</v>
      </c>
      <c r="AD1913" s="40">
        <f>_xll.qlCalendarAdvance(calendar,$AD1912,AB1913,,,trigger)</f>
        <v>52804</v>
      </c>
      <c r="AE1913" s="40">
        <f>_xll.qlInterestRateIndexMaturity($Y$21,AD1913,)</f>
        <v>52896</v>
      </c>
      <c r="AF1913" s="43" t="e">
        <f>_xll.qlTenorBasisValue(TenorBasis3M,AD1913,_xll.ohTrigger(trigger,$Y$36))</f>
        <v>#NUM!</v>
      </c>
      <c r="AG1913" s="82" t="e">
        <f t="shared" si="72"/>
        <v>#NUM!</v>
      </c>
      <c r="AH1913" s="82">
        <f>_xll.qlIndexFixing($Y$21,$AC1913,TRUE,_xll.ohTrigger(trigger))</f>
        <v>1.5120461044713193E-2</v>
      </c>
      <c r="AI1913" s="43" t="e">
        <f>_xll.qlIndexFixing($Y$6,$AC1913,TRUE,trigger)</f>
        <v>#NUM!</v>
      </c>
      <c r="AJ1913" s="45" t="e">
        <f t="shared" si="73"/>
        <v>#NUM!</v>
      </c>
    </row>
    <row r="1914" spans="28:36" x14ac:dyDescent="0.2">
      <c r="AB1914" s="114" t="s">
        <v>87</v>
      </c>
      <c r="AC1914" s="40">
        <f>_xll.qlInterestRateIndexFixingDate($Y$21,AD1914)</f>
        <v>52807</v>
      </c>
      <c r="AD1914" s="40">
        <f>_xll.qlCalendarAdvance(calendar,$AD1913,AB1914,,,trigger)</f>
        <v>52811</v>
      </c>
      <c r="AE1914" s="40">
        <f>_xll.qlInterestRateIndexMaturity($Y$21,AD1914,)</f>
        <v>52903</v>
      </c>
      <c r="AF1914" s="43" t="e">
        <f>_xll.qlTenorBasisValue(TenorBasis3M,AD1914,_xll.ohTrigger(trigger,$Y$36))</f>
        <v>#NUM!</v>
      </c>
      <c r="AG1914" s="82" t="e">
        <f t="shared" si="72"/>
        <v>#NUM!</v>
      </c>
      <c r="AH1914" s="82">
        <f>_xll.qlIndexFixing($Y$21,$AC1914,TRUE,_xll.ohTrigger(trigger))</f>
        <v>1.5123171445038242E-2</v>
      </c>
      <c r="AI1914" s="43" t="e">
        <f>_xll.qlIndexFixing($Y$6,$AC1914,TRUE,trigger)</f>
        <v>#NUM!</v>
      </c>
      <c r="AJ1914" s="45" t="e">
        <f t="shared" si="73"/>
        <v>#NUM!</v>
      </c>
    </row>
    <row r="1915" spans="28:36" x14ac:dyDescent="0.2">
      <c r="AB1915" s="114" t="s">
        <v>87</v>
      </c>
      <c r="AC1915" s="40">
        <f>_xll.qlInterestRateIndexFixingDate($Y$21,AD1915)</f>
        <v>52814</v>
      </c>
      <c r="AD1915" s="40">
        <f>_xll.qlCalendarAdvance(calendar,$AD1914,AB1915,,,trigger)</f>
        <v>52818</v>
      </c>
      <c r="AE1915" s="40">
        <f>_xll.qlInterestRateIndexMaturity($Y$21,AD1915,)</f>
        <v>52910</v>
      </c>
      <c r="AF1915" s="43" t="e">
        <f>_xll.qlTenorBasisValue(TenorBasis3M,AD1915,_xll.ohTrigger(trigger,$Y$36))</f>
        <v>#NUM!</v>
      </c>
      <c r="AG1915" s="82" t="e">
        <f t="shared" si="72"/>
        <v>#NUM!</v>
      </c>
      <c r="AH1915" s="82">
        <f>_xll.qlIndexFixing($Y$21,$AC1915,TRUE,_xll.ohTrigger(trigger))</f>
        <v>1.5125918061979084E-2</v>
      </c>
      <c r="AI1915" s="43" t="e">
        <f>_xll.qlIndexFixing($Y$6,$AC1915,TRUE,trigger)</f>
        <v>#NUM!</v>
      </c>
      <c r="AJ1915" s="45" t="e">
        <f t="shared" si="73"/>
        <v>#NUM!</v>
      </c>
    </row>
    <row r="1916" spans="28:36" x14ac:dyDescent="0.2">
      <c r="AB1916" s="114" t="s">
        <v>87</v>
      </c>
      <c r="AC1916" s="40">
        <f>_xll.qlInterestRateIndexFixingDate($Y$21,AD1916)</f>
        <v>52821</v>
      </c>
      <c r="AD1916" s="40">
        <f>_xll.qlCalendarAdvance(calendar,$AD1915,AB1916,,,trigger)</f>
        <v>52825</v>
      </c>
      <c r="AE1916" s="40">
        <f>_xll.qlInterestRateIndexMaturity($Y$21,AD1916,)</f>
        <v>52917</v>
      </c>
      <c r="AF1916" s="43" t="e">
        <f>_xll.qlTenorBasisValue(TenorBasis3M,AD1916,_xll.ohTrigger(trigger,$Y$36))</f>
        <v>#NUM!</v>
      </c>
      <c r="AG1916" s="82" t="e">
        <f t="shared" si="72"/>
        <v>#NUM!</v>
      </c>
      <c r="AH1916" s="82">
        <f>_xll.qlIndexFixing($Y$21,$AC1916,TRUE,_xll.ohTrigger(trigger))</f>
        <v>1.5128700895611311E-2</v>
      </c>
      <c r="AI1916" s="43" t="e">
        <f>_xll.qlIndexFixing($Y$6,$AC1916,TRUE,trigger)</f>
        <v>#NUM!</v>
      </c>
      <c r="AJ1916" s="45" t="e">
        <f t="shared" si="73"/>
        <v>#NUM!</v>
      </c>
    </row>
    <row r="1917" spans="28:36" x14ac:dyDescent="0.2">
      <c r="AB1917" s="114" t="s">
        <v>87</v>
      </c>
      <c r="AC1917" s="40">
        <f>_xll.qlInterestRateIndexFixingDate($Y$21,AD1917)</f>
        <v>52828</v>
      </c>
      <c r="AD1917" s="40">
        <f>_xll.qlCalendarAdvance(calendar,$AD1916,AB1917,,,trigger)</f>
        <v>52832</v>
      </c>
      <c r="AE1917" s="40">
        <f>_xll.qlInterestRateIndexMaturity($Y$21,AD1917,)</f>
        <v>52924</v>
      </c>
      <c r="AF1917" s="43" t="e">
        <f>_xll.qlTenorBasisValue(TenorBasis3M,AD1917,_xll.ohTrigger(trigger,$Y$36))</f>
        <v>#NUM!</v>
      </c>
      <c r="AG1917" s="82" t="e">
        <f t="shared" si="72"/>
        <v>#NUM!</v>
      </c>
      <c r="AH1917" s="82">
        <f>_xll.qlIndexFixing($Y$21,$AC1917,TRUE,_xll.ohTrigger(trigger))</f>
        <v>1.5131519946010514E-2</v>
      </c>
      <c r="AI1917" s="43" t="e">
        <f>_xll.qlIndexFixing($Y$6,$AC1917,TRUE,trigger)</f>
        <v>#NUM!</v>
      </c>
      <c r="AJ1917" s="45" t="e">
        <f t="shared" si="73"/>
        <v>#NUM!</v>
      </c>
    </row>
    <row r="1918" spans="28:36" x14ac:dyDescent="0.2">
      <c r="AB1918" s="114" t="s">
        <v>87</v>
      </c>
      <c r="AC1918" s="40">
        <f>_xll.qlInterestRateIndexFixingDate($Y$21,AD1918)</f>
        <v>52835</v>
      </c>
      <c r="AD1918" s="40">
        <f>_xll.qlCalendarAdvance(calendar,$AD1917,AB1918,,,trigger)</f>
        <v>52839</v>
      </c>
      <c r="AE1918" s="40">
        <f>_xll.qlInterestRateIndexMaturity($Y$21,AD1918,)</f>
        <v>52931</v>
      </c>
      <c r="AF1918" s="43" t="e">
        <f>_xll.qlTenorBasisValue(TenorBasis3M,AD1918,_xll.ohTrigger(trigger,$Y$36))</f>
        <v>#NUM!</v>
      </c>
      <c r="AG1918" s="82" t="e">
        <f t="shared" si="72"/>
        <v>#NUM!</v>
      </c>
      <c r="AH1918" s="82">
        <f>_xll.qlIndexFixing($Y$21,$AC1918,TRUE,_xll.ohTrigger(trigger))</f>
        <v>1.5134375213255762E-2</v>
      </c>
      <c r="AI1918" s="43" t="e">
        <f>_xll.qlIndexFixing($Y$6,$AC1918,TRUE,trigger)</f>
        <v>#NUM!</v>
      </c>
      <c r="AJ1918" s="45" t="e">
        <f t="shared" si="73"/>
        <v>#NUM!</v>
      </c>
    </row>
    <row r="1919" spans="28:36" x14ac:dyDescent="0.2">
      <c r="AB1919" s="114" t="s">
        <v>87</v>
      </c>
      <c r="AC1919" s="40">
        <f>_xll.qlInterestRateIndexFixingDate($Y$21,AD1919)</f>
        <v>52842</v>
      </c>
      <c r="AD1919" s="40">
        <f>_xll.qlCalendarAdvance(calendar,$AD1918,AB1919,,,trigger)</f>
        <v>52846</v>
      </c>
      <c r="AE1919" s="40">
        <f>_xll.qlInterestRateIndexMaturity($Y$21,AD1919,)</f>
        <v>52937</v>
      </c>
      <c r="AF1919" s="43" t="e">
        <f>_xll.qlTenorBasisValue(TenorBasis3M,AD1919,_xll.ohTrigger(trigger,$Y$36))</f>
        <v>#NUM!</v>
      </c>
      <c r="AG1919" s="82" t="e">
        <f t="shared" si="72"/>
        <v>#NUM!</v>
      </c>
      <c r="AH1919" s="82">
        <f>_xll.qlIndexFixing($Y$21,$AC1919,TRUE,_xll.ohTrigger(trigger))</f>
        <v>1.5136735503658896E-2</v>
      </c>
      <c r="AI1919" s="43" t="e">
        <f>_xll.qlIndexFixing($Y$6,$AC1919,TRUE,trigger)</f>
        <v>#NUM!</v>
      </c>
      <c r="AJ1919" s="45" t="e">
        <f t="shared" si="73"/>
        <v>#NUM!</v>
      </c>
    </row>
    <row r="1920" spans="28:36" x14ac:dyDescent="0.2">
      <c r="AB1920" s="114" t="s">
        <v>87</v>
      </c>
      <c r="AC1920" s="40">
        <f>_xll.qlInterestRateIndexFixingDate($Y$21,AD1920)</f>
        <v>52849</v>
      </c>
      <c r="AD1920" s="40">
        <f>_xll.qlCalendarAdvance(calendar,$AD1919,AB1920,,,trigger)</f>
        <v>52853</v>
      </c>
      <c r="AE1920" s="40">
        <f>_xll.qlInterestRateIndexMaturity($Y$21,AD1920,)</f>
        <v>52944</v>
      </c>
      <c r="AF1920" s="43" t="e">
        <f>_xll.qlTenorBasisValue(TenorBasis3M,AD1920,_xll.ohTrigger(trigger,$Y$36))</f>
        <v>#NUM!</v>
      </c>
      <c r="AG1920" s="82" t="e">
        <f t="shared" si="72"/>
        <v>#NUM!</v>
      </c>
      <c r="AH1920" s="82">
        <f>_xll.qlIndexFixing($Y$21,$AC1920,TRUE,_xll.ohTrigger(trigger))</f>
        <v>1.513966049513254E-2</v>
      </c>
      <c r="AI1920" s="43" t="e">
        <f>_xll.qlIndexFixing($Y$6,$AC1920,TRUE,trigger)</f>
        <v>#NUM!</v>
      </c>
      <c r="AJ1920" s="45" t="e">
        <f t="shared" si="73"/>
        <v>#NUM!</v>
      </c>
    </row>
    <row r="1921" spans="28:36" x14ac:dyDescent="0.2">
      <c r="AB1921" s="114" t="s">
        <v>87</v>
      </c>
      <c r="AC1921" s="40">
        <f>_xll.qlInterestRateIndexFixingDate($Y$21,AD1921)</f>
        <v>52856</v>
      </c>
      <c r="AD1921" s="40">
        <f>_xll.qlCalendarAdvance(calendar,$AD1920,AB1921,,,trigger)</f>
        <v>52860</v>
      </c>
      <c r="AE1921" s="40">
        <f>_xll.qlInterestRateIndexMaturity($Y$21,AD1921,)</f>
        <v>52951</v>
      </c>
      <c r="AF1921" s="43" t="e">
        <f>_xll.qlTenorBasisValue(TenorBasis3M,AD1921,_xll.ohTrigger(trigger,$Y$36))</f>
        <v>#NUM!</v>
      </c>
      <c r="AG1921" s="82" t="e">
        <f t="shared" si="72"/>
        <v>#NUM!</v>
      </c>
      <c r="AH1921" s="82">
        <f>_xll.qlIndexFixing($Y$21,$AC1921,TRUE,_xll.ohTrigger(trigger))</f>
        <v>1.5142621702144006E-2</v>
      </c>
      <c r="AI1921" s="43" t="e">
        <f>_xll.qlIndexFixing($Y$6,$AC1921,TRUE,trigger)</f>
        <v>#NUM!</v>
      </c>
      <c r="AJ1921" s="45" t="e">
        <f t="shared" si="73"/>
        <v>#NUM!</v>
      </c>
    </row>
    <row r="1922" spans="28:36" x14ac:dyDescent="0.2">
      <c r="AB1922" s="114" t="s">
        <v>87</v>
      </c>
      <c r="AC1922" s="40">
        <f>_xll.qlInterestRateIndexFixingDate($Y$21,AD1922)</f>
        <v>52863</v>
      </c>
      <c r="AD1922" s="40">
        <f>_xll.qlCalendarAdvance(calendar,$AD1921,AB1922,,,trigger)</f>
        <v>52867</v>
      </c>
      <c r="AE1922" s="40">
        <f>_xll.qlInterestRateIndexMaturity($Y$21,AD1922,)</f>
        <v>52958</v>
      </c>
      <c r="AF1922" s="43" t="e">
        <f>_xll.qlTenorBasisValue(TenorBasis3M,AD1922,_xll.ohTrigger(trigger,$Y$36))</f>
        <v>#NUM!</v>
      </c>
      <c r="AG1922" s="82" t="e">
        <f t="shared" si="72"/>
        <v>#NUM!</v>
      </c>
      <c r="AH1922" s="82">
        <f>_xll.qlIndexFixing($Y$21,$AC1922,TRUE,_xll.ohTrigger(trigger))</f>
        <v>1.5145619124771473E-2</v>
      </c>
      <c r="AI1922" s="43" t="e">
        <f>_xll.qlIndexFixing($Y$6,$AC1922,TRUE,trigger)</f>
        <v>#NUM!</v>
      </c>
      <c r="AJ1922" s="45" t="e">
        <f t="shared" si="73"/>
        <v>#NUM!</v>
      </c>
    </row>
    <row r="1923" spans="28:36" x14ac:dyDescent="0.2">
      <c r="AB1923" s="114" t="s">
        <v>87</v>
      </c>
      <c r="AC1923" s="40">
        <f>_xll.qlInterestRateIndexFixingDate($Y$21,AD1923)</f>
        <v>52870</v>
      </c>
      <c r="AD1923" s="40">
        <f>_xll.qlCalendarAdvance(calendar,$AD1922,AB1923,,,trigger)</f>
        <v>52874</v>
      </c>
      <c r="AE1923" s="40">
        <f>_xll.qlInterestRateIndexMaturity($Y$21,AD1923,)</f>
        <v>52966</v>
      </c>
      <c r="AF1923" s="43" t="e">
        <f>_xll.qlTenorBasisValue(TenorBasis3M,AD1923,_xll.ohTrigger(trigger,$Y$36))</f>
        <v>#NUM!</v>
      </c>
      <c r="AG1923" s="82" t="e">
        <f t="shared" si="72"/>
        <v>#NUM!</v>
      </c>
      <c r="AH1923" s="82">
        <f>_xll.qlIndexFixing($Y$21,$AC1923,TRUE,_xll.ohTrigger(trigger))</f>
        <v>1.5149194804973025E-2</v>
      </c>
      <c r="AI1923" s="43" t="e">
        <f>_xll.qlIndexFixing($Y$6,$AC1923,TRUE,trigger)</f>
        <v>#NUM!</v>
      </c>
      <c r="AJ1923" s="45" t="e">
        <f t="shared" si="73"/>
        <v>#NUM!</v>
      </c>
    </row>
    <row r="1924" spans="28:36" x14ac:dyDescent="0.2">
      <c r="AB1924" s="114" t="s">
        <v>87</v>
      </c>
      <c r="AC1924" s="40">
        <f>_xll.qlInterestRateIndexFixingDate($Y$21,AD1924)</f>
        <v>52877</v>
      </c>
      <c r="AD1924" s="40">
        <f>_xll.qlCalendarAdvance(calendar,$AD1923,AB1924,,,trigger)</f>
        <v>52881</v>
      </c>
      <c r="AE1924" s="40">
        <f>_xll.qlInterestRateIndexMaturity($Y$21,AD1924,)</f>
        <v>52973</v>
      </c>
      <c r="AF1924" s="43" t="e">
        <f>_xll.qlTenorBasisValue(TenorBasis3M,AD1924,_xll.ohTrigger(trigger,$Y$36))</f>
        <v>#NUM!</v>
      </c>
      <c r="AG1924" s="82" t="e">
        <f t="shared" ref="AG1924:AG1987" si="74">AI1924</f>
        <v>#NUM!</v>
      </c>
      <c r="AH1924" s="82">
        <f>_xll.qlIndexFixing($Y$21,$AC1924,TRUE,_xll.ohTrigger(trigger))</f>
        <v>1.5152267374987965E-2</v>
      </c>
      <c r="AI1924" s="43" t="e">
        <f>_xll.qlIndexFixing($Y$6,$AC1924,TRUE,trigger)</f>
        <v>#NUM!</v>
      </c>
      <c r="AJ1924" s="45" t="e">
        <f t="shared" ref="AJ1924:AJ1987" si="75">(AH1924-AI1924)*10000</f>
        <v>#NUM!</v>
      </c>
    </row>
    <row r="1925" spans="28:36" x14ac:dyDescent="0.2">
      <c r="AB1925" s="114" t="s">
        <v>87</v>
      </c>
      <c r="AC1925" s="40">
        <f>_xll.qlInterestRateIndexFixingDate($Y$21,AD1925)</f>
        <v>52884</v>
      </c>
      <c r="AD1925" s="40">
        <f>_xll.qlCalendarAdvance(calendar,$AD1924,AB1925,,,trigger)</f>
        <v>52888</v>
      </c>
      <c r="AE1925" s="40">
        <f>_xll.qlInterestRateIndexMaturity($Y$21,AD1925,)</f>
        <v>52980</v>
      </c>
      <c r="AF1925" s="43" t="e">
        <f>_xll.qlTenorBasisValue(TenorBasis3M,AD1925,_xll.ohTrigger(trigger,$Y$36))</f>
        <v>#NUM!</v>
      </c>
      <c r="AG1925" s="82" t="e">
        <f t="shared" si="74"/>
        <v>#NUM!</v>
      </c>
      <c r="AH1925" s="82">
        <f>_xll.qlIndexFixing($Y$21,$AC1925,TRUE,_xll.ohTrigger(trigger))</f>
        <v>1.5155376162423269E-2</v>
      </c>
      <c r="AI1925" s="43" t="e">
        <f>_xll.qlIndexFixing($Y$6,$AC1925,TRUE,trigger)</f>
        <v>#NUM!</v>
      </c>
      <c r="AJ1925" s="45" t="e">
        <f t="shared" si="75"/>
        <v>#NUM!</v>
      </c>
    </row>
    <row r="1926" spans="28:36" x14ac:dyDescent="0.2">
      <c r="AB1926" s="114" t="s">
        <v>87</v>
      </c>
      <c r="AC1926" s="40">
        <f>_xll.qlInterestRateIndexFixingDate($Y$21,AD1926)</f>
        <v>52891</v>
      </c>
      <c r="AD1926" s="40">
        <f>_xll.qlCalendarAdvance(calendar,$AD1925,AB1926,,,trigger)</f>
        <v>52895</v>
      </c>
      <c r="AE1926" s="40">
        <f>_xll.qlInterestRateIndexMaturity($Y$21,AD1926,)</f>
        <v>52987</v>
      </c>
      <c r="AF1926" s="43" t="e">
        <f>_xll.qlTenorBasisValue(TenorBasis3M,AD1926,_xll.ohTrigger(trigger,$Y$36))</f>
        <v>#NUM!</v>
      </c>
      <c r="AG1926" s="82" t="e">
        <f t="shared" si="74"/>
        <v>#NUM!</v>
      </c>
      <c r="AH1926" s="82">
        <f>_xll.qlIndexFixing($Y$21,$AC1926,TRUE,_xll.ohTrigger(trigger))</f>
        <v>1.5158521167364962E-2</v>
      </c>
      <c r="AI1926" s="43" t="e">
        <f>_xll.qlIndexFixing($Y$6,$AC1926,TRUE,trigger)</f>
        <v>#NUM!</v>
      </c>
      <c r="AJ1926" s="45" t="e">
        <f t="shared" si="75"/>
        <v>#NUM!</v>
      </c>
    </row>
    <row r="1927" spans="28:36" x14ac:dyDescent="0.2">
      <c r="AB1927" s="114" t="s">
        <v>87</v>
      </c>
      <c r="AC1927" s="40">
        <f>_xll.qlInterestRateIndexFixingDate($Y$21,AD1927)</f>
        <v>52898</v>
      </c>
      <c r="AD1927" s="40">
        <f>_xll.qlCalendarAdvance(calendar,$AD1926,AB1927,,,trigger)</f>
        <v>52902</v>
      </c>
      <c r="AE1927" s="40">
        <f>_xll.qlInterestRateIndexMaturity($Y$21,AD1927,)</f>
        <v>52994</v>
      </c>
      <c r="AF1927" s="43" t="e">
        <f>_xll.qlTenorBasisValue(TenorBasis3M,AD1927,_xll.ohTrigger(trigger,$Y$36))</f>
        <v>#NUM!</v>
      </c>
      <c r="AG1927" s="82" t="e">
        <f t="shared" si="74"/>
        <v>#NUM!</v>
      </c>
      <c r="AH1927" s="82">
        <f>_xll.qlIndexFixing($Y$21,$AC1927,TRUE,_xll.ohTrigger(trigger))</f>
        <v>1.5161702389898186E-2</v>
      </c>
      <c r="AI1927" s="43" t="e">
        <f>_xll.qlIndexFixing($Y$6,$AC1927,TRUE,trigger)</f>
        <v>#NUM!</v>
      </c>
      <c r="AJ1927" s="45" t="e">
        <f t="shared" si="75"/>
        <v>#NUM!</v>
      </c>
    </row>
    <row r="1928" spans="28:36" x14ac:dyDescent="0.2">
      <c r="AB1928" s="114" t="s">
        <v>87</v>
      </c>
      <c r="AC1928" s="40">
        <f>_xll.qlInterestRateIndexFixingDate($Y$21,AD1928)</f>
        <v>52905</v>
      </c>
      <c r="AD1928" s="40">
        <f>_xll.qlCalendarAdvance(calendar,$AD1927,AB1928,,,trigger)</f>
        <v>52909</v>
      </c>
      <c r="AE1928" s="40">
        <f>_xll.qlInterestRateIndexMaturity($Y$21,AD1928,)</f>
        <v>53001</v>
      </c>
      <c r="AF1928" s="43" t="e">
        <f>_xll.qlTenorBasisValue(TenorBasis3M,AD1928,_xll.ohTrigger(trigger,$Y$36))</f>
        <v>#NUM!</v>
      </c>
      <c r="AG1928" s="82" t="e">
        <f t="shared" si="74"/>
        <v>#NUM!</v>
      </c>
      <c r="AH1928" s="82">
        <f>_xll.qlIndexFixing($Y$21,$AC1928,TRUE,_xll.ohTrigger(trigger))</f>
        <v>1.516491983011244E-2</v>
      </c>
      <c r="AI1928" s="43" t="e">
        <f>_xll.qlIndexFixing($Y$6,$AC1928,TRUE,trigger)</f>
        <v>#NUM!</v>
      </c>
      <c r="AJ1928" s="45" t="e">
        <f t="shared" si="75"/>
        <v>#NUM!</v>
      </c>
    </row>
    <row r="1929" spans="28:36" x14ac:dyDescent="0.2">
      <c r="AB1929" s="114" t="s">
        <v>87</v>
      </c>
      <c r="AC1929" s="40">
        <f>_xll.qlInterestRateIndexFixingDate($Y$21,AD1929)</f>
        <v>52912</v>
      </c>
      <c r="AD1929" s="40">
        <f>_xll.qlCalendarAdvance(calendar,$AD1928,AB1929,,,trigger)</f>
        <v>52916</v>
      </c>
      <c r="AE1929" s="40">
        <f>_xll.qlInterestRateIndexMaturity($Y$21,AD1929,)</f>
        <v>53008</v>
      </c>
      <c r="AF1929" s="43" t="e">
        <f>_xll.qlTenorBasisValue(TenorBasis3M,AD1929,_xll.ohTrigger(trigger,$Y$36))</f>
        <v>#NUM!</v>
      </c>
      <c r="AG1929" s="82" t="e">
        <f t="shared" si="74"/>
        <v>#NUM!</v>
      </c>
      <c r="AH1929" s="82">
        <f>_xll.qlIndexFixing($Y$21,$AC1929,TRUE,_xll.ohTrigger(trigger))</f>
        <v>1.5168173488097215E-2</v>
      </c>
      <c r="AI1929" s="43" t="e">
        <f>_xll.qlIndexFixing($Y$6,$AC1929,TRUE,trigger)</f>
        <v>#NUM!</v>
      </c>
      <c r="AJ1929" s="45" t="e">
        <f t="shared" si="75"/>
        <v>#NUM!</v>
      </c>
    </row>
    <row r="1930" spans="28:36" x14ac:dyDescent="0.2">
      <c r="AB1930" s="114" t="s">
        <v>87</v>
      </c>
      <c r="AC1930" s="40">
        <f>_xll.qlInterestRateIndexFixingDate($Y$21,AD1930)</f>
        <v>52919</v>
      </c>
      <c r="AD1930" s="40">
        <f>_xll.qlCalendarAdvance(calendar,$AD1929,AB1930,,,trigger)</f>
        <v>52923</v>
      </c>
      <c r="AE1930" s="40">
        <f>_xll.qlInterestRateIndexMaturity($Y$21,AD1930,)</f>
        <v>53015</v>
      </c>
      <c r="AF1930" s="43" t="e">
        <f>_xll.qlTenorBasisValue(TenorBasis3M,AD1930,_xll.ohTrigger(trigger,$Y$36))</f>
        <v>#NUM!</v>
      </c>
      <c r="AG1930" s="82" t="e">
        <f t="shared" si="74"/>
        <v>#NUM!</v>
      </c>
      <c r="AH1930" s="82">
        <f>_xll.qlIndexFixing($Y$21,$AC1930,TRUE,_xll.ohTrigger(trigger))</f>
        <v>1.5171463363941137E-2</v>
      </c>
      <c r="AI1930" s="43" t="e">
        <f>_xll.qlIndexFixing($Y$6,$AC1930,TRUE,trigger)</f>
        <v>#NUM!</v>
      </c>
      <c r="AJ1930" s="45" t="e">
        <f t="shared" si="75"/>
        <v>#NUM!</v>
      </c>
    </row>
    <row r="1931" spans="28:36" x14ac:dyDescent="0.2">
      <c r="AB1931" s="114" t="s">
        <v>87</v>
      </c>
      <c r="AC1931" s="40">
        <f>_xll.qlInterestRateIndexFixingDate($Y$21,AD1931)</f>
        <v>52926</v>
      </c>
      <c r="AD1931" s="40">
        <f>_xll.qlCalendarAdvance(calendar,$AD1930,AB1931,,,trigger)</f>
        <v>52930</v>
      </c>
      <c r="AE1931" s="40">
        <f>_xll.qlInterestRateIndexMaturity($Y$21,AD1931,)</f>
        <v>53021</v>
      </c>
      <c r="AF1931" s="43" t="e">
        <f>_xll.qlTenorBasisValue(TenorBasis3M,AD1931,_xll.ohTrigger(trigger,$Y$36))</f>
        <v>#NUM!</v>
      </c>
      <c r="AG1931" s="82" t="e">
        <f t="shared" si="74"/>
        <v>#NUM!</v>
      </c>
      <c r="AH1931" s="82">
        <f>_xll.qlIndexFixing($Y$21,$AC1931,TRUE,_xll.ohTrigger(trigger))</f>
        <v>1.5174225645036158E-2</v>
      </c>
      <c r="AI1931" s="43" t="e">
        <f>_xll.qlIndexFixing($Y$6,$AC1931,TRUE,trigger)</f>
        <v>#NUM!</v>
      </c>
      <c r="AJ1931" s="45" t="e">
        <f t="shared" si="75"/>
        <v>#NUM!</v>
      </c>
    </row>
    <row r="1932" spans="28:36" x14ac:dyDescent="0.2">
      <c r="AB1932" s="114" t="s">
        <v>87</v>
      </c>
      <c r="AC1932" s="40">
        <f>_xll.qlInterestRateIndexFixingDate($Y$21,AD1932)</f>
        <v>52933</v>
      </c>
      <c r="AD1932" s="40">
        <f>_xll.qlCalendarAdvance(calendar,$AD1931,AB1932,,,trigger)</f>
        <v>52937</v>
      </c>
      <c r="AE1932" s="40">
        <f>_xll.qlInterestRateIndexMaturity($Y$21,AD1932,)</f>
        <v>53027</v>
      </c>
      <c r="AF1932" s="43" t="e">
        <f>_xll.qlTenorBasisValue(TenorBasis3M,AD1932,_xll.ohTrigger(trigger,$Y$36))</f>
        <v>#NUM!</v>
      </c>
      <c r="AG1932" s="82" t="e">
        <f t="shared" si="74"/>
        <v>#NUM!</v>
      </c>
      <c r="AH1932" s="82">
        <f>_xll.qlIndexFixing($Y$21,$AC1932,TRUE,_xll.ohTrigger(trigger))</f>
        <v>1.5177018963552058E-2</v>
      </c>
      <c r="AI1932" s="43" t="e">
        <f>_xll.qlIndexFixing($Y$6,$AC1932,TRUE,trigger)</f>
        <v>#NUM!</v>
      </c>
      <c r="AJ1932" s="45" t="e">
        <f t="shared" si="75"/>
        <v>#NUM!</v>
      </c>
    </row>
    <row r="1933" spans="28:36" x14ac:dyDescent="0.2">
      <c r="AB1933" s="114" t="s">
        <v>87</v>
      </c>
      <c r="AC1933" s="40">
        <f>_xll.qlInterestRateIndexFixingDate($Y$21,AD1933)</f>
        <v>52940</v>
      </c>
      <c r="AD1933" s="40">
        <f>_xll.qlCalendarAdvance(calendar,$AD1932,AB1933,,,trigger)</f>
        <v>52944</v>
      </c>
      <c r="AE1933" s="40">
        <f>_xll.qlInterestRateIndexMaturity($Y$21,AD1933,)</f>
        <v>53034</v>
      </c>
      <c r="AF1933" s="43" t="e">
        <f>_xll.qlTenorBasisValue(TenorBasis3M,AD1933,_xll.ohTrigger(trigger,$Y$36))</f>
        <v>#NUM!</v>
      </c>
      <c r="AG1933" s="82" t="e">
        <f t="shared" si="74"/>
        <v>#NUM!</v>
      </c>
      <c r="AH1933" s="82">
        <f>_xll.qlIndexFixing($Y$21,$AC1933,TRUE,_xll.ohTrigger(trigger))</f>
        <v>1.5180412033894974E-2</v>
      </c>
      <c r="AI1933" s="43" t="e">
        <f>_xll.qlIndexFixing($Y$6,$AC1933,TRUE,trigger)</f>
        <v>#NUM!</v>
      </c>
      <c r="AJ1933" s="45" t="e">
        <f t="shared" si="75"/>
        <v>#NUM!</v>
      </c>
    </row>
    <row r="1934" spans="28:36" x14ac:dyDescent="0.2">
      <c r="AB1934" s="114" t="s">
        <v>87</v>
      </c>
      <c r="AC1934" s="40">
        <f>_xll.qlInterestRateIndexFixingDate($Y$21,AD1934)</f>
        <v>52947</v>
      </c>
      <c r="AD1934" s="40">
        <f>_xll.qlCalendarAdvance(calendar,$AD1933,AB1934,,,trigger)</f>
        <v>52951</v>
      </c>
      <c r="AE1934" s="40">
        <f>_xll.qlInterestRateIndexMaturity($Y$21,AD1934,)</f>
        <v>53041</v>
      </c>
      <c r="AF1934" s="43" t="e">
        <f>_xll.qlTenorBasisValue(TenorBasis3M,AD1934,_xll.ohTrigger(trigger,$Y$36))</f>
        <v>#NUM!</v>
      </c>
      <c r="AG1934" s="82" t="e">
        <f t="shared" si="74"/>
        <v>#NUM!</v>
      </c>
      <c r="AH1934" s="82">
        <f>_xll.qlIndexFixing($Y$21,$AC1934,TRUE,_xll.ohTrigger(trigger))</f>
        <v>1.5183841319340807E-2</v>
      </c>
      <c r="AI1934" s="43" t="e">
        <f>_xll.qlIndexFixing($Y$6,$AC1934,TRUE,trigger)</f>
        <v>#NUM!</v>
      </c>
      <c r="AJ1934" s="45" t="e">
        <f t="shared" si="75"/>
        <v>#NUM!</v>
      </c>
    </row>
    <row r="1935" spans="28:36" x14ac:dyDescent="0.2">
      <c r="AB1935" s="114" t="s">
        <v>87</v>
      </c>
      <c r="AC1935" s="40">
        <f>_xll.qlInterestRateIndexFixingDate($Y$21,AD1935)</f>
        <v>52953</v>
      </c>
      <c r="AD1935" s="40">
        <f>_xll.qlCalendarAdvance(calendar,$AD1934,AB1935,,,trigger)</f>
        <v>52958</v>
      </c>
      <c r="AE1935" s="40">
        <f>_xll.qlInterestRateIndexMaturity($Y$21,AD1935,)</f>
        <v>53048</v>
      </c>
      <c r="AF1935" s="43" t="e">
        <f>_xll.qlTenorBasisValue(TenorBasis3M,AD1935,_xll.ohTrigger(trigger,$Y$36))</f>
        <v>#NUM!</v>
      </c>
      <c r="AG1935" s="82" t="e">
        <f t="shared" si="74"/>
        <v>#NUM!</v>
      </c>
      <c r="AH1935" s="82">
        <f>_xll.qlIndexFixing($Y$21,$AC1935,TRUE,_xll.ohTrigger(trigger))</f>
        <v>1.5187306819983704E-2</v>
      </c>
      <c r="AI1935" s="43" t="e">
        <f>_xll.qlIndexFixing($Y$6,$AC1935,TRUE,trigger)</f>
        <v>#NUM!</v>
      </c>
      <c r="AJ1935" s="45" t="e">
        <f t="shared" si="75"/>
        <v>#NUM!</v>
      </c>
    </row>
    <row r="1936" spans="28:36" x14ac:dyDescent="0.2">
      <c r="AB1936" s="114" t="s">
        <v>87</v>
      </c>
      <c r="AC1936" s="40">
        <f>_xll.qlInterestRateIndexFixingDate($Y$21,AD1936)</f>
        <v>52961</v>
      </c>
      <c r="AD1936" s="40">
        <f>_xll.qlCalendarAdvance(calendar,$AD1935,AB1936,,,trigger)</f>
        <v>52965</v>
      </c>
      <c r="AE1936" s="40">
        <f>_xll.qlInterestRateIndexMaturity($Y$21,AD1936,)</f>
        <v>53055</v>
      </c>
      <c r="AF1936" s="43" t="e">
        <f>_xll.qlTenorBasisValue(TenorBasis3M,AD1936,_xll.ohTrigger(trigger,$Y$36))</f>
        <v>#NUM!</v>
      </c>
      <c r="AG1936" s="82" t="e">
        <f t="shared" si="74"/>
        <v>#NUM!</v>
      </c>
      <c r="AH1936" s="82">
        <f>_xll.qlIndexFixing($Y$21,$AC1936,TRUE,_xll.ohTrigger(trigger))</f>
        <v>1.5190808535915146E-2</v>
      </c>
      <c r="AI1936" s="43" t="e">
        <f>_xll.qlIndexFixing($Y$6,$AC1936,TRUE,trigger)</f>
        <v>#NUM!</v>
      </c>
      <c r="AJ1936" s="45" t="e">
        <f t="shared" si="75"/>
        <v>#NUM!</v>
      </c>
    </row>
    <row r="1937" spans="28:36" x14ac:dyDescent="0.2">
      <c r="AB1937" s="114" t="s">
        <v>87</v>
      </c>
      <c r="AC1937" s="40">
        <f>_xll.qlInterestRateIndexFixingDate($Y$21,AD1937)</f>
        <v>52968</v>
      </c>
      <c r="AD1937" s="40">
        <f>_xll.qlCalendarAdvance(calendar,$AD1936,AB1937,,,trigger)</f>
        <v>52972</v>
      </c>
      <c r="AE1937" s="40">
        <f>_xll.qlInterestRateIndexMaturity($Y$21,AD1937,)</f>
        <v>53063</v>
      </c>
      <c r="AF1937" s="43" t="e">
        <f>_xll.qlTenorBasisValue(TenorBasis3M,AD1937,_xll.ohTrigger(trigger,$Y$36))</f>
        <v>#NUM!</v>
      </c>
      <c r="AG1937" s="82" t="e">
        <f t="shared" si="74"/>
        <v>#NUM!</v>
      </c>
      <c r="AH1937" s="82">
        <f>_xll.qlIndexFixing($Y$21,$AC1937,TRUE,_xll.ohTrigger(trigger))</f>
        <v>1.5194926396334772E-2</v>
      </c>
      <c r="AI1937" s="43" t="e">
        <f>_xll.qlIndexFixing($Y$6,$AC1937,TRUE,trigger)</f>
        <v>#NUM!</v>
      </c>
      <c r="AJ1937" s="45" t="e">
        <f t="shared" si="75"/>
        <v>#NUM!</v>
      </c>
    </row>
    <row r="1938" spans="28:36" x14ac:dyDescent="0.2">
      <c r="AB1938" s="114" t="s">
        <v>87</v>
      </c>
      <c r="AC1938" s="40">
        <f>_xll.qlInterestRateIndexFixingDate($Y$21,AD1938)</f>
        <v>52975</v>
      </c>
      <c r="AD1938" s="40">
        <f>_xll.qlCalendarAdvance(calendar,$AD1937,AB1938,,,trigger)</f>
        <v>52979</v>
      </c>
      <c r="AE1938" s="40">
        <f>_xll.qlInterestRateIndexMaturity($Y$21,AD1938,)</f>
        <v>53069</v>
      </c>
      <c r="AF1938" s="43" t="e">
        <f>_xll.qlTenorBasisValue(TenorBasis3M,AD1938,_xll.ohTrigger(trigger,$Y$36))</f>
        <v>#NUM!</v>
      </c>
      <c r="AG1938" s="82" t="e">
        <f t="shared" si="74"/>
        <v>#NUM!</v>
      </c>
      <c r="AH1938" s="82">
        <f>_xll.qlIndexFixing($Y$21,$AC1938,TRUE,_xll.ohTrigger(trigger))</f>
        <v>1.5197920614030025E-2</v>
      </c>
      <c r="AI1938" s="43" t="e">
        <f>_xll.qlIndexFixing($Y$6,$AC1938,TRUE,trigger)</f>
        <v>#NUM!</v>
      </c>
      <c r="AJ1938" s="45" t="e">
        <f t="shared" si="75"/>
        <v>#NUM!</v>
      </c>
    </row>
    <row r="1939" spans="28:36" x14ac:dyDescent="0.2">
      <c r="AB1939" s="114" t="s">
        <v>87</v>
      </c>
      <c r="AC1939" s="40">
        <f>_xll.qlInterestRateIndexFixingDate($Y$21,AD1939)</f>
        <v>52982</v>
      </c>
      <c r="AD1939" s="40">
        <f>_xll.qlCalendarAdvance(calendar,$AD1938,AB1939,,,trigger)</f>
        <v>52986</v>
      </c>
      <c r="AE1939" s="40">
        <f>_xll.qlInterestRateIndexMaturity($Y$21,AD1939,)</f>
        <v>53076</v>
      </c>
      <c r="AF1939" s="43" t="e">
        <f>_xll.qlTenorBasisValue(TenorBasis3M,AD1939,_xll.ohTrigger(trigger,$Y$36))</f>
        <v>#NUM!</v>
      </c>
      <c r="AG1939" s="82" t="e">
        <f t="shared" si="74"/>
        <v>#NUM!</v>
      </c>
      <c r="AH1939" s="82">
        <f>_xll.qlIndexFixing($Y$21,$AC1939,TRUE,_xll.ohTrigger(trigger))</f>
        <v>1.5201530976403532E-2</v>
      </c>
      <c r="AI1939" s="43" t="e">
        <f>_xll.qlIndexFixing($Y$6,$AC1939,TRUE,trigger)</f>
        <v>#NUM!</v>
      </c>
      <c r="AJ1939" s="45" t="e">
        <f t="shared" si="75"/>
        <v>#NUM!</v>
      </c>
    </row>
    <row r="1940" spans="28:36" x14ac:dyDescent="0.2">
      <c r="AB1940" s="114" t="s">
        <v>87</v>
      </c>
      <c r="AC1940" s="40">
        <f>_xll.qlInterestRateIndexFixingDate($Y$21,AD1940)</f>
        <v>52989</v>
      </c>
      <c r="AD1940" s="40">
        <f>_xll.qlCalendarAdvance(calendar,$AD1939,AB1940,,,trigger)</f>
        <v>52993</v>
      </c>
      <c r="AE1940" s="40">
        <f>_xll.qlInterestRateIndexMaturity($Y$21,AD1940,)</f>
        <v>53080</v>
      </c>
      <c r="AF1940" s="43" t="e">
        <f>_xll.qlTenorBasisValue(TenorBasis3M,AD1940,_xll.ohTrigger(trigger,$Y$36))</f>
        <v>#NUM!</v>
      </c>
      <c r="AG1940" s="82" t="e">
        <f t="shared" si="74"/>
        <v>#NUM!</v>
      </c>
      <c r="AH1940" s="82">
        <f>_xll.qlIndexFixing($Y$21,$AC1940,TRUE,_xll.ohTrigger(trigger))</f>
        <v>1.5203414782627126E-2</v>
      </c>
      <c r="AI1940" s="43" t="e">
        <f>_xll.qlIndexFixing($Y$6,$AC1940,TRUE,trigger)</f>
        <v>#NUM!</v>
      </c>
      <c r="AJ1940" s="45" t="e">
        <f t="shared" si="75"/>
        <v>#NUM!</v>
      </c>
    </row>
    <row r="1941" spans="28:36" x14ac:dyDescent="0.2">
      <c r="AB1941" s="114" t="s">
        <v>87</v>
      </c>
      <c r="AC1941" s="40">
        <f>_xll.qlInterestRateIndexFixingDate($Y$21,AD1941)</f>
        <v>52996</v>
      </c>
      <c r="AD1941" s="40">
        <f>_xll.qlCalendarAdvance(calendar,$AD1940,AB1941,,,trigger)</f>
        <v>53000</v>
      </c>
      <c r="AE1941" s="40">
        <f>_xll.qlInterestRateIndexMaturity($Y$21,AD1941,)</f>
        <v>53090</v>
      </c>
      <c r="AF1941" s="43" t="e">
        <f>_xll.qlTenorBasisValue(TenorBasis3M,AD1941,_xll.ohTrigger(trigger,$Y$36))</f>
        <v>#NUM!</v>
      </c>
      <c r="AG1941" s="82" t="e">
        <f t="shared" si="74"/>
        <v>#NUM!</v>
      </c>
      <c r="AH1941" s="82">
        <f>_xll.qlIndexFixing($Y$21,$AC1941,TRUE,_xll.ohTrigger(trigger))</f>
        <v>1.5208860348272957E-2</v>
      </c>
      <c r="AI1941" s="43" t="e">
        <f>_xll.qlIndexFixing($Y$6,$AC1941,TRUE,trigger)</f>
        <v>#NUM!</v>
      </c>
      <c r="AJ1941" s="45" t="e">
        <f t="shared" si="75"/>
        <v>#NUM!</v>
      </c>
    </row>
    <row r="1942" spans="28:36" x14ac:dyDescent="0.2">
      <c r="AB1942" s="114" t="s">
        <v>87</v>
      </c>
      <c r="AC1942" s="40">
        <f>_xll.qlInterestRateIndexFixingDate($Y$21,AD1942)</f>
        <v>53003</v>
      </c>
      <c r="AD1942" s="40">
        <f>_xll.qlCalendarAdvance(calendar,$AD1941,AB1942,,,trigger)</f>
        <v>53007</v>
      </c>
      <c r="AE1942" s="40">
        <f>_xll.qlInterestRateIndexMaturity($Y$21,AD1942,)</f>
        <v>53097</v>
      </c>
      <c r="AF1942" s="43" t="e">
        <f>_xll.qlTenorBasisValue(TenorBasis3M,AD1942,_xll.ohTrigger(trigger,$Y$36))</f>
        <v>#NUM!</v>
      </c>
      <c r="AG1942" s="82" t="e">
        <f t="shared" si="74"/>
        <v>#NUM!</v>
      </c>
      <c r="AH1942" s="82">
        <f>_xll.qlIndexFixing($Y$21,$AC1942,TRUE,_xll.ohTrigger(trigger))</f>
        <v>1.5212579357966938E-2</v>
      </c>
      <c r="AI1942" s="43" t="e">
        <f>_xll.qlIndexFixing($Y$6,$AC1942,TRUE,trigger)</f>
        <v>#NUM!</v>
      </c>
      <c r="AJ1942" s="45" t="e">
        <f t="shared" si="75"/>
        <v>#NUM!</v>
      </c>
    </row>
    <row r="1943" spans="28:36" x14ac:dyDescent="0.2">
      <c r="AB1943" s="114" t="s">
        <v>87</v>
      </c>
      <c r="AC1943" s="40">
        <f>_xll.qlInterestRateIndexFixingDate($Y$21,AD1943)</f>
        <v>53010</v>
      </c>
      <c r="AD1943" s="40">
        <f>_xll.qlCalendarAdvance(calendar,$AD1942,AB1943,,,trigger)</f>
        <v>53014</v>
      </c>
      <c r="AE1943" s="40">
        <f>_xll.qlInterestRateIndexMaturity($Y$21,AD1943,)</f>
        <v>53104</v>
      </c>
      <c r="AF1943" s="43" t="e">
        <f>_xll.qlTenorBasisValue(TenorBasis3M,AD1943,_xll.ohTrigger(trigger,$Y$36))</f>
        <v>#NUM!</v>
      </c>
      <c r="AG1943" s="82" t="e">
        <f t="shared" si="74"/>
        <v>#NUM!</v>
      </c>
      <c r="AH1943" s="82">
        <f>_xll.qlIndexFixing($Y$21,$AC1943,TRUE,_xll.ohTrigger(trigger))</f>
        <v>1.5216334583636915E-2</v>
      </c>
      <c r="AI1943" s="43" t="e">
        <f>_xll.qlIndexFixing($Y$6,$AC1943,TRUE,trigger)</f>
        <v>#NUM!</v>
      </c>
      <c r="AJ1943" s="45" t="e">
        <f t="shared" si="75"/>
        <v>#NUM!</v>
      </c>
    </row>
    <row r="1944" spans="28:36" x14ac:dyDescent="0.2">
      <c r="AB1944" s="114" t="s">
        <v>87</v>
      </c>
      <c r="AC1944" s="40">
        <f>_xll.qlInterestRateIndexFixingDate($Y$21,AD1944)</f>
        <v>53017</v>
      </c>
      <c r="AD1944" s="40">
        <f>_xll.qlCalendarAdvance(calendar,$AD1943,AB1944,,,trigger)</f>
        <v>53021</v>
      </c>
      <c r="AE1944" s="40">
        <f>_xll.qlInterestRateIndexMaturity($Y$21,AD1944,)</f>
        <v>53113</v>
      </c>
      <c r="AF1944" s="43" t="e">
        <f>_xll.qlTenorBasisValue(TenorBasis3M,AD1944,_xll.ohTrigger(trigger,$Y$36))</f>
        <v>#NUM!</v>
      </c>
      <c r="AG1944" s="82" t="e">
        <f t="shared" si="74"/>
        <v>#NUM!</v>
      </c>
      <c r="AH1944" s="82">
        <f>_xll.qlIndexFixing($Y$21,$AC1944,TRUE,_xll.ohTrigger(trigger))</f>
        <v>1.5221324553813725E-2</v>
      </c>
      <c r="AI1944" s="43" t="e">
        <f>_xll.qlIndexFixing($Y$6,$AC1944,TRUE,trigger)</f>
        <v>#NUM!</v>
      </c>
      <c r="AJ1944" s="45" t="e">
        <f t="shared" si="75"/>
        <v>#NUM!</v>
      </c>
    </row>
    <row r="1945" spans="28:36" x14ac:dyDescent="0.2">
      <c r="AB1945" s="114" t="s">
        <v>87</v>
      </c>
      <c r="AC1945" s="40">
        <f>_xll.qlInterestRateIndexFixingDate($Y$21,AD1945)</f>
        <v>53024</v>
      </c>
      <c r="AD1945" s="40">
        <f>_xll.qlCalendarAdvance(calendar,$AD1944,AB1945,,,trigger)</f>
        <v>53028</v>
      </c>
      <c r="AE1945" s="40">
        <f>_xll.qlInterestRateIndexMaturity($Y$21,AD1945,)</f>
        <v>53120</v>
      </c>
      <c r="AF1945" s="43" t="e">
        <f>_xll.qlTenorBasisValue(TenorBasis3M,AD1945,_xll.ohTrigger(trigger,$Y$36))</f>
        <v>#NUM!</v>
      </c>
      <c r="AG1945" s="82" t="e">
        <f t="shared" si="74"/>
        <v>#NUM!</v>
      </c>
      <c r="AH1945" s="82">
        <f>_xll.qlIndexFixing($Y$21,$AC1945,TRUE,_xll.ohTrigger(trigger))</f>
        <v>1.5225157709034785E-2</v>
      </c>
      <c r="AI1945" s="43" t="e">
        <f>_xll.qlIndexFixing($Y$6,$AC1945,TRUE,trigger)</f>
        <v>#NUM!</v>
      </c>
      <c r="AJ1945" s="45" t="e">
        <f t="shared" si="75"/>
        <v>#NUM!</v>
      </c>
    </row>
    <row r="1946" spans="28:36" x14ac:dyDescent="0.2">
      <c r="AB1946" s="114" t="s">
        <v>87</v>
      </c>
      <c r="AC1946" s="40">
        <f>_xll.qlInterestRateIndexFixingDate($Y$21,AD1946)</f>
        <v>53031</v>
      </c>
      <c r="AD1946" s="40">
        <f>_xll.qlCalendarAdvance(calendar,$AD1945,AB1946,,,trigger)</f>
        <v>53035</v>
      </c>
      <c r="AE1946" s="40">
        <f>_xll.qlInterestRateIndexMaturity($Y$21,AD1946,)</f>
        <v>53127</v>
      </c>
      <c r="AF1946" s="43" t="e">
        <f>_xll.qlTenorBasisValue(TenorBasis3M,AD1946,_xll.ohTrigger(trigger,$Y$36))</f>
        <v>#NUM!</v>
      </c>
      <c r="AG1946" s="82" t="e">
        <f t="shared" si="74"/>
        <v>#NUM!</v>
      </c>
      <c r="AH1946" s="82">
        <f>_xll.qlIndexFixing($Y$21,$AC1946,TRUE,_xll.ohTrigger(trigger))</f>
        <v>1.5229027083690254E-2</v>
      </c>
      <c r="AI1946" s="43" t="e">
        <f>_xll.qlIndexFixing($Y$6,$AC1946,TRUE,trigger)</f>
        <v>#NUM!</v>
      </c>
      <c r="AJ1946" s="45" t="e">
        <f t="shared" si="75"/>
        <v>#NUM!</v>
      </c>
    </row>
    <row r="1947" spans="28:36" x14ac:dyDescent="0.2">
      <c r="AB1947" s="114" t="s">
        <v>87</v>
      </c>
      <c r="AC1947" s="40">
        <f>_xll.qlInterestRateIndexFixingDate($Y$21,AD1947)</f>
        <v>53038</v>
      </c>
      <c r="AD1947" s="40">
        <f>_xll.qlCalendarAdvance(calendar,$AD1946,AB1947,,,trigger)</f>
        <v>53042</v>
      </c>
      <c r="AE1947" s="40">
        <f>_xll.qlInterestRateIndexMaturity($Y$21,AD1947,)</f>
        <v>53134</v>
      </c>
      <c r="AF1947" s="43" t="e">
        <f>_xll.qlTenorBasisValue(TenorBasis3M,AD1947,_xll.ohTrigger(trigger,$Y$36))</f>
        <v>#NUM!</v>
      </c>
      <c r="AG1947" s="82" t="e">
        <f t="shared" si="74"/>
        <v>#NUM!</v>
      </c>
      <c r="AH1947" s="82">
        <f>_xll.qlIndexFixing($Y$21,$AC1947,TRUE,_xll.ohTrigger(trigger))</f>
        <v>1.5232932677891345E-2</v>
      </c>
      <c r="AI1947" s="43" t="e">
        <f>_xll.qlIndexFixing($Y$6,$AC1947,TRUE,trigger)</f>
        <v>#NUM!</v>
      </c>
      <c r="AJ1947" s="45" t="e">
        <f t="shared" si="75"/>
        <v>#NUM!</v>
      </c>
    </row>
    <row r="1948" spans="28:36" x14ac:dyDescent="0.2">
      <c r="AB1948" s="114" t="s">
        <v>87</v>
      </c>
      <c r="AC1948" s="40">
        <f>_xll.qlInterestRateIndexFixingDate($Y$21,AD1948)</f>
        <v>53045</v>
      </c>
      <c r="AD1948" s="40">
        <f>_xll.qlCalendarAdvance(calendar,$AD1947,AB1948,,,trigger)</f>
        <v>53049</v>
      </c>
      <c r="AE1948" s="40">
        <f>_xll.qlInterestRateIndexMaturity($Y$21,AD1948,)</f>
        <v>53141</v>
      </c>
      <c r="AF1948" s="43" t="e">
        <f>_xll.qlTenorBasisValue(TenorBasis3M,AD1948,_xll.ohTrigger(trigger,$Y$36))</f>
        <v>#NUM!</v>
      </c>
      <c r="AG1948" s="82" t="e">
        <f t="shared" si="74"/>
        <v>#NUM!</v>
      </c>
      <c r="AH1948" s="82">
        <f>_xll.qlIndexFixing($Y$21,$AC1948,TRUE,_xll.ohTrigger(trigger))</f>
        <v>1.5236874491741454E-2</v>
      </c>
      <c r="AI1948" s="43" t="e">
        <f>_xll.qlIndexFixing($Y$6,$AC1948,TRUE,trigger)</f>
        <v>#NUM!</v>
      </c>
      <c r="AJ1948" s="45" t="e">
        <f t="shared" si="75"/>
        <v>#NUM!</v>
      </c>
    </row>
    <row r="1949" spans="28:36" x14ac:dyDescent="0.2">
      <c r="AB1949" s="114" t="s">
        <v>87</v>
      </c>
      <c r="AC1949" s="40">
        <f>_xll.qlInterestRateIndexFixingDate($Y$21,AD1949)</f>
        <v>53052</v>
      </c>
      <c r="AD1949" s="40">
        <f>_xll.qlCalendarAdvance(calendar,$AD1948,AB1949,,,trigger)</f>
        <v>53056</v>
      </c>
      <c r="AE1949" s="40">
        <f>_xll.qlInterestRateIndexMaturity($Y$21,AD1949,)</f>
        <v>53147</v>
      </c>
      <c r="AF1949" s="43" t="e">
        <f>_xll.qlTenorBasisValue(TenorBasis3M,AD1949,_xll.ohTrigger(trigger,$Y$36))</f>
        <v>#NUM!</v>
      </c>
      <c r="AG1949" s="82" t="e">
        <f t="shared" si="74"/>
        <v>#NUM!</v>
      </c>
      <c r="AH1949" s="82">
        <f>_xll.qlIndexFixing($Y$21,$AC1949,TRUE,_xll.ohTrigger(trigger))</f>
        <v>1.5240239362084492E-2</v>
      </c>
      <c r="AI1949" s="43" t="e">
        <f>_xll.qlIndexFixing($Y$6,$AC1949,TRUE,trigger)</f>
        <v>#NUM!</v>
      </c>
      <c r="AJ1949" s="45" t="e">
        <f t="shared" si="75"/>
        <v>#NUM!</v>
      </c>
    </row>
    <row r="1950" spans="28:36" x14ac:dyDescent="0.2">
      <c r="AB1950" s="114" t="s">
        <v>87</v>
      </c>
      <c r="AC1950" s="40">
        <f>_xll.qlInterestRateIndexFixingDate($Y$21,AD1950)</f>
        <v>53057</v>
      </c>
      <c r="AD1950" s="40">
        <f>_xll.qlCalendarAdvance(calendar,$AD1949,AB1950,,,trigger)</f>
        <v>53063</v>
      </c>
      <c r="AE1950" s="40">
        <f>_xll.qlInterestRateIndexMaturity($Y$21,AD1950,)</f>
        <v>53154</v>
      </c>
      <c r="AF1950" s="43" t="e">
        <f>_xll.qlTenorBasisValue(TenorBasis3M,AD1950,_xll.ohTrigger(trigger,$Y$36))</f>
        <v>#NUM!</v>
      </c>
      <c r="AG1950" s="82" t="e">
        <f t="shared" si="74"/>
        <v>#NUM!</v>
      </c>
      <c r="AH1950" s="82">
        <f>_xll.qlIndexFixing($Y$21,$AC1950,TRUE,_xll.ohTrigger(trigger))</f>
        <v>1.5244250858899218E-2</v>
      </c>
      <c r="AI1950" s="43" t="e">
        <f>_xll.qlIndexFixing($Y$6,$AC1950,TRUE,trigger)</f>
        <v>#NUM!</v>
      </c>
      <c r="AJ1950" s="45" t="e">
        <f t="shared" si="75"/>
        <v>#NUM!</v>
      </c>
    </row>
    <row r="1951" spans="28:36" x14ac:dyDescent="0.2">
      <c r="AB1951" s="114" t="s">
        <v>87</v>
      </c>
      <c r="AC1951" s="40">
        <f>_xll.qlInterestRateIndexFixingDate($Y$21,AD1951)</f>
        <v>53066</v>
      </c>
      <c r="AD1951" s="40">
        <f>_xll.qlCalendarAdvance(calendar,$AD1950,AB1951,,,trigger)</f>
        <v>53070</v>
      </c>
      <c r="AE1951" s="40">
        <f>_xll.qlInterestRateIndexMaturity($Y$21,AD1951,)</f>
        <v>53161</v>
      </c>
      <c r="AF1951" s="43" t="e">
        <f>_xll.qlTenorBasisValue(TenorBasis3M,AD1951,_xll.ohTrigger(trigger,$Y$36))</f>
        <v>#NUM!</v>
      </c>
      <c r="AG1951" s="82" t="e">
        <f t="shared" si="74"/>
        <v>#NUM!</v>
      </c>
      <c r="AH1951" s="82">
        <f>_xll.qlIndexFixing($Y$21,$AC1951,TRUE,_xll.ohTrigger(trigger))</f>
        <v>1.5248298574111896E-2</v>
      </c>
      <c r="AI1951" s="43" t="e">
        <f>_xll.qlIndexFixing($Y$6,$AC1951,TRUE,trigger)</f>
        <v>#NUM!</v>
      </c>
      <c r="AJ1951" s="45" t="e">
        <f t="shared" si="75"/>
        <v>#NUM!</v>
      </c>
    </row>
    <row r="1952" spans="28:36" x14ac:dyDescent="0.2">
      <c r="AB1952" s="114" t="s">
        <v>87</v>
      </c>
      <c r="AC1952" s="40">
        <f>_xll.qlInterestRateIndexFixingDate($Y$21,AD1952)</f>
        <v>53073</v>
      </c>
      <c r="AD1952" s="40">
        <f>_xll.qlCalendarAdvance(calendar,$AD1951,AB1952,,,trigger)</f>
        <v>53077</v>
      </c>
      <c r="AE1952" s="40">
        <f>_xll.qlInterestRateIndexMaturity($Y$21,AD1952,)</f>
        <v>53168</v>
      </c>
      <c r="AF1952" s="43" t="e">
        <f>_xll.qlTenorBasisValue(TenorBasis3M,AD1952,_xll.ohTrigger(trigger,$Y$36))</f>
        <v>#NUM!</v>
      </c>
      <c r="AG1952" s="82" t="e">
        <f t="shared" si="74"/>
        <v>#NUM!</v>
      </c>
      <c r="AH1952" s="82">
        <f>_xll.qlIndexFixing($Y$21,$AC1952,TRUE,_xll.ohTrigger(trigger))</f>
        <v>1.5252382507832327E-2</v>
      </c>
      <c r="AI1952" s="43" t="e">
        <f>_xll.qlIndexFixing($Y$6,$AC1952,TRUE,trigger)</f>
        <v>#NUM!</v>
      </c>
      <c r="AJ1952" s="45" t="e">
        <f t="shared" si="75"/>
        <v>#NUM!</v>
      </c>
    </row>
    <row r="1953" spans="28:36" x14ac:dyDescent="0.2">
      <c r="AB1953" s="114" t="s">
        <v>87</v>
      </c>
      <c r="AC1953" s="40">
        <f>_xll.qlInterestRateIndexFixingDate($Y$21,AD1953)</f>
        <v>53079</v>
      </c>
      <c r="AD1953" s="40">
        <f>_xll.qlCalendarAdvance(calendar,$AD1952,AB1953,,,trigger)</f>
        <v>53084</v>
      </c>
      <c r="AE1953" s="40">
        <f>_xll.qlInterestRateIndexMaturity($Y$21,AD1953,)</f>
        <v>53176</v>
      </c>
      <c r="AF1953" s="43" t="e">
        <f>_xll.qlTenorBasisValue(TenorBasis3M,AD1953,_xll.ohTrigger(trigger,$Y$36))</f>
        <v>#NUM!</v>
      </c>
      <c r="AG1953" s="82" t="e">
        <f t="shared" si="74"/>
        <v>#NUM!</v>
      </c>
      <c r="AH1953" s="82">
        <f>_xll.qlIndexFixing($Y$21,$AC1953,TRUE,_xll.ohTrigger(trigger))</f>
        <v>1.5257126859609407E-2</v>
      </c>
      <c r="AI1953" s="43" t="e">
        <f>_xll.qlIndexFixing($Y$6,$AC1953,TRUE,trigger)</f>
        <v>#NUM!</v>
      </c>
      <c r="AJ1953" s="45" t="e">
        <f t="shared" si="75"/>
        <v>#NUM!</v>
      </c>
    </row>
    <row r="1954" spans="28:36" x14ac:dyDescent="0.2">
      <c r="AB1954" s="114" t="s">
        <v>87</v>
      </c>
      <c r="AC1954" s="40">
        <f>_xll.qlInterestRateIndexFixingDate($Y$21,AD1954)</f>
        <v>53087</v>
      </c>
      <c r="AD1954" s="40">
        <f>_xll.qlCalendarAdvance(calendar,$AD1953,AB1954,,,trigger)</f>
        <v>53091</v>
      </c>
      <c r="AE1954" s="40">
        <f>_xll.qlInterestRateIndexMaturity($Y$21,AD1954,)</f>
        <v>53183</v>
      </c>
      <c r="AF1954" s="43" t="e">
        <f>_xll.qlTenorBasisValue(TenorBasis3M,AD1954,_xll.ohTrigger(trigger,$Y$36))</f>
        <v>#NUM!</v>
      </c>
      <c r="AG1954" s="82" t="e">
        <f t="shared" si="74"/>
        <v>#NUM!</v>
      </c>
      <c r="AH1954" s="82">
        <f>_xll.qlIndexFixing($Y$21,$AC1954,TRUE,_xll.ohTrigger(trigger))</f>
        <v>1.5261285993690893E-2</v>
      </c>
      <c r="AI1954" s="43" t="e">
        <f>_xll.qlIndexFixing($Y$6,$AC1954,TRUE,trigger)</f>
        <v>#NUM!</v>
      </c>
      <c r="AJ1954" s="45" t="e">
        <f t="shared" si="75"/>
        <v>#NUM!</v>
      </c>
    </row>
    <row r="1955" spans="28:36" x14ac:dyDescent="0.2">
      <c r="AB1955" s="114" t="s">
        <v>87</v>
      </c>
      <c r="AC1955" s="40">
        <f>_xll.qlInterestRateIndexFixingDate($Y$21,AD1955)</f>
        <v>53094</v>
      </c>
      <c r="AD1955" s="40">
        <f>_xll.qlCalendarAdvance(calendar,$AD1954,AB1955,,,trigger)</f>
        <v>53098</v>
      </c>
      <c r="AE1955" s="40">
        <f>_xll.qlInterestRateIndexMaturity($Y$21,AD1955,)</f>
        <v>53190</v>
      </c>
      <c r="AF1955" s="43" t="e">
        <f>_xll.qlTenorBasisValue(TenorBasis3M,AD1955,_xll.ohTrigger(trigger,$Y$36))</f>
        <v>#NUM!</v>
      </c>
      <c r="AG1955" s="82" t="e">
        <f t="shared" si="74"/>
        <v>#NUM!</v>
      </c>
      <c r="AH1955" s="82">
        <f>_xll.qlIndexFixing($Y$21,$AC1955,TRUE,_xll.ohTrigger(trigger))</f>
        <v>1.5265481348207726E-2</v>
      </c>
      <c r="AI1955" s="43" t="e">
        <f>_xll.qlIndexFixing($Y$6,$AC1955,TRUE,trigger)</f>
        <v>#NUM!</v>
      </c>
      <c r="AJ1955" s="45" t="e">
        <f t="shared" si="75"/>
        <v>#NUM!</v>
      </c>
    </row>
    <row r="1956" spans="28:36" x14ac:dyDescent="0.2">
      <c r="AB1956" s="114" t="s">
        <v>87</v>
      </c>
      <c r="AC1956" s="40">
        <f>_xll.qlInterestRateIndexFixingDate($Y$21,AD1956)</f>
        <v>53101</v>
      </c>
      <c r="AD1956" s="40">
        <f>_xll.qlCalendarAdvance(calendar,$AD1955,AB1956,,,trigger)</f>
        <v>53105</v>
      </c>
      <c r="AE1956" s="40">
        <f>_xll.qlInterestRateIndexMaturity($Y$21,AD1956,)</f>
        <v>53197</v>
      </c>
      <c r="AF1956" s="43" t="e">
        <f>_xll.qlTenorBasisValue(TenorBasis3M,AD1956,_xll.ohTrigger(trigger,$Y$36))</f>
        <v>#NUM!</v>
      </c>
      <c r="AG1956" s="82" t="e">
        <f t="shared" si="74"/>
        <v>#NUM!</v>
      </c>
      <c r="AH1956" s="82">
        <f>_xll.qlIndexFixing($Y$21,$AC1956,TRUE,_xll.ohTrigger(trigger))</f>
        <v>1.5269712923274597E-2</v>
      </c>
      <c r="AI1956" s="43" t="e">
        <f>_xll.qlIndexFixing($Y$6,$AC1956,TRUE,trigger)</f>
        <v>#NUM!</v>
      </c>
      <c r="AJ1956" s="45" t="e">
        <f t="shared" si="75"/>
        <v>#NUM!</v>
      </c>
    </row>
    <row r="1957" spans="28:36" x14ac:dyDescent="0.2">
      <c r="AB1957" s="114" t="s">
        <v>87</v>
      </c>
      <c r="AC1957" s="40">
        <f>_xll.qlInterestRateIndexFixingDate($Y$21,AD1957)</f>
        <v>53108</v>
      </c>
      <c r="AD1957" s="40">
        <f>_xll.qlCalendarAdvance(calendar,$AD1956,AB1957,,,trigger)</f>
        <v>53112</v>
      </c>
      <c r="AE1957" s="40">
        <f>_xll.qlInterestRateIndexMaturity($Y$21,AD1957,)</f>
        <v>53204</v>
      </c>
      <c r="AF1957" s="43" t="e">
        <f>_xll.qlTenorBasisValue(TenorBasis3M,AD1957,_xll.ohTrigger(trigger,$Y$36))</f>
        <v>#NUM!</v>
      </c>
      <c r="AG1957" s="82" t="e">
        <f t="shared" si="74"/>
        <v>#NUM!</v>
      </c>
      <c r="AH1957" s="82">
        <f>_xll.qlIndexFixing($Y$21,$AC1957,TRUE,_xll.ohTrigger(trigger))</f>
        <v>1.5273980719008802E-2</v>
      </c>
      <c r="AI1957" s="43" t="e">
        <f>_xll.qlIndexFixing($Y$6,$AC1957,TRUE,trigger)</f>
        <v>#NUM!</v>
      </c>
      <c r="AJ1957" s="45" t="e">
        <f t="shared" si="75"/>
        <v>#NUM!</v>
      </c>
    </row>
    <row r="1958" spans="28:36" x14ac:dyDescent="0.2">
      <c r="AB1958" s="114" t="s">
        <v>87</v>
      </c>
      <c r="AC1958" s="40">
        <f>_xll.qlInterestRateIndexFixingDate($Y$21,AD1958)</f>
        <v>53115</v>
      </c>
      <c r="AD1958" s="40">
        <f>_xll.qlCalendarAdvance(calendar,$AD1957,AB1958,,,trigger)</f>
        <v>53119</v>
      </c>
      <c r="AE1958" s="40">
        <f>_xll.qlInterestRateIndexMaturity($Y$21,AD1958,)</f>
        <v>53211</v>
      </c>
      <c r="AF1958" s="43" t="e">
        <f>_xll.qlTenorBasisValue(TenorBasis3M,AD1958,_xll.ohTrigger(trigger,$Y$36))</f>
        <v>#NUM!</v>
      </c>
      <c r="AG1958" s="82" t="e">
        <f t="shared" si="74"/>
        <v>#NUM!</v>
      </c>
      <c r="AH1958" s="82">
        <f>_xll.qlIndexFixing($Y$21,$AC1958,TRUE,_xll.ohTrigger(trigger))</f>
        <v>1.5278284735531115E-2</v>
      </c>
      <c r="AI1958" s="43" t="e">
        <f>_xll.qlIndexFixing($Y$6,$AC1958,TRUE,trigger)</f>
        <v>#NUM!</v>
      </c>
      <c r="AJ1958" s="45" t="e">
        <f t="shared" si="75"/>
        <v>#NUM!</v>
      </c>
    </row>
    <row r="1959" spans="28:36" x14ac:dyDescent="0.2">
      <c r="AB1959" s="114" t="s">
        <v>87</v>
      </c>
      <c r="AC1959" s="40">
        <f>_xll.qlInterestRateIndexFixingDate($Y$21,AD1959)</f>
        <v>53122</v>
      </c>
      <c r="AD1959" s="40">
        <f>_xll.qlCalendarAdvance(calendar,$AD1958,AB1959,,,trigger)</f>
        <v>53126</v>
      </c>
      <c r="AE1959" s="40">
        <f>_xll.qlInterestRateIndexMaturity($Y$21,AD1959,)</f>
        <v>53218</v>
      </c>
      <c r="AF1959" s="43" t="e">
        <f>_xll.qlTenorBasisValue(TenorBasis3M,AD1959,_xll.ohTrigger(trigger,$Y$36))</f>
        <v>#NUM!</v>
      </c>
      <c r="AG1959" s="82" t="e">
        <f t="shared" si="74"/>
        <v>#NUM!</v>
      </c>
      <c r="AH1959" s="82">
        <f>_xll.qlIndexFixing($Y$21,$AC1959,TRUE,_xll.ohTrigger(trigger))</f>
        <v>1.5282624972957964E-2</v>
      </c>
      <c r="AI1959" s="43" t="e">
        <f>_xll.qlIndexFixing($Y$6,$AC1959,TRUE,trigger)</f>
        <v>#NUM!</v>
      </c>
      <c r="AJ1959" s="45" t="e">
        <f t="shared" si="75"/>
        <v>#NUM!</v>
      </c>
    </row>
    <row r="1960" spans="28:36" x14ac:dyDescent="0.2">
      <c r="AB1960" s="114" t="s">
        <v>87</v>
      </c>
      <c r="AC1960" s="40">
        <f>_xll.qlInterestRateIndexFixingDate($Y$21,AD1960)</f>
        <v>53129</v>
      </c>
      <c r="AD1960" s="40">
        <f>_xll.qlCalendarAdvance(calendar,$AD1959,AB1960,,,trigger)</f>
        <v>53133</v>
      </c>
      <c r="AE1960" s="40">
        <f>_xll.qlInterestRateIndexMaturity($Y$21,AD1960,)</f>
        <v>53225</v>
      </c>
      <c r="AF1960" s="43" t="e">
        <f>_xll.qlTenorBasisValue(TenorBasis3M,AD1960,_xll.ohTrigger(trigger,$Y$36))</f>
        <v>#NUM!</v>
      </c>
      <c r="AG1960" s="82" t="e">
        <f t="shared" si="74"/>
        <v>#NUM!</v>
      </c>
      <c r="AH1960" s="82">
        <f>_xll.qlIndexFixing($Y$21,$AC1960,TRUE,_xll.ohTrigger(trigger))</f>
        <v>1.5287001431410993E-2</v>
      </c>
      <c r="AI1960" s="43" t="e">
        <f>_xll.qlIndexFixing($Y$6,$AC1960,TRUE,trigger)</f>
        <v>#NUM!</v>
      </c>
      <c r="AJ1960" s="45" t="e">
        <f t="shared" si="75"/>
        <v>#NUM!</v>
      </c>
    </row>
    <row r="1961" spans="28:36" x14ac:dyDescent="0.2">
      <c r="AB1961" s="114" t="s">
        <v>87</v>
      </c>
      <c r="AC1961" s="40">
        <f>_xll.qlInterestRateIndexFixingDate($Y$21,AD1961)</f>
        <v>53136</v>
      </c>
      <c r="AD1961" s="40">
        <f>_xll.qlCalendarAdvance(calendar,$AD1960,AB1961,,,trigger)</f>
        <v>53140</v>
      </c>
      <c r="AE1961" s="40">
        <f>_xll.qlInterestRateIndexMaturity($Y$21,AD1961,)</f>
        <v>53232</v>
      </c>
      <c r="AF1961" s="43" t="e">
        <f>_xll.qlTenorBasisValue(TenorBasis3M,AD1961,_xll.ohTrigger(trigger,$Y$36))</f>
        <v>#NUM!</v>
      </c>
      <c r="AG1961" s="82" t="e">
        <f t="shared" si="74"/>
        <v>#NUM!</v>
      </c>
      <c r="AH1961" s="82">
        <f>_xll.qlIndexFixing($Y$21,$AC1961,TRUE,_xll.ohTrigger(trigger))</f>
        <v>1.5291414111010973E-2</v>
      </c>
      <c r="AI1961" s="43" t="e">
        <f>_xll.qlIndexFixing($Y$6,$AC1961,TRUE,trigger)</f>
        <v>#NUM!</v>
      </c>
      <c r="AJ1961" s="45" t="e">
        <f t="shared" si="75"/>
        <v>#NUM!</v>
      </c>
    </row>
    <row r="1962" spans="28:36" x14ac:dyDescent="0.2">
      <c r="AB1962" s="114" t="s">
        <v>87</v>
      </c>
      <c r="AC1962" s="40">
        <f>_xll.qlInterestRateIndexFixingDate($Y$21,AD1962)</f>
        <v>53143</v>
      </c>
      <c r="AD1962" s="40">
        <f>_xll.qlCalendarAdvance(calendar,$AD1961,AB1962,,,trigger)</f>
        <v>53147</v>
      </c>
      <c r="AE1962" s="40">
        <f>_xll.qlInterestRateIndexMaturity($Y$21,AD1962,)</f>
        <v>53239</v>
      </c>
      <c r="AF1962" s="43" t="e">
        <f>_xll.qlTenorBasisValue(TenorBasis3M,AD1962,_xll.ohTrigger(trigger,$Y$36))</f>
        <v>#NUM!</v>
      </c>
      <c r="AG1962" s="82" t="e">
        <f t="shared" si="74"/>
        <v>#NUM!</v>
      </c>
      <c r="AH1962" s="82">
        <f>_xll.qlIndexFixing($Y$21,$AC1962,TRUE,_xll.ohTrigger(trigger))</f>
        <v>1.5295862991546245E-2</v>
      </c>
      <c r="AI1962" s="43" t="e">
        <f>_xll.qlIndexFixing($Y$6,$AC1962,TRUE,trigger)</f>
        <v>#NUM!</v>
      </c>
      <c r="AJ1962" s="45" t="e">
        <f t="shared" si="75"/>
        <v>#NUM!</v>
      </c>
    </row>
    <row r="1963" spans="28:36" x14ac:dyDescent="0.2">
      <c r="AB1963" s="114" t="s">
        <v>87</v>
      </c>
      <c r="AC1963" s="40">
        <f>_xll.qlInterestRateIndexFixingDate($Y$21,AD1963)</f>
        <v>53150</v>
      </c>
      <c r="AD1963" s="40">
        <f>_xll.qlCalendarAdvance(calendar,$AD1962,AB1963,,,trigger)</f>
        <v>53154</v>
      </c>
      <c r="AE1963" s="40">
        <f>_xll.qlInterestRateIndexMaturity($Y$21,AD1963,)</f>
        <v>53246</v>
      </c>
      <c r="AF1963" s="43" t="e">
        <f>_xll.qlTenorBasisValue(TenorBasis3M,AD1963,_xll.ohTrigger(trigger,$Y$36))</f>
        <v>#NUM!</v>
      </c>
      <c r="AG1963" s="82" t="e">
        <f t="shared" si="74"/>
        <v>#NUM!</v>
      </c>
      <c r="AH1963" s="82">
        <f>_xll.qlIndexFixing($Y$21,$AC1963,TRUE,_xll.ohTrigger(trigger))</f>
        <v>1.5300346281552442E-2</v>
      </c>
      <c r="AI1963" s="43" t="e">
        <f>_xll.qlIndexFixing($Y$6,$AC1963,TRUE,trigger)</f>
        <v>#NUM!</v>
      </c>
      <c r="AJ1963" s="45" t="e">
        <f t="shared" si="75"/>
        <v>#NUM!</v>
      </c>
    </row>
    <row r="1964" spans="28:36" x14ac:dyDescent="0.2">
      <c r="AB1964" s="114" t="s">
        <v>87</v>
      </c>
      <c r="AC1964" s="40">
        <f>_xll.qlInterestRateIndexFixingDate($Y$21,AD1964)</f>
        <v>53157</v>
      </c>
      <c r="AD1964" s="40">
        <f>_xll.qlCalendarAdvance(calendar,$AD1963,AB1964,,,trigger)</f>
        <v>53161</v>
      </c>
      <c r="AE1964" s="40">
        <f>_xll.qlInterestRateIndexMaturity($Y$21,AD1964,)</f>
        <v>53253</v>
      </c>
      <c r="AF1964" s="43" t="e">
        <f>_xll.qlTenorBasisValue(TenorBasis3M,AD1964,_xll.ohTrigger(trigger,$Y$36))</f>
        <v>#NUM!</v>
      </c>
      <c r="AG1964" s="82" t="e">
        <f t="shared" si="74"/>
        <v>#NUM!</v>
      </c>
      <c r="AH1964" s="82">
        <f>_xll.qlIndexFixing($Y$21,$AC1964,TRUE,_xll.ohTrigger(trigger))</f>
        <v>1.530485906887019E-2</v>
      </c>
      <c r="AI1964" s="43" t="e">
        <f>_xll.qlIndexFixing($Y$6,$AC1964,TRUE,trigger)</f>
        <v>#NUM!</v>
      </c>
      <c r="AJ1964" s="45" t="e">
        <f t="shared" si="75"/>
        <v>#NUM!</v>
      </c>
    </row>
    <row r="1965" spans="28:36" x14ac:dyDescent="0.2">
      <c r="AB1965" s="114" t="s">
        <v>87</v>
      </c>
      <c r="AC1965" s="40">
        <f>_xll.qlInterestRateIndexFixingDate($Y$21,AD1965)</f>
        <v>53164</v>
      </c>
      <c r="AD1965" s="40">
        <f>_xll.qlCalendarAdvance(calendar,$AD1964,AB1965,,,trigger)</f>
        <v>53168</v>
      </c>
      <c r="AE1965" s="40">
        <f>_xll.qlInterestRateIndexMaturity($Y$21,AD1965,)</f>
        <v>53260</v>
      </c>
      <c r="AF1965" s="43" t="e">
        <f>_xll.qlTenorBasisValue(TenorBasis3M,AD1965,_xll.ohTrigger(trigger,$Y$36))</f>
        <v>#NUM!</v>
      </c>
      <c r="AG1965" s="82" t="e">
        <f t="shared" si="74"/>
        <v>#NUM!</v>
      </c>
      <c r="AH1965" s="82">
        <f>_xll.qlIndexFixing($Y$21,$AC1965,TRUE,_xll.ohTrigger(trigger))</f>
        <v>1.530939612366553E-2</v>
      </c>
      <c r="AI1965" s="43" t="e">
        <f>_xll.qlIndexFixing($Y$6,$AC1965,TRUE,trigger)</f>
        <v>#NUM!</v>
      </c>
      <c r="AJ1965" s="45" t="e">
        <f t="shared" si="75"/>
        <v>#NUM!</v>
      </c>
    </row>
    <row r="1966" spans="28:36" x14ac:dyDescent="0.2">
      <c r="AB1966" s="114" t="s">
        <v>87</v>
      </c>
      <c r="AC1966" s="40">
        <f>_xll.qlInterestRateIndexFixingDate($Y$21,AD1966)</f>
        <v>53171</v>
      </c>
      <c r="AD1966" s="40">
        <f>_xll.qlCalendarAdvance(calendar,$AD1965,AB1966,,,trigger)</f>
        <v>53175</v>
      </c>
      <c r="AE1966" s="40">
        <f>_xll.qlInterestRateIndexMaturity($Y$21,AD1966,)</f>
        <v>53267</v>
      </c>
      <c r="AF1966" s="43" t="e">
        <f>_xll.qlTenorBasisValue(TenorBasis3M,AD1966,_xll.ohTrigger(trigger,$Y$36))</f>
        <v>#NUM!</v>
      </c>
      <c r="AG1966" s="82" t="e">
        <f t="shared" si="74"/>
        <v>#NUM!</v>
      </c>
      <c r="AH1966" s="82">
        <f>_xll.qlIndexFixing($Y$21,$AC1966,TRUE,_xll.ohTrigger(trigger))</f>
        <v>1.5313952216074964E-2</v>
      </c>
      <c r="AI1966" s="43" t="e">
        <f>_xll.qlIndexFixing($Y$6,$AC1966,TRUE,trigger)</f>
        <v>#NUM!</v>
      </c>
      <c r="AJ1966" s="45" t="e">
        <f t="shared" si="75"/>
        <v>#NUM!</v>
      </c>
    </row>
    <row r="1967" spans="28:36" x14ac:dyDescent="0.2">
      <c r="AB1967" s="114" t="s">
        <v>87</v>
      </c>
      <c r="AC1967" s="40">
        <f>_xll.qlInterestRateIndexFixingDate($Y$21,AD1967)</f>
        <v>53178</v>
      </c>
      <c r="AD1967" s="40">
        <f>_xll.qlCalendarAdvance(calendar,$AD1966,AB1967,,,trigger)</f>
        <v>53182</v>
      </c>
      <c r="AE1967" s="40">
        <f>_xll.qlInterestRateIndexMaturity($Y$21,AD1967,)</f>
        <v>53274</v>
      </c>
      <c r="AF1967" s="43" t="e">
        <f>_xll.qlTenorBasisValue(TenorBasis3M,AD1967,_xll.ohTrigger(trigger,$Y$36))</f>
        <v>#NUM!</v>
      </c>
      <c r="AG1967" s="82" t="e">
        <f t="shared" si="74"/>
        <v>#NUM!</v>
      </c>
      <c r="AH1967" s="82">
        <f>_xll.qlIndexFixing($Y$21,$AC1967,TRUE,_xll.ohTrigger(trigger))</f>
        <v>1.5318522116215877E-2</v>
      </c>
      <c r="AI1967" s="43" t="e">
        <f>_xll.qlIndexFixing($Y$6,$AC1967,TRUE,trigger)</f>
        <v>#NUM!</v>
      </c>
      <c r="AJ1967" s="45" t="e">
        <f t="shared" si="75"/>
        <v>#NUM!</v>
      </c>
    </row>
    <row r="1968" spans="28:36" x14ac:dyDescent="0.2">
      <c r="AB1968" s="114" t="s">
        <v>87</v>
      </c>
      <c r="AC1968" s="40">
        <f>_xll.qlInterestRateIndexFixingDate($Y$21,AD1968)</f>
        <v>53185</v>
      </c>
      <c r="AD1968" s="40">
        <f>_xll.qlCalendarAdvance(calendar,$AD1967,AB1968,,,trigger)</f>
        <v>53189</v>
      </c>
      <c r="AE1968" s="40">
        <f>_xll.qlInterestRateIndexMaturity($Y$21,AD1968,)</f>
        <v>53281</v>
      </c>
      <c r="AF1968" s="43" t="e">
        <f>_xll.qlTenorBasisValue(TenorBasis3M,AD1968,_xll.ohTrigger(trigger,$Y$36))</f>
        <v>#NUM!</v>
      </c>
      <c r="AG1968" s="82" t="e">
        <f t="shared" si="74"/>
        <v>#NUM!</v>
      </c>
      <c r="AH1968" s="82">
        <f>_xll.qlIndexFixing($Y$21,$AC1968,TRUE,_xll.ohTrigger(trigger))</f>
        <v>1.5323100594180459E-2</v>
      </c>
      <c r="AI1968" s="43" t="e">
        <f>_xll.qlIndexFixing($Y$6,$AC1968,TRUE,trigger)</f>
        <v>#NUM!</v>
      </c>
      <c r="AJ1968" s="45" t="e">
        <f t="shared" si="75"/>
        <v>#NUM!</v>
      </c>
    </row>
    <row r="1969" spans="28:36" x14ac:dyDescent="0.2">
      <c r="AB1969" s="114" t="s">
        <v>87</v>
      </c>
      <c r="AC1969" s="40">
        <f>_xll.qlInterestRateIndexFixingDate($Y$21,AD1969)</f>
        <v>53192</v>
      </c>
      <c r="AD1969" s="40">
        <f>_xll.qlCalendarAdvance(calendar,$AD1968,AB1969,,,trigger)</f>
        <v>53196</v>
      </c>
      <c r="AE1969" s="40">
        <f>_xll.qlInterestRateIndexMaturity($Y$21,AD1969,)</f>
        <v>53288</v>
      </c>
      <c r="AF1969" s="43" t="e">
        <f>_xll.qlTenorBasisValue(TenorBasis3M,AD1969,_xll.ohTrigger(trigger,$Y$36))</f>
        <v>#NUM!</v>
      </c>
      <c r="AG1969" s="82" t="e">
        <f t="shared" si="74"/>
        <v>#NUM!</v>
      </c>
      <c r="AH1969" s="82">
        <f>_xll.qlIndexFixing($Y$21,$AC1969,TRUE,_xll.ohTrigger(trigger))</f>
        <v>1.5327682420035703E-2</v>
      </c>
      <c r="AI1969" s="43" t="e">
        <f>_xll.qlIndexFixing($Y$6,$AC1969,TRUE,trigger)</f>
        <v>#NUM!</v>
      </c>
      <c r="AJ1969" s="45" t="e">
        <f t="shared" si="75"/>
        <v>#NUM!</v>
      </c>
    </row>
    <row r="1970" spans="28:36" x14ac:dyDescent="0.2">
      <c r="AB1970" s="114" t="s">
        <v>87</v>
      </c>
      <c r="AC1970" s="40">
        <f>_xll.qlInterestRateIndexFixingDate($Y$21,AD1970)</f>
        <v>53199</v>
      </c>
      <c r="AD1970" s="40">
        <f>_xll.qlCalendarAdvance(calendar,$AD1969,AB1970,,,trigger)</f>
        <v>53203</v>
      </c>
      <c r="AE1970" s="40">
        <f>_xll.qlInterestRateIndexMaturity($Y$21,AD1970,)</f>
        <v>53295</v>
      </c>
      <c r="AF1970" s="43" t="e">
        <f>_xll.qlTenorBasisValue(TenorBasis3M,AD1970,_xll.ohTrigger(trigger,$Y$36))</f>
        <v>#NUM!</v>
      </c>
      <c r="AG1970" s="82" t="e">
        <f t="shared" si="74"/>
        <v>#NUM!</v>
      </c>
      <c r="AH1970" s="82">
        <f>_xll.qlIndexFixing($Y$21,$AC1970,TRUE,_xll.ohTrigger(trigger))</f>
        <v>1.5332262363824269E-2</v>
      </c>
      <c r="AI1970" s="43" t="e">
        <f>_xll.qlIndexFixing($Y$6,$AC1970,TRUE,trigger)</f>
        <v>#NUM!</v>
      </c>
      <c r="AJ1970" s="45" t="e">
        <f t="shared" si="75"/>
        <v>#NUM!</v>
      </c>
    </row>
    <row r="1971" spans="28:36" x14ac:dyDescent="0.2">
      <c r="AB1971" s="114" t="s">
        <v>87</v>
      </c>
      <c r="AC1971" s="40">
        <f>_xll.qlInterestRateIndexFixingDate($Y$21,AD1971)</f>
        <v>53206</v>
      </c>
      <c r="AD1971" s="40">
        <f>_xll.qlCalendarAdvance(calendar,$AD1970,AB1971,,,trigger)</f>
        <v>53210</v>
      </c>
      <c r="AE1971" s="40">
        <f>_xll.qlInterestRateIndexMaturity($Y$21,AD1971,)</f>
        <v>53301</v>
      </c>
      <c r="AF1971" s="43" t="e">
        <f>_xll.qlTenorBasisValue(TenorBasis3M,AD1971,_xll.ohTrigger(trigger,$Y$36))</f>
        <v>#NUM!</v>
      </c>
      <c r="AG1971" s="82" t="e">
        <f t="shared" si="74"/>
        <v>#NUM!</v>
      </c>
      <c r="AH1971" s="82">
        <f>_xll.qlIndexFixing($Y$21,$AC1971,TRUE,_xll.ohTrigger(trigger))</f>
        <v>1.5336185443584475E-2</v>
      </c>
      <c r="AI1971" s="43" t="e">
        <f>_xll.qlIndexFixing($Y$6,$AC1971,TRUE,trigger)</f>
        <v>#NUM!</v>
      </c>
      <c r="AJ1971" s="45" t="e">
        <f t="shared" si="75"/>
        <v>#NUM!</v>
      </c>
    </row>
    <row r="1972" spans="28:36" x14ac:dyDescent="0.2">
      <c r="AB1972" s="114" t="s">
        <v>87</v>
      </c>
      <c r="AC1972" s="40">
        <f>_xll.qlInterestRateIndexFixingDate($Y$21,AD1972)</f>
        <v>53213</v>
      </c>
      <c r="AD1972" s="40">
        <f>_xll.qlCalendarAdvance(calendar,$AD1971,AB1972,,,trigger)</f>
        <v>53217</v>
      </c>
      <c r="AE1972" s="40">
        <f>_xll.qlInterestRateIndexMaturity($Y$21,AD1972,)</f>
        <v>53308</v>
      </c>
      <c r="AF1972" s="43" t="e">
        <f>_xll.qlTenorBasisValue(TenorBasis3M,AD1972,_xll.ohTrigger(trigger,$Y$36))</f>
        <v>#NUM!</v>
      </c>
      <c r="AG1972" s="82" t="e">
        <f t="shared" si="74"/>
        <v>#NUM!</v>
      </c>
      <c r="AH1972" s="82">
        <f>_xll.qlIndexFixing($Y$21,$AC1972,TRUE,_xll.ohTrigger(trigger))</f>
        <v>1.5340747735487862E-2</v>
      </c>
      <c r="AI1972" s="43" t="e">
        <f>_xll.qlIndexFixing($Y$6,$AC1972,TRUE,trigger)</f>
        <v>#NUM!</v>
      </c>
      <c r="AJ1972" s="45" t="e">
        <f t="shared" si="75"/>
        <v>#NUM!</v>
      </c>
    </row>
    <row r="1973" spans="28:36" x14ac:dyDescent="0.2">
      <c r="AB1973" s="114" t="s">
        <v>87</v>
      </c>
      <c r="AC1973" s="40">
        <f>_xll.qlInterestRateIndexFixingDate($Y$21,AD1973)</f>
        <v>53220</v>
      </c>
      <c r="AD1973" s="40">
        <f>_xll.qlCalendarAdvance(calendar,$AD1972,AB1973,,,trigger)</f>
        <v>53224</v>
      </c>
      <c r="AE1973" s="40">
        <f>_xll.qlInterestRateIndexMaturity($Y$21,AD1973,)</f>
        <v>53315</v>
      </c>
      <c r="AF1973" s="43" t="e">
        <f>_xll.qlTenorBasisValue(TenorBasis3M,AD1973,_xll.ohTrigger(trigger,$Y$36))</f>
        <v>#NUM!</v>
      </c>
      <c r="AG1973" s="82" t="e">
        <f t="shared" si="74"/>
        <v>#NUM!</v>
      </c>
      <c r="AH1973" s="82">
        <f>_xll.qlIndexFixing($Y$21,$AC1973,TRUE,_xll.ohTrigger(trigger))</f>
        <v>1.5345292620201711E-2</v>
      </c>
      <c r="AI1973" s="43" t="e">
        <f>_xll.qlIndexFixing($Y$6,$AC1973,TRUE,trigger)</f>
        <v>#NUM!</v>
      </c>
      <c r="AJ1973" s="45" t="e">
        <f t="shared" si="75"/>
        <v>#NUM!</v>
      </c>
    </row>
    <row r="1974" spans="28:36" x14ac:dyDescent="0.2">
      <c r="AB1974" s="114" t="s">
        <v>87</v>
      </c>
      <c r="AC1974" s="40">
        <f>_xll.qlInterestRateIndexFixingDate($Y$21,AD1974)</f>
        <v>53227</v>
      </c>
      <c r="AD1974" s="40">
        <f>_xll.qlCalendarAdvance(calendar,$AD1973,AB1974,,,trigger)</f>
        <v>53231</v>
      </c>
      <c r="AE1974" s="40">
        <f>_xll.qlInterestRateIndexMaturity($Y$21,AD1974,)</f>
        <v>53323</v>
      </c>
      <c r="AF1974" s="43" t="e">
        <f>_xll.qlTenorBasisValue(TenorBasis3M,AD1974,_xll.ohTrigger(trigger,$Y$36))</f>
        <v>#NUM!</v>
      </c>
      <c r="AG1974" s="82" t="e">
        <f t="shared" si="74"/>
        <v>#NUM!</v>
      </c>
      <c r="AH1974" s="82">
        <f>_xll.qlIndexFixing($Y$21,$AC1974,TRUE,_xll.ohTrigger(trigger))</f>
        <v>1.5350458718312672E-2</v>
      </c>
      <c r="AI1974" s="43" t="e">
        <f>_xll.qlIndexFixing($Y$6,$AC1974,TRUE,trigger)</f>
        <v>#NUM!</v>
      </c>
      <c r="AJ1974" s="45" t="e">
        <f t="shared" si="75"/>
        <v>#NUM!</v>
      </c>
    </row>
    <row r="1975" spans="28:36" x14ac:dyDescent="0.2">
      <c r="AB1975" s="114" t="s">
        <v>87</v>
      </c>
      <c r="AC1975" s="40">
        <f>_xll.qlInterestRateIndexFixingDate($Y$21,AD1975)</f>
        <v>53234</v>
      </c>
      <c r="AD1975" s="40">
        <f>_xll.qlCalendarAdvance(calendar,$AD1974,AB1975,,,trigger)</f>
        <v>53238</v>
      </c>
      <c r="AE1975" s="40">
        <f>_xll.qlInterestRateIndexMaturity($Y$21,AD1975,)</f>
        <v>53330</v>
      </c>
      <c r="AF1975" s="43" t="e">
        <f>_xll.qlTenorBasisValue(TenorBasis3M,AD1975,_xll.ohTrigger(trigger,$Y$36))</f>
        <v>#NUM!</v>
      </c>
      <c r="AG1975" s="82" t="e">
        <f t="shared" si="74"/>
        <v>#NUM!</v>
      </c>
      <c r="AH1975" s="82">
        <f>_xll.qlIndexFixing($Y$21,$AC1975,TRUE,_xll.ohTrigger(trigger))</f>
        <v>1.5354950804101234E-2</v>
      </c>
      <c r="AI1975" s="43" t="e">
        <f>_xll.qlIndexFixing($Y$6,$AC1975,TRUE,trigger)</f>
        <v>#NUM!</v>
      </c>
      <c r="AJ1975" s="45" t="e">
        <f t="shared" si="75"/>
        <v>#NUM!</v>
      </c>
    </row>
    <row r="1976" spans="28:36" x14ac:dyDescent="0.2">
      <c r="AB1976" s="114" t="s">
        <v>87</v>
      </c>
      <c r="AC1976" s="40">
        <f>_xll.qlInterestRateIndexFixingDate($Y$21,AD1976)</f>
        <v>53241</v>
      </c>
      <c r="AD1976" s="40">
        <f>_xll.qlCalendarAdvance(calendar,$AD1975,AB1976,,,trigger)</f>
        <v>53245</v>
      </c>
      <c r="AE1976" s="40">
        <f>_xll.qlInterestRateIndexMaturity($Y$21,AD1976,)</f>
        <v>53337</v>
      </c>
      <c r="AF1976" s="43" t="e">
        <f>_xll.qlTenorBasisValue(TenorBasis3M,AD1976,_xll.ohTrigger(trigger,$Y$36))</f>
        <v>#NUM!</v>
      </c>
      <c r="AG1976" s="82" t="e">
        <f t="shared" si="74"/>
        <v>#NUM!</v>
      </c>
      <c r="AH1976" s="82">
        <f>_xll.qlIndexFixing($Y$21,$AC1976,TRUE,_xll.ohTrigger(trigger))</f>
        <v>1.5359410923639278E-2</v>
      </c>
      <c r="AI1976" s="43" t="e">
        <f>_xll.qlIndexFixing($Y$6,$AC1976,TRUE,trigger)</f>
        <v>#NUM!</v>
      </c>
      <c r="AJ1976" s="45" t="e">
        <f t="shared" si="75"/>
        <v>#NUM!</v>
      </c>
    </row>
    <row r="1977" spans="28:36" x14ac:dyDescent="0.2">
      <c r="AB1977" s="114" t="s">
        <v>87</v>
      </c>
      <c r="AC1977" s="40">
        <f>_xll.qlInterestRateIndexFixingDate($Y$21,AD1977)</f>
        <v>53248</v>
      </c>
      <c r="AD1977" s="40">
        <f>_xll.qlCalendarAdvance(calendar,$AD1976,AB1977,,,trigger)</f>
        <v>53252</v>
      </c>
      <c r="AE1977" s="40">
        <f>_xll.qlInterestRateIndexMaturity($Y$21,AD1977,)</f>
        <v>53344</v>
      </c>
      <c r="AF1977" s="43" t="e">
        <f>_xll.qlTenorBasisValue(TenorBasis3M,AD1977,_xll.ohTrigger(trigger,$Y$36))</f>
        <v>#NUM!</v>
      </c>
      <c r="AG1977" s="82" t="e">
        <f t="shared" si="74"/>
        <v>#NUM!</v>
      </c>
      <c r="AH1977" s="82">
        <f>_xll.qlIndexFixing($Y$21,$AC1977,TRUE,_xll.ohTrigger(trigger))</f>
        <v>1.5363838527893813E-2</v>
      </c>
      <c r="AI1977" s="43" t="e">
        <f>_xll.qlIndexFixing($Y$6,$AC1977,TRUE,trigger)</f>
        <v>#NUM!</v>
      </c>
      <c r="AJ1977" s="45" t="e">
        <f t="shared" si="75"/>
        <v>#NUM!</v>
      </c>
    </row>
    <row r="1978" spans="28:36" x14ac:dyDescent="0.2">
      <c r="AB1978" s="114" t="s">
        <v>87</v>
      </c>
      <c r="AC1978" s="40">
        <f>_xll.qlInterestRateIndexFixingDate($Y$21,AD1978)</f>
        <v>53255</v>
      </c>
      <c r="AD1978" s="40">
        <f>_xll.qlCalendarAdvance(calendar,$AD1977,AB1978,,,trigger)</f>
        <v>53259</v>
      </c>
      <c r="AE1978" s="40">
        <f>_xll.qlInterestRateIndexMaturity($Y$21,AD1978,)</f>
        <v>53351</v>
      </c>
      <c r="AF1978" s="43" t="e">
        <f>_xll.qlTenorBasisValue(TenorBasis3M,AD1978,_xll.ohTrigger(trigger,$Y$36))</f>
        <v>#NUM!</v>
      </c>
      <c r="AG1978" s="82" t="e">
        <f t="shared" si="74"/>
        <v>#NUM!</v>
      </c>
      <c r="AH1978" s="82">
        <f>_xll.qlIndexFixing($Y$21,$AC1978,TRUE,_xll.ohTrigger(trigger))</f>
        <v>1.5368233616756231E-2</v>
      </c>
      <c r="AI1978" s="43" t="e">
        <f>_xll.qlIndexFixing($Y$6,$AC1978,TRUE,trigger)</f>
        <v>#NUM!</v>
      </c>
      <c r="AJ1978" s="45" t="e">
        <f t="shared" si="75"/>
        <v>#NUM!</v>
      </c>
    </row>
    <row r="1979" spans="28:36" x14ac:dyDescent="0.2">
      <c r="AB1979" s="114" t="s">
        <v>87</v>
      </c>
      <c r="AC1979" s="40">
        <f>_xll.qlInterestRateIndexFixingDate($Y$21,AD1979)</f>
        <v>53262</v>
      </c>
      <c r="AD1979" s="40">
        <f>_xll.qlCalendarAdvance(calendar,$AD1978,AB1979,,,trigger)</f>
        <v>53266</v>
      </c>
      <c r="AE1979" s="40">
        <f>_xll.qlInterestRateIndexMaturity($Y$21,AD1979,)</f>
        <v>53358</v>
      </c>
      <c r="AF1979" s="43" t="e">
        <f>_xll.qlTenorBasisValue(TenorBasis3M,AD1979,_xll.ohTrigger(trigger,$Y$36))</f>
        <v>#NUM!</v>
      </c>
      <c r="AG1979" s="82" t="e">
        <f t="shared" si="74"/>
        <v>#NUM!</v>
      </c>
      <c r="AH1979" s="82">
        <f>_xll.qlIndexFixing($Y$21,$AC1979,TRUE,_xll.ohTrigger(trigger))</f>
        <v>1.5372596190116184E-2</v>
      </c>
      <c r="AI1979" s="43" t="e">
        <f>_xll.qlIndexFixing($Y$6,$AC1979,TRUE,trigger)</f>
        <v>#NUM!</v>
      </c>
      <c r="AJ1979" s="45" t="e">
        <f t="shared" si="75"/>
        <v>#NUM!</v>
      </c>
    </row>
    <row r="1980" spans="28:36" x14ac:dyDescent="0.2">
      <c r="AB1980" s="114" t="s">
        <v>87</v>
      </c>
      <c r="AC1980" s="40">
        <f>_xll.qlInterestRateIndexFixingDate($Y$21,AD1980)</f>
        <v>53269</v>
      </c>
      <c r="AD1980" s="40">
        <f>_xll.qlCalendarAdvance(calendar,$AD1979,AB1980,,,trigger)</f>
        <v>53273</v>
      </c>
      <c r="AE1980" s="40">
        <f>_xll.qlInterestRateIndexMaturity($Y$21,AD1980,)</f>
        <v>53365</v>
      </c>
      <c r="AF1980" s="43" t="e">
        <f>_xll.qlTenorBasisValue(TenorBasis3M,AD1980,_xll.ohTrigger(trigger,$Y$36))</f>
        <v>#NUM!</v>
      </c>
      <c r="AG1980" s="82" t="e">
        <f t="shared" si="74"/>
        <v>#NUM!</v>
      </c>
      <c r="AH1980" s="82">
        <f>_xll.qlIndexFixing($Y$21,$AC1980,TRUE,_xll.ohTrigger(trigger))</f>
        <v>1.5376926247865064E-2</v>
      </c>
      <c r="AI1980" s="43" t="e">
        <f>_xll.qlIndexFixing($Y$6,$AC1980,TRUE,trigger)</f>
        <v>#NUM!</v>
      </c>
      <c r="AJ1980" s="45" t="e">
        <f t="shared" si="75"/>
        <v>#NUM!</v>
      </c>
    </row>
    <row r="1981" spans="28:36" x14ac:dyDescent="0.2">
      <c r="AB1981" s="114" t="s">
        <v>87</v>
      </c>
      <c r="AC1981" s="40">
        <f>_xll.qlInterestRateIndexFixingDate($Y$21,AD1981)</f>
        <v>53276</v>
      </c>
      <c r="AD1981" s="40">
        <f>_xll.qlCalendarAdvance(calendar,$AD1980,AB1981,,,trigger)</f>
        <v>53280</v>
      </c>
      <c r="AE1981" s="40">
        <f>_xll.qlInterestRateIndexMaturity($Y$21,AD1981,)</f>
        <v>53372</v>
      </c>
      <c r="AF1981" s="43" t="e">
        <f>_xll.qlTenorBasisValue(TenorBasis3M,AD1981,_xll.ohTrigger(trigger,$Y$36))</f>
        <v>#NUM!</v>
      </c>
      <c r="AG1981" s="82" t="e">
        <f t="shared" si="74"/>
        <v>#NUM!</v>
      </c>
      <c r="AH1981" s="82">
        <f>_xll.qlIndexFixing($Y$21,$AC1981,TRUE,_xll.ohTrigger(trigger))</f>
        <v>1.5381223789897737E-2</v>
      </c>
      <c r="AI1981" s="43" t="e">
        <f>_xll.qlIndexFixing($Y$6,$AC1981,TRUE,trigger)</f>
        <v>#NUM!</v>
      </c>
      <c r="AJ1981" s="45" t="e">
        <f t="shared" si="75"/>
        <v>#NUM!</v>
      </c>
    </row>
    <row r="1982" spans="28:36" x14ac:dyDescent="0.2">
      <c r="AB1982" s="114" t="s">
        <v>87</v>
      </c>
      <c r="AC1982" s="40">
        <f>_xll.qlInterestRateIndexFixingDate($Y$21,AD1982)</f>
        <v>53283</v>
      </c>
      <c r="AD1982" s="40">
        <f>_xll.qlCalendarAdvance(calendar,$AD1981,AB1982,,,trigger)</f>
        <v>53287</v>
      </c>
      <c r="AE1982" s="40">
        <f>_xll.qlInterestRateIndexMaturity($Y$21,AD1982,)</f>
        <v>53379</v>
      </c>
      <c r="AF1982" s="43" t="e">
        <f>_xll.qlTenorBasisValue(TenorBasis3M,AD1982,_xll.ohTrigger(trigger,$Y$36))</f>
        <v>#NUM!</v>
      </c>
      <c r="AG1982" s="82" t="e">
        <f t="shared" si="74"/>
        <v>#NUM!</v>
      </c>
      <c r="AH1982" s="82">
        <f>_xll.qlIndexFixing($Y$21,$AC1982,TRUE,_xll.ohTrigger(trigger))</f>
        <v>1.5385488816105596E-2</v>
      </c>
      <c r="AI1982" s="43" t="e">
        <f>_xll.qlIndexFixing($Y$6,$AC1982,TRUE,trigger)</f>
        <v>#NUM!</v>
      </c>
      <c r="AJ1982" s="45" t="e">
        <f t="shared" si="75"/>
        <v>#NUM!</v>
      </c>
    </row>
    <row r="1983" spans="28:36" x14ac:dyDescent="0.2">
      <c r="AB1983" s="114" t="s">
        <v>87</v>
      </c>
      <c r="AC1983" s="40">
        <f>_xll.qlInterestRateIndexFixingDate($Y$21,AD1983)</f>
        <v>53290</v>
      </c>
      <c r="AD1983" s="40">
        <f>_xll.qlCalendarAdvance(calendar,$AD1982,AB1983,,,trigger)</f>
        <v>53294</v>
      </c>
      <c r="AE1983" s="40">
        <f>_xll.qlInterestRateIndexMaturity($Y$21,AD1983,)</f>
        <v>53386</v>
      </c>
      <c r="AF1983" s="43" t="e">
        <f>_xll.qlTenorBasisValue(TenorBasis3M,AD1983,_xll.ohTrigger(trigger,$Y$36))</f>
        <v>#NUM!</v>
      </c>
      <c r="AG1983" s="82" t="e">
        <f t="shared" si="74"/>
        <v>#NUM!</v>
      </c>
      <c r="AH1983" s="82">
        <f>_xll.qlIndexFixing($Y$21,$AC1983,TRUE,_xll.ohTrigger(trigger))</f>
        <v>1.5389721326381767E-2</v>
      </c>
      <c r="AI1983" s="43" t="e">
        <f>_xll.qlIndexFixing($Y$6,$AC1983,TRUE,trigger)</f>
        <v>#NUM!</v>
      </c>
      <c r="AJ1983" s="45" t="e">
        <f t="shared" si="75"/>
        <v>#NUM!</v>
      </c>
    </row>
    <row r="1984" spans="28:36" x14ac:dyDescent="0.2">
      <c r="AB1984" s="114" t="s">
        <v>87</v>
      </c>
      <c r="AC1984" s="40">
        <f>_xll.qlInterestRateIndexFixingDate($Y$21,AD1984)</f>
        <v>53297</v>
      </c>
      <c r="AD1984" s="40">
        <f>_xll.qlCalendarAdvance(calendar,$AD1983,AB1984,,,trigger)</f>
        <v>53301</v>
      </c>
      <c r="AE1984" s="40">
        <f>_xll.qlInterestRateIndexMaturity($Y$21,AD1984,)</f>
        <v>53391</v>
      </c>
      <c r="AF1984" s="43" t="e">
        <f>_xll.qlTenorBasisValue(TenorBasis3M,AD1984,_xll.ohTrigger(trigger,$Y$36))</f>
        <v>#NUM!</v>
      </c>
      <c r="AG1984" s="82" t="e">
        <f t="shared" si="74"/>
        <v>#NUM!</v>
      </c>
      <c r="AH1984" s="82">
        <f>_xll.qlIndexFixing($Y$21,$AC1984,TRUE,_xll.ohTrigger(trigger))</f>
        <v>1.5392676050701048E-2</v>
      </c>
      <c r="AI1984" s="43" t="e">
        <f>_xll.qlIndexFixing($Y$6,$AC1984,TRUE,trigger)</f>
        <v>#NUM!</v>
      </c>
      <c r="AJ1984" s="45" t="e">
        <f t="shared" si="75"/>
        <v>#NUM!</v>
      </c>
    </row>
    <row r="1985" spans="28:36" x14ac:dyDescent="0.2">
      <c r="AB1985" s="114" t="s">
        <v>87</v>
      </c>
      <c r="AC1985" s="40">
        <f>_xll.qlInterestRateIndexFixingDate($Y$21,AD1985)</f>
        <v>53304</v>
      </c>
      <c r="AD1985" s="40">
        <f>_xll.qlCalendarAdvance(calendar,$AD1984,AB1985,,,trigger)</f>
        <v>53308</v>
      </c>
      <c r="AE1985" s="40">
        <f>_xll.qlInterestRateIndexMaturity($Y$21,AD1985,)</f>
        <v>53398</v>
      </c>
      <c r="AF1985" s="43" t="e">
        <f>_xll.qlTenorBasisValue(TenorBasis3M,AD1985,_xll.ohTrigger(trigger,$Y$36))</f>
        <v>#NUM!</v>
      </c>
      <c r="AG1985" s="82" t="e">
        <f t="shared" si="74"/>
        <v>#NUM!</v>
      </c>
      <c r="AH1985" s="82">
        <f>_xll.qlIndexFixing($Y$21,$AC1985,TRUE,_xll.ohTrigger(trigger))</f>
        <v>1.5396847817855885E-2</v>
      </c>
      <c r="AI1985" s="43" t="e">
        <f>_xll.qlIndexFixing($Y$6,$AC1985,TRUE,trigger)</f>
        <v>#NUM!</v>
      </c>
      <c r="AJ1985" s="45" t="e">
        <f t="shared" si="75"/>
        <v>#NUM!</v>
      </c>
    </row>
    <row r="1986" spans="28:36" x14ac:dyDescent="0.2">
      <c r="AB1986" s="114" t="s">
        <v>87</v>
      </c>
      <c r="AC1986" s="40">
        <f>_xll.qlInterestRateIndexFixingDate($Y$21,AD1986)</f>
        <v>53311</v>
      </c>
      <c r="AD1986" s="40">
        <f>_xll.qlCalendarAdvance(calendar,$AD1985,AB1986,,,trigger)</f>
        <v>53315</v>
      </c>
      <c r="AE1986" s="40">
        <f>_xll.qlInterestRateIndexMaturity($Y$21,AD1986,)</f>
        <v>53405</v>
      </c>
      <c r="AF1986" s="43" t="e">
        <f>_xll.qlTenorBasisValue(TenorBasis3M,AD1986,_xll.ohTrigger(trigger,$Y$36))</f>
        <v>#NUM!</v>
      </c>
      <c r="AG1986" s="82" t="e">
        <f t="shared" si="74"/>
        <v>#NUM!</v>
      </c>
      <c r="AH1986" s="82">
        <f>_xll.qlIndexFixing($Y$21,$AC1986,TRUE,_xll.ohTrigger(trigger))</f>
        <v>1.5400987071462424E-2</v>
      </c>
      <c r="AI1986" s="43" t="e">
        <f>_xll.qlIndexFixing($Y$6,$AC1986,TRUE,trigger)</f>
        <v>#NUM!</v>
      </c>
      <c r="AJ1986" s="45" t="e">
        <f t="shared" si="75"/>
        <v>#NUM!</v>
      </c>
    </row>
    <row r="1987" spans="28:36" x14ac:dyDescent="0.2">
      <c r="AB1987" s="114" t="s">
        <v>87</v>
      </c>
      <c r="AC1987" s="40">
        <f>_xll.qlInterestRateIndexFixingDate($Y$21,AD1987)</f>
        <v>53317</v>
      </c>
      <c r="AD1987" s="40">
        <f>_xll.qlCalendarAdvance(calendar,$AD1986,AB1987,,,trigger)</f>
        <v>53323</v>
      </c>
      <c r="AE1987" s="40">
        <f>_xll.qlInterestRateIndexMaturity($Y$21,AD1987,)</f>
        <v>53413</v>
      </c>
      <c r="AF1987" s="43" t="e">
        <f>_xll.qlTenorBasisValue(TenorBasis3M,AD1987,_xll.ohTrigger(trigger,$Y$36))</f>
        <v>#NUM!</v>
      </c>
      <c r="AG1987" s="82" t="e">
        <f t="shared" si="74"/>
        <v>#NUM!</v>
      </c>
      <c r="AH1987" s="82">
        <f>_xll.qlIndexFixing($Y$21,$AC1987,TRUE,_xll.ohTrigger(trigger))</f>
        <v>1.5405677834375631E-2</v>
      </c>
      <c r="AI1987" s="43" t="e">
        <f>_xll.qlIndexFixing($Y$6,$AC1987,TRUE,trigger)</f>
        <v>#NUM!</v>
      </c>
      <c r="AJ1987" s="45" t="e">
        <f t="shared" si="75"/>
        <v>#NUM!</v>
      </c>
    </row>
    <row r="1988" spans="28:36" x14ac:dyDescent="0.2">
      <c r="AB1988" s="114" t="s">
        <v>87</v>
      </c>
      <c r="AC1988" s="40">
        <f>_xll.qlInterestRateIndexFixingDate($Y$21,AD1988)</f>
        <v>53325</v>
      </c>
      <c r="AD1988" s="40">
        <f>_xll.qlCalendarAdvance(calendar,$AD1987,AB1988,,,trigger)</f>
        <v>53330</v>
      </c>
      <c r="AE1988" s="40">
        <f>_xll.qlInterestRateIndexMaturity($Y$21,AD1988,)</f>
        <v>53420</v>
      </c>
      <c r="AF1988" s="43" t="e">
        <f>_xll.qlTenorBasisValue(TenorBasis3M,AD1988,_xll.ohTrigger(trigger,$Y$36))</f>
        <v>#NUM!</v>
      </c>
      <c r="AG1988" s="82" t="e">
        <f t="shared" ref="AG1988:AG2051" si="76">AI1988</f>
        <v>#NUM!</v>
      </c>
      <c r="AH1988" s="82">
        <f>_xll.qlIndexFixing($Y$21,$AC1988,TRUE,_xll.ohTrigger(trigger))</f>
        <v>1.5409747415755959E-2</v>
      </c>
      <c r="AI1988" s="43" t="e">
        <f>_xll.qlIndexFixing($Y$6,$AC1988,TRUE,trigger)</f>
        <v>#NUM!</v>
      </c>
      <c r="AJ1988" s="45" t="e">
        <f t="shared" ref="AJ1988:AJ2051" si="77">(AH1988-AI1988)*10000</f>
        <v>#NUM!</v>
      </c>
    </row>
    <row r="1989" spans="28:36" x14ac:dyDescent="0.2">
      <c r="AB1989" s="114" t="s">
        <v>87</v>
      </c>
      <c r="AC1989" s="40">
        <f>_xll.qlInterestRateIndexFixingDate($Y$21,AD1989)</f>
        <v>53335</v>
      </c>
      <c r="AD1989" s="40">
        <f>_xll.qlCalendarAdvance(calendar,$AD1988,AB1989,,,trigger)</f>
        <v>53337</v>
      </c>
      <c r="AE1989" s="40">
        <f>_xll.qlInterestRateIndexMaturity($Y$21,AD1989,)</f>
        <v>53427</v>
      </c>
      <c r="AF1989" s="43" t="e">
        <f>_xll.qlTenorBasisValue(TenorBasis3M,AD1989,_xll.ohTrigger(trigger,$Y$36))</f>
        <v>#NUM!</v>
      </c>
      <c r="AG1989" s="82" t="e">
        <f t="shared" si="76"/>
        <v>#NUM!</v>
      </c>
      <c r="AH1989" s="82">
        <f>_xll.qlIndexFixing($Y$21,$AC1989,TRUE,_xll.ohTrigger(trigger))</f>
        <v>1.541378448327535E-2</v>
      </c>
      <c r="AI1989" s="43" t="e">
        <f>_xll.qlIndexFixing($Y$6,$AC1989,TRUE,trigger)</f>
        <v>#NUM!</v>
      </c>
      <c r="AJ1989" s="45" t="e">
        <f t="shared" si="77"/>
        <v>#NUM!</v>
      </c>
    </row>
    <row r="1990" spans="28:36" x14ac:dyDescent="0.2">
      <c r="AB1990" s="114" t="s">
        <v>87</v>
      </c>
      <c r="AC1990" s="40">
        <f>_xll.qlInterestRateIndexFixingDate($Y$21,AD1990)</f>
        <v>53342</v>
      </c>
      <c r="AD1990" s="40">
        <f>_xll.qlCalendarAdvance(calendar,$AD1989,AB1990,,,trigger)</f>
        <v>53344</v>
      </c>
      <c r="AE1990" s="40">
        <f>_xll.qlInterestRateIndexMaturity($Y$21,AD1990,)</f>
        <v>53434</v>
      </c>
      <c r="AF1990" s="43" t="e">
        <f>_xll.qlTenorBasisValue(TenorBasis3M,AD1990,_xll.ohTrigger(trigger,$Y$36))</f>
        <v>#NUM!</v>
      </c>
      <c r="AG1990" s="82" t="e">
        <f t="shared" si="76"/>
        <v>#NUM!</v>
      </c>
      <c r="AH1990" s="82">
        <f>_xll.qlIndexFixing($Y$21,$AC1990,TRUE,_xll.ohTrigger(trigger))</f>
        <v>1.5417789036831664E-2</v>
      </c>
      <c r="AI1990" s="43" t="e">
        <f>_xll.qlIndexFixing($Y$6,$AC1990,TRUE,trigger)</f>
        <v>#NUM!</v>
      </c>
      <c r="AJ1990" s="45" t="e">
        <f t="shared" si="77"/>
        <v>#NUM!</v>
      </c>
    </row>
    <row r="1991" spans="28:36" x14ac:dyDescent="0.2">
      <c r="AB1991" s="114" t="s">
        <v>87</v>
      </c>
      <c r="AC1991" s="40">
        <f>_xll.qlInterestRateIndexFixingDate($Y$21,AD1991)</f>
        <v>53349</v>
      </c>
      <c r="AD1991" s="40">
        <f>_xll.qlCalendarAdvance(calendar,$AD1990,AB1991,,,trigger)</f>
        <v>53351</v>
      </c>
      <c r="AE1991" s="40">
        <f>_xll.qlInterestRateIndexMaturity($Y$21,AD1991,)</f>
        <v>53441</v>
      </c>
      <c r="AF1991" s="43" t="e">
        <f>_xll.qlTenorBasisValue(TenorBasis3M,AD1991,_xll.ohTrigger(trigger,$Y$36))</f>
        <v>#NUM!</v>
      </c>
      <c r="AG1991" s="82" t="e">
        <f t="shared" si="76"/>
        <v>#NUM!</v>
      </c>
      <c r="AH1991" s="82">
        <f>_xll.qlIndexFixing($Y$21,$AC1991,TRUE,_xll.ohTrigger(trigger))</f>
        <v>1.5421761076334306E-2</v>
      </c>
      <c r="AI1991" s="43" t="e">
        <f>_xll.qlIndexFixing($Y$6,$AC1991,TRUE,trigger)</f>
        <v>#NUM!</v>
      </c>
      <c r="AJ1991" s="45" t="e">
        <f t="shared" si="77"/>
        <v>#NUM!</v>
      </c>
    </row>
    <row r="1992" spans="28:36" x14ac:dyDescent="0.2">
      <c r="AB1992" s="114" t="s">
        <v>87</v>
      </c>
      <c r="AC1992" s="40">
        <f>_xll.qlInterestRateIndexFixingDate($Y$21,AD1992)</f>
        <v>53356</v>
      </c>
      <c r="AD1992" s="40">
        <f>_xll.qlCalendarAdvance(calendar,$AD1991,AB1992,,,trigger)</f>
        <v>53358</v>
      </c>
      <c r="AE1992" s="40">
        <f>_xll.qlInterestRateIndexMaturity($Y$21,AD1992,)</f>
        <v>53447</v>
      </c>
      <c r="AF1992" s="43" t="e">
        <f>_xll.qlTenorBasisValue(TenorBasis3M,AD1992,_xll.ohTrigger(trigger,$Y$36))</f>
        <v>#NUM!</v>
      </c>
      <c r="AG1992" s="82" t="e">
        <f t="shared" si="76"/>
        <v>#NUM!</v>
      </c>
      <c r="AH1992" s="82">
        <f>_xll.qlIndexFixing($Y$21,$AC1992,TRUE,_xll.ohTrigger(trigger))</f>
        <v>1.5425095186177488E-2</v>
      </c>
      <c r="AI1992" s="43" t="e">
        <f>_xll.qlIndexFixing($Y$6,$AC1992,TRUE,trigger)</f>
        <v>#NUM!</v>
      </c>
      <c r="AJ1992" s="45" t="e">
        <f t="shared" si="77"/>
        <v>#NUM!</v>
      </c>
    </row>
    <row r="1993" spans="28:36" x14ac:dyDescent="0.2">
      <c r="AB1993" s="114" t="s">
        <v>87</v>
      </c>
      <c r="AC1993" s="40">
        <f>_xll.qlInterestRateIndexFixingDate($Y$21,AD1993)</f>
        <v>53363</v>
      </c>
      <c r="AD1993" s="40">
        <f>_xll.qlCalendarAdvance(calendar,$AD1992,AB1993,,,trigger)</f>
        <v>53365</v>
      </c>
      <c r="AE1993" s="40">
        <f>_xll.qlInterestRateIndexMaturity($Y$21,AD1993,)</f>
        <v>53454</v>
      </c>
      <c r="AF1993" s="43" t="e">
        <f>_xll.qlTenorBasisValue(TenorBasis3M,AD1993,_xll.ohTrigger(trigger,$Y$36))</f>
        <v>#NUM!</v>
      </c>
      <c r="AG1993" s="82" t="e">
        <f t="shared" si="76"/>
        <v>#NUM!</v>
      </c>
      <c r="AH1993" s="82">
        <f>_xll.qlIndexFixing($Y$21,$AC1993,TRUE,_xll.ohTrigger(trigger))</f>
        <v>1.5429004352527214E-2</v>
      </c>
      <c r="AI1993" s="43" t="e">
        <f>_xll.qlIndexFixing($Y$6,$AC1993,TRUE,trigger)</f>
        <v>#NUM!</v>
      </c>
      <c r="AJ1993" s="45" t="e">
        <f t="shared" si="77"/>
        <v>#NUM!</v>
      </c>
    </row>
    <row r="1994" spans="28:36" x14ac:dyDescent="0.2">
      <c r="AB1994" s="114" t="s">
        <v>87</v>
      </c>
      <c r="AC1994" s="40">
        <f>_xll.qlInterestRateIndexFixingDate($Y$21,AD1994)</f>
        <v>53370</v>
      </c>
      <c r="AD1994" s="40">
        <f>_xll.qlCalendarAdvance(calendar,$AD1993,AB1994,,,trigger)</f>
        <v>53372</v>
      </c>
      <c r="AE1994" s="40">
        <f>_xll.qlInterestRateIndexMaturity($Y$21,AD1994,)</f>
        <v>53461</v>
      </c>
      <c r="AF1994" s="43" t="e">
        <f>_xll.qlTenorBasisValue(TenorBasis3M,AD1994,_xll.ohTrigger(trigger,$Y$36))</f>
        <v>#NUM!</v>
      </c>
      <c r="AG1994" s="82" t="e">
        <f t="shared" si="76"/>
        <v>#NUM!</v>
      </c>
      <c r="AH1994" s="82">
        <f>_xll.qlIndexFixing($Y$21,$AC1994,TRUE,_xll.ohTrigger(trigger))</f>
        <v>1.5432881005887786E-2</v>
      </c>
      <c r="AI1994" s="43" t="e">
        <f>_xll.qlIndexFixing($Y$6,$AC1994,TRUE,trigger)</f>
        <v>#NUM!</v>
      </c>
      <c r="AJ1994" s="45" t="e">
        <f t="shared" si="77"/>
        <v>#NUM!</v>
      </c>
    </row>
    <row r="1995" spans="28:36" x14ac:dyDescent="0.2">
      <c r="AB1995" s="114" t="s">
        <v>87</v>
      </c>
      <c r="AC1995" s="40">
        <f>_xll.qlInterestRateIndexFixingDate($Y$21,AD1995)</f>
        <v>53377</v>
      </c>
      <c r="AD1995" s="40">
        <f>_xll.qlCalendarAdvance(calendar,$AD1994,AB1995,,,trigger)</f>
        <v>53379</v>
      </c>
      <c r="AE1995" s="40">
        <f>_xll.qlInterestRateIndexMaturity($Y$21,AD1995,)</f>
        <v>53468</v>
      </c>
      <c r="AF1995" s="43" t="e">
        <f>_xll.qlTenorBasisValue(TenorBasis3M,AD1995,_xll.ohTrigger(trigger,$Y$36))</f>
        <v>#NUM!</v>
      </c>
      <c r="AG1995" s="82" t="e">
        <f t="shared" si="76"/>
        <v>#NUM!</v>
      </c>
      <c r="AH1995" s="82">
        <f>_xll.qlIndexFixing($Y$21,$AC1995,TRUE,_xll.ohTrigger(trigger))</f>
        <v>1.5436725146165793E-2</v>
      </c>
      <c r="AI1995" s="43" t="e">
        <f>_xll.qlIndexFixing($Y$6,$AC1995,TRUE,trigger)</f>
        <v>#NUM!</v>
      </c>
      <c r="AJ1995" s="45" t="e">
        <f t="shared" si="77"/>
        <v>#NUM!</v>
      </c>
    </row>
    <row r="1996" spans="28:36" x14ac:dyDescent="0.2">
      <c r="AB1996" s="114" t="s">
        <v>87</v>
      </c>
      <c r="AC1996" s="40">
        <f>_xll.qlInterestRateIndexFixingDate($Y$21,AD1996)</f>
        <v>53384</v>
      </c>
      <c r="AD1996" s="40">
        <f>_xll.qlCalendarAdvance(calendar,$AD1995,AB1996,,,trigger)</f>
        <v>53386</v>
      </c>
      <c r="AE1996" s="40">
        <f>_xll.qlInterestRateIndexMaturity($Y$21,AD1996,)</f>
        <v>53478</v>
      </c>
      <c r="AF1996" s="43" t="e">
        <f>_xll.qlTenorBasisValue(TenorBasis3M,AD1996,_xll.ohTrigger(trigger,$Y$36))</f>
        <v>#NUM!</v>
      </c>
      <c r="AG1996" s="82" t="e">
        <f t="shared" si="76"/>
        <v>#NUM!</v>
      </c>
      <c r="AH1996" s="82">
        <f>_xll.qlIndexFixing($Y$21,$AC1996,TRUE,_xll.ohTrigger(trigger))</f>
        <v>1.5442326565397048E-2</v>
      </c>
      <c r="AI1996" s="43" t="e">
        <f>_xll.qlIndexFixing($Y$6,$AC1996,TRUE,trigger)</f>
        <v>#NUM!</v>
      </c>
      <c r="AJ1996" s="45" t="e">
        <f t="shared" si="77"/>
        <v>#NUM!</v>
      </c>
    </row>
    <row r="1997" spans="28:36" x14ac:dyDescent="0.2">
      <c r="AB1997" s="114" t="s">
        <v>87</v>
      </c>
      <c r="AC1997" s="40">
        <f>_xll.qlInterestRateIndexFixingDate($Y$21,AD1997)</f>
        <v>53391</v>
      </c>
      <c r="AD1997" s="40">
        <f>_xll.qlCalendarAdvance(calendar,$AD1996,AB1997,,,trigger)</f>
        <v>53393</v>
      </c>
      <c r="AE1997" s="40">
        <f>_xll.qlInterestRateIndexMaturity($Y$21,AD1997,)</f>
        <v>53485</v>
      </c>
      <c r="AF1997" s="43" t="e">
        <f>_xll.qlTenorBasisValue(TenorBasis3M,AD1997,_xll.ohTrigger(trigger,$Y$36))</f>
        <v>#NUM!</v>
      </c>
      <c r="AG1997" s="82" t="e">
        <f t="shared" si="76"/>
        <v>#NUM!</v>
      </c>
      <c r="AH1997" s="82">
        <f>_xll.qlIndexFixing($Y$21,$AC1997,TRUE,_xll.ohTrigger(trigger))</f>
        <v>1.5446099196640105E-2</v>
      </c>
      <c r="AI1997" s="43" t="e">
        <f>_xll.qlIndexFixing($Y$6,$AC1997,TRUE,trigger)</f>
        <v>#NUM!</v>
      </c>
      <c r="AJ1997" s="45" t="e">
        <f t="shared" si="77"/>
        <v>#NUM!</v>
      </c>
    </row>
    <row r="1998" spans="28:36" x14ac:dyDescent="0.2">
      <c r="AB1998" s="114" t="s">
        <v>87</v>
      </c>
      <c r="AC1998" s="40">
        <f>_xll.qlInterestRateIndexFixingDate($Y$21,AD1998)</f>
        <v>53398</v>
      </c>
      <c r="AD1998" s="40">
        <f>_xll.qlCalendarAdvance(calendar,$AD1997,AB1998,,,trigger)</f>
        <v>53400</v>
      </c>
      <c r="AE1998" s="40">
        <f>_xll.qlInterestRateIndexMaturity($Y$21,AD1998,)</f>
        <v>53492</v>
      </c>
      <c r="AF1998" s="43" t="e">
        <f>_xll.qlTenorBasisValue(TenorBasis3M,AD1998,_xll.ohTrigger(trigger,$Y$36))</f>
        <v>#NUM!</v>
      </c>
      <c r="AG1998" s="82" t="e">
        <f t="shared" si="76"/>
        <v>#NUM!</v>
      </c>
      <c r="AH1998" s="82">
        <f>_xll.qlIndexFixing($Y$21,$AC1998,TRUE,_xll.ohTrigger(trigger))</f>
        <v>1.5449839310446592E-2</v>
      </c>
      <c r="AI1998" s="43" t="e">
        <f>_xll.qlIndexFixing($Y$6,$AC1998,TRUE,trigger)</f>
        <v>#NUM!</v>
      </c>
      <c r="AJ1998" s="45" t="e">
        <f t="shared" si="77"/>
        <v>#NUM!</v>
      </c>
    </row>
    <row r="1999" spans="28:36" x14ac:dyDescent="0.2">
      <c r="AB1999" s="114" t="s">
        <v>87</v>
      </c>
      <c r="AC1999" s="40">
        <f>_xll.qlInterestRateIndexFixingDate($Y$21,AD1999)</f>
        <v>53405</v>
      </c>
      <c r="AD1999" s="40">
        <f>_xll.qlCalendarAdvance(calendar,$AD1998,AB1999,,,trigger)</f>
        <v>53407</v>
      </c>
      <c r="AE1999" s="40">
        <f>_xll.qlInterestRateIndexMaturity($Y$21,AD1999,)</f>
        <v>53499</v>
      </c>
      <c r="AF1999" s="43" t="e">
        <f>_xll.qlTenorBasisValue(TenorBasis3M,AD1999,_xll.ohTrigger(trigger,$Y$36))</f>
        <v>#NUM!</v>
      </c>
      <c r="AG1999" s="82" t="e">
        <f t="shared" si="76"/>
        <v>#NUM!</v>
      </c>
      <c r="AH1999" s="82">
        <f>_xll.qlIndexFixing($Y$21,$AC1999,TRUE,_xll.ohTrigger(trigger))</f>
        <v>1.5453546906724408E-2</v>
      </c>
      <c r="AI1999" s="43" t="e">
        <f>_xll.qlIndexFixing($Y$6,$AC1999,TRUE,trigger)</f>
        <v>#NUM!</v>
      </c>
      <c r="AJ1999" s="45" t="e">
        <f t="shared" si="77"/>
        <v>#NUM!</v>
      </c>
    </row>
    <row r="2000" spans="28:36" x14ac:dyDescent="0.2">
      <c r="AB2000" s="114" t="s">
        <v>87</v>
      </c>
      <c r="AC2000" s="40">
        <f>_xll.qlInterestRateIndexFixingDate($Y$21,AD2000)</f>
        <v>53408</v>
      </c>
      <c r="AD2000" s="40">
        <f>_xll.qlCalendarAdvance(calendar,$AD1999,AB2000,,,trigger)</f>
        <v>53414</v>
      </c>
      <c r="AE2000" s="40">
        <f>_xll.qlInterestRateIndexMaturity($Y$21,AD2000,)</f>
        <v>53506</v>
      </c>
      <c r="AF2000" s="43" t="e">
        <f>_xll.qlTenorBasisValue(TenorBasis3M,AD2000,_xll.ohTrigger(trigger,$Y$36))</f>
        <v>#NUM!</v>
      </c>
      <c r="AG2000" s="82" t="e">
        <f t="shared" si="76"/>
        <v>#NUM!</v>
      </c>
      <c r="AH2000" s="82">
        <f>_xll.qlIndexFixing($Y$21,$AC2000,TRUE,_xll.ohTrigger(trigger))</f>
        <v>1.5457221985382325E-2</v>
      </c>
      <c r="AI2000" s="43" t="e">
        <f>_xll.qlIndexFixing($Y$6,$AC2000,TRUE,trigger)</f>
        <v>#NUM!</v>
      </c>
      <c r="AJ2000" s="45" t="e">
        <f t="shared" si="77"/>
        <v>#NUM!</v>
      </c>
    </row>
    <row r="2001" spans="28:36" x14ac:dyDescent="0.2">
      <c r="AB2001" s="114" t="s">
        <v>87</v>
      </c>
      <c r="AC2001" s="40">
        <f>_xll.qlInterestRateIndexFixingDate($Y$21,AD2001)</f>
        <v>53419</v>
      </c>
      <c r="AD2001" s="40">
        <f>_xll.qlCalendarAdvance(calendar,$AD2000,AB2001,,,trigger)</f>
        <v>53421</v>
      </c>
      <c r="AE2001" s="40">
        <f>_xll.qlInterestRateIndexMaturity($Y$21,AD2001,)</f>
        <v>53512</v>
      </c>
      <c r="AF2001" s="43" t="e">
        <f>_xll.qlTenorBasisValue(TenorBasis3M,AD2001,_xll.ohTrigger(trigger,$Y$36))</f>
        <v>#NUM!</v>
      </c>
      <c r="AG2001" s="82" t="e">
        <f t="shared" si="76"/>
        <v>#NUM!</v>
      </c>
      <c r="AH2001" s="82">
        <f>_xll.qlIndexFixing($Y$21,$AC2001,TRUE,_xll.ohTrigger(trigger))</f>
        <v>1.5460278956822828E-2</v>
      </c>
      <c r="AI2001" s="43" t="e">
        <f>_xll.qlIndexFixing($Y$6,$AC2001,TRUE,trigger)</f>
        <v>#NUM!</v>
      </c>
      <c r="AJ2001" s="45" t="e">
        <f t="shared" si="77"/>
        <v>#NUM!</v>
      </c>
    </row>
    <row r="2002" spans="28:36" x14ac:dyDescent="0.2">
      <c r="AB2002" s="114" t="s">
        <v>87</v>
      </c>
      <c r="AC2002" s="40">
        <f>_xll.qlInterestRateIndexFixingDate($Y$21,AD2002)</f>
        <v>53426</v>
      </c>
      <c r="AD2002" s="40">
        <f>_xll.qlCalendarAdvance(calendar,$AD2001,AB2002,,,trigger)</f>
        <v>53428</v>
      </c>
      <c r="AE2002" s="40">
        <f>_xll.qlInterestRateIndexMaturity($Y$21,AD2002,)</f>
        <v>53519</v>
      </c>
      <c r="AF2002" s="43" t="e">
        <f>_xll.qlTenorBasisValue(TenorBasis3M,AD2002,_xll.ohTrigger(trigger,$Y$36))</f>
        <v>#NUM!</v>
      </c>
      <c r="AG2002" s="82" t="e">
        <f t="shared" si="76"/>
        <v>#NUM!</v>
      </c>
      <c r="AH2002" s="82">
        <f>_xll.qlIndexFixing($Y$21,$AC2002,TRUE,_xll.ohTrigger(trigger))</f>
        <v>1.5463891167826985E-2</v>
      </c>
      <c r="AI2002" s="43" t="e">
        <f>_xll.qlIndexFixing($Y$6,$AC2002,TRUE,trigger)</f>
        <v>#NUM!</v>
      </c>
      <c r="AJ2002" s="45" t="e">
        <f t="shared" si="77"/>
        <v>#NUM!</v>
      </c>
    </row>
    <row r="2003" spans="28:36" x14ac:dyDescent="0.2">
      <c r="AB2003" s="114" t="s">
        <v>87</v>
      </c>
      <c r="AC2003" s="40">
        <f>_xll.qlInterestRateIndexFixingDate($Y$21,AD2003)</f>
        <v>53433</v>
      </c>
      <c r="AD2003" s="40">
        <f>_xll.qlCalendarAdvance(calendar,$AD2002,AB2003,,,trigger)</f>
        <v>53435</v>
      </c>
      <c r="AE2003" s="40">
        <f>_xll.qlInterestRateIndexMaturity($Y$21,AD2003,)</f>
        <v>53526</v>
      </c>
      <c r="AF2003" s="43" t="e">
        <f>_xll.qlTenorBasisValue(TenorBasis3M,AD2003,_xll.ohTrigger(trigger,$Y$36))</f>
        <v>#NUM!</v>
      </c>
      <c r="AG2003" s="82" t="e">
        <f t="shared" si="76"/>
        <v>#NUM!</v>
      </c>
      <c r="AH2003" s="82">
        <f>_xll.qlIndexFixing($Y$21,$AC2003,TRUE,_xll.ohTrigger(trigger))</f>
        <v>1.5467470862305408E-2</v>
      </c>
      <c r="AI2003" s="43" t="e">
        <f>_xll.qlIndexFixing($Y$6,$AC2003,TRUE,trigger)</f>
        <v>#NUM!</v>
      </c>
      <c r="AJ2003" s="45" t="e">
        <f t="shared" si="77"/>
        <v>#NUM!</v>
      </c>
    </row>
    <row r="2004" spans="28:36" x14ac:dyDescent="0.2">
      <c r="AB2004" s="114" t="s">
        <v>87</v>
      </c>
      <c r="AC2004" s="40">
        <f>_xll.qlInterestRateIndexFixingDate($Y$21,AD2004)</f>
        <v>53440</v>
      </c>
      <c r="AD2004" s="40">
        <f>_xll.qlCalendarAdvance(calendar,$AD2003,AB2004,,,trigger)</f>
        <v>53442</v>
      </c>
      <c r="AE2004" s="40">
        <f>_xll.qlInterestRateIndexMaturity($Y$21,AD2004,)</f>
        <v>53533</v>
      </c>
      <c r="AF2004" s="43" t="e">
        <f>_xll.qlTenorBasisValue(TenorBasis3M,AD2004,_xll.ohTrigger(trigger,$Y$36))</f>
        <v>#NUM!</v>
      </c>
      <c r="AG2004" s="82" t="e">
        <f t="shared" si="76"/>
        <v>#NUM!</v>
      </c>
      <c r="AH2004" s="82">
        <f>_xll.qlIndexFixing($Y$21,$AC2004,TRUE,_xll.ohTrigger(trigger))</f>
        <v>1.5471018040168495E-2</v>
      </c>
      <c r="AI2004" s="43" t="e">
        <f>_xll.qlIndexFixing($Y$6,$AC2004,TRUE,trigger)</f>
        <v>#NUM!</v>
      </c>
      <c r="AJ2004" s="45" t="e">
        <f t="shared" si="77"/>
        <v>#NUM!</v>
      </c>
    </row>
    <row r="2005" spans="28:36" x14ac:dyDescent="0.2">
      <c r="AB2005" s="114" t="s">
        <v>87</v>
      </c>
      <c r="AC2005" s="40">
        <f>_xll.qlInterestRateIndexFixingDate($Y$21,AD2005)</f>
        <v>53444</v>
      </c>
      <c r="AD2005" s="40">
        <f>_xll.qlCalendarAdvance(calendar,$AD2004,AB2005,,,trigger)</f>
        <v>53449</v>
      </c>
      <c r="AE2005" s="40">
        <f>_xll.qlInterestRateIndexMaturity($Y$21,AD2005,)</f>
        <v>53541</v>
      </c>
      <c r="AF2005" s="43" t="e">
        <f>_xll.qlTenorBasisValue(TenorBasis3M,AD2005,_xll.ohTrigger(trigger,$Y$36))</f>
        <v>#NUM!</v>
      </c>
      <c r="AG2005" s="82" t="e">
        <f t="shared" si="76"/>
        <v>#NUM!</v>
      </c>
      <c r="AH2005" s="82">
        <f>_xll.qlIndexFixing($Y$21,$AC2005,TRUE,_xll.ohTrigger(trigger))</f>
        <v>1.5475109611197668E-2</v>
      </c>
      <c r="AI2005" s="43" t="e">
        <f>_xll.qlIndexFixing($Y$6,$AC2005,TRUE,trigger)</f>
        <v>#NUM!</v>
      </c>
      <c r="AJ2005" s="45" t="e">
        <f t="shared" si="77"/>
        <v>#NUM!</v>
      </c>
    </row>
    <row r="2006" spans="28:36" x14ac:dyDescent="0.2">
      <c r="AB2006" s="114" t="s">
        <v>87</v>
      </c>
      <c r="AC2006" s="40">
        <f>_xll.qlInterestRateIndexFixingDate($Y$21,AD2006)</f>
        <v>53454</v>
      </c>
      <c r="AD2006" s="40">
        <f>_xll.qlCalendarAdvance(calendar,$AD2005,AB2006,,,trigger)</f>
        <v>53456</v>
      </c>
      <c r="AE2006" s="40">
        <f>_xll.qlInterestRateIndexMaturity($Y$21,AD2006,)</f>
        <v>53548</v>
      </c>
      <c r="AF2006" s="43" t="e">
        <f>_xll.qlTenorBasisValue(TenorBasis3M,AD2006,_xll.ohTrigger(trigger,$Y$36))</f>
        <v>#NUM!</v>
      </c>
      <c r="AG2006" s="82" t="e">
        <f t="shared" si="76"/>
        <v>#NUM!</v>
      </c>
      <c r="AH2006" s="82">
        <f>_xll.qlIndexFixing($Y$21,$AC2006,TRUE,_xll.ohTrigger(trigger))</f>
        <v>1.5478589582243778E-2</v>
      </c>
      <c r="AI2006" s="43" t="e">
        <f>_xll.qlIndexFixing($Y$6,$AC2006,TRUE,trigger)</f>
        <v>#NUM!</v>
      </c>
      <c r="AJ2006" s="45" t="e">
        <f t="shared" si="77"/>
        <v>#NUM!</v>
      </c>
    </row>
    <row r="2007" spans="28:36" x14ac:dyDescent="0.2">
      <c r="AB2007" s="114" t="s">
        <v>87</v>
      </c>
      <c r="AC2007" s="40">
        <f>_xll.qlInterestRateIndexFixingDate($Y$21,AD2007)</f>
        <v>53461</v>
      </c>
      <c r="AD2007" s="40">
        <f>_xll.qlCalendarAdvance(calendar,$AD2006,AB2007,,,trigger)</f>
        <v>53463</v>
      </c>
      <c r="AE2007" s="40">
        <f>_xll.qlInterestRateIndexMaturity($Y$21,AD2007,)</f>
        <v>53555</v>
      </c>
      <c r="AF2007" s="43" t="e">
        <f>_xll.qlTenorBasisValue(TenorBasis3M,AD2007,_xll.ohTrigger(trigger,$Y$36))</f>
        <v>#NUM!</v>
      </c>
      <c r="AG2007" s="82" t="e">
        <f t="shared" si="76"/>
        <v>#NUM!</v>
      </c>
      <c r="AH2007" s="82">
        <f>_xll.qlIndexFixing($Y$21,$AC2007,TRUE,_xll.ohTrigger(trigger))</f>
        <v>1.5482037035047008E-2</v>
      </c>
      <c r="AI2007" s="43" t="e">
        <f>_xll.qlIndexFixing($Y$6,$AC2007,TRUE,trigger)</f>
        <v>#NUM!</v>
      </c>
      <c r="AJ2007" s="45" t="e">
        <f t="shared" si="77"/>
        <v>#NUM!</v>
      </c>
    </row>
    <row r="2008" spans="28:36" x14ac:dyDescent="0.2">
      <c r="AB2008" s="114" t="s">
        <v>87</v>
      </c>
      <c r="AC2008" s="40">
        <f>_xll.qlInterestRateIndexFixingDate($Y$21,AD2008)</f>
        <v>53468</v>
      </c>
      <c r="AD2008" s="40">
        <f>_xll.qlCalendarAdvance(calendar,$AD2007,AB2008,,,trigger)</f>
        <v>53470</v>
      </c>
      <c r="AE2008" s="40">
        <f>_xll.qlInterestRateIndexMaturity($Y$21,AD2008,)</f>
        <v>53562</v>
      </c>
      <c r="AF2008" s="43" t="e">
        <f>_xll.qlTenorBasisValue(TenorBasis3M,AD2008,_xll.ohTrigger(trigger,$Y$36))</f>
        <v>#NUM!</v>
      </c>
      <c r="AG2008" s="82" t="e">
        <f t="shared" si="76"/>
        <v>#NUM!</v>
      </c>
      <c r="AH2008" s="82">
        <f>_xll.qlIndexFixing($Y$21,$AC2008,TRUE,_xll.ohTrigger(trigger))</f>
        <v>1.5485451969523943E-2</v>
      </c>
      <c r="AI2008" s="43" t="e">
        <f>_xll.qlIndexFixing($Y$6,$AC2008,TRUE,trigger)</f>
        <v>#NUM!</v>
      </c>
      <c r="AJ2008" s="45" t="e">
        <f t="shared" si="77"/>
        <v>#NUM!</v>
      </c>
    </row>
    <row r="2009" spans="28:36" x14ac:dyDescent="0.2">
      <c r="AB2009" s="114" t="s">
        <v>87</v>
      </c>
      <c r="AC2009" s="40">
        <f>_xll.qlInterestRateIndexFixingDate($Y$21,AD2009)</f>
        <v>53475</v>
      </c>
      <c r="AD2009" s="40">
        <f>_xll.qlCalendarAdvance(calendar,$AD2008,AB2009,,,trigger)</f>
        <v>53477</v>
      </c>
      <c r="AE2009" s="40">
        <f>_xll.qlInterestRateIndexMaturity($Y$21,AD2009,)</f>
        <v>53569</v>
      </c>
      <c r="AF2009" s="43" t="e">
        <f>_xll.qlTenorBasisValue(TenorBasis3M,AD2009,_xll.ohTrigger(trigger,$Y$36))</f>
        <v>#NUM!</v>
      </c>
      <c r="AG2009" s="82" t="e">
        <f t="shared" si="76"/>
        <v>#NUM!</v>
      </c>
      <c r="AH2009" s="82">
        <f>_xll.qlIndexFixing($Y$21,$AC2009,TRUE,_xll.ohTrigger(trigger))</f>
        <v>1.5488834385585962E-2</v>
      </c>
      <c r="AI2009" s="43" t="e">
        <f>_xll.qlIndexFixing($Y$6,$AC2009,TRUE,trigger)</f>
        <v>#NUM!</v>
      </c>
      <c r="AJ2009" s="45" t="e">
        <f t="shared" si="77"/>
        <v>#NUM!</v>
      </c>
    </row>
    <row r="2010" spans="28:36" x14ac:dyDescent="0.2">
      <c r="AB2010" s="114" t="s">
        <v>87</v>
      </c>
      <c r="AC2010" s="40">
        <f>_xll.qlInterestRateIndexFixingDate($Y$21,AD2010)</f>
        <v>53482</v>
      </c>
      <c r="AD2010" s="40">
        <f>_xll.qlCalendarAdvance(calendar,$AD2009,AB2010,,,trigger)</f>
        <v>53484</v>
      </c>
      <c r="AE2010" s="40">
        <f>_xll.qlInterestRateIndexMaturity($Y$21,AD2010,)</f>
        <v>53576</v>
      </c>
      <c r="AF2010" s="43" t="e">
        <f>_xll.qlTenorBasisValue(TenorBasis3M,AD2010,_xll.ohTrigger(trigger,$Y$36))</f>
        <v>#NUM!</v>
      </c>
      <c r="AG2010" s="82" t="e">
        <f t="shared" si="76"/>
        <v>#NUM!</v>
      </c>
      <c r="AH2010" s="82">
        <f>_xll.qlIndexFixing($Y$21,$AC2010,TRUE,_xll.ohTrigger(trigger))</f>
        <v>1.549218428315139E-2</v>
      </c>
      <c r="AI2010" s="43" t="e">
        <f>_xll.qlIndexFixing($Y$6,$AC2010,TRUE,trigger)</f>
        <v>#NUM!</v>
      </c>
      <c r="AJ2010" s="45" t="e">
        <f t="shared" si="77"/>
        <v>#NUM!</v>
      </c>
    </row>
    <row r="2011" spans="28:36" x14ac:dyDescent="0.2">
      <c r="AB2011" s="114" t="s">
        <v>87</v>
      </c>
      <c r="AC2011" s="40">
        <f>_xll.qlInterestRateIndexFixingDate($Y$21,AD2011)</f>
        <v>53489</v>
      </c>
      <c r="AD2011" s="40">
        <f>_xll.qlCalendarAdvance(calendar,$AD2010,AB2011,,,trigger)</f>
        <v>53491</v>
      </c>
      <c r="AE2011" s="40">
        <f>_xll.qlInterestRateIndexMaturity($Y$21,AD2011,)</f>
        <v>53583</v>
      </c>
      <c r="AF2011" s="43" t="e">
        <f>_xll.qlTenorBasisValue(TenorBasis3M,AD2011,_xll.ohTrigger(trigger,$Y$36))</f>
        <v>#NUM!</v>
      </c>
      <c r="AG2011" s="82" t="e">
        <f t="shared" si="76"/>
        <v>#NUM!</v>
      </c>
      <c r="AH2011" s="82">
        <f>_xll.qlIndexFixing($Y$21,$AC2011,TRUE,_xll.ohTrigger(trigger))</f>
        <v>1.5495501662138554E-2</v>
      </c>
      <c r="AI2011" s="43" t="e">
        <f>_xll.qlIndexFixing($Y$6,$AC2011,TRUE,trigger)</f>
        <v>#NUM!</v>
      </c>
      <c r="AJ2011" s="45" t="e">
        <f t="shared" si="77"/>
        <v>#NUM!</v>
      </c>
    </row>
    <row r="2012" spans="28:36" x14ac:dyDescent="0.2">
      <c r="AB2012" s="114" t="s">
        <v>87</v>
      </c>
      <c r="AC2012" s="40">
        <f>_xll.qlInterestRateIndexFixingDate($Y$21,AD2012)</f>
        <v>53496</v>
      </c>
      <c r="AD2012" s="40">
        <f>_xll.qlCalendarAdvance(calendar,$AD2011,AB2012,,,trigger)</f>
        <v>53498</v>
      </c>
      <c r="AE2012" s="40">
        <f>_xll.qlInterestRateIndexMaturity($Y$21,AD2012,)</f>
        <v>53590</v>
      </c>
      <c r="AF2012" s="43" t="e">
        <f>_xll.qlTenorBasisValue(TenorBasis3M,AD2012,_xll.ohTrigger(trigger,$Y$36))</f>
        <v>#NUM!</v>
      </c>
      <c r="AG2012" s="82" t="e">
        <f t="shared" si="76"/>
        <v>#NUM!</v>
      </c>
      <c r="AH2012" s="82">
        <f>_xll.qlIndexFixing($Y$21,$AC2012,TRUE,_xll.ohTrigger(trigger))</f>
        <v>1.5498786522462303E-2</v>
      </c>
      <c r="AI2012" s="43" t="e">
        <f>_xll.qlIndexFixing($Y$6,$AC2012,TRUE,trigger)</f>
        <v>#NUM!</v>
      </c>
      <c r="AJ2012" s="45" t="e">
        <f t="shared" si="77"/>
        <v>#NUM!</v>
      </c>
    </row>
    <row r="2013" spans="28:36" x14ac:dyDescent="0.2">
      <c r="AB2013" s="114" t="s">
        <v>87</v>
      </c>
      <c r="AC2013" s="40">
        <f>_xll.qlInterestRateIndexFixingDate($Y$21,AD2013)</f>
        <v>53503</v>
      </c>
      <c r="AD2013" s="40">
        <f>_xll.qlCalendarAdvance(calendar,$AD2012,AB2013,,,trigger)</f>
        <v>53505</v>
      </c>
      <c r="AE2013" s="40">
        <f>_xll.qlInterestRateIndexMaturity($Y$21,AD2013,)</f>
        <v>53597</v>
      </c>
      <c r="AF2013" s="43" t="e">
        <f>_xll.qlTenorBasisValue(TenorBasis3M,AD2013,_xll.ohTrigger(trigger,$Y$36))</f>
        <v>#NUM!</v>
      </c>
      <c r="AG2013" s="82" t="e">
        <f t="shared" si="76"/>
        <v>#NUM!</v>
      </c>
      <c r="AH2013" s="82">
        <f>_xll.qlIndexFixing($Y$21,$AC2013,TRUE,_xll.ohTrigger(trigger))</f>
        <v>1.5502038864041832E-2</v>
      </c>
      <c r="AI2013" s="43" t="e">
        <f>_xll.qlIndexFixing($Y$6,$AC2013,TRUE,trigger)</f>
        <v>#NUM!</v>
      </c>
      <c r="AJ2013" s="45" t="e">
        <f t="shared" si="77"/>
        <v>#NUM!</v>
      </c>
    </row>
    <row r="2014" spans="28:36" x14ac:dyDescent="0.2">
      <c r="AB2014" s="114" t="s">
        <v>87</v>
      </c>
      <c r="AC2014" s="40">
        <f>_xll.qlInterestRateIndexFixingDate($Y$21,AD2014)</f>
        <v>53510</v>
      </c>
      <c r="AD2014" s="40">
        <f>_xll.qlCalendarAdvance(calendar,$AD2013,AB2014,,,trigger)</f>
        <v>53512</v>
      </c>
      <c r="AE2014" s="40">
        <f>_xll.qlInterestRateIndexMaturity($Y$21,AD2014,)</f>
        <v>53604</v>
      </c>
      <c r="AF2014" s="43" t="e">
        <f>_xll.qlTenorBasisValue(TenorBasis3M,AD2014,_xll.ohTrigger(trigger,$Y$36))</f>
        <v>#NUM!</v>
      </c>
      <c r="AG2014" s="82" t="e">
        <f t="shared" si="76"/>
        <v>#NUM!</v>
      </c>
      <c r="AH2014" s="82">
        <f>_xll.qlIndexFixing($Y$21,$AC2014,TRUE,_xll.ohTrigger(trigger))</f>
        <v>1.5505258686796338E-2</v>
      </c>
      <c r="AI2014" s="43" t="e">
        <f>_xll.qlIndexFixing($Y$6,$AC2014,TRUE,trigger)</f>
        <v>#NUM!</v>
      </c>
      <c r="AJ2014" s="45" t="e">
        <f t="shared" si="77"/>
        <v>#NUM!</v>
      </c>
    </row>
    <row r="2015" spans="28:36" x14ac:dyDescent="0.2">
      <c r="AB2015" s="114" t="s">
        <v>87</v>
      </c>
      <c r="AC2015" s="40">
        <f>_xll.qlInterestRateIndexFixingDate($Y$21,AD2015)</f>
        <v>53517</v>
      </c>
      <c r="AD2015" s="40">
        <f>_xll.qlCalendarAdvance(calendar,$AD2014,AB2015,,,trigger)</f>
        <v>53519</v>
      </c>
      <c r="AE2015" s="40">
        <f>_xll.qlInterestRateIndexMaturity($Y$21,AD2015,)</f>
        <v>53611</v>
      </c>
      <c r="AF2015" s="43" t="e">
        <f>_xll.qlTenorBasisValue(TenorBasis3M,AD2015,_xll.ohTrigger(trigger,$Y$36))</f>
        <v>#NUM!</v>
      </c>
      <c r="AG2015" s="82" t="e">
        <f t="shared" si="76"/>
        <v>#NUM!</v>
      </c>
      <c r="AH2015" s="82">
        <f>_xll.qlIndexFixing($Y$21,$AC2015,TRUE,_xll.ohTrigger(trigger))</f>
        <v>1.5508445990647622E-2</v>
      </c>
      <c r="AI2015" s="43" t="e">
        <f>_xll.qlIndexFixing($Y$6,$AC2015,TRUE,trigger)</f>
        <v>#NUM!</v>
      </c>
      <c r="AJ2015" s="45" t="e">
        <f t="shared" si="77"/>
        <v>#NUM!</v>
      </c>
    </row>
    <row r="2016" spans="28:36" x14ac:dyDescent="0.2">
      <c r="AB2016" s="114" t="s">
        <v>87</v>
      </c>
      <c r="AC2016" s="40">
        <f>_xll.qlInterestRateIndexFixingDate($Y$21,AD2016)</f>
        <v>53524</v>
      </c>
      <c r="AD2016" s="40">
        <f>_xll.qlCalendarAdvance(calendar,$AD2015,AB2016,,,trigger)</f>
        <v>53526</v>
      </c>
      <c r="AE2016" s="40">
        <f>_xll.qlInterestRateIndexMaturity($Y$21,AD2016,)</f>
        <v>53618</v>
      </c>
      <c r="AF2016" s="43" t="e">
        <f>_xll.qlTenorBasisValue(TenorBasis3M,AD2016,_xll.ohTrigger(trigger,$Y$36))</f>
        <v>#NUM!</v>
      </c>
      <c r="AG2016" s="82" t="e">
        <f t="shared" si="76"/>
        <v>#NUM!</v>
      </c>
      <c r="AH2016" s="82">
        <f>_xll.qlIndexFixing($Y$21,$AC2016,TRUE,_xll.ohTrigger(trigger))</f>
        <v>1.551160077551314E-2</v>
      </c>
      <c r="AI2016" s="43" t="e">
        <f>_xll.qlIndexFixing($Y$6,$AC2016,TRUE,trigger)</f>
        <v>#NUM!</v>
      </c>
      <c r="AJ2016" s="45" t="e">
        <f t="shared" si="77"/>
        <v>#NUM!</v>
      </c>
    </row>
    <row r="2017" spans="28:36" x14ac:dyDescent="0.2">
      <c r="AB2017" s="114" t="s">
        <v>87</v>
      </c>
      <c r="AC2017" s="40">
        <f>_xll.qlInterestRateIndexFixingDate($Y$21,AD2017)</f>
        <v>53531</v>
      </c>
      <c r="AD2017" s="40">
        <f>_xll.qlCalendarAdvance(calendar,$AD2016,AB2017,,,trigger)</f>
        <v>53533</v>
      </c>
      <c r="AE2017" s="40">
        <f>_xll.qlInterestRateIndexMaturity($Y$21,AD2017,)</f>
        <v>53625</v>
      </c>
      <c r="AF2017" s="43" t="e">
        <f>_xll.qlTenorBasisValue(TenorBasis3M,AD2017,_xll.ohTrigger(trigger,$Y$36))</f>
        <v>#NUM!</v>
      </c>
      <c r="AG2017" s="82" t="e">
        <f t="shared" si="76"/>
        <v>#NUM!</v>
      </c>
      <c r="AH2017" s="82">
        <f>_xll.qlIndexFixing($Y$21,$AC2017,TRUE,_xll.ohTrigger(trigger))</f>
        <v>1.5514723041316432E-2</v>
      </c>
      <c r="AI2017" s="43" t="e">
        <f>_xll.qlIndexFixing($Y$6,$AC2017,TRUE,trigger)</f>
        <v>#NUM!</v>
      </c>
      <c r="AJ2017" s="45" t="e">
        <f t="shared" si="77"/>
        <v>#NUM!</v>
      </c>
    </row>
    <row r="2018" spans="28:36" x14ac:dyDescent="0.2">
      <c r="AB2018" s="114" t="s">
        <v>87</v>
      </c>
      <c r="AC2018" s="40">
        <f>_xll.qlInterestRateIndexFixingDate($Y$21,AD2018)</f>
        <v>53538</v>
      </c>
      <c r="AD2018" s="40">
        <f>_xll.qlCalendarAdvance(calendar,$AD2017,AB2018,,,trigger)</f>
        <v>53540</v>
      </c>
      <c r="AE2018" s="40">
        <f>_xll.qlInterestRateIndexMaturity($Y$21,AD2018,)</f>
        <v>53632</v>
      </c>
      <c r="AF2018" s="43" t="e">
        <f>_xll.qlTenorBasisValue(TenorBasis3M,AD2018,_xll.ohTrigger(trigger,$Y$36))</f>
        <v>#NUM!</v>
      </c>
      <c r="AG2018" s="82" t="e">
        <f t="shared" si="76"/>
        <v>#NUM!</v>
      </c>
      <c r="AH2018" s="82">
        <f>_xll.qlIndexFixing($Y$21,$AC2018,TRUE,_xll.ohTrigger(trigger))</f>
        <v>1.5517812787981039E-2</v>
      </c>
      <c r="AI2018" s="43" t="e">
        <f>_xll.qlIndexFixing($Y$6,$AC2018,TRUE,trigger)</f>
        <v>#NUM!</v>
      </c>
      <c r="AJ2018" s="45" t="e">
        <f t="shared" si="77"/>
        <v>#NUM!</v>
      </c>
    </row>
    <row r="2019" spans="28:36" x14ac:dyDescent="0.2">
      <c r="AB2019" s="114" t="s">
        <v>87</v>
      </c>
      <c r="AC2019" s="40">
        <f>_xll.qlInterestRateIndexFixingDate($Y$21,AD2019)</f>
        <v>53545</v>
      </c>
      <c r="AD2019" s="40">
        <f>_xll.qlCalendarAdvance(calendar,$AD2018,AB2019,,,trigger)</f>
        <v>53547</v>
      </c>
      <c r="AE2019" s="40">
        <f>_xll.qlInterestRateIndexMaturity($Y$21,AD2019,)</f>
        <v>53639</v>
      </c>
      <c r="AF2019" s="43" t="e">
        <f>_xll.qlTenorBasisValue(TenorBasis3M,AD2019,_xll.ohTrigger(trigger,$Y$36))</f>
        <v>#NUM!</v>
      </c>
      <c r="AG2019" s="82" t="e">
        <f t="shared" si="76"/>
        <v>#NUM!</v>
      </c>
      <c r="AH2019" s="82">
        <f>_xll.qlIndexFixing($Y$21,$AC2019,TRUE,_xll.ohTrigger(trigger))</f>
        <v>1.5520870015427892E-2</v>
      </c>
      <c r="AI2019" s="43" t="e">
        <f>_xll.qlIndexFixing($Y$6,$AC2019,TRUE,trigger)</f>
        <v>#NUM!</v>
      </c>
      <c r="AJ2019" s="45" t="e">
        <f t="shared" si="77"/>
        <v>#NUM!</v>
      </c>
    </row>
    <row r="2020" spans="28:36" x14ac:dyDescent="0.2">
      <c r="AB2020" s="114" t="s">
        <v>87</v>
      </c>
      <c r="AC2020" s="40">
        <f>_xll.qlInterestRateIndexFixingDate($Y$21,AD2020)</f>
        <v>53552</v>
      </c>
      <c r="AD2020" s="40">
        <f>_xll.qlCalendarAdvance(calendar,$AD2019,AB2020,,,trigger)</f>
        <v>53554</v>
      </c>
      <c r="AE2020" s="40">
        <f>_xll.qlInterestRateIndexMaturity($Y$21,AD2020,)</f>
        <v>53646</v>
      </c>
      <c r="AF2020" s="43" t="e">
        <f>_xll.qlTenorBasisValue(TenorBasis3M,AD2020,_xll.ohTrigger(trigger,$Y$36))</f>
        <v>#NUM!</v>
      </c>
      <c r="AG2020" s="82" t="e">
        <f t="shared" si="76"/>
        <v>#NUM!</v>
      </c>
      <c r="AH2020" s="82">
        <f>_xll.qlIndexFixing($Y$21,$AC2020,TRUE,_xll.ohTrigger(trigger))</f>
        <v>1.5523894723583138E-2</v>
      </c>
      <c r="AI2020" s="43" t="e">
        <f>_xll.qlIndexFixing($Y$6,$AC2020,TRUE,trigger)</f>
        <v>#NUM!</v>
      </c>
      <c r="AJ2020" s="45" t="e">
        <f t="shared" si="77"/>
        <v>#NUM!</v>
      </c>
    </row>
    <row r="2021" spans="28:36" x14ac:dyDescent="0.2">
      <c r="AB2021" s="114" t="s">
        <v>87</v>
      </c>
      <c r="AC2021" s="40">
        <f>_xll.qlInterestRateIndexFixingDate($Y$21,AD2021)</f>
        <v>53559</v>
      </c>
      <c r="AD2021" s="40">
        <f>_xll.qlCalendarAdvance(calendar,$AD2020,AB2021,,,trigger)</f>
        <v>53561</v>
      </c>
      <c r="AE2021" s="40">
        <f>_xll.qlInterestRateIndexMaturity($Y$21,AD2021,)</f>
        <v>53653</v>
      </c>
      <c r="AF2021" s="43" t="e">
        <f>_xll.qlTenorBasisValue(TenorBasis3M,AD2021,_xll.ohTrigger(trigger,$Y$36))</f>
        <v>#NUM!</v>
      </c>
      <c r="AG2021" s="82" t="e">
        <f t="shared" si="76"/>
        <v>#NUM!</v>
      </c>
      <c r="AH2021" s="82">
        <f>_xll.qlIndexFixing($Y$21,$AC2021,TRUE,_xll.ohTrigger(trigger))</f>
        <v>1.5526886912371186E-2</v>
      </c>
      <c r="AI2021" s="43" t="e">
        <f>_xll.qlIndexFixing($Y$6,$AC2021,TRUE,trigger)</f>
        <v>#NUM!</v>
      </c>
      <c r="AJ2021" s="45" t="e">
        <f t="shared" si="77"/>
        <v>#NUM!</v>
      </c>
    </row>
    <row r="2022" spans="28:36" x14ac:dyDescent="0.2">
      <c r="AB2022" s="114" t="s">
        <v>87</v>
      </c>
      <c r="AC2022" s="40">
        <f>_xll.qlInterestRateIndexFixingDate($Y$21,AD2022)</f>
        <v>53566</v>
      </c>
      <c r="AD2022" s="40">
        <f>_xll.qlCalendarAdvance(calendar,$AD2021,AB2022,,,trigger)</f>
        <v>53568</v>
      </c>
      <c r="AE2022" s="40">
        <f>_xll.qlInterestRateIndexMaturity($Y$21,AD2022,)</f>
        <v>53660</v>
      </c>
      <c r="AF2022" s="43" t="e">
        <f>_xll.qlTenorBasisValue(TenorBasis3M,AD2022,_xll.ohTrigger(trigger,$Y$36))</f>
        <v>#NUM!</v>
      </c>
      <c r="AG2022" s="82" t="e">
        <f t="shared" si="76"/>
        <v>#NUM!</v>
      </c>
      <c r="AH2022" s="82">
        <f>_xll.qlIndexFixing($Y$21,$AC2022,TRUE,_xll.ohTrigger(trigger))</f>
        <v>1.552984658171731E-2</v>
      </c>
      <c r="AI2022" s="43" t="e">
        <f>_xll.qlIndexFixing($Y$6,$AC2022,TRUE,trigger)</f>
        <v>#NUM!</v>
      </c>
      <c r="AJ2022" s="45" t="e">
        <f t="shared" si="77"/>
        <v>#NUM!</v>
      </c>
    </row>
    <row r="2023" spans="28:36" x14ac:dyDescent="0.2">
      <c r="AB2023" s="114" t="s">
        <v>87</v>
      </c>
      <c r="AC2023" s="40">
        <f>_xll.qlInterestRateIndexFixingDate($Y$21,AD2023)</f>
        <v>53573</v>
      </c>
      <c r="AD2023" s="40">
        <f>_xll.qlCalendarAdvance(calendar,$AD2022,AB2023,,,trigger)</f>
        <v>53575</v>
      </c>
      <c r="AE2023" s="40">
        <f>_xll.qlInterestRateIndexMaturity($Y$21,AD2023,)</f>
        <v>53666</v>
      </c>
      <c r="AF2023" s="43" t="e">
        <f>_xll.qlTenorBasisValue(TenorBasis3M,AD2023,_xll.ohTrigger(trigger,$Y$36))</f>
        <v>#NUM!</v>
      </c>
      <c r="AG2023" s="82" t="e">
        <f t="shared" si="76"/>
        <v>#NUM!</v>
      </c>
      <c r="AH2023" s="82">
        <f>_xll.qlIndexFixing($Y$21,$AC2023,TRUE,_xll.ohTrigger(trigger))</f>
        <v>1.5532236151563586E-2</v>
      </c>
      <c r="AI2023" s="43" t="e">
        <f>_xll.qlIndexFixing($Y$6,$AC2023,TRUE,trigger)</f>
        <v>#NUM!</v>
      </c>
      <c r="AJ2023" s="45" t="e">
        <f t="shared" si="77"/>
        <v>#NUM!</v>
      </c>
    </row>
    <row r="2024" spans="28:36" x14ac:dyDescent="0.2">
      <c r="AB2024" s="114" t="s">
        <v>87</v>
      </c>
      <c r="AC2024" s="40">
        <f>_xll.qlInterestRateIndexFixingDate($Y$21,AD2024)</f>
        <v>53580</v>
      </c>
      <c r="AD2024" s="40">
        <f>_xll.qlCalendarAdvance(calendar,$AD2023,AB2024,,,trigger)</f>
        <v>53582</v>
      </c>
      <c r="AE2024" s="40">
        <f>_xll.qlInterestRateIndexMaturity($Y$21,AD2024,)</f>
        <v>53673</v>
      </c>
      <c r="AF2024" s="43" t="e">
        <f>_xll.qlTenorBasisValue(TenorBasis3M,AD2024,_xll.ohTrigger(trigger,$Y$36))</f>
        <v>#NUM!</v>
      </c>
      <c r="AG2024" s="82" t="e">
        <f t="shared" si="76"/>
        <v>#NUM!</v>
      </c>
      <c r="AH2024" s="82">
        <f>_xll.qlIndexFixing($Y$21,$AC2024,TRUE,_xll.ohTrigger(trigger))</f>
        <v>1.5535132979886299E-2</v>
      </c>
      <c r="AI2024" s="43" t="e">
        <f>_xll.qlIndexFixing($Y$6,$AC2024,TRUE,trigger)</f>
        <v>#NUM!</v>
      </c>
      <c r="AJ2024" s="45" t="e">
        <f t="shared" si="77"/>
        <v>#NUM!</v>
      </c>
    </row>
    <row r="2025" spans="28:36" x14ac:dyDescent="0.2">
      <c r="AB2025" s="114" t="s">
        <v>87</v>
      </c>
      <c r="AC2025" s="40">
        <f>_xll.qlInterestRateIndexFixingDate($Y$21,AD2025)</f>
        <v>53587</v>
      </c>
      <c r="AD2025" s="40">
        <f>_xll.qlCalendarAdvance(calendar,$AD2024,AB2025,,,trigger)</f>
        <v>53589</v>
      </c>
      <c r="AE2025" s="40">
        <f>_xll.qlInterestRateIndexMaturity($Y$21,AD2025,)</f>
        <v>53680</v>
      </c>
      <c r="AF2025" s="43" t="e">
        <f>_xll.qlTenorBasisValue(TenorBasis3M,AD2025,_xll.ohTrigger(trigger,$Y$36))</f>
        <v>#NUM!</v>
      </c>
      <c r="AG2025" s="82" t="e">
        <f t="shared" si="76"/>
        <v>#NUM!</v>
      </c>
      <c r="AH2025" s="82">
        <f>_xll.qlIndexFixing($Y$21,$AC2025,TRUE,_xll.ohTrigger(trigger))</f>
        <v>1.5537997289930831E-2</v>
      </c>
      <c r="AI2025" s="43" t="e">
        <f>_xll.qlIndexFixing($Y$6,$AC2025,TRUE,trigger)</f>
        <v>#NUM!</v>
      </c>
      <c r="AJ2025" s="45" t="e">
        <f t="shared" si="77"/>
        <v>#NUM!</v>
      </c>
    </row>
    <row r="2026" spans="28:36" x14ac:dyDescent="0.2">
      <c r="AB2026" s="114" t="s">
        <v>87</v>
      </c>
      <c r="AC2026" s="40">
        <f>_xll.qlInterestRateIndexFixingDate($Y$21,AD2026)</f>
        <v>53594</v>
      </c>
      <c r="AD2026" s="40">
        <f>_xll.qlCalendarAdvance(calendar,$AD2025,AB2026,,,trigger)</f>
        <v>53596</v>
      </c>
      <c r="AE2026" s="40">
        <f>_xll.qlInterestRateIndexMaturity($Y$21,AD2026,)</f>
        <v>53688</v>
      </c>
      <c r="AF2026" s="43" t="e">
        <f>_xll.qlTenorBasisValue(TenorBasis3M,AD2026,_xll.ohTrigger(trigger,$Y$36))</f>
        <v>#NUM!</v>
      </c>
      <c r="AG2026" s="82" t="e">
        <f t="shared" si="76"/>
        <v>#NUM!</v>
      </c>
      <c r="AH2026" s="82">
        <f>_xll.qlIndexFixing($Y$21,$AC2026,TRUE,_xll.ohTrigger(trigger))</f>
        <v>1.5541360063222889E-2</v>
      </c>
      <c r="AI2026" s="43" t="e">
        <f>_xll.qlIndexFixing($Y$6,$AC2026,TRUE,trigger)</f>
        <v>#NUM!</v>
      </c>
      <c r="AJ2026" s="45" t="e">
        <f t="shared" si="77"/>
        <v>#NUM!</v>
      </c>
    </row>
    <row r="2027" spans="28:36" x14ac:dyDescent="0.2">
      <c r="AB2027" s="114" t="s">
        <v>87</v>
      </c>
      <c r="AC2027" s="40">
        <f>_xll.qlInterestRateIndexFixingDate($Y$21,AD2027)</f>
        <v>53601</v>
      </c>
      <c r="AD2027" s="40">
        <f>_xll.qlCalendarAdvance(calendar,$AD2026,AB2027,,,trigger)</f>
        <v>53603</v>
      </c>
      <c r="AE2027" s="40">
        <f>_xll.qlInterestRateIndexMaturity($Y$21,AD2027,)</f>
        <v>53695</v>
      </c>
      <c r="AF2027" s="43" t="e">
        <f>_xll.qlTenorBasisValue(TenorBasis3M,AD2027,_xll.ohTrigger(trigger,$Y$36))</f>
        <v>#NUM!</v>
      </c>
      <c r="AG2027" s="82" t="e">
        <f t="shared" si="76"/>
        <v>#NUM!</v>
      </c>
      <c r="AH2027" s="82">
        <f>_xll.qlIndexFixing($Y$21,$AC2027,TRUE,_xll.ohTrigger(trigger))</f>
        <v>1.5544157134273316E-2</v>
      </c>
      <c r="AI2027" s="43" t="e">
        <f>_xll.qlIndexFixing($Y$6,$AC2027,TRUE,trigger)</f>
        <v>#NUM!</v>
      </c>
      <c r="AJ2027" s="45" t="e">
        <f t="shared" si="77"/>
        <v>#NUM!</v>
      </c>
    </row>
    <row r="2028" spans="28:36" x14ac:dyDescent="0.2">
      <c r="AB2028" s="114" t="s">
        <v>87</v>
      </c>
      <c r="AC2028" s="40">
        <f>_xll.qlInterestRateIndexFixingDate($Y$21,AD2028)</f>
        <v>53608</v>
      </c>
      <c r="AD2028" s="40">
        <f>_xll.qlCalendarAdvance(calendar,$AD2027,AB2028,,,trigger)</f>
        <v>53610</v>
      </c>
      <c r="AE2028" s="40">
        <f>_xll.qlInterestRateIndexMaturity($Y$21,AD2028,)</f>
        <v>53702</v>
      </c>
      <c r="AF2028" s="43" t="e">
        <f>_xll.qlTenorBasisValue(TenorBasis3M,AD2028,_xll.ohTrigger(trigger,$Y$36))</f>
        <v>#NUM!</v>
      </c>
      <c r="AG2028" s="82" t="e">
        <f t="shared" si="76"/>
        <v>#NUM!</v>
      </c>
      <c r="AH2028" s="82">
        <f>_xll.qlIndexFixing($Y$21,$AC2028,TRUE,_xll.ohTrigger(trigger))</f>
        <v>1.5546921685452601E-2</v>
      </c>
      <c r="AI2028" s="43" t="e">
        <f>_xll.qlIndexFixing($Y$6,$AC2028,TRUE,trigger)</f>
        <v>#NUM!</v>
      </c>
      <c r="AJ2028" s="45" t="e">
        <f t="shared" si="77"/>
        <v>#NUM!</v>
      </c>
    </row>
    <row r="2029" spans="28:36" x14ac:dyDescent="0.2">
      <c r="AB2029" s="114" t="s">
        <v>87</v>
      </c>
      <c r="AC2029" s="40">
        <f>_xll.qlInterestRateIndexFixingDate($Y$21,AD2029)</f>
        <v>53615</v>
      </c>
      <c r="AD2029" s="40">
        <f>_xll.qlCalendarAdvance(calendar,$AD2028,AB2029,,,trigger)</f>
        <v>53617</v>
      </c>
      <c r="AE2029" s="40">
        <f>_xll.qlInterestRateIndexMaturity($Y$21,AD2029,)</f>
        <v>53709</v>
      </c>
      <c r="AF2029" s="43" t="e">
        <f>_xll.qlTenorBasisValue(TenorBasis3M,AD2029,_xll.ohTrigger(trigger,$Y$36))</f>
        <v>#NUM!</v>
      </c>
      <c r="AG2029" s="82" t="e">
        <f t="shared" si="76"/>
        <v>#NUM!</v>
      </c>
      <c r="AH2029" s="82">
        <f>_xll.qlIndexFixing($Y$21,$AC2029,TRUE,_xll.ohTrigger(trigger))</f>
        <v>1.5549653716693838E-2</v>
      </c>
      <c r="AI2029" s="43" t="e">
        <f>_xll.qlIndexFixing($Y$6,$AC2029,TRUE,trigger)</f>
        <v>#NUM!</v>
      </c>
      <c r="AJ2029" s="45" t="e">
        <f t="shared" si="77"/>
        <v>#NUM!</v>
      </c>
    </row>
    <row r="2030" spans="28:36" x14ac:dyDescent="0.2">
      <c r="AB2030" s="114" t="s">
        <v>87</v>
      </c>
      <c r="AC2030" s="40">
        <f>_xll.qlInterestRateIndexFixingDate($Y$21,AD2030)</f>
        <v>53622</v>
      </c>
      <c r="AD2030" s="40">
        <f>_xll.qlCalendarAdvance(calendar,$AD2029,AB2030,,,trigger)</f>
        <v>53624</v>
      </c>
      <c r="AE2030" s="40">
        <f>_xll.qlInterestRateIndexMaturity($Y$21,AD2030,)</f>
        <v>53716</v>
      </c>
      <c r="AF2030" s="43" t="e">
        <f>_xll.qlTenorBasisValue(TenorBasis3M,AD2030,_xll.ohTrigger(trigger,$Y$36))</f>
        <v>#NUM!</v>
      </c>
      <c r="AG2030" s="82" t="e">
        <f t="shared" si="76"/>
        <v>#NUM!</v>
      </c>
      <c r="AH2030" s="82">
        <f>_xll.qlIndexFixing($Y$21,$AC2030,TRUE,_xll.ohTrigger(trigger))</f>
        <v>1.5552353227924911E-2</v>
      </c>
      <c r="AI2030" s="43" t="e">
        <f>_xll.qlIndexFixing($Y$6,$AC2030,TRUE,trigger)</f>
        <v>#NUM!</v>
      </c>
      <c r="AJ2030" s="45" t="e">
        <f t="shared" si="77"/>
        <v>#NUM!</v>
      </c>
    </row>
    <row r="2031" spans="28:36" x14ac:dyDescent="0.2">
      <c r="AB2031" s="114" t="s">
        <v>87</v>
      </c>
      <c r="AC2031" s="40">
        <f>_xll.qlInterestRateIndexFixingDate($Y$21,AD2031)</f>
        <v>53629</v>
      </c>
      <c r="AD2031" s="40">
        <f>_xll.qlCalendarAdvance(calendar,$AD2030,AB2031,,,trigger)</f>
        <v>53631</v>
      </c>
      <c r="AE2031" s="40">
        <f>_xll.qlInterestRateIndexMaturity($Y$21,AD2031,)</f>
        <v>53723</v>
      </c>
      <c r="AF2031" s="43" t="e">
        <f>_xll.qlTenorBasisValue(TenorBasis3M,AD2031,_xll.ohTrigger(trigger,$Y$36))</f>
        <v>#NUM!</v>
      </c>
      <c r="AG2031" s="82" t="e">
        <f t="shared" si="76"/>
        <v>#NUM!</v>
      </c>
      <c r="AH2031" s="82">
        <f>_xll.qlIndexFixing($Y$21,$AC2031,TRUE,_xll.ohTrigger(trigger))</f>
        <v>1.5555020219084132E-2</v>
      </c>
      <c r="AI2031" s="43" t="e">
        <f>_xll.qlIndexFixing($Y$6,$AC2031,TRUE,trigger)</f>
        <v>#NUM!</v>
      </c>
      <c r="AJ2031" s="45" t="e">
        <f t="shared" si="77"/>
        <v>#NUM!</v>
      </c>
    </row>
    <row r="2032" spans="28:36" x14ac:dyDescent="0.2">
      <c r="AB2032" s="114" t="s">
        <v>87</v>
      </c>
      <c r="AC2032" s="40">
        <f>_xll.qlInterestRateIndexFixingDate($Y$21,AD2032)</f>
        <v>53636</v>
      </c>
      <c r="AD2032" s="40">
        <f>_xll.qlCalendarAdvance(calendar,$AD2031,AB2032,,,trigger)</f>
        <v>53638</v>
      </c>
      <c r="AE2032" s="40">
        <f>_xll.qlInterestRateIndexMaturity($Y$21,AD2032,)</f>
        <v>53730</v>
      </c>
      <c r="AF2032" s="43" t="e">
        <f>_xll.qlTenorBasisValue(TenorBasis3M,AD2032,_xll.ohTrigger(trigger,$Y$36))</f>
        <v>#NUM!</v>
      </c>
      <c r="AG2032" s="82" t="e">
        <f t="shared" si="76"/>
        <v>#NUM!</v>
      </c>
      <c r="AH2032" s="82">
        <f>_xll.qlIndexFixing($Y$21,$AC2032,TRUE,_xll.ohTrigger(trigger))</f>
        <v>1.5557654690101992E-2</v>
      </c>
      <c r="AI2032" s="43" t="e">
        <f>_xll.qlIndexFixing($Y$6,$AC2032,TRUE,trigger)</f>
        <v>#NUM!</v>
      </c>
      <c r="AJ2032" s="45" t="e">
        <f t="shared" si="77"/>
        <v>#NUM!</v>
      </c>
    </row>
    <row r="2033" spans="28:36" x14ac:dyDescent="0.2">
      <c r="AB2033" s="114" t="s">
        <v>87</v>
      </c>
      <c r="AC2033" s="40">
        <f>_xll.qlInterestRateIndexFixingDate($Y$21,AD2033)</f>
        <v>53643</v>
      </c>
      <c r="AD2033" s="40">
        <f>_xll.qlCalendarAdvance(calendar,$AD2032,AB2033,,,trigger)</f>
        <v>53645</v>
      </c>
      <c r="AE2033" s="40">
        <f>_xll.qlInterestRateIndexMaturity($Y$21,AD2033,)</f>
        <v>53737</v>
      </c>
      <c r="AF2033" s="43" t="e">
        <f>_xll.qlTenorBasisValue(TenorBasis3M,AD2033,_xll.ohTrigger(trigger,$Y$36))</f>
        <v>#NUM!</v>
      </c>
      <c r="AG2033" s="82" t="e">
        <f t="shared" si="76"/>
        <v>#NUM!</v>
      </c>
      <c r="AH2033" s="82">
        <f>_xll.qlIndexFixing($Y$21,$AC2033,TRUE,_xll.ohTrigger(trigger))</f>
        <v>1.5560256640914191E-2</v>
      </c>
      <c r="AI2033" s="43" t="e">
        <f>_xll.qlIndexFixing($Y$6,$AC2033,TRUE,trigger)</f>
        <v>#NUM!</v>
      </c>
      <c r="AJ2033" s="45" t="e">
        <f t="shared" si="77"/>
        <v>#NUM!</v>
      </c>
    </row>
    <row r="2034" spans="28:36" x14ac:dyDescent="0.2">
      <c r="AB2034" s="114" t="s">
        <v>87</v>
      </c>
      <c r="AC2034" s="40">
        <f>_xll.qlInterestRateIndexFixingDate($Y$21,AD2034)</f>
        <v>53650</v>
      </c>
      <c r="AD2034" s="40">
        <f>_xll.qlCalendarAdvance(calendar,$AD2033,AB2034,,,trigger)</f>
        <v>53652</v>
      </c>
      <c r="AE2034" s="40">
        <f>_xll.qlInterestRateIndexMaturity($Y$21,AD2034,)</f>
        <v>53744</v>
      </c>
      <c r="AF2034" s="43" t="e">
        <f>_xll.qlTenorBasisValue(TenorBasis3M,AD2034,_xll.ohTrigger(trigger,$Y$36))</f>
        <v>#NUM!</v>
      </c>
      <c r="AG2034" s="82" t="e">
        <f t="shared" si="76"/>
        <v>#NUM!</v>
      </c>
      <c r="AH2034" s="82">
        <f>_xll.qlIndexFixing($Y$21,$AC2034,TRUE,_xll.ohTrigger(trigger))</f>
        <v>1.5562826071455567E-2</v>
      </c>
      <c r="AI2034" s="43" t="e">
        <f>_xll.qlIndexFixing($Y$6,$AC2034,TRUE,trigger)</f>
        <v>#NUM!</v>
      </c>
      <c r="AJ2034" s="45" t="e">
        <f t="shared" si="77"/>
        <v>#NUM!</v>
      </c>
    </row>
    <row r="2035" spans="28:36" x14ac:dyDescent="0.2">
      <c r="AB2035" s="114" t="s">
        <v>87</v>
      </c>
      <c r="AC2035" s="40">
        <f>_xll.qlInterestRateIndexFixingDate($Y$21,AD2035)</f>
        <v>53657</v>
      </c>
      <c r="AD2035" s="40">
        <f>_xll.qlCalendarAdvance(calendar,$AD2034,AB2035,,,trigger)</f>
        <v>53659</v>
      </c>
      <c r="AE2035" s="40">
        <f>_xll.qlInterestRateIndexMaturity($Y$21,AD2035,)</f>
        <v>53751</v>
      </c>
      <c r="AF2035" s="43" t="e">
        <f>_xll.qlTenorBasisValue(TenorBasis3M,AD2035,_xll.ohTrigger(trigger,$Y$36))</f>
        <v>#NUM!</v>
      </c>
      <c r="AG2035" s="82" t="e">
        <f t="shared" si="76"/>
        <v>#NUM!</v>
      </c>
      <c r="AH2035" s="82">
        <f>_xll.qlIndexFixing($Y$21,$AC2035,TRUE,_xll.ohTrigger(trigger))</f>
        <v>1.5565362981662693E-2</v>
      </c>
      <c r="AI2035" s="43" t="e">
        <f>_xll.qlIndexFixing($Y$6,$AC2035,TRUE,trigger)</f>
        <v>#NUM!</v>
      </c>
      <c r="AJ2035" s="45" t="e">
        <f t="shared" si="77"/>
        <v>#NUM!</v>
      </c>
    </row>
    <row r="2036" spans="28:36" x14ac:dyDescent="0.2">
      <c r="AB2036" s="114" t="s">
        <v>87</v>
      </c>
      <c r="AC2036" s="40">
        <f>_xll.qlInterestRateIndexFixingDate($Y$21,AD2036)</f>
        <v>53664</v>
      </c>
      <c r="AD2036" s="40">
        <f>_xll.qlCalendarAdvance(calendar,$AD2035,AB2036,,,trigger)</f>
        <v>53666</v>
      </c>
      <c r="AE2036" s="40">
        <f>_xll.qlInterestRateIndexMaturity($Y$21,AD2036,)</f>
        <v>53756</v>
      </c>
      <c r="AF2036" s="43" t="e">
        <f>_xll.qlTenorBasisValue(TenorBasis3M,AD2036,_xll.ohTrigger(trigger,$Y$36))</f>
        <v>#NUM!</v>
      </c>
      <c r="AG2036" s="82" t="e">
        <f t="shared" si="76"/>
        <v>#NUM!</v>
      </c>
      <c r="AH2036" s="82">
        <f>_xll.qlIndexFixing($Y$21,$AC2036,TRUE,_xll.ohTrigger(trigger))</f>
        <v>1.5566849381055903E-2</v>
      </c>
      <c r="AI2036" s="43" t="e">
        <f>_xll.qlIndexFixing($Y$6,$AC2036,TRUE,trigger)</f>
        <v>#NUM!</v>
      </c>
      <c r="AJ2036" s="45" t="e">
        <f t="shared" si="77"/>
        <v>#NUM!</v>
      </c>
    </row>
    <row r="2037" spans="28:36" x14ac:dyDescent="0.2">
      <c r="AB2037" s="114" t="s">
        <v>87</v>
      </c>
      <c r="AC2037" s="40">
        <f>_xll.qlInterestRateIndexFixingDate($Y$21,AD2037)</f>
        <v>53671</v>
      </c>
      <c r="AD2037" s="40">
        <f>_xll.qlCalendarAdvance(calendar,$AD2036,AB2037,,,trigger)</f>
        <v>53673</v>
      </c>
      <c r="AE2037" s="40">
        <f>_xll.qlInterestRateIndexMaturity($Y$21,AD2037,)</f>
        <v>53763</v>
      </c>
      <c r="AF2037" s="43" t="e">
        <f>_xll.qlTenorBasisValue(TenorBasis3M,AD2037,_xll.ohTrigger(trigger,$Y$36))</f>
        <v>#NUM!</v>
      </c>
      <c r="AG2037" s="82" t="e">
        <f t="shared" si="76"/>
        <v>#NUM!</v>
      </c>
      <c r="AH2037" s="82">
        <f>_xll.qlIndexFixing($Y$21,$AC2037,TRUE,_xll.ohTrigger(trigger))</f>
        <v>1.5569325682429636E-2</v>
      </c>
      <c r="AI2037" s="43" t="e">
        <f>_xll.qlIndexFixing($Y$6,$AC2037,TRUE,trigger)</f>
        <v>#NUM!</v>
      </c>
      <c r="AJ2037" s="45" t="e">
        <f t="shared" si="77"/>
        <v>#NUM!</v>
      </c>
    </row>
    <row r="2038" spans="28:36" x14ac:dyDescent="0.2">
      <c r="AB2038" s="114" t="s">
        <v>87</v>
      </c>
      <c r="AC2038" s="40">
        <f>_xll.qlInterestRateIndexFixingDate($Y$21,AD2038)</f>
        <v>53678</v>
      </c>
      <c r="AD2038" s="40">
        <f>_xll.qlCalendarAdvance(calendar,$AD2037,AB2038,,,trigger)</f>
        <v>53680</v>
      </c>
      <c r="AE2038" s="40">
        <f>_xll.qlInterestRateIndexMaturity($Y$21,AD2038,)</f>
        <v>53770</v>
      </c>
      <c r="AF2038" s="43" t="e">
        <f>_xll.qlTenorBasisValue(TenorBasis3M,AD2038,_xll.ohTrigger(trigger,$Y$36))</f>
        <v>#NUM!</v>
      </c>
      <c r="AG2038" s="82" t="e">
        <f t="shared" si="76"/>
        <v>#NUM!</v>
      </c>
      <c r="AH2038" s="82">
        <f>_xll.qlIndexFixing($Y$21,$AC2038,TRUE,_xll.ohTrigger(trigger))</f>
        <v>1.5571769466063756E-2</v>
      </c>
      <c r="AI2038" s="43" t="e">
        <f>_xll.qlIndexFixing($Y$6,$AC2038,TRUE,trigger)</f>
        <v>#NUM!</v>
      </c>
      <c r="AJ2038" s="45" t="e">
        <f t="shared" si="77"/>
        <v>#NUM!</v>
      </c>
    </row>
    <row r="2039" spans="28:36" x14ac:dyDescent="0.2">
      <c r="AB2039" s="114" t="s">
        <v>87</v>
      </c>
      <c r="AC2039" s="40">
        <f>_xll.qlInterestRateIndexFixingDate($Y$21,AD2039)</f>
        <v>53682</v>
      </c>
      <c r="AD2039" s="40">
        <f>_xll.qlCalendarAdvance(calendar,$AD2038,AB2039,,,trigger)</f>
        <v>53688</v>
      </c>
      <c r="AE2039" s="40">
        <f>_xll.qlInterestRateIndexMaturity($Y$21,AD2039,)</f>
        <v>53778</v>
      </c>
      <c r="AF2039" s="43" t="e">
        <f>_xll.qlTenorBasisValue(TenorBasis3M,AD2039,_xll.ohTrigger(trigger,$Y$36))</f>
        <v>#NUM!</v>
      </c>
      <c r="AG2039" s="82" t="e">
        <f t="shared" si="76"/>
        <v>#NUM!</v>
      </c>
      <c r="AH2039" s="82">
        <f>_xll.qlIndexFixing($Y$21,$AC2039,TRUE,_xll.ohTrigger(trigger))</f>
        <v>1.5574522543930769E-2</v>
      </c>
      <c r="AI2039" s="43" t="e">
        <f>_xll.qlIndexFixing($Y$6,$AC2039,TRUE,trigger)</f>
        <v>#NUM!</v>
      </c>
      <c r="AJ2039" s="45" t="e">
        <f t="shared" si="77"/>
        <v>#NUM!</v>
      </c>
    </row>
    <row r="2040" spans="28:36" x14ac:dyDescent="0.2">
      <c r="AB2040" s="114" t="s">
        <v>87</v>
      </c>
      <c r="AC2040" s="40">
        <f>_xll.qlInterestRateIndexFixingDate($Y$21,AD2040)</f>
        <v>53692</v>
      </c>
      <c r="AD2040" s="40">
        <f>_xll.qlCalendarAdvance(calendar,$AD2039,AB2040,,,trigger)</f>
        <v>53695</v>
      </c>
      <c r="AE2040" s="40">
        <f>_xll.qlInterestRateIndexMaturity($Y$21,AD2040,)</f>
        <v>53785</v>
      </c>
      <c r="AF2040" s="43" t="e">
        <f>_xll.qlTenorBasisValue(TenorBasis3M,AD2040,_xll.ohTrigger(trigger,$Y$36))</f>
        <v>#NUM!</v>
      </c>
      <c r="AG2040" s="82" t="e">
        <f t="shared" si="76"/>
        <v>#NUM!</v>
      </c>
      <c r="AH2040" s="82">
        <f>_xll.qlIndexFixing($Y$21,$AC2040,TRUE,_xll.ohTrigger(trigger))</f>
        <v>1.5576896646496863E-2</v>
      </c>
      <c r="AI2040" s="43" t="e">
        <f>_xll.qlIndexFixing($Y$6,$AC2040,TRUE,trigger)</f>
        <v>#NUM!</v>
      </c>
      <c r="AJ2040" s="45" t="e">
        <f t="shared" si="77"/>
        <v>#NUM!</v>
      </c>
    </row>
    <row r="2041" spans="28:36" x14ac:dyDescent="0.2">
      <c r="AB2041" s="114" t="s">
        <v>87</v>
      </c>
      <c r="AC2041" s="40">
        <f>_xll.qlInterestRateIndexFixingDate($Y$21,AD2041)</f>
        <v>53700</v>
      </c>
      <c r="AD2041" s="40">
        <f>_xll.qlCalendarAdvance(calendar,$AD2040,AB2041,,,trigger)</f>
        <v>53702</v>
      </c>
      <c r="AE2041" s="40">
        <f>_xll.qlInterestRateIndexMaturity($Y$21,AD2041,)</f>
        <v>53792</v>
      </c>
      <c r="AF2041" s="43" t="e">
        <f>_xll.qlTenorBasisValue(TenorBasis3M,AD2041,_xll.ohTrigger(trigger,$Y$36))</f>
        <v>#NUM!</v>
      </c>
      <c r="AG2041" s="82" t="e">
        <f t="shared" si="76"/>
        <v>#NUM!</v>
      </c>
      <c r="AH2041" s="82">
        <f>_xll.qlIndexFixing($Y$21,$AC2041,TRUE,_xll.ohTrigger(trigger))</f>
        <v>1.5579238231142156E-2</v>
      </c>
      <c r="AI2041" s="43" t="e">
        <f>_xll.qlIndexFixing($Y$6,$AC2041,TRUE,trigger)</f>
        <v>#NUM!</v>
      </c>
      <c r="AJ2041" s="45" t="e">
        <f t="shared" si="77"/>
        <v>#NUM!</v>
      </c>
    </row>
    <row r="2042" spans="28:36" x14ac:dyDescent="0.2">
      <c r="AB2042" s="114" t="s">
        <v>87</v>
      </c>
      <c r="AC2042" s="40">
        <f>_xll.qlInterestRateIndexFixingDate($Y$21,AD2042)</f>
        <v>53707</v>
      </c>
      <c r="AD2042" s="40">
        <f>_xll.qlCalendarAdvance(calendar,$AD2041,AB2042,,,trigger)</f>
        <v>53709</v>
      </c>
      <c r="AE2042" s="40">
        <f>_xll.qlInterestRateIndexMaturity($Y$21,AD2042,)</f>
        <v>53799</v>
      </c>
      <c r="AF2042" s="43" t="e">
        <f>_xll.qlTenorBasisValue(TenorBasis3M,AD2042,_xll.ohTrigger(trigger,$Y$36))</f>
        <v>#NUM!</v>
      </c>
      <c r="AG2042" s="82" t="e">
        <f t="shared" si="76"/>
        <v>#NUM!</v>
      </c>
      <c r="AH2042" s="82">
        <f>_xll.qlIndexFixing($Y$21,$AC2042,TRUE,_xll.ohTrigger(trigger))</f>
        <v>1.5581547297808029E-2</v>
      </c>
      <c r="AI2042" s="43" t="e">
        <f>_xll.qlIndexFixing($Y$6,$AC2042,TRUE,trigger)</f>
        <v>#NUM!</v>
      </c>
      <c r="AJ2042" s="45" t="e">
        <f t="shared" si="77"/>
        <v>#NUM!</v>
      </c>
    </row>
    <row r="2043" spans="28:36" x14ac:dyDescent="0.2">
      <c r="AB2043" s="114" t="s">
        <v>87</v>
      </c>
      <c r="AC2043" s="40">
        <f>_xll.qlInterestRateIndexFixingDate($Y$21,AD2043)</f>
        <v>53714</v>
      </c>
      <c r="AD2043" s="40">
        <f>_xll.qlCalendarAdvance(calendar,$AD2042,AB2043,,,trigger)</f>
        <v>53716</v>
      </c>
      <c r="AE2043" s="40">
        <f>_xll.qlInterestRateIndexMaturity($Y$21,AD2043,)</f>
        <v>53806</v>
      </c>
      <c r="AF2043" s="43" t="e">
        <f>_xll.qlTenorBasisValue(TenorBasis3M,AD2043,_xll.ohTrigger(trigger,$Y$36))</f>
        <v>#NUM!</v>
      </c>
      <c r="AG2043" s="82" t="e">
        <f t="shared" si="76"/>
        <v>#NUM!</v>
      </c>
      <c r="AH2043" s="82">
        <f>_xll.qlIndexFixing($Y$21,$AC2043,TRUE,_xll.ohTrigger(trigger))</f>
        <v>1.5583823846438527E-2</v>
      </c>
      <c r="AI2043" s="43" t="e">
        <f>_xll.qlIndexFixing($Y$6,$AC2043,TRUE,trigger)</f>
        <v>#NUM!</v>
      </c>
      <c r="AJ2043" s="45" t="e">
        <f t="shared" si="77"/>
        <v>#NUM!</v>
      </c>
    </row>
    <row r="2044" spans="28:36" x14ac:dyDescent="0.2">
      <c r="AB2044" s="114" t="s">
        <v>87</v>
      </c>
      <c r="AC2044" s="40">
        <f>_xll.qlInterestRateIndexFixingDate($Y$21,AD2044)</f>
        <v>53721</v>
      </c>
      <c r="AD2044" s="40">
        <f>_xll.qlCalendarAdvance(calendar,$AD2043,AB2044,,,trigger)</f>
        <v>53723</v>
      </c>
      <c r="AE2044" s="40">
        <f>_xll.qlInterestRateIndexMaturity($Y$21,AD2044,)</f>
        <v>53812</v>
      </c>
      <c r="AF2044" s="43" t="e">
        <f>_xll.qlTenorBasisValue(TenorBasis3M,AD2044,_xll.ohTrigger(trigger,$Y$36))</f>
        <v>#NUM!</v>
      </c>
      <c r="AG2044" s="82" t="e">
        <f t="shared" si="76"/>
        <v>#NUM!</v>
      </c>
      <c r="AH2044" s="82">
        <f>_xll.qlIndexFixing($Y$21,$AC2044,TRUE,_xll.ohTrigger(trigger))</f>
        <v>1.5585576669640536E-2</v>
      </c>
      <c r="AI2044" s="43" t="e">
        <f>_xll.qlIndexFixing($Y$6,$AC2044,TRUE,trigger)</f>
        <v>#NUM!</v>
      </c>
      <c r="AJ2044" s="45" t="e">
        <f t="shared" si="77"/>
        <v>#NUM!</v>
      </c>
    </row>
    <row r="2045" spans="28:36" x14ac:dyDescent="0.2">
      <c r="AB2045" s="114" t="s">
        <v>87</v>
      </c>
      <c r="AC2045" s="40">
        <f>_xll.qlInterestRateIndexFixingDate($Y$21,AD2045)</f>
        <v>53728</v>
      </c>
      <c r="AD2045" s="40">
        <f>_xll.qlCalendarAdvance(calendar,$AD2044,AB2045,,,trigger)</f>
        <v>53730</v>
      </c>
      <c r="AE2045" s="40">
        <f>_xll.qlInterestRateIndexMaturity($Y$21,AD2045,)</f>
        <v>53819</v>
      </c>
      <c r="AF2045" s="43" t="e">
        <f>_xll.qlTenorBasisValue(TenorBasis3M,AD2045,_xll.ohTrigger(trigger,$Y$36))</f>
        <v>#NUM!</v>
      </c>
      <c r="AG2045" s="82" t="e">
        <f t="shared" si="76"/>
        <v>#NUM!</v>
      </c>
      <c r="AH2045" s="82">
        <f>_xll.qlIndexFixing($Y$21,$AC2045,TRUE,_xll.ohTrigger(trigger))</f>
        <v>1.5587790409099246E-2</v>
      </c>
      <c r="AI2045" s="43" t="e">
        <f>_xll.qlIndexFixing($Y$6,$AC2045,TRUE,trigger)</f>
        <v>#NUM!</v>
      </c>
      <c r="AJ2045" s="45" t="e">
        <f t="shared" si="77"/>
        <v>#NUM!</v>
      </c>
    </row>
    <row r="2046" spans="28:36" x14ac:dyDescent="0.2">
      <c r="AB2046" s="114" t="s">
        <v>87</v>
      </c>
      <c r="AC2046" s="40">
        <f>_xll.qlInterestRateIndexFixingDate($Y$21,AD2046)</f>
        <v>53735</v>
      </c>
      <c r="AD2046" s="40">
        <f>_xll.qlCalendarAdvance(calendar,$AD2045,AB2046,,,trigger)</f>
        <v>53737</v>
      </c>
      <c r="AE2046" s="40">
        <f>_xll.qlInterestRateIndexMaturity($Y$21,AD2046,)</f>
        <v>53826</v>
      </c>
      <c r="AF2046" s="43" t="e">
        <f>_xll.qlTenorBasisValue(TenorBasis3M,AD2046,_xll.ohTrigger(trigger,$Y$36))</f>
        <v>#NUM!</v>
      </c>
      <c r="AG2046" s="82" t="e">
        <f t="shared" si="76"/>
        <v>#NUM!</v>
      </c>
      <c r="AH2046" s="82">
        <f>_xll.qlIndexFixing($Y$21,$AC2046,TRUE,_xll.ohTrigger(trigger))</f>
        <v>1.5589971631754327E-2</v>
      </c>
      <c r="AI2046" s="43" t="e">
        <f>_xll.qlIndexFixing($Y$6,$AC2046,TRUE,trigger)</f>
        <v>#NUM!</v>
      </c>
      <c r="AJ2046" s="45" t="e">
        <f t="shared" si="77"/>
        <v>#NUM!</v>
      </c>
    </row>
    <row r="2047" spans="28:36" x14ac:dyDescent="0.2">
      <c r="AB2047" s="114" t="s">
        <v>87</v>
      </c>
      <c r="AC2047" s="40">
        <f>_xll.qlInterestRateIndexFixingDate($Y$21,AD2047)</f>
        <v>53742</v>
      </c>
      <c r="AD2047" s="40">
        <f>_xll.qlCalendarAdvance(calendar,$AD2046,AB2047,,,trigger)</f>
        <v>53744</v>
      </c>
      <c r="AE2047" s="40">
        <f>_xll.qlInterestRateIndexMaturity($Y$21,AD2047,)</f>
        <v>53833</v>
      </c>
      <c r="AF2047" s="43" t="e">
        <f>_xll.qlTenorBasisValue(TenorBasis3M,AD2047,_xll.ohTrigger(trigger,$Y$36))</f>
        <v>#NUM!</v>
      </c>
      <c r="AG2047" s="82" t="e">
        <f t="shared" si="76"/>
        <v>#NUM!</v>
      </c>
      <c r="AH2047" s="82">
        <f>_xll.qlIndexFixing($Y$21,$AC2047,TRUE,_xll.ohTrigger(trigger))</f>
        <v>1.5592120337553682E-2</v>
      </c>
      <c r="AI2047" s="43" t="e">
        <f>_xll.qlIndexFixing($Y$6,$AC2047,TRUE,trigger)</f>
        <v>#NUM!</v>
      </c>
      <c r="AJ2047" s="45" t="e">
        <f t="shared" si="77"/>
        <v>#NUM!</v>
      </c>
    </row>
    <row r="2048" spans="28:36" x14ac:dyDescent="0.2">
      <c r="AB2048" s="114" t="s">
        <v>87</v>
      </c>
      <c r="AC2048" s="40">
        <f>_xll.qlInterestRateIndexFixingDate($Y$21,AD2048)</f>
        <v>53749</v>
      </c>
      <c r="AD2048" s="40">
        <f>_xll.qlCalendarAdvance(calendar,$AD2047,AB2048,,,trigger)</f>
        <v>53751</v>
      </c>
      <c r="AE2048" s="40">
        <f>_xll.qlInterestRateIndexMaturity($Y$21,AD2048,)</f>
        <v>53843</v>
      </c>
      <c r="AF2048" s="43" t="e">
        <f>_xll.qlTenorBasisValue(TenorBasis3M,AD2048,_xll.ohTrigger(trigger,$Y$36))</f>
        <v>#NUM!</v>
      </c>
      <c r="AG2048" s="82" t="e">
        <f t="shared" si="76"/>
        <v>#NUM!</v>
      </c>
      <c r="AH2048" s="82">
        <f>_xll.qlIndexFixing($Y$21,$AC2048,TRUE,_xll.ohTrigger(trigger))</f>
        <v>1.5595682801634786E-2</v>
      </c>
      <c r="AI2048" s="43" t="e">
        <f>_xll.qlIndexFixing($Y$6,$AC2048,TRUE,trigger)</f>
        <v>#NUM!</v>
      </c>
      <c r="AJ2048" s="45" t="e">
        <f t="shared" si="77"/>
        <v>#NUM!</v>
      </c>
    </row>
    <row r="2049" spans="28:36" x14ac:dyDescent="0.2">
      <c r="AB2049" s="114" t="s">
        <v>87</v>
      </c>
      <c r="AC2049" s="40">
        <f>_xll.qlInterestRateIndexFixingDate($Y$21,AD2049)</f>
        <v>53756</v>
      </c>
      <c r="AD2049" s="40">
        <f>_xll.qlCalendarAdvance(calendar,$AD2048,AB2049,,,trigger)</f>
        <v>53758</v>
      </c>
      <c r="AE2049" s="40">
        <f>_xll.qlInterestRateIndexMaturity($Y$21,AD2049,)</f>
        <v>53850</v>
      </c>
      <c r="AF2049" s="43" t="e">
        <f>_xll.qlTenorBasisValue(TenorBasis3M,AD2049,_xll.ohTrigger(trigger,$Y$36))</f>
        <v>#NUM!</v>
      </c>
      <c r="AG2049" s="82" t="e">
        <f t="shared" si="76"/>
        <v>#NUM!</v>
      </c>
      <c r="AH2049" s="82">
        <f>_xll.qlIndexFixing($Y$21,$AC2049,TRUE,_xll.ohTrigger(trigger))</f>
        <v>1.5597759775030666E-2</v>
      </c>
      <c r="AI2049" s="43" t="e">
        <f>_xll.qlIndexFixing($Y$6,$AC2049,TRUE,trigger)</f>
        <v>#NUM!</v>
      </c>
      <c r="AJ2049" s="45" t="e">
        <f t="shared" si="77"/>
        <v>#NUM!</v>
      </c>
    </row>
    <row r="2050" spans="28:36" x14ac:dyDescent="0.2">
      <c r="AB2050" s="114" t="s">
        <v>87</v>
      </c>
      <c r="AC2050" s="40">
        <f>_xll.qlInterestRateIndexFixingDate($Y$21,AD2050)</f>
        <v>53763</v>
      </c>
      <c r="AD2050" s="40">
        <f>_xll.qlCalendarAdvance(calendar,$AD2049,AB2050,,,trigger)</f>
        <v>53765</v>
      </c>
      <c r="AE2050" s="40">
        <f>_xll.qlInterestRateIndexMaturity($Y$21,AD2050,)</f>
        <v>53857</v>
      </c>
      <c r="AF2050" s="43" t="e">
        <f>_xll.qlTenorBasisValue(TenorBasis3M,AD2050,_xll.ohTrigger(trigger,$Y$36))</f>
        <v>#NUM!</v>
      </c>
      <c r="AG2050" s="82" t="e">
        <f t="shared" si="76"/>
        <v>#NUM!</v>
      </c>
      <c r="AH2050" s="82">
        <f>_xll.qlIndexFixing($Y$21,$AC2050,TRUE,_xll.ohTrigger(trigger))</f>
        <v>1.5599804227225161E-2</v>
      </c>
      <c r="AI2050" s="43" t="e">
        <f>_xll.qlIndexFixing($Y$6,$AC2050,TRUE,trigger)</f>
        <v>#NUM!</v>
      </c>
      <c r="AJ2050" s="45" t="e">
        <f t="shared" si="77"/>
        <v>#NUM!</v>
      </c>
    </row>
    <row r="2051" spans="28:36" x14ac:dyDescent="0.2">
      <c r="AB2051" s="114" t="s">
        <v>87</v>
      </c>
      <c r="AC2051" s="40">
        <f>_xll.qlInterestRateIndexFixingDate($Y$21,AD2051)</f>
        <v>53770</v>
      </c>
      <c r="AD2051" s="40">
        <f>_xll.qlCalendarAdvance(calendar,$AD2050,AB2051,,,trigger)</f>
        <v>53772</v>
      </c>
      <c r="AE2051" s="40">
        <f>_xll.qlInterestRateIndexMaturity($Y$21,AD2051,)</f>
        <v>53864</v>
      </c>
      <c r="AF2051" s="43" t="e">
        <f>_xll.qlTenorBasisValue(TenorBasis3M,AD2051,_xll.ohTrigger(trigger,$Y$36))</f>
        <v>#NUM!</v>
      </c>
      <c r="AG2051" s="82" t="e">
        <f t="shared" si="76"/>
        <v>#NUM!</v>
      </c>
      <c r="AH2051" s="82">
        <f>_xll.qlIndexFixing($Y$21,$AC2051,TRUE,_xll.ohTrigger(trigger))</f>
        <v>1.5601816158167008E-2</v>
      </c>
      <c r="AI2051" s="43" t="e">
        <f>_xll.qlIndexFixing($Y$6,$AC2051,TRUE,trigger)</f>
        <v>#NUM!</v>
      </c>
      <c r="AJ2051" s="45" t="e">
        <f t="shared" si="77"/>
        <v>#NUM!</v>
      </c>
    </row>
    <row r="2052" spans="28:36" x14ac:dyDescent="0.2">
      <c r="AB2052" s="114" t="s">
        <v>87</v>
      </c>
      <c r="AC2052" s="40">
        <f>_xll.qlInterestRateIndexFixingDate($Y$21,AD2052)</f>
        <v>53777</v>
      </c>
      <c r="AD2052" s="40">
        <f>_xll.qlCalendarAdvance(calendar,$AD2051,AB2052,,,trigger)</f>
        <v>53779</v>
      </c>
      <c r="AE2052" s="40">
        <f>_xll.qlInterestRateIndexMaturity($Y$21,AD2052,)</f>
        <v>53871</v>
      </c>
      <c r="AF2052" s="43" t="e">
        <f>_xll.qlTenorBasisValue(TenorBasis3M,AD2052,_xll.ohTrigger(trigger,$Y$36))</f>
        <v>#NUM!</v>
      </c>
      <c r="AG2052" s="82" t="e">
        <f t="shared" ref="AG2052:AG2115" si="78">AI2052</f>
        <v>#NUM!</v>
      </c>
      <c r="AH2052" s="82">
        <f>_xll.qlIndexFixing($Y$21,$AC2052,TRUE,_xll.ohTrigger(trigger))</f>
        <v>1.5603795567804944E-2</v>
      </c>
      <c r="AI2052" s="43" t="e">
        <f>_xll.qlIndexFixing($Y$6,$AC2052,TRUE,trigger)</f>
        <v>#NUM!</v>
      </c>
      <c r="AJ2052" s="45" t="e">
        <f t="shared" ref="AJ2052:AJ2115" si="79">(AH2052-AI2052)*10000</f>
        <v>#NUM!</v>
      </c>
    </row>
    <row r="2053" spans="28:36" x14ac:dyDescent="0.2">
      <c r="AB2053" s="114" t="s">
        <v>87</v>
      </c>
      <c r="AC2053" s="40">
        <f>_xll.qlInterestRateIndexFixingDate($Y$21,AD2053)</f>
        <v>53784</v>
      </c>
      <c r="AD2053" s="40">
        <f>_xll.qlCalendarAdvance(calendar,$AD2052,AB2053,,,trigger)</f>
        <v>53786</v>
      </c>
      <c r="AE2053" s="40">
        <f>_xll.qlInterestRateIndexMaturity($Y$21,AD2053,)</f>
        <v>53877</v>
      </c>
      <c r="AF2053" s="43" t="e">
        <f>_xll.qlTenorBasisValue(TenorBasis3M,AD2053,_xll.ohTrigger(trigger,$Y$36))</f>
        <v>#NUM!</v>
      </c>
      <c r="AG2053" s="82" t="e">
        <f t="shared" si="78"/>
        <v>#NUM!</v>
      </c>
      <c r="AH2053" s="82">
        <f>_xll.qlIndexFixing($Y$21,$AC2053,TRUE,_xll.ohTrigger(trigger))</f>
        <v>1.5605271742538193E-2</v>
      </c>
      <c r="AI2053" s="43" t="e">
        <f>_xll.qlIndexFixing($Y$6,$AC2053,TRUE,trigger)</f>
        <v>#NUM!</v>
      </c>
      <c r="AJ2053" s="45" t="e">
        <f t="shared" si="79"/>
        <v>#NUM!</v>
      </c>
    </row>
    <row r="2054" spans="28:36" x14ac:dyDescent="0.2">
      <c r="AB2054" s="114" t="s">
        <v>87</v>
      </c>
      <c r="AC2054" s="40">
        <f>_xll.qlInterestRateIndexFixingDate($Y$21,AD2054)</f>
        <v>53791</v>
      </c>
      <c r="AD2054" s="40">
        <f>_xll.qlCalendarAdvance(calendar,$AD2053,AB2054,,,trigger)</f>
        <v>53793</v>
      </c>
      <c r="AE2054" s="40">
        <f>_xll.qlInterestRateIndexMaturity($Y$21,AD2054,)</f>
        <v>53884</v>
      </c>
      <c r="AF2054" s="43" t="e">
        <f>_xll.qlTenorBasisValue(TenorBasis3M,AD2054,_xll.ohTrigger(trigger,$Y$36))</f>
        <v>#NUM!</v>
      </c>
      <c r="AG2054" s="82" t="e">
        <f t="shared" si="78"/>
        <v>#NUM!</v>
      </c>
      <c r="AH2054" s="82">
        <f>_xll.qlIndexFixing($Y$21,$AC2054,TRUE,_xll.ohTrigger(trigger))</f>
        <v>1.5607188349461471E-2</v>
      </c>
      <c r="AI2054" s="43" t="e">
        <f>_xll.qlIndexFixing($Y$6,$AC2054,TRUE,trigger)</f>
        <v>#NUM!</v>
      </c>
      <c r="AJ2054" s="45" t="e">
        <f t="shared" si="79"/>
        <v>#NUM!</v>
      </c>
    </row>
    <row r="2055" spans="28:36" x14ac:dyDescent="0.2">
      <c r="AB2055" s="114" t="s">
        <v>87</v>
      </c>
      <c r="AC2055" s="40">
        <f>_xll.qlInterestRateIndexFixingDate($Y$21,AD2055)</f>
        <v>53798</v>
      </c>
      <c r="AD2055" s="40">
        <f>_xll.qlCalendarAdvance(calendar,$AD2054,AB2055,,,trigger)</f>
        <v>53800</v>
      </c>
      <c r="AE2055" s="40">
        <f>_xll.qlInterestRateIndexMaturity($Y$21,AD2055,)</f>
        <v>53891</v>
      </c>
      <c r="AF2055" s="43" t="e">
        <f>_xll.qlTenorBasisValue(TenorBasis3M,AD2055,_xll.ohTrigger(trigger,$Y$36))</f>
        <v>#NUM!</v>
      </c>
      <c r="AG2055" s="82" t="e">
        <f t="shared" si="78"/>
        <v>#NUM!</v>
      </c>
      <c r="AH2055" s="82">
        <f>_xll.qlIndexFixing($Y$21,$AC2055,TRUE,_xll.ohTrigger(trigger))</f>
        <v>1.5609072436337435E-2</v>
      </c>
      <c r="AI2055" s="43" t="e">
        <f>_xll.qlIndexFixing($Y$6,$AC2055,TRUE,trigger)</f>
        <v>#NUM!</v>
      </c>
      <c r="AJ2055" s="45" t="e">
        <f t="shared" si="79"/>
        <v>#NUM!</v>
      </c>
    </row>
    <row r="2056" spans="28:36" x14ac:dyDescent="0.2">
      <c r="AB2056" s="114" t="s">
        <v>87</v>
      </c>
      <c r="AC2056" s="40">
        <f>_xll.qlInterestRateIndexFixingDate($Y$21,AD2056)</f>
        <v>53805</v>
      </c>
      <c r="AD2056" s="40">
        <f>_xll.qlCalendarAdvance(calendar,$AD2055,AB2056,,,trigger)</f>
        <v>53807</v>
      </c>
      <c r="AE2056" s="40">
        <f>_xll.qlInterestRateIndexMaturity($Y$21,AD2056,)</f>
        <v>53898</v>
      </c>
      <c r="AF2056" s="43" t="e">
        <f>_xll.qlTenorBasisValue(TenorBasis3M,AD2056,_xll.ohTrigger(trigger,$Y$36))</f>
        <v>#NUM!</v>
      </c>
      <c r="AG2056" s="82" t="e">
        <f t="shared" si="78"/>
        <v>#NUM!</v>
      </c>
      <c r="AH2056" s="82">
        <f>_xll.qlIndexFixing($Y$21,$AC2056,TRUE,_xll.ohTrigger(trigger))</f>
        <v>1.5610924003120408E-2</v>
      </c>
      <c r="AI2056" s="43" t="e">
        <f>_xll.qlIndexFixing($Y$6,$AC2056,TRUE,trigger)</f>
        <v>#NUM!</v>
      </c>
      <c r="AJ2056" s="45" t="e">
        <f t="shared" si="79"/>
        <v>#NUM!</v>
      </c>
    </row>
    <row r="2057" spans="28:36" x14ac:dyDescent="0.2">
      <c r="AB2057" s="114" t="s">
        <v>87</v>
      </c>
      <c r="AC2057" s="40">
        <f>_xll.qlInterestRateIndexFixingDate($Y$21,AD2057)</f>
        <v>53811</v>
      </c>
      <c r="AD2057" s="40">
        <f>_xll.qlCalendarAdvance(calendar,$AD2056,AB2057,,,trigger)</f>
        <v>53814</v>
      </c>
      <c r="AE2057" s="40">
        <f>_xll.qlInterestRateIndexMaturity($Y$21,AD2057,)</f>
        <v>53906</v>
      </c>
      <c r="AF2057" s="43" t="e">
        <f>_xll.qlTenorBasisValue(TenorBasis3M,AD2057,_xll.ohTrigger(trigger,$Y$36))</f>
        <v>#NUM!</v>
      </c>
      <c r="AG2057" s="82" t="e">
        <f t="shared" si="78"/>
        <v>#NUM!</v>
      </c>
      <c r="AH2057" s="82">
        <f>_xll.qlIndexFixing($Y$21,$AC2057,TRUE,_xll.ohTrigger(trigger))</f>
        <v>1.5613204794766E-2</v>
      </c>
      <c r="AI2057" s="43" t="e">
        <f>_xll.qlIndexFixing($Y$6,$AC2057,TRUE,trigger)</f>
        <v>#NUM!</v>
      </c>
      <c r="AJ2057" s="45" t="e">
        <f t="shared" si="79"/>
        <v>#NUM!</v>
      </c>
    </row>
    <row r="2058" spans="28:36" x14ac:dyDescent="0.2">
      <c r="AB2058" s="114" t="s">
        <v>87</v>
      </c>
      <c r="AC2058" s="40">
        <f>_xll.qlInterestRateIndexFixingDate($Y$21,AD2058)</f>
        <v>53819</v>
      </c>
      <c r="AD2058" s="40">
        <f>_xll.qlCalendarAdvance(calendar,$AD2057,AB2058,,,trigger)</f>
        <v>53821</v>
      </c>
      <c r="AE2058" s="40">
        <f>_xll.qlInterestRateIndexMaturity($Y$21,AD2058,)</f>
        <v>53913</v>
      </c>
      <c r="AF2058" s="43" t="e">
        <f>_xll.qlTenorBasisValue(TenorBasis3M,AD2058,_xll.ohTrigger(trigger,$Y$36))</f>
        <v>#NUM!</v>
      </c>
      <c r="AG2058" s="82" t="e">
        <f t="shared" si="78"/>
        <v>#NUM!</v>
      </c>
      <c r="AH2058" s="82">
        <f>_xll.qlIndexFixing($Y$21,$AC2058,TRUE,_xll.ohTrigger(trigger))</f>
        <v>1.5614989075585615E-2</v>
      </c>
      <c r="AI2058" s="43" t="e">
        <f>_xll.qlIndexFixing($Y$6,$AC2058,TRUE,trigger)</f>
        <v>#NUM!</v>
      </c>
      <c r="AJ2058" s="45" t="e">
        <f t="shared" si="79"/>
        <v>#NUM!</v>
      </c>
    </row>
    <row r="2059" spans="28:36" x14ac:dyDescent="0.2">
      <c r="AB2059" s="114" t="s">
        <v>87</v>
      </c>
      <c r="AC2059" s="40">
        <f>_xll.qlInterestRateIndexFixingDate($Y$21,AD2059)</f>
        <v>53826</v>
      </c>
      <c r="AD2059" s="40">
        <f>_xll.qlCalendarAdvance(calendar,$AD2058,AB2059,,,trigger)</f>
        <v>53828</v>
      </c>
      <c r="AE2059" s="40">
        <f>_xll.qlInterestRateIndexMaturity($Y$21,AD2059,)</f>
        <v>53920</v>
      </c>
      <c r="AF2059" s="43" t="e">
        <f>_xll.qlTenorBasisValue(TenorBasis3M,AD2059,_xll.ohTrigger(trigger,$Y$36))</f>
        <v>#NUM!</v>
      </c>
      <c r="AG2059" s="82" t="e">
        <f t="shared" si="78"/>
        <v>#NUM!</v>
      </c>
      <c r="AH2059" s="82">
        <f>_xll.qlIndexFixing($Y$21,$AC2059,TRUE,_xll.ohTrigger(trigger))</f>
        <v>1.5616740834773758E-2</v>
      </c>
      <c r="AI2059" s="43" t="e">
        <f>_xll.qlIndexFixing($Y$6,$AC2059,TRUE,trigger)</f>
        <v>#NUM!</v>
      </c>
      <c r="AJ2059" s="45" t="e">
        <f t="shared" si="79"/>
        <v>#NUM!</v>
      </c>
    </row>
    <row r="2060" spans="28:36" x14ac:dyDescent="0.2">
      <c r="AB2060" s="114" t="s">
        <v>87</v>
      </c>
      <c r="AC2060" s="40">
        <f>_xll.qlInterestRateIndexFixingDate($Y$21,AD2060)</f>
        <v>53833</v>
      </c>
      <c r="AD2060" s="40">
        <f>_xll.qlCalendarAdvance(calendar,$AD2059,AB2060,,,trigger)</f>
        <v>53835</v>
      </c>
      <c r="AE2060" s="40">
        <f>_xll.qlInterestRateIndexMaturity($Y$21,AD2060,)</f>
        <v>53927</v>
      </c>
      <c r="AF2060" s="43" t="e">
        <f>_xll.qlTenorBasisValue(TenorBasis3M,AD2060,_xll.ohTrigger(trigger,$Y$36))</f>
        <v>#NUM!</v>
      </c>
      <c r="AG2060" s="82" t="e">
        <f t="shared" si="78"/>
        <v>#NUM!</v>
      </c>
      <c r="AH2060" s="82">
        <f>_xll.qlIndexFixing($Y$21,$AC2060,TRUE,_xll.ohTrigger(trigger))</f>
        <v>1.5618460072290456E-2</v>
      </c>
      <c r="AI2060" s="43" t="e">
        <f>_xll.qlIndexFixing($Y$6,$AC2060,TRUE,trigger)</f>
        <v>#NUM!</v>
      </c>
      <c r="AJ2060" s="45" t="e">
        <f t="shared" si="79"/>
        <v>#NUM!</v>
      </c>
    </row>
    <row r="2061" spans="28:36" x14ac:dyDescent="0.2">
      <c r="AB2061" s="114" t="s">
        <v>87</v>
      </c>
      <c r="AC2061" s="40">
        <f>_xll.qlInterestRateIndexFixingDate($Y$21,AD2061)</f>
        <v>53840</v>
      </c>
      <c r="AD2061" s="40">
        <f>_xll.qlCalendarAdvance(calendar,$AD2060,AB2061,,,trigger)</f>
        <v>53842</v>
      </c>
      <c r="AE2061" s="40">
        <f>_xll.qlInterestRateIndexMaturity($Y$21,AD2061,)</f>
        <v>53934</v>
      </c>
      <c r="AF2061" s="43" t="e">
        <f>_xll.qlTenorBasisValue(TenorBasis3M,AD2061,_xll.ohTrigger(trigger,$Y$36))</f>
        <v>#NUM!</v>
      </c>
      <c r="AG2061" s="82" t="e">
        <f t="shared" si="78"/>
        <v>#NUM!</v>
      </c>
      <c r="AH2061" s="82">
        <f>_xll.qlIndexFixing($Y$21,$AC2061,TRUE,_xll.ohTrigger(trigger))</f>
        <v>1.5620146788088792E-2</v>
      </c>
      <c r="AI2061" s="43" t="e">
        <f>_xll.qlIndexFixing($Y$6,$AC2061,TRUE,trigger)</f>
        <v>#NUM!</v>
      </c>
      <c r="AJ2061" s="45" t="e">
        <f t="shared" si="79"/>
        <v>#NUM!</v>
      </c>
    </row>
    <row r="2062" spans="28:36" x14ac:dyDescent="0.2">
      <c r="AB2062" s="114" t="s">
        <v>87</v>
      </c>
      <c r="AC2062" s="40">
        <f>_xll.qlInterestRateIndexFixingDate($Y$21,AD2062)</f>
        <v>53847</v>
      </c>
      <c r="AD2062" s="40">
        <f>_xll.qlCalendarAdvance(calendar,$AD2061,AB2062,,,trigger)</f>
        <v>53849</v>
      </c>
      <c r="AE2062" s="40">
        <f>_xll.qlInterestRateIndexMaturity($Y$21,AD2062,)</f>
        <v>53941</v>
      </c>
      <c r="AF2062" s="43" t="e">
        <f>_xll.qlTenorBasisValue(TenorBasis3M,AD2062,_xll.ohTrigger(trigger,$Y$36))</f>
        <v>#NUM!</v>
      </c>
      <c r="AG2062" s="82" t="e">
        <f t="shared" si="78"/>
        <v>#NUM!</v>
      </c>
      <c r="AH2062" s="82">
        <f>_xll.qlIndexFixing($Y$21,$AC2062,TRUE,_xll.ohTrigger(trigger))</f>
        <v>1.5621800982131406E-2</v>
      </c>
      <c r="AI2062" s="43" t="e">
        <f>_xll.qlIndexFixing($Y$6,$AC2062,TRUE,trigger)</f>
        <v>#NUM!</v>
      </c>
      <c r="AJ2062" s="45" t="e">
        <f t="shared" si="79"/>
        <v>#NUM!</v>
      </c>
    </row>
    <row r="2063" spans="28:36" x14ac:dyDescent="0.2">
      <c r="AB2063" s="114" t="s">
        <v>87</v>
      </c>
      <c r="AC2063" s="40">
        <f>_xll.qlInterestRateIndexFixingDate($Y$21,AD2063)</f>
        <v>53854</v>
      </c>
      <c r="AD2063" s="40">
        <f>_xll.qlCalendarAdvance(calendar,$AD2062,AB2063,,,trigger)</f>
        <v>53856</v>
      </c>
      <c r="AE2063" s="40">
        <f>_xll.qlInterestRateIndexMaturity($Y$21,AD2063,)</f>
        <v>53948</v>
      </c>
      <c r="AF2063" s="43" t="e">
        <f>_xll.qlTenorBasisValue(TenorBasis3M,AD2063,_xll.ohTrigger(trigger,$Y$36))</f>
        <v>#NUM!</v>
      </c>
      <c r="AG2063" s="82" t="e">
        <f t="shared" si="78"/>
        <v>#NUM!</v>
      </c>
      <c r="AH2063" s="82">
        <f>_xll.qlIndexFixing($Y$21,$AC2063,TRUE,_xll.ohTrigger(trigger))</f>
        <v>1.5623422654373114E-2</v>
      </c>
      <c r="AI2063" s="43" t="e">
        <f>_xll.qlIndexFixing($Y$6,$AC2063,TRUE,trigger)</f>
        <v>#NUM!</v>
      </c>
      <c r="AJ2063" s="45" t="e">
        <f t="shared" si="79"/>
        <v>#NUM!</v>
      </c>
    </row>
    <row r="2064" spans="28:36" x14ac:dyDescent="0.2">
      <c r="AB2064" s="114" t="s">
        <v>87</v>
      </c>
      <c r="AC2064" s="40">
        <f>_xll.qlInterestRateIndexFixingDate($Y$21,AD2064)</f>
        <v>53861</v>
      </c>
      <c r="AD2064" s="40">
        <f>_xll.qlCalendarAdvance(calendar,$AD2063,AB2064,,,trigger)</f>
        <v>53863</v>
      </c>
      <c r="AE2064" s="40">
        <f>_xll.qlInterestRateIndexMaturity($Y$21,AD2064,)</f>
        <v>53955</v>
      </c>
      <c r="AF2064" s="43" t="e">
        <f>_xll.qlTenorBasisValue(TenorBasis3M,AD2064,_xll.ohTrigger(trigger,$Y$36))</f>
        <v>#NUM!</v>
      </c>
      <c r="AG2064" s="82" t="e">
        <f t="shared" si="78"/>
        <v>#NUM!</v>
      </c>
      <c r="AH2064" s="82">
        <f>_xll.qlIndexFixing($Y$21,$AC2064,TRUE,_xll.ohTrigger(trigger))</f>
        <v>1.5625011804776559E-2</v>
      </c>
      <c r="AI2064" s="43" t="e">
        <f>_xll.qlIndexFixing($Y$6,$AC2064,TRUE,trigger)</f>
        <v>#NUM!</v>
      </c>
      <c r="AJ2064" s="45" t="e">
        <f t="shared" si="79"/>
        <v>#NUM!</v>
      </c>
    </row>
    <row r="2065" spans="28:36" x14ac:dyDescent="0.2">
      <c r="AB2065" s="114" t="s">
        <v>87</v>
      </c>
      <c r="AC2065" s="40">
        <f>_xll.qlInterestRateIndexFixingDate($Y$21,AD2065)</f>
        <v>53868</v>
      </c>
      <c r="AD2065" s="40">
        <f>_xll.qlCalendarAdvance(calendar,$AD2064,AB2065,,,trigger)</f>
        <v>53870</v>
      </c>
      <c r="AE2065" s="40">
        <f>_xll.qlInterestRateIndexMaturity($Y$21,AD2065,)</f>
        <v>53962</v>
      </c>
      <c r="AF2065" s="43" t="e">
        <f>_xll.qlTenorBasisValue(TenorBasis3M,AD2065,_xll.ohTrigger(trigger,$Y$36))</f>
        <v>#NUM!</v>
      </c>
      <c r="AG2065" s="82" t="e">
        <f t="shared" si="78"/>
        <v>#NUM!</v>
      </c>
      <c r="AH2065" s="82">
        <f>_xll.qlIndexFixing($Y$21,$AC2065,TRUE,_xll.ohTrigger(trigger))</f>
        <v>1.5626568433301766E-2</v>
      </c>
      <c r="AI2065" s="43" t="e">
        <f>_xll.qlIndexFixing($Y$6,$AC2065,TRUE,trigger)</f>
        <v>#NUM!</v>
      </c>
      <c r="AJ2065" s="45" t="e">
        <f t="shared" si="79"/>
        <v>#NUM!</v>
      </c>
    </row>
    <row r="2066" spans="28:36" x14ac:dyDescent="0.2">
      <c r="AB2066" s="114" t="s">
        <v>87</v>
      </c>
      <c r="AC2066" s="40">
        <f>_xll.qlInterestRateIndexFixingDate($Y$21,AD2066)</f>
        <v>53875</v>
      </c>
      <c r="AD2066" s="40">
        <f>_xll.qlCalendarAdvance(calendar,$AD2065,AB2066,,,trigger)</f>
        <v>53877</v>
      </c>
      <c r="AE2066" s="40">
        <f>_xll.qlInterestRateIndexMaturity($Y$21,AD2066,)</f>
        <v>53969</v>
      </c>
      <c r="AF2066" s="43" t="e">
        <f>_xll.qlTenorBasisValue(TenorBasis3M,AD2066,_xll.ohTrigger(trigger,$Y$36))</f>
        <v>#NUM!</v>
      </c>
      <c r="AG2066" s="82" t="e">
        <f t="shared" si="78"/>
        <v>#NUM!</v>
      </c>
      <c r="AH2066" s="82">
        <f>_xll.qlIndexFixing($Y$21,$AC2066,TRUE,_xll.ohTrigger(trigger))</f>
        <v>1.5628092539907906E-2</v>
      </c>
      <c r="AI2066" s="43" t="e">
        <f>_xll.qlIndexFixing($Y$6,$AC2066,TRUE,trigger)</f>
        <v>#NUM!</v>
      </c>
      <c r="AJ2066" s="45" t="e">
        <f t="shared" si="79"/>
        <v>#NUM!</v>
      </c>
    </row>
    <row r="2067" spans="28:36" x14ac:dyDescent="0.2">
      <c r="AB2067" s="114" t="s">
        <v>87</v>
      </c>
      <c r="AC2067" s="40">
        <f>_xll.qlInterestRateIndexFixingDate($Y$21,AD2067)</f>
        <v>53882</v>
      </c>
      <c r="AD2067" s="40">
        <f>_xll.qlCalendarAdvance(calendar,$AD2066,AB2067,,,trigger)</f>
        <v>53884</v>
      </c>
      <c r="AE2067" s="40">
        <f>_xll.qlInterestRateIndexMaturity($Y$21,AD2067,)</f>
        <v>53976</v>
      </c>
      <c r="AF2067" s="43" t="e">
        <f>_xll.qlTenorBasisValue(TenorBasis3M,AD2067,_xll.ohTrigger(trigger,$Y$36))</f>
        <v>#NUM!</v>
      </c>
      <c r="AG2067" s="82" t="e">
        <f t="shared" si="78"/>
        <v>#NUM!</v>
      </c>
      <c r="AH2067" s="82">
        <f>_xll.qlIndexFixing($Y$21,$AC2067,TRUE,_xll.ohTrigger(trigger))</f>
        <v>1.5629584124560218E-2</v>
      </c>
      <c r="AI2067" s="43" t="e">
        <f>_xll.qlIndexFixing($Y$6,$AC2067,TRUE,trigger)</f>
        <v>#NUM!</v>
      </c>
      <c r="AJ2067" s="45" t="e">
        <f t="shared" si="79"/>
        <v>#NUM!</v>
      </c>
    </row>
    <row r="2068" spans="28:36" x14ac:dyDescent="0.2">
      <c r="AB2068" s="114" t="s">
        <v>87</v>
      </c>
      <c r="AC2068" s="40">
        <f>_xll.qlInterestRateIndexFixingDate($Y$21,AD2068)</f>
        <v>53889</v>
      </c>
      <c r="AD2068" s="40">
        <f>_xll.qlCalendarAdvance(calendar,$AD2067,AB2068,,,trigger)</f>
        <v>53891</v>
      </c>
      <c r="AE2068" s="40">
        <f>_xll.qlInterestRateIndexMaturity($Y$21,AD2068,)</f>
        <v>53983</v>
      </c>
      <c r="AF2068" s="43" t="e">
        <f>_xll.qlTenorBasisValue(TenorBasis3M,AD2068,_xll.ohTrigger(trigger,$Y$36))</f>
        <v>#NUM!</v>
      </c>
      <c r="AG2068" s="82" t="e">
        <f t="shared" si="78"/>
        <v>#NUM!</v>
      </c>
      <c r="AH2068" s="82">
        <f>_xll.qlIndexFixing($Y$21,$AC2068,TRUE,_xll.ohTrigger(trigger))</f>
        <v>1.5631043187220476E-2</v>
      </c>
      <c r="AI2068" s="43" t="e">
        <f>_xll.qlIndexFixing($Y$6,$AC2068,TRUE,trigger)</f>
        <v>#NUM!</v>
      </c>
      <c r="AJ2068" s="45" t="e">
        <f t="shared" si="79"/>
        <v>#NUM!</v>
      </c>
    </row>
    <row r="2069" spans="28:36" x14ac:dyDescent="0.2">
      <c r="AB2069" s="114" t="s">
        <v>87</v>
      </c>
      <c r="AC2069" s="40">
        <f>_xll.qlInterestRateIndexFixingDate($Y$21,AD2069)</f>
        <v>53896</v>
      </c>
      <c r="AD2069" s="40">
        <f>_xll.qlCalendarAdvance(calendar,$AD2068,AB2069,,,trigger)</f>
        <v>53898</v>
      </c>
      <c r="AE2069" s="40">
        <f>_xll.qlInterestRateIndexMaturity($Y$21,AD2069,)</f>
        <v>53990</v>
      </c>
      <c r="AF2069" s="43" t="e">
        <f>_xll.qlTenorBasisValue(TenorBasis3M,AD2069,_xll.ohTrigger(trigger,$Y$36))</f>
        <v>#NUM!</v>
      </c>
      <c r="AG2069" s="82" t="e">
        <f t="shared" si="78"/>
        <v>#NUM!</v>
      </c>
      <c r="AH2069" s="82">
        <f>_xll.qlIndexFixing($Y$21,$AC2069,TRUE,_xll.ohTrigger(trigger))</f>
        <v>1.5632469727851317E-2</v>
      </c>
      <c r="AI2069" s="43" t="e">
        <f>_xll.qlIndexFixing($Y$6,$AC2069,TRUE,trigger)</f>
        <v>#NUM!</v>
      </c>
      <c r="AJ2069" s="45" t="e">
        <f t="shared" si="79"/>
        <v>#NUM!</v>
      </c>
    </row>
    <row r="2070" spans="28:36" x14ac:dyDescent="0.2">
      <c r="AB2070" s="114" t="s">
        <v>87</v>
      </c>
      <c r="AC2070" s="40">
        <f>_xll.qlInterestRateIndexFixingDate($Y$21,AD2070)</f>
        <v>53903</v>
      </c>
      <c r="AD2070" s="40">
        <f>_xll.qlCalendarAdvance(calendar,$AD2069,AB2070,,,trigger)</f>
        <v>53905</v>
      </c>
      <c r="AE2070" s="40">
        <f>_xll.qlInterestRateIndexMaturity($Y$21,AD2070,)</f>
        <v>53997</v>
      </c>
      <c r="AF2070" s="43" t="e">
        <f>_xll.qlTenorBasisValue(TenorBasis3M,AD2070,_xll.ohTrigger(trigger,$Y$36))</f>
        <v>#NUM!</v>
      </c>
      <c r="AG2070" s="82" t="e">
        <f t="shared" si="78"/>
        <v>#NUM!</v>
      </c>
      <c r="AH2070" s="82">
        <f>_xll.qlIndexFixing($Y$21,$AC2070,TRUE,_xll.ohTrigger(trigger))</f>
        <v>1.5633863746418852E-2</v>
      </c>
      <c r="AI2070" s="43" t="e">
        <f>_xll.qlIndexFixing($Y$6,$AC2070,TRUE,trigger)</f>
        <v>#NUM!</v>
      </c>
      <c r="AJ2070" s="45" t="e">
        <f t="shared" si="79"/>
        <v>#NUM!</v>
      </c>
    </row>
    <row r="2071" spans="28:36" x14ac:dyDescent="0.2">
      <c r="AB2071" s="114" t="s">
        <v>87</v>
      </c>
      <c r="AC2071" s="40">
        <f>_xll.qlInterestRateIndexFixingDate($Y$21,AD2071)</f>
        <v>53910</v>
      </c>
      <c r="AD2071" s="40">
        <f>_xll.qlCalendarAdvance(calendar,$AD2070,AB2071,,,trigger)</f>
        <v>53912</v>
      </c>
      <c r="AE2071" s="40">
        <f>_xll.qlInterestRateIndexMaturity($Y$21,AD2071,)</f>
        <v>54004</v>
      </c>
      <c r="AF2071" s="43" t="e">
        <f>_xll.qlTenorBasisValue(TenorBasis3M,AD2071,_xll.ohTrigger(trigger,$Y$36))</f>
        <v>#NUM!</v>
      </c>
      <c r="AG2071" s="82" t="e">
        <f t="shared" si="78"/>
        <v>#NUM!</v>
      </c>
      <c r="AH2071" s="82">
        <f>_xll.qlIndexFixing($Y$21,$AC2071,TRUE,_xll.ohTrigger(trigger))</f>
        <v>1.5635225242886592E-2</v>
      </c>
      <c r="AI2071" s="43" t="e">
        <f>_xll.qlIndexFixing($Y$6,$AC2071,TRUE,trigger)</f>
        <v>#NUM!</v>
      </c>
      <c r="AJ2071" s="45" t="e">
        <f t="shared" si="79"/>
        <v>#NUM!</v>
      </c>
    </row>
    <row r="2072" spans="28:36" x14ac:dyDescent="0.2">
      <c r="AB2072" s="114" t="s">
        <v>87</v>
      </c>
      <c r="AC2072" s="40">
        <f>_xll.qlInterestRateIndexFixingDate($Y$21,AD2072)</f>
        <v>53917</v>
      </c>
      <c r="AD2072" s="40">
        <f>_xll.qlCalendarAdvance(calendar,$AD2071,AB2072,,,trigger)</f>
        <v>53919</v>
      </c>
      <c r="AE2072" s="40">
        <f>_xll.qlInterestRateIndexMaturity($Y$21,AD2072,)</f>
        <v>54011</v>
      </c>
      <c r="AF2072" s="43" t="e">
        <f>_xll.qlTenorBasisValue(TenorBasis3M,AD2072,_xll.ohTrigger(trigger,$Y$36))</f>
        <v>#NUM!</v>
      </c>
      <c r="AG2072" s="82" t="e">
        <f t="shared" si="78"/>
        <v>#NUM!</v>
      </c>
      <c r="AH2072" s="82">
        <f>_xll.qlIndexFixing($Y$21,$AC2072,TRUE,_xll.ohTrigger(trigger))</f>
        <v>1.5636554217223257E-2</v>
      </c>
      <c r="AI2072" s="43" t="e">
        <f>_xll.qlIndexFixing($Y$6,$AC2072,TRUE,trigger)</f>
        <v>#NUM!</v>
      </c>
      <c r="AJ2072" s="45" t="e">
        <f t="shared" si="79"/>
        <v>#NUM!</v>
      </c>
    </row>
    <row r="2073" spans="28:36" x14ac:dyDescent="0.2">
      <c r="AB2073" s="114" t="s">
        <v>87</v>
      </c>
      <c r="AC2073" s="40">
        <f>_xll.qlInterestRateIndexFixingDate($Y$21,AD2073)</f>
        <v>53924</v>
      </c>
      <c r="AD2073" s="40">
        <f>_xll.qlCalendarAdvance(calendar,$AD2072,AB2073,,,trigger)</f>
        <v>53926</v>
      </c>
      <c r="AE2073" s="40">
        <f>_xll.qlInterestRateIndexMaturity($Y$21,AD2073,)</f>
        <v>54018</v>
      </c>
      <c r="AF2073" s="43" t="e">
        <f>_xll.qlTenorBasisValue(TenorBasis3M,AD2073,_xll.ohTrigger(trigger,$Y$36))</f>
        <v>#NUM!</v>
      </c>
      <c r="AG2073" s="82" t="e">
        <f t="shared" si="78"/>
        <v>#NUM!</v>
      </c>
      <c r="AH2073" s="82">
        <f>_xll.qlIndexFixing($Y$21,$AC2073,TRUE,_xll.ohTrigger(trigger))</f>
        <v>1.5637850669394094E-2</v>
      </c>
      <c r="AI2073" s="43" t="e">
        <f>_xll.qlIndexFixing($Y$6,$AC2073,TRUE,trigger)</f>
        <v>#NUM!</v>
      </c>
      <c r="AJ2073" s="45" t="e">
        <f t="shared" si="79"/>
        <v>#NUM!</v>
      </c>
    </row>
    <row r="2074" spans="28:36" x14ac:dyDescent="0.2">
      <c r="AB2074" s="114" t="s">
        <v>87</v>
      </c>
      <c r="AC2074" s="40">
        <f>_xll.qlInterestRateIndexFixingDate($Y$21,AD2074)</f>
        <v>53931</v>
      </c>
      <c r="AD2074" s="40">
        <f>_xll.qlCalendarAdvance(calendar,$AD2073,AB2074,,,trigger)</f>
        <v>53933</v>
      </c>
      <c r="AE2074" s="40">
        <f>_xll.qlInterestRateIndexMaturity($Y$21,AD2074,)</f>
        <v>54025</v>
      </c>
      <c r="AF2074" s="43" t="e">
        <f>_xll.qlTenorBasisValue(TenorBasis3M,AD2074,_xll.ohTrigger(trigger,$Y$36))</f>
        <v>#NUM!</v>
      </c>
      <c r="AG2074" s="82" t="e">
        <f t="shared" si="78"/>
        <v>#NUM!</v>
      </c>
      <c r="AH2074" s="82">
        <f>_xll.qlIndexFixing($Y$21,$AC2074,TRUE,_xll.ohTrigger(trigger))</f>
        <v>1.5639114599366951E-2</v>
      </c>
      <c r="AI2074" s="43" t="e">
        <f>_xll.qlIndexFixing($Y$6,$AC2074,TRUE,trigger)</f>
        <v>#NUM!</v>
      </c>
      <c r="AJ2074" s="45" t="e">
        <f t="shared" si="79"/>
        <v>#NUM!</v>
      </c>
    </row>
    <row r="2075" spans="28:36" x14ac:dyDescent="0.2">
      <c r="AB2075" s="114" t="s">
        <v>87</v>
      </c>
      <c r="AC2075" s="40">
        <f>_xll.qlInterestRateIndexFixingDate($Y$21,AD2075)</f>
        <v>53938</v>
      </c>
      <c r="AD2075" s="40">
        <f>_xll.qlCalendarAdvance(calendar,$AD2074,AB2075,,,trigger)</f>
        <v>53940</v>
      </c>
      <c r="AE2075" s="40">
        <f>_xll.qlInterestRateIndexMaturity($Y$21,AD2075,)</f>
        <v>54031</v>
      </c>
      <c r="AF2075" s="43" t="e">
        <f>_xll.qlTenorBasisValue(TenorBasis3M,AD2075,_xll.ohTrigger(trigger,$Y$36))</f>
        <v>#NUM!</v>
      </c>
      <c r="AG2075" s="82" t="e">
        <f t="shared" si="78"/>
        <v>#NUM!</v>
      </c>
      <c r="AH2075" s="82">
        <f>_xll.qlIndexFixing($Y$21,$AC2075,TRUE,_xll.ohTrigger(trigger))</f>
        <v>1.5639924898501391E-2</v>
      </c>
      <c r="AI2075" s="43" t="e">
        <f>_xll.qlIndexFixing($Y$6,$AC2075,TRUE,trigger)</f>
        <v>#NUM!</v>
      </c>
      <c r="AJ2075" s="45" t="e">
        <f t="shared" si="79"/>
        <v>#NUM!</v>
      </c>
    </row>
    <row r="2076" spans="28:36" x14ac:dyDescent="0.2">
      <c r="AB2076" s="114" t="s">
        <v>87</v>
      </c>
      <c r="AC2076" s="40">
        <f>_xll.qlInterestRateIndexFixingDate($Y$21,AD2076)</f>
        <v>53945</v>
      </c>
      <c r="AD2076" s="40">
        <f>_xll.qlCalendarAdvance(calendar,$AD2075,AB2076,,,trigger)</f>
        <v>53947</v>
      </c>
      <c r="AE2076" s="40">
        <f>_xll.qlInterestRateIndexMaturity($Y$21,AD2076,)</f>
        <v>54038</v>
      </c>
      <c r="AF2076" s="43" t="e">
        <f>_xll.qlTenorBasisValue(TenorBasis3M,AD2076,_xll.ohTrigger(trigger,$Y$36))</f>
        <v>#NUM!</v>
      </c>
      <c r="AG2076" s="82" t="e">
        <f t="shared" si="78"/>
        <v>#NUM!</v>
      </c>
      <c r="AH2076" s="82">
        <f>_xll.qlIndexFixing($Y$21,$AC2076,TRUE,_xll.ohTrigger(trigger))</f>
        <v>1.5641126054923189E-2</v>
      </c>
      <c r="AI2076" s="43" t="e">
        <f>_xll.qlIndexFixing($Y$6,$AC2076,TRUE,trigger)</f>
        <v>#NUM!</v>
      </c>
      <c r="AJ2076" s="45" t="e">
        <f t="shared" si="79"/>
        <v>#NUM!</v>
      </c>
    </row>
    <row r="2077" spans="28:36" x14ac:dyDescent="0.2">
      <c r="AB2077" s="114" t="s">
        <v>87</v>
      </c>
      <c r="AC2077" s="40">
        <f>_xll.qlInterestRateIndexFixingDate($Y$21,AD2077)</f>
        <v>53952</v>
      </c>
      <c r="AD2077" s="40">
        <f>_xll.qlCalendarAdvance(calendar,$AD2076,AB2077,,,trigger)</f>
        <v>53954</v>
      </c>
      <c r="AE2077" s="40">
        <f>_xll.qlInterestRateIndexMaturity($Y$21,AD2077,)</f>
        <v>54045</v>
      </c>
      <c r="AF2077" s="43" t="e">
        <f>_xll.qlTenorBasisValue(TenorBasis3M,AD2077,_xll.ohTrigger(trigger,$Y$36))</f>
        <v>#NUM!</v>
      </c>
      <c r="AG2077" s="82" t="e">
        <f t="shared" si="78"/>
        <v>#NUM!</v>
      </c>
      <c r="AH2077" s="82">
        <f>_xll.qlIndexFixing($Y$21,$AC2077,TRUE,_xll.ohTrigger(trigger))</f>
        <v>1.5642294690464933E-2</v>
      </c>
      <c r="AI2077" s="43" t="e">
        <f>_xll.qlIndexFixing($Y$6,$AC2077,TRUE,trigger)</f>
        <v>#NUM!</v>
      </c>
      <c r="AJ2077" s="45" t="e">
        <f t="shared" si="79"/>
        <v>#NUM!</v>
      </c>
    </row>
    <row r="2078" spans="28:36" x14ac:dyDescent="0.2">
      <c r="AB2078" s="114" t="s">
        <v>87</v>
      </c>
      <c r="AC2078" s="40">
        <f>_xll.qlInterestRateIndexFixingDate($Y$21,AD2078)</f>
        <v>53959</v>
      </c>
      <c r="AD2078" s="40">
        <f>_xll.qlCalendarAdvance(calendar,$AD2077,AB2078,,,trigger)</f>
        <v>53961</v>
      </c>
      <c r="AE2078" s="40">
        <f>_xll.qlInterestRateIndexMaturity($Y$21,AD2078,)</f>
        <v>54053</v>
      </c>
      <c r="AF2078" s="43" t="e">
        <f>_xll.qlTenorBasisValue(TenorBasis3M,AD2078,_xll.ohTrigger(trigger,$Y$36))</f>
        <v>#NUM!</v>
      </c>
      <c r="AG2078" s="82" t="e">
        <f t="shared" si="78"/>
        <v>#NUM!</v>
      </c>
      <c r="AH2078" s="82">
        <f>_xll.qlIndexFixing($Y$21,$AC2078,TRUE,_xll.ohTrigger(trigger))</f>
        <v>1.5643845096668652E-2</v>
      </c>
      <c r="AI2078" s="43" t="e">
        <f>_xll.qlIndexFixing($Y$6,$AC2078,TRUE,trigger)</f>
        <v>#NUM!</v>
      </c>
      <c r="AJ2078" s="45" t="e">
        <f t="shared" si="79"/>
        <v>#NUM!</v>
      </c>
    </row>
    <row r="2079" spans="28:36" x14ac:dyDescent="0.2">
      <c r="AB2079" s="114" t="s">
        <v>87</v>
      </c>
      <c r="AC2079" s="40">
        <f>_xll.qlInterestRateIndexFixingDate($Y$21,AD2079)</f>
        <v>53966</v>
      </c>
      <c r="AD2079" s="40">
        <f>_xll.qlCalendarAdvance(calendar,$AD2078,AB2079,,,trigger)</f>
        <v>53968</v>
      </c>
      <c r="AE2079" s="40">
        <f>_xll.qlInterestRateIndexMaturity($Y$21,AD2079,)</f>
        <v>54060</v>
      </c>
      <c r="AF2079" s="43" t="e">
        <f>_xll.qlTenorBasisValue(TenorBasis3M,AD2079,_xll.ohTrigger(trigger,$Y$36))</f>
        <v>#NUM!</v>
      </c>
      <c r="AG2079" s="82" t="e">
        <f t="shared" si="78"/>
        <v>#NUM!</v>
      </c>
      <c r="AH2079" s="82">
        <f>_xll.qlIndexFixing($Y$21,$AC2079,TRUE,_xll.ohTrigger(trigger))</f>
        <v>1.5644946415200676E-2</v>
      </c>
      <c r="AI2079" s="43" t="e">
        <f>_xll.qlIndexFixing($Y$6,$AC2079,TRUE,trigger)</f>
        <v>#NUM!</v>
      </c>
      <c r="AJ2079" s="45" t="e">
        <f t="shared" si="79"/>
        <v>#NUM!</v>
      </c>
    </row>
    <row r="2080" spans="28:36" x14ac:dyDescent="0.2">
      <c r="AB2080" s="114" t="s">
        <v>87</v>
      </c>
      <c r="AC2080" s="40">
        <f>_xll.qlInterestRateIndexFixingDate($Y$21,AD2080)</f>
        <v>53973</v>
      </c>
      <c r="AD2080" s="40">
        <f>_xll.qlCalendarAdvance(calendar,$AD2079,AB2080,,,trigger)</f>
        <v>53975</v>
      </c>
      <c r="AE2080" s="40">
        <f>_xll.qlInterestRateIndexMaturity($Y$21,AD2080,)</f>
        <v>54067</v>
      </c>
      <c r="AF2080" s="43" t="e">
        <f>_xll.qlTenorBasisValue(TenorBasis3M,AD2080,_xll.ohTrigger(trigger,$Y$36))</f>
        <v>#NUM!</v>
      </c>
      <c r="AG2080" s="82" t="e">
        <f t="shared" si="78"/>
        <v>#NUM!</v>
      </c>
      <c r="AH2080" s="82">
        <f>_xll.qlIndexFixing($Y$21,$AC2080,TRUE,_xll.ohTrigger(trigger))</f>
        <v>1.5646015211356602E-2</v>
      </c>
      <c r="AI2080" s="43" t="e">
        <f>_xll.qlIndexFixing($Y$6,$AC2080,TRUE,trigger)</f>
        <v>#NUM!</v>
      </c>
      <c r="AJ2080" s="45" t="e">
        <f t="shared" si="79"/>
        <v>#NUM!</v>
      </c>
    </row>
    <row r="2081" spans="28:36" x14ac:dyDescent="0.2">
      <c r="AB2081" s="114" t="s">
        <v>87</v>
      </c>
      <c r="AC2081" s="40">
        <f>_xll.qlInterestRateIndexFixingDate($Y$21,AD2081)</f>
        <v>53980</v>
      </c>
      <c r="AD2081" s="40">
        <f>_xll.qlCalendarAdvance(calendar,$AD2080,AB2081,,,trigger)</f>
        <v>53982</v>
      </c>
      <c r="AE2081" s="40">
        <f>_xll.qlInterestRateIndexMaturity($Y$21,AD2081,)</f>
        <v>54074</v>
      </c>
      <c r="AF2081" s="43" t="e">
        <f>_xll.qlTenorBasisValue(TenorBasis3M,AD2081,_xll.ohTrigger(trigger,$Y$36))</f>
        <v>#NUM!</v>
      </c>
      <c r="AG2081" s="82" t="e">
        <f t="shared" si="78"/>
        <v>#NUM!</v>
      </c>
      <c r="AH2081" s="82">
        <f>_xll.qlIndexFixing($Y$21,$AC2081,TRUE,_xll.ohTrigger(trigger))</f>
        <v>1.5647051485112973E-2</v>
      </c>
      <c r="AI2081" s="43" t="e">
        <f>_xll.qlIndexFixing($Y$6,$AC2081,TRUE,trigger)</f>
        <v>#NUM!</v>
      </c>
      <c r="AJ2081" s="45" t="e">
        <f t="shared" si="79"/>
        <v>#NUM!</v>
      </c>
    </row>
    <row r="2082" spans="28:36" x14ac:dyDescent="0.2">
      <c r="AB2082" s="114" t="s">
        <v>87</v>
      </c>
      <c r="AC2082" s="40">
        <f>_xll.qlInterestRateIndexFixingDate($Y$21,AD2082)</f>
        <v>53987</v>
      </c>
      <c r="AD2082" s="40">
        <f>_xll.qlCalendarAdvance(calendar,$AD2081,AB2082,,,trigger)</f>
        <v>53989</v>
      </c>
      <c r="AE2082" s="40">
        <f>_xll.qlInterestRateIndexMaturity($Y$21,AD2082,)</f>
        <v>54081</v>
      </c>
      <c r="AF2082" s="43" t="e">
        <f>_xll.qlTenorBasisValue(TenorBasis3M,AD2082,_xll.ohTrigger(trigger,$Y$36))</f>
        <v>#NUM!</v>
      </c>
      <c r="AG2082" s="82" t="e">
        <f t="shared" si="78"/>
        <v>#NUM!</v>
      </c>
      <c r="AH2082" s="82">
        <f>_xll.qlIndexFixing($Y$21,$AC2082,TRUE,_xll.ohTrigger(trigger))</f>
        <v>1.564805523644372E-2</v>
      </c>
      <c r="AI2082" s="43" t="e">
        <f>_xll.qlIndexFixing($Y$6,$AC2082,TRUE,trigger)</f>
        <v>#NUM!</v>
      </c>
      <c r="AJ2082" s="45" t="e">
        <f t="shared" si="79"/>
        <v>#NUM!</v>
      </c>
    </row>
    <row r="2083" spans="28:36" x14ac:dyDescent="0.2">
      <c r="AB2083" s="114" t="s">
        <v>87</v>
      </c>
      <c r="AC2083" s="40">
        <f>_xll.qlInterestRateIndexFixingDate($Y$21,AD2083)</f>
        <v>53994</v>
      </c>
      <c r="AD2083" s="40">
        <f>_xll.qlCalendarAdvance(calendar,$AD2082,AB2083,,,trigger)</f>
        <v>53996</v>
      </c>
      <c r="AE2083" s="40">
        <f>_xll.qlInterestRateIndexMaturity($Y$21,AD2083,)</f>
        <v>54088</v>
      </c>
      <c r="AF2083" s="43" t="e">
        <f>_xll.qlTenorBasisValue(TenorBasis3M,AD2083,_xll.ohTrigger(trigger,$Y$36))</f>
        <v>#NUM!</v>
      </c>
      <c r="AG2083" s="82" t="e">
        <f t="shared" si="78"/>
        <v>#NUM!</v>
      </c>
      <c r="AH2083" s="82">
        <f>_xll.qlIndexFixing($Y$21,$AC2083,TRUE,_xll.ohTrigger(trigger))</f>
        <v>1.5649026465323648E-2</v>
      </c>
      <c r="AI2083" s="43" t="e">
        <f>_xll.qlIndexFixing($Y$6,$AC2083,TRUE,trigger)</f>
        <v>#NUM!</v>
      </c>
      <c r="AJ2083" s="45" t="e">
        <f t="shared" si="79"/>
        <v>#NUM!</v>
      </c>
    </row>
    <row r="2084" spans="28:36" x14ac:dyDescent="0.2">
      <c r="AB2084" s="114" t="s">
        <v>87</v>
      </c>
      <c r="AC2084" s="40">
        <f>_xll.qlInterestRateIndexFixingDate($Y$21,AD2084)</f>
        <v>54001</v>
      </c>
      <c r="AD2084" s="40">
        <f>_xll.qlCalendarAdvance(calendar,$AD2083,AB2084,,,trigger)</f>
        <v>54003</v>
      </c>
      <c r="AE2084" s="40">
        <f>_xll.qlInterestRateIndexMaturity($Y$21,AD2084,)</f>
        <v>54095</v>
      </c>
      <c r="AF2084" s="43" t="e">
        <f>_xll.qlTenorBasisValue(TenorBasis3M,AD2084,_xll.ohTrigger(trigger,$Y$36))</f>
        <v>#NUM!</v>
      </c>
      <c r="AG2084" s="82" t="e">
        <f t="shared" si="78"/>
        <v>#NUM!</v>
      </c>
      <c r="AH2084" s="82">
        <f>_xll.qlIndexFixing($Y$21,$AC2084,TRUE,_xll.ohTrigger(trigger))</f>
        <v>1.5649965171727561E-2</v>
      </c>
      <c r="AI2084" s="43" t="e">
        <f>_xll.qlIndexFixing($Y$6,$AC2084,TRUE,trigger)</f>
        <v>#NUM!</v>
      </c>
      <c r="AJ2084" s="45" t="e">
        <f t="shared" si="79"/>
        <v>#NUM!</v>
      </c>
    </row>
    <row r="2085" spans="28:36" x14ac:dyDescent="0.2">
      <c r="AB2085" s="114" t="s">
        <v>87</v>
      </c>
      <c r="AC2085" s="40">
        <f>_xll.qlInterestRateIndexFixingDate($Y$21,AD2085)</f>
        <v>54008</v>
      </c>
      <c r="AD2085" s="40">
        <f>_xll.qlCalendarAdvance(calendar,$AD2084,AB2085,,,trigger)</f>
        <v>54010</v>
      </c>
      <c r="AE2085" s="40">
        <f>_xll.qlInterestRateIndexMaturity($Y$21,AD2085,)</f>
        <v>54102</v>
      </c>
      <c r="AF2085" s="43" t="e">
        <f>_xll.qlTenorBasisValue(TenorBasis3M,AD2085,_xll.ohTrigger(trigger,$Y$36))</f>
        <v>#NUM!</v>
      </c>
      <c r="AG2085" s="82" t="e">
        <f t="shared" si="78"/>
        <v>#NUM!</v>
      </c>
      <c r="AH2085" s="82">
        <f>_xll.qlIndexFixing($Y$21,$AC2085,TRUE,_xll.ohTrigger(trigger))</f>
        <v>1.5650871355633734E-2</v>
      </c>
      <c r="AI2085" s="43" t="e">
        <f>_xll.qlIndexFixing($Y$6,$AC2085,TRUE,trigger)</f>
        <v>#NUM!</v>
      </c>
      <c r="AJ2085" s="45" t="e">
        <f t="shared" si="79"/>
        <v>#NUM!</v>
      </c>
    </row>
    <row r="2086" spans="28:36" x14ac:dyDescent="0.2">
      <c r="AB2086" s="114" t="s">
        <v>87</v>
      </c>
      <c r="AC2086" s="40">
        <f>_xll.qlInterestRateIndexFixingDate($Y$21,AD2086)</f>
        <v>54015</v>
      </c>
      <c r="AD2086" s="40">
        <f>_xll.qlCalendarAdvance(calendar,$AD2085,AB2086,,,trigger)</f>
        <v>54017</v>
      </c>
      <c r="AE2086" s="40">
        <f>_xll.qlInterestRateIndexMaturity($Y$21,AD2086,)</f>
        <v>54109</v>
      </c>
      <c r="AF2086" s="43" t="e">
        <f>_xll.qlTenorBasisValue(TenorBasis3M,AD2086,_xll.ohTrigger(trigger,$Y$36))</f>
        <v>#NUM!</v>
      </c>
      <c r="AG2086" s="82" t="e">
        <f t="shared" si="78"/>
        <v>#NUM!</v>
      </c>
      <c r="AH2086" s="82">
        <f>_xll.qlIndexFixing($Y$21,$AC2086,TRUE,_xll.ohTrigger(trigger))</f>
        <v>1.5651745017019578E-2</v>
      </c>
      <c r="AI2086" s="43" t="e">
        <f>_xll.qlIndexFixing($Y$6,$AC2086,TRUE,trigger)</f>
        <v>#NUM!</v>
      </c>
      <c r="AJ2086" s="45" t="e">
        <f t="shared" si="79"/>
        <v>#NUM!</v>
      </c>
    </row>
    <row r="2087" spans="28:36" x14ac:dyDescent="0.2">
      <c r="AB2087" s="114" t="s">
        <v>87</v>
      </c>
      <c r="AC2087" s="40">
        <f>_xll.qlInterestRateIndexFixingDate($Y$21,AD2087)</f>
        <v>54022</v>
      </c>
      <c r="AD2087" s="40">
        <f>_xll.qlCalendarAdvance(calendar,$AD2086,AB2087,,,trigger)</f>
        <v>54024</v>
      </c>
      <c r="AE2087" s="40">
        <f>_xll.qlInterestRateIndexMaturity($Y$21,AD2087,)</f>
        <v>54116</v>
      </c>
      <c r="AF2087" s="43" t="e">
        <f>_xll.qlTenorBasisValue(TenorBasis3M,AD2087,_xll.ohTrigger(trigger,$Y$36))</f>
        <v>#NUM!</v>
      </c>
      <c r="AG2087" s="82" t="e">
        <f t="shared" si="78"/>
        <v>#NUM!</v>
      </c>
      <c r="AH2087" s="82">
        <f>_xll.qlIndexFixing($Y$21,$AC2087,TRUE,_xll.ohTrigger(trigger))</f>
        <v>1.5652586155860768E-2</v>
      </c>
      <c r="AI2087" s="43" t="e">
        <f>_xll.qlIndexFixing($Y$6,$AC2087,TRUE,trigger)</f>
        <v>#NUM!</v>
      </c>
      <c r="AJ2087" s="45" t="e">
        <f t="shared" si="79"/>
        <v>#NUM!</v>
      </c>
    </row>
    <row r="2088" spans="28:36" x14ac:dyDescent="0.2">
      <c r="AB2088" s="114" t="s">
        <v>87</v>
      </c>
      <c r="AC2088" s="40">
        <f>_xll.qlInterestRateIndexFixingDate($Y$21,AD2088)</f>
        <v>54029</v>
      </c>
      <c r="AD2088" s="40">
        <f>_xll.qlCalendarAdvance(calendar,$AD2087,AB2088,,,trigger)</f>
        <v>54031</v>
      </c>
      <c r="AE2088" s="40">
        <f>_xll.qlInterestRateIndexMaturity($Y$21,AD2088,)</f>
        <v>54122</v>
      </c>
      <c r="AF2088" s="43" t="e">
        <f>_xll.qlTenorBasisValue(TenorBasis3M,AD2088,_xll.ohTrigger(trigger,$Y$36))</f>
        <v>#NUM!</v>
      </c>
      <c r="AG2088" s="82" t="e">
        <f t="shared" si="78"/>
        <v>#NUM!</v>
      </c>
      <c r="AH2088" s="82">
        <f>_xll.qlIndexFixing($Y$21,$AC2088,TRUE,_xll.ohTrigger(trigger))</f>
        <v>1.5653003295637648E-2</v>
      </c>
      <c r="AI2088" s="43" t="e">
        <f>_xll.qlIndexFixing($Y$6,$AC2088,TRUE,trigger)</f>
        <v>#NUM!</v>
      </c>
      <c r="AJ2088" s="45" t="e">
        <f t="shared" si="79"/>
        <v>#NUM!</v>
      </c>
    </row>
    <row r="2089" spans="28:36" x14ac:dyDescent="0.2">
      <c r="AB2089" s="114" t="s">
        <v>87</v>
      </c>
      <c r="AC2089" s="40">
        <f>_xll.qlInterestRateIndexFixingDate($Y$21,AD2089)</f>
        <v>54036</v>
      </c>
      <c r="AD2089" s="40">
        <f>_xll.qlCalendarAdvance(calendar,$AD2088,AB2089,,,trigger)</f>
        <v>54038</v>
      </c>
      <c r="AE2089" s="40">
        <f>_xll.qlInterestRateIndexMaturity($Y$21,AD2089,)</f>
        <v>54129</v>
      </c>
      <c r="AF2089" s="43" t="e">
        <f>_xll.qlTenorBasisValue(TenorBasis3M,AD2089,_xll.ohTrigger(trigger,$Y$36))</f>
        <v>#NUM!</v>
      </c>
      <c r="AG2089" s="82" t="e">
        <f t="shared" si="78"/>
        <v>#NUM!</v>
      </c>
      <c r="AH2089" s="82">
        <f>_xll.qlIndexFixing($Y$21,$AC2089,TRUE,_xll.ohTrigger(trigger))</f>
        <v>1.5653781678596615E-2</v>
      </c>
      <c r="AI2089" s="43" t="e">
        <f>_xll.qlIndexFixing($Y$6,$AC2089,TRUE,trigger)</f>
        <v>#NUM!</v>
      </c>
      <c r="AJ2089" s="45" t="e">
        <f t="shared" si="79"/>
        <v>#NUM!</v>
      </c>
    </row>
    <row r="2090" spans="28:36" x14ac:dyDescent="0.2">
      <c r="AB2090" s="114" t="s">
        <v>87</v>
      </c>
      <c r="AC2090" s="40">
        <f>_xll.qlInterestRateIndexFixingDate($Y$21,AD2090)</f>
        <v>54043</v>
      </c>
      <c r="AD2090" s="40">
        <f>_xll.qlCalendarAdvance(calendar,$AD2089,AB2090,,,trigger)</f>
        <v>54045</v>
      </c>
      <c r="AE2090" s="40">
        <f>_xll.qlInterestRateIndexMaturity($Y$21,AD2090,)</f>
        <v>54136</v>
      </c>
      <c r="AF2090" s="43" t="e">
        <f>_xll.qlTenorBasisValue(TenorBasis3M,AD2090,_xll.ohTrigger(trigger,$Y$36))</f>
        <v>#NUM!</v>
      </c>
      <c r="AG2090" s="82" t="e">
        <f t="shared" si="78"/>
        <v>#NUM!</v>
      </c>
      <c r="AH2090" s="82">
        <f>_xll.qlIndexFixing($Y$21,$AC2090,TRUE,_xll.ohTrigger(trigger))</f>
        <v>1.5654527540363689E-2</v>
      </c>
      <c r="AI2090" s="43" t="e">
        <f>_xll.qlIndexFixing($Y$6,$AC2090,TRUE,trigger)</f>
        <v>#NUM!</v>
      </c>
      <c r="AJ2090" s="45" t="e">
        <f t="shared" si="79"/>
        <v>#NUM!</v>
      </c>
    </row>
    <row r="2091" spans="28:36" x14ac:dyDescent="0.2">
      <c r="AB2091" s="114" t="s">
        <v>87</v>
      </c>
      <c r="AC2091" s="40">
        <f>_xll.qlInterestRateIndexFixingDate($Y$21,AD2091)</f>
        <v>54049</v>
      </c>
      <c r="AD2091" s="40">
        <f>_xll.qlCalendarAdvance(calendar,$AD2090,AB2091,,,trigger)</f>
        <v>54053</v>
      </c>
      <c r="AE2091" s="40">
        <f>_xll.qlInterestRateIndexMaturity($Y$21,AD2091,)</f>
        <v>54144</v>
      </c>
      <c r="AF2091" s="43" t="e">
        <f>_xll.qlTenorBasisValue(TenorBasis3M,AD2091,_xll.ohTrigger(trigger,$Y$36))</f>
        <v>#NUM!</v>
      </c>
      <c r="AG2091" s="82" t="e">
        <f t="shared" si="78"/>
        <v>#NUM!</v>
      </c>
      <c r="AH2091" s="82">
        <f>_xll.qlIndexFixing($Y$21,$AC2091,TRUE,_xll.ohTrigger(trigger))</f>
        <v>1.5655340131921686E-2</v>
      </c>
      <c r="AI2091" s="43" t="e">
        <f>_xll.qlIndexFixing($Y$6,$AC2091,TRUE,trigger)</f>
        <v>#NUM!</v>
      </c>
      <c r="AJ2091" s="45" t="e">
        <f t="shared" si="79"/>
        <v>#NUM!</v>
      </c>
    </row>
    <row r="2092" spans="28:36" x14ac:dyDescent="0.2">
      <c r="AB2092" s="114" t="s">
        <v>87</v>
      </c>
      <c r="AC2092" s="40">
        <f>_xll.qlInterestRateIndexFixingDate($Y$21,AD2092)</f>
        <v>54057</v>
      </c>
      <c r="AD2092" s="40">
        <f>_xll.qlCalendarAdvance(calendar,$AD2091,AB2092,,,trigger)</f>
        <v>54060</v>
      </c>
      <c r="AE2092" s="40">
        <f>_xll.qlInterestRateIndexMaturity($Y$21,AD2092,)</f>
        <v>54155</v>
      </c>
      <c r="AF2092" s="43" t="e">
        <f>_xll.qlTenorBasisValue(TenorBasis3M,AD2092,_xll.ohTrigger(trigger,$Y$36))</f>
        <v>#NUM!</v>
      </c>
      <c r="AG2092" s="82" t="e">
        <f t="shared" si="78"/>
        <v>#NUM!</v>
      </c>
      <c r="AH2092" s="82">
        <f>_xll.qlIndexFixing($Y$21,$AC2092,TRUE,_xll.ohTrigger(trigger))</f>
        <v>1.565754299153925E-2</v>
      </c>
      <c r="AI2092" s="43" t="e">
        <f>_xll.qlIndexFixing($Y$6,$AC2092,TRUE,trigger)</f>
        <v>#NUM!</v>
      </c>
      <c r="AJ2092" s="45" t="e">
        <f t="shared" si="79"/>
        <v>#NUM!</v>
      </c>
    </row>
    <row r="2093" spans="28:36" x14ac:dyDescent="0.2">
      <c r="AB2093" s="114" t="s">
        <v>87</v>
      </c>
      <c r="AC2093" s="40">
        <f>_xll.qlInterestRateIndexFixingDate($Y$21,AD2093)</f>
        <v>54065</v>
      </c>
      <c r="AD2093" s="40">
        <f>_xll.qlCalendarAdvance(calendar,$AD2092,AB2093,,,trigger)</f>
        <v>54067</v>
      </c>
      <c r="AE2093" s="40">
        <f>_xll.qlInterestRateIndexMaturity($Y$21,AD2093,)</f>
        <v>54158</v>
      </c>
      <c r="AF2093" s="43" t="e">
        <f>_xll.qlTenorBasisValue(TenorBasis3M,AD2093,_xll.ohTrigger(trigger,$Y$36))</f>
        <v>#NUM!</v>
      </c>
      <c r="AG2093" s="82" t="e">
        <f t="shared" si="78"/>
        <v>#NUM!</v>
      </c>
      <c r="AH2093" s="82">
        <f>_xll.qlIndexFixing($Y$21,$AC2093,TRUE,_xll.ohTrigger(trigger))</f>
        <v>1.565665995755245E-2</v>
      </c>
      <c r="AI2093" s="43" t="e">
        <f>_xll.qlIndexFixing($Y$6,$AC2093,TRUE,trigger)</f>
        <v>#NUM!</v>
      </c>
      <c r="AJ2093" s="45" t="e">
        <f t="shared" si="79"/>
        <v>#NUM!</v>
      </c>
    </row>
    <row r="2094" spans="28:36" x14ac:dyDescent="0.2">
      <c r="AB2094" s="114" t="s">
        <v>87</v>
      </c>
      <c r="AC2094" s="40">
        <f>_xll.qlInterestRateIndexFixingDate($Y$21,AD2094)</f>
        <v>54072</v>
      </c>
      <c r="AD2094" s="40">
        <f>_xll.qlCalendarAdvance(calendar,$AD2093,AB2094,,,trigger)</f>
        <v>54074</v>
      </c>
      <c r="AE2094" s="40">
        <f>_xll.qlInterestRateIndexMaturity($Y$21,AD2094,)</f>
        <v>54165</v>
      </c>
      <c r="AF2094" s="43" t="e">
        <f>_xll.qlTenorBasisValue(TenorBasis3M,AD2094,_xll.ohTrigger(trigger,$Y$36))</f>
        <v>#NUM!</v>
      </c>
      <c r="AG2094" s="82" t="e">
        <f t="shared" si="78"/>
        <v>#NUM!</v>
      </c>
      <c r="AH2094" s="82">
        <f>_xll.qlIndexFixing($Y$21,$AC2094,TRUE,_xll.ohTrigger(trigger))</f>
        <v>1.5657271088482048E-2</v>
      </c>
      <c r="AI2094" s="43" t="e">
        <f>_xll.qlIndexFixing($Y$6,$AC2094,TRUE,trigger)</f>
        <v>#NUM!</v>
      </c>
      <c r="AJ2094" s="45" t="e">
        <f t="shared" si="79"/>
        <v>#NUM!</v>
      </c>
    </row>
    <row r="2095" spans="28:36" x14ac:dyDescent="0.2">
      <c r="AB2095" s="114" t="s">
        <v>87</v>
      </c>
      <c r="AC2095" s="40">
        <f>_xll.qlInterestRateIndexFixingDate($Y$21,AD2095)</f>
        <v>54079</v>
      </c>
      <c r="AD2095" s="40">
        <f>_xll.qlCalendarAdvance(calendar,$AD2094,AB2095,,,trigger)</f>
        <v>54081</v>
      </c>
      <c r="AE2095" s="40">
        <f>_xll.qlInterestRateIndexMaturity($Y$21,AD2095,)</f>
        <v>54172</v>
      </c>
      <c r="AF2095" s="43" t="e">
        <f>_xll.qlTenorBasisValue(TenorBasis3M,AD2095,_xll.ohTrigger(trigger,$Y$36))</f>
        <v>#NUM!</v>
      </c>
      <c r="AG2095" s="82" t="e">
        <f t="shared" si="78"/>
        <v>#NUM!</v>
      </c>
      <c r="AH2095" s="82">
        <f>_xll.qlIndexFixing($Y$21,$AC2095,TRUE,_xll.ohTrigger(trigger))</f>
        <v>1.565784969813367E-2</v>
      </c>
      <c r="AI2095" s="43" t="e">
        <f>_xll.qlIndexFixing($Y$6,$AC2095,TRUE,trigger)</f>
        <v>#NUM!</v>
      </c>
      <c r="AJ2095" s="45" t="e">
        <f t="shared" si="79"/>
        <v>#NUM!</v>
      </c>
    </row>
    <row r="2096" spans="28:36" x14ac:dyDescent="0.2">
      <c r="AB2096" s="114" t="s">
        <v>87</v>
      </c>
      <c r="AC2096" s="40">
        <f>_xll.qlInterestRateIndexFixingDate($Y$21,AD2096)</f>
        <v>54086</v>
      </c>
      <c r="AD2096" s="40">
        <f>_xll.qlCalendarAdvance(calendar,$AD2095,AB2096,,,trigger)</f>
        <v>54088</v>
      </c>
      <c r="AE2096" s="40">
        <f>_xll.qlInterestRateIndexMaturity($Y$21,AD2096,)</f>
        <v>54178</v>
      </c>
      <c r="AF2096" s="43" t="e">
        <f>_xll.qlTenorBasisValue(TenorBasis3M,AD2096,_xll.ohTrigger(trigger,$Y$36))</f>
        <v>#NUM!</v>
      </c>
      <c r="AG2096" s="82" t="e">
        <f t="shared" si="78"/>
        <v>#NUM!</v>
      </c>
      <c r="AH2096" s="82">
        <f>_xll.qlIndexFixing($Y$21,$AC2096,TRUE,_xll.ohTrigger(trigger))</f>
        <v>1.5658022783643588E-2</v>
      </c>
      <c r="AI2096" s="43" t="e">
        <f>_xll.qlIndexFixing($Y$6,$AC2096,TRUE,trigger)</f>
        <v>#NUM!</v>
      </c>
      <c r="AJ2096" s="45" t="e">
        <f t="shared" si="79"/>
        <v>#NUM!</v>
      </c>
    </row>
    <row r="2097" spans="28:36" x14ac:dyDescent="0.2">
      <c r="AB2097" s="114" t="s">
        <v>87</v>
      </c>
      <c r="AC2097" s="40">
        <f>_xll.qlInterestRateIndexFixingDate($Y$21,AD2097)</f>
        <v>54093</v>
      </c>
      <c r="AD2097" s="40">
        <f>_xll.qlCalendarAdvance(calendar,$AD2096,AB2097,,,trigger)</f>
        <v>54095</v>
      </c>
      <c r="AE2097" s="40">
        <f>_xll.qlInterestRateIndexMaturity($Y$21,AD2097,)</f>
        <v>54185</v>
      </c>
      <c r="AF2097" s="43" t="e">
        <f>_xll.qlTenorBasisValue(TenorBasis3M,AD2097,_xll.ohTrigger(trigger,$Y$36))</f>
        <v>#NUM!</v>
      </c>
      <c r="AG2097" s="82" t="e">
        <f t="shared" si="78"/>
        <v>#NUM!</v>
      </c>
      <c r="AH2097" s="82">
        <f>_xll.qlIndexFixing($Y$21,$AC2097,TRUE,_xll.ohTrigger(trigger))</f>
        <v>1.5658538651255327E-2</v>
      </c>
      <c r="AI2097" s="43" t="e">
        <f>_xll.qlIndexFixing($Y$6,$AC2097,TRUE,trigger)</f>
        <v>#NUM!</v>
      </c>
      <c r="AJ2097" s="45" t="e">
        <f t="shared" si="79"/>
        <v>#NUM!</v>
      </c>
    </row>
    <row r="2098" spans="28:36" x14ac:dyDescent="0.2">
      <c r="AB2098" s="114" t="s">
        <v>87</v>
      </c>
      <c r="AC2098" s="40">
        <f>_xll.qlInterestRateIndexFixingDate($Y$21,AD2098)</f>
        <v>54100</v>
      </c>
      <c r="AD2098" s="40">
        <f>_xll.qlCalendarAdvance(calendar,$AD2097,AB2098,,,trigger)</f>
        <v>54102</v>
      </c>
      <c r="AE2098" s="40">
        <f>_xll.qlInterestRateIndexMaturity($Y$21,AD2098,)</f>
        <v>54192</v>
      </c>
      <c r="AF2098" s="43" t="e">
        <f>_xll.qlTenorBasisValue(TenorBasis3M,AD2098,_xll.ohTrigger(trigger,$Y$36))</f>
        <v>#NUM!</v>
      </c>
      <c r="AG2098" s="82" t="e">
        <f t="shared" si="78"/>
        <v>#NUM!</v>
      </c>
      <c r="AH2098" s="82">
        <f>_xll.qlIndexFixing($Y$21,$AC2098,TRUE,_xll.ohTrigger(trigger))</f>
        <v>1.5659021998962075E-2</v>
      </c>
      <c r="AI2098" s="43" t="e">
        <f>_xll.qlIndexFixing($Y$6,$AC2098,TRUE,trigger)</f>
        <v>#NUM!</v>
      </c>
      <c r="AJ2098" s="45" t="e">
        <f t="shared" si="79"/>
        <v>#NUM!</v>
      </c>
    </row>
    <row r="2099" spans="28:36" x14ac:dyDescent="0.2">
      <c r="AB2099" s="114" t="s">
        <v>87</v>
      </c>
      <c r="AC2099" s="40">
        <f>_xll.qlInterestRateIndexFixingDate($Y$21,AD2099)</f>
        <v>54107</v>
      </c>
      <c r="AD2099" s="40">
        <f>_xll.qlCalendarAdvance(calendar,$AD2098,AB2099,,,trigger)</f>
        <v>54109</v>
      </c>
      <c r="AE2099" s="40">
        <f>_xll.qlInterestRateIndexMaturity($Y$21,AD2099,)</f>
        <v>54199</v>
      </c>
      <c r="AF2099" s="43" t="e">
        <f>_xll.qlTenorBasisValue(TenorBasis3M,AD2099,_xll.ohTrigger(trigger,$Y$36))</f>
        <v>#NUM!</v>
      </c>
      <c r="AG2099" s="82" t="e">
        <f t="shared" si="78"/>
        <v>#NUM!</v>
      </c>
      <c r="AH2099" s="82">
        <f>_xll.qlIndexFixing($Y$21,$AC2099,TRUE,_xll.ohTrigger(trigger))</f>
        <v>1.5659472826749621E-2</v>
      </c>
      <c r="AI2099" s="43" t="e">
        <f>_xll.qlIndexFixing($Y$6,$AC2099,TRUE,trigger)</f>
        <v>#NUM!</v>
      </c>
      <c r="AJ2099" s="45" t="e">
        <f t="shared" si="79"/>
        <v>#NUM!</v>
      </c>
    </row>
    <row r="2100" spans="28:36" x14ac:dyDescent="0.2">
      <c r="AB2100" s="114" t="s">
        <v>87</v>
      </c>
      <c r="AC2100" s="40">
        <f>_xll.qlInterestRateIndexFixingDate($Y$21,AD2100)</f>
        <v>54114</v>
      </c>
      <c r="AD2100" s="40">
        <f>_xll.qlCalendarAdvance(calendar,$AD2099,AB2100,,,trigger)</f>
        <v>54116</v>
      </c>
      <c r="AE2100" s="40">
        <f>_xll.qlInterestRateIndexMaturity($Y$21,AD2100,)</f>
        <v>54207</v>
      </c>
      <c r="AF2100" s="43" t="e">
        <f>_xll.qlTenorBasisValue(TenorBasis3M,AD2100,_xll.ohTrigger(trigger,$Y$36))</f>
        <v>#NUM!</v>
      </c>
      <c r="AG2100" s="82" t="e">
        <f t="shared" si="78"/>
        <v>#NUM!</v>
      </c>
      <c r="AH2100" s="82">
        <f>_xll.qlIndexFixing($Y$21,$AC2100,TRUE,_xll.ohTrigger(trigger))</f>
        <v>1.5660254926759168E-2</v>
      </c>
      <c r="AI2100" s="43" t="e">
        <f>_xll.qlIndexFixing($Y$6,$AC2100,TRUE,trigger)</f>
        <v>#NUM!</v>
      </c>
      <c r="AJ2100" s="45" t="e">
        <f t="shared" si="79"/>
        <v>#NUM!</v>
      </c>
    </row>
    <row r="2101" spans="28:36" x14ac:dyDescent="0.2">
      <c r="AB2101" s="114" t="s">
        <v>87</v>
      </c>
      <c r="AC2101" s="40">
        <f>_xll.qlInterestRateIndexFixingDate($Y$21,AD2101)</f>
        <v>54121</v>
      </c>
      <c r="AD2101" s="40">
        <f>_xll.qlCalendarAdvance(calendar,$AD2100,AB2101,,,trigger)</f>
        <v>54123</v>
      </c>
      <c r="AE2101" s="40">
        <f>_xll.qlInterestRateIndexMaturity($Y$21,AD2101,)</f>
        <v>54217</v>
      </c>
      <c r="AF2101" s="43" t="e">
        <f>_xll.qlTenorBasisValue(TenorBasis3M,AD2101,_xll.ohTrigger(trigger,$Y$36))</f>
        <v>#NUM!</v>
      </c>
      <c r="AG2101" s="82" t="e">
        <f t="shared" si="78"/>
        <v>#NUM!</v>
      </c>
      <c r="AH2101" s="82">
        <f>_xll.qlIndexFixing($Y$21,$AC2101,TRUE,_xll.ohTrigger(trigger))</f>
        <v>1.5661721608929494E-2</v>
      </c>
      <c r="AI2101" s="43" t="e">
        <f>_xll.qlIndexFixing($Y$6,$AC2101,TRUE,trigger)</f>
        <v>#NUM!</v>
      </c>
      <c r="AJ2101" s="45" t="e">
        <f t="shared" si="79"/>
        <v>#NUM!</v>
      </c>
    </row>
    <row r="2102" spans="28:36" x14ac:dyDescent="0.2">
      <c r="AB2102" s="114" t="s">
        <v>87</v>
      </c>
      <c r="AC2102" s="40">
        <f>_xll.qlInterestRateIndexFixingDate($Y$21,AD2102)</f>
        <v>54128</v>
      </c>
      <c r="AD2102" s="40">
        <f>_xll.qlCalendarAdvance(calendar,$AD2101,AB2102,,,trigger)</f>
        <v>54130</v>
      </c>
      <c r="AE2102" s="40">
        <f>_xll.qlInterestRateIndexMaturity($Y$21,AD2102,)</f>
        <v>54224</v>
      </c>
      <c r="AF2102" s="43" t="e">
        <f>_xll.qlTenorBasisValue(TenorBasis3M,AD2102,_xll.ohTrigger(trigger,$Y$36))</f>
        <v>#NUM!</v>
      </c>
      <c r="AG2102" s="82" t="e">
        <f t="shared" si="78"/>
        <v>#NUM!</v>
      </c>
      <c r="AH2102" s="82">
        <f>_xll.qlIndexFixing($Y$21,$AC2102,TRUE,_xll.ohTrigger(trigger))</f>
        <v>1.5662065645227666E-2</v>
      </c>
      <c r="AI2102" s="43" t="e">
        <f>_xll.qlIndexFixing($Y$6,$AC2102,TRUE,trigger)</f>
        <v>#NUM!</v>
      </c>
      <c r="AJ2102" s="45" t="e">
        <f t="shared" si="79"/>
        <v>#NUM!</v>
      </c>
    </row>
    <row r="2103" spans="28:36" x14ac:dyDescent="0.2">
      <c r="AB2103" s="114" t="s">
        <v>87</v>
      </c>
      <c r="AC2103" s="40">
        <f>_xll.qlInterestRateIndexFixingDate($Y$21,AD2103)</f>
        <v>54135</v>
      </c>
      <c r="AD2103" s="40">
        <f>_xll.qlCalendarAdvance(calendar,$AD2102,AB2103,,,trigger)</f>
        <v>54137</v>
      </c>
      <c r="AE2103" s="40">
        <f>_xll.qlInterestRateIndexMaturity($Y$21,AD2103,)</f>
        <v>54231</v>
      </c>
      <c r="AF2103" s="43" t="e">
        <f>_xll.qlTenorBasisValue(TenorBasis3M,AD2103,_xll.ohTrigger(trigger,$Y$36))</f>
        <v>#NUM!</v>
      </c>
      <c r="AG2103" s="82" t="e">
        <f t="shared" si="78"/>
        <v>#NUM!</v>
      </c>
      <c r="AH2103" s="82">
        <f>_xll.qlIndexFixing($Y$21,$AC2103,TRUE,_xll.ohTrigger(trigger))</f>
        <v>1.5662377155919803E-2</v>
      </c>
      <c r="AI2103" s="43" t="e">
        <f>_xll.qlIndexFixing($Y$6,$AC2103,TRUE,trigger)</f>
        <v>#NUM!</v>
      </c>
      <c r="AJ2103" s="45" t="e">
        <f t="shared" si="79"/>
        <v>#NUM!</v>
      </c>
    </row>
    <row r="2104" spans="28:36" x14ac:dyDescent="0.2">
      <c r="AB2104" s="114" t="s">
        <v>87</v>
      </c>
      <c r="AC2104" s="40">
        <f>_xll.qlInterestRateIndexFixingDate($Y$21,AD2104)</f>
        <v>54142</v>
      </c>
      <c r="AD2104" s="40">
        <f>_xll.qlCalendarAdvance(calendar,$AD2103,AB2104,,,trigger)</f>
        <v>54144</v>
      </c>
      <c r="AE2104" s="40">
        <f>_xll.qlInterestRateIndexMaturity($Y$21,AD2104,)</f>
        <v>54238</v>
      </c>
      <c r="AF2104" s="43" t="e">
        <f>_xll.qlTenorBasisValue(TenorBasis3M,AD2104,_xll.ohTrigger(trigger,$Y$36))</f>
        <v>#NUM!</v>
      </c>
      <c r="AG2104" s="82" t="e">
        <f t="shared" si="78"/>
        <v>#NUM!</v>
      </c>
      <c r="AH2104" s="82">
        <f>_xll.qlIndexFixing($Y$21,$AC2104,TRUE,_xll.ohTrigger(trigger))</f>
        <v>1.5662656140998245E-2</v>
      </c>
      <c r="AI2104" s="43" t="e">
        <f>_xll.qlIndexFixing($Y$6,$AC2104,TRUE,trigger)</f>
        <v>#NUM!</v>
      </c>
      <c r="AJ2104" s="45" t="e">
        <f t="shared" si="79"/>
        <v>#NUM!</v>
      </c>
    </row>
    <row r="2105" spans="28:36" x14ac:dyDescent="0.2">
      <c r="AB2105" s="114" t="s">
        <v>87</v>
      </c>
      <c r="AC2105" s="40">
        <f>_xll.qlInterestRateIndexFixingDate($Y$21,AD2105)</f>
        <v>54149</v>
      </c>
      <c r="AD2105" s="40">
        <f>_xll.qlCalendarAdvance(calendar,$AD2104,AB2105,,,trigger)</f>
        <v>54155</v>
      </c>
      <c r="AE2105" s="40">
        <f>_xll.qlInterestRateIndexMaturity($Y$21,AD2105,)</f>
        <v>54246</v>
      </c>
      <c r="AF2105" s="43" t="e">
        <f>_xll.qlTenorBasisValue(TenorBasis3M,AD2105,_xll.ohTrigger(trigger,$Y$36))</f>
        <v>#NUM!</v>
      </c>
      <c r="AG2105" s="82" t="e">
        <f t="shared" si="78"/>
        <v>#NUM!</v>
      </c>
      <c r="AH2105" s="82">
        <f>_xll.qlIndexFixing($Y$21,$AC2105,TRUE,_xll.ohTrigger(trigger))</f>
        <v>1.5661977318056009E-2</v>
      </c>
      <c r="AI2105" s="43" t="e">
        <f>_xll.qlIndexFixing($Y$6,$AC2105,TRUE,trigger)</f>
        <v>#NUM!</v>
      </c>
      <c r="AJ2105" s="45" t="e">
        <f t="shared" si="79"/>
        <v>#NUM!</v>
      </c>
    </row>
    <row r="2106" spans="28:36" x14ac:dyDescent="0.2">
      <c r="AB2106" s="114" t="s">
        <v>87</v>
      </c>
      <c r="AC2106" s="40">
        <f>_xll.qlInterestRateIndexFixingDate($Y$21,AD2106)</f>
        <v>54158</v>
      </c>
      <c r="AD2106" s="40">
        <f>_xll.qlCalendarAdvance(calendar,$AD2105,AB2106,,,trigger)</f>
        <v>54162</v>
      </c>
      <c r="AE2106" s="40">
        <f>_xll.qlInterestRateIndexMaturity($Y$21,AD2106,)</f>
        <v>54253</v>
      </c>
      <c r="AF2106" s="43" t="e">
        <f>_xll.qlTenorBasisValue(TenorBasis3M,AD2106,_xll.ohTrigger(trigger,$Y$36))</f>
        <v>#NUM!</v>
      </c>
      <c r="AG2106" s="82" t="e">
        <f t="shared" si="78"/>
        <v>#NUM!</v>
      </c>
      <c r="AH2106" s="82">
        <f>_xll.qlIndexFixing($Y$21,$AC2106,TRUE,_xll.ohTrigger(trigger))</f>
        <v>1.5662179609239373E-2</v>
      </c>
      <c r="AI2106" s="43" t="e">
        <f>_xll.qlIndexFixing($Y$6,$AC2106,TRUE,trigger)</f>
        <v>#NUM!</v>
      </c>
      <c r="AJ2106" s="45" t="e">
        <f t="shared" si="79"/>
        <v>#NUM!</v>
      </c>
    </row>
    <row r="2107" spans="28:36" x14ac:dyDescent="0.2">
      <c r="AB2107" s="114" t="s">
        <v>87</v>
      </c>
      <c r="AC2107" s="40">
        <f>_xll.qlInterestRateIndexFixingDate($Y$21,AD2107)</f>
        <v>54165</v>
      </c>
      <c r="AD2107" s="40">
        <f>_xll.qlCalendarAdvance(calendar,$AD2106,AB2107,,,trigger)</f>
        <v>54169</v>
      </c>
      <c r="AE2107" s="40">
        <f>_xll.qlInterestRateIndexMaturity($Y$21,AD2107,)</f>
        <v>54260</v>
      </c>
      <c r="AF2107" s="43" t="e">
        <f>_xll.qlTenorBasisValue(TenorBasis3M,AD2107,_xll.ohTrigger(trigger,$Y$36))</f>
        <v>#NUM!</v>
      </c>
      <c r="AG2107" s="82" t="e">
        <f t="shared" si="78"/>
        <v>#NUM!</v>
      </c>
      <c r="AH2107" s="82">
        <f>_xll.qlIndexFixing($Y$21,$AC2107,TRUE,_xll.ohTrigger(trigger))</f>
        <v>1.566234937902266E-2</v>
      </c>
      <c r="AI2107" s="43" t="e">
        <f>_xll.qlIndexFixing($Y$6,$AC2107,TRUE,trigger)</f>
        <v>#NUM!</v>
      </c>
      <c r="AJ2107" s="45" t="e">
        <f t="shared" si="79"/>
        <v>#NUM!</v>
      </c>
    </row>
    <row r="2108" spans="28:36" x14ac:dyDescent="0.2">
      <c r="AB2108" s="114" t="s">
        <v>87</v>
      </c>
      <c r="AC2108" s="40">
        <f>_xll.qlInterestRateIndexFixingDate($Y$21,AD2108)</f>
        <v>54172</v>
      </c>
      <c r="AD2108" s="40">
        <f>_xll.qlCalendarAdvance(calendar,$AD2107,AB2108,,,trigger)</f>
        <v>54176</v>
      </c>
      <c r="AE2108" s="40">
        <f>_xll.qlInterestRateIndexMaturity($Y$21,AD2108,)</f>
        <v>54267</v>
      </c>
      <c r="AF2108" s="43" t="e">
        <f>_xll.qlTenorBasisValue(TenorBasis3M,AD2108,_xll.ohTrigger(trigger,$Y$36))</f>
        <v>#NUM!</v>
      </c>
      <c r="AG2108" s="82" t="e">
        <f t="shared" si="78"/>
        <v>#NUM!</v>
      </c>
      <c r="AH2108" s="82">
        <f>_xll.qlIndexFixing($Y$21,$AC2108,TRUE,_xll.ohTrigger(trigger))</f>
        <v>1.5662486627404111E-2</v>
      </c>
      <c r="AI2108" s="43" t="e">
        <f>_xll.qlIndexFixing($Y$6,$AC2108,TRUE,trigger)</f>
        <v>#NUM!</v>
      </c>
      <c r="AJ2108" s="45" t="e">
        <f t="shared" si="79"/>
        <v>#NUM!</v>
      </c>
    </row>
    <row r="2109" spans="28:36" x14ac:dyDescent="0.2">
      <c r="AB2109" s="114" t="s">
        <v>87</v>
      </c>
      <c r="AC2109" s="40">
        <f>_xll.qlInterestRateIndexFixingDate($Y$21,AD2109)</f>
        <v>54178</v>
      </c>
      <c r="AD2109" s="40">
        <f>_xll.qlCalendarAdvance(calendar,$AD2108,AB2109,,,trigger)</f>
        <v>54183</v>
      </c>
      <c r="AE2109" s="40">
        <f>_xll.qlInterestRateIndexMaturity($Y$21,AD2109,)</f>
        <v>54275</v>
      </c>
      <c r="AF2109" s="43" t="e">
        <f>_xll.qlTenorBasisValue(TenorBasis3M,AD2109,_xll.ohTrigger(trigger,$Y$36))</f>
        <v>#NUM!</v>
      </c>
      <c r="AG2109" s="82" t="e">
        <f t="shared" si="78"/>
        <v>#NUM!</v>
      </c>
      <c r="AH2109" s="82">
        <f>_xll.qlIndexFixing($Y$21,$AC2109,TRUE,_xll.ohTrigger(trigger))</f>
        <v>1.5662932803655823E-2</v>
      </c>
      <c r="AI2109" s="43" t="e">
        <f>_xll.qlIndexFixing($Y$6,$AC2109,TRUE,trigger)</f>
        <v>#NUM!</v>
      </c>
      <c r="AJ2109" s="45" t="e">
        <f t="shared" si="79"/>
        <v>#NUM!</v>
      </c>
    </row>
    <row r="2110" spans="28:36" x14ac:dyDescent="0.2">
      <c r="AB2110" s="114" t="s">
        <v>87</v>
      </c>
      <c r="AC2110" s="40">
        <f>_xll.qlInterestRateIndexFixingDate($Y$21,AD2110)</f>
        <v>54186</v>
      </c>
      <c r="AD2110" s="40">
        <f>_xll.qlCalendarAdvance(calendar,$AD2109,AB2110,,,trigger)</f>
        <v>54190</v>
      </c>
      <c r="AE2110" s="40">
        <f>_xll.qlInterestRateIndexMaturity($Y$21,AD2110,)</f>
        <v>54282</v>
      </c>
      <c r="AF2110" s="43" t="e">
        <f>_xll.qlTenorBasisValue(TenorBasis3M,AD2110,_xll.ohTrigger(trigger,$Y$36))</f>
        <v>#NUM!</v>
      </c>
      <c r="AG2110" s="82" t="e">
        <f t="shared" si="78"/>
        <v>#NUM!</v>
      </c>
      <c r="AH2110" s="82">
        <f>_xll.qlIndexFixing($Y$21,$AC2110,TRUE,_xll.ohTrigger(trigger))</f>
        <v>1.5663002689300921E-2</v>
      </c>
      <c r="AI2110" s="43" t="e">
        <f>_xll.qlIndexFixing($Y$6,$AC2110,TRUE,trigger)</f>
        <v>#NUM!</v>
      </c>
      <c r="AJ2110" s="45" t="e">
        <f t="shared" si="79"/>
        <v>#NUM!</v>
      </c>
    </row>
    <row r="2111" spans="28:36" x14ac:dyDescent="0.2">
      <c r="AB2111" s="114" t="s">
        <v>87</v>
      </c>
      <c r="AC2111" s="40">
        <f>_xll.qlInterestRateIndexFixingDate($Y$21,AD2111)</f>
        <v>54193</v>
      </c>
      <c r="AD2111" s="40">
        <f>_xll.qlCalendarAdvance(calendar,$AD2110,AB2111,,,trigger)</f>
        <v>54197</v>
      </c>
      <c r="AE2111" s="40">
        <f>_xll.qlInterestRateIndexMaturity($Y$21,AD2111,)</f>
        <v>54289</v>
      </c>
      <c r="AF2111" s="43" t="e">
        <f>_xll.qlTenorBasisValue(TenorBasis3M,AD2111,_xll.ohTrigger(trigger,$Y$36))</f>
        <v>#NUM!</v>
      </c>
      <c r="AG2111" s="82" t="e">
        <f t="shared" si="78"/>
        <v>#NUM!</v>
      </c>
      <c r="AH2111" s="82">
        <f>_xll.qlIndexFixing($Y$21,$AC2111,TRUE,_xll.ohTrigger(trigger))</f>
        <v>1.5663040052122452E-2</v>
      </c>
      <c r="AI2111" s="43" t="e">
        <f>_xll.qlIndexFixing($Y$6,$AC2111,TRUE,trigger)</f>
        <v>#NUM!</v>
      </c>
      <c r="AJ2111" s="45" t="e">
        <f t="shared" si="79"/>
        <v>#NUM!</v>
      </c>
    </row>
    <row r="2112" spans="28:36" x14ac:dyDescent="0.2">
      <c r="AB2112" s="114" t="s">
        <v>87</v>
      </c>
      <c r="AC2112" s="40">
        <f>_xll.qlInterestRateIndexFixingDate($Y$21,AD2112)</f>
        <v>54200</v>
      </c>
      <c r="AD2112" s="40">
        <f>_xll.qlCalendarAdvance(calendar,$AD2111,AB2112,,,trigger)</f>
        <v>54204</v>
      </c>
      <c r="AE2112" s="40">
        <f>_xll.qlInterestRateIndexMaturity($Y$21,AD2112,)</f>
        <v>54296</v>
      </c>
      <c r="AF2112" s="43" t="e">
        <f>_xll.qlTenorBasisValue(TenorBasis3M,AD2112,_xll.ohTrigger(trigger,$Y$36))</f>
        <v>#NUM!</v>
      </c>
      <c r="AG2112" s="82" t="e">
        <f t="shared" si="78"/>
        <v>#NUM!</v>
      </c>
      <c r="AH2112" s="82">
        <f>_xll.qlIndexFixing($Y$21,$AC2112,TRUE,_xll.ohTrigger(trigger))</f>
        <v>1.5663044892121288E-2</v>
      </c>
      <c r="AI2112" s="43" t="e">
        <f>_xll.qlIndexFixing($Y$6,$AC2112,TRUE,trigger)</f>
        <v>#NUM!</v>
      </c>
      <c r="AJ2112" s="45" t="e">
        <f t="shared" si="79"/>
        <v>#NUM!</v>
      </c>
    </row>
    <row r="2113" spans="28:36" x14ac:dyDescent="0.2">
      <c r="AB2113" s="114" t="s">
        <v>87</v>
      </c>
      <c r="AC2113" s="40">
        <f>_xll.qlInterestRateIndexFixingDate($Y$21,AD2113)</f>
        <v>54207</v>
      </c>
      <c r="AD2113" s="40">
        <f>_xll.qlCalendarAdvance(calendar,$AD2112,AB2113,,,trigger)</f>
        <v>54211</v>
      </c>
      <c r="AE2113" s="40">
        <f>_xll.qlInterestRateIndexMaturity($Y$21,AD2113,)</f>
        <v>54303</v>
      </c>
      <c r="AF2113" s="43" t="e">
        <f>_xll.qlTenorBasisValue(TenorBasis3M,AD2113,_xll.ohTrigger(trigger,$Y$36))</f>
        <v>#NUM!</v>
      </c>
      <c r="AG2113" s="82" t="e">
        <f t="shared" si="78"/>
        <v>#NUM!</v>
      </c>
      <c r="AH2113" s="82">
        <f>_xll.qlIndexFixing($Y$21,$AC2113,TRUE,_xll.ohTrigger(trigger))</f>
        <v>1.5663017209297431E-2</v>
      </c>
      <c r="AI2113" s="43" t="e">
        <f>_xll.qlIndexFixing($Y$6,$AC2113,TRUE,trigger)</f>
        <v>#NUM!</v>
      </c>
      <c r="AJ2113" s="45" t="e">
        <f t="shared" si="79"/>
        <v>#NUM!</v>
      </c>
    </row>
    <row r="2114" spans="28:36" x14ac:dyDescent="0.2">
      <c r="AB2114" s="114" t="s">
        <v>87</v>
      </c>
      <c r="AC2114" s="40">
        <f>_xll.qlInterestRateIndexFixingDate($Y$21,AD2114)</f>
        <v>54214</v>
      </c>
      <c r="AD2114" s="40">
        <f>_xll.qlCalendarAdvance(calendar,$AD2113,AB2114,,,trigger)</f>
        <v>54218</v>
      </c>
      <c r="AE2114" s="40">
        <f>_xll.qlInterestRateIndexMaturity($Y$21,AD2114,)</f>
        <v>54310</v>
      </c>
      <c r="AF2114" s="43" t="e">
        <f>_xll.qlTenorBasisValue(TenorBasis3M,AD2114,_xll.ohTrigger(trigger,$Y$36))</f>
        <v>#NUM!</v>
      </c>
      <c r="AG2114" s="82" t="e">
        <f t="shared" si="78"/>
        <v>#NUM!</v>
      </c>
      <c r="AH2114" s="82">
        <f>_xll.qlIndexFixing($Y$21,$AC2114,TRUE,_xll.ohTrigger(trigger))</f>
        <v>1.5662957003651744E-2</v>
      </c>
      <c r="AI2114" s="43" t="e">
        <f>_xll.qlIndexFixing($Y$6,$AC2114,TRUE,trigger)</f>
        <v>#NUM!</v>
      </c>
      <c r="AJ2114" s="45" t="e">
        <f t="shared" si="79"/>
        <v>#NUM!</v>
      </c>
    </row>
    <row r="2115" spans="28:36" x14ac:dyDescent="0.2">
      <c r="AB2115" s="114" t="s">
        <v>87</v>
      </c>
      <c r="AC2115" s="40">
        <f>_xll.qlInterestRateIndexFixingDate($Y$21,AD2115)</f>
        <v>54221</v>
      </c>
      <c r="AD2115" s="40">
        <f>_xll.qlCalendarAdvance(calendar,$AD2114,AB2115,,,trigger)</f>
        <v>54225</v>
      </c>
      <c r="AE2115" s="40">
        <f>_xll.qlInterestRateIndexMaturity($Y$21,AD2115,)</f>
        <v>54317</v>
      </c>
      <c r="AF2115" s="43" t="e">
        <f>_xll.qlTenorBasisValue(TenorBasis3M,AD2115,_xll.ohTrigger(trigger,$Y$36))</f>
        <v>#NUM!</v>
      </c>
      <c r="AG2115" s="82" t="e">
        <f t="shared" si="78"/>
        <v>#NUM!</v>
      </c>
      <c r="AH2115" s="82">
        <f>_xll.qlIndexFixing($Y$21,$AC2115,TRUE,_xll.ohTrigger(trigger))</f>
        <v>1.5662864275184232E-2</v>
      </c>
      <c r="AI2115" s="43" t="e">
        <f>_xll.qlIndexFixing($Y$6,$AC2115,TRUE,trigger)</f>
        <v>#NUM!</v>
      </c>
      <c r="AJ2115" s="45" t="e">
        <f t="shared" si="79"/>
        <v>#NUM!</v>
      </c>
    </row>
    <row r="2116" spans="28:36" x14ac:dyDescent="0.2">
      <c r="AB2116" s="114" t="s">
        <v>87</v>
      </c>
      <c r="AC2116" s="40">
        <f>_xll.qlInterestRateIndexFixingDate($Y$21,AD2116)</f>
        <v>54228</v>
      </c>
      <c r="AD2116" s="40">
        <f>_xll.qlCalendarAdvance(calendar,$AD2115,AB2116,,,trigger)</f>
        <v>54232</v>
      </c>
      <c r="AE2116" s="40">
        <f>_xll.qlInterestRateIndexMaturity($Y$21,AD2116,)</f>
        <v>54324</v>
      </c>
      <c r="AF2116" s="43" t="e">
        <f>_xll.qlTenorBasisValue(TenorBasis3M,AD2116,_xll.ohTrigger(trigger,$Y$36))</f>
        <v>#NUM!</v>
      </c>
      <c r="AG2116" s="82" t="e">
        <f t="shared" ref="AG2116:AG2179" si="80">AI2116</f>
        <v>#NUM!</v>
      </c>
      <c r="AH2116" s="82">
        <f>_xll.qlIndexFixing($Y$21,$AC2116,TRUE,_xll.ohTrigger(trigger))</f>
        <v>1.5662739023897497E-2</v>
      </c>
      <c r="AI2116" s="43" t="e">
        <f>_xll.qlIndexFixing($Y$6,$AC2116,TRUE,trigger)</f>
        <v>#NUM!</v>
      </c>
      <c r="AJ2116" s="45" t="e">
        <f t="shared" ref="AJ2116:AJ2179" si="81">(AH2116-AI2116)*10000</f>
        <v>#NUM!</v>
      </c>
    </row>
    <row r="2117" spans="28:36" x14ac:dyDescent="0.2">
      <c r="AB2117" s="114" t="s">
        <v>87</v>
      </c>
      <c r="AC2117" s="40">
        <f>_xll.qlInterestRateIndexFixingDate($Y$21,AD2117)</f>
        <v>54235</v>
      </c>
      <c r="AD2117" s="40">
        <f>_xll.qlCalendarAdvance(calendar,$AD2116,AB2117,,,trigger)</f>
        <v>54239</v>
      </c>
      <c r="AE2117" s="40">
        <f>_xll.qlInterestRateIndexMaturity($Y$21,AD2117,)</f>
        <v>54331</v>
      </c>
      <c r="AF2117" s="43" t="e">
        <f>_xll.qlTenorBasisValue(TenorBasis3M,AD2117,_xll.ohTrigger(trigger,$Y$36))</f>
        <v>#NUM!</v>
      </c>
      <c r="AG2117" s="82" t="e">
        <f t="shared" si="80"/>
        <v>#NUM!</v>
      </c>
      <c r="AH2117" s="82">
        <f>_xll.qlIndexFixing($Y$21,$AC2117,TRUE,_xll.ohTrigger(trigger))</f>
        <v>1.566258124979502E-2</v>
      </c>
      <c r="AI2117" s="43" t="e">
        <f>_xll.qlIndexFixing($Y$6,$AC2117,TRUE,trigger)</f>
        <v>#NUM!</v>
      </c>
      <c r="AJ2117" s="45" t="e">
        <f t="shared" si="81"/>
        <v>#NUM!</v>
      </c>
    </row>
    <row r="2118" spans="28:36" x14ac:dyDescent="0.2">
      <c r="AB2118" s="114" t="s">
        <v>87</v>
      </c>
      <c r="AC2118" s="40">
        <f>_xll.qlInterestRateIndexFixingDate($Y$21,AD2118)</f>
        <v>54242</v>
      </c>
      <c r="AD2118" s="40">
        <f>_xll.qlCalendarAdvance(calendar,$AD2117,AB2118,,,trigger)</f>
        <v>54246</v>
      </c>
      <c r="AE2118" s="40">
        <f>_xll.qlInterestRateIndexMaturity($Y$21,AD2118,)</f>
        <v>54338</v>
      </c>
      <c r="AF2118" s="43" t="e">
        <f>_xll.qlTenorBasisValue(TenorBasis3M,AD2118,_xll.ohTrigger(trigger,$Y$36))</f>
        <v>#NUM!</v>
      </c>
      <c r="AG2118" s="82" t="e">
        <f t="shared" si="80"/>
        <v>#NUM!</v>
      </c>
      <c r="AH2118" s="82">
        <f>_xll.qlIndexFixing($Y$21,$AC2118,TRUE,_xll.ohTrigger(trigger))</f>
        <v>1.5662390952882008E-2</v>
      </c>
      <c r="AI2118" s="43" t="e">
        <f>_xll.qlIndexFixing($Y$6,$AC2118,TRUE,trigger)</f>
        <v>#NUM!</v>
      </c>
      <c r="AJ2118" s="45" t="e">
        <f t="shared" si="81"/>
        <v>#NUM!</v>
      </c>
    </row>
    <row r="2119" spans="28:36" x14ac:dyDescent="0.2">
      <c r="AB2119" s="114" t="s">
        <v>87</v>
      </c>
      <c r="AC2119" s="40">
        <f>_xll.qlInterestRateIndexFixingDate($Y$21,AD2119)</f>
        <v>54249</v>
      </c>
      <c r="AD2119" s="40">
        <f>_xll.qlCalendarAdvance(calendar,$AD2118,AB2119,,,trigger)</f>
        <v>54253</v>
      </c>
      <c r="AE2119" s="40">
        <f>_xll.qlInterestRateIndexMaturity($Y$21,AD2119,)</f>
        <v>54345</v>
      </c>
      <c r="AF2119" s="43" t="e">
        <f>_xll.qlTenorBasisValue(TenorBasis3M,AD2119,_xll.ohTrigger(trigger,$Y$36))</f>
        <v>#NUM!</v>
      </c>
      <c r="AG2119" s="82" t="e">
        <f t="shared" si="80"/>
        <v>#NUM!</v>
      </c>
      <c r="AH2119" s="82">
        <f>_xll.qlIndexFixing($Y$21,$AC2119,TRUE,_xll.ohTrigger(trigger))</f>
        <v>1.5662168133160206E-2</v>
      </c>
      <c r="AI2119" s="43" t="e">
        <f>_xll.qlIndexFixing($Y$6,$AC2119,TRUE,trigger)</f>
        <v>#NUM!</v>
      </c>
      <c r="AJ2119" s="45" t="e">
        <f t="shared" si="81"/>
        <v>#NUM!</v>
      </c>
    </row>
    <row r="2120" spans="28:36" x14ac:dyDescent="0.2">
      <c r="AB2120" s="114" t="s">
        <v>87</v>
      </c>
      <c r="AC2120" s="40">
        <f>_xll.qlInterestRateIndexFixingDate($Y$21,AD2120)</f>
        <v>54256</v>
      </c>
      <c r="AD2120" s="40">
        <f>_xll.qlCalendarAdvance(calendar,$AD2119,AB2120,,,trigger)</f>
        <v>54260</v>
      </c>
      <c r="AE2120" s="40">
        <f>_xll.qlInterestRateIndexMaturity($Y$21,AD2120,)</f>
        <v>54352</v>
      </c>
      <c r="AF2120" s="43" t="e">
        <f>_xll.qlTenorBasisValue(TenorBasis3M,AD2120,_xll.ohTrigger(trigger,$Y$36))</f>
        <v>#NUM!</v>
      </c>
      <c r="AG2120" s="82" t="e">
        <f t="shared" si="80"/>
        <v>#NUM!</v>
      </c>
      <c r="AH2120" s="82">
        <f>_xll.qlIndexFixing($Y$21,$AC2120,TRUE,_xll.ohTrigger(trigger))</f>
        <v>1.5661912790637427E-2</v>
      </c>
      <c r="AI2120" s="43" t="e">
        <f>_xll.qlIndexFixing($Y$6,$AC2120,TRUE,trigger)</f>
        <v>#NUM!</v>
      </c>
      <c r="AJ2120" s="45" t="e">
        <f t="shared" si="81"/>
        <v>#NUM!</v>
      </c>
    </row>
    <row r="2121" spans="28:36" x14ac:dyDescent="0.2">
      <c r="AB2121" s="114" t="s">
        <v>87</v>
      </c>
      <c r="AC2121" s="40">
        <f>_xll.qlInterestRateIndexFixingDate($Y$21,AD2121)</f>
        <v>54263</v>
      </c>
      <c r="AD2121" s="40">
        <f>_xll.qlCalendarAdvance(calendar,$AD2120,AB2121,,,trigger)</f>
        <v>54267</v>
      </c>
      <c r="AE2121" s="40">
        <f>_xll.qlInterestRateIndexMaturity($Y$21,AD2121,)</f>
        <v>54359</v>
      </c>
      <c r="AF2121" s="43" t="e">
        <f>_xll.qlTenorBasisValue(TenorBasis3M,AD2121,_xll.ohTrigger(trigger,$Y$36))</f>
        <v>#NUM!</v>
      </c>
      <c r="AG2121" s="82" t="e">
        <f t="shared" si="80"/>
        <v>#NUM!</v>
      </c>
      <c r="AH2121" s="82">
        <f>_xll.qlIndexFixing($Y$21,$AC2121,TRUE,_xll.ohTrigger(trigger))</f>
        <v>1.5661624925320625E-2</v>
      </c>
      <c r="AI2121" s="43" t="e">
        <f>_xll.qlIndexFixing($Y$6,$AC2121,TRUE,trigger)</f>
        <v>#NUM!</v>
      </c>
      <c r="AJ2121" s="45" t="e">
        <f t="shared" si="81"/>
        <v>#NUM!</v>
      </c>
    </row>
    <row r="2122" spans="28:36" x14ac:dyDescent="0.2">
      <c r="AB2122" s="114" t="s">
        <v>87</v>
      </c>
      <c r="AC2122" s="40">
        <f>_xll.qlInterestRateIndexFixingDate($Y$21,AD2122)</f>
        <v>54270</v>
      </c>
      <c r="AD2122" s="40">
        <f>_xll.qlCalendarAdvance(calendar,$AD2121,AB2122,,,trigger)</f>
        <v>54274</v>
      </c>
      <c r="AE2122" s="40">
        <f>_xll.qlInterestRateIndexMaturity($Y$21,AD2122,)</f>
        <v>54366</v>
      </c>
      <c r="AF2122" s="43" t="e">
        <f>_xll.qlTenorBasisValue(TenorBasis3M,AD2122,_xll.ohTrigger(trigger,$Y$36))</f>
        <v>#NUM!</v>
      </c>
      <c r="AG2122" s="82" t="e">
        <f t="shared" si="80"/>
        <v>#NUM!</v>
      </c>
      <c r="AH2122" s="82">
        <f>_xll.qlIndexFixing($Y$21,$AC2122,TRUE,_xll.ohTrigger(trigger))</f>
        <v>1.5661304537215013E-2</v>
      </c>
      <c r="AI2122" s="43" t="e">
        <f>_xll.qlIndexFixing($Y$6,$AC2122,TRUE,trigger)</f>
        <v>#NUM!</v>
      </c>
      <c r="AJ2122" s="45" t="e">
        <f t="shared" si="81"/>
        <v>#NUM!</v>
      </c>
    </row>
    <row r="2123" spans="28:36" x14ac:dyDescent="0.2">
      <c r="AB2123" s="114" t="s">
        <v>87</v>
      </c>
      <c r="AC2123" s="40">
        <f>_xll.qlInterestRateIndexFixingDate($Y$21,AD2123)</f>
        <v>54277</v>
      </c>
      <c r="AD2123" s="40">
        <f>_xll.qlCalendarAdvance(calendar,$AD2122,AB2123,,,trigger)</f>
        <v>54281</v>
      </c>
      <c r="AE2123" s="40">
        <f>_xll.qlInterestRateIndexMaturity($Y$21,AD2123,)</f>
        <v>54373</v>
      </c>
      <c r="AF2123" s="43" t="e">
        <f>_xll.qlTenorBasisValue(TenorBasis3M,AD2123,_xll.ohTrigger(trigger,$Y$36))</f>
        <v>#NUM!</v>
      </c>
      <c r="AG2123" s="82" t="e">
        <f t="shared" si="80"/>
        <v>#NUM!</v>
      </c>
      <c r="AH2123" s="82">
        <f>_xll.qlIndexFixing($Y$21,$AC2123,TRUE,_xll.ohTrigger(trigger))</f>
        <v>1.5660951626328412E-2</v>
      </c>
      <c r="AI2123" s="43" t="e">
        <f>_xll.qlIndexFixing($Y$6,$AC2123,TRUE,trigger)</f>
        <v>#NUM!</v>
      </c>
      <c r="AJ2123" s="45" t="e">
        <f t="shared" si="81"/>
        <v>#NUM!</v>
      </c>
    </row>
    <row r="2124" spans="28:36" x14ac:dyDescent="0.2">
      <c r="AB2124" s="114" t="s">
        <v>87</v>
      </c>
      <c r="AC2124" s="40">
        <f>_xll.qlInterestRateIndexFixingDate($Y$21,AD2124)</f>
        <v>54284</v>
      </c>
      <c r="AD2124" s="40">
        <f>_xll.qlCalendarAdvance(calendar,$AD2123,AB2124,,,trigger)</f>
        <v>54288</v>
      </c>
      <c r="AE2124" s="40">
        <f>_xll.qlInterestRateIndexMaturity($Y$21,AD2124,)</f>
        <v>54380</v>
      </c>
      <c r="AF2124" s="43" t="e">
        <f>_xll.qlTenorBasisValue(TenorBasis3M,AD2124,_xll.ohTrigger(trigger,$Y$36))</f>
        <v>#NUM!</v>
      </c>
      <c r="AG2124" s="82" t="e">
        <f t="shared" si="80"/>
        <v>#NUM!</v>
      </c>
      <c r="AH2124" s="82">
        <f>_xll.qlIndexFixing($Y$21,$AC2124,TRUE,_xll.ohTrigger(trigger))</f>
        <v>1.5660566192672119E-2</v>
      </c>
      <c r="AI2124" s="43" t="e">
        <f>_xll.qlIndexFixing($Y$6,$AC2124,TRUE,trigger)</f>
        <v>#NUM!</v>
      </c>
      <c r="AJ2124" s="45" t="e">
        <f t="shared" si="81"/>
        <v>#NUM!</v>
      </c>
    </row>
    <row r="2125" spans="28:36" x14ac:dyDescent="0.2">
      <c r="AB2125" s="114" t="s">
        <v>87</v>
      </c>
      <c r="AC2125" s="40">
        <f>_xll.qlInterestRateIndexFixingDate($Y$21,AD2125)</f>
        <v>54291</v>
      </c>
      <c r="AD2125" s="40">
        <f>_xll.qlCalendarAdvance(calendar,$AD2124,AB2125,,,trigger)</f>
        <v>54295</v>
      </c>
      <c r="AE2125" s="40">
        <f>_xll.qlInterestRateIndexMaturity($Y$21,AD2125,)</f>
        <v>54387</v>
      </c>
      <c r="AF2125" s="43" t="e">
        <f>_xll.qlTenorBasisValue(TenorBasis3M,AD2125,_xll.ohTrigger(trigger,$Y$36))</f>
        <v>#NUM!</v>
      </c>
      <c r="AG2125" s="82" t="e">
        <f t="shared" si="80"/>
        <v>#NUM!</v>
      </c>
      <c r="AH2125" s="82">
        <f>_xll.qlIndexFixing($Y$21,$AC2125,TRUE,_xll.ohTrigger(trigger))</f>
        <v>1.5660148236253946E-2</v>
      </c>
      <c r="AI2125" s="43" t="e">
        <f>_xll.qlIndexFixing($Y$6,$AC2125,TRUE,trigger)</f>
        <v>#NUM!</v>
      </c>
      <c r="AJ2125" s="45" t="e">
        <f t="shared" si="81"/>
        <v>#NUM!</v>
      </c>
    </row>
    <row r="2126" spans="28:36" x14ac:dyDescent="0.2">
      <c r="AB2126" s="114" t="s">
        <v>87</v>
      </c>
      <c r="AC2126" s="40">
        <f>_xll.qlInterestRateIndexFixingDate($Y$21,AD2126)</f>
        <v>54298</v>
      </c>
      <c r="AD2126" s="40">
        <f>_xll.qlCalendarAdvance(calendar,$AD2125,AB2126,,,trigger)</f>
        <v>54302</v>
      </c>
      <c r="AE2126" s="40">
        <f>_xll.qlInterestRateIndexMaturity($Y$21,AD2126,)</f>
        <v>54393</v>
      </c>
      <c r="AF2126" s="43" t="e">
        <f>_xll.qlTenorBasisValue(TenorBasis3M,AD2126,_xll.ohTrigger(trigger,$Y$36))</f>
        <v>#NUM!</v>
      </c>
      <c r="AG2126" s="82" t="e">
        <f t="shared" si="80"/>
        <v>#NUM!</v>
      </c>
      <c r="AH2126" s="82">
        <f>_xll.qlIndexFixing($Y$21,$AC2126,TRUE,_xll.ohTrigger(trigger))</f>
        <v>1.5659395938514238E-2</v>
      </c>
      <c r="AI2126" s="43" t="e">
        <f>_xll.qlIndexFixing($Y$6,$AC2126,TRUE,trigger)</f>
        <v>#NUM!</v>
      </c>
      <c r="AJ2126" s="45" t="e">
        <f t="shared" si="81"/>
        <v>#NUM!</v>
      </c>
    </row>
    <row r="2127" spans="28:36" x14ac:dyDescent="0.2">
      <c r="AB2127" s="114" t="s">
        <v>87</v>
      </c>
      <c r="AC2127" s="40">
        <f>_xll.qlInterestRateIndexFixingDate($Y$21,AD2127)</f>
        <v>54305</v>
      </c>
      <c r="AD2127" s="40">
        <f>_xll.qlCalendarAdvance(calendar,$AD2126,AB2127,,,trigger)</f>
        <v>54309</v>
      </c>
      <c r="AE2127" s="40">
        <f>_xll.qlInterestRateIndexMaturity($Y$21,AD2127,)</f>
        <v>54400</v>
      </c>
      <c r="AF2127" s="43" t="e">
        <f>_xll.qlTenorBasisValue(TenorBasis3M,AD2127,_xll.ohTrigger(trigger,$Y$36))</f>
        <v>#NUM!</v>
      </c>
      <c r="AG2127" s="82" t="e">
        <f t="shared" si="80"/>
        <v>#NUM!</v>
      </c>
      <c r="AH2127" s="82">
        <f>_xll.qlIndexFixing($Y$21,$AC2127,TRUE,_xll.ohTrigger(trigger))</f>
        <v>1.5658915280521709E-2</v>
      </c>
      <c r="AI2127" s="43" t="e">
        <f>_xll.qlIndexFixing($Y$6,$AC2127,TRUE,trigger)</f>
        <v>#NUM!</v>
      </c>
      <c r="AJ2127" s="45" t="e">
        <f t="shared" si="81"/>
        <v>#NUM!</v>
      </c>
    </row>
    <row r="2128" spans="28:36" x14ac:dyDescent="0.2">
      <c r="AB2128" s="114" t="s">
        <v>87</v>
      </c>
      <c r="AC2128" s="40">
        <f>_xll.qlInterestRateIndexFixingDate($Y$21,AD2128)</f>
        <v>54312</v>
      </c>
      <c r="AD2128" s="40">
        <f>_xll.qlCalendarAdvance(calendar,$AD2127,AB2128,,,trigger)</f>
        <v>54316</v>
      </c>
      <c r="AE2128" s="40">
        <f>_xll.qlInterestRateIndexMaturity($Y$21,AD2128,)</f>
        <v>54407</v>
      </c>
      <c r="AF2128" s="43" t="e">
        <f>_xll.qlTenorBasisValue(TenorBasis3M,AD2128,_xll.ohTrigger(trigger,$Y$36))</f>
        <v>#NUM!</v>
      </c>
      <c r="AG2128" s="82" t="e">
        <f t="shared" si="80"/>
        <v>#NUM!</v>
      </c>
      <c r="AH2128" s="82">
        <f>_xll.qlIndexFixing($Y$21,$AC2128,TRUE,_xll.ohTrigger(trigger))</f>
        <v>1.5658402101213432E-2</v>
      </c>
      <c r="AI2128" s="43" t="e">
        <f>_xll.qlIndexFixing($Y$6,$AC2128,TRUE,trigger)</f>
        <v>#NUM!</v>
      </c>
      <c r="AJ2128" s="45" t="e">
        <f t="shared" si="81"/>
        <v>#NUM!</v>
      </c>
    </row>
    <row r="2129" spans="28:36" x14ac:dyDescent="0.2">
      <c r="AB2129" s="114" t="s">
        <v>87</v>
      </c>
      <c r="AC2129" s="40">
        <f>_xll.qlInterestRateIndexFixingDate($Y$21,AD2129)</f>
        <v>54319</v>
      </c>
      <c r="AD2129" s="40">
        <f>_xll.qlCalendarAdvance(calendar,$AD2128,AB2129,,,trigger)</f>
        <v>54323</v>
      </c>
      <c r="AE2129" s="40">
        <f>_xll.qlInterestRateIndexMaturity($Y$21,AD2129,)</f>
        <v>54414</v>
      </c>
      <c r="AF2129" s="43" t="e">
        <f>_xll.qlTenorBasisValue(TenorBasis3M,AD2129,_xll.ohTrigger(trigger,$Y$36))</f>
        <v>#NUM!</v>
      </c>
      <c r="AG2129" s="82" t="e">
        <f t="shared" si="80"/>
        <v>#NUM!</v>
      </c>
      <c r="AH2129" s="82">
        <f>_xll.qlIndexFixing($Y$21,$AC2129,TRUE,_xll.ohTrigger(trigger))</f>
        <v>1.5657856400599066E-2</v>
      </c>
      <c r="AI2129" s="43" t="e">
        <f>_xll.qlIndexFixing($Y$6,$AC2129,TRUE,trigger)</f>
        <v>#NUM!</v>
      </c>
      <c r="AJ2129" s="45" t="e">
        <f t="shared" si="81"/>
        <v>#NUM!</v>
      </c>
    </row>
    <row r="2130" spans="28:36" x14ac:dyDescent="0.2">
      <c r="AB2130" s="114" t="s">
        <v>87</v>
      </c>
      <c r="AC2130" s="40">
        <f>_xll.qlInterestRateIndexFixingDate($Y$21,AD2130)</f>
        <v>54326</v>
      </c>
      <c r="AD2130" s="40">
        <f>_xll.qlCalendarAdvance(calendar,$AD2129,AB2130,,,trigger)</f>
        <v>54330</v>
      </c>
      <c r="AE2130" s="40">
        <f>_xll.qlInterestRateIndexMaturity($Y$21,AD2130,)</f>
        <v>54421</v>
      </c>
      <c r="AF2130" s="43" t="e">
        <f>_xll.qlTenorBasisValue(TenorBasis3M,AD2130,_xll.ohTrigger(trigger,$Y$36))</f>
        <v>#NUM!</v>
      </c>
      <c r="AG2130" s="82" t="e">
        <f t="shared" si="80"/>
        <v>#NUM!</v>
      </c>
      <c r="AH2130" s="82">
        <f>_xll.qlIndexFixing($Y$21,$AC2130,TRUE,_xll.ohTrigger(trigger))</f>
        <v>1.5657278178690909E-2</v>
      </c>
      <c r="AI2130" s="43" t="e">
        <f>_xll.qlIndexFixing($Y$6,$AC2130,TRUE,trigger)</f>
        <v>#NUM!</v>
      </c>
      <c r="AJ2130" s="45" t="e">
        <f t="shared" si="81"/>
        <v>#NUM!</v>
      </c>
    </row>
    <row r="2131" spans="28:36" x14ac:dyDescent="0.2">
      <c r="AB2131" s="114" t="s">
        <v>87</v>
      </c>
      <c r="AC2131" s="40">
        <f>_xll.qlInterestRateIndexFixingDate($Y$21,AD2131)</f>
        <v>54333</v>
      </c>
      <c r="AD2131" s="40">
        <f>_xll.qlCalendarAdvance(calendar,$AD2130,AB2131,,,trigger)</f>
        <v>54337</v>
      </c>
      <c r="AE2131" s="40">
        <f>_xll.qlInterestRateIndexMaturity($Y$21,AD2131,)</f>
        <v>54429</v>
      </c>
      <c r="AF2131" s="43" t="e">
        <f>_xll.qlTenorBasisValue(TenorBasis3M,AD2131,_xll.ohTrigger(trigger,$Y$36))</f>
        <v>#NUM!</v>
      </c>
      <c r="AG2131" s="82" t="e">
        <f t="shared" si="80"/>
        <v>#NUM!</v>
      </c>
      <c r="AH2131" s="82">
        <f>_xll.qlIndexFixing($Y$21,$AC2131,TRUE,_xll.ohTrigger(trigger))</f>
        <v>1.5656957520383302E-2</v>
      </c>
      <c r="AI2131" s="43" t="e">
        <f>_xll.qlIndexFixing($Y$6,$AC2131,TRUE,trigger)</f>
        <v>#NUM!</v>
      </c>
      <c r="AJ2131" s="45" t="e">
        <f t="shared" si="81"/>
        <v>#NUM!</v>
      </c>
    </row>
    <row r="2132" spans="28:36" x14ac:dyDescent="0.2">
      <c r="AB2132" s="114" t="s">
        <v>87</v>
      </c>
      <c r="AC2132" s="40">
        <f>_xll.qlInterestRateIndexFixingDate($Y$21,AD2132)</f>
        <v>54340</v>
      </c>
      <c r="AD2132" s="40">
        <f>_xll.qlCalendarAdvance(calendar,$AD2131,AB2132,,,trigger)</f>
        <v>54344</v>
      </c>
      <c r="AE2132" s="40">
        <f>_xll.qlInterestRateIndexMaturity($Y$21,AD2132,)</f>
        <v>54436</v>
      </c>
      <c r="AF2132" s="43" t="e">
        <f>_xll.qlTenorBasisValue(TenorBasis3M,AD2132,_xll.ohTrigger(trigger,$Y$36))</f>
        <v>#NUM!</v>
      </c>
      <c r="AG2132" s="82" t="e">
        <f t="shared" si="80"/>
        <v>#NUM!</v>
      </c>
      <c r="AH2132" s="82">
        <f>_xll.qlIndexFixing($Y$21,$AC2132,TRUE,_xll.ohTrigger(trigger))</f>
        <v>1.5656311904969127E-2</v>
      </c>
      <c r="AI2132" s="43" t="e">
        <f>_xll.qlIndexFixing($Y$6,$AC2132,TRUE,trigger)</f>
        <v>#NUM!</v>
      </c>
      <c r="AJ2132" s="45" t="e">
        <f t="shared" si="81"/>
        <v>#NUM!</v>
      </c>
    </row>
    <row r="2133" spans="28:36" x14ac:dyDescent="0.2">
      <c r="AB2133" s="114" t="s">
        <v>87</v>
      </c>
      <c r="AC2133" s="40">
        <f>_xll.qlInterestRateIndexFixingDate($Y$21,AD2133)</f>
        <v>54347</v>
      </c>
      <c r="AD2133" s="40">
        <f>_xll.qlCalendarAdvance(calendar,$AD2132,AB2133,,,trigger)</f>
        <v>54351</v>
      </c>
      <c r="AE2133" s="40">
        <f>_xll.qlInterestRateIndexMaturity($Y$21,AD2133,)</f>
        <v>54443</v>
      </c>
      <c r="AF2133" s="43" t="e">
        <f>_xll.qlTenorBasisValue(TenorBasis3M,AD2133,_xll.ohTrigger(trigger,$Y$36))</f>
        <v>#NUM!</v>
      </c>
      <c r="AG2133" s="82" t="e">
        <f t="shared" si="80"/>
        <v>#NUM!</v>
      </c>
      <c r="AH2133" s="82">
        <f>_xll.qlIndexFixing($Y$21,$AC2133,TRUE,_xll.ohTrigger(trigger))</f>
        <v>1.5655633766899081E-2</v>
      </c>
      <c r="AI2133" s="43" t="e">
        <f>_xll.qlIndexFixing($Y$6,$AC2133,TRUE,trigger)</f>
        <v>#NUM!</v>
      </c>
      <c r="AJ2133" s="45" t="e">
        <f t="shared" si="81"/>
        <v>#NUM!</v>
      </c>
    </row>
    <row r="2134" spans="28:36" x14ac:dyDescent="0.2">
      <c r="AB2134" s="114" t="s">
        <v>87</v>
      </c>
      <c r="AC2134" s="40">
        <f>_xll.qlInterestRateIndexFixingDate($Y$21,AD2134)</f>
        <v>54354</v>
      </c>
      <c r="AD2134" s="40">
        <f>_xll.qlCalendarAdvance(calendar,$AD2133,AB2134,,,trigger)</f>
        <v>54358</v>
      </c>
      <c r="AE2134" s="40">
        <f>_xll.qlInterestRateIndexMaturity($Y$21,AD2134,)</f>
        <v>54450</v>
      </c>
      <c r="AF2134" s="43" t="e">
        <f>_xll.qlTenorBasisValue(TenorBasis3M,AD2134,_xll.ohTrigger(trigger,$Y$36))</f>
        <v>#NUM!</v>
      </c>
      <c r="AG2134" s="82" t="e">
        <f t="shared" si="80"/>
        <v>#NUM!</v>
      </c>
      <c r="AH2134" s="82">
        <f>_xll.qlIndexFixing($Y$21,$AC2134,TRUE,_xll.ohTrigger(trigger))</f>
        <v>1.5654923106187935E-2</v>
      </c>
      <c r="AI2134" s="43" t="e">
        <f>_xll.qlIndexFixing($Y$6,$AC2134,TRUE,trigger)</f>
        <v>#NUM!</v>
      </c>
      <c r="AJ2134" s="45" t="e">
        <f t="shared" si="81"/>
        <v>#NUM!</v>
      </c>
    </row>
    <row r="2135" spans="28:36" x14ac:dyDescent="0.2">
      <c r="AB2135" s="114" t="s">
        <v>87</v>
      </c>
      <c r="AC2135" s="40">
        <f>_xll.qlInterestRateIndexFixingDate($Y$21,AD2135)</f>
        <v>54361</v>
      </c>
      <c r="AD2135" s="40">
        <f>_xll.qlCalendarAdvance(calendar,$AD2134,AB2135,,,trigger)</f>
        <v>54365</v>
      </c>
      <c r="AE2135" s="40">
        <f>_xll.qlInterestRateIndexMaturity($Y$21,AD2135,)</f>
        <v>54457</v>
      </c>
      <c r="AF2135" s="43" t="e">
        <f>_xll.qlTenorBasisValue(TenorBasis3M,AD2135,_xll.ohTrigger(trigger,$Y$36))</f>
        <v>#NUM!</v>
      </c>
      <c r="AG2135" s="82" t="e">
        <f t="shared" si="80"/>
        <v>#NUM!</v>
      </c>
      <c r="AH2135" s="82">
        <f>_xll.qlIndexFixing($Y$21,$AC2135,TRUE,_xll.ohTrigger(trigger))</f>
        <v>1.5654179922856535E-2</v>
      </c>
      <c r="AI2135" s="43" t="e">
        <f>_xll.qlIndexFixing($Y$6,$AC2135,TRUE,trigger)</f>
        <v>#NUM!</v>
      </c>
      <c r="AJ2135" s="45" t="e">
        <f t="shared" si="81"/>
        <v>#NUM!</v>
      </c>
    </row>
    <row r="2136" spans="28:36" x14ac:dyDescent="0.2">
      <c r="AB2136" s="114" t="s">
        <v>87</v>
      </c>
      <c r="AC2136" s="40">
        <f>_xll.qlInterestRateIndexFixingDate($Y$21,AD2136)</f>
        <v>54368</v>
      </c>
      <c r="AD2136" s="40">
        <f>_xll.qlCalendarAdvance(calendar,$AD2135,AB2136,,,trigger)</f>
        <v>54372</v>
      </c>
      <c r="AE2136" s="40">
        <f>_xll.qlInterestRateIndexMaturity($Y$21,AD2136,)</f>
        <v>54464</v>
      </c>
      <c r="AF2136" s="43" t="e">
        <f>_xll.qlTenorBasisValue(TenorBasis3M,AD2136,_xll.ohTrigger(trigger,$Y$36))</f>
        <v>#NUM!</v>
      </c>
      <c r="AG2136" s="82" t="e">
        <f t="shared" si="80"/>
        <v>#NUM!</v>
      </c>
      <c r="AH2136" s="82">
        <f>_xll.qlIndexFixing($Y$21,$AC2136,TRUE,_xll.ohTrigger(trigger))</f>
        <v>1.5653404216922268E-2</v>
      </c>
      <c r="AI2136" s="43" t="e">
        <f>_xll.qlIndexFixing($Y$6,$AC2136,TRUE,trigger)</f>
        <v>#NUM!</v>
      </c>
      <c r="AJ2136" s="45" t="e">
        <f t="shared" si="81"/>
        <v>#NUM!</v>
      </c>
    </row>
    <row r="2137" spans="28:36" x14ac:dyDescent="0.2">
      <c r="AB2137" s="114" t="s">
        <v>87</v>
      </c>
      <c r="AC2137" s="40">
        <f>_xll.qlInterestRateIndexFixingDate($Y$21,AD2137)</f>
        <v>54375</v>
      </c>
      <c r="AD2137" s="40">
        <f>_xll.qlCalendarAdvance(calendar,$AD2136,AB2137,,,trigger)</f>
        <v>54379</v>
      </c>
      <c r="AE2137" s="40">
        <f>_xll.qlInterestRateIndexMaturity($Y$21,AD2137,)</f>
        <v>54471</v>
      </c>
      <c r="AF2137" s="43" t="e">
        <f>_xll.qlTenorBasisValue(TenorBasis3M,AD2137,_xll.ohTrigger(trigger,$Y$36))</f>
        <v>#NUM!</v>
      </c>
      <c r="AG2137" s="82" t="e">
        <f t="shared" si="80"/>
        <v>#NUM!</v>
      </c>
      <c r="AH2137" s="82">
        <f>_xll.qlIndexFixing($Y$21,$AC2137,TRUE,_xll.ohTrigger(trigger))</f>
        <v>1.5652595988403375E-2</v>
      </c>
      <c r="AI2137" s="43" t="e">
        <f>_xll.qlIndexFixing($Y$6,$AC2137,TRUE,trigger)</f>
        <v>#NUM!</v>
      </c>
      <c r="AJ2137" s="45" t="e">
        <f t="shared" si="81"/>
        <v>#NUM!</v>
      </c>
    </row>
    <row r="2138" spans="28:36" x14ac:dyDescent="0.2">
      <c r="AB2138" s="114" t="s">
        <v>87</v>
      </c>
      <c r="AC2138" s="40">
        <f>_xll.qlInterestRateIndexFixingDate($Y$21,AD2138)</f>
        <v>54382</v>
      </c>
      <c r="AD2138" s="40">
        <f>_xll.qlCalendarAdvance(calendar,$AD2137,AB2138,,,trigger)</f>
        <v>54386</v>
      </c>
      <c r="AE2138" s="40">
        <f>_xll.qlInterestRateIndexMaturity($Y$21,AD2138,)</f>
        <v>54478</v>
      </c>
      <c r="AF2138" s="43" t="e">
        <f>_xll.qlTenorBasisValue(TenorBasis3M,AD2138,_xll.ohTrigger(trigger,$Y$36))</f>
        <v>#NUM!</v>
      </c>
      <c r="AG2138" s="82" t="e">
        <f t="shared" si="80"/>
        <v>#NUM!</v>
      </c>
      <c r="AH2138" s="82">
        <f>_xll.qlIndexFixing($Y$21,$AC2138,TRUE,_xll.ohTrigger(trigger))</f>
        <v>1.5651755237319837E-2</v>
      </c>
      <c r="AI2138" s="43" t="e">
        <f>_xll.qlIndexFixing($Y$6,$AC2138,TRUE,trigger)</f>
        <v>#NUM!</v>
      </c>
      <c r="AJ2138" s="45" t="e">
        <f t="shared" si="81"/>
        <v>#NUM!</v>
      </c>
    </row>
    <row r="2139" spans="28:36" x14ac:dyDescent="0.2">
      <c r="AB2139" s="114" t="s">
        <v>87</v>
      </c>
      <c r="AC2139" s="40">
        <f>_xll.qlInterestRateIndexFixingDate($Y$21,AD2139)</f>
        <v>54389</v>
      </c>
      <c r="AD2139" s="40">
        <f>_xll.qlCalendarAdvance(calendar,$AD2138,AB2139,,,trigger)</f>
        <v>54393</v>
      </c>
      <c r="AE2139" s="40">
        <f>_xll.qlInterestRateIndexMaturity($Y$21,AD2139,)</f>
        <v>54483</v>
      </c>
      <c r="AF2139" s="43" t="e">
        <f>_xll.qlTenorBasisValue(TenorBasis3M,AD2139,_xll.ohTrigger(trigger,$Y$36))</f>
        <v>#NUM!</v>
      </c>
      <c r="AG2139" s="82" t="e">
        <f t="shared" si="80"/>
        <v>#NUM!</v>
      </c>
      <c r="AH2139" s="82">
        <f>_xll.qlIndexFixing($Y$21,$AC2139,TRUE,_xll.ohTrigger(trigger))</f>
        <v>1.5650339270968594E-2</v>
      </c>
      <c r="AI2139" s="43" t="e">
        <f>_xll.qlIndexFixing($Y$6,$AC2139,TRUE,trigger)</f>
        <v>#NUM!</v>
      </c>
      <c r="AJ2139" s="45" t="e">
        <f t="shared" si="81"/>
        <v>#NUM!</v>
      </c>
    </row>
    <row r="2140" spans="28:36" x14ac:dyDescent="0.2">
      <c r="AB2140" s="114" t="s">
        <v>87</v>
      </c>
      <c r="AC2140" s="40">
        <f>_xll.qlInterestRateIndexFixingDate($Y$21,AD2140)</f>
        <v>54396</v>
      </c>
      <c r="AD2140" s="40">
        <f>_xll.qlCalendarAdvance(calendar,$AD2139,AB2140,,,trigger)</f>
        <v>54400</v>
      </c>
      <c r="AE2140" s="40">
        <f>_xll.qlInterestRateIndexMaturity($Y$21,AD2140,)</f>
        <v>54490</v>
      </c>
      <c r="AF2140" s="43" t="e">
        <f>_xll.qlTenorBasisValue(TenorBasis3M,AD2140,_xll.ohTrigger(trigger,$Y$36))</f>
        <v>#NUM!</v>
      </c>
      <c r="AG2140" s="82" t="e">
        <f t="shared" si="80"/>
        <v>#NUM!</v>
      </c>
      <c r="AH2140" s="82">
        <f>_xll.qlIndexFixing($Y$21,$AC2140,TRUE,_xll.ohTrigger(trigger))</f>
        <v>1.5649438199087484E-2</v>
      </c>
      <c r="AI2140" s="43" t="e">
        <f>_xll.qlIndexFixing($Y$6,$AC2140,TRUE,trigger)</f>
        <v>#NUM!</v>
      </c>
      <c r="AJ2140" s="45" t="e">
        <f t="shared" si="81"/>
        <v>#NUM!</v>
      </c>
    </row>
    <row r="2141" spans="28:36" x14ac:dyDescent="0.2">
      <c r="AB2141" s="114" t="s">
        <v>87</v>
      </c>
      <c r="AC2141" s="40">
        <f>_xll.qlInterestRateIndexFixingDate($Y$21,AD2141)</f>
        <v>54403</v>
      </c>
      <c r="AD2141" s="40">
        <f>_xll.qlCalendarAdvance(calendar,$AD2140,AB2141,,,trigger)</f>
        <v>54407</v>
      </c>
      <c r="AE2141" s="40">
        <f>_xll.qlInterestRateIndexMaturity($Y$21,AD2141,)</f>
        <v>54497</v>
      </c>
      <c r="AF2141" s="43" t="e">
        <f>_xll.qlTenorBasisValue(TenorBasis3M,AD2141,_xll.ohTrigger(trigger,$Y$36))</f>
        <v>#NUM!</v>
      </c>
      <c r="AG2141" s="82" t="e">
        <f t="shared" si="80"/>
        <v>#NUM!</v>
      </c>
      <c r="AH2141" s="82">
        <f>_xll.qlIndexFixing($Y$21,$AC2141,TRUE,_xll.ohTrigger(trigger))</f>
        <v>1.5648504607519875E-2</v>
      </c>
      <c r="AI2141" s="43" t="e">
        <f>_xll.qlIndexFixing($Y$6,$AC2141,TRUE,trigger)</f>
        <v>#NUM!</v>
      </c>
      <c r="AJ2141" s="45" t="e">
        <f t="shared" si="81"/>
        <v>#NUM!</v>
      </c>
    </row>
    <row r="2142" spans="28:36" x14ac:dyDescent="0.2">
      <c r="AB2142" s="114" t="s">
        <v>87</v>
      </c>
      <c r="AC2142" s="40">
        <f>_xll.qlInterestRateIndexFixingDate($Y$21,AD2142)</f>
        <v>54410</v>
      </c>
      <c r="AD2142" s="40">
        <f>_xll.qlCalendarAdvance(calendar,$AD2141,AB2142,,,trigger)</f>
        <v>54414</v>
      </c>
      <c r="AE2142" s="40">
        <f>_xll.qlInterestRateIndexMaturity($Y$21,AD2142,)</f>
        <v>54504</v>
      </c>
      <c r="AF2142" s="43" t="e">
        <f>_xll.qlTenorBasisValue(TenorBasis3M,AD2142,_xll.ohTrigger(trigger,$Y$36))</f>
        <v>#NUM!</v>
      </c>
      <c r="AG2142" s="82" t="e">
        <f t="shared" si="80"/>
        <v>#NUM!</v>
      </c>
      <c r="AH2142" s="82">
        <f>_xll.qlIndexFixing($Y$21,$AC2142,TRUE,_xll.ohTrigger(trigger))</f>
        <v>1.5647538496290636E-2</v>
      </c>
      <c r="AI2142" s="43" t="e">
        <f>_xll.qlIndexFixing($Y$6,$AC2142,TRUE,trigger)</f>
        <v>#NUM!</v>
      </c>
      <c r="AJ2142" s="45" t="e">
        <f t="shared" si="81"/>
        <v>#NUM!</v>
      </c>
    </row>
    <row r="2143" spans="28:36" x14ac:dyDescent="0.2">
      <c r="AB2143" s="114" t="s">
        <v>87</v>
      </c>
      <c r="AC2143" s="40">
        <f>_xll.qlInterestRateIndexFixingDate($Y$21,AD2143)</f>
        <v>54416</v>
      </c>
      <c r="AD2143" s="40">
        <f>_xll.qlCalendarAdvance(calendar,$AD2142,AB2143,,,trigger)</f>
        <v>54421</v>
      </c>
      <c r="AE2143" s="40">
        <f>_xll.qlInterestRateIndexMaturity($Y$21,AD2143,)</f>
        <v>54511</v>
      </c>
      <c r="AF2143" s="43" t="e">
        <f>_xll.qlTenorBasisValue(TenorBasis3M,AD2143,_xll.ohTrigger(trigger,$Y$36))</f>
        <v>#NUM!</v>
      </c>
      <c r="AG2143" s="82" t="e">
        <f t="shared" si="80"/>
        <v>#NUM!</v>
      </c>
      <c r="AH2143" s="82">
        <f>_xll.qlIndexFixing($Y$21,$AC2143,TRUE,_xll.ohTrigger(trigger))</f>
        <v>1.5646539865422859E-2</v>
      </c>
      <c r="AI2143" s="43" t="e">
        <f>_xll.qlIndexFixing($Y$6,$AC2143,TRUE,trigger)</f>
        <v>#NUM!</v>
      </c>
      <c r="AJ2143" s="45" t="e">
        <f t="shared" si="81"/>
        <v>#NUM!</v>
      </c>
    </row>
    <row r="2144" spans="28:36" x14ac:dyDescent="0.2">
      <c r="AB2144" s="114" t="s">
        <v>87</v>
      </c>
      <c r="AC2144" s="40">
        <f>_xll.qlInterestRateIndexFixingDate($Y$21,AD2144)</f>
        <v>54423</v>
      </c>
      <c r="AD2144" s="40">
        <f>_xll.qlCalendarAdvance(calendar,$AD2143,AB2144,,,trigger)</f>
        <v>54428</v>
      </c>
      <c r="AE2144" s="40">
        <f>_xll.qlInterestRateIndexMaturity($Y$21,AD2144,)</f>
        <v>54518</v>
      </c>
      <c r="AF2144" s="43" t="e">
        <f>_xll.qlTenorBasisValue(TenorBasis3M,AD2144,_xll.ohTrigger(trigger,$Y$36))</f>
        <v>#NUM!</v>
      </c>
      <c r="AG2144" s="82" t="e">
        <f t="shared" si="80"/>
        <v>#NUM!</v>
      </c>
      <c r="AH2144" s="82">
        <f>_xll.qlIndexFixing($Y$21,$AC2144,TRUE,_xll.ohTrigger(trigger))</f>
        <v>1.5645508714940526E-2</v>
      </c>
      <c r="AI2144" s="43" t="e">
        <f>_xll.qlIndexFixing($Y$6,$AC2144,TRUE,trigger)</f>
        <v>#NUM!</v>
      </c>
      <c r="AJ2144" s="45" t="e">
        <f t="shared" si="81"/>
        <v>#NUM!</v>
      </c>
    </row>
    <row r="2145" spans="28:36" x14ac:dyDescent="0.2">
      <c r="AB2145" s="114" t="s">
        <v>87</v>
      </c>
      <c r="AC2145" s="40">
        <f>_xll.qlInterestRateIndexFixingDate($Y$21,AD2145)</f>
        <v>54431</v>
      </c>
      <c r="AD2145" s="40">
        <f>_xll.qlCalendarAdvance(calendar,$AD2144,AB2145,,,trigger)</f>
        <v>54435</v>
      </c>
      <c r="AE2145" s="40">
        <f>_xll.qlInterestRateIndexMaturity($Y$21,AD2145,)</f>
        <v>54525</v>
      </c>
      <c r="AF2145" s="43" t="e">
        <f>_xll.qlTenorBasisValue(TenorBasis3M,AD2145,_xll.ohTrigger(trigger,$Y$36))</f>
        <v>#NUM!</v>
      </c>
      <c r="AG2145" s="82" t="e">
        <f t="shared" si="80"/>
        <v>#NUM!</v>
      </c>
      <c r="AH2145" s="82">
        <f>_xll.qlIndexFixing($Y$21,$AC2145,TRUE,_xll.ohTrigger(trigger))</f>
        <v>1.5644445044867616E-2</v>
      </c>
      <c r="AI2145" s="43" t="e">
        <f>_xll.qlIndexFixing($Y$6,$AC2145,TRUE,trigger)</f>
        <v>#NUM!</v>
      </c>
      <c r="AJ2145" s="45" t="e">
        <f t="shared" si="81"/>
        <v>#NUM!</v>
      </c>
    </row>
    <row r="2146" spans="28:36" x14ac:dyDescent="0.2">
      <c r="AB2146" s="114" t="s">
        <v>87</v>
      </c>
      <c r="AC2146" s="40">
        <f>_xll.qlInterestRateIndexFixingDate($Y$21,AD2146)</f>
        <v>54438</v>
      </c>
      <c r="AD2146" s="40">
        <f>_xll.qlCalendarAdvance(calendar,$AD2145,AB2146,,,trigger)</f>
        <v>54442</v>
      </c>
      <c r="AE2146" s="40">
        <f>_xll.qlInterestRateIndexMaturity($Y$21,AD2146,)</f>
        <v>54533</v>
      </c>
      <c r="AF2146" s="43" t="e">
        <f>_xll.qlTenorBasisValue(TenorBasis3M,AD2146,_xll.ohTrigger(trigger,$Y$36))</f>
        <v>#NUM!</v>
      </c>
      <c r="AG2146" s="82" t="e">
        <f t="shared" si="80"/>
        <v>#NUM!</v>
      </c>
      <c r="AH2146" s="82">
        <f>_xll.qlIndexFixing($Y$21,$AC2146,TRUE,_xll.ohTrigger(trigger))</f>
        <v>1.5643603746515307E-2</v>
      </c>
      <c r="AI2146" s="43" t="e">
        <f>_xll.qlIndexFixing($Y$6,$AC2146,TRUE,trigger)</f>
        <v>#NUM!</v>
      </c>
      <c r="AJ2146" s="45" t="e">
        <f t="shared" si="81"/>
        <v>#NUM!</v>
      </c>
    </row>
    <row r="2147" spans="28:36" x14ac:dyDescent="0.2">
      <c r="AB2147" s="114" t="s">
        <v>87</v>
      </c>
      <c r="AC2147" s="40">
        <f>_xll.qlInterestRateIndexFixingDate($Y$21,AD2147)</f>
        <v>54445</v>
      </c>
      <c r="AD2147" s="40">
        <f>_xll.qlCalendarAdvance(calendar,$AD2146,AB2147,,,trigger)</f>
        <v>54449</v>
      </c>
      <c r="AE2147" s="40">
        <f>_xll.qlInterestRateIndexMaturity($Y$21,AD2147,)</f>
        <v>54539</v>
      </c>
      <c r="AF2147" s="43" t="e">
        <f>_xll.qlTenorBasisValue(TenorBasis3M,AD2147,_xll.ohTrigger(trigger,$Y$36))</f>
        <v>#NUM!</v>
      </c>
      <c r="AG2147" s="82" t="e">
        <f t="shared" si="80"/>
        <v>#NUM!</v>
      </c>
      <c r="AH2147" s="82">
        <f>_xll.qlIndexFixing($Y$21,$AC2147,TRUE,_xll.ohTrigger(trigger))</f>
        <v>1.5642220146061092E-2</v>
      </c>
      <c r="AI2147" s="43" t="e">
        <f>_xll.qlIndexFixing($Y$6,$AC2147,TRUE,trigger)</f>
        <v>#NUM!</v>
      </c>
      <c r="AJ2147" s="45" t="e">
        <f t="shared" si="81"/>
        <v>#NUM!</v>
      </c>
    </row>
    <row r="2148" spans="28:36" x14ac:dyDescent="0.2">
      <c r="AB2148" s="114" t="s">
        <v>87</v>
      </c>
      <c r="AC2148" s="40">
        <f>_xll.qlInterestRateIndexFixingDate($Y$21,AD2148)</f>
        <v>54452</v>
      </c>
      <c r="AD2148" s="40">
        <f>_xll.qlCalendarAdvance(calendar,$AD2147,AB2148,,,trigger)</f>
        <v>54456</v>
      </c>
      <c r="AE2148" s="40">
        <f>_xll.qlInterestRateIndexMaturity($Y$21,AD2148,)</f>
        <v>54546</v>
      </c>
      <c r="AF2148" s="43" t="e">
        <f>_xll.qlTenorBasisValue(TenorBasis3M,AD2148,_xll.ohTrigger(trigger,$Y$36))</f>
        <v>#NUM!</v>
      </c>
      <c r="AG2148" s="82" t="e">
        <f t="shared" si="80"/>
        <v>#NUM!</v>
      </c>
      <c r="AH2148" s="82">
        <f>_xll.qlIndexFixing($Y$21,$AC2148,TRUE,_xll.ohTrigger(trigger))</f>
        <v>1.5641058917378992E-2</v>
      </c>
      <c r="AI2148" s="43" t="e">
        <f>_xll.qlIndexFixing($Y$6,$AC2148,TRUE,trigger)</f>
        <v>#NUM!</v>
      </c>
      <c r="AJ2148" s="45" t="e">
        <f t="shared" si="81"/>
        <v>#NUM!</v>
      </c>
    </row>
    <row r="2149" spans="28:36" x14ac:dyDescent="0.2">
      <c r="AB2149" s="114" t="s">
        <v>87</v>
      </c>
      <c r="AC2149" s="40">
        <f>_xll.qlInterestRateIndexFixingDate($Y$21,AD2149)</f>
        <v>54459</v>
      </c>
      <c r="AD2149" s="40">
        <f>_xll.qlCalendarAdvance(calendar,$AD2148,AB2149,,,trigger)</f>
        <v>54463</v>
      </c>
      <c r="AE2149" s="40">
        <f>_xll.qlInterestRateIndexMaturity($Y$21,AD2149,)</f>
        <v>54553</v>
      </c>
      <c r="AF2149" s="43" t="e">
        <f>_xll.qlTenorBasisValue(TenorBasis3M,AD2149,_xll.ohTrigger(trigger,$Y$36))</f>
        <v>#NUM!</v>
      </c>
      <c r="AG2149" s="82" t="e">
        <f t="shared" si="80"/>
        <v>#NUM!</v>
      </c>
      <c r="AH2149" s="82">
        <f>_xll.qlIndexFixing($Y$21,$AC2149,TRUE,_xll.ohTrigger(trigger))</f>
        <v>1.5639865169216449E-2</v>
      </c>
      <c r="AI2149" s="43" t="e">
        <f>_xll.qlIndexFixing($Y$6,$AC2149,TRUE,trigger)</f>
        <v>#NUM!</v>
      </c>
      <c r="AJ2149" s="45" t="e">
        <f t="shared" si="81"/>
        <v>#NUM!</v>
      </c>
    </row>
    <row r="2150" spans="28:36" x14ac:dyDescent="0.2">
      <c r="AB2150" s="114" t="s">
        <v>87</v>
      </c>
      <c r="AC2150" s="40">
        <f>_xll.qlInterestRateIndexFixingDate($Y$21,AD2150)</f>
        <v>54466</v>
      </c>
      <c r="AD2150" s="40">
        <f>_xll.qlCalendarAdvance(calendar,$AD2149,AB2150,,,trigger)</f>
        <v>54470</v>
      </c>
      <c r="AE2150" s="40">
        <f>_xll.qlInterestRateIndexMaturity($Y$21,AD2150,)</f>
        <v>54560</v>
      </c>
      <c r="AF2150" s="43" t="e">
        <f>_xll.qlTenorBasisValue(TenorBasis3M,AD2150,_xll.ohTrigger(trigger,$Y$36))</f>
        <v>#NUM!</v>
      </c>
      <c r="AG2150" s="82" t="e">
        <f t="shared" si="80"/>
        <v>#NUM!</v>
      </c>
      <c r="AH2150" s="82">
        <f>_xll.qlIndexFixing($Y$21,$AC2150,TRUE,_xll.ohTrigger(trigger))</f>
        <v>1.5638638901600999E-2</v>
      </c>
      <c r="AI2150" s="43" t="e">
        <f>_xll.qlIndexFixing($Y$6,$AC2150,TRUE,trigger)</f>
        <v>#NUM!</v>
      </c>
      <c r="AJ2150" s="45" t="e">
        <f t="shared" si="81"/>
        <v>#NUM!</v>
      </c>
    </row>
    <row r="2151" spans="28:36" x14ac:dyDescent="0.2">
      <c r="AB2151" s="114" t="s">
        <v>87</v>
      </c>
      <c r="AC2151" s="40">
        <f>_xll.qlInterestRateIndexFixingDate($Y$21,AD2151)</f>
        <v>54473</v>
      </c>
      <c r="AD2151" s="40">
        <f>_xll.qlCalendarAdvance(calendar,$AD2150,AB2151,,,trigger)</f>
        <v>54477</v>
      </c>
      <c r="AE2151" s="40">
        <f>_xll.qlInterestRateIndexMaturity($Y$21,AD2151,)</f>
        <v>54567</v>
      </c>
      <c r="AF2151" s="43" t="e">
        <f>_xll.qlTenorBasisValue(TenorBasis3M,AD2151,_xll.ohTrigger(trigger,$Y$36))</f>
        <v>#NUM!</v>
      </c>
      <c r="AG2151" s="82" t="e">
        <f t="shared" si="80"/>
        <v>#NUM!</v>
      </c>
      <c r="AH2151" s="82">
        <f>_xll.qlIndexFixing($Y$21,$AC2151,TRUE,_xll.ohTrigger(trigger))</f>
        <v>1.5637380114563726E-2</v>
      </c>
      <c r="AI2151" s="43" t="e">
        <f>_xll.qlIndexFixing($Y$6,$AC2151,TRUE,trigger)</f>
        <v>#NUM!</v>
      </c>
      <c r="AJ2151" s="45" t="e">
        <f t="shared" si="81"/>
        <v>#NUM!</v>
      </c>
    </row>
    <row r="2152" spans="28:36" x14ac:dyDescent="0.2">
      <c r="AB2152" s="114" t="s">
        <v>87</v>
      </c>
      <c r="AC2152" s="40">
        <f>_xll.qlInterestRateIndexFixingDate($Y$21,AD2152)</f>
        <v>54480</v>
      </c>
      <c r="AD2152" s="40">
        <f>_xll.qlCalendarAdvance(calendar,$AD2151,AB2152,,,trigger)</f>
        <v>54484</v>
      </c>
      <c r="AE2152" s="40">
        <f>_xll.qlInterestRateIndexMaturity($Y$21,AD2152,)</f>
        <v>54576</v>
      </c>
      <c r="AF2152" s="43" t="e">
        <f>_xll.qlTenorBasisValue(TenorBasis3M,AD2152,_xll.ohTrigger(trigger,$Y$36))</f>
        <v>#NUM!</v>
      </c>
      <c r="AG2152" s="82" t="e">
        <f t="shared" si="80"/>
        <v>#NUM!</v>
      </c>
      <c r="AH2152" s="82">
        <f>_xll.qlIndexFixing($Y$21,$AC2152,TRUE,_xll.ohTrigger(trigger))</f>
        <v>1.563656986613499E-2</v>
      </c>
      <c r="AI2152" s="43" t="e">
        <f>_xll.qlIndexFixing($Y$6,$AC2152,TRUE,trigger)</f>
        <v>#NUM!</v>
      </c>
      <c r="AJ2152" s="45" t="e">
        <f t="shared" si="81"/>
        <v>#NUM!</v>
      </c>
    </row>
    <row r="2153" spans="28:36" x14ac:dyDescent="0.2">
      <c r="AB2153" s="114" t="s">
        <v>87</v>
      </c>
      <c r="AC2153" s="40">
        <f>_xll.qlInterestRateIndexFixingDate($Y$21,AD2153)</f>
        <v>54487</v>
      </c>
      <c r="AD2153" s="40">
        <f>_xll.qlCalendarAdvance(calendar,$AD2152,AB2153,,,trigger)</f>
        <v>54491</v>
      </c>
      <c r="AE2153" s="40">
        <f>_xll.qlInterestRateIndexMaturity($Y$21,AD2153,)</f>
        <v>54583</v>
      </c>
      <c r="AF2153" s="43" t="e">
        <f>_xll.qlTenorBasisValue(TenorBasis3M,AD2153,_xll.ohTrigger(trigger,$Y$36))</f>
        <v>#NUM!</v>
      </c>
      <c r="AG2153" s="82" t="e">
        <f t="shared" si="80"/>
        <v>#NUM!</v>
      </c>
      <c r="AH2153" s="82">
        <f>_xll.qlIndexFixing($Y$21,$AC2153,TRUE,_xll.ohTrigger(trigger))</f>
        <v>1.5635241279554239E-2</v>
      </c>
      <c r="AI2153" s="43" t="e">
        <f>_xll.qlIndexFixing($Y$6,$AC2153,TRUE,trigger)</f>
        <v>#NUM!</v>
      </c>
      <c r="AJ2153" s="45" t="e">
        <f t="shared" si="81"/>
        <v>#NUM!</v>
      </c>
    </row>
    <row r="2154" spans="28:36" x14ac:dyDescent="0.2">
      <c r="AB2154" s="114" t="s">
        <v>87</v>
      </c>
      <c r="AC2154" s="40">
        <f>_xll.qlInterestRateIndexFixingDate($Y$21,AD2154)</f>
        <v>54494</v>
      </c>
      <c r="AD2154" s="40">
        <f>_xll.qlCalendarAdvance(calendar,$AD2153,AB2154,,,trigger)</f>
        <v>54498</v>
      </c>
      <c r="AE2154" s="40">
        <f>_xll.qlInterestRateIndexMaturity($Y$21,AD2154,)</f>
        <v>54590</v>
      </c>
      <c r="AF2154" s="43" t="e">
        <f>_xll.qlTenorBasisValue(TenorBasis3M,AD2154,_xll.ohTrigger(trigger,$Y$36))</f>
        <v>#NUM!</v>
      </c>
      <c r="AG2154" s="82" t="e">
        <f t="shared" si="80"/>
        <v>#NUM!</v>
      </c>
      <c r="AH2154" s="82">
        <f>_xll.qlIndexFixing($Y$21,$AC2154,TRUE,_xll.ohTrigger(trigger))</f>
        <v>1.5633880170841545E-2</v>
      </c>
      <c r="AI2154" s="43" t="e">
        <f>_xll.qlIndexFixing($Y$6,$AC2154,TRUE,trigger)</f>
        <v>#NUM!</v>
      </c>
      <c r="AJ2154" s="45" t="e">
        <f t="shared" si="81"/>
        <v>#NUM!</v>
      </c>
    </row>
    <row r="2155" spans="28:36" x14ac:dyDescent="0.2">
      <c r="AB2155" s="114" t="s">
        <v>87</v>
      </c>
      <c r="AC2155" s="40">
        <f>_xll.qlInterestRateIndexFixingDate($Y$21,AD2155)</f>
        <v>54501</v>
      </c>
      <c r="AD2155" s="40">
        <f>_xll.qlCalendarAdvance(calendar,$AD2154,AB2155,,,trigger)</f>
        <v>54505</v>
      </c>
      <c r="AE2155" s="40">
        <f>_xll.qlInterestRateIndexMaturity($Y$21,AD2155,)</f>
        <v>54597</v>
      </c>
      <c r="AF2155" s="43" t="e">
        <f>_xll.qlTenorBasisValue(TenorBasis3M,AD2155,_xll.ohTrigger(trigger,$Y$36))</f>
        <v>#NUM!</v>
      </c>
      <c r="AG2155" s="82" t="e">
        <f t="shared" si="80"/>
        <v>#NUM!</v>
      </c>
      <c r="AH2155" s="82">
        <f>_xll.qlIndexFixing($Y$21,$AC2155,TRUE,_xll.ohTrigger(trigger))</f>
        <v>1.5632486540028183E-2</v>
      </c>
      <c r="AI2155" s="43" t="e">
        <f>_xll.qlIndexFixing($Y$6,$AC2155,TRUE,trigger)</f>
        <v>#NUM!</v>
      </c>
      <c r="AJ2155" s="45" t="e">
        <f t="shared" si="81"/>
        <v>#NUM!</v>
      </c>
    </row>
    <row r="2156" spans="28:36" x14ac:dyDescent="0.2">
      <c r="AB2156" s="114" t="s">
        <v>87</v>
      </c>
      <c r="AC2156" s="40">
        <f>_xll.qlInterestRateIndexFixingDate($Y$21,AD2156)</f>
        <v>54508</v>
      </c>
      <c r="AD2156" s="40">
        <f>_xll.qlCalendarAdvance(calendar,$AD2155,AB2156,,,trigger)</f>
        <v>54512</v>
      </c>
      <c r="AE2156" s="40">
        <f>_xll.qlInterestRateIndexMaturity($Y$21,AD2156,)</f>
        <v>54604</v>
      </c>
      <c r="AF2156" s="43" t="e">
        <f>_xll.qlTenorBasisValue(TenorBasis3M,AD2156,_xll.ohTrigger(trigger,$Y$36))</f>
        <v>#NUM!</v>
      </c>
      <c r="AG2156" s="82" t="e">
        <f t="shared" si="80"/>
        <v>#NUM!</v>
      </c>
      <c r="AH2156" s="82">
        <f>_xll.qlIndexFixing($Y$21,$AC2156,TRUE,_xll.ohTrigger(trigger))</f>
        <v>1.5631060387149783E-2</v>
      </c>
      <c r="AI2156" s="43" t="e">
        <f>_xll.qlIndexFixing($Y$6,$AC2156,TRUE,trigger)</f>
        <v>#NUM!</v>
      </c>
      <c r="AJ2156" s="45" t="e">
        <f t="shared" si="81"/>
        <v>#NUM!</v>
      </c>
    </row>
    <row r="2157" spans="28:36" x14ac:dyDescent="0.2">
      <c r="AB2157" s="114" t="s">
        <v>87</v>
      </c>
      <c r="AC2157" s="40">
        <f>_xll.qlInterestRateIndexFixingDate($Y$21,AD2157)</f>
        <v>54515</v>
      </c>
      <c r="AD2157" s="40">
        <f>_xll.qlCalendarAdvance(calendar,$AD2156,AB2157,,,trigger)</f>
        <v>54519</v>
      </c>
      <c r="AE2157" s="40">
        <f>_xll.qlInterestRateIndexMaturity($Y$21,AD2157,)</f>
        <v>54610</v>
      </c>
      <c r="AF2157" s="43" t="e">
        <f>_xll.qlTenorBasisValue(TenorBasis3M,AD2157,_xll.ohTrigger(trigger,$Y$36))</f>
        <v>#NUM!</v>
      </c>
      <c r="AG2157" s="82" t="e">
        <f t="shared" si="80"/>
        <v>#NUM!</v>
      </c>
      <c r="AH2157" s="82">
        <f>_xll.qlIndexFixing($Y$21,$AC2157,TRUE,_xll.ohTrigger(trigger))</f>
        <v>1.56293732097347E-2</v>
      </c>
      <c r="AI2157" s="43" t="e">
        <f>_xll.qlIndexFixing($Y$6,$AC2157,TRUE,trigger)</f>
        <v>#NUM!</v>
      </c>
      <c r="AJ2157" s="45" t="e">
        <f t="shared" si="81"/>
        <v>#NUM!</v>
      </c>
    </row>
    <row r="2158" spans="28:36" x14ac:dyDescent="0.2">
      <c r="AB2158" s="114" t="s">
        <v>87</v>
      </c>
      <c r="AC2158" s="40">
        <f>_xll.qlInterestRateIndexFixingDate($Y$21,AD2158)</f>
        <v>54522</v>
      </c>
      <c r="AD2158" s="40">
        <f>_xll.qlCalendarAdvance(calendar,$AD2157,AB2158,,,trigger)</f>
        <v>54526</v>
      </c>
      <c r="AE2158" s="40">
        <f>_xll.qlInterestRateIndexMaturity($Y$21,AD2158,)</f>
        <v>54617</v>
      </c>
      <c r="AF2158" s="43" t="e">
        <f>_xll.qlTenorBasisValue(TenorBasis3M,AD2158,_xll.ohTrigger(trigger,$Y$36))</f>
        <v>#NUM!</v>
      </c>
      <c r="AG2158" s="82" t="e">
        <f t="shared" si="80"/>
        <v>#NUM!</v>
      </c>
      <c r="AH2158" s="82">
        <f>_xll.qlIndexFixing($Y$21,$AC2158,TRUE,_xll.ohTrigger(trigger))</f>
        <v>1.5627884400339812E-2</v>
      </c>
      <c r="AI2158" s="43" t="e">
        <f>_xll.qlIndexFixing($Y$6,$AC2158,TRUE,trigger)</f>
        <v>#NUM!</v>
      </c>
      <c r="AJ2158" s="45" t="e">
        <f t="shared" si="81"/>
        <v>#NUM!</v>
      </c>
    </row>
    <row r="2159" spans="28:36" x14ac:dyDescent="0.2">
      <c r="AB2159" s="114" t="s">
        <v>87</v>
      </c>
      <c r="AC2159" s="40">
        <f>_xll.qlInterestRateIndexFixingDate($Y$21,AD2159)</f>
        <v>54527</v>
      </c>
      <c r="AD2159" s="40">
        <f>_xll.qlCalendarAdvance(calendar,$AD2158,AB2159,,,trigger)</f>
        <v>54533</v>
      </c>
      <c r="AE2159" s="40">
        <f>_xll.qlInterestRateIndexMaturity($Y$21,AD2159,)</f>
        <v>54624</v>
      </c>
      <c r="AF2159" s="43" t="e">
        <f>_xll.qlTenorBasisValue(TenorBasis3M,AD2159,_xll.ohTrigger(trigger,$Y$36))</f>
        <v>#NUM!</v>
      </c>
      <c r="AG2159" s="82" t="e">
        <f t="shared" si="80"/>
        <v>#NUM!</v>
      </c>
      <c r="AH2159" s="82">
        <f>_xll.qlIndexFixing($Y$21,$AC2159,TRUE,_xll.ohTrigger(trigger))</f>
        <v>1.5626363070389004E-2</v>
      </c>
      <c r="AI2159" s="43" t="e">
        <f>_xll.qlIndexFixing($Y$6,$AC2159,TRUE,trigger)</f>
        <v>#NUM!</v>
      </c>
      <c r="AJ2159" s="45" t="e">
        <f t="shared" si="81"/>
        <v>#NUM!</v>
      </c>
    </row>
    <row r="2160" spans="28:36" x14ac:dyDescent="0.2">
      <c r="AB2160" s="114" t="s">
        <v>87</v>
      </c>
      <c r="AC2160" s="40">
        <f>_xll.qlInterestRateIndexFixingDate($Y$21,AD2160)</f>
        <v>54536</v>
      </c>
      <c r="AD2160" s="40">
        <f>_xll.qlCalendarAdvance(calendar,$AD2159,AB2160,,,trigger)</f>
        <v>54540</v>
      </c>
      <c r="AE2160" s="40">
        <f>_xll.qlInterestRateIndexMaturity($Y$21,AD2160,)</f>
        <v>54631</v>
      </c>
      <c r="AF2160" s="43" t="e">
        <f>_xll.qlTenorBasisValue(TenorBasis3M,AD2160,_xll.ohTrigger(trigger,$Y$36))</f>
        <v>#NUM!</v>
      </c>
      <c r="AG2160" s="82" t="e">
        <f t="shared" si="80"/>
        <v>#NUM!</v>
      </c>
      <c r="AH2160" s="82">
        <f>_xll.qlIndexFixing($Y$21,$AC2160,TRUE,_xll.ohTrigger(trigger))</f>
        <v>1.562480921992093E-2</v>
      </c>
      <c r="AI2160" s="43" t="e">
        <f>_xll.qlIndexFixing($Y$6,$AC2160,TRUE,trigger)</f>
        <v>#NUM!</v>
      </c>
      <c r="AJ2160" s="45" t="e">
        <f t="shared" si="81"/>
        <v>#NUM!</v>
      </c>
    </row>
    <row r="2161" spans="28:36" x14ac:dyDescent="0.2">
      <c r="AB2161" s="114" t="s">
        <v>87</v>
      </c>
      <c r="AC2161" s="40">
        <f>_xll.qlInterestRateIndexFixingDate($Y$21,AD2161)</f>
        <v>54543</v>
      </c>
      <c r="AD2161" s="40">
        <f>_xll.qlCalendarAdvance(calendar,$AD2160,AB2161,,,trigger)</f>
        <v>54547</v>
      </c>
      <c r="AE2161" s="40">
        <f>_xll.qlInterestRateIndexMaturity($Y$21,AD2161,)</f>
        <v>54639</v>
      </c>
      <c r="AF2161" s="43" t="e">
        <f>_xll.qlTenorBasisValue(TenorBasis3M,AD2161,_xll.ohTrigger(trigger,$Y$36))</f>
        <v>#NUM!</v>
      </c>
      <c r="AG2161" s="82" t="e">
        <f t="shared" si="80"/>
        <v>#NUM!</v>
      </c>
      <c r="AH2161" s="82">
        <f>_xll.qlIndexFixing($Y$21,$AC2161,TRUE,_xll.ohTrigger(trigger))</f>
        <v>1.5623441793066354E-2</v>
      </c>
      <c r="AI2161" s="43" t="e">
        <f>_xll.qlIndexFixing($Y$6,$AC2161,TRUE,trigger)</f>
        <v>#NUM!</v>
      </c>
      <c r="AJ2161" s="45" t="e">
        <f t="shared" si="81"/>
        <v>#NUM!</v>
      </c>
    </row>
    <row r="2162" spans="28:36" x14ac:dyDescent="0.2">
      <c r="AB2162" s="114" t="s">
        <v>87</v>
      </c>
      <c r="AC2162" s="40">
        <f>_xll.qlInterestRateIndexFixingDate($Y$21,AD2162)</f>
        <v>54550</v>
      </c>
      <c r="AD2162" s="40">
        <f>_xll.qlCalendarAdvance(calendar,$AD2161,AB2162,,,trigger)</f>
        <v>54554</v>
      </c>
      <c r="AE2162" s="40">
        <f>_xll.qlInterestRateIndexMaturity($Y$21,AD2162,)</f>
        <v>54646</v>
      </c>
      <c r="AF2162" s="43" t="e">
        <f>_xll.qlTenorBasisValue(TenorBasis3M,AD2162,_xll.ohTrigger(trigger,$Y$36))</f>
        <v>#NUM!</v>
      </c>
      <c r="AG2162" s="82" t="e">
        <f t="shared" si="80"/>
        <v>#NUM!</v>
      </c>
      <c r="AH2162" s="82">
        <f>_xll.qlIndexFixing($Y$21,$AC2162,TRUE,_xll.ohTrigger(trigger))</f>
        <v>1.5621820508575347E-2</v>
      </c>
      <c r="AI2162" s="43" t="e">
        <f>_xll.qlIndexFixing($Y$6,$AC2162,TRUE,trigger)</f>
        <v>#NUM!</v>
      </c>
      <c r="AJ2162" s="45" t="e">
        <f t="shared" si="81"/>
        <v>#NUM!</v>
      </c>
    </row>
    <row r="2163" spans="28:36" x14ac:dyDescent="0.2">
      <c r="AB2163" s="114" t="s">
        <v>87</v>
      </c>
      <c r="AC2163" s="40">
        <f>_xll.qlInterestRateIndexFixingDate($Y$21,AD2163)</f>
        <v>54557</v>
      </c>
      <c r="AD2163" s="40">
        <f>_xll.qlCalendarAdvance(calendar,$AD2162,AB2163,,,trigger)</f>
        <v>54561</v>
      </c>
      <c r="AE2163" s="40">
        <f>_xll.qlInterestRateIndexMaturity($Y$21,AD2163,)</f>
        <v>54653</v>
      </c>
      <c r="AF2163" s="43" t="e">
        <f>_xll.qlTenorBasisValue(TenorBasis3M,AD2163,_xll.ohTrigger(trigger,$Y$36))</f>
        <v>#NUM!</v>
      </c>
      <c r="AG2163" s="82" t="e">
        <f t="shared" si="80"/>
        <v>#NUM!</v>
      </c>
      <c r="AH2163" s="82">
        <f>_xll.qlIndexFixing($Y$21,$AC2163,TRUE,_xll.ohTrigger(trigger))</f>
        <v>1.5620166702284303E-2</v>
      </c>
      <c r="AI2163" s="43" t="e">
        <f>_xll.qlIndexFixing($Y$6,$AC2163,TRUE,trigger)</f>
        <v>#NUM!</v>
      </c>
      <c r="AJ2163" s="45" t="e">
        <f t="shared" si="81"/>
        <v>#NUM!</v>
      </c>
    </row>
    <row r="2164" spans="28:36" x14ac:dyDescent="0.2">
      <c r="AB2164" s="114" t="s">
        <v>87</v>
      </c>
      <c r="AC2164" s="40">
        <f>_xll.qlInterestRateIndexFixingDate($Y$21,AD2164)</f>
        <v>54564</v>
      </c>
      <c r="AD2164" s="40">
        <f>_xll.qlCalendarAdvance(calendar,$AD2163,AB2164,,,trigger)</f>
        <v>54568</v>
      </c>
      <c r="AE2164" s="40">
        <f>_xll.qlInterestRateIndexMaturity($Y$21,AD2164,)</f>
        <v>54660</v>
      </c>
      <c r="AF2164" s="43" t="e">
        <f>_xll.qlTenorBasisValue(TenorBasis3M,AD2164,_xll.ohTrigger(trigger,$Y$36))</f>
        <v>#NUM!</v>
      </c>
      <c r="AG2164" s="82" t="e">
        <f t="shared" si="80"/>
        <v>#NUM!</v>
      </c>
      <c r="AH2164" s="82">
        <f>_xll.qlIndexFixing($Y$21,$AC2164,TRUE,_xll.ohTrigger(trigger))</f>
        <v>1.5618480374235797E-2</v>
      </c>
      <c r="AI2164" s="43" t="e">
        <f>_xll.qlIndexFixing($Y$6,$AC2164,TRUE,trigger)</f>
        <v>#NUM!</v>
      </c>
      <c r="AJ2164" s="45" t="e">
        <f t="shared" si="81"/>
        <v>#NUM!</v>
      </c>
    </row>
    <row r="2165" spans="28:36" x14ac:dyDescent="0.2">
      <c r="AB2165" s="114" t="s">
        <v>87</v>
      </c>
      <c r="AC2165" s="40">
        <f>_xll.qlInterestRateIndexFixingDate($Y$21,AD2165)</f>
        <v>54571</v>
      </c>
      <c r="AD2165" s="40">
        <f>_xll.qlCalendarAdvance(calendar,$AD2164,AB2165,,,trigger)</f>
        <v>54575</v>
      </c>
      <c r="AE2165" s="40">
        <f>_xll.qlInterestRateIndexMaturity($Y$21,AD2165,)</f>
        <v>54667</v>
      </c>
      <c r="AF2165" s="43" t="e">
        <f>_xll.qlTenorBasisValue(TenorBasis3M,AD2165,_xll.ohTrigger(trigger,$Y$36))</f>
        <v>#NUM!</v>
      </c>
      <c r="AG2165" s="82" t="e">
        <f t="shared" si="80"/>
        <v>#NUM!</v>
      </c>
      <c r="AH2165" s="82">
        <f>_xll.qlIndexFixing($Y$21,$AC2165,TRUE,_xll.ohTrigger(trigger))</f>
        <v>1.5616761524469801E-2</v>
      </c>
      <c r="AI2165" s="43" t="e">
        <f>_xll.qlIndexFixing($Y$6,$AC2165,TRUE,trigger)</f>
        <v>#NUM!</v>
      </c>
      <c r="AJ2165" s="45" t="e">
        <f t="shared" si="81"/>
        <v>#NUM!</v>
      </c>
    </row>
    <row r="2166" spans="28:36" x14ac:dyDescent="0.2">
      <c r="AB2166" s="114" t="s">
        <v>87</v>
      </c>
      <c r="AC2166" s="40">
        <f>_xll.qlInterestRateIndexFixingDate($Y$21,AD2166)</f>
        <v>54578</v>
      </c>
      <c r="AD2166" s="40">
        <f>_xll.qlCalendarAdvance(calendar,$AD2165,AB2166,,,trigger)</f>
        <v>54582</v>
      </c>
      <c r="AE2166" s="40">
        <f>_xll.qlInterestRateIndexMaturity($Y$21,AD2166,)</f>
        <v>54674</v>
      </c>
      <c r="AF2166" s="43" t="e">
        <f>_xll.qlTenorBasisValue(TenorBasis3M,AD2166,_xll.ohTrigger(trigger,$Y$36))</f>
        <v>#NUM!</v>
      </c>
      <c r="AG2166" s="82" t="e">
        <f t="shared" si="80"/>
        <v>#NUM!</v>
      </c>
      <c r="AH2166" s="82">
        <f>_xll.qlIndexFixing($Y$21,$AC2166,TRUE,_xll.ohTrigger(trigger))</f>
        <v>1.5615010153030623E-2</v>
      </c>
      <c r="AI2166" s="43" t="e">
        <f>_xll.qlIndexFixing($Y$6,$AC2166,TRUE,trigger)</f>
        <v>#NUM!</v>
      </c>
      <c r="AJ2166" s="45" t="e">
        <f t="shared" si="81"/>
        <v>#NUM!</v>
      </c>
    </row>
    <row r="2167" spans="28:36" x14ac:dyDescent="0.2">
      <c r="AB2167" s="114" t="s">
        <v>87</v>
      </c>
      <c r="AC2167" s="40">
        <f>_xll.qlInterestRateIndexFixingDate($Y$21,AD2167)</f>
        <v>54585</v>
      </c>
      <c r="AD2167" s="40">
        <f>_xll.qlCalendarAdvance(calendar,$AD2166,AB2167,,,trigger)</f>
        <v>54589</v>
      </c>
      <c r="AE2167" s="40">
        <f>_xll.qlInterestRateIndexMaturity($Y$21,AD2167,)</f>
        <v>54681</v>
      </c>
      <c r="AF2167" s="43" t="e">
        <f>_xll.qlTenorBasisValue(TenorBasis3M,AD2167,_xll.ohTrigger(trigger,$Y$36))</f>
        <v>#NUM!</v>
      </c>
      <c r="AG2167" s="82" t="e">
        <f t="shared" si="80"/>
        <v>#NUM!</v>
      </c>
      <c r="AH2167" s="82">
        <f>_xll.qlIndexFixing($Y$21,$AC2167,TRUE,_xll.ohTrigger(trigger))</f>
        <v>1.5613226259960838E-2</v>
      </c>
      <c r="AI2167" s="43" t="e">
        <f>_xll.qlIndexFixing($Y$6,$AC2167,TRUE,trigger)</f>
        <v>#NUM!</v>
      </c>
      <c r="AJ2167" s="45" t="e">
        <f t="shared" si="81"/>
        <v>#NUM!</v>
      </c>
    </row>
    <row r="2168" spans="28:36" x14ac:dyDescent="0.2">
      <c r="AB2168" s="114" t="s">
        <v>87</v>
      </c>
      <c r="AC2168" s="40">
        <f>_xll.qlInterestRateIndexFixingDate($Y$21,AD2168)</f>
        <v>54592</v>
      </c>
      <c r="AD2168" s="40">
        <f>_xll.qlCalendarAdvance(calendar,$AD2167,AB2168,,,trigger)</f>
        <v>54596</v>
      </c>
      <c r="AE2168" s="40">
        <f>_xll.qlInterestRateIndexMaturity($Y$21,AD2168,)</f>
        <v>54688</v>
      </c>
      <c r="AF2168" s="43" t="e">
        <f>_xll.qlTenorBasisValue(TenorBasis3M,AD2168,_xll.ohTrigger(trigger,$Y$36))</f>
        <v>#NUM!</v>
      </c>
      <c r="AG2168" s="82" t="e">
        <f t="shared" si="80"/>
        <v>#NUM!</v>
      </c>
      <c r="AH2168" s="82">
        <f>_xll.qlIndexFixing($Y$21,$AC2168,TRUE,_xll.ohTrigger(trigger))</f>
        <v>1.5611409845305629E-2</v>
      </c>
      <c r="AI2168" s="43" t="e">
        <f>_xll.qlIndexFixing($Y$6,$AC2168,TRUE,trigger)</f>
        <v>#NUM!</v>
      </c>
      <c r="AJ2168" s="45" t="e">
        <f t="shared" si="81"/>
        <v>#NUM!</v>
      </c>
    </row>
    <row r="2169" spans="28:36" x14ac:dyDescent="0.2">
      <c r="AB2169" s="114" t="s">
        <v>87</v>
      </c>
      <c r="AC2169" s="40">
        <f>_xll.qlInterestRateIndexFixingDate($Y$21,AD2169)</f>
        <v>54599</v>
      </c>
      <c r="AD2169" s="40">
        <f>_xll.qlCalendarAdvance(calendar,$AD2168,AB2169,,,trigger)</f>
        <v>54603</v>
      </c>
      <c r="AE2169" s="40">
        <f>_xll.qlInterestRateIndexMaturity($Y$21,AD2169,)</f>
        <v>54695</v>
      </c>
      <c r="AF2169" s="43" t="e">
        <f>_xll.qlTenorBasisValue(TenorBasis3M,AD2169,_xll.ohTrigger(trigger,$Y$36))</f>
        <v>#NUM!</v>
      </c>
      <c r="AG2169" s="82" t="e">
        <f t="shared" si="80"/>
        <v>#NUM!</v>
      </c>
      <c r="AH2169" s="82">
        <f>_xll.qlIndexFixing($Y$21,$AC2169,TRUE,_xll.ohTrigger(trigger))</f>
        <v>1.5609560909108439E-2</v>
      </c>
      <c r="AI2169" s="43" t="e">
        <f>_xll.qlIndexFixing($Y$6,$AC2169,TRUE,trigger)</f>
        <v>#NUM!</v>
      </c>
      <c r="AJ2169" s="45" t="e">
        <f t="shared" si="81"/>
        <v>#NUM!</v>
      </c>
    </row>
    <row r="2170" spans="28:36" x14ac:dyDescent="0.2">
      <c r="AB2170" s="114" t="s">
        <v>87</v>
      </c>
      <c r="AC2170" s="40">
        <f>_xll.qlInterestRateIndexFixingDate($Y$21,AD2170)</f>
        <v>54606</v>
      </c>
      <c r="AD2170" s="40">
        <f>_xll.qlCalendarAdvance(calendar,$AD2169,AB2170,,,trigger)</f>
        <v>54610</v>
      </c>
      <c r="AE2170" s="40">
        <f>_xll.qlInterestRateIndexMaturity($Y$21,AD2170,)</f>
        <v>54702</v>
      </c>
      <c r="AF2170" s="43" t="e">
        <f>_xll.qlTenorBasisValue(TenorBasis3M,AD2170,_xll.ohTrigger(trigger,$Y$36))</f>
        <v>#NUM!</v>
      </c>
      <c r="AG2170" s="82" t="e">
        <f t="shared" si="80"/>
        <v>#NUM!</v>
      </c>
      <c r="AH2170" s="82">
        <f>_xll.qlIndexFixing($Y$21,$AC2170,TRUE,_xll.ohTrigger(trigger))</f>
        <v>1.5607679451416188E-2</v>
      </c>
      <c r="AI2170" s="43" t="e">
        <f>_xll.qlIndexFixing($Y$6,$AC2170,TRUE,trigger)</f>
        <v>#NUM!</v>
      </c>
      <c r="AJ2170" s="45" t="e">
        <f t="shared" si="81"/>
        <v>#NUM!</v>
      </c>
    </row>
    <row r="2171" spans="28:36" x14ac:dyDescent="0.2">
      <c r="AB2171" s="114" t="s">
        <v>87</v>
      </c>
      <c r="AC2171" s="40">
        <f>_xll.qlInterestRateIndexFixingDate($Y$21,AD2171)</f>
        <v>54613</v>
      </c>
      <c r="AD2171" s="40">
        <f>_xll.qlCalendarAdvance(calendar,$AD2170,AB2171,,,trigger)</f>
        <v>54617</v>
      </c>
      <c r="AE2171" s="40">
        <f>_xll.qlInterestRateIndexMaturity($Y$21,AD2171,)</f>
        <v>54709</v>
      </c>
      <c r="AF2171" s="43" t="e">
        <f>_xll.qlTenorBasisValue(TenorBasis3M,AD2171,_xll.ohTrigger(trigger,$Y$36))</f>
        <v>#NUM!</v>
      </c>
      <c r="AG2171" s="82" t="e">
        <f t="shared" si="80"/>
        <v>#NUM!</v>
      </c>
      <c r="AH2171" s="82">
        <f>_xll.qlIndexFixing($Y$21,$AC2171,TRUE,_xll.ohTrigger(trigger))</f>
        <v>1.5605765472276661E-2</v>
      </c>
      <c r="AI2171" s="43" t="e">
        <f>_xll.qlIndexFixing($Y$6,$AC2171,TRUE,trigger)</f>
        <v>#NUM!</v>
      </c>
      <c r="AJ2171" s="45" t="e">
        <f t="shared" si="81"/>
        <v>#NUM!</v>
      </c>
    </row>
    <row r="2172" spans="28:36" x14ac:dyDescent="0.2">
      <c r="AB2172" s="114" t="s">
        <v>87</v>
      </c>
      <c r="AC2172" s="40">
        <f>_xll.qlInterestRateIndexFixingDate($Y$21,AD2172)</f>
        <v>54620</v>
      </c>
      <c r="AD2172" s="40">
        <f>_xll.qlCalendarAdvance(calendar,$AD2171,AB2172,,,trigger)</f>
        <v>54624</v>
      </c>
      <c r="AE2172" s="40">
        <f>_xll.qlInterestRateIndexMaturity($Y$21,AD2172,)</f>
        <v>54716</v>
      </c>
      <c r="AF2172" s="43" t="e">
        <f>_xll.qlTenorBasisValue(TenorBasis3M,AD2172,_xll.ohTrigger(trigger,$Y$36))</f>
        <v>#NUM!</v>
      </c>
      <c r="AG2172" s="82" t="e">
        <f t="shared" si="80"/>
        <v>#NUM!</v>
      </c>
      <c r="AH2172" s="82">
        <f>_xll.qlIndexFixing($Y$21,$AC2172,TRUE,_xll.ohTrigger(trigger))</f>
        <v>1.5603818971735911E-2</v>
      </c>
      <c r="AI2172" s="43" t="e">
        <f>_xll.qlIndexFixing($Y$6,$AC2172,TRUE,trigger)</f>
        <v>#NUM!</v>
      </c>
      <c r="AJ2172" s="45" t="e">
        <f t="shared" si="81"/>
        <v>#NUM!</v>
      </c>
    </row>
    <row r="2173" spans="28:36" x14ac:dyDescent="0.2">
      <c r="AB2173" s="114" t="s">
        <v>87</v>
      </c>
      <c r="AC2173" s="40">
        <f>_xll.qlInterestRateIndexFixingDate($Y$21,AD2173)</f>
        <v>54627</v>
      </c>
      <c r="AD2173" s="40">
        <f>_xll.qlCalendarAdvance(calendar,$AD2172,AB2173,,,trigger)</f>
        <v>54631</v>
      </c>
      <c r="AE2173" s="40">
        <f>_xll.qlInterestRateIndexMaturity($Y$21,AD2173,)</f>
        <v>54723</v>
      </c>
      <c r="AF2173" s="43" t="e">
        <f>_xll.qlTenorBasisValue(TenorBasis3M,AD2173,_xll.ohTrigger(trigger,$Y$36))</f>
        <v>#NUM!</v>
      </c>
      <c r="AG2173" s="82" t="e">
        <f t="shared" si="80"/>
        <v>#NUM!</v>
      </c>
      <c r="AH2173" s="82">
        <f>_xll.qlIndexFixing($Y$21,$AC2173,TRUE,_xll.ohTrigger(trigger))</f>
        <v>1.5601839949840856E-2</v>
      </c>
      <c r="AI2173" s="43" t="e">
        <f>_xll.qlIndexFixing($Y$6,$AC2173,TRUE,trigger)</f>
        <v>#NUM!</v>
      </c>
      <c r="AJ2173" s="45" t="e">
        <f t="shared" si="81"/>
        <v>#NUM!</v>
      </c>
    </row>
    <row r="2174" spans="28:36" x14ac:dyDescent="0.2">
      <c r="AB2174" s="114" t="s">
        <v>87</v>
      </c>
      <c r="AC2174" s="40">
        <f>_xll.qlInterestRateIndexFixingDate($Y$21,AD2174)</f>
        <v>54634</v>
      </c>
      <c r="AD2174" s="40">
        <f>_xll.qlCalendarAdvance(calendar,$AD2173,AB2174,,,trigger)</f>
        <v>54638</v>
      </c>
      <c r="AE2174" s="40">
        <f>_xll.qlInterestRateIndexMaturity($Y$21,AD2174,)</f>
        <v>54730</v>
      </c>
      <c r="AF2174" s="43" t="e">
        <f>_xll.qlTenorBasisValue(TenorBasis3M,AD2174,_xll.ohTrigger(trigger,$Y$36))</f>
        <v>#NUM!</v>
      </c>
      <c r="AG2174" s="82" t="e">
        <f t="shared" si="80"/>
        <v>#NUM!</v>
      </c>
      <c r="AH2174" s="82">
        <f>_xll.qlIndexFixing($Y$21,$AC2174,TRUE,_xll.ohTrigger(trigger))</f>
        <v>1.5599828406645365E-2</v>
      </c>
      <c r="AI2174" s="43" t="e">
        <f>_xll.qlIndexFixing($Y$6,$AC2174,TRUE,trigger)</f>
        <v>#NUM!</v>
      </c>
      <c r="AJ2174" s="45" t="e">
        <f t="shared" si="81"/>
        <v>#NUM!</v>
      </c>
    </row>
    <row r="2175" spans="28:36" x14ac:dyDescent="0.2">
      <c r="AB2175" s="114" t="s">
        <v>87</v>
      </c>
      <c r="AC2175" s="40">
        <f>_xll.qlInterestRateIndexFixingDate($Y$21,AD2175)</f>
        <v>54641</v>
      </c>
      <c r="AD2175" s="40">
        <f>_xll.qlCalendarAdvance(calendar,$AD2174,AB2175,,,trigger)</f>
        <v>54645</v>
      </c>
      <c r="AE2175" s="40">
        <f>_xll.qlInterestRateIndexMaturity($Y$21,AD2175,)</f>
        <v>54737</v>
      </c>
      <c r="AF2175" s="43" t="e">
        <f>_xll.qlTenorBasisValue(TenorBasis3M,AD2175,_xll.ohTrigger(trigger,$Y$36))</f>
        <v>#NUM!</v>
      </c>
      <c r="AG2175" s="82" t="e">
        <f t="shared" si="80"/>
        <v>#NUM!</v>
      </c>
      <c r="AH2175" s="82">
        <f>_xll.qlIndexFixing($Y$21,$AC2175,TRUE,_xll.ohTrigger(trigger))</f>
        <v>1.5597784342195489E-2</v>
      </c>
      <c r="AI2175" s="43" t="e">
        <f>_xll.qlIndexFixing($Y$6,$AC2175,TRUE,trigger)</f>
        <v>#NUM!</v>
      </c>
      <c r="AJ2175" s="45" t="e">
        <f t="shared" si="81"/>
        <v>#NUM!</v>
      </c>
    </row>
    <row r="2176" spans="28:36" x14ac:dyDescent="0.2">
      <c r="AB2176" s="114" t="s">
        <v>87</v>
      </c>
      <c r="AC2176" s="40">
        <f>_xll.qlInterestRateIndexFixingDate($Y$21,AD2176)</f>
        <v>54648</v>
      </c>
      <c r="AD2176" s="40">
        <f>_xll.qlCalendarAdvance(calendar,$AD2175,AB2176,,,trigger)</f>
        <v>54652</v>
      </c>
      <c r="AE2176" s="40">
        <f>_xll.qlInterestRateIndexMaturity($Y$21,AD2176,)</f>
        <v>54744</v>
      </c>
      <c r="AF2176" s="43" t="e">
        <f>_xll.qlTenorBasisValue(TenorBasis3M,AD2176,_xll.ohTrigger(trigger,$Y$36))</f>
        <v>#NUM!</v>
      </c>
      <c r="AG2176" s="82" t="e">
        <f t="shared" si="80"/>
        <v>#NUM!</v>
      </c>
      <c r="AH2176" s="82">
        <f>_xll.qlIndexFixing($Y$21,$AC2176,TRUE,_xll.ohTrigger(trigger))</f>
        <v>1.5595707756544229E-2</v>
      </c>
      <c r="AI2176" s="43" t="e">
        <f>_xll.qlIndexFixing($Y$6,$AC2176,TRUE,trigger)</f>
        <v>#NUM!</v>
      </c>
      <c r="AJ2176" s="45" t="e">
        <f t="shared" si="81"/>
        <v>#NUM!</v>
      </c>
    </row>
    <row r="2177" spans="28:36" x14ac:dyDescent="0.2">
      <c r="AB2177" s="114" t="s">
        <v>87</v>
      </c>
      <c r="AC2177" s="40">
        <f>_xll.qlInterestRateIndexFixingDate($Y$21,AD2177)</f>
        <v>54655</v>
      </c>
      <c r="AD2177" s="40">
        <f>_xll.qlCalendarAdvance(calendar,$AD2176,AB2177,,,trigger)</f>
        <v>54659</v>
      </c>
      <c r="AE2177" s="40">
        <f>_xll.qlInterestRateIndexMaturity($Y$21,AD2177,)</f>
        <v>54751</v>
      </c>
      <c r="AF2177" s="43" t="e">
        <f>_xll.qlTenorBasisValue(TenorBasis3M,AD2177,_xll.ohTrigger(trigger,$Y$36))</f>
        <v>#NUM!</v>
      </c>
      <c r="AG2177" s="82" t="e">
        <f t="shared" si="80"/>
        <v>#NUM!</v>
      </c>
      <c r="AH2177" s="82">
        <f>_xll.qlIndexFixing($Y$21,$AC2177,TRUE,_xll.ohTrigger(trigger))</f>
        <v>1.5593598649740243E-2</v>
      </c>
      <c r="AI2177" s="43" t="e">
        <f>_xll.qlIndexFixing($Y$6,$AC2177,TRUE,trigger)</f>
        <v>#NUM!</v>
      </c>
      <c r="AJ2177" s="45" t="e">
        <f t="shared" si="81"/>
        <v>#NUM!</v>
      </c>
    </row>
    <row r="2178" spans="28:36" x14ac:dyDescent="0.2">
      <c r="AB2178" s="114" t="s">
        <v>87</v>
      </c>
      <c r="AC2178" s="40">
        <f>_xll.qlInterestRateIndexFixingDate($Y$21,AD2178)</f>
        <v>54662</v>
      </c>
      <c r="AD2178" s="40">
        <f>_xll.qlCalendarAdvance(calendar,$AD2177,AB2178,,,trigger)</f>
        <v>54666</v>
      </c>
      <c r="AE2178" s="40">
        <f>_xll.qlInterestRateIndexMaturity($Y$21,AD2178,)</f>
        <v>54757</v>
      </c>
      <c r="AF2178" s="43" t="e">
        <f>_xll.qlTenorBasisValue(TenorBasis3M,AD2178,_xll.ohTrigger(trigger,$Y$36))</f>
        <v>#NUM!</v>
      </c>
      <c r="AG2178" s="82" t="e">
        <f t="shared" si="80"/>
        <v>#NUM!</v>
      </c>
      <c r="AH2178" s="82">
        <f>_xll.qlIndexFixing($Y$21,$AC2178,TRUE,_xll.ohTrigger(trigger))</f>
        <v>1.5591278950233999E-2</v>
      </c>
      <c r="AI2178" s="43" t="e">
        <f>_xll.qlIndexFixing($Y$6,$AC2178,TRUE,trigger)</f>
        <v>#NUM!</v>
      </c>
      <c r="AJ2178" s="45" t="e">
        <f t="shared" si="81"/>
        <v>#NUM!</v>
      </c>
    </row>
    <row r="2179" spans="28:36" x14ac:dyDescent="0.2">
      <c r="AB2179" s="114" t="s">
        <v>87</v>
      </c>
      <c r="AC2179" s="40">
        <f>_xll.qlInterestRateIndexFixingDate($Y$21,AD2179)</f>
        <v>54669</v>
      </c>
      <c r="AD2179" s="40">
        <f>_xll.qlCalendarAdvance(calendar,$AD2178,AB2179,,,trigger)</f>
        <v>54673</v>
      </c>
      <c r="AE2179" s="40">
        <f>_xll.qlInterestRateIndexMaturity($Y$21,AD2179,)</f>
        <v>54764</v>
      </c>
      <c r="AF2179" s="43" t="e">
        <f>_xll.qlTenorBasisValue(TenorBasis3M,AD2179,_xll.ohTrigger(trigger,$Y$36))</f>
        <v>#NUM!</v>
      </c>
      <c r="AG2179" s="82" t="e">
        <f t="shared" si="80"/>
        <v>#NUM!</v>
      </c>
      <c r="AH2179" s="82">
        <f>_xll.qlIndexFixing($Y$21,$AC2179,TRUE,_xll.ohTrigger(trigger))</f>
        <v>1.5589107218080768E-2</v>
      </c>
      <c r="AI2179" s="43" t="e">
        <f>_xll.qlIndexFixing($Y$6,$AC2179,TRUE,trigger)</f>
        <v>#NUM!</v>
      </c>
      <c r="AJ2179" s="45" t="e">
        <f t="shared" si="81"/>
        <v>#NUM!</v>
      </c>
    </row>
    <row r="2180" spans="28:36" x14ac:dyDescent="0.2">
      <c r="AB2180" s="114" t="s">
        <v>87</v>
      </c>
      <c r="AC2180" s="40">
        <f>_xll.qlInterestRateIndexFixingDate($Y$21,AD2180)</f>
        <v>54676</v>
      </c>
      <c r="AD2180" s="40">
        <f>_xll.qlCalendarAdvance(calendar,$AD2179,AB2180,,,trigger)</f>
        <v>54680</v>
      </c>
      <c r="AE2180" s="40">
        <f>_xll.qlInterestRateIndexMaturity($Y$21,AD2180,)</f>
        <v>54771</v>
      </c>
      <c r="AF2180" s="43" t="e">
        <f>_xll.qlTenorBasisValue(TenorBasis3M,AD2180,_xll.ohTrigger(trigger,$Y$36))</f>
        <v>#NUM!</v>
      </c>
      <c r="AG2180" s="82" t="e">
        <f t="shared" ref="AG2180:AG2243" si="82">AI2180</f>
        <v>#NUM!</v>
      </c>
      <c r="AH2180" s="82">
        <f>_xll.qlIndexFixing($Y$21,$AC2180,TRUE,_xll.ohTrigger(trigger))</f>
        <v>1.5586902966322945E-2</v>
      </c>
      <c r="AI2180" s="43" t="e">
        <f>_xll.qlIndexFixing($Y$6,$AC2180,TRUE,trigger)</f>
        <v>#NUM!</v>
      </c>
      <c r="AJ2180" s="45" t="e">
        <f t="shared" ref="AJ2180:AJ2243" si="83">(AH2180-AI2180)*10000</f>
        <v>#NUM!</v>
      </c>
    </row>
    <row r="2181" spans="28:36" x14ac:dyDescent="0.2">
      <c r="AB2181" s="114" t="s">
        <v>87</v>
      </c>
      <c r="AC2181" s="40">
        <f>_xll.qlInterestRateIndexFixingDate($Y$21,AD2181)</f>
        <v>54683</v>
      </c>
      <c r="AD2181" s="40">
        <f>_xll.qlCalendarAdvance(calendar,$AD2180,AB2181,,,trigger)</f>
        <v>54687</v>
      </c>
      <c r="AE2181" s="40">
        <f>_xll.qlInterestRateIndexMaturity($Y$21,AD2181,)</f>
        <v>54778</v>
      </c>
      <c r="AF2181" s="43" t="e">
        <f>_xll.qlTenorBasisValue(TenorBasis3M,AD2181,_xll.ohTrigger(trigger,$Y$36))</f>
        <v>#NUM!</v>
      </c>
      <c r="AG2181" s="82" t="e">
        <f t="shared" si="82"/>
        <v>#NUM!</v>
      </c>
      <c r="AH2181" s="82">
        <f>_xll.qlIndexFixing($Y$21,$AC2181,TRUE,_xll.ohTrigger(trigger))</f>
        <v>1.5584666195016748E-2</v>
      </c>
      <c r="AI2181" s="43" t="e">
        <f>_xll.qlIndexFixing($Y$6,$AC2181,TRUE,trigger)</f>
        <v>#NUM!</v>
      </c>
      <c r="AJ2181" s="45" t="e">
        <f t="shared" si="83"/>
        <v>#NUM!</v>
      </c>
    </row>
    <row r="2182" spans="28:36" x14ac:dyDescent="0.2">
      <c r="AB2182" s="114" t="s">
        <v>87</v>
      </c>
      <c r="AC2182" s="40">
        <f>_xll.qlInterestRateIndexFixingDate($Y$21,AD2182)</f>
        <v>54690</v>
      </c>
      <c r="AD2182" s="40">
        <f>_xll.qlCalendarAdvance(calendar,$AD2181,AB2182,,,trigger)</f>
        <v>54694</v>
      </c>
      <c r="AE2182" s="40">
        <f>_xll.qlInterestRateIndexMaturity($Y$21,AD2182,)</f>
        <v>54785</v>
      </c>
      <c r="AF2182" s="43" t="e">
        <f>_xll.qlTenorBasisValue(TenorBasis3M,AD2182,_xll.ohTrigger(trigger,$Y$36))</f>
        <v>#NUM!</v>
      </c>
      <c r="AG2182" s="82" t="e">
        <f t="shared" si="82"/>
        <v>#NUM!</v>
      </c>
      <c r="AH2182" s="82">
        <f>_xll.qlIndexFixing($Y$21,$AC2182,TRUE,_xll.ohTrigger(trigger))</f>
        <v>1.5582396904218398E-2</v>
      </c>
      <c r="AI2182" s="43" t="e">
        <f>_xll.qlIndexFixing($Y$6,$AC2182,TRUE,trigger)</f>
        <v>#NUM!</v>
      </c>
      <c r="AJ2182" s="45" t="e">
        <f t="shared" si="83"/>
        <v>#NUM!</v>
      </c>
    </row>
    <row r="2183" spans="28:36" x14ac:dyDescent="0.2">
      <c r="AB2183" s="114" t="s">
        <v>87</v>
      </c>
      <c r="AC2183" s="40">
        <f>_xll.qlInterestRateIndexFixingDate($Y$21,AD2183)</f>
        <v>54697</v>
      </c>
      <c r="AD2183" s="40">
        <f>_xll.qlCalendarAdvance(calendar,$AD2182,AB2183,,,trigger)</f>
        <v>54701</v>
      </c>
      <c r="AE2183" s="40">
        <f>_xll.qlInterestRateIndexMaturity($Y$21,AD2183,)</f>
        <v>54793</v>
      </c>
      <c r="AF2183" s="43" t="e">
        <f>_xll.qlTenorBasisValue(TenorBasis3M,AD2183,_xll.ohTrigger(trigger,$Y$36))</f>
        <v>#NUM!</v>
      </c>
      <c r="AG2183" s="82" t="e">
        <f t="shared" si="82"/>
        <v>#NUM!</v>
      </c>
      <c r="AH2183" s="82">
        <f>_xll.qlIndexFixing($Y$21,$AC2183,TRUE,_xll.ohTrigger(trigger))</f>
        <v>1.5580261067737926E-2</v>
      </c>
      <c r="AI2183" s="43" t="e">
        <f>_xll.qlIndexFixing($Y$6,$AC2183,TRUE,trigger)</f>
        <v>#NUM!</v>
      </c>
      <c r="AJ2183" s="45" t="e">
        <f t="shared" si="83"/>
        <v>#NUM!</v>
      </c>
    </row>
    <row r="2184" spans="28:36" x14ac:dyDescent="0.2">
      <c r="AB2184" s="114" t="s">
        <v>87</v>
      </c>
      <c r="AC2184" s="40">
        <f>_xll.qlInterestRateIndexFixingDate($Y$21,AD2184)</f>
        <v>54704</v>
      </c>
      <c r="AD2184" s="40">
        <f>_xll.qlCalendarAdvance(calendar,$AD2183,AB2184,,,trigger)</f>
        <v>54708</v>
      </c>
      <c r="AE2184" s="40">
        <f>_xll.qlInterestRateIndexMaturity($Y$21,AD2184,)</f>
        <v>54800</v>
      </c>
      <c r="AF2184" s="43" t="e">
        <f>_xll.qlTenorBasisValue(TenorBasis3M,AD2184,_xll.ohTrigger(trigger,$Y$36))</f>
        <v>#NUM!</v>
      </c>
      <c r="AG2184" s="82" t="e">
        <f t="shared" si="82"/>
        <v>#NUM!</v>
      </c>
      <c r="AH2184" s="82">
        <f>_xll.qlIndexFixing($Y$21,$AC2184,TRUE,_xll.ohTrigger(trigger))</f>
        <v>1.5577924314389716E-2</v>
      </c>
      <c r="AI2184" s="43" t="e">
        <f>_xll.qlIndexFixing($Y$6,$AC2184,TRUE,trigger)</f>
        <v>#NUM!</v>
      </c>
      <c r="AJ2184" s="45" t="e">
        <f t="shared" si="83"/>
        <v>#NUM!</v>
      </c>
    </row>
    <row r="2185" spans="28:36" x14ac:dyDescent="0.2">
      <c r="AB2185" s="114" t="s">
        <v>87</v>
      </c>
      <c r="AC2185" s="40">
        <f>_xll.qlInterestRateIndexFixingDate($Y$21,AD2185)</f>
        <v>54711</v>
      </c>
      <c r="AD2185" s="40">
        <f>_xll.qlCalendarAdvance(calendar,$AD2184,AB2185,,,trigger)</f>
        <v>54715</v>
      </c>
      <c r="AE2185" s="40">
        <f>_xll.qlInterestRateIndexMaturity($Y$21,AD2185,)</f>
        <v>54807</v>
      </c>
      <c r="AF2185" s="43" t="e">
        <f>_xll.qlTenorBasisValue(TenorBasis3M,AD2185,_xll.ohTrigger(trigger,$Y$36))</f>
        <v>#NUM!</v>
      </c>
      <c r="AG2185" s="82" t="e">
        <f t="shared" si="82"/>
        <v>#NUM!</v>
      </c>
      <c r="AH2185" s="82">
        <f>_xll.qlIndexFixing($Y$21,$AC2185,TRUE,_xll.ohTrigger(trigger))</f>
        <v>1.5575555040331901E-2</v>
      </c>
      <c r="AI2185" s="43" t="e">
        <f>_xll.qlIndexFixing($Y$6,$AC2185,TRUE,trigger)</f>
        <v>#NUM!</v>
      </c>
      <c r="AJ2185" s="45" t="e">
        <f t="shared" si="83"/>
        <v>#NUM!</v>
      </c>
    </row>
    <row r="2186" spans="28:36" x14ac:dyDescent="0.2">
      <c r="AB2186" s="114" t="s">
        <v>87</v>
      </c>
      <c r="AC2186" s="40">
        <f>_xll.qlInterestRateIndexFixingDate($Y$21,AD2186)</f>
        <v>54718</v>
      </c>
      <c r="AD2186" s="40">
        <f>_xll.qlCalendarAdvance(calendar,$AD2185,AB2186,,,trigger)</f>
        <v>54722</v>
      </c>
      <c r="AE2186" s="40">
        <f>_xll.qlInterestRateIndexMaturity($Y$21,AD2186,)</f>
        <v>54814</v>
      </c>
      <c r="AF2186" s="43" t="e">
        <f>_xll.qlTenorBasisValue(TenorBasis3M,AD2186,_xll.ohTrigger(trigger,$Y$36))</f>
        <v>#NUM!</v>
      </c>
      <c r="AG2186" s="82" t="e">
        <f t="shared" si="82"/>
        <v>#NUM!</v>
      </c>
      <c r="AH2186" s="82">
        <f>_xll.qlIndexFixing($Y$21,$AC2186,TRUE,_xll.ohTrigger(trigger))</f>
        <v>1.5573153245622697E-2</v>
      </c>
      <c r="AI2186" s="43" t="e">
        <f>_xll.qlIndexFixing($Y$6,$AC2186,TRUE,trigger)</f>
        <v>#NUM!</v>
      </c>
      <c r="AJ2186" s="45" t="e">
        <f t="shared" si="83"/>
        <v>#NUM!</v>
      </c>
    </row>
    <row r="2187" spans="28:36" x14ac:dyDescent="0.2">
      <c r="AB2187" s="114" t="s">
        <v>87</v>
      </c>
      <c r="AC2187" s="40">
        <f>_xll.qlInterestRateIndexFixingDate($Y$21,AD2187)</f>
        <v>54725</v>
      </c>
      <c r="AD2187" s="40">
        <f>_xll.qlCalendarAdvance(calendar,$AD2186,AB2187,,,trigger)</f>
        <v>54729</v>
      </c>
      <c r="AE2187" s="40">
        <f>_xll.qlInterestRateIndexMaturity($Y$21,AD2187,)</f>
        <v>54821</v>
      </c>
      <c r="AF2187" s="43" t="e">
        <f>_xll.qlTenorBasisValue(TenorBasis3M,AD2187,_xll.ohTrigger(trigger,$Y$36))</f>
        <v>#NUM!</v>
      </c>
      <c r="AG2187" s="82" t="e">
        <f t="shared" si="82"/>
        <v>#NUM!</v>
      </c>
      <c r="AH2187" s="82">
        <f>_xll.qlIndexFixing($Y$21,$AC2187,TRUE,_xll.ohTrigger(trigger))</f>
        <v>1.5570718930325531E-2</v>
      </c>
      <c r="AI2187" s="43" t="e">
        <f>_xll.qlIndexFixing($Y$6,$AC2187,TRUE,trigger)</f>
        <v>#NUM!</v>
      </c>
      <c r="AJ2187" s="45" t="e">
        <f t="shared" si="83"/>
        <v>#NUM!</v>
      </c>
    </row>
    <row r="2188" spans="28:36" x14ac:dyDescent="0.2">
      <c r="AB2188" s="114" t="s">
        <v>87</v>
      </c>
      <c r="AC2188" s="40">
        <f>_xll.qlInterestRateIndexFixingDate($Y$21,AD2188)</f>
        <v>54732</v>
      </c>
      <c r="AD2188" s="40">
        <f>_xll.qlCalendarAdvance(calendar,$AD2187,AB2188,,,trigger)</f>
        <v>54736</v>
      </c>
      <c r="AE2188" s="40">
        <f>_xll.qlInterestRateIndexMaturity($Y$21,AD2188,)</f>
        <v>54828</v>
      </c>
      <c r="AF2188" s="43" t="e">
        <f>_xll.qlTenorBasisValue(TenorBasis3M,AD2188,_xll.ohTrigger(trigger,$Y$36))</f>
        <v>#NUM!</v>
      </c>
      <c r="AG2188" s="82" t="e">
        <f t="shared" si="82"/>
        <v>#NUM!</v>
      </c>
      <c r="AH2188" s="82">
        <f>_xll.qlIndexFixing($Y$21,$AC2188,TRUE,_xll.ohTrigger(trigger))</f>
        <v>1.5568252094496011E-2</v>
      </c>
      <c r="AI2188" s="43" t="e">
        <f>_xll.qlIndexFixing($Y$6,$AC2188,TRUE,trigger)</f>
        <v>#NUM!</v>
      </c>
      <c r="AJ2188" s="45" t="e">
        <f t="shared" si="83"/>
        <v>#NUM!</v>
      </c>
    </row>
    <row r="2189" spans="28:36" x14ac:dyDescent="0.2">
      <c r="AB2189" s="114" t="s">
        <v>87</v>
      </c>
      <c r="AC2189" s="40">
        <f>_xll.qlInterestRateIndexFixingDate($Y$21,AD2189)</f>
        <v>54739</v>
      </c>
      <c r="AD2189" s="40">
        <f>_xll.qlCalendarAdvance(calendar,$AD2188,AB2189,,,trigger)</f>
        <v>54743</v>
      </c>
      <c r="AE2189" s="40">
        <f>_xll.qlInterestRateIndexMaturity($Y$21,AD2189,)</f>
        <v>54835</v>
      </c>
      <c r="AF2189" s="43" t="e">
        <f>_xll.qlTenorBasisValue(TenorBasis3M,AD2189,_xll.ohTrigger(trigger,$Y$36))</f>
        <v>#NUM!</v>
      </c>
      <c r="AG2189" s="82" t="e">
        <f t="shared" si="82"/>
        <v>#NUM!</v>
      </c>
      <c r="AH2189" s="82">
        <f>_xll.qlIndexFixing($Y$21,$AC2189,TRUE,_xll.ohTrigger(trigger))</f>
        <v>1.5565752738196697E-2</v>
      </c>
      <c r="AI2189" s="43" t="e">
        <f>_xll.qlIndexFixing($Y$6,$AC2189,TRUE,trigger)</f>
        <v>#NUM!</v>
      </c>
      <c r="AJ2189" s="45" t="e">
        <f t="shared" si="83"/>
        <v>#NUM!</v>
      </c>
    </row>
    <row r="2190" spans="28:36" x14ac:dyDescent="0.2">
      <c r="AB2190" s="114" t="s">
        <v>87</v>
      </c>
      <c r="AC2190" s="40">
        <f>_xll.qlInterestRateIndexFixingDate($Y$21,AD2190)</f>
        <v>54746</v>
      </c>
      <c r="AD2190" s="40">
        <f>_xll.qlCalendarAdvance(calendar,$AD2189,AB2190,,,trigger)</f>
        <v>54750</v>
      </c>
      <c r="AE2190" s="40">
        <f>_xll.qlInterestRateIndexMaturity($Y$21,AD2190,)</f>
        <v>54842</v>
      </c>
      <c r="AF2190" s="43" t="e">
        <f>_xll.qlTenorBasisValue(TenorBasis3M,AD2190,_xll.ohTrigger(trigger,$Y$36))</f>
        <v>#NUM!</v>
      </c>
      <c r="AG2190" s="82" t="e">
        <f t="shared" si="82"/>
        <v>#NUM!</v>
      </c>
      <c r="AH2190" s="82">
        <f>_xll.qlIndexFixing($Y$21,$AC2190,TRUE,_xll.ohTrigger(trigger))</f>
        <v>1.5563220861491013E-2</v>
      </c>
      <c r="AI2190" s="43" t="e">
        <f>_xll.qlIndexFixing($Y$6,$AC2190,TRUE,trigger)</f>
        <v>#NUM!</v>
      </c>
      <c r="AJ2190" s="45" t="e">
        <f t="shared" si="83"/>
        <v>#NUM!</v>
      </c>
    </row>
    <row r="2191" spans="28:36" x14ac:dyDescent="0.2">
      <c r="AB2191" s="114" t="s">
        <v>87</v>
      </c>
      <c r="AC2191" s="40">
        <f>_xll.qlInterestRateIndexFixingDate($Y$21,AD2191)</f>
        <v>54753</v>
      </c>
      <c r="AD2191" s="40">
        <f>_xll.qlCalendarAdvance(calendar,$AD2190,AB2191,,,trigger)</f>
        <v>54757</v>
      </c>
      <c r="AE2191" s="40">
        <f>_xll.qlInterestRateIndexMaturity($Y$21,AD2191,)</f>
        <v>54847</v>
      </c>
      <c r="AF2191" s="43" t="e">
        <f>_xll.qlTenorBasisValue(TenorBasis3M,AD2191,_xll.ohTrigger(trigger,$Y$36))</f>
        <v>#NUM!</v>
      </c>
      <c r="AG2191" s="82" t="e">
        <f t="shared" si="82"/>
        <v>#NUM!</v>
      </c>
      <c r="AH2191" s="82">
        <f>_xll.qlIndexFixing($Y$21,$AC2191,TRUE,_xll.ohTrigger(trigger))</f>
        <v>1.5560363146175149E-2</v>
      </c>
      <c r="AI2191" s="43" t="e">
        <f>_xll.qlIndexFixing($Y$6,$AC2191,TRUE,trigger)</f>
        <v>#NUM!</v>
      </c>
      <c r="AJ2191" s="45" t="e">
        <f t="shared" si="83"/>
        <v>#NUM!</v>
      </c>
    </row>
    <row r="2192" spans="28:36" x14ac:dyDescent="0.2">
      <c r="AB2192" s="114" t="s">
        <v>87</v>
      </c>
      <c r="AC2192" s="40">
        <f>_xll.qlInterestRateIndexFixingDate($Y$21,AD2192)</f>
        <v>54760</v>
      </c>
      <c r="AD2192" s="40">
        <f>_xll.qlCalendarAdvance(calendar,$AD2191,AB2192,,,trigger)</f>
        <v>54764</v>
      </c>
      <c r="AE2192" s="40">
        <f>_xll.qlInterestRateIndexMaturity($Y$21,AD2192,)</f>
        <v>54854</v>
      </c>
      <c r="AF2192" s="43" t="e">
        <f>_xll.qlTenorBasisValue(TenorBasis3M,AD2192,_xll.ohTrigger(trigger,$Y$36))</f>
        <v>#NUM!</v>
      </c>
      <c r="AG2192" s="82" t="e">
        <f t="shared" si="82"/>
        <v>#NUM!</v>
      </c>
      <c r="AH2192" s="82">
        <f>_xll.qlIndexFixing($Y$21,$AC2192,TRUE,_xll.ohTrigger(trigger))</f>
        <v>1.5557771098216655E-2</v>
      </c>
      <c r="AI2192" s="43" t="e">
        <f>_xll.qlIndexFixing($Y$6,$AC2192,TRUE,trigger)</f>
        <v>#NUM!</v>
      </c>
      <c r="AJ2192" s="45" t="e">
        <f t="shared" si="83"/>
        <v>#NUM!</v>
      </c>
    </row>
    <row r="2193" spans="28:36" x14ac:dyDescent="0.2">
      <c r="AB2193" s="114" t="s">
        <v>87</v>
      </c>
      <c r="AC2193" s="40">
        <f>_xll.qlInterestRateIndexFixingDate($Y$21,AD2193)</f>
        <v>54767</v>
      </c>
      <c r="AD2193" s="40">
        <f>_xll.qlCalendarAdvance(calendar,$AD2192,AB2193,,,trigger)</f>
        <v>54771</v>
      </c>
      <c r="AE2193" s="40">
        <f>_xll.qlInterestRateIndexMaturity($Y$21,AD2193,)</f>
        <v>54861</v>
      </c>
      <c r="AF2193" s="43" t="e">
        <f>_xll.qlTenorBasisValue(TenorBasis3M,AD2193,_xll.ohTrigger(trigger,$Y$36))</f>
        <v>#NUM!</v>
      </c>
      <c r="AG2193" s="82" t="e">
        <f t="shared" si="82"/>
        <v>#NUM!</v>
      </c>
      <c r="AH2193" s="82">
        <f>_xll.qlIndexFixing($Y$21,$AC2193,TRUE,_xll.ohTrigger(trigger))</f>
        <v>1.5555146532802766E-2</v>
      </c>
      <c r="AI2193" s="43" t="e">
        <f>_xll.qlIndexFixing($Y$6,$AC2193,TRUE,trigger)</f>
        <v>#NUM!</v>
      </c>
      <c r="AJ2193" s="45" t="e">
        <f t="shared" si="83"/>
        <v>#NUM!</v>
      </c>
    </row>
    <row r="2194" spans="28:36" x14ac:dyDescent="0.2">
      <c r="AB2194" s="114" t="s">
        <v>87</v>
      </c>
      <c r="AC2194" s="40">
        <f>_xll.qlInterestRateIndexFixingDate($Y$21,AD2194)</f>
        <v>54774</v>
      </c>
      <c r="AD2194" s="40">
        <f>_xll.qlCalendarAdvance(calendar,$AD2193,AB2194,,,trigger)</f>
        <v>54778</v>
      </c>
      <c r="AE2194" s="40">
        <f>_xll.qlInterestRateIndexMaturity($Y$21,AD2194,)</f>
        <v>54868</v>
      </c>
      <c r="AF2194" s="43" t="e">
        <f>_xll.qlTenorBasisValue(TenorBasis3M,AD2194,_xll.ohTrigger(trigger,$Y$36))</f>
        <v>#NUM!</v>
      </c>
      <c r="AG2194" s="82" t="e">
        <f t="shared" si="82"/>
        <v>#NUM!</v>
      </c>
      <c r="AH2194" s="82">
        <f>_xll.qlIndexFixing($Y$21,$AC2194,TRUE,_xll.ohTrigger(trigger))</f>
        <v>1.5552489449993878E-2</v>
      </c>
      <c r="AI2194" s="43" t="e">
        <f>_xll.qlIndexFixing($Y$6,$AC2194,TRUE,trigger)</f>
        <v>#NUM!</v>
      </c>
      <c r="AJ2194" s="45" t="e">
        <f t="shared" si="83"/>
        <v>#NUM!</v>
      </c>
    </row>
    <row r="2195" spans="28:36" x14ac:dyDescent="0.2">
      <c r="AB2195" s="114" t="s">
        <v>87</v>
      </c>
      <c r="AC2195" s="40">
        <f>_xll.qlInterestRateIndexFixingDate($Y$21,AD2195)</f>
        <v>54781</v>
      </c>
      <c r="AD2195" s="40">
        <f>_xll.qlCalendarAdvance(calendar,$AD2194,AB2195,,,trigger)</f>
        <v>54785</v>
      </c>
      <c r="AE2195" s="40">
        <f>_xll.qlInterestRateIndexMaturity($Y$21,AD2195,)</f>
        <v>54875</v>
      </c>
      <c r="AF2195" s="43" t="e">
        <f>_xll.qlTenorBasisValue(TenorBasis3M,AD2195,_xll.ohTrigger(trigger,$Y$36))</f>
        <v>#NUM!</v>
      </c>
      <c r="AG2195" s="82" t="e">
        <f t="shared" si="82"/>
        <v>#NUM!</v>
      </c>
      <c r="AH2195" s="82">
        <f>_xll.qlIndexFixing($Y$21,$AC2195,TRUE,_xll.ohTrigger(trigger))</f>
        <v>1.5549799849854828E-2</v>
      </c>
      <c r="AI2195" s="43" t="e">
        <f>_xll.qlIndexFixing($Y$6,$AC2195,TRUE,trigger)</f>
        <v>#NUM!</v>
      </c>
      <c r="AJ2195" s="45" t="e">
        <f t="shared" si="83"/>
        <v>#NUM!</v>
      </c>
    </row>
    <row r="2196" spans="28:36" x14ac:dyDescent="0.2">
      <c r="AB2196" s="114" t="s">
        <v>87</v>
      </c>
      <c r="AC2196" s="40">
        <f>_xll.qlInterestRateIndexFixingDate($Y$21,AD2196)</f>
        <v>54788</v>
      </c>
      <c r="AD2196" s="40">
        <f>_xll.qlCalendarAdvance(calendar,$AD2195,AB2196,,,trigger)</f>
        <v>54792</v>
      </c>
      <c r="AE2196" s="40">
        <f>_xll.qlInterestRateIndexMaturity($Y$21,AD2196,)</f>
        <v>54882</v>
      </c>
      <c r="AF2196" s="43" t="e">
        <f>_xll.qlTenorBasisValue(TenorBasis3M,AD2196,_xll.ohTrigger(trigger,$Y$36))</f>
        <v>#NUM!</v>
      </c>
      <c r="AG2196" s="82" t="e">
        <f t="shared" si="82"/>
        <v>#NUM!</v>
      </c>
      <c r="AH2196" s="82">
        <f>_xll.qlIndexFixing($Y$21,$AC2196,TRUE,_xll.ohTrigger(trigger))</f>
        <v>1.5547077732454007E-2</v>
      </c>
      <c r="AI2196" s="43" t="e">
        <f>_xll.qlIndexFixing($Y$6,$AC2196,TRUE,trigger)</f>
        <v>#NUM!</v>
      </c>
      <c r="AJ2196" s="45" t="e">
        <f t="shared" si="83"/>
        <v>#NUM!</v>
      </c>
    </row>
    <row r="2197" spans="28:36" x14ac:dyDescent="0.2">
      <c r="AB2197" s="114" t="s">
        <v>87</v>
      </c>
      <c r="AC2197" s="40">
        <f>_xll.qlInterestRateIndexFixingDate($Y$21,AD2197)</f>
        <v>54795</v>
      </c>
      <c r="AD2197" s="40">
        <f>_xll.qlCalendarAdvance(calendar,$AD2196,AB2197,,,trigger)</f>
        <v>54799</v>
      </c>
      <c r="AE2197" s="40">
        <f>_xll.qlInterestRateIndexMaturity($Y$21,AD2197,)</f>
        <v>54890</v>
      </c>
      <c r="AF2197" s="43" t="e">
        <f>_xll.qlTenorBasisValue(TenorBasis3M,AD2197,_xll.ohTrigger(trigger,$Y$36))</f>
        <v>#NUM!</v>
      </c>
      <c r="AG2197" s="82" t="e">
        <f t="shared" si="82"/>
        <v>#NUM!</v>
      </c>
      <c r="AH2197" s="82">
        <f>_xll.qlIndexFixing($Y$21,$AC2197,TRUE,_xll.ohTrigger(trigger))</f>
        <v>1.5544455242741584E-2</v>
      </c>
      <c r="AI2197" s="43" t="e">
        <f>_xll.qlIndexFixing($Y$6,$AC2197,TRUE,trigger)</f>
        <v>#NUM!</v>
      </c>
      <c r="AJ2197" s="45" t="e">
        <f t="shared" si="83"/>
        <v>#NUM!</v>
      </c>
    </row>
    <row r="2198" spans="28:36" x14ac:dyDescent="0.2">
      <c r="AB2198" s="114" t="s">
        <v>87</v>
      </c>
      <c r="AC2198" s="40">
        <f>_xll.qlInterestRateIndexFixingDate($Y$21,AD2198)</f>
        <v>54802</v>
      </c>
      <c r="AD2198" s="40">
        <f>_xll.qlCalendarAdvance(calendar,$AD2197,AB2198,,,trigger)</f>
        <v>54806</v>
      </c>
      <c r="AE2198" s="40">
        <f>_xll.qlInterestRateIndexMaturity($Y$21,AD2198,)</f>
        <v>54896</v>
      </c>
      <c r="AF2198" s="43" t="e">
        <f>_xll.qlTenorBasisValue(TenorBasis3M,AD2198,_xll.ohTrigger(trigger,$Y$36))</f>
        <v>#NUM!</v>
      </c>
      <c r="AG2198" s="82" t="e">
        <f t="shared" si="82"/>
        <v>#NUM!</v>
      </c>
      <c r="AH2198" s="82">
        <f>_xll.qlIndexFixing($Y$21,$AC2198,TRUE,_xll.ohTrigger(trigger))</f>
        <v>1.5541535946121954E-2</v>
      </c>
      <c r="AI2198" s="43" t="e">
        <f>_xll.qlIndexFixing($Y$6,$AC2198,TRUE,trigger)</f>
        <v>#NUM!</v>
      </c>
      <c r="AJ2198" s="45" t="e">
        <f t="shared" si="83"/>
        <v>#NUM!</v>
      </c>
    </row>
    <row r="2199" spans="28:36" x14ac:dyDescent="0.2">
      <c r="AB2199" s="114" t="s">
        <v>87</v>
      </c>
      <c r="AC2199" s="40">
        <f>_xll.qlInterestRateIndexFixingDate($Y$21,AD2199)</f>
        <v>54809</v>
      </c>
      <c r="AD2199" s="40">
        <f>_xll.qlCalendarAdvance(calendar,$AD2198,AB2199,,,trigger)</f>
        <v>54813</v>
      </c>
      <c r="AE2199" s="40">
        <f>_xll.qlInterestRateIndexMaturity($Y$21,AD2199,)</f>
        <v>54903</v>
      </c>
      <c r="AF2199" s="43" t="e">
        <f>_xll.qlTenorBasisValue(TenorBasis3M,AD2199,_xll.ohTrigger(trigger,$Y$36))</f>
        <v>#NUM!</v>
      </c>
      <c r="AG2199" s="82" t="e">
        <f t="shared" si="82"/>
        <v>#NUM!</v>
      </c>
      <c r="AH2199" s="82">
        <f>_xll.qlIndexFixing($Y$21,$AC2199,TRUE,_xll.ohTrigger(trigger))</f>
        <v>1.5538716277326614E-2</v>
      </c>
      <c r="AI2199" s="43" t="e">
        <f>_xll.qlIndexFixing($Y$6,$AC2199,TRUE,trigger)</f>
        <v>#NUM!</v>
      </c>
      <c r="AJ2199" s="45" t="e">
        <f t="shared" si="83"/>
        <v>#NUM!</v>
      </c>
    </row>
    <row r="2200" spans="28:36" x14ac:dyDescent="0.2">
      <c r="AB2200" s="114" t="s">
        <v>87</v>
      </c>
      <c r="AC2200" s="40">
        <f>_xll.qlInterestRateIndexFixingDate($Y$21,AD2200)</f>
        <v>54816</v>
      </c>
      <c r="AD2200" s="40">
        <f>_xll.qlCalendarAdvance(calendar,$AD2199,AB2200,,,trigger)</f>
        <v>54820</v>
      </c>
      <c r="AE2200" s="40">
        <f>_xll.qlInterestRateIndexMaturity($Y$21,AD2200,)</f>
        <v>54910</v>
      </c>
      <c r="AF2200" s="43" t="e">
        <f>_xll.qlTenorBasisValue(TenorBasis3M,AD2200,_xll.ohTrigger(trigger,$Y$36))</f>
        <v>#NUM!</v>
      </c>
      <c r="AG2200" s="82" t="e">
        <f t="shared" si="82"/>
        <v>#NUM!</v>
      </c>
      <c r="AH2200" s="82">
        <f>_xll.qlIndexFixing($Y$21,$AC2200,TRUE,_xll.ohTrigger(trigger))</f>
        <v>1.5535864091536844E-2</v>
      </c>
      <c r="AI2200" s="43" t="e">
        <f>_xll.qlIndexFixing($Y$6,$AC2200,TRUE,trigger)</f>
        <v>#NUM!</v>
      </c>
      <c r="AJ2200" s="45" t="e">
        <f t="shared" si="83"/>
        <v>#NUM!</v>
      </c>
    </row>
    <row r="2201" spans="28:36" x14ac:dyDescent="0.2">
      <c r="AB2201" s="114" t="s">
        <v>87</v>
      </c>
      <c r="AC2201" s="40">
        <f>_xll.qlInterestRateIndexFixingDate($Y$21,AD2201)</f>
        <v>54823</v>
      </c>
      <c r="AD2201" s="40">
        <f>_xll.qlCalendarAdvance(calendar,$AD2200,AB2201,,,trigger)</f>
        <v>54827</v>
      </c>
      <c r="AE2201" s="40">
        <f>_xll.qlInterestRateIndexMaturity($Y$21,AD2201,)</f>
        <v>54917</v>
      </c>
      <c r="AF2201" s="43" t="e">
        <f>_xll.qlTenorBasisValue(TenorBasis3M,AD2201,_xll.ohTrigger(trigger,$Y$36))</f>
        <v>#NUM!</v>
      </c>
      <c r="AG2201" s="82" t="e">
        <f t="shared" si="82"/>
        <v>#NUM!</v>
      </c>
      <c r="AH2201" s="82">
        <f>_xll.qlIndexFixing($Y$21,$AC2201,TRUE,_xll.ohTrigger(trigger))</f>
        <v>1.5532979388821921E-2</v>
      </c>
      <c r="AI2201" s="43" t="e">
        <f>_xll.qlIndexFixing($Y$6,$AC2201,TRUE,trigger)</f>
        <v>#NUM!</v>
      </c>
      <c r="AJ2201" s="45" t="e">
        <f t="shared" si="83"/>
        <v>#NUM!</v>
      </c>
    </row>
    <row r="2202" spans="28:36" x14ac:dyDescent="0.2">
      <c r="AB2202" s="114" t="s">
        <v>87</v>
      </c>
      <c r="AC2202" s="40">
        <f>_xll.qlInterestRateIndexFixingDate($Y$21,AD2202)</f>
        <v>54830</v>
      </c>
      <c r="AD2202" s="40">
        <f>_xll.qlCalendarAdvance(calendar,$AD2201,AB2202,,,trigger)</f>
        <v>54834</v>
      </c>
      <c r="AE2202" s="40">
        <f>_xll.qlInterestRateIndexMaturity($Y$21,AD2202,)</f>
        <v>54924</v>
      </c>
      <c r="AF2202" s="43" t="e">
        <f>_xll.qlTenorBasisValue(TenorBasis3M,AD2202,_xll.ohTrigger(trigger,$Y$36))</f>
        <v>#NUM!</v>
      </c>
      <c r="AG2202" s="82" t="e">
        <f t="shared" si="82"/>
        <v>#NUM!</v>
      </c>
      <c r="AH2202" s="82">
        <f>_xll.qlIndexFixing($Y$21,$AC2202,TRUE,_xll.ohTrigger(trigger))</f>
        <v>1.5530062169252012E-2</v>
      </c>
      <c r="AI2202" s="43" t="e">
        <f>_xll.qlIndexFixing($Y$6,$AC2202,TRUE,trigger)</f>
        <v>#NUM!</v>
      </c>
      <c r="AJ2202" s="45" t="e">
        <f t="shared" si="83"/>
        <v>#NUM!</v>
      </c>
    </row>
    <row r="2203" spans="28:36" x14ac:dyDescent="0.2">
      <c r="AB2203" s="114" t="s">
        <v>87</v>
      </c>
      <c r="AC2203" s="40">
        <f>_xll.qlInterestRateIndexFixingDate($Y$21,AD2203)</f>
        <v>54837</v>
      </c>
      <c r="AD2203" s="40">
        <f>_xll.qlCalendarAdvance(calendar,$AD2202,AB2203,,,trigger)</f>
        <v>54841</v>
      </c>
      <c r="AE2203" s="40">
        <f>_xll.qlInterestRateIndexMaturity($Y$21,AD2203,)</f>
        <v>54931</v>
      </c>
      <c r="AF2203" s="43" t="e">
        <f>_xll.qlTenorBasisValue(TenorBasis3M,AD2203,_xll.ohTrigger(trigger,$Y$36))</f>
        <v>#NUM!</v>
      </c>
      <c r="AG2203" s="82" t="e">
        <f t="shared" si="82"/>
        <v>#NUM!</v>
      </c>
      <c r="AH2203" s="82">
        <f>_xll.qlIndexFixing($Y$21,$AC2203,TRUE,_xll.ohTrigger(trigger))</f>
        <v>1.5527112432896395E-2</v>
      </c>
      <c r="AI2203" s="43" t="e">
        <f>_xll.qlIndexFixing($Y$6,$AC2203,TRUE,trigger)</f>
        <v>#NUM!</v>
      </c>
      <c r="AJ2203" s="45" t="e">
        <f t="shared" si="83"/>
        <v>#NUM!</v>
      </c>
    </row>
    <row r="2204" spans="28:36" x14ac:dyDescent="0.2">
      <c r="AB2204" s="114" t="s">
        <v>87</v>
      </c>
      <c r="AC2204" s="40">
        <f>_xll.qlInterestRateIndexFixingDate($Y$21,AD2204)</f>
        <v>54844</v>
      </c>
      <c r="AD2204" s="40">
        <f>_xll.qlCalendarAdvance(calendar,$AD2203,AB2204,,,trigger)</f>
        <v>54848</v>
      </c>
      <c r="AE2204" s="40">
        <f>_xll.qlInterestRateIndexMaturity($Y$21,AD2204,)</f>
        <v>54940</v>
      </c>
      <c r="AF2204" s="43" t="e">
        <f>_xll.qlTenorBasisValue(TenorBasis3M,AD2204,_xll.ohTrigger(trigger,$Y$36))</f>
        <v>#NUM!</v>
      </c>
      <c r="AG2204" s="82" t="e">
        <f t="shared" si="82"/>
        <v>#NUM!</v>
      </c>
      <c r="AH2204" s="82">
        <f>_xll.qlIndexFixing($Y$21,$AC2204,TRUE,_xll.ohTrigger(trigger))</f>
        <v>1.5524359981550943E-2</v>
      </c>
      <c r="AI2204" s="43" t="e">
        <f>_xll.qlIndexFixing($Y$6,$AC2204,TRUE,trigger)</f>
        <v>#NUM!</v>
      </c>
      <c r="AJ2204" s="45" t="e">
        <f t="shared" si="83"/>
        <v>#NUM!</v>
      </c>
    </row>
    <row r="2205" spans="28:36" x14ac:dyDescent="0.2">
      <c r="AB2205" s="114" t="s">
        <v>87</v>
      </c>
      <c r="AC2205" s="40">
        <f>_xll.qlInterestRateIndexFixingDate($Y$21,AD2205)</f>
        <v>54851</v>
      </c>
      <c r="AD2205" s="40">
        <f>_xll.qlCalendarAdvance(calendar,$AD2204,AB2205,,,trigger)</f>
        <v>54855</v>
      </c>
      <c r="AE2205" s="40">
        <f>_xll.qlInterestRateIndexMaturity($Y$21,AD2205,)</f>
        <v>54947</v>
      </c>
      <c r="AF2205" s="43" t="e">
        <f>_xll.qlTenorBasisValue(TenorBasis3M,AD2205,_xll.ohTrigger(trigger,$Y$36))</f>
        <v>#NUM!</v>
      </c>
      <c r="AG2205" s="82" t="e">
        <f t="shared" si="82"/>
        <v>#NUM!</v>
      </c>
      <c r="AH2205" s="82">
        <f>_xll.qlIndexFixing($Y$21,$AC2205,TRUE,_xll.ohTrigger(trigger))</f>
        <v>1.5521340306736398E-2</v>
      </c>
      <c r="AI2205" s="43" t="e">
        <f>_xll.qlIndexFixing($Y$6,$AC2205,TRUE,trigger)</f>
        <v>#NUM!</v>
      </c>
      <c r="AJ2205" s="45" t="e">
        <f t="shared" si="83"/>
        <v>#NUM!</v>
      </c>
    </row>
    <row r="2206" spans="28:36" x14ac:dyDescent="0.2">
      <c r="AB2206" s="114" t="s">
        <v>87</v>
      </c>
      <c r="AC2206" s="40">
        <f>_xll.qlInterestRateIndexFixingDate($Y$21,AD2206)</f>
        <v>54858</v>
      </c>
      <c r="AD2206" s="40">
        <f>_xll.qlCalendarAdvance(calendar,$AD2205,AB2206,,,trigger)</f>
        <v>54862</v>
      </c>
      <c r="AE2206" s="40">
        <f>_xll.qlInterestRateIndexMaturity($Y$21,AD2206,)</f>
        <v>54954</v>
      </c>
      <c r="AF2206" s="43" t="e">
        <f>_xll.qlTenorBasisValue(TenorBasis3M,AD2206,_xll.ohTrigger(trigger,$Y$36))</f>
        <v>#NUM!</v>
      </c>
      <c r="AG2206" s="82" t="e">
        <f t="shared" si="82"/>
        <v>#NUM!</v>
      </c>
      <c r="AH2206" s="82">
        <f>_xll.qlIndexFixing($Y$21,$AC2206,TRUE,_xll.ohTrigger(trigger))</f>
        <v>1.551828811261895E-2</v>
      </c>
      <c r="AI2206" s="43" t="e">
        <f>_xll.qlIndexFixing($Y$6,$AC2206,TRUE,trigger)</f>
        <v>#NUM!</v>
      </c>
      <c r="AJ2206" s="45" t="e">
        <f t="shared" si="83"/>
        <v>#NUM!</v>
      </c>
    </row>
    <row r="2207" spans="28:36" x14ac:dyDescent="0.2">
      <c r="AB2207" s="114" t="s">
        <v>87</v>
      </c>
      <c r="AC2207" s="40">
        <f>_xll.qlInterestRateIndexFixingDate($Y$21,AD2207)</f>
        <v>54865</v>
      </c>
      <c r="AD2207" s="40">
        <f>_xll.qlCalendarAdvance(calendar,$AD2206,AB2207,,,trigger)</f>
        <v>54869</v>
      </c>
      <c r="AE2207" s="40">
        <f>_xll.qlInterestRateIndexMaturity($Y$21,AD2207,)</f>
        <v>54961</v>
      </c>
      <c r="AF2207" s="43" t="e">
        <f>_xll.qlTenorBasisValue(TenorBasis3M,AD2207,_xll.ohTrigger(trigger,$Y$36))</f>
        <v>#NUM!</v>
      </c>
      <c r="AG2207" s="82" t="e">
        <f t="shared" si="82"/>
        <v>#NUM!</v>
      </c>
      <c r="AH2207" s="82">
        <f>_xll.qlIndexFixing($Y$21,$AC2207,TRUE,_xll.ohTrigger(trigger))</f>
        <v>1.5515203399271585E-2</v>
      </c>
      <c r="AI2207" s="43" t="e">
        <f>_xll.qlIndexFixing($Y$6,$AC2207,TRUE,trigger)</f>
        <v>#NUM!</v>
      </c>
      <c r="AJ2207" s="45" t="e">
        <f t="shared" si="83"/>
        <v>#NUM!</v>
      </c>
    </row>
    <row r="2208" spans="28:36" x14ac:dyDescent="0.2">
      <c r="AB2208" s="114" t="s">
        <v>87</v>
      </c>
      <c r="AC2208" s="40">
        <f>_xll.qlInterestRateIndexFixingDate($Y$21,AD2208)</f>
        <v>54872</v>
      </c>
      <c r="AD2208" s="40">
        <f>_xll.qlCalendarAdvance(calendar,$AD2207,AB2208,,,trigger)</f>
        <v>54876</v>
      </c>
      <c r="AE2208" s="40">
        <f>_xll.qlInterestRateIndexMaturity($Y$21,AD2208,)</f>
        <v>54968</v>
      </c>
      <c r="AF2208" s="43" t="e">
        <f>_xll.qlTenorBasisValue(TenorBasis3M,AD2208,_xll.ohTrigger(trigger,$Y$36))</f>
        <v>#NUM!</v>
      </c>
      <c r="AG2208" s="82" t="e">
        <f t="shared" si="82"/>
        <v>#NUM!</v>
      </c>
      <c r="AH2208" s="82">
        <f>_xll.qlIndexFixing($Y$21,$AC2208,TRUE,_xll.ohTrigger(trigger))</f>
        <v>1.5512086166774238E-2</v>
      </c>
      <c r="AI2208" s="43" t="e">
        <f>_xll.qlIndexFixing($Y$6,$AC2208,TRUE,trigger)</f>
        <v>#NUM!</v>
      </c>
      <c r="AJ2208" s="45" t="e">
        <f t="shared" si="83"/>
        <v>#NUM!</v>
      </c>
    </row>
    <row r="2209" spans="28:36" x14ac:dyDescent="0.2">
      <c r="AB2209" s="114" t="s">
        <v>87</v>
      </c>
      <c r="AC2209" s="40">
        <f>_xll.qlInterestRateIndexFixingDate($Y$21,AD2209)</f>
        <v>54879</v>
      </c>
      <c r="AD2209" s="40">
        <f>_xll.qlCalendarAdvance(calendar,$AD2208,AB2209,,,trigger)</f>
        <v>54883</v>
      </c>
      <c r="AE2209" s="40">
        <f>_xll.qlInterestRateIndexMaturity($Y$21,AD2209,)</f>
        <v>54974</v>
      </c>
      <c r="AF2209" s="43" t="e">
        <f>_xll.qlTenorBasisValue(TenorBasis3M,AD2209,_xll.ohTrigger(trigger,$Y$36))</f>
        <v>#NUM!</v>
      </c>
      <c r="AG2209" s="82" t="e">
        <f t="shared" si="82"/>
        <v>#NUM!</v>
      </c>
      <c r="AH2209" s="82">
        <f>_xll.qlIndexFixing($Y$21,$AC2209,TRUE,_xll.ohTrigger(trigger))</f>
        <v>1.5508833906533837E-2</v>
      </c>
      <c r="AI2209" s="43" t="e">
        <f>_xll.qlIndexFixing($Y$6,$AC2209,TRUE,trigger)</f>
        <v>#NUM!</v>
      </c>
      <c r="AJ2209" s="45" t="e">
        <f t="shared" si="83"/>
        <v>#NUM!</v>
      </c>
    </row>
    <row r="2210" spans="28:36" x14ac:dyDescent="0.2">
      <c r="AB2210" s="114" t="s">
        <v>87</v>
      </c>
      <c r="AC2210" s="40">
        <f>_xll.qlInterestRateIndexFixingDate($Y$21,AD2210)</f>
        <v>54884</v>
      </c>
      <c r="AD2210" s="40">
        <f>_xll.qlCalendarAdvance(calendar,$AD2209,AB2210,,,trigger)</f>
        <v>54890</v>
      </c>
      <c r="AE2210" s="40">
        <f>_xll.qlInterestRateIndexMaturity($Y$21,AD2210,)</f>
        <v>54981</v>
      </c>
      <c r="AF2210" s="43" t="e">
        <f>_xll.qlTenorBasisValue(TenorBasis3M,AD2210,_xll.ohTrigger(trigger,$Y$36))</f>
        <v>#NUM!</v>
      </c>
      <c r="AG2210" s="82" t="e">
        <f t="shared" si="82"/>
        <v>#NUM!</v>
      </c>
      <c r="AH2210" s="82">
        <f>_xll.qlIndexFixing($Y$21,$AC2210,TRUE,_xll.ohTrigger(trigger))</f>
        <v>1.5505654095451262E-2</v>
      </c>
      <c r="AI2210" s="43" t="e">
        <f>_xll.qlIndexFixing($Y$6,$AC2210,TRUE,trigger)</f>
        <v>#NUM!</v>
      </c>
      <c r="AJ2210" s="45" t="e">
        <f t="shared" si="83"/>
        <v>#NUM!</v>
      </c>
    </row>
    <row r="2211" spans="28:36" x14ac:dyDescent="0.2">
      <c r="AB2211" s="114" t="s">
        <v>87</v>
      </c>
      <c r="AC2211" s="40">
        <f>_xll.qlInterestRateIndexFixingDate($Y$21,AD2211)</f>
        <v>54893</v>
      </c>
      <c r="AD2211" s="40">
        <f>_xll.qlCalendarAdvance(calendar,$AD2210,AB2211,,,trigger)</f>
        <v>54897</v>
      </c>
      <c r="AE2211" s="40">
        <f>_xll.qlInterestRateIndexMaturity($Y$21,AD2211,)</f>
        <v>54988</v>
      </c>
      <c r="AF2211" s="43" t="e">
        <f>_xll.qlTenorBasisValue(TenorBasis3M,AD2211,_xll.ohTrigger(trigger,$Y$36))</f>
        <v>#NUM!</v>
      </c>
      <c r="AG2211" s="82" t="e">
        <f t="shared" si="82"/>
        <v>#NUM!</v>
      </c>
      <c r="AH2211" s="82">
        <f>_xll.qlIndexFixing($Y$21,$AC2211,TRUE,_xll.ohTrigger(trigger))</f>
        <v>1.5502441766816082E-2</v>
      </c>
      <c r="AI2211" s="43" t="e">
        <f>_xll.qlIndexFixing($Y$6,$AC2211,TRUE,trigger)</f>
        <v>#NUM!</v>
      </c>
      <c r="AJ2211" s="45" t="e">
        <f t="shared" si="83"/>
        <v>#NUM!</v>
      </c>
    </row>
    <row r="2212" spans="28:36" x14ac:dyDescent="0.2">
      <c r="AB2212" s="114" t="s">
        <v>87</v>
      </c>
      <c r="AC2212" s="40">
        <f>_xll.qlInterestRateIndexFixingDate($Y$21,AD2212)</f>
        <v>54900</v>
      </c>
      <c r="AD2212" s="40">
        <f>_xll.qlCalendarAdvance(calendar,$AD2211,AB2212,,,trigger)</f>
        <v>54904</v>
      </c>
      <c r="AE2212" s="40">
        <f>_xll.qlInterestRateIndexMaturity($Y$21,AD2212,)</f>
        <v>54995</v>
      </c>
      <c r="AF2212" s="43" t="e">
        <f>_xll.qlTenorBasisValue(TenorBasis3M,AD2212,_xll.ohTrigger(trigger,$Y$36))</f>
        <v>#NUM!</v>
      </c>
      <c r="AG2212" s="82" t="e">
        <f t="shared" si="82"/>
        <v>#NUM!</v>
      </c>
      <c r="AH2212" s="82">
        <f>_xll.qlIndexFixing($Y$21,$AC2212,TRUE,_xll.ohTrigger(trigger))</f>
        <v>1.5499196920706473E-2</v>
      </c>
      <c r="AI2212" s="43" t="e">
        <f>_xll.qlIndexFixing($Y$6,$AC2212,TRUE,trigger)</f>
        <v>#NUM!</v>
      </c>
      <c r="AJ2212" s="45" t="e">
        <f t="shared" si="83"/>
        <v>#NUM!</v>
      </c>
    </row>
    <row r="2213" spans="28:36" x14ac:dyDescent="0.2">
      <c r="AB2213" s="114" t="s">
        <v>87</v>
      </c>
      <c r="AC2213" s="40">
        <f>_xll.qlInterestRateIndexFixingDate($Y$21,AD2213)</f>
        <v>54907</v>
      </c>
      <c r="AD2213" s="40">
        <f>_xll.qlCalendarAdvance(calendar,$AD2212,AB2213,,,trigger)</f>
        <v>54911</v>
      </c>
      <c r="AE2213" s="40">
        <f>_xll.qlInterestRateIndexMaturity($Y$21,AD2213,)</f>
        <v>55003</v>
      </c>
      <c r="AF2213" s="43" t="e">
        <f>_xll.qlTenorBasisValue(TenorBasis3M,AD2213,_xll.ohTrigger(trigger,$Y$36))</f>
        <v>#NUM!</v>
      </c>
      <c r="AG2213" s="82" t="e">
        <f t="shared" si="82"/>
        <v>#NUM!</v>
      </c>
      <c r="AH2213" s="82">
        <f>_xll.qlIndexFixing($Y$21,$AC2213,TRUE,_xll.ohTrigger(trigger))</f>
        <v>1.5496012219744311E-2</v>
      </c>
      <c r="AI2213" s="43" t="e">
        <f>_xll.qlIndexFixing($Y$6,$AC2213,TRUE,trigger)</f>
        <v>#NUM!</v>
      </c>
      <c r="AJ2213" s="45" t="e">
        <f t="shared" si="83"/>
        <v>#NUM!</v>
      </c>
    </row>
    <row r="2214" spans="28:36" x14ac:dyDescent="0.2">
      <c r="AB2214" s="114" t="s">
        <v>87</v>
      </c>
      <c r="AC2214" s="40">
        <f>_xll.qlInterestRateIndexFixingDate($Y$21,AD2214)</f>
        <v>54914</v>
      </c>
      <c r="AD2214" s="40">
        <f>_xll.qlCalendarAdvance(calendar,$AD2213,AB2214,,,trigger)</f>
        <v>54918</v>
      </c>
      <c r="AE2214" s="40">
        <f>_xll.qlInterestRateIndexMaturity($Y$21,AD2214,)</f>
        <v>55010</v>
      </c>
      <c r="AF2214" s="43" t="e">
        <f>_xll.qlTenorBasisValue(TenorBasis3M,AD2214,_xll.ohTrigger(trigger,$Y$36))</f>
        <v>#NUM!</v>
      </c>
      <c r="AG2214" s="82" t="e">
        <f t="shared" si="82"/>
        <v>#NUM!</v>
      </c>
      <c r="AH2214" s="82">
        <f>_xll.qlIndexFixing($Y$21,$AC2214,TRUE,_xll.ohTrigger(trigger))</f>
        <v>1.549269987399011E-2</v>
      </c>
      <c r="AI2214" s="43" t="e">
        <f>_xll.qlIndexFixing($Y$6,$AC2214,TRUE,trigger)</f>
        <v>#NUM!</v>
      </c>
      <c r="AJ2214" s="45" t="e">
        <f t="shared" si="83"/>
        <v>#NUM!</v>
      </c>
    </row>
    <row r="2215" spans="28:36" x14ac:dyDescent="0.2">
      <c r="AB2215" s="114" t="s">
        <v>87</v>
      </c>
      <c r="AC2215" s="40">
        <f>_xll.qlInterestRateIndexFixingDate($Y$21,AD2215)</f>
        <v>54921</v>
      </c>
      <c r="AD2215" s="40">
        <f>_xll.qlCalendarAdvance(calendar,$AD2214,AB2215,,,trigger)</f>
        <v>54925</v>
      </c>
      <c r="AE2215" s="40">
        <f>_xll.qlInterestRateIndexMaturity($Y$21,AD2215,)</f>
        <v>55017</v>
      </c>
      <c r="AF2215" s="43" t="e">
        <f>_xll.qlTenorBasisValue(TenorBasis3M,AD2215,_xll.ohTrigger(trigger,$Y$36))</f>
        <v>#NUM!</v>
      </c>
      <c r="AG2215" s="82" t="e">
        <f t="shared" si="82"/>
        <v>#NUM!</v>
      </c>
      <c r="AH2215" s="82">
        <f>_xll.qlIndexFixing($Y$21,$AC2215,TRUE,_xll.ohTrigger(trigger))</f>
        <v>1.5489355009642871E-2</v>
      </c>
      <c r="AI2215" s="43" t="e">
        <f>_xll.qlIndexFixing($Y$6,$AC2215,TRUE,trigger)</f>
        <v>#NUM!</v>
      </c>
      <c r="AJ2215" s="45" t="e">
        <f t="shared" si="83"/>
        <v>#NUM!</v>
      </c>
    </row>
    <row r="2216" spans="28:36" x14ac:dyDescent="0.2">
      <c r="AB2216" s="114" t="s">
        <v>87</v>
      </c>
      <c r="AC2216" s="40">
        <f>_xll.qlInterestRateIndexFixingDate($Y$21,AD2216)</f>
        <v>54928</v>
      </c>
      <c r="AD2216" s="40">
        <f>_xll.qlCalendarAdvance(calendar,$AD2215,AB2216,,,trigger)</f>
        <v>54932</v>
      </c>
      <c r="AE2216" s="40">
        <f>_xll.qlInterestRateIndexMaturity($Y$21,AD2216,)</f>
        <v>55024</v>
      </c>
      <c r="AF2216" s="43" t="e">
        <f>_xll.qlTenorBasisValue(TenorBasis3M,AD2216,_xll.ohTrigger(trigger,$Y$36))</f>
        <v>#NUM!</v>
      </c>
      <c r="AG2216" s="82" t="e">
        <f t="shared" si="82"/>
        <v>#NUM!</v>
      </c>
      <c r="AH2216" s="82">
        <f>_xll.qlIndexFixing($Y$21,$AC2216,TRUE,_xll.ohTrigger(trigger))</f>
        <v>1.548597762678601E-2</v>
      </c>
      <c r="AI2216" s="43" t="e">
        <f>_xll.qlIndexFixing($Y$6,$AC2216,TRUE,trigger)</f>
        <v>#NUM!</v>
      </c>
      <c r="AJ2216" s="45" t="e">
        <f t="shared" si="83"/>
        <v>#NUM!</v>
      </c>
    </row>
    <row r="2217" spans="28:36" x14ac:dyDescent="0.2">
      <c r="AB2217" s="114" t="s">
        <v>87</v>
      </c>
      <c r="AC2217" s="40">
        <f>_xll.qlInterestRateIndexFixingDate($Y$21,AD2217)</f>
        <v>54935</v>
      </c>
      <c r="AD2217" s="40">
        <f>_xll.qlCalendarAdvance(calendar,$AD2216,AB2217,,,trigger)</f>
        <v>54939</v>
      </c>
      <c r="AE2217" s="40">
        <f>_xll.qlInterestRateIndexMaturity($Y$21,AD2217,)</f>
        <v>55031</v>
      </c>
      <c r="AF2217" s="43" t="e">
        <f>_xll.qlTenorBasisValue(TenorBasis3M,AD2217,_xll.ohTrigger(trigger,$Y$36))</f>
        <v>#NUM!</v>
      </c>
      <c r="AG2217" s="82" t="e">
        <f t="shared" si="82"/>
        <v>#NUM!</v>
      </c>
      <c r="AH2217" s="82">
        <f>_xll.qlIndexFixing($Y$21,$AC2217,TRUE,_xll.ohTrigger(trigger))</f>
        <v>1.5482567725502066E-2</v>
      </c>
      <c r="AI2217" s="43" t="e">
        <f>_xll.qlIndexFixing($Y$6,$AC2217,TRUE,trigger)</f>
        <v>#NUM!</v>
      </c>
      <c r="AJ2217" s="45" t="e">
        <f t="shared" si="83"/>
        <v>#NUM!</v>
      </c>
    </row>
    <row r="2218" spans="28:36" x14ac:dyDescent="0.2">
      <c r="AB2218" s="114" t="s">
        <v>87</v>
      </c>
      <c r="AC2218" s="40">
        <f>_xll.qlInterestRateIndexFixingDate($Y$21,AD2218)</f>
        <v>54942</v>
      </c>
      <c r="AD2218" s="40">
        <f>_xll.qlCalendarAdvance(calendar,$AD2217,AB2218,,,trigger)</f>
        <v>54946</v>
      </c>
      <c r="AE2218" s="40">
        <f>_xll.qlInterestRateIndexMaturity($Y$21,AD2218,)</f>
        <v>55038</v>
      </c>
      <c r="AF2218" s="43" t="e">
        <f>_xll.qlTenorBasisValue(TenorBasis3M,AD2218,_xll.ohTrigger(trigger,$Y$36))</f>
        <v>#NUM!</v>
      </c>
      <c r="AG2218" s="82" t="e">
        <f t="shared" si="82"/>
        <v>#NUM!</v>
      </c>
      <c r="AH2218" s="82">
        <f>_xll.qlIndexFixing($Y$21,$AC2218,TRUE,_xll.ohTrigger(trigger))</f>
        <v>1.5479125305877927E-2</v>
      </c>
      <c r="AI2218" s="43" t="e">
        <f>_xll.qlIndexFixing($Y$6,$AC2218,TRUE,trigger)</f>
        <v>#NUM!</v>
      </c>
      <c r="AJ2218" s="45" t="e">
        <f t="shared" si="83"/>
        <v>#NUM!</v>
      </c>
    </row>
    <row r="2219" spans="28:36" x14ac:dyDescent="0.2">
      <c r="AB2219" s="114" t="s">
        <v>87</v>
      </c>
      <c r="AC2219" s="40">
        <f>_xll.qlInterestRateIndexFixingDate($Y$21,AD2219)</f>
        <v>54949</v>
      </c>
      <c r="AD2219" s="40">
        <f>_xll.qlCalendarAdvance(calendar,$AD2218,AB2219,,,trigger)</f>
        <v>54953</v>
      </c>
      <c r="AE2219" s="40">
        <f>_xll.qlInterestRateIndexMaturity($Y$21,AD2219,)</f>
        <v>55045</v>
      </c>
      <c r="AF2219" s="43" t="e">
        <f>_xll.qlTenorBasisValue(TenorBasis3M,AD2219,_xll.ohTrigger(trigger,$Y$36))</f>
        <v>#NUM!</v>
      </c>
      <c r="AG2219" s="82" t="e">
        <f t="shared" si="82"/>
        <v>#NUM!</v>
      </c>
      <c r="AH2219" s="82">
        <f>_xll.qlIndexFixing($Y$21,$AC2219,TRUE,_xll.ohTrigger(trigger))</f>
        <v>1.5475650367999612E-2</v>
      </c>
      <c r="AI2219" s="43" t="e">
        <f>_xll.qlIndexFixing($Y$6,$AC2219,TRUE,trigger)</f>
        <v>#NUM!</v>
      </c>
      <c r="AJ2219" s="45" t="e">
        <f t="shared" si="83"/>
        <v>#NUM!</v>
      </c>
    </row>
    <row r="2220" spans="28:36" x14ac:dyDescent="0.2">
      <c r="AB2220" s="114" t="s">
        <v>87</v>
      </c>
      <c r="AC2220" s="40">
        <f>_xll.qlInterestRateIndexFixingDate($Y$21,AD2220)</f>
        <v>54956</v>
      </c>
      <c r="AD2220" s="40">
        <f>_xll.qlCalendarAdvance(calendar,$AD2219,AB2220,,,trigger)</f>
        <v>54960</v>
      </c>
      <c r="AE2220" s="40">
        <f>_xll.qlInterestRateIndexMaturity($Y$21,AD2220,)</f>
        <v>55052</v>
      </c>
      <c r="AF2220" s="43" t="e">
        <f>_xll.qlTenorBasisValue(TenorBasis3M,AD2220,_xll.ohTrigger(trigger,$Y$36))</f>
        <v>#NUM!</v>
      </c>
      <c r="AG2220" s="82" t="e">
        <f t="shared" si="82"/>
        <v>#NUM!</v>
      </c>
      <c r="AH2220" s="82">
        <f>_xll.qlIndexFixing($Y$21,$AC2220,TRUE,_xll.ohTrigger(trigger))</f>
        <v>1.5472142911947926E-2</v>
      </c>
      <c r="AI2220" s="43" t="e">
        <f>_xll.qlIndexFixing($Y$6,$AC2220,TRUE,trigger)</f>
        <v>#NUM!</v>
      </c>
      <c r="AJ2220" s="45" t="e">
        <f t="shared" si="83"/>
        <v>#NUM!</v>
      </c>
    </row>
    <row r="2221" spans="28:36" x14ac:dyDescent="0.2">
      <c r="AB2221" s="114" t="s">
        <v>87</v>
      </c>
      <c r="AC2221" s="40">
        <f>_xll.qlInterestRateIndexFixingDate($Y$21,AD2221)</f>
        <v>54963</v>
      </c>
      <c r="AD2221" s="40">
        <f>_xll.qlCalendarAdvance(calendar,$AD2220,AB2221,,,trigger)</f>
        <v>54967</v>
      </c>
      <c r="AE2221" s="40">
        <f>_xll.qlInterestRateIndexMaturity($Y$21,AD2221,)</f>
        <v>55059</v>
      </c>
      <c r="AF2221" s="43" t="e">
        <f>_xll.qlTenorBasisValue(TenorBasis3M,AD2221,_xll.ohTrigger(trigger,$Y$36))</f>
        <v>#NUM!</v>
      </c>
      <c r="AG2221" s="82" t="e">
        <f t="shared" si="82"/>
        <v>#NUM!</v>
      </c>
      <c r="AH2221" s="82">
        <f>_xll.qlIndexFixing($Y$21,$AC2221,TRUE,_xll.ohTrigger(trigger))</f>
        <v>1.5468602937817577E-2</v>
      </c>
      <c r="AI2221" s="43" t="e">
        <f>_xll.qlIndexFixing($Y$6,$AC2221,TRUE,trigger)</f>
        <v>#NUM!</v>
      </c>
      <c r="AJ2221" s="45" t="e">
        <f t="shared" si="83"/>
        <v>#NUM!</v>
      </c>
    </row>
    <row r="2222" spans="28:36" x14ac:dyDescent="0.2">
      <c r="AB2222" s="114" t="s">
        <v>87</v>
      </c>
      <c r="AC2222" s="40">
        <f>_xll.qlInterestRateIndexFixingDate($Y$21,AD2222)</f>
        <v>54970</v>
      </c>
      <c r="AD2222" s="40">
        <f>_xll.qlCalendarAdvance(calendar,$AD2221,AB2222,,,trigger)</f>
        <v>54974</v>
      </c>
      <c r="AE2222" s="40">
        <f>_xll.qlInterestRateIndexMaturity($Y$21,AD2222,)</f>
        <v>55066</v>
      </c>
      <c r="AF2222" s="43" t="e">
        <f>_xll.qlTenorBasisValue(TenorBasis3M,AD2222,_xll.ohTrigger(trigger,$Y$36))</f>
        <v>#NUM!</v>
      </c>
      <c r="AG2222" s="82" t="e">
        <f t="shared" si="82"/>
        <v>#NUM!</v>
      </c>
      <c r="AH2222" s="82">
        <f>_xll.qlIndexFixing($Y$21,$AC2222,TRUE,_xll.ohTrigger(trigger))</f>
        <v>1.5465030445691103E-2</v>
      </c>
      <c r="AI2222" s="43" t="e">
        <f>_xll.qlIndexFixing($Y$6,$AC2222,TRUE,trigger)</f>
        <v>#NUM!</v>
      </c>
      <c r="AJ2222" s="45" t="e">
        <f t="shared" si="83"/>
        <v>#NUM!</v>
      </c>
    </row>
    <row r="2223" spans="28:36" x14ac:dyDescent="0.2">
      <c r="AB2223" s="114" t="s">
        <v>87</v>
      </c>
      <c r="AC2223" s="40">
        <f>_xll.qlInterestRateIndexFixingDate($Y$21,AD2223)</f>
        <v>54977</v>
      </c>
      <c r="AD2223" s="40">
        <f>_xll.qlCalendarAdvance(calendar,$AD2222,AB2223,,,trigger)</f>
        <v>54981</v>
      </c>
      <c r="AE2223" s="40">
        <f>_xll.qlInterestRateIndexMaturity($Y$21,AD2223,)</f>
        <v>55073</v>
      </c>
      <c r="AF2223" s="43" t="e">
        <f>_xll.qlTenorBasisValue(TenorBasis3M,AD2223,_xll.ohTrigger(trigger,$Y$36))</f>
        <v>#NUM!</v>
      </c>
      <c r="AG2223" s="82" t="e">
        <f t="shared" si="82"/>
        <v>#NUM!</v>
      </c>
      <c r="AH2223" s="82">
        <f>_xll.qlIndexFixing($Y$21,$AC2223,TRUE,_xll.ohTrigger(trigger))</f>
        <v>1.5461425435658873E-2</v>
      </c>
      <c r="AI2223" s="43" t="e">
        <f>_xll.qlIndexFixing($Y$6,$AC2223,TRUE,trigger)</f>
        <v>#NUM!</v>
      </c>
      <c r="AJ2223" s="45" t="e">
        <f t="shared" si="83"/>
        <v>#NUM!</v>
      </c>
    </row>
    <row r="2224" spans="28:36" x14ac:dyDescent="0.2">
      <c r="AB2224" s="114" t="s">
        <v>87</v>
      </c>
      <c r="AC2224" s="40">
        <f>_xll.qlInterestRateIndexFixingDate($Y$21,AD2224)</f>
        <v>54984</v>
      </c>
      <c r="AD2224" s="40">
        <f>_xll.qlCalendarAdvance(calendar,$AD2223,AB2224,,,trigger)</f>
        <v>54988</v>
      </c>
      <c r="AE2224" s="40">
        <f>_xll.qlInterestRateIndexMaturity($Y$21,AD2224,)</f>
        <v>55080</v>
      </c>
      <c r="AF2224" s="43" t="e">
        <f>_xll.qlTenorBasisValue(TenorBasis3M,AD2224,_xll.ohTrigger(trigger,$Y$36))</f>
        <v>#NUM!</v>
      </c>
      <c r="AG2224" s="82" t="e">
        <f t="shared" si="82"/>
        <v>#NUM!</v>
      </c>
      <c r="AH2224" s="82">
        <f>_xll.qlIndexFixing($Y$21,$AC2224,TRUE,_xll.ohTrigger(trigger))</f>
        <v>1.5457787907810374E-2</v>
      </c>
      <c r="AI2224" s="43" t="e">
        <f>_xll.qlIndexFixing($Y$6,$AC2224,TRUE,trigger)</f>
        <v>#NUM!</v>
      </c>
      <c r="AJ2224" s="45" t="e">
        <f t="shared" si="83"/>
        <v>#NUM!</v>
      </c>
    </row>
    <row r="2225" spans="28:36" x14ac:dyDescent="0.2">
      <c r="AB2225" s="114" t="s">
        <v>87</v>
      </c>
      <c r="AC2225" s="40">
        <f>_xll.qlInterestRateIndexFixingDate($Y$21,AD2225)</f>
        <v>54991</v>
      </c>
      <c r="AD2225" s="40">
        <f>_xll.qlCalendarAdvance(calendar,$AD2224,AB2225,,,trigger)</f>
        <v>54995</v>
      </c>
      <c r="AE2225" s="40">
        <f>_xll.qlInterestRateIndexMaturity($Y$21,AD2225,)</f>
        <v>55087</v>
      </c>
      <c r="AF2225" s="43" t="e">
        <f>_xll.qlTenorBasisValue(TenorBasis3M,AD2225,_xll.ohTrigger(trigger,$Y$36))</f>
        <v>#NUM!</v>
      </c>
      <c r="AG2225" s="82" t="e">
        <f t="shared" si="82"/>
        <v>#NUM!</v>
      </c>
      <c r="AH2225" s="82">
        <f>_xll.qlIndexFixing($Y$21,$AC2225,TRUE,_xll.ohTrigger(trigger))</f>
        <v>1.5454117862236843E-2</v>
      </c>
      <c r="AI2225" s="43" t="e">
        <f>_xll.qlIndexFixing($Y$6,$AC2225,TRUE,trigger)</f>
        <v>#NUM!</v>
      </c>
      <c r="AJ2225" s="45" t="e">
        <f t="shared" si="83"/>
        <v>#NUM!</v>
      </c>
    </row>
    <row r="2226" spans="28:36" x14ac:dyDescent="0.2">
      <c r="AB2226" s="114" t="s">
        <v>87</v>
      </c>
      <c r="AC2226" s="40">
        <f>_xll.qlInterestRateIndexFixingDate($Y$21,AD2226)</f>
        <v>54998</v>
      </c>
      <c r="AD2226" s="40">
        <f>_xll.qlCalendarAdvance(calendar,$AD2225,AB2226,,,trigger)</f>
        <v>55002</v>
      </c>
      <c r="AE2226" s="40">
        <f>_xll.qlInterestRateIndexMaturity($Y$21,AD2226,)</f>
        <v>55094</v>
      </c>
      <c r="AF2226" s="43" t="e">
        <f>_xll.qlTenorBasisValue(TenorBasis3M,AD2226,_xll.ohTrigger(trigger,$Y$36))</f>
        <v>#NUM!</v>
      </c>
      <c r="AG2226" s="82" t="e">
        <f t="shared" si="82"/>
        <v>#NUM!</v>
      </c>
      <c r="AH2226" s="82">
        <f>_xll.qlIndexFixing($Y$21,$AC2226,TRUE,_xll.ohTrigger(trigger))</f>
        <v>1.5450415299028639E-2</v>
      </c>
      <c r="AI2226" s="43" t="e">
        <f>_xll.qlIndexFixing($Y$6,$AC2226,TRUE,trigger)</f>
        <v>#NUM!</v>
      </c>
      <c r="AJ2226" s="45" t="e">
        <f t="shared" si="83"/>
        <v>#NUM!</v>
      </c>
    </row>
    <row r="2227" spans="28:36" x14ac:dyDescent="0.2">
      <c r="AB2227" s="114" t="s">
        <v>87</v>
      </c>
      <c r="AC2227" s="40">
        <f>_xll.qlInterestRateIndexFixingDate($Y$21,AD2227)</f>
        <v>55005</v>
      </c>
      <c r="AD2227" s="40">
        <f>_xll.qlCalendarAdvance(calendar,$AD2226,AB2227,,,trigger)</f>
        <v>55009</v>
      </c>
      <c r="AE2227" s="40">
        <f>_xll.qlInterestRateIndexMaturity($Y$21,AD2227,)</f>
        <v>55101</v>
      </c>
      <c r="AF2227" s="43" t="e">
        <f>_xll.qlTenorBasisValue(TenorBasis3M,AD2227,_xll.ohTrigger(trigger,$Y$36))</f>
        <v>#NUM!</v>
      </c>
      <c r="AG2227" s="82" t="e">
        <f t="shared" si="82"/>
        <v>#NUM!</v>
      </c>
      <c r="AH2227" s="82">
        <f>_xll.qlIndexFixing($Y$21,$AC2227,TRUE,_xll.ohTrigger(trigger))</f>
        <v>1.5446680218276125E-2</v>
      </c>
      <c r="AI2227" s="43" t="e">
        <f>_xll.qlIndexFixing($Y$6,$AC2227,TRUE,trigger)</f>
        <v>#NUM!</v>
      </c>
      <c r="AJ2227" s="45" t="e">
        <f t="shared" si="83"/>
        <v>#NUM!</v>
      </c>
    </row>
    <row r="2228" spans="28:36" x14ac:dyDescent="0.2">
      <c r="AB2228" s="114" t="s">
        <v>87</v>
      </c>
      <c r="AC2228" s="40">
        <f>_xll.qlInterestRateIndexFixingDate($Y$21,AD2228)</f>
        <v>55012</v>
      </c>
      <c r="AD2228" s="40">
        <f>_xll.qlCalendarAdvance(calendar,$AD2227,AB2228,,,trigger)</f>
        <v>55016</v>
      </c>
      <c r="AE2228" s="40">
        <f>_xll.qlInterestRateIndexMaturity($Y$21,AD2228,)</f>
        <v>55108</v>
      </c>
      <c r="AF2228" s="43" t="e">
        <f>_xll.qlTenorBasisValue(TenorBasis3M,AD2228,_xll.ohTrigger(trigger,$Y$36))</f>
        <v>#NUM!</v>
      </c>
      <c r="AG2228" s="82" t="e">
        <f t="shared" si="82"/>
        <v>#NUM!</v>
      </c>
      <c r="AH2228" s="82">
        <f>_xll.qlIndexFixing($Y$21,$AC2228,TRUE,_xll.ohTrigger(trigger))</f>
        <v>1.5442912620074878E-2</v>
      </c>
      <c r="AI2228" s="43" t="e">
        <f>_xll.qlIndexFixing($Y$6,$AC2228,TRUE,trigger)</f>
        <v>#NUM!</v>
      </c>
      <c r="AJ2228" s="45" t="e">
        <f t="shared" si="83"/>
        <v>#NUM!</v>
      </c>
    </row>
    <row r="2229" spans="28:36" x14ac:dyDescent="0.2">
      <c r="AB2229" s="114" t="s">
        <v>87</v>
      </c>
      <c r="AC2229" s="40">
        <f>_xll.qlInterestRateIndexFixingDate($Y$21,AD2229)</f>
        <v>55019</v>
      </c>
      <c r="AD2229" s="40">
        <f>_xll.qlCalendarAdvance(calendar,$AD2228,AB2229,,,trigger)</f>
        <v>55023</v>
      </c>
      <c r="AE2229" s="40">
        <f>_xll.qlInterestRateIndexMaturity($Y$21,AD2229,)</f>
        <v>55115</v>
      </c>
      <c r="AF2229" s="43" t="e">
        <f>_xll.qlTenorBasisValue(TenorBasis3M,AD2229,_xll.ohTrigger(trigger,$Y$36))</f>
        <v>#NUM!</v>
      </c>
      <c r="AG2229" s="82" t="e">
        <f t="shared" si="82"/>
        <v>#NUM!</v>
      </c>
      <c r="AH2229" s="82">
        <f>_xll.qlIndexFixing($Y$21,$AC2229,TRUE,_xll.ohTrigger(trigger))</f>
        <v>1.5439112504516999E-2</v>
      </c>
      <c r="AI2229" s="43" t="e">
        <f>_xll.qlIndexFixing($Y$6,$AC2229,TRUE,trigger)</f>
        <v>#NUM!</v>
      </c>
      <c r="AJ2229" s="45" t="e">
        <f t="shared" si="83"/>
        <v>#NUM!</v>
      </c>
    </row>
    <row r="2230" spans="28:36" x14ac:dyDescent="0.2">
      <c r="AB2230" s="114" t="s">
        <v>87</v>
      </c>
      <c r="AC2230" s="40">
        <f>_xll.qlInterestRateIndexFixingDate($Y$21,AD2230)</f>
        <v>55026</v>
      </c>
      <c r="AD2230" s="40">
        <f>_xll.qlCalendarAdvance(calendar,$AD2229,AB2230,,,trigger)</f>
        <v>55030</v>
      </c>
      <c r="AE2230" s="40">
        <f>_xll.qlInterestRateIndexMaturity($Y$21,AD2230,)</f>
        <v>55122</v>
      </c>
      <c r="AF2230" s="43" t="e">
        <f>_xll.qlTenorBasisValue(TenorBasis3M,AD2230,_xll.ohTrigger(trigger,$Y$36))</f>
        <v>#NUM!</v>
      </c>
      <c r="AG2230" s="82" t="e">
        <f t="shared" si="82"/>
        <v>#NUM!</v>
      </c>
      <c r="AH2230" s="82">
        <f>_xll.qlIndexFixing($Y$21,$AC2230,TRUE,_xll.ohTrigger(trigger))</f>
        <v>1.5435279871698061E-2</v>
      </c>
      <c r="AI2230" s="43" t="e">
        <f>_xll.qlIndexFixing($Y$6,$AC2230,TRUE,trigger)</f>
        <v>#NUM!</v>
      </c>
      <c r="AJ2230" s="45" t="e">
        <f t="shared" si="83"/>
        <v>#NUM!</v>
      </c>
    </row>
    <row r="2231" spans="28:36" x14ac:dyDescent="0.2">
      <c r="AB2231" s="114" t="s">
        <v>87</v>
      </c>
      <c r="AC2231" s="40">
        <f>_xll.qlInterestRateIndexFixingDate($Y$21,AD2231)</f>
        <v>55033</v>
      </c>
      <c r="AD2231" s="40">
        <f>_xll.qlCalendarAdvance(calendar,$AD2230,AB2231,,,trigger)</f>
        <v>55037</v>
      </c>
      <c r="AE2231" s="40">
        <f>_xll.qlInterestRateIndexMaturity($Y$21,AD2231,)</f>
        <v>55128</v>
      </c>
      <c r="AF2231" s="43" t="e">
        <f>_xll.qlTenorBasisValue(TenorBasis3M,AD2231,_xll.ohTrigger(trigger,$Y$36))</f>
        <v>#NUM!</v>
      </c>
      <c r="AG2231" s="82" t="e">
        <f t="shared" si="82"/>
        <v>#NUM!</v>
      </c>
      <c r="AH2231" s="82">
        <f>_xll.qlIndexFixing($Y$21,$AC2231,TRUE,_xll.ohTrigger(trigger))</f>
        <v>1.5431366635306571E-2</v>
      </c>
      <c r="AI2231" s="43" t="e">
        <f>_xll.qlIndexFixing($Y$6,$AC2231,TRUE,trigger)</f>
        <v>#NUM!</v>
      </c>
      <c r="AJ2231" s="45" t="e">
        <f t="shared" si="83"/>
        <v>#NUM!</v>
      </c>
    </row>
    <row r="2232" spans="28:36" x14ac:dyDescent="0.2">
      <c r="AB2232" s="114" t="s">
        <v>87</v>
      </c>
      <c r="AC2232" s="40">
        <f>_xll.qlInterestRateIndexFixingDate($Y$21,AD2232)</f>
        <v>55040</v>
      </c>
      <c r="AD2232" s="40">
        <f>_xll.qlCalendarAdvance(calendar,$AD2231,AB2232,,,trigger)</f>
        <v>55044</v>
      </c>
      <c r="AE2232" s="40">
        <f>_xll.qlInterestRateIndexMaturity($Y$21,AD2232,)</f>
        <v>55135</v>
      </c>
      <c r="AF2232" s="43" t="e">
        <f>_xll.qlTenorBasisValue(TenorBasis3M,AD2232,_xll.ohTrigger(trigger,$Y$36))</f>
        <v>#NUM!</v>
      </c>
      <c r="AG2232" s="82" t="e">
        <f t="shared" si="82"/>
        <v>#NUM!</v>
      </c>
      <c r="AH2232" s="82">
        <f>_xll.qlIndexFixing($Y$21,$AC2232,TRUE,_xll.ohTrigger(trigger))</f>
        <v>1.5427471457513072E-2</v>
      </c>
      <c r="AI2232" s="43" t="e">
        <f>_xll.qlIndexFixing($Y$6,$AC2232,TRUE,trigger)</f>
        <v>#NUM!</v>
      </c>
      <c r="AJ2232" s="45" t="e">
        <f t="shared" si="83"/>
        <v>#NUM!</v>
      </c>
    </row>
    <row r="2233" spans="28:36" x14ac:dyDescent="0.2">
      <c r="AB2233" s="114" t="s">
        <v>87</v>
      </c>
      <c r="AC2233" s="40">
        <f>_xll.qlInterestRateIndexFixingDate($Y$21,AD2233)</f>
        <v>55047</v>
      </c>
      <c r="AD2233" s="40">
        <f>_xll.qlCalendarAdvance(calendar,$AD2232,AB2233,,,trigger)</f>
        <v>55051</v>
      </c>
      <c r="AE2233" s="40">
        <f>_xll.qlInterestRateIndexMaturity($Y$21,AD2233,)</f>
        <v>55142</v>
      </c>
      <c r="AF2233" s="43" t="e">
        <f>_xll.qlTenorBasisValue(TenorBasis3M,AD2233,_xll.ohTrigger(trigger,$Y$36))</f>
        <v>#NUM!</v>
      </c>
      <c r="AG2233" s="82" t="e">
        <f t="shared" si="82"/>
        <v>#NUM!</v>
      </c>
      <c r="AH2233" s="82">
        <f>_xll.qlIndexFixing($Y$21,$AC2233,TRUE,_xll.ohTrigger(trigger))</f>
        <v>1.5423543764086311E-2</v>
      </c>
      <c r="AI2233" s="43" t="e">
        <f>_xll.qlIndexFixing($Y$6,$AC2233,TRUE,trigger)</f>
        <v>#NUM!</v>
      </c>
      <c r="AJ2233" s="45" t="e">
        <f t="shared" si="83"/>
        <v>#NUM!</v>
      </c>
    </row>
    <row r="2234" spans="28:36" x14ac:dyDescent="0.2">
      <c r="AB2234" s="114" t="s">
        <v>87</v>
      </c>
      <c r="AC2234" s="40">
        <f>_xll.qlInterestRateIndexFixingDate($Y$21,AD2234)</f>
        <v>55054</v>
      </c>
      <c r="AD2234" s="40">
        <f>_xll.qlCalendarAdvance(calendar,$AD2233,AB2234,,,trigger)</f>
        <v>55058</v>
      </c>
      <c r="AE2234" s="40">
        <f>_xll.qlInterestRateIndexMaturity($Y$21,AD2234,)</f>
        <v>55149</v>
      </c>
      <c r="AF2234" s="43" t="e">
        <f>_xll.qlTenorBasisValue(TenorBasis3M,AD2234,_xll.ohTrigger(trigger,$Y$36))</f>
        <v>#NUM!</v>
      </c>
      <c r="AG2234" s="82" t="e">
        <f t="shared" si="82"/>
        <v>#NUM!</v>
      </c>
      <c r="AH2234" s="82">
        <f>_xll.qlIndexFixing($Y$21,$AC2234,TRUE,_xll.ohTrigger(trigger))</f>
        <v>1.5419583555124671E-2</v>
      </c>
      <c r="AI2234" s="43" t="e">
        <f>_xll.qlIndexFixing($Y$6,$AC2234,TRUE,trigger)</f>
        <v>#NUM!</v>
      </c>
      <c r="AJ2234" s="45" t="e">
        <f t="shared" si="83"/>
        <v>#NUM!</v>
      </c>
    </row>
    <row r="2235" spans="28:36" x14ac:dyDescent="0.2">
      <c r="AB2235" s="114" t="s">
        <v>87</v>
      </c>
      <c r="AC2235" s="40">
        <f>_xll.qlInterestRateIndexFixingDate($Y$21,AD2235)</f>
        <v>55061</v>
      </c>
      <c r="AD2235" s="40">
        <f>_xll.qlCalendarAdvance(calendar,$AD2234,AB2235,,,trigger)</f>
        <v>55065</v>
      </c>
      <c r="AE2235" s="40">
        <f>_xll.qlInterestRateIndexMaturity($Y$21,AD2235,)</f>
        <v>55157</v>
      </c>
      <c r="AF2235" s="43" t="e">
        <f>_xll.qlTenorBasisValue(TenorBasis3M,AD2235,_xll.ohTrigger(trigger,$Y$36))</f>
        <v>#NUM!</v>
      </c>
      <c r="AG2235" s="82" t="e">
        <f t="shared" si="82"/>
        <v>#NUM!</v>
      </c>
      <c r="AH2235" s="82">
        <f>_xll.qlIndexFixing($Y$21,$AC2235,TRUE,_xll.ohTrigger(trigger))</f>
        <v>1.5415628952025704E-2</v>
      </c>
      <c r="AI2235" s="43" t="e">
        <f>_xll.qlIndexFixing($Y$6,$AC2235,TRUE,trigger)</f>
        <v>#NUM!</v>
      </c>
      <c r="AJ2235" s="45" t="e">
        <f t="shared" si="83"/>
        <v>#NUM!</v>
      </c>
    </row>
    <row r="2236" spans="28:36" x14ac:dyDescent="0.2">
      <c r="AB2236" s="114" t="s">
        <v>87</v>
      </c>
      <c r="AC2236" s="40">
        <f>_xll.qlInterestRateIndexFixingDate($Y$21,AD2236)</f>
        <v>55068</v>
      </c>
      <c r="AD2236" s="40">
        <f>_xll.qlCalendarAdvance(calendar,$AD2235,AB2236,,,trigger)</f>
        <v>55072</v>
      </c>
      <c r="AE2236" s="40">
        <f>_xll.qlInterestRateIndexMaturity($Y$21,AD2236,)</f>
        <v>55164</v>
      </c>
      <c r="AF2236" s="43" t="e">
        <f>_xll.qlTenorBasisValue(TenorBasis3M,AD2236,_xll.ohTrigger(trigger,$Y$36))</f>
        <v>#NUM!</v>
      </c>
      <c r="AG2236" s="82" t="e">
        <f t="shared" si="82"/>
        <v>#NUM!</v>
      </c>
      <c r="AH2236" s="82">
        <f>_xll.qlIndexFixing($Y$21,$AC2236,TRUE,_xll.ohTrigger(trigger))</f>
        <v>1.5411601217660543E-2</v>
      </c>
      <c r="AI2236" s="43" t="e">
        <f>_xll.qlIndexFixing($Y$6,$AC2236,TRUE,trigger)</f>
        <v>#NUM!</v>
      </c>
      <c r="AJ2236" s="45" t="e">
        <f t="shared" si="83"/>
        <v>#NUM!</v>
      </c>
    </row>
    <row r="2237" spans="28:36" x14ac:dyDescent="0.2">
      <c r="AB2237" s="114" t="s">
        <v>87</v>
      </c>
      <c r="AC2237" s="40">
        <f>_xll.qlInterestRateIndexFixingDate($Y$21,AD2237)</f>
        <v>55075</v>
      </c>
      <c r="AD2237" s="40">
        <f>_xll.qlCalendarAdvance(calendar,$AD2236,AB2237,,,trigger)</f>
        <v>55079</v>
      </c>
      <c r="AE2237" s="40">
        <f>_xll.qlInterestRateIndexMaturity($Y$21,AD2237,)</f>
        <v>55171</v>
      </c>
      <c r="AF2237" s="43" t="e">
        <f>_xll.qlTenorBasisValue(TenorBasis3M,AD2237,_xll.ohTrigger(trigger,$Y$36))</f>
        <v>#NUM!</v>
      </c>
      <c r="AG2237" s="82" t="e">
        <f t="shared" si="82"/>
        <v>#NUM!</v>
      </c>
      <c r="AH2237" s="82">
        <f>_xll.qlIndexFixing($Y$21,$AC2237,TRUE,_xll.ohTrigger(trigger))</f>
        <v>1.5407540966715517E-2</v>
      </c>
      <c r="AI2237" s="43" t="e">
        <f>_xll.qlIndexFixing($Y$6,$AC2237,TRUE,trigger)</f>
        <v>#NUM!</v>
      </c>
      <c r="AJ2237" s="45" t="e">
        <f t="shared" si="83"/>
        <v>#NUM!</v>
      </c>
    </row>
    <row r="2238" spans="28:36" x14ac:dyDescent="0.2">
      <c r="AB2238" s="114" t="s">
        <v>87</v>
      </c>
      <c r="AC2238" s="40">
        <f>_xll.qlInterestRateIndexFixingDate($Y$21,AD2238)</f>
        <v>55082</v>
      </c>
      <c r="AD2238" s="40">
        <f>_xll.qlCalendarAdvance(calendar,$AD2237,AB2238,,,trigger)</f>
        <v>55086</v>
      </c>
      <c r="AE2238" s="40">
        <f>_xll.qlInterestRateIndexMaturity($Y$21,AD2238,)</f>
        <v>55178</v>
      </c>
      <c r="AF2238" s="43" t="e">
        <f>_xll.qlTenorBasisValue(TenorBasis3M,AD2238,_xll.ohTrigger(trigger,$Y$36))</f>
        <v>#NUM!</v>
      </c>
      <c r="AG2238" s="82" t="e">
        <f t="shared" si="82"/>
        <v>#NUM!</v>
      </c>
      <c r="AH2238" s="82">
        <f>_xll.qlIndexFixing($Y$21,$AC2238,TRUE,_xll.ohTrigger(trigger))</f>
        <v>1.5403448199294026E-2</v>
      </c>
      <c r="AI2238" s="43" t="e">
        <f>_xll.qlIndexFixing($Y$6,$AC2238,TRUE,trigger)</f>
        <v>#NUM!</v>
      </c>
      <c r="AJ2238" s="45" t="e">
        <f t="shared" si="83"/>
        <v>#NUM!</v>
      </c>
    </row>
    <row r="2239" spans="28:36" x14ac:dyDescent="0.2">
      <c r="AB2239" s="114" t="s">
        <v>87</v>
      </c>
      <c r="AC2239" s="40">
        <f>_xll.qlInterestRateIndexFixingDate($Y$21,AD2239)</f>
        <v>55089</v>
      </c>
      <c r="AD2239" s="40">
        <f>_xll.qlCalendarAdvance(calendar,$AD2238,AB2239,,,trigger)</f>
        <v>55093</v>
      </c>
      <c r="AE2239" s="40">
        <f>_xll.qlInterestRateIndexMaturity($Y$21,AD2239,)</f>
        <v>55185</v>
      </c>
      <c r="AF2239" s="43" t="e">
        <f>_xll.qlTenorBasisValue(TenorBasis3M,AD2239,_xll.ohTrigger(trigger,$Y$36))</f>
        <v>#NUM!</v>
      </c>
      <c r="AG2239" s="82" t="e">
        <f t="shared" si="82"/>
        <v>#NUM!</v>
      </c>
      <c r="AH2239" s="82">
        <f>_xll.qlIndexFixing($Y$21,$AC2239,TRUE,_xll.ohTrigger(trigger))</f>
        <v>1.5399322915495115E-2</v>
      </c>
      <c r="AI2239" s="43" t="e">
        <f>_xll.qlIndexFixing($Y$6,$AC2239,TRUE,trigger)</f>
        <v>#NUM!</v>
      </c>
      <c r="AJ2239" s="45" t="e">
        <f t="shared" si="83"/>
        <v>#NUM!</v>
      </c>
    </row>
    <row r="2240" spans="28:36" x14ac:dyDescent="0.2">
      <c r="AB2240" s="114" t="s">
        <v>87</v>
      </c>
      <c r="AC2240" s="40">
        <f>_xll.qlInterestRateIndexFixingDate($Y$21,AD2240)</f>
        <v>55096</v>
      </c>
      <c r="AD2240" s="40">
        <f>_xll.qlCalendarAdvance(calendar,$AD2239,AB2240,,,trigger)</f>
        <v>55100</v>
      </c>
      <c r="AE2240" s="40">
        <f>_xll.qlInterestRateIndexMaturity($Y$21,AD2240,)</f>
        <v>55192</v>
      </c>
      <c r="AF2240" s="43" t="e">
        <f>_xll.qlTenorBasisValue(TenorBasis3M,AD2240,_xll.ohTrigger(trigger,$Y$36))</f>
        <v>#NUM!</v>
      </c>
      <c r="AG2240" s="82" t="e">
        <f t="shared" si="82"/>
        <v>#NUM!</v>
      </c>
      <c r="AH2240" s="82">
        <f>_xll.qlIndexFixing($Y$21,$AC2240,TRUE,_xll.ohTrigger(trigger))</f>
        <v>1.5395165115422186E-2</v>
      </c>
      <c r="AI2240" s="43" t="e">
        <f>_xll.qlIndexFixing($Y$6,$AC2240,TRUE,trigger)</f>
        <v>#NUM!</v>
      </c>
      <c r="AJ2240" s="45" t="e">
        <f t="shared" si="83"/>
        <v>#NUM!</v>
      </c>
    </row>
    <row r="2241" spans="28:36" x14ac:dyDescent="0.2">
      <c r="AB2241" s="114" t="s">
        <v>87</v>
      </c>
      <c r="AC2241" s="40">
        <f>_xll.qlInterestRateIndexFixingDate($Y$21,AD2241)</f>
        <v>55103</v>
      </c>
      <c r="AD2241" s="40">
        <f>_xll.qlCalendarAdvance(calendar,$AD2240,AB2241,,,trigger)</f>
        <v>55107</v>
      </c>
      <c r="AE2241" s="40">
        <f>_xll.qlInterestRateIndexMaturity($Y$21,AD2241,)</f>
        <v>55199</v>
      </c>
      <c r="AF2241" s="43" t="e">
        <f>_xll.qlTenorBasisValue(TenorBasis3M,AD2241,_xll.ohTrigger(trigger,$Y$36))</f>
        <v>#NUM!</v>
      </c>
      <c r="AG2241" s="82" t="e">
        <f t="shared" si="82"/>
        <v>#NUM!</v>
      </c>
      <c r="AH2241" s="82">
        <f>_xll.qlIndexFixing($Y$21,$AC2241,TRUE,_xll.ohTrigger(trigger))</f>
        <v>1.5390974799178629E-2</v>
      </c>
      <c r="AI2241" s="43" t="e">
        <f>_xll.qlIndexFixing($Y$6,$AC2241,TRUE,trigger)</f>
        <v>#NUM!</v>
      </c>
      <c r="AJ2241" s="45" t="e">
        <f t="shared" si="83"/>
        <v>#NUM!</v>
      </c>
    </row>
    <row r="2242" spans="28:36" x14ac:dyDescent="0.2">
      <c r="AB2242" s="114" t="s">
        <v>87</v>
      </c>
      <c r="AC2242" s="40">
        <f>_xll.qlInterestRateIndexFixingDate($Y$21,AD2242)</f>
        <v>55110</v>
      </c>
      <c r="AD2242" s="40">
        <f>_xll.qlCalendarAdvance(calendar,$AD2241,AB2242,,,trigger)</f>
        <v>55114</v>
      </c>
      <c r="AE2242" s="40">
        <f>_xll.qlInterestRateIndexMaturity($Y$21,AD2242,)</f>
        <v>55206</v>
      </c>
      <c r="AF2242" s="43" t="e">
        <f>_xll.qlTenorBasisValue(TenorBasis3M,AD2242,_xll.ohTrigger(trigger,$Y$36))</f>
        <v>#NUM!</v>
      </c>
      <c r="AG2242" s="82" t="e">
        <f t="shared" si="82"/>
        <v>#NUM!</v>
      </c>
      <c r="AH2242" s="82">
        <f>_xll.qlIndexFixing($Y$21,$AC2242,TRUE,_xll.ohTrigger(trigger))</f>
        <v>1.5386751966868712E-2</v>
      </c>
      <c r="AI2242" s="43" t="e">
        <f>_xll.qlIndexFixing($Y$6,$AC2242,TRUE,trigger)</f>
        <v>#NUM!</v>
      </c>
      <c r="AJ2242" s="45" t="e">
        <f t="shared" si="83"/>
        <v>#NUM!</v>
      </c>
    </row>
    <row r="2243" spans="28:36" x14ac:dyDescent="0.2">
      <c r="AB2243" s="114" t="s">
        <v>87</v>
      </c>
      <c r="AC2243" s="40">
        <f>_xll.qlInterestRateIndexFixingDate($Y$21,AD2243)</f>
        <v>55117</v>
      </c>
      <c r="AD2243" s="40">
        <f>_xll.qlCalendarAdvance(calendar,$AD2242,AB2243,,,trigger)</f>
        <v>55121</v>
      </c>
      <c r="AE2243" s="40">
        <f>_xll.qlInterestRateIndexMaturity($Y$21,AD2243,)</f>
        <v>55212</v>
      </c>
      <c r="AF2243" s="43" t="e">
        <f>_xll.qlTenorBasisValue(TenorBasis3M,AD2243,_xll.ohTrigger(trigger,$Y$36))</f>
        <v>#NUM!</v>
      </c>
      <c r="AG2243" s="82" t="e">
        <f t="shared" si="82"/>
        <v>#NUM!</v>
      </c>
      <c r="AH2243" s="82">
        <f>_xll.qlIndexFixing($Y$21,$AC2243,TRUE,_xll.ohTrigger(trigger))</f>
        <v>1.538247849164489E-2</v>
      </c>
      <c r="AI2243" s="43" t="e">
        <f>_xll.qlIndexFixing($Y$6,$AC2243,TRUE,trigger)</f>
        <v>#NUM!</v>
      </c>
      <c r="AJ2243" s="45" t="e">
        <f t="shared" si="83"/>
        <v>#NUM!</v>
      </c>
    </row>
    <row r="2244" spans="28:36" x14ac:dyDescent="0.2">
      <c r="AB2244" s="114" t="s">
        <v>87</v>
      </c>
      <c r="AC2244" s="40">
        <f>_xll.qlInterestRateIndexFixingDate($Y$21,AD2244)</f>
        <v>55124</v>
      </c>
      <c r="AD2244" s="40">
        <f>_xll.qlCalendarAdvance(calendar,$AD2243,AB2244,,,trigger)</f>
        <v>55128</v>
      </c>
      <c r="AE2244" s="40">
        <f>_xll.qlInterestRateIndexMaturity($Y$21,AD2244,)</f>
        <v>55218</v>
      </c>
      <c r="AF2244" s="43" t="e">
        <f>_xll.qlTenorBasisValue(TenorBasis3M,AD2244,_xll.ohTrigger(trigger,$Y$36))</f>
        <v>#NUM!</v>
      </c>
      <c r="AG2244" s="82" t="e">
        <f t="shared" ref="AG2244:AG2307" si="84">AI2244</f>
        <v>#NUM!</v>
      </c>
      <c r="AH2244" s="82">
        <f>_xll.qlIndexFixing($Y$21,$AC2244,TRUE,_xll.ohTrigger(trigger))</f>
        <v>1.537817727263846E-2</v>
      </c>
      <c r="AI2244" s="43" t="e">
        <f>_xll.qlIndexFixing($Y$6,$AC2244,TRUE,trigger)</f>
        <v>#NUM!</v>
      </c>
      <c r="AJ2244" s="45" t="e">
        <f t="shared" ref="AJ2244:AJ2307" si="85">(AH2244-AI2244)*10000</f>
        <v>#NUM!</v>
      </c>
    </row>
    <row r="2245" spans="28:36" x14ac:dyDescent="0.2">
      <c r="AB2245" s="114" t="s">
        <v>87</v>
      </c>
      <c r="AC2245" s="40">
        <f>_xll.qlInterestRateIndexFixingDate($Y$21,AD2245)</f>
        <v>55131</v>
      </c>
      <c r="AD2245" s="40">
        <f>_xll.qlCalendarAdvance(calendar,$AD2244,AB2245,,,trigger)</f>
        <v>55135</v>
      </c>
      <c r="AE2245" s="40">
        <f>_xll.qlInterestRateIndexMaturity($Y$21,AD2245,)</f>
        <v>55225</v>
      </c>
      <c r="AF2245" s="43" t="e">
        <f>_xll.qlTenorBasisValue(TenorBasis3M,AD2245,_xll.ohTrigger(trigger,$Y$36))</f>
        <v>#NUM!</v>
      </c>
      <c r="AG2245" s="82" t="e">
        <f t="shared" si="84"/>
        <v>#NUM!</v>
      </c>
      <c r="AH2245" s="82">
        <f>_xll.qlIndexFixing($Y$21,$AC2245,TRUE,_xll.ohTrigger(trigger))</f>
        <v>1.5373861905788822E-2</v>
      </c>
      <c r="AI2245" s="43" t="e">
        <f>_xll.qlIndexFixing($Y$6,$AC2245,TRUE,trigger)</f>
        <v>#NUM!</v>
      </c>
      <c r="AJ2245" s="45" t="e">
        <f t="shared" si="85"/>
        <v>#NUM!</v>
      </c>
    </row>
    <row r="2246" spans="28:36" x14ac:dyDescent="0.2">
      <c r="AB2246" s="114" t="s">
        <v>87</v>
      </c>
      <c r="AC2246" s="40">
        <f>_xll.qlInterestRateIndexFixingDate($Y$21,AD2246)</f>
        <v>55138</v>
      </c>
      <c r="AD2246" s="40">
        <f>_xll.qlCalendarAdvance(calendar,$AD2245,AB2246,,,trigger)</f>
        <v>55142</v>
      </c>
      <c r="AE2246" s="40">
        <f>_xll.qlInterestRateIndexMaturity($Y$21,AD2246,)</f>
        <v>55232</v>
      </c>
      <c r="AF2246" s="43" t="e">
        <f>_xll.qlTenorBasisValue(TenorBasis3M,AD2246,_xll.ohTrigger(trigger,$Y$36))</f>
        <v>#NUM!</v>
      </c>
      <c r="AG2246" s="82" t="e">
        <f t="shared" si="84"/>
        <v>#NUM!</v>
      </c>
      <c r="AH2246" s="82">
        <f>_xll.qlIndexFixing($Y$21,$AC2246,TRUE,_xll.ohTrigger(trigger))</f>
        <v>1.5369514025948661E-2</v>
      </c>
      <c r="AI2246" s="43" t="e">
        <f>_xll.qlIndexFixing($Y$6,$AC2246,TRUE,trigger)</f>
        <v>#NUM!</v>
      </c>
      <c r="AJ2246" s="45" t="e">
        <f t="shared" si="85"/>
        <v>#NUM!</v>
      </c>
    </row>
    <row r="2247" spans="28:36" x14ac:dyDescent="0.2">
      <c r="AB2247" s="114" t="s">
        <v>87</v>
      </c>
      <c r="AC2247" s="40">
        <f>_xll.qlInterestRateIndexFixingDate($Y$21,AD2247)</f>
        <v>55144</v>
      </c>
      <c r="AD2247" s="40">
        <f>_xll.qlCalendarAdvance(calendar,$AD2246,AB2247,,,trigger)</f>
        <v>55149</v>
      </c>
      <c r="AE2247" s="40">
        <f>_xll.qlInterestRateIndexMaturity($Y$21,AD2247,)</f>
        <v>55239</v>
      </c>
      <c r="AF2247" s="43" t="e">
        <f>_xll.qlTenorBasisValue(TenorBasis3M,AD2247,_xll.ohTrigger(trigger,$Y$36))</f>
        <v>#NUM!</v>
      </c>
      <c r="AG2247" s="82" t="e">
        <f t="shared" si="84"/>
        <v>#NUM!</v>
      </c>
      <c r="AH2247" s="82">
        <f>_xll.qlIndexFixing($Y$21,$AC2247,TRUE,_xll.ohTrigger(trigger))</f>
        <v>1.5365133633223671E-2</v>
      </c>
      <c r="AI2247" s="43" t="e">
        <f>_xll.qlIndexFixing($Y$6,$AC2247,TRUE,trigger)</f>
        <v>#NUM!</v>
      </c>
      <c r="AJ2247" s="45" t="e">
        <f t="shared" si="85"/>
        <v>#NUM!</v>
      </c>
    </row>
    <row r="2248" spans="28:36" x14ac:dyDescent="0.2">
      <c r="AB2248" s="114" t="s">
        <v>87</v>
      </c>
      <c r="AC2248" s="40">
        <f>_xll.qlInterestRateIndexFixingDate($Y$21,AD2248)</f>
        <v>55152</v>
      </c>
      <c r="AD2248" s="40">
        <f>_xll.qlCalendarAdvance(calendar,$AD2247,AB2248,,,trigger)</f>
        <v>55156</v>
      </c>
      <c r="AE2248" s="40">
        <f>_xll.qlInterestRateIndexMaturity($Y$21,AD2248,)</f>
        <v>55247</v>
      </c>
      <c r="AF2248" s="43" t="e">
        <f>_xll.qlTenorBasisValue(TenorBasis3M,AD2248,_xll.ohTrigger(trigger,$Y$36))</f>
        <v>#NUM!</v>
      </c>
      <c r="AG2248" s="82" t="e">
        <f t="shared" si="84"/>
        <v>#NUM!</v>
      </c>
      <c r="AH2248" s="82">
        <f>_xll.qlIndexFixing($Y$21,$AC2248,TRUE,_xll.ohTrigger(trigger))</f>
        <v>1.5360726554273584E-2</v>
      </c>
      <c r="AI2248" s="43" t="e">
        <f>_xll.qlIndexFixing($Y$6,$AC2248,TRUE,trigger)</f>
        <v>#NUM!</v>
      </c>
      <c r="AJ2248" s="45" t="e">
        <f t="shared" si="85"/>
        <v>#NUM!</v>
      </c>
    </row>
    <row r="2249" spans="28:36" x14ac:dyDescent="0.2">
      <c r="AB2249" s="114" t="s">
        <v>87</v>
      </c>
      <c r="AC2249" s="40">
        <f>_xll.qlInterestRateIndexFixingDate($Y$21,AD2249)</f>
        <v>55159</v>
      </c>
      <c r="AD2249" s="40">
        <f>_xll.qlCalendarAdvance(calendar,$AD2248,AB2249,,,trigger)</f>
        <v>55163</v>
      </c>
      <c r="AE2249" s="40">
        <f>_xll.qlInterestRateIndexMaturity($Y$21,AD2249,)</f>
        <v>55253</v>
      </c>
      <c r="AF2249" s="43" t="e">
        <f>_xll.qlTenorBasisValue(TenorBasis3M,AD2249,_xll.ohTrigger(trigger,$Y$36))</f>
        <v>#NUM!</v>
      </c>
      <c r="AG2249" s="82" t="e">
        <f t="shared" si="84"/>
        <v>#NUM!</v>
      </c>
      <c r="AH2249" s="82">
        <f>_xll.qlIndexFixing($Y$21,$AC2249,TRUE,_xll.ohTrigger(trigger))</f>
        <v>1.5356275309549083E-2</v>
      </c>
      <c r="AI2249" s="43" t="e">
        <f>_xll.qlIndexFixing($Y$6,$AC2249,TRUE,trigger)</f>
        <v>#NUM!</v>
      </c>
      <c r="AJ2249" s="45" t="e">
        <f t="shared" si="85"/>
        <v>#NUM!</v>
      </c>
    </row>
    <row r="2250" spans="28:36" x14ac:dyDescent="0.2">
      <c r="AB2250" s="114" t="s">
        <v>87</v>
      </c>
      <c r="AC2250" s="40">
        <f>_xll.qlInterestRateIndexFixingDate($Y$21,AD2250)</f>
        <v>55166</v>
      </c>
      <c r="AD2250" s="40">
        <f>_xll.qlCalendarAdvance(calendar,$AD2249,AB2250,,,trigger)</f>
        <v>55170</v>
      </c>
      <c r="AE2250" s="40">
        <f>_xll.qlInterestRateIndexMaturity($Y$21,AD2250,)</f>
        <v>55260</v>
      </c>
      <c r="AF2250" s="43" t="e">
        <f>_xll.qlTenorBasisValue(TenorBasis3M,AD2250,_xll.ohTrigger(trigger,$Y$36))</f>
        <v>#NUM!</v>
      </c>
      <c r="AG2250" s="82" t="e">
        <f t="shared" si="84"/>
        <v>#NUM!</v>
      </c>
      <c r="AH2250" s="82">
        <f>_xll.qlIndexFixing($Y$21,$AC2250,TRUE,_xll.ohTrigger(trigger))</f>
        <v>1.5351797378813536E-2</v>
      </c>
      <c r="AI2250" s="43" t="e">
        <f>_xll.qlIndexFixing($Y$6,$AC2250,TRUE,trigger)</f>
        <v>#NUM!</v>
      </c>
      <c r="AJ2250" s="45" t="e">
        <f t="shared" si="85"/>
        <v>#NUM!</v>
      </c>
    </row>
    <row r="2251" spans="28:36" x14ac:dyDescent="0.2">
      <c r="AB2251" s="114" t="s">
        <v>87</v>
      </c>
      <c r="AC2251" s="40">
        <f>_xll.qlInterestRateIndexFixingDate($Y$21,AD2251)</f>
        <v>55173</v>
      </c>
      <c r="AD2251" s="40">
        <f>_xll.qlCalendarAdvance(calendar,$AD2250,AB2251,,,trigger)</f>
        <v>55177</v>
      </c>
      <c r="AE2251" s="40">
        <f>_xll.qlInterestRateIndexMaturity($Y$21,AD2251,)</f>
        <v>55267</v>
      </c>
      <c r="AF2251" s="43" t="e">
        <f>_xll.qlTenorBasisValue(TenorBasis3M,AD2251,_xll.ohTrigger(trigger,$Y$36))</f>
        <v>#NUM!</v>
      </c>
      <c r="AG2251" s="82" t="e">
        <f t="shared" si="84"/>
        <v>#NUM!</v>
      </c>
      <c r="AH2251" s="82">
        <f>_xll.qlIndexFixing($Y$21,$AC2251,TRUE,_xll.ohTrigger(trigger))</f>
        <v>1.5347286935623927E-2</v>
      </c>
      <c r="AI2251" s="43" t="e">
        <f>_xll.qlIndexFixing($Y$6,$AC2251,TRUE,trigger)</f>
        <v>#NUM!</v>
      </c>
      <c r="AJ2251" s="45" t="e">
        <f t="shared" si="85"/>
        <v>#NUM!</v>
      </c>
    </row>
    <row r="2252" spans="28:36" x14ac:dyDescent="0.2">
      <c r="AB2252" s="114" t="s">
        <v>87</v>
      </c>
      <c r="AC2252" s="40">
        <f>_xll.qlInterestRateIndexFixingDate($Y$21,AD2252)</f>
        <v>55180</v>
      </c>
      <c r="AD2252" s="40">
        <f>_xll.qlCalendarAdvance(calendar,$AD2251,AB2252,,,trigger)</f>
        <v>55184</v>
      </c>
      <c r="AE2252" s="40">
        <f>_xll.qlInterestRateIndexMaturity($Y$21,AD2252,)</f>
        <v>55271</v>
      </c>
      <c r="AF2252" s="43" t="e">
        <f>_xll.qlTenorBasisValue(TenorBasis3M,AD2252,_xll.ohTrigger(trigger,$Y$36))</f>
        <v>#NUM!</v>
      </c>
      <c r="AG2252" s="82" t="e">
        <f t="shared" si="84"/>
        <v>#NUM!</v>
      </c>
      <c r="AH2252" s="82">
        <f>_xll.qlIndexFixing($Y$21,$AC2252,TRUE,_xll.ohTrigger(trigger))</f>
        <v>1.5342755224594384E-2</v>
      </c>
      <c r="AI2252" s="43" t="e">
        <f>_xll.qlIndexFixing($Y$6,$AC2252,TRUE,trigger)</f>
        <v>#NUM!</v>
      </c>
      <c r="AJ2252" s="45" t="e">
        <f t="shared" si="85"/>
        <v>#NUM!</v>
      </c>
    </row>
    <row r="2253" spans="28:36" x14ac:dyDescent="0.2">
      <c r="AB2253" s="114" t="s">
        <v>87</v>
      </c>
      <c r="AC2253" s="40">
        <f>_xll.qlInterestRateIndexFixingDate($Y$21,AD2253)</f>
        <v>55187</v>
      </c>
      <c r="AD2253" s="40">
        <f>_xll.qlCalendarAdvance(calendar,$AD2252,AB2253,,,trigger)</f>
        <v>55191</v>
      </c>
      <c r="AE2253" s="40">
        <f>_xll.qlInterestRateIndexMaturity($Y$21,AD2253,)</f>
        <v>55281</v>
      </c>
      <c r="AF2253" s="43" t="e">
        <f>_xll.qlTenorBasisValue(TenorBasis3M,AD2253,_xll.ohTrigger(trigger,$Y$36))</f>
        <v>#NUM!</v>
      </c>
      <c r="AG2253" s="82" t="e">
        <f t="shared" si="84"/>
        <v>#NUM!</v>
      </c>
      <c r="AH2253" s="82">
        <f>_xll.qlIndexFixing($Y$21,$AC2253,TRUE,_xll.ohTrigger(trigger))</f>
        <v>1.533816851232217E-2</v>
      </c>
      <c r="AI2253" s="43" t="e">
        <f>_xll.qlIndexFixing($Y$6,$AC2253,TRUE,trigger)</f>
        <v>#NUM!</v>
      </c>
      <c r="AJ2253" s="45" t="e">
        <f t="shared" si="85"/>
        <v>#NUM!</v>
      </c>
    </row>
    <row r="2254" spans="28:36" x14ac:dyDescent="0.2">
      <c r="AB2254" s="114" t="s">
        <v>87</v>
      </c>
      <c r="AC2254" s="40">
        <f>_xll.qlInterestRateIndexFixingDate($Y$21,AD2254)</f>
        <v>55194</v>
      </c>
      <c r="AD2254" s="40">
        <f>_xll.qlCalendarAdvance(calendar,$AD2253,AB2254,,,trigger)</f>
        <v>55198</v>
      </c>
      <c r="AE2254" s="40">
        <f>_xll.qlInterestRateIndexMaturity($Y$21,AD2254,)</f>
        <v>55288</v>
      </c>
      <c r="AF2254" s="43" t="e">
        <f>_xll.qlTenorBasisValue(TenorBasis3M,AD2254,_xll.ohTrigger(trigger,$Y$36))</f>
        <v>#NUM!</v>
      </c>
      <c r="AG2254" s="82" t="e">
        <f t="shared" si="84"/>
        <v>#NUM!</v>
      </c>
      <c r="AH2254" s="82">
        <f>_xll.qlIndexFixing($Y$21,$AC2254,TRUE,_xll.ohTrigger(trigger))</f>
        <v>1.5333560532432955E-2</v>
      </c>
      <c r="AI2254" s="43" t="e">
        <f>_xll.qlIndexFixing($Y$6,$AC2254,TRUE,trigger)</f>
        <v>#NUM!</v>
      </c>
      <c r="AJ2254" s="45" t="e">
        <f t="shared" si="85"/>
        <v>#NUM!</v>
      </c>
    </row>
    <row r="2255" spans="28:36" x14ac:dyDescent="0.2">
      <c r="AB2255" s="114" t="s">
        <v>87</v>
      </c>
      <c r="AC2255" s="40">
        <f>_xll.qlInterestRateIndexFixingDate($Y$21,AD2255)</f>
        <v>55201</v>
      </c>
      <c r="AD2255" s="40">
        <f>_xll.qlCalendarAdvance(calendar,$AD2254,AB2255,,,trigger)</f>
        <v>55205</v>
      </c>
      <c r="AE2255" s="40">
        <f>_xll.qlInterestRateIndexMaturity($Y$21,AD2255,)</f>
        <v>55295</v>
      </c>
      <c r="AF2255" s="43" t="e">
        <f>_xll.qlTenorBasisValue(TenorBasis3M,AD2255,_xll.ohTrigger(trigger,$Y$36))</f>
        <v>#NUM!</v>
      </c>
      <c r="AG2255" s="82" t="e">
        <f t="shared" si="84"/>
        <v>#NUM!</v>
      </c>
      <c r="AH2255" s="82">
        <f>_xll.qlIndexFixing($Y$21,$AC2255,TRUE,_xll.ohTrigger(trigger))</f>
        <v>1.5328920040532878E-2</v>
      </c>
      <c r="AI2255" s="43" t="e">
        <f>_xll.qlIndexFixing($Y$6,$AC2255,TRUE,trigger)</f>
        <v>#NUM!</v>
      </c>
      <c r="AJ2255" s="45" t="e">
        <f t="shared" si="85"/>
        <v>#NUM!</v>
      </c>
    </row>
    <row r="2256" spans="28:36" x14ac:dyDescent="0.2">
      <c r="AB2256" s="114" t="s">
        <v>87</v>
      </c>
      <c r="AC2256" s="40">
        <f>_xll.qlInterestRateIndexFixingDate($Y$21,AD2256)</f>
        <v>55208</v>
      </c>
      <c r="AD2256" s="40">
        <f>_xll.qlCalendarAdvance(calendar,$AD2255,AB2256,,,trigger)</f>
        <v>55212</v>
      </c>
      <c r="AE2256" s="40">
        <f>_xll.qlInterestRateIndexMaturity($Y$21,AD2256,)</f>
        <v>55304</v>
      </c>
      <c r="AF2256" s="43" t="e">
        <f>_xll.qlTenorBasisValue(TenorBasis3M,AD2256,_xll.ohTrigger(trigger,$Y$36))</f>
        <v>#NUM!</v>
      </c>
      <c r="AG2256" s="82" t="e">
        <f t="shared" si="84"/>
        <v>#NUM!</v>
      </c>
      <c r="AH2256" s="82">
        <f>_xll.qlIndexFixing($Y$21,$AC2256,TRUE,_xll.ohTrigger(trigger))</f>
        <v>1.5324218187728601E-2</v>
      </c>
      <c r="AI2256" s="43" t="e">
        <f>_xll.qlIndexFixing($Y$6,$AC2256,TRUE,trigger)</f>
        <v>#NUM!</v>
      </c>
      <c r="AJ2256" s="45" t="e">
        <f t="shared" si="85"/>
        <v>#NUM!</v>
      </c>
    </row>
    <row r="2257" spans="28:36" x14ac:dyDescent="0.2">
      <c r="AB2257" s="114" t="s">
        <v>87</v>
      </c>
      <c r="AC2257" s="40">
        <f>_xll.qlInterestRateIndexFixingDate($Y$21,AD2257)</f>
        <v>55215</v>
      </c>
      <c r="AD2257" s="40">
        <f>_xll.qlCalendarAdvance(calendar,$AD2256,AB2257,,,trigger)</f>
        <v>55219</v>
      </c>
      <c r="AE2257" s="40">
        <f>_xll.qlInterestRateIndexMaturity($Y$21,AD2257,)</f>
        <v>55311</v>
      </c>
      <c r="AF2257" s="43" t="e">
        <f>_xll.qlTenorBasisValue(TenorBasis3M,AD2257,_xll.ohTrigger(trigger,$Y$36))</f>
        <v>#NUM!</v>
      </c>
      <c r="AG2257" s="82" t="e">
        <f t="shared" si="84"/>
        <v>#NUM!</v>
      </c>
      <c r="AH2257" s="82">
        <f>_xll.qlIndexFixing($Y$21,$AC2257,TRUE,_xll.ohTrigger(trigger))</f>
        <v>1.5319507627456317E-2</v>
      </c>
      <c r="AI2257" s="43" t="e">
        <f>_xll.qlIndexFixing($Y$6,$AC2257,TRUE,trigger)</f>
        <v>#NUM!</v>
      </c>
      <c r="AJ2257" s="45" t="e">
        <f t="shared" si="85"/>
        <v>#NUM!</v>
      </c>
    </row>
    <row r="2258" spans="28:36" x14ac:dyDescent="0.2">
      <c r="AB2258" s="114" t="s">
        <v>87</v>
      </c>
      <c r="AC2258" s="40">
        <f>_xll.qlInterestRateIndexFixingDate($Y$21,AD2258)</f>
        <v>55222</v>
      </c>
      <c r="AD2258" s="40">
        <f>_xll.qlCalendarAdvance(calendar,$AD2257,AB2258,,,trigger)</f>
        <v>55226</v>
      </c>
      <c r="AE2258" s="40">
        <f>_xll.qlInterestRateIndexMaturity($Y$21,AD2258,)</f>
        <v>55318</v>
      </c>
      <c r="AF2258" s="43" t="e">
        <f>_xll.qlTenorBasisValue(TenorBasis3M,AD2258,_xll.ohTrigger(trigger,$Y$36))</f>
        <v>#NUM!</v>
      </c>
      <c r="AG2258" s="82" t="e">
        <f t="shared" si="84"/>
        <v>#NUM!</v>
      </c>
      <c r="AH2258" s="82">
        <f>_xll.qlIndexFixing($Y$21,$AC2258,TRUE,_xll.ohTrigger(trigger))</f>
        <v>1.5314764552890169E-2</v>
      </c>
      <c r="AI2258" s="43" t="e">
        <f>_xll.qlIndexFixing($Y$6,$AC2258,TRUE,trigger)</f>
        <v>#NUM!</v>
      </c>
      <c r="AJ2258" s="45" t="e">
        <f t="shared" si="85"/>
        <v>#NUM!</v>
      </c>
    </row>
    <row r="2259" spans="28:36" x14ac:dyDescent="0.2">
      <c r="AB2259" s="114" t="s">
        <v>87</v>
      </c>
      <c r="AC2259" s="40">
        <f>_xll.qlInterestRateIndexFixingDate($Y$21,AD2259)</f>
        <v>55229</v>
      </c>
      <c r="AD2259" s="40">
        <f>_xll.qlCalendarAdvance(calendar,$AD2258,AB2259,,,trigger)</f>
        <v>55233</v>
      </c>
      <c r="AE2259" s="40">
        <f>_xll.qlInterestRateIndexMaturity($Y$21,AD2259,)</f>
        <v>55325</v>
      </c>
      <c r="AF2259" s="43" t="e">
        <f>_xll.qlTenorBasisValue(TenorBasis3M,AD2259,_xll.ohTrigger(trigger,$Y$36))</f>
        <v>#NUM!</v>
      </c>
      <c r="AG2259" s="82" t="e">
        <f t="shared" si="84"/>
        <v>#NUM!</v>
      </c>
      <c r="AH2259" s="82">
        <f>_xll.qlIndexFixing($Y$21,$AC2259,TRUE,_xll.ohTrigger(trigger))</f>
        <v>1.5309988964152666E-2</v>
      </c>
      <c r="AI2259" s="43" t="e">
        <f>_xll.qlIndexFixing($Y$6,$AC2259,TRUE,trigger)</f>
        <v>#NUM!</v>
      </c>
      <c r="AJ2259" s="45" t="e">
        <f t="shared" si="85"/>
        <v>#NUM!</v>
      </c>
    </row>
    <row r="2260" spans="28:36" x14ac:dyDescent="0.2">
      <c r="AB2260" s="114" t="s">
        <v>87</v>
      </c>
      <c r="AC2260" s="40">
        <f>_xll.qlInterestRateIndexFixingDate($Y$21,AD2260)</f>
        <v>55236</v>
      </c>
      <c r="AD2260" s="40">
        <f>_xll.qlCalendarAdvance(calendar,$AD2259,AB2260,,,trigger)</f>
        <v>55240</v>
      </c>
      <c r="AE2260" s="40">
        <f>_xll.qlInterestRateIndexMaturity($Y$21,AD2260,)</f>
        <v>55332</v>
      </c>
      <c r="AF2260" s="43" t="e">
        <f>_xll.qlTenorBasisValue(TenorBasis3M,AD2260,_xll.ohTrigger(trigger,$Y$36))</f>
        <v>#NUM!</v>
      </c>
      <c r="AG2260" s="82" t="e">
        <f t="shared" si="84"/>
        <v>#NUM!</v>
      </c>
      <c r="AH2260" s="82">
        <f>_xll.qlIndexFixing($Y$21,$AC2260,TRUE,_xll.ohTrigger(trigger))</f>
        <v>1.5305180861357629E-2</v>
      </c>
      <c r="AI2260" s="43" t="e">
        <f>_xll.qlIndexFixing($Y$6,$AC2260,TRUE,trigger)</f>
        <v>#NUM!</v>
      </c>
      <c r="AJ2260" s="45" t="e">
        <f t="shared" si="85"/>
        <v>#NUM!</v>
      </c>
    </row>
    <row r="2261" spans="28:36" x14ac:dyDescent="0.2">
      <c r="AB2261" s="114" t="s">
        <v>87</v>
      </c>
      <c r="AC2261" s="40">
        <f>_xll.qlInterestRateIndexFixingDate($Y$21,AD2261)</f>
        <v>55241</v>
      </c>
      <c r="AD2261" s="40">
        <f>_xll.qlCalendarAdvance(calendar,$AD2260,AB2261,,,trigger)</f>
        <v>55247</v>
      </c>
      <c r="AE2261" s="40">
        <f>_xll.qlInterestRateIndexMaturity($Y$21,AD2261,)</f>
        <v>55338</v>
      </c>
      <c r="AF2261" s="43" t="e">
        <f>_xll.qlTenorBasisValue(TenorBasis3M,AD2261,_xll.ohTrigger(trigger,$Y$36))</f>
        <v>#NUM!</v>
      </c>
      <c r="AG2261" s="82" t="e">
        <f t="shared" si="84"/>
        <v>#NUM!</v>
      </c>
      <c r="AH2261" s="82">
        <f>_xll.qlIndexFixing($Y$21,$AC2261,TRUE,_xll.ohTrigger(trigger))</f>
        <v>1.5300367414866537E-2</v>
      </c>
      <c r="AI2261" s="43" t="e">
        <f>_xll.qlIndexFixing($Y$6,$AC2261,TRUE,trigger)</f>
        <v>#NUM!</v>
      </c>
      <c r="AJ2261" s="45" t="e">
        <f t="shared" si="85"/>
        <v>#NUM!</v>
      </c>
    </row>
    <row r="2262" spans="28:36" x14ac:dyDescent="0.2">
      <c r="AB2262" s="114" t="s">
        <v>87</v>
      </c>
      <c r="AC2262" s="40">
        <f>_xll.qlInterestRateIndexFixingDate($Y$21,AD2262)</f>
        <v>55250</v>
      </c>
      <c r="AD2262" s="40">
        <f>_xll.qlCalendarAdvance(calendar,$AD2261,AB2262,,,trigger)</f>
        <v>55254</v>
      </c>
      <c r="AE2262" s="40">
        <f>_xll.qlInterestRateIndexMaturity($Y$21,AD2262,)</f>
        <v>55345</v>
      </c>
      <c r="AF2262" s="43" t="e">
        <f>_xll.qlTenorBasisValue(TenorBasis3M,AD2262,_xll.ohTrigger(trigger,$Y$36))</f>
        <v>#NUM!</v>
      </c>
      <c r="AG2262" s="82" t="e">
        <f t="shared" si="84"/>
        <v>#NUM!</v>
      </c>
      <c r="AH2262" s="82">
        <f>_xll.qlIndexFixing($Y$21,$AC2262,TRUE,_xll.ohTrigger(trigger))</f>
        <v>1.5295496813303153E-2</v>
      </c>
      <c r="AI2262" s="43" t="e">
        <f>_xll.qlIndexFixing($Y$6,$AC2262,TRUE,trigger)</f>
        <v>#NUM!</v>
      </c>
      <c r="AJ2262" s="45" t="e">
        <f t="shared" si="85"/>
        <v>#NUM!</v>
      </c>
    </row>
    <row r="2263" spans="28:36" x14ac:dyDescent="0.2">
      <c r="AB2263" s="114" t="s">
        <v>87</v>
      </c>
      <c r="AC2263" s="40">
        <f>_xll.qlInterestRateIndexFixingDate($Y$21,AD2263)</f>
        <v>55257</v>
      </c>
      <c r="AD2263" s="40">
        <f>_xll.qlCalendarAdvance(calendar,$AD2262,AB2263,,,trigger)</f>
        <v>55261</v>
      </c>
      <c r="AE2263" s="40">
        <f>_xll.qlInterestRateIndexMaturity($Y$21,AD2263,)</f>
        <v>55352</v>
      </c>
      <c r="AF2263" s="43" t="e">
        <f>_xll.qlTenorBasisValue(TenorBasis3M,AD2263,_xll.ohTrigger(trigger,$Y$36))</f>
        <v>#NUM!</v>
      </c>
      <c r="AG2263" s="82" t="e">
        <f t="shared" si="84"/>
        <v>#NUM!</v>
      </c>
      <c r="AH2263" s="82">
        <f>_xll.qlIndexFixing($Y$21,$AC2263,TRUE,_xll.ohTrigger(trigger))</f>
        <v>1.5290593699349623E-2</v>
      </c>
      <c r="AI2263" s="43" t="e">
        <f>_xll.qlIndexFixing($Y$6,$AC2263,TRUE,trigger)</f>
        <v>#NUM!</v>
      </c>
      <c r="AJ2263" s="45" t="e">
        <f t="shared" si="85"/>
        <v>#NUM!</v>
      </c>
    </row>
    <row r="2264" spans="28:36" x14ac:dyDescent="0.2">
      <c r="AB2264" s="114" t="s">
        <v>87</v>
      </c>
      <c r="AC2264" s="40">
        <f>_xll.qlInterestRateIndexFixingDate($Y$21,AD2264)</f>
        <v>55264</v>
      </c>
      <c r="AD2264" s="40">
        <f>_xll.qlCalendarAdvance(calendar,$AD2263,AB2264,,,trigger)</f>
        <v>55268</v>
      </c>
      <c r="AE2264" s="40">
        <f>_xll.qlInterestRateIndexMaturity($Y$21,AD2264,)</f>
        <v>55359</v>
      </c>
      <c r="AF2264" s="43" t="e">
        <f>_xll.qlTenorBasisValue(TenorBasis3M,AD2264,_xll.ohTrigger(trigger,$Y$36))</f>
        <v>#NUM!</v>
      </c>
      <c r="AG2264" s="82" t="e">
        <f t="shared" si="84"/>
        <v>#NUM!</v>
      </c>
      <c r="AH2264" s="82">
        <f>_xll.qlIndexFixing($Y$21,$AC2264,TRUE,_xll.ohTrigger(trigger))</f>
        <v>1.528565807312366E-2</v>
      </c>
      <c r="AI2264" s="43" t="e">
        <f>_xll.qlIndexFixing($Y$6,$AC2264,TRUE,trigger)</f>
        <v>#NUM!</v>
      </c>
      <c r="AJ2264" s="45" t="e">
        <f t="shared" si="85"/>
        <v>#NUM!</v>
      </c>
    </row>
    <row r="2265" spans="28:36" x14ac:dyDescent="0.2">
      <c r="AB2265" s="114" t="s">
        <v>87</v>
      </c>
      <c r="AC2265" s="40">
        <f>_xll.qlInterestRateIndexFixingDate($Y$21,AD2265)</f>
        <v>55270</v>
      </c>
      <c r="AD2265" s="40">
        <f>_xll.qlCalendarAdvance(calendar,$AD2264,AB2265,,,trigger)</f>
        <v>55275</v>
      </c>
      <c r="AE2265" s="40">
        <f>_xll.qlInterestRateIndexMaturity($Y$21,AD2265,)</f>
        <v>55367</v>
      </c>
      <c r="AF2265" s="43" t="e">
        <f>_xll.qlTenorBasisValue(TenorBasis3M,AD2265,_xll.ohTrigger(trigger,$Y$36))</f>
        <v>#NUM!</v>
      </c>
      <c r="AG2265" s="82" t="e">
        <f t="shared" si="84"/>
        <v>#NUM!</v>
      </c>
      <c r="AH2265" s="82">
        <f>_xll.qlIndexFixing($Y$21,$AC2265,TRUE,_xll.ohTrigger(trigger))</f>
        <v>1.52806526407604E-2</v>
      </c>
      <c r="AI2265" s="43" t="e">
        <f>_xll.qlIndexFixing($Y$6,$AC2265,TRUE,trigger)</f>
        <v>#NUM!</v>
      </c>
      <c r="AJ2265" s="45" t="e">
        <f t="shared" si="85"/>
        <v>#NUM!</v>
      </c>
    </row>
    <row r="2266" spans="28:36" x14ac:dyDescent="0.2">
      <c r="AB2266" s="114" t="s">
        <v>87</v>
      </c>
      <c r="AC2266" s="40">
        <f>_xll.qlInterestRateIndexFixingDate($Y$21,AD2266)</f>
        <v>55278</v>
      </c>
      <c r="AD2266" s="40">
        <f>_xll.qlCalendarAdvance(calendar,$AD2265,AB2266,,,trigger)</f>
        <v>55282</v>
      </c>
      <c r="AE2266" s="40">
        <f>_xll.qlInterestRateIndexMaturity($Y$21,AD2266,)</f>
        <v>55374</v>
      </c>
      <c r="AF2266" s="43" t="e">
        <f>_xll.qlTenorBasisValue(TenorBasis3M,AD2266,_xll.ohTrigger(trigger,$Y$36))</f>
        <v>#NUM!</v>
      </c>
      <c r="AG2266" s="82" t="e">
        <f t="shared" si="84"/>
        <v>#NUM!</v>
      </c>
      <c r="AH2266" s="82">
        <f>_xll.qlIndexFixing($Y$21,$AC2266,TRUE,_xll.ohTrigger(trigger))</f>
        <v>1.527564945616856E-2</v>
      </c>
      <c r="AI2266" s="43" t="e">
        <f>_xll.qlIndexFixing($Y$6,$AC2266,TRUE,trigger)</f>
        <v>#NUM!</v>
      </c>
      <c r="AJ2266" s="45" t="e">
        <f t="shared" si="85"/>
        <v>#NUM!</v>
      </c>
    </row>
    <row r="2267" spans="28:36" x14ac:dyDescent="0.2">
      <c r="AB2267" s="114" t="s">
        <v>87</v>
      </c>
      <c r="AC2267" s="40">
        <f>_xll.qlInterestRateIndexFixingDate($Y$21,AD2267)</f>
        <v>55285</v>
      </c>
      <c r="AD2267" s="40">
        <f>_xll.qlCalendarAdvance(calendar,$AD2266,AB2267,,,trigger)</f>
        <v>55289</v>
      </c>
      <c r="AE2267" s="40">
        <f>_xll.qlInterestRateIndexMaturity($Y$21,AD2267,)</f>
        <v>55381</v>
      </c>
      <c r="AF2267" s="43" t="e">
        <f>_xll.qlTenorBasisValue(TenorBasis3M,AD2267,_xll.ohTrigger(trigger,$Y$36))</f>
        <v>#NUM!</v>
      </c>
      <c r="AG2267" s="82" t="e">
        <f t="shared" si="84"/>
        <v>#NUM!</v>
      </c>
      <c r="AH2267" s="82">
        <f>_xll.qlIndexFixing($Y$21,$AC2267,TRUE,_xll.ohTrigger(trigger))</f>
        <v>1.5270613758374156E-2</v>
      </c>
      <c r="AI2267" s="43" t="e">
        <f>_xll.qlIndexFixing($Y$6,$AC2267,TRUE,trigger)</f>
        <v>#NUM!</v>
      </c>
      <c r="AJ2267" s="45" t="e">
        <f t="shared" si="85"/>
        <v>#NUM!</v>
      </c>
    </row>
    <row r="2268" spans="28:36" x14ac:dyDescent="0.2">
      <c r="AB2268" s="114" t="s">
        <v>87</v>
      </c>
      <c r="AC2268" s="40">
        <f>_xll.qlInterestRateIndexFixingDate($Y$21,AD2268)</f>
        <v>55292</v>
      </c>
      <c r="AD2268" s="40">
        <f>_xll.qlCalendarAdvance(calendar,$AD2267,AB2268,,,trigger)</f>
        <v>55296</v>
      </c>
      <c r="AE2268" s="40">
        <f>_xll.qlInterestRateIndexMaturity($Y$21,AD2268,)</f>
        <v>55388</v>
      </c>
      <c r="AF2268" s="43" t="e">
        <f>_xll.qlTenorBasisValue(TenorBasis3M,AD2268,_xll.ohTrigger(trigger,$Y$36))</f>
        <v>#NUM!</v>
      </c>
      <c r="AG2268" s="82" t="e">
        <f t="shared" si="84"/>
        <v>#NUM!</v>
      </c>
      <c r="AH2268" s="82">
        <f>_xll.qlIndexFixing($Y$21,$AC2268,TRUE,_xll.ohTrigger(trigger))</f>
        <v>1.5265545547502302E-2</v>
      </c>
      <c r="AI2268" s="43" t="e">
        <f>_xll.qlIndexFixing($Y$6,$AC2268,TRUE,trigger)</f>
        <v>#NUM!</v>
      </c>
      <c r="AJ2268" s="45" t="e">
        <f t="shared" si="85"/>
        <v>#NUM!</v>
      </c>
    </row>
    <row r="2269" spans="28:36" x14ac:dyDescent="0.2">
      <c r="AB2269" s="114" t="s">
        <v>87</v>
      </c>
      <c r="AC2269" s="40">
        <f>_xll.qlInterestRateIndexFixingDate($Y$21,AD2269)</f>
        <v>55299</v>
      </c>
      <c r="AD2269" s="40">
        <f>_xll.qlCalendarAdvance(calendar,$AD2268,AB2269,,,trigger)</f>
        <v>55303</v>
      </c>
      <c r="AE2269" s="40">
        <f>_xll.qlInterestRateIndexMaturity($Y$21,AD2269,)</f>
        <v>55395</v>
      </c>
      <c r="AF2269" s="43" t="e">
        <f>_xll.qlTenorBasisValue(TenorBasis3M,AD2269,_xll.ohTrigger(trigger,$Y$36))</f>
        <v>#NUM!</v>
      </c>
      <c r="AG2269" s="82" t="e">
        <f t="shared" si="84"/>
        <v>#NUM!</v>
      </c>
      <c r="AH2269" s="82">
        <f>_xll.qlIndexFixing($Y$21,$AC2269,TRUE,_xll.ohTrigger(trigger))</f>
        <v>1.5260444823678988E-2</v>
      </c>
      <c r="AI2269" s="43" t="e">
        <f>_xll.qlIndexFixing($Y$6,$AC2269,TRUE,trigger)</f>
        <v>#NUM!</v>
      </c>
      <c r="AJ2269" s="45" t="e">
        <f t="shared" si="85"/>
        <v>#NUM!</v>
      </c>
    </row>
    <row r="2270" spans="28:36" x14ac:dyDescent="0.2">
      <c r="AB2270" s="114" t="s">
        <v>87</v>
      </c>
      <c r="AC2270" s="40">
        <f>_xll.qlInterestRateIndexFixingDate($Y$21,AD2270)</f>
        <v>55306</v>
      </c>
      <c r="AD2270" s="40">
        <f>_xll.qlCalendarAdvance(calendar,$AD2269,AB2270,,,trigger)</f>
        <v>55310</v>
      </c>
      <c r="AE2270" s="40">
        <f>_xll.qlInterestRateIndexMaturity($Y$21,AD2270,)</f>
        <v>55402</v>
      </c>
      <c r="AF2270" s="43" t="e">
        <f>_xll.qlTenorBasisValue(TenorBasis3M,AD2270,_xll.ohTrigger(trigger,$Y$36))</f>
        <v>#NUM!</v>
      </c>
      <c r="AG2270" s="82" t="e">
        <f t="shared" si="84"/>
        <v>#NUM!</v>
      </c>
      <c r="AH2270" s="82">
        <f>_xll.qlIndexFixing($Y$21,$AC2270,TRUE,_xll.ohTrigger(trigger))</f>
        <v>1.5255311587029328E-2</v>
      </c>
      <c r="AI2270" s="43" t="e">
        <f>_xll.qlIndexFixing($Y$6,$AC2270,TRUE,trigger)</f>
        <v>#NUM!</v>
      </c>
      <c r="AJ2270" s="45" t="e">
        <f t="shared" si="85"/>
        <v>#NUM!</v>
      </c>
    </row>
    <row r="2271" spans="28:36" x14ac:dyDescent="0.2">
      <c r="AB2271" s="114" t="s">
        <v>87</v>
      </c>
      <c r="AC2271" s="40">
        <f>_xll.qlInterestRateIndexFixingDate($Y$21,AD2271)</f>
        <v>55313</v>
      </c>
      <c r="AD2271" s="40">
        <f>_xll.qlCalendarAdvance(calendar,$AD2270,AB2271,,,trigger)</f>
        <v>55317</v>
      </c>
      <c r="AE2271" s="40">
        <f>_xll.qlInterestRateIndexMaturity($Y$21,AD2271,)</f>
        <v>55409</v>
      </c>
      <c r="AF2271" s="43" t="e">
        <f>_xll.qlTenorBasisValue(TenorBasis3M,AD2271,_xll.ohTrigger(trigger,$Y$36))</f>
        <v>#NUM!</v>
      </c>
      <c r="AG2271" s="82" t="e">
        <f t="shared" si="84"/>
        <v>#NUM!</v>
      </c>
      <c r="AH2271" s="82">
        <f>_xll.qlIndexFixing($Y$21,$AC2271,TRUE,_xll.ohTrigger(trigger))</f>
        <v>1.5250145837681918E-2</v>
      </c>
      <c r="AI2271" s="43" t="e">
        <f>_xll.qlIndexFixing($Y$6,$AC2271,TRUE,trigger)</f>
        <v>#NUM!</v>
      </c>
      <c r="AJ2271" s="45" t="e">
        <f t="shared" si="85"/>
        <v>#NUM!</v>
      </c>
    </row>
    <row r="2272" spans="28:36" x14ac:dyDescent="0.2">
      <c r="AB2272" s="114" t="s">
        <v>87</v>
      </c>
      <c r="AC2272" s="40">
        <f>_xll.qlInterestRateIndexFixingDate($Y$21,AD2272)</f>
        <v>55320</v>
      </c>
      <c r="AD2272" s="40">
        <f>_xll.qlCalendarAdvance(calendar,$AD2271,AB2272,,,trigger)</f>
        <v>55324</v>
      </c>
      <c r="AE2272" s="40">
        <f>_xll.qlInterestRateIndexMaturity($Y$21,AD2272,)</f>
        <v>55416</v>
      </c>
      <c r="AF2272" s="43" t="e">
        <f>_xll.qlTenorBasisValue(TenorBasis3M,AD2272,_xll.ohTrigger(trigger,$Y$36))</f>
        <v>#NUM!</v>
      </c>
      <c r="AG2272" s="82" t="e">
        <f t="shared" si="84"/>
        <v>#NUM!</v>
      </c>
      <c r="AH2272" s="82">
        <f>_xll.qlIndexFixing($Y$21,$AC2272,TRUE,_xll.ohTrigger(trigger))</f>
        <v>1.5244947575767087E-2</v>
      </c>
      <c r="AI2272" s="43" t="e">
        <f>_xll.qlIndexFixing($Y$6,$AC2272,TRUE,trigger)</f>
        <v>#NUM!</v>
      </c>
      <c r="AJ2272" s="45" t="e">
        <f t="shared" si="85"/>
        <v>#NUM!</v>
      </c>
    </row>
    <row r="2273" spans="28:36" x14ac:dyDescent="0.2">
      <c r="AB2273" s="114" t="s">
        <v>87</v>
      </c>
      <c r="AC2273" s="40">
        <f>_xll.qlInterestRateIndexFixingDate($Y$21,AD2273)</f>
        <v>55327</v>
      </c>
      <c r="AD2273" s="40">
        <f>_xll.qlCalendarAdvance(calendar,$AD2272,AB2273,,,trigger)</f>
        <v>55331</v>
      </c>
      <c r="AE2273" s="40">
        <f>_xll.qlInterestRateIndexMaturity($Y$21,AD2273,)</f>
        <v>55423</v>
      </c>
      <c r="AF2273" s="43" t="e">
        <f>_xll.qlTenorBasisValue(TenorBasis3M,AD2273,_xll.ohTrigger(trigger,$Y$36))</f>
        <v>#NUM!</v>
      </c>
      <c r="AG2273" s="82" t="e">
        <f t="shared" si="84"/>
        <v>#NUM!</v>
      </c>
      <c r="AH2273" s="82">
        <f>_xll.qlIndexFixing($Y$21,$AC2273,TRUE,_xll.ohTrigger(trigger))</f>
        <v>1.5239716801409082E-2</v>
      </c>
      <c r="AI2273" s="43" t="e">
        <f>_xll.qlIndexFixing($Y$6,$AC2273,TRUE,trigger)</f>
        <v>#NUM!</v>
      </c>
      <c r="AJ2273" s="45" t="e">
        <f t="shared" si="85"/>
        <v>#NUM!</v>
      </c>
    </row>
    <row r="2274" spans="28:36" x14ac:dyDescent="0.2">
      <c r="AB2274" s="114" t="s">
        <v>87</v>
      </c>
      <c r="AC2274" s="40">
        <f>_xll.qlInterestRateIndexFixingDate($Y$21,AD2274)</f>
        <v>55334</v>
      </c>
      <c r="AD2274" s="40">
        <f>_xll.qlCalendarAdvance(calendar,$AD2273,AB2274,,,trigger)</f>
        <v>55338</v>
      </c>
      <c r="AE2274" s="40">
        <f>_xll.qlInterestRateIndexMaturity($Y$21,AD2274,)</f>
        <v>55430</v>
      </c>
      <c r="AF2274" s="43" t="e">
        <f>_xll.qlTenorBasisValue(TenorBasis3M,AD2274,_xll.ohTrigger(trigger,$Y$36))</f>
        <v>#NUM!</v>
      </c>
      <c r="AG2274" s="82" t="e">
        <f t="shared" si="84"/>
        <v>#NUM!</v>
      </c>
      <c r="AH2274" s="82">
        <f>_xll.qlIndexFixing($Y$21,$AC2274,TRUE,_xll.ohTrigger(trigger))</f>
        <v>1.5234453514743449E-2</v>
      </c>
      <c r="AI2274" s="43" t="e">
        <f>_xll.qlIndexFixing($Y$6,$AC2274,TRUE,trigger)</f>
        <v>#NUM!</v>
      </c>
      <c r="AJ2274" s="45" t="e">
        <f t="shared" si="85"/>
        <v>#NUM!</v>
      </c>
    </row>
    <row r="2275" spans="28:36" x14ac:dyDescent="0.2">
      <c r="AB2275" s="114" t="s">
        <v>87</v>
      </c>
      <c r="AC2275" s="40">
        <f>_xll.qlInterestRateIndexFixingDate($Y$21,AD2275)</f>
        <v>55341</v>
      </c>
      <c r="AD2275" s="40">
        <f>_xll.qlCalendarAdvance(calendar,$AD2274,AB2275,,,trigger)</f>
        <v>55345</v>
      </c>
      <c r="AE2275" s="40">
        <f>_xll.qlInterestRateIndexMaturity($Y$21,AD2275,)</f>
        <v>55437</v>
      </c>
      <c r="AF2275" s="43" t="e">
        <f>_xll.qlTenorBasisValue(TenorBasis3M,AD2275,_xll.ohTrigger(trigger,$Y$36))</f>
        <v>#NUM!</v>
      </c>
      <c r="AG2275" s="82" t="e">
        <f t="shared" si="84"/>
        <v>#NUM!</v>
      </c>
      <c r="AH2275" s="82">
        <f>_xll.qlIndexFixing($Y$21,$AC2275,TRUE,_xll.ohTrigger(trigger))</f>
        <v>1.5229157715897043E-2</v>
      </c>
      <c r="AI2275" s="43" t="e">
        <f>_xll.qlIndexFixing($Y$6,$AC2275,TRUE,trigger)</f>
        <v>#NUM!</v>
      </c>
      <c r="AJ2275" s="45" t="e">
        <f t="shared" si="85"/>
        <v>#NUM!</v>
      </c>
    </row>
    <row r="2276" spans="28:36" x14ac:dyDescent="0.2">
      <c r="AB2276" s="114" t="s">
        <v>87</v>
      </c>
      <c r="AC2276" s="40">
        <f>_xll.qlInterestRateIndexFixingDate($Y$21,AD2276)</f>
        <v>55348</v>
      </c>
      <c r="AD2276" s="40">
        <f>_xll.qlCalendarAdvance(calendar,$AD2275,AB2276,,,trigger)</f>
        <v>55352</v>
      </c>
      <c r="AE2276" s="40">
        <f>_xll.qlInterestRateIndexMaturity($Y$21,AD2276,)</f>
        <v>55444</v>
      </c>
      <c r="AF2276" s="43" t="e">
        <f>_xll.qlTenorBasisValue(TenorBasis3M,AD2276,_xll.ohTrigger(trigger,$Y$36))</f>
        <v>#NUM!</v>
      </c>
      <c r="AG2276" s="82" t="e">
        <f t="shared" si="84"/>
        <v>#NUM!</v>
      </c>
      <c r="AH2276" s="82">
        <f>_xll.qlIndexFixing($Y$21,$AC2276,TRUE,_xll.ohTrigger(trigger))</f>
        <v>1.5223829405002802E-2</v>
      </c>
      <c r="AI2276" s="43" t="e">
        <f>_xll.qlIndexFixing($Y$6,$AC2276,TRUE,trigger)</f>
        <v>#NUM!</v>
      </c>
      <c r="AJ2276" s="45" t="e">
        <f t="shared" si="85"/>
        <v>#NUM!</v>
      </c>
    </row>
    <row r="2277" spans="28:36" x14ac:dyDescent="0.2">
      <c r="AB2277" s="114" t="s">
        <v>87</v>
      </c>
      <c r="AC2277" s="40">
        <f>_xll.qlInterestRateIndexFixingDate($Y$21,AD2277)</f>
        <v>55355</v>
      </c>
      <c r="AD2277" s="40">
        <f>_xll.qlCalendarAdvance(calendar,$AD2276,AB2277,,,trigger)</f>
        <v>55359</v>
      </c>
      <c r="AE2277" s="40">
        <f>_xll.qlInterestRateIndexMaturity($Y$21,AD2277,)</f>
        <v>55451</v>
      </c>
      <c r="AF2277" s="43" t="e">
        <f>_xll.qlTenorBasisValue(TenorBasis3M,AD2277,_xll.ohTrigger(trigger,$Y$36))</f>
        <v>#NUM!</v>
      </c>
      <c r="AG2277" s="82" t="e">
        <f t="shared" si="84"/>
        <v>#NUM!</v>
      </c>
      <c r="AH2277" s="82">
        <f>_xll.qlIndexFixing($Y$21,$AC2277,TRUE,_xll.ohTrigger(trigger))</f>
        <v>1.521846858219192E-2</v>
      </c>
      <c r="AI2277" s="43" t="e">
        <f>_xll.qlIndexFixing($Y$6,$AC2277,TRUE,trigger)</f>
        <v>#NUM!</v>
      </c>
      <c r="AJ2277" s="45" t="e">
        <f t="shared" si="85"/>
        <v>#NUM!</v>
      </c>
    </row>
    <row r="2278" spans="28:36" x14ac:dyDescent="0.2">
      <c r="AB2278" s="114" t="s">
        <v>87</v>
      </c>
      <c r="AC2278" s="40">
        <f>_xll.qlInterestRateIndexFixingDate($Y$21,AD2278)</f>
        <v>55362</v>
      </c>
      <c r="AD2278" s="40">
        <f>_xll.qlCalendarAdvance(calendar,$AD2277,AB2278,,,trigger)</f>
        <v>55366</v>
      </c>
      <c r="AE2278" s="40">
        <f>_xll.qlInterestRateIndexMaturity($Y$21,AD2278,)</f>
        <v>55458</v>
      </c>
      <c r="AF2278" s="43" t="e">
        <f>_xll.qlTenorBasisValue(TenorBasis3M,AD2278,_xll.ohTrigger(trigger,$Y$36))</f>
        <v>#NUM!</v>
      </c>
      <c r="AG2278" s="82" t="e">
        <f t="shared" si="84"/>
        <v>#NUM!</v>
      </c>
      <c r="AH2278" s="82">
        <f>_xll.qlIndexFixing($Y$21,$AC2278,TRUE,_xll.ohTrigger(trigger))</f>
        <v>1.5213075247599078E-2</v>
      </c>
      <c r="AI2278" s="43" t="e">
        <f>_xll.qlIndexFixing($Y$6,$AC2278,TRUE,trigger)</f>
        <v>#NUM!</v>
      </c>
      <c r="AJ2278" s="45" t="e">
        <f t="shared" si="85"/>
        <v>#NUM!</v>
      </c>
    </row>
    <row r="2279" spans="28:36" x14ac:dyDescent="0.2">
      <c r="AB2279" s="114" t="s">
        <v>87</v>
      </c>
      <c r="AC2279" s="40">
        <f>_xll.qlInterestRateIndexFixingDate($Y$21,AD2279)</f>
        <v>55369</v>
      </c>
      <c r="AD2279" s="40">
        <f>_xll.qlCalendarAdvance(calendar,$AD2278,AB2279,,,trigger)</f>
        <v>55373</v>
      </c>
      <c r="AE2279" s="40">
        <f>_xll.qlInterestRateIndexMaturity($Y$21,AD2279,)</f>
        <v>55465</v>
      </c>
      <c r="AF2279" s="43" t="e">
        <f>_xll.qlTenorBasisValue(TenorBasis3M,AD2279,_xll.ohTrigger(trigger,$Y$36))</f>
        <v>#NUM!</v>
      </c>
      <c r="AG2279" s="82" t="e">
        <f t="shared" si="84"/>
        <v>#NUM!</v>
      </c>
      <c r="AH2279" s="82">
        <f>_xll.qlIndexFixing($Y$21,$AC2279,TRUE,_xll.ohTrigger(trigger))</f>
        <v>1.5207649401357212E-2</v>
      </c>
      <c r="AI2279" s="43" t="e">
        <f>_xll.qlIndexFixing($Y$6,$AC2279,TRUE,trigger)</f>
        <v>#NUM!</v>
      </c>
      <c r="AJ2279" s="45" t="e">
        <f t="shared" si="85"/>
        <v>#NUM!</v>
      </c>
    </row>
    <row r="2280" spans="28:36" x14ac:dyDescent="0.2">
      <c r="AB2280" s="114" t="s">
        <v>87</v>
      </c>
      <c r="AC2280" s="40">
        <f>_xll.qlInterestRateIndexFixingDate($Y$21,AD2280)</f>
        <v>55376</v>
      </c>
      <c r="AD2280" s="40">
        <f>_xll.qlCalendarAdvance(calendar,$AD2279,AB2280,,,trigger)</f>
        <v>55380</v>
      </c>
      <c r="AE2280" s="40">
        <f>_xll.qlInterestRateIndexMaturity($Y$21,AD2280,)</f>
        <v>55472</v>
      </c>
      <c r="AF2280" s="43" t="e">
        <f>_xll.qlTenorBasisValue(TenorBasis3M,AD2280,_xll.ohTrigger(trigger,$Y$36))</f>
        <v>#NUM!</v>
      </c>
      <c r="AG2280" s="82" t="e">
        <f t="shared" si="84"/>
        <v>#NUM!</v>
      </c>
      <c r="AH2280" s="82">
        <f>_xll.qlIndexFixing($Y$21,$AC2280,TRUE,_xll.ohTrigger(trigger))</f>
        <v>1.5202191043600993E-2</v>
      </c>
      <c r="AI2280" s="43" t="e">
        <f>_xll.qlIndexFixing($Y$6,$AC2280,TRUE,trigger)</f>
        <v>#NUM!</v>
      </c>
      <c r="AJ2280" s="45" t="e">
        <f t="shared" si="85"/>
        <v>#NUM!</v>
      </c>
    </row>
    <row r="2281" spans="28:36" x14ac:dyDescent="0.2">
      <c r="AB2281" s="114" t="s">
        <v>87</v>
      </c>
      <c r="AC2281" s="40">
        <f>_xll.qlInterestRateIndexFixingDate($Y$21,AD2281)</f>
        <v>55383</v>
      </c>
      <c r="AD2281" s="40">
        <f>_xll.qlCalendarAdvance(calendar,$AD2280,AB2281,,,trigger)</f>
        <v>55387</v>
      </c>
      <c r="AE2281" s="40">
        <f>_xll.qlInterestRateIndexMaturity($Y$21,AD2281,)</f>
        <v>55479</v>
      </c>
      <c r="AF2281" s="43" t="e">
        <f>_xll.qlTenorBasisValue(TenorBasis3M,AD2281,_xll.ohTrigger(trigger,$Y$36))</f>
        <v>#NUM!</v>
      </c>
      <c r="AG2281" s="82" t="e">
        <f t="shared" si="84"/>
        <v>#NUM!</v>
      </c>
      <c r="AH2281" s="82">
        <f>_xll.qlIndexFixing($Y$21,$AC2281,TRUE,_xll.ohTrigger(trigger))</f>
        <v>1.519670017446597E-2</v>
      </c>
      <c r="AI2281" s="43" t="e">
        <f>_xll.qlIndexFixing($Y$6,$AC2281,TRUE,trigger)</f>
        <v>#NUM!</v>
      </c>
      <c r="AJ2281" s="45" t="e">
        <f t="shared" si="85"/>
        <v>#NUM!</v>
      </c>
    </row>
    <row r="2282" spans="28:36" x14ac:dyDescent="0.2">
      <c r="AB2282" s="114" t="s">
        <v>87</v>
      </c>
      <c r="AC2282" s="40">
        <f>_xll.qlInterestRateIndexFixingDate($Y$21,AD2282)</f>
        <v>55390</v>
      </c>
      <c r="AD2282" s="40">
        <f>_xll.qlCalendarAdvance(calendar,$AD2281,AB2282,,,trigger)</f>
        <v>55394</v>
      </c>
      <c r="AE2282" s="40">
        <f>_xll.qlInterestRateIndexMaturity($Y$21,AD2282,)</f>
        <v>55486</v>
      </c>
      <c r="AF2282" s="43" t="e">
        <f>_xll.qlTenorBasisValue(TenorBasis3M,AD2282,_xll.ohTrigger(trigger,$Y$36))</f>
        <v>#NUM!</v>
      </c>
      <c r="AG2282" s="82" t="e">
        <f t="shared" si="84"/>
        <v>#NUM!</v>
      </c>
      <c r="AH2282" s="82">
        <f>_xll.qlIndexFixing($Y$21,$AC2282,TRUE,_xll.ohTrigger(trigger))</f>
        <v>1.5191176794088551E-2</v>
      </c>
      <c r="AI2282" s="43" t="e">
        <f>_xll.qlIndexFixing($Y$6,$AC2282,TRUE,trigger)</f>
        <v>#NUM!</v>
      </c>
      <c r="AJ2282" s="45" t="e">
        <f t="shared" si="85"/>
        <v>#NUM!</v>
      </c>
    </row>
    <row r="2283" spans="28:36" x14ac:dyDescent="0.2">
      <c r="AB2283" s="114" t="s">
        <v>87</v>
      </c>
      <c r="AC2283" s="40">
        <f>_xll.qlInterestRateIndexFixingDate($Y$21,AD2283)</f>
        <v>55397</v>
      </c>
      <c r="AD2283" s="40">
        <f>_xll.qlCalendarAdvance(calendar,$AD2282,AB2283,,,trigger)</f>
        <v>55401</v>
      </c>
      <c r="AE2283" s="40">
        <f>_xll.qlInterestRateIndexMaturity($Y$21,AD2283,)</f>
        <v>55492</v>
      </c>
      <c r="AF2283" s="43" t="e">
        <f>_xll.qlTenorBasisValue(TenorBasis3M,AD2283,_xll.ohTrigger(trigger,$Y$36))</f>
        <v>#NUM!</v>
      </c>
      <c r="AG2283" s="82" t="e">
        <f t="shared" si="84"/>
        <v>#NUM!</v>
      </c>
      <c r="AH2283" s="82">
        <f>_xll.qlIndexFixing($Y$21,$AC2283,TRUE,_xll.ohTrigger(trigger))</f>
        <v>1.5185704009483216E-2</v>
      </c>
      <c r="AI2283" s="43" t="e">
        <f>_xll.qlIndexFixing($Y$6,$AC2283,TRUE,trigger)</f>
        <v>#NUM!</v>
      </c>
      <c r="AJ2283" s="45" t="e">
        <f t="shared" si="85"/>
        <v>#NUM!</v>
      </c>
    </row>
    <row r="2284" spans="28:36" x14ac:dyDescent="0.2">
      <c r="AB2284" s="114" t="s">
        <v>87</v>
      </c>
      <c r="AC2284" s="40">
        <f>_xll.qlInterestRateIndexFixingDate($Y$21,AD2284)</f>
        <v>55404</v>
      </c>
      <c r="AD2284" s="40">
        <f>_xll.qlCalendarAdvance(calendar,$AD2283,AB2284,,,trigger)</f>
        <v>55408</v>
      </c>
      <c r="AE2284" s="40">
        <f>_xll.qlInterestRateIndexMaturity($Y$21,AD2284,)</f>
        <v>55499</v>
      </c>
      <c r="AF2284" s="43" t="e">
        <f>_xll.qlTenorBasisValue(TenorBasis3M,AD2284,_xll.ohTrigger(trigger,$Y$36))</f>
        <v>#NUM!</v>
      </c>
      <c r="AG2284" s="82" t="e">
        <f t="shared" si="84"/>
        <v>#NUM!</v>
      </c>
      <c r="AH2284" s="82">
        <f>_xll.qlIndexFixing($Y$21,$AC2284,TRUE,_xll.ohTrigger(trigger))</f>
        <v>1.5180118164370168E-2</v>
      </c>
      <c r="AI2284" s="43" t="e">
        <f>_xll.qlIndexFixing($Y$6,$AC2284,TRUE,trigger)</f>
        <v>#NUM!</v>
      </c>
      <c r="AJ2284" s="45" t="e">
        <f t="shared" si="85"/>
        <v>#NUM!</v>
      </c>
    </row>
    <row r="2285" spans="28:36" x14ac:dyDescent="0.2">
      <c r="AB2285" s="114" t="s">
        <v>87</v>
      </c>
      <c r="AC2285" s="40">
        <f>_xll.qlInterestRateIndexFixingDate($Y$21,AD2285)</f>
        <v>55411</v>
      </c>
      <c r="AD2285" s="40">
        <f>_xll.qlCalendarAdvance(calendar,$AD2284,AB2285,,,trigger)</f>
        <v>55415</v>
      </c>
      <c r="AE2285" s="40">
        <f>_xll.qlInterestRateIndexMaturity($Y$21,AD2285,)</f>
        <v>55506</v>
      </c>
      <c r="AF2285" s="43" t="e">
        <f>_xll.qlTenorBasisValue(TenorBasis3M,AD2285,_xll.ohTrigger(trigger,$Y$36))</f>
        <v>#NUM!</v>
      </c>
      <c r="AG2285" s="82" t="e">
        <f t="shared" si="84"/>
        <v>#NUM!</v>
      </c>
      <c r="AH2285" s="82">
        <f>_xll.qlIndexFixing($Y$21,$AC2285,TRUE,_xll.ohTrigger(trigger))</f>
        <v>1.5174499809700755E-2</v>
      </c>
      <c r="AI2285" s="43" t="e">
        <f>_xll.qlIndexFixing($Y$6,$AC2285,TRUE,trigger)</f>
        <v>#NUM!</v>
      </c>
      <c r="AJ2285" s="45" t="e">
        <f t="shared" si="85"/>
        <v>#NUM!</v>
      </c>
    </row>
    <row r="2286" spans="28:36" x14ac:dyDescent="0.2">
      <c r="AB2286" s="114" t="s">
        <v>87</v>
      </c>
      <c r="AC2286" s="40">
        <f>_xll.qlInterestRateIndexFixingDate($Y$21,AD2286)</f>
        <v>55418</v>
      </c>
      <c r="AD2286" s="40">
        <f>_xll.qlCalendarAdvance(calendar,$AD2285,AB2286,,,trigger)</f>
        <v>55422</v>
      </c>
      <c r="AE2286" s="40">
        <f>_xll.qlInterestRateIndexMaturity($Y$21,AD2286,)</f>
        <v>55514</v>
      </c>
      <c r="AF2286" s="43" t="e">
        <f>_xll.qlTenorBasisValue(TenorBasis3M,AD2286,_xll.ohTrigger(trigger,$Y$36))</f>
        <v>#NUM!</v>
      </c>
      <c r="AG2286" s="82" t="e">
        <f t="shared" si="84"/>
        <v>#NUM!</v>
      </c>
      <c r="AH2286" s="82">
        <f>_xll.qlIndexFixing($Y$21,$AC2286,TRUE,_xll.ohTrigger(trigger))</f>
        <v>1.5168758162916211E-2</v>
      </c>
      <c r="AI2286" s="43" t="e">
        <f>_xll.qlIndexFixing($Y$6,$AC2286,TRUE,trigger)</f>
        <v>#NUM!</v>
      </c>
      <c r="AJ2286" s="45" t="e">
        <f t="shared" si="85"/>
        <v>#NUM!</v>
      </c>
    </row>
    <row r="2287" spans="28:36" x14ac:dyDescent="0.2">
      <c r="AB2287" s="114" t="s">
        <v>87</v>
      </c>
      <c r="AC2287" s="40">
        <f>_xll.qlInterestRateIndexFixingDate($Y$21,AD2287)</f>
        <v>55425</v>
      </c>
      <c r="AD2287" s="40">
        <f>_xll.qlCalendarAdvance(calendar,$AD2286,AB2287,,,trigger)</f>
        <v>55429</v>
      </c>
      <c r="AE2287" s="40">
        <f>_xll.qlInterestRateIndexMaturity($Y$21,AD2287,)</f>
        <v>55521</v>
      </c>
      <c r="AF2287" s="43" t="e">
        <f>_xll.qlTenorBasisValue(TenorBasis3M,AD2287,_xll.ohTrigger(trigger,$Y$36))</f>
        <v>#NUM!</v>
      </c>
      <c r="AG2287" s="82" t="e">
        <f t="shared" si="84"/>
        <v>#NUM!</v>
      </c>
      <c r="AH2287" s="82">
        <f>_xll.qlIndexFixing($Y$21,$AC2287,TRUE,_xll.ohTrigger(trigger))</f>
        <v>1.5163072228402553E-2</v>
      </c>
      <c r="AI2287" s="43" t="e">
        <f>_xll.qlIndexFixing($Y$6,$AC2287,TRUE,trigger)</f>
        <v>#NUM!</v>
      </c>
      <c r="AJ2287" s="45" t="e">
        <f t="shared" si="85"/>
        <v>#NUM!</v>
      </c>
    </row>
    <row r="2288" spans="28:36" x14ac:dyDescent="0.2">
      <c r="AB2288" s="114" t="s">
        <v>87</v>
      </c>
      <c r="AC2288" s="40">
        <f>_xll.qlInterestRateIndexFixingDate($Y$21,AD2288)</f>
        <v>55432</v>
      </c>
      <c r="AD2288" s="40">
        <f>_xll.qlCalendarAdvance(calendar,$AD2287,AB2288,,,trigger)</f>
        <v>55436</v>
      </c>
      <c r="AE2288" s="40">
        <f>_xll.qlInterestRateIndexMaturity($Y$21,AD2288,)</f>
        <v>55528</v>
      </c>
      <c r="AF2288" s="43" t="e">
        <f>_xll.qlTenorBasisValue(TenorBasis3M,AD2288,_xll.ohTrigger(trigger,$Y$36))</f>
        <v>#NUM!</v>
      </c>
      <c r="AG2288" s="82" t="e">
        <f t="shared" si="84"/>
        <v>#NUM!</v>
      </c>
      <c r="AH2288" s="82">
        <f>_xll.qlIndexFixing($Y$21,$AC2288,TRUE,_xll.ohTrigger(trigger))</f>
        <v>1.5157353783480619E-2</v>
      </c>
      <c r="AI2288" s="43" t="e">
        <f>_xll.qlIndexFixing($Y$6,$AC2288,TRUE,trigger)</f>
        <v>#NUM!</v>
      </c>
      <c r="AJ2288" s="45" t="e">
        <f t="shared" si="85"/>
        <v>#NUM!</v>
      </c>
    </row>
    <row r="2289" spans="28:36" x14ac:dyDescent="0.2">
      <c r="AB2289" s="114" t="s">
        <v>87</v>
      </c>
      <c r="AC2289" s="40">
        <f>_xll.qlInterestRateIndexFixingDate($Y$21,AD2289)</f>
        <v>55439</v>
      </c>
      <c r="AD2289" s="40">
        <f>_xll.qlCalendarAdvance(calendar,$AD2288,AB2289,,,trigger)</f>
        <v>55443</v>
      </c>
      <c r="AE2289" s="40">
        <f>_xll.qlInterestRateIndexMaturity($Y$21,AD2289,)</f>
        <v>55535</v>
      </c>
      <c r="AF2289" s="43" t="e">
        <f>_xll.qlTenorBasisValue(TenorBasis3M,AD2289,_xll.ohTrigger(trigger,$Y$36))</f>
        <v>#NUM!</v>
      </c>
      <c r="AG2289" s="82" t="e">
        <f t="shared" si="84"/>
        <v>#NUM!</v>
      </c>
      <c r="AH2289" s="82">
        <f>_xll.qlIndexFixing($Y$21,$AC2289,TRUE,_xll.ohTrigger(trigger))</f>
        <v>1.5151602828294638E-2</v>
      </c>
      <c r="AI2289" s="43" t="e">
        <f>_xll.qlIndexFixing($Y$6,$AC2289,TRUE,trigger)</f>
        <v>#NUM!</v>
      </c>
      <c r="AJ2289" s="45" t="e">
        <f t="shared" si="85"/>
        <v>#NUM!</v>
      </c>
    </row>
    <row r="2290" spans="28:36" x14ac:dyDescent="0.2">
      <c r="AB2290" s="114" t="s">
        <v>87</v>
      </c>
      <c r="AC2290" s="40">
        <f>_xll.qlInterestRateIndexFixingDate($Y$21,AD2290)</f>
        <v>55446</v>
      </c>
      <c r="AD2290" s="40">
        <f>_xll.qlCalendarAdvance(calendar,$AD2289,AB2290,,,trigger)</f>
        <v>55450</v>
      </c>
      <c r="AE2290" s="40">
        <f>_xll.qlInterestRateIndexMaturity($Y$21,AD2290,)</f>
        <v>55542</v>
      </c>
      <c r="AF2290" s="43" t="e">
        <f>_xll.qlTenorBasisValue(TenorBasis3M,AD2290,_xll.ohTrigger(trigger,$Y$36))</f>
        <v>#NUM!</v>
      </c>
      <c r="AG2290" s="82" t="e">
        <f t="shared" si="84"/>
        <v>#NUM!</v>
      </c>
      <c r="AH2290" s="82">
        <f>_xll.qlIndexFixing($Y$21,$AC2290,TRUE,_xll.ohTrigger(trigger))</f>
        <v>1.5145819362987105E-2</v>
      </c>
      <c r="AI2290" s="43" t="e">
        <f>_xll.qlIndexFixing($Y$6,$AC2290,TRUE,trigger)</f>
        <v>#NUM!</v>
      </c>
      <c r="AJ2290" s="45" t="e">
        <f t="shared" si="85"/>
        <v>#NUM!</v>
      </c>
    </row>
    <row r="2291" spans="28:36" x14ac:dyDescent="0.2">
      <c r="AB2291" s="114" t="s">
        <v>87</v>
      </c>
      <c r="AC2291" s="40">
        <f>_xll.qlInterestRateIndexFixingDate($Y$21,AD2291)</f>
        <v>55453</v>
      </c>
      <c r="AD2291" s="40">
        <f>_xll.qlCalendarAdvance(calendar,$AD2290,AB2291,,,trigger)</f>
        <v>55457</v>
      </c>
      <c r="AE2291" s="40">
        <f>_xll.qlInterestRateIndexMaturity($Y$21,AD2291,)</f>
        <v>55549</v>
      </c>
      <c r="AF2291" s="43" t="e">
        <f>_xll.qlTenorBasisValue(TenorBasis3M,AD2291,_xll.ohTrigger(trigger,$Y$36))</f>
        <v>#NUM!</v>
      </c>
      <c r="AG2291" s="82" t="e">
        <f t="shared" si="84"/>
        <v>#NUM!</v>
      </c>
      <c r="AH2291" s="82">
        <f>_xll.qlIndexFixing($Y$21,$AC2291,TRUE,_xll.ohTrigger(trigger))</f>
        <v>1.5140003387698778E-2</v>
      </c>
      <c r="AI2291" s="43" t="e">
        <f>_xll.qlIndexFixing($Y$6,$AC2291,TRUE,trigger)</f>
        <v>#NUM!</v>
      </c>
      <c r="AJ2291" s="45" t="e">
        <f t="shared" si="85"/>
        <v>#NUM!</v>
      </c>
    </row>
    <row r="2292" spans="28:36" x14ac:dyDescent="0.2">
      <c r="AB2292" s="114" t="s">
        <v>87</v>
      </c>
      <c r="AC2292" s="40">
        <f>_xll.qlInterestRateIndexFixingDate($Y$21,AD2292)</f>
        <v>55460</v>
      </c>
      <c r="AD2292" s="40">
        <f>_xll.qlCalendarAdvance(calendar,$AD2291,AB2292,,,trigger)</f>
        <v>55464</v>
      </c>
      <c r="AE2292" s="40">
        <f>_xll.qlInterestRateIndexMaturity($Y$21,AD2292,)</f>
        <v>55556</v>
      </c>
      <c r="AF2292" s="43" t="e">
        <f>_xll.qlTenorBasisValue(TenorBasis3M,AD2292,_xll.ohTrigger(trigger,$Y$36))</f>
        <v>#NUM!</v>
      </c>
      <c r="AG2292" s="82" t="e">
        <f t="shared" si="84"/>
        <v>#NUM!</v>
      </c>
      <c r="AH2292" s="82">
        <f>_xll.qlIndexFixing($Y$21,$AC2292,TRUE,_xll.ohTrigger(trigger))</f>
        <v>1.5134154902579104E-2</v>
      </c>
      <c r="AI2292" s="43" t="e">
        <f>_xll.qlIndexFixing($Y$6,$AC2292,TRUE,trigger)</f>
        <v>#NUM!</v>
      </c>
      <c r="AJ2292" s="45" t="e">
        <f t="shared" si="85"/>
        <v>#NUM!</v>
      </c>
    </row>
    <row r="2293" spans="28:36" x14ac:dyDescent="0.2">
      <c r="AB2293" s="114" t="s">
        <v>87</v>
      </c>
      <c r="AC2293" s="40">
        <f>_xll.qlInterestRateIndexFixingDate($Y$21,AD2293)</f>
        <v>55467</v>
      </c>
      <c r="AD2293" s="40">
        <f>_xll.qlCalendarAdvance(calendar,$AD2292,AB2293,,,trigger)</f>
        <v>55471</v>
      </c>
      <c r="AE2293" s="40">
        <f>_xll.qlInterestRateIndexMaturity($Y$21,AD2293,)</f>
        <v>55563</v>
      </c>
      <c r="AF2293" s="43" t="e">
        <f>_xll.qlTenorBasisValue(TenorBasis3M,AD2293,_xll.ohTrigger(trigger,$Y$36))</f>
        <v>#NUM!</v>
      </c>
      <c r="AG2293" s="82" t="e">
        <f t="shared" si="84"/>
        <v>#NUM!</v>
      </c>
      <c r="AH2293" s="82">
        <f>_xll.qlIndexFixing($Y$21,$AC2293,TRUE,_xll.ohTrigger(trigger))</f>
        <v>1.5128273907767968E-2</v>
      </c>
      <c r="AI2293" s="43" t="e">
        <f>_xll.qlIndexFixing($Y$6,$AC2293,TRUE,trigger)</f>
        <v>#NUM!</v>
      </c>
      <c r="AJ2293" s="45" t="e">
        <f t="shared" si="85"/>
        <v>#NUM!</v>
      </c>
    </row>
    <row r="2294" spans="28:36" x14ac:dyDescent="0.2">
      <c r="AB2294" s="114" t="s">
        <v>87</v>
      </c>
      <c r="AC2294" s="40">
        <f>_xll.qlInterestRateIndexFixingDate($Y$21,AD2294)</f>
        <v>55474</v>
      </c>
      <c r="AD2294" s="40">
        <f>_xll.qlCalendarAdvance(calendar,$AD2293,AB2294,,,trigger)</f>
        <v>55478</v>
      </c>
      <c r="AE2294" s="40">
        <f>_xll.qlInterestRateIndexMaturity($Y$21,AD2294,)</f>
        <v>55570</v>
      </c>
      <c r="AF2294" s="43" t="e">
        <f>_xll.qlTenorBasisValue(TenorBasis3M,AD2294,_xll.ohTrigger(trigger,$Y$36))</f>
        <v>#NUM!</v>
      </c>
      <c r="AG2294" s="82" t="e">
        <f t="shared" si="84"/>
        <v>#NUM!</v>
      </c>
      <c r="AH2294" s="82">
        <f>_xll.qlIndexFixing($Y$21,$AC2294,TRUE,_xll.ohTrigger(trigger))</f>
        <v>1.5122360403413948E-2</v>
      </c>
      <c r="AI2294" s="43" t="e">
        <f>_xll.qlIndexFixing($Y$6,$AC2294,TRUE,trigger)</f>
        <v>#NUM!</v>
      </c>
      <c r="AJ2294" s="45" t="e">
        <f t="shared" si="85"/>
        <v>#NUM!</v>
      </c>
    </row>
    <row r="2295" spans="28:36" x14ac:dyDescent="0.2">
      <c r="AB2295" s="114" t="s">
        <v>87</v>
      </c>
      <c r="AC2295" s="40">
        <f>_xll.qlInterestRateIndexFixingDate($Y$21,AD2295)</f>
        <v>55481</v>
      </c>
      <c r="AD2295" s="40">
        <f>_xll.qlCalendarAdvance(calendar,$AD2294,AB2295,,,trigger)</f>
        <v>55485</v>
      </c>
      <c r="AE2295" s="40">
        <f>_xll.qlInterestRateIndexMaturity($Y$21,AD2295,)</f>
        <v>55577</v>
      </c>
      <c r="AF2295" s="43" t="e">
        <f>_xll.qlTenorBasisValue(TenorBasis3M,AD2295,_xll.ohTrigger(trigger,$Y$36))</f>
        <v>#NUM!</v>
      </c>
      <c r="AG2295" s="82" t="e">
        <f t="shared" si="84"/>
        <v>#NUM!</v>
      </c>
      <c r="AH2295" s="82">
        <f>_xll.qlIndexFixing($Y$21,$AC2295,TRUE,_xll.ohTrigger(trigger))</f>
        <v>1.5116414389664752E-2</v>
      </c>
      <c r="AI2295" s="43" t="e">
        <f>_xll.qlIndexFixing($Y$6,$AC2295,TRUE,trigger)</f>
        <v>#NUM!</v>
      </c>
      <c r="AJ2295" s="45" t="e">
        <f t="shared" si="85"/>
        <v>#NUM!</v>
      </c>
    </row>
    <row r="2296" spans="28:36" x14ac:dyDescent="0.2">
      <c r="AB2296" s="114" t="s">
        <v>87</v>
      </c>
      <c r="AC2296" s="40">
        <f>_xll.qlInterestRateIndexFixingDate($Y$21,AD2296)</f>
        <v>55488</v>
      </c>
      <c r="AD2296" s="40">
        <f>_xll.qlCalendarAdvance(calendar,$AD2295,AB2296,,,trigger)</f>
        <v>55492</v>
      </c>
      <c r="AE2296" s="40">
        <f>_xll.qlInterestRateIndexMaturity($Y$21,AD2296,)</f>
        <v>55583</v>
      </c>
      <c r="AF2296" s="43" t="e">
        <f>_xll.qlTenorBasisValue(TenorBasis3M,AD2296,_xll.ohTrigger(trigger,$Y$36))</f>
        <v>#NUM!</v>
      </c>
      <c r="AG2296" s="82" t="e">
        <f t="shared" si="84"/>
        <v>#NUM!</v>
      </c>
      <c r="AH2296" s="82">
        <f>_xll.qlIndexFixing($Y$21,$AC2296,TRUE,_xll.ohTrigger(trigger))</f>
        <v>1.511055231761849E-2</v>
      </c>
      <c r="AI2296" s="43" t="e">
        <f>_xll.qlIndexFixing($Y$6,$AC2296,TRUE,trigger)</f>
        <v>#NUM!</v>
      </c>
      <c r="AJ2296" s="45" t="e">
        <f t="shared" si="85"/>
        <v>#NUM!</v>
      </c>
    </row>
    <row r="2297" spans="28:36" x14ac:dyDescent="0.2">
      <c r="AB2297" s="114" t="s">
        <v>87</v>
      </c>
      <c r="AC2297" s="40">
        <f>_xll.qlInterestRateIndexFixingDate($Y$21,AD2297)</f>
        <v>55495</v>
      </c>
      <c r="AD2297" s="40">
        <f>_xll.qlCalendarAdvance(calendar,$AD2296,AB2297,,,trigger)</f>
        <v>55499</v>
      </c>
      <c r="AE2297" s="40">
        <f>_xll.qlInterestRateIndexMaturity($Y$21,AD2297,)</f>
        <v>55590</v>
      </c>
      <c r="AF2297" s="43" t="e">
        <f>_xll.qlTenorBasisValue(TenorBasis3M,AD2297,_xll.ohTrigger(trigger,$Y$36))</f>
        <v>#NUM!</v>
      </c>
      <c r="AG2297" s="82" t="e">
        <f t="shared" si="84"/>
        <v>#NUM!</v>
      </c>
      <c r="AH2297" s="82">
        <f>_xll.qlIndexFixing($Y$21,$AC2297,TRUE,_xll.ohTrigger(trigger))</f>
        <v>1.5104543859259944E-2</v>
      </c>
      <c r="AI2297" s="43" t="e">
        <f>_xll.qlIndexFixing($Y$6,$AC2297,TRUE,trigger)</f>
        <v>#NUM!</v>
      </c>
      <c r="AJ2297" s="45" t="e">
        <f t="shared" si="85"/>
        <v>#NUM!</v>
      </c>
    </row>
    <row r="2298" spans="28:36" x14ac:dyDescent="0.2">
      <c r="AB2298" s="114" t="s">
        <v>87</v>
      </c>
      <c r="AC2298" s="40">
        <f>_xll.qlInterestRateIndexFixingDate($Y$21,AD2298)</f>
        <v>55502</v>
      </c>
      <c r="AD2298" s="40">
        <f>_xll.qlCalendarAdvance(calendar,$AD2297,AB2298,,,trigger)</f>
        <v>55506</v>
      </c>
      <c r="AE2298" s="40">
        <f>_xll.qlInterestRateIndexMaturity($Y$21,AD2298,)</f>
        <v>55597</v>
      </c>
      <c r="AF2298" s="43" t="e">
        <f>_xll.qlTenorBasisValue(TenorBasis3M,AD2298,_xll.ohTrigger(trigger,$Y$36))</f>
        <v>#NUM!</v>
      </c>
      <c r="AG2298" s="82" t="e">
        <f t="shared" si="84"/>
        <v>#NUM!</v>
      </c>
      <c r="AH2298" s="82">
        <f>_xll.qlIndexFixing($Y$21,$AC2298,TRUE,_xll.ohTrigger(trigger))</f>
        <v>1.5098502893198496E-2</v>
      </c>
      <c r="AI2298" s="43" t="e">
        <f>_xll.qlIndexFixing($Y$6,$AC2298,TRUE,trigger)</f>
        <v>#NUM!</v>
      </c>
      <c r="AJ2298" s="45" t="e">
        <f t="shared" si="85"/>
        <v>#NUM!</v>
      </c>
    </row>
    <row r="2299" spans="28:36" x14ac:dyDescent="0.2">
      <c r="AB2299" s="114" t="s">
        <v>87</v>
      </c>
      <c r="AC2299" s="40">
        <f>_xll.qlInterestRateIndexFixingDate($Y$21,AD2299)</f>
        <v>55508</v>
      </c>
      <c r="AD2299" s="40">
        <f>_xll.qlCalendarAdvance(calendar,$AD2298,AB2299,,,trigger)</f>
        <v>55514</v>
      </c>
      <c r="AE2299" s="40">
        <f>_xll.qlInterestRateIndexMaturity($Y$21,AD2299,)</f>
        <v>55605</v>
      </c>
      <c r="AF2299" s="43" t="e">
        <f>_xll.qlTenorBasisValue(TenorBasis3M,AD2299,_xll.ohTrigger(trigger,$Y$36))</f>
        <v>#NUM!</v>
      </c>
      <c r="AG2299" s="82" t="e">
        <f t="shared" si="84"/>
        <v>#NUM!</v>
      </c>
      <c r="AH2299" s="82">
        <f>_xll.qlIndexFixing($Y$21,$AC2299,TRUE,_xll.ohTrigger(trigger))</f>
        <v>1.5091559126830446E-2</v>
      </c>
      <c r="AI2299" s="43" t="e">
        <f>_xll.qlIndexFixing($Y$6,$AC2299,TRUE,trigger)</f>
        <v>#NUM!</v>
      </c>
      <c r="AJ2299" s="45" t="e">
        <f t="shared" si="85"/>
        <v>#NUM!</v>
      </c>
    </row>
    <row r="2300" spans="28:36" x14ac:dyDescent="0.2">
      <c r="AB2300" s="114" t="s">
        <v>87</v>
      </c>
      <c r="AC2300" s="40">
        <f>_xll.qlInterestRateIndexFixingDate($Y$21,AD2300)</f>
        <v>55516</v>
      </c>
      <c r="AD2300" s="40">
        <f>_xll.qlCalendarAdvance(calendar,$AD2299,AB2300,,,trigger)</f>
        <v>55521</v>
      </c>
      <c r="AE2300" s="40">
        <f>_xll.qlInterestRateIndexMaturity($Y$21,AD2300,)</f>
        <v>55612</v>
      </c>
      <c r="AF2300" s="43" t="e">
        <f>_xll.qlTenorBasisValue(TenorBasis3M,AD2300,_xll.ohTrigger(trigger,$Y$36))</f>
        <v>#NUM!</v>
      </c>
      <c r="AG2300" s="82" t="e">
        <f t="shared" si="84"/>
        <v>#NUM!</v>
      </c>
      <c r="AH2300" s="82">
        <f>_xll.qlIndexFixing($Y$21,$AC2300,TRUE,_xll.ohTrigger(trigger))</f>
        <v>1.5085448501912733E-2</v>
      </c>
      <c r="AI2300" s="43" t="e">
        <f>_xll.qlIndexFixing($Y$6,$AC2300,TRUE,trigger)</f>
        <v>#NUM!</v>
      </c>
      <c r="AJ2300" s="45" t="e">
        <f t="shared" si="85"/>
        <v>#NUM!</v>
      </c>
    </row>
    <row r="2301" spans="28:36" x14ac:dyDescent="0.2">
      <c r="AB2301" s="114" t="s">
        <v>87</v>
      </c>
      <c r="AC2301" s="40">
        <f>_xll.qlInterestRateIndexFixingDate($Y$21,AD2301)</f>
        <v>55526</v>
      </c>
      <c r="AD2301" s="40">
        <f>_xll.qlCalendarAdvance(calendar,$AD2300,AB2301,,,trigger)</f>
        <v>55528</v>
      </c>
      <c r="AE2301" s="40">
        <f>_xll.qlInterestRateIndexMaturity($Y$21,AD2301,)</f>
        <v>55619</v>
      </c>
      <c r="AF2301" s="43" t="e">
        <f>_xll.qlTenorBasisValue(TenorBasis3M,AD2301,_xll.ohTrigger(trigger,$Y$36))</f>
        <v>#NUM!</v>
      </c>
      <c r="AG2301" s="82" t="e">
        <f t="shared" si="84"/>
        <v>#NUM!</v>
      </c>
      <c r="AH2301" s="82">
        <f>_xll.qlIndexFixing($Y$21,$AC2301,TRUE,_xll.ohTrigger(trigger))</f>
        <v>1.5079305369763827E-2</v>
      </c>
      <c r="AI2301" s="43" t="e">
        <f>_xll.qlIndexFixing($Y$6,$AC2301,TRUE,trigger)</f>
        <v>#NUM!</v>
      </c>
      <c r="AJ2301" s="45" t="e">
        <f t="shared" si="85"/>
        <v>#NUM!</v>
      </c>
    </row>
    <row r="2302" spans="28:36" x14ac:dyDescent="0.2">
      <c r="AB2302" s="114" t="s">
        <v>87</v>
      </c>
      <c r="AC2302" s="40">
        <f>_xll.qlInterestRateIndexFixingDate($Y$21,AD2302)</f>
        <v>55533</v>
      </c>
      <c r="AD2302" s="40">
        <f>_xll.qlCalendarAdvance(calendar,$AD2301,AB2302,,,trigger)</f>
        <v>55535</v>
      </c>
      <c r="AE2302" s="40">
        <f>_xll.qlInterestRateIndexMaturity($Y$21,AD2302,)</f>
        <v>55626</v>
      </c>
      <c r="AF2302" s="43" t="e">
        <f>_xll.qlTenorBasisValue(TenorBasis3M,AD2302,_xll.ohTrigger(trigger,$Y$36))</f>
        <v>#NUM!</v>
      </c>
      <c r="AG2302" s="82" t="e">
        <f t="shared" si="84"/>
        <v>#NUM!</v>
      </c>
      <c r="AH2302" s="82">
        <f>_xll.qlIndexFixing($Y$21,$AC2302,TRUE,_xll.ohTrigger(trigger))</f>
        <v>1.5073129730532179E-2</v>
      </c>
      <c r="AI2302" s="43" t="e">
        <f>_xll.qlIndexFixing($Y$6,$AC2302,TRUE,trigger)</f>
        <v>#NUM!</v>
      </c>
      <c r="AJ2302" s="45" t="e">
        <f t="shared" si="85"/>
        <v>#NUM!</v>
      </c>
    </row>
    <row r="2303" spans="28:36" x14ac:dyDescent="0.2">
      <c r="AB2303" s="114" t="s">
        <v>87</v>
      </c>
      <c r="AC2303" s="40">
        <f>_xll.qlInterestRateIndexFixingDate($Y$21,AD2303)</f>
        <v>55540</v>
      </c>
      <c r="AD2303" s="40">
        <f>_xll.qlCalendarAdvance(calendar,$AD2302,AB2303,,,trigger)</f>
        <v>55542</v>
      </c>
      <c r="AE2303" s="40">
        <f>_xll.qlInterestRateIndexMaturity($Y$21,AD2303,)</f>
        <v>55633</v>
      </c>
      <c r="AF2303" s="43" t="e">
        <f>_xll.qlTenorBasisValue(TenorBasis3M,AD2303,_xll.ohTrigger(trigger,$Y$36))</f>
        <v>#NUM!</v>
      </c>
      <c r="AG2303" s="82" t="e">
        <f t="shared" si="84"/>
        <v>#NUM!</v>
      </c>
      <c r="AH2303" s="82">
        <f>_xll.qlIndexFixing($Y$21,$AC2303,TRUE,_xll.ohTrigger(trigger))</f>
        <v>1.5066921584374152E-2</v>
      </c>
      <c r="AI2303" s="43" t="e">
        <f>_xll.qlIndexFixing($Y$6,$AC2303,TRUE,trigger)</f>
        <v>#NUM!</v>
      </c>
      <c r="AJ2303" s="45" t="e">
        <f t="shared" si="85"/>
        <v>#NUM!</v>
      </c>
    </row>
    <row r="2304" spans="28:36" x14ac:dyDescent="0.2">
      <c r="AB2304" s="114" t="s">
        <v>87</v>
      </c>
      <c r="AC2304" s="40">
        <f>_xll.qlInterestRateIndexFixingDate($Y$21,AD2304)</f>
        <v>55547</v>
      </c>
      <c r="AD2304" s="40">
        <f>_xll.qlCalendarAdvance(calendar,$AD2303,AB2304,,,trigger)</f>
        <v>55549</v>
      </c>
      <c r="AE2304" s="40">
        <f>_xll.qlInterestRateIndexMaturity($Y$21,AD2304,)</f>
        <v>55639</v>
      </c>
      <c r="AF2304" s="43" t="e">
        <f>_xll.qlTenorBasisValue(TenorBasis3M,AD2304,_xll.ohTrigger(trigger,$Y$36))</f>
        <v>#NUM!</v>
      </c>
      <c r="AG2304" s="82" t="e">
        <f t="shared" si="84"/>
        <v>#NUM!</v>
      </c>
      <c r="AH2304" s="82">
        <f>_xll.qlIndexFixing($Y$21,$AC2304,TRUE,_xll.ohTrigger(trigger))</f>
        <v>1.5060818126099385E-2</v>
      </c>
      <c r="AI2304" s="43" t="e">
        <f>_xll.qlIndexFixing($Y$6,$AC2304,TRUE,trigger)</f>
        <v>#NUM!</v>
      </c>
      <c r="AJ2304" s="45" t="e">
        <f t="shared" si="85"/>
        <v>#NUM!</v>
      </c>
    </row>
    <row r="2305" spans="28:36" x14ac:dyDescent="0.2">
      <c r="AB2305" s="114" t="s">
        <v>87</v>
      </c>
      <c r="AC2305" s="40">
        <f>_xll.qlInterestRateIndexFixingDate($Y$21,AD2305)</f>
        <v>55554</v>
      </c>
      <c r="AD2305" s="40">
        <f>_xll.qlCalendarAdvance(calendar,$AD2304,AB2305,,,trigger)</f>
        <v>55556</v>
      </c>
      <c r="AE2305" s="40">
        <f>_xll.qlInterestRateIndexMaturity($Y$21,AD2305,)</f>
        <v>55646</v>
      </c>
      <c r="AF2305" s="43" t="e">
        <f>_xll.qlTenorBasisValue(TenorBasis3M,AD2305,_xll.ohTrigger(trigger,$Y$36))</f>
        <v>#NUM!</v>
      </c>
      <c r="AG2305" s="82" t="e">
        <f t="shared" si="84"/>
        <v>#NUM!</v>
      </c>
      <c r="AH2305" s="82">
        <f>_xll.qlIndexFixing($Y$21,$AC2305,TRUE,_xll.ohTrigger(trigger))</f>
        <v>1.5054547550220398E-2</v>
      </c>
      <c r="AI2305" s="43" t="e">
        <f>_xll.qlIndexFixing($Y$6,$AC2305,TRUE,trigger)</f>
        <v>#NUM!</v>
      </c>
      <c r="AJ2305" s="45" t="e">
        <f t="shared" si="85"/>
        <v>#NUM!</v>
      </c>
    </row>
    <row r="2306" spans="28:36" x14ac:dyDescent="0.2">
      <c r="AB2306" s="114" t="s">
        <v>87</v>
      </c>
      <c r="AC2306" s="40">
        <f>_xll.qlInterestRateIndexFixingDate($Y$21,AD2306)</f>
        <v>55561</v>
      </c>
      <c r="AD2306" s="40">
        <f>_xll.qlCalendarAdvance(calendar,$AD2305,AB2306,,,trigger)</f>
        <v>55563</v>
      </c>
      <c r="AE2306" s="40">
        <f>_xll.qlInterestRateIndexMaturity($Y$21,AD2306,)</f>
        <v>55653</v>
      </c>
      <c r="AF2306" s="43" t="e">
        <f>_xll.qlTenorBasisValue(TenorBasis3M,AD2306,_xll.ohTrigger(trigger,$Y$36))</f>
        <v>#NUM!</v>
      </c>
      <c r="AG2306" s="82" t="e">
        <f t="shared" si="84"/>
        <v>#NUM!</v>
      </c>
      <c r="AH2306" s="82">
        <f>_xll.qlIndexFixing($Y$21,$AC2306,TRUE,_xll.ohTrigger(trigger))</f>
        <v>1.5048244469110905E-2</v>
      </c>
      <c r="AI2306" s="43" t="e">
        <f>_xll.qlIndexFixing($Y$6,$AC2306,TRUE,trigger)</f>
        <v>#NUM!</v>
      </c>
      <c r="AJ2306" s="45" t="e">
        <f t="shared" si="85"/>
        <v>#NUM!</v>
      </c>
    </row>
    <row r="2307" spans="28:36" x14ac:dyDescent="0.2">
      <c r="AB2307" s="114" t="s">
        <v>87</v>
      </c>
      <c r="AC2307" s="40">
        <f>_xll.qlInterestRateIndexFixingDate($Y$21,AD2307)</f>
        <v>55568</v>
      </c>
      <c r="AD2307" s="40">
        <f>_xll.qlCalendarAdvance(calendar,$AD2306,AB2307,,,trigger)</f>
        <v>55570</v>
      </c>
      <c r="AE2307" s="40">
        <f>_xll.qlInterestRateIndexMaturity($Y$21,AD2307,)</f>
        <v>55660</v>
      </c>
      <c r="AF2307" s="43" t="e">
        <f>_xll.qlTenorBasisValue(TenorBasis3M,AD2307,_xll.ohTrigger(trigger,$Y$36))</f>
        <v>#NUM!</v>
      </c>
      <c r="AG2307" s="82" t="e">
        <f t="shared" si="84"/>
        <v>#NUM!</v>
      </c>
      <c r="AH2307" s="82">
        <f>_xll.qlIndexFixing($Y$21,$AC2307,TRUE,_xll.ohTrigger(trigger))</f>
        <v>1.504190888291923E-2</v>
      </c>
      <c r="AI2307" s="43" t="e">
        <f>_xll.qlIndexFixing($Y$6,$AC2307,TRUE,trigger)</f>
        <v>#NUM!</v>
      </c>
      <c r="AJ2307" s="45" t="e">
        <f t="shared" si="85"/>
        <v>#NUM!</v>
      </c>
    </row>
    <row r="2308" spans="28:36" x14ac:dyDescent="0.2">
      <c r="AB2308" s="114" t="s">
        <v>87</v>
      </c>
      <c r="AC2308" s="40">
        <f>_xll.qlInterestRateIndexFixingDate($Y$21,AD2308)</f>
        <v>55575</v>
      </c>
      <c r="AD2308" s="40">
        <f>_xll.qlCalendarAdvance(calendar,$AD2307,AB2308,,,trigger)</f>
        <v>55577</v>
      </c>
      <c r="AE2308" s="40">
        <f>_xll.qlInterestRateIndexMaturity($Y$21,AD2308,)</f>
        <v>55667</v>
      </c>
      <c r="AF2308" s="43" t="e">
        <f>_xll.qlTenorBasisValue(TenorBasis3M,AD2308,_xll.ohTrigger(trigger,$Y$36))</f>
        <v>#NUM!</v>
      </c>
      <c r="AG2308" s="82" t="e">
        <f t="shared" ref="AG2308:AG2371" si="86">AI2308</f>
        <v>#NUM!</v>
      </c>
      <c r="AH2308" s="82">
        <f>_xll.qlIndexFixing($Y$21,$AC2308,TRUE,_xll.ohTrigger(trigger))</f>
        <v>1.503554079180347E-2</v>
      </c>
      <c r="AI2308" s="43" t="e">
        <f>_xll.qlIndexFixing($Y$6,$AC2308,TRUE,trigger)</f>
        <v>#NUM!</v>
      </c>
      <c r="AJ2308" s="45" t="e">
        <f t="shared" ref="AJ2308:AJ2371" si="87">(AH2308-AI2308)*10000</f>
        <v>#NUM!</v>
      </c>
    </row>
    <row r="2309" spans="28:36" x14ac:dyDescent="0.2">
      <c r="AB2309" s="114" t="s">
        <v>87</v>
      </c>
      <c r="AC2309" s="40">
        <f>_xll.qlInterestRateIndexFixingDate($Y$21,AD2309)</f>
        <v>55582</v>
      </c>
      <c r="AD2309" s="40">
        <f>_xll.qlCalendarAdvance(calendar,$AD2308,AB2309,,,trigger)</f>
        <v>55584</v>
      </c>
      <c r="AE2309" s="40">
        <f>_xll.qlInterestRateIndexMaturity($Y$21,AD2309,)</f>
        <v>55676</v>
      </c>
      <c r="AF2309" s="43" t="e">
        <f>_xll.qlTenorBasisValue(TenorBasis3M,AD2309,_xll.ohTrigger(trigger,$Y$36))</f>
        <v>#NUM!</v>
      </c>
      <c r="AG2309" s="82" t="e">
        <f t="shared" si="86"/>
        <v>#NUM!</v>
      </c>
      <c r="AH2309" s="82">
        <f>_xll.qlIndexFixing($Y$21,$AC2309,TRUE,_xll.ohTrigger(trigger))</f>
        <v>1.5028839694029501E-2</v>
      </c>
      <c r="AI2309" s="43" t="e">
        <f>_xll.qlIndexFixing($Y$6,$AC2309,TRUE,trigger)</f>
        <v>#NUM!</v>
      </c>
      <c r="AJ2309" s="45" t="e">
        <f t="shared" si="87"/>
        <v>#NUM!</v>
      </c>
    </row>
    <row r="2310" spans="28:36" x14ac:dyDescent="0.2">
      <c r="AB2310" s="114" t="s">
        <v>87</v>
      </c>
      <c r="AC2310" s="40">
        <f>_xll.qlInterestRateIndexFixingDate($Y$21,AD2310)</f>
        <v>55589</v>
      </c>
      <c r="AD2310" s="40">
        <f>_xll.qlCalendarAdvance(calendar,$AD2309,AB2310,,,trigger)</f>
        <v>55591</v>
      </c>
      <c r="AE2310" s="40">
        <f>_xll.qlInterestRateIndexMaturity($Y$21,AD2310,)</f>
        <v>55683</v>
      </c>
      <c r="AF2310" s="43" t="e">
        <f>_xll.qlTenorBasisValue(TenorBasis3M,AD2310,_xll.ohTrigger(trigger,$Y$36))</f>
        <v>#NUM!</v>
      </c>
      <c r="AG2310" s="82" t="e">
        <f t="shared" si="86"/>
        <v>#NUM!</v>
      </c>
      <c r="AH2310" s="82">
        <f>_xll.qlIndexFixing($Y$21,$AC2310,TRUE,_xll.ohTrigger(trigger))</f>
        <v>1.5022401413650237E-2</v>
      </c>
      <c r="AI2310" s="43" t="e">
        <f>_xll.qlIndexFixing($Y$6,$AC2310,TRUE,trigger)</f>
        <v>#NUM!</v>
      </c>
      <c r="AJ2310" s="45" t="e">
        <f t="shared" si="87"/>
        <v>#NUM!</v>
      </c>
    </row>
    <row r="2311" spans="28:36" x14ac:dyDescent="0.2">
      <c r="AB2311" s="114" t="s">
        <v>87</v>
      </c>
      <c r="AC2311" s="40">
        <f>_xll.qlInterestRateIndexFixingDate($Y$21,AD2311)</f>
        <v>55596</v>
      </c>
      <c r="AD2311" s="40">
        <f>_xll.qlCalendarAdvance(calendar,$AD2310,AB2311,,,trigger)</f>
        <v>55598</v>
      </c>
      <c r="AE2311" s="40">
        <f>_xll.qlInterestRateIndexMaturity($Y$21,AD2311,)</f>
        <v>55690</v>
      </c>
      <c r="AF2311" s="43" t="e">
        <f>_xll.qlTenorBasisValue(TenorBasis3M,AD2311,_xll.ohTrigger(trigger,$Y$36))</f>
        <v>#NUM!</v>
      </c>
      <c r="AG2311" s="82" t="e">
        <f t="shared" si="86"/>
        <v>#NUM!</v>
      </c>
      <c r="AH2311" s="82">
        <f>_xll.qlIndexFixing($Y$21,$AC2311,TRUE,_xll.ohTrigger(trigger))</f>
        <v>1.5015930626357293E-2</v>
      </c>
      <c r="AI2311" s="43" t="e">
        <f>_xll.qlIndexFixing($Y$6,$AC2311,TRUE,trigger)</f>
        <v>#NUM!</v>
      </c>
      <c r="AJ2311" s="45" t="e">
        <f t="shared" si="87"/>
        <v>#NUM!</v>
      </c>
    </row>
    <row r="2312" spans="28:36" x14ac:dyDescent="0.2">
      <c r="AB2312" s="114" t="s">
        <v>87</v>
      </c>
      <c r="AC2312" s="40">
        <f>_xll.qlInterestRateIndexFixingDate($Y$21,AD2312)</f>
        <v>55603</v>
      </c>
      <c r="AD2312" s="40">
        <f>_xll.qlCalendarAdvance(calendar,$AD2311,AB2312,,,trigger)</f>
        <v>55605</v>
      </c>
      <c r="AE2312" s="40">
        <f>_xll.qlInterestRateIndexMaturity($Y$21,AD2312,)</f>
        <v>55697</v>
      </c>
      <c r="AF2312" s="43" t="e">
        <f>_xll.qlTenorBasisValue(TenorBasis3M,AD2312,_xll.ohTrigger(trigger,$Y$36))</f>
        <v>#NUM!</v>
      </c>
      <c r="AG2312" s="82" t="e">
        <f t="shared" si="86"/>
        <v>#NUM!</v>
      </c>
      <c r="AH2312" s="82">
        <f>_xll.qlIndexFixing($Y$21,$AC2312,TRUE,_xll.ohTrigger(trigger))</f>
        <v>1.5009427332311405E-2</v>
      </c>
      <c r="AI2312" s="43" t="e">
        <f>_xll.qlIndexFixing($Y$6,$AC2312,TRUE,trigger)</f>
        <v>#NUM!</v>
      </c>
      <c r="AJ2312" s="45" t="e">
        <f t="shared" si="87"/>
        <v>#NUM!</v>
      </c>
    </row>
    <row r="2313" spans="28:36" x14ac:dyDescent="0.2">
      <c r="AB2313" s="114" t="s">
        <v>87</v>
      </c>
      <c r="AC2313" s="40">
        <f>_xll.qlInterestRateIndexFixingDate($Y$21,AD2313)</f>
        <v>55610</v>
      </c>
      <c r="AD2313" s="40">
        <f>_xll.qlCalendarAdvance(calendar,$AD2312,AB2313,,,trigger)</f>
        <v>55612</v>
      </c>
      <c r="AE2313" s="40">
        <f>_xll.qlInterestRateIndexMaturity($Y$21,AD2313,)</f>
        <v>55703</v>
      </c>
      <c r="AF2313" s="43" t="e">
        <f>_xll.qlTenorBasisValue(TenorBasis3M,AD2313,_xll.ohTrigger(trigger,$Y$36))</f>
        <v>#NUM!</v>
      </c>
      <c r="AG2313" s="82" t="e">
        <f t="shared" si="86"/>
        <v>#NUM!</v>
      </c>
      <c r="AH2313" s="82">
        <f>_xll.qlIndexFixing($Y$21,$AC2313,TRUE,_xll.ohTrigger(trigger))</f>
        <v>1.5003052275633885E-2</v>
      </c>
      <c r="AI2313" s="43" t="e">
        <f>_xll.qlIndexFixing($Y$6,$AC2313,TRUE,trigger)</f>
        <v>#NUM!</v>
      </c>
      <c r="AJ2313" s="45" t="e">
        <f t="shared" si="87"/>
        <v>#NUM!</v>
      </c>
    </row>
    <row r="2314" spans="28:36" x14ac:dyDescent="0.2">
      <c r="AB2314" s="114" t="s">
        <v>87</v>
      </c>
      <c r="AC2314" s="40">
        <f>_xll.qlInterestRateIndexFixingDate($Y$21,AD2314)</f>
        <v>55617</v>
      </c>
      <c r="AD2314" s="40">
        <f>_xll.qlCalendarAdvance(calendar,$AD2313,AB2314,,,trigger)</f>
        <v>55619</v>
      </c>
      <c r="AE2314" s="40">
        <f>_xll.qlInterestRateIndexMaturity($Y$21,AD2314,)</f>
        <v>55710</v>
      </c>
      <c r="AF2314" s="43" t="e">
        <f>_xll.qlTenorBasisValue(TenorBasis3M,AD2314,_xll.ohTrigger(trigger,$Y$36))</f>
        <v>#NUM!</v>
      </c>
      <c r="AG2314" s="82" t="e">
        <f t="shared" si="86"/>
        <v>#NUM!</v>
      </c>
      <c r="AH2314" s="82">
        <f>_xll.qlIndexFixing($Y$21,$AC2314,TRUE,_xll.ohTrigger(trigger))</f>
        <v>1.4996486563498151E-2</v>
      </c>
      <c r="AI2314" s="43" t="e">
        <f>_xll.qlIndexFixing($Y$6,$AC2314,TRUE,trigger)</f>
        <v>#NUM!</v>
      </c>
      <c r="AJ2314" s="45" t="e">
        <f t="shared" si="87"/>
        <v>#NUM!</v>
      </c>
    </row>
    <row r="2315" spans="28:36" x14ac:dyDescent="0.2">
      <c r="AB2315" s="114" t="s">
        <v>87</v>
      </c>
      <c r="AC2315" s="40">
        <f>_xll.qlInterestRateIndexFixingDate($Y$21,AD2315)</f>
        <v>55624</v>
      </c>
      <c r="AD2315" s="40">
        <f>_xll.qlCalendarAdvance(calendar,$AD2314,AB2315,,,trigger)</f>
        <v>55626</v>
      </c>
      <c r="AE2315" s="40">
        <f>_xll.qlInterestRateIndexMaturity($Y$21,AD2315,)</f>
        <v>55717</v>
      </c>
      <c r="AF2315" s="43" t="e">
        <f>_xll.qlTenorBasisValue(TenorBasis3M,AD2315,_xll.ohTrigger(trigger,$Y$36))</f>
        <v>#NUM!</v>
      </c>
      <c r="AG2315" s="82" t="e">
        <f t="shared" si="86"/>
        <v>#NUM!</v>
      </c>
      <c r="AH2315" s="82">
        <f>_xll.qlIndexFixing($Y$21,$AC2315,TRUE,_xll.ohTrigger(trigger))</f>
        <v>1.4989888346314095E-2</v>
      </c>
      <c r="AI2315" s="43" t="e">
        <f>_xll.qlIndexFixing($Y$6,$AC2315,TRUE,trigger)</f>
        <v>#NUM!</v>
      </c>
      <c r="AJ2315" s="45" t="e">
        <f t="shared" si="87"/>
        <v>#NUM!</v>
      </c>
    </row>
    <row r="2316" spans="28:36" x14ac:dyDescent="0.2">
      <c r="AB2316" s="114" t="s">
        <v>87</v>
      </c>
      <c r="AC2316" s="40">
        <f>_xll.qlInterestRateIndexFixingDate($Y$21,AD2316)</f>
        <v>55627</v>
      </c>
      <c r="AD2316" s="40">
        <f>_xll.qlCalendarAdvance(calendar,$AD2315,AB2316,,,trigger)</f>
        <v>55633</v>
      </c>
      <c r="AE2316" s="40">
        <f>_xll.qlInterestRateIndexMaturity($Y$21,AD2316,)</f>
        <v>55724</v>
      </c>
      <c r="AF2316" s="43" t="e">
        <f>_xll.qlTenorBasisValue(TenorBasis3M,AD2316,_xll.ohTrigger(trigger,$Y$36))</f>
        <v>#NUM!</v>
      </c>
      <c r="AG2316" s="82" t="e">
        <f t="shared" si="86"/>
        <v>#NUM!</v>
      </c>
      <c r="AH2316" s="82">
        <f>_xll.qlIndexFixing($Y$21,$AC2316,TRUE,_xll.ohTrigger(trigger))</f>
        <v>1.4983257624244222E-2</v>
      </c>
      <c r="AI2316" s="43" t="e">
        <f>_xll.qlIndexFixing($Y$6,$AC2316,TRUE,trigger)</f>
        <v>#NUM!</v>
      </c>
      <c r="AJ2316" s="45" t="e">
        <f t="shared" si="87"/>
        <v>#NUM!</v>
      </c>
    </row>
    <row r="2317" spans="28:36" x14ac:dyDescent="0.2">
      <c r="AB2317" s="114" t="s">
        <v>87</v>
      </c>
      <c r="AC2317" s="40">
        <f>_xll.qlInterestRateIndexFixingDate($Y$21,AD2317)</f>
        <v>55638</v>
      </c>
      <c r="AD2317" s="40">
        <f>_xll.qlCalendarAdvance(calendar,$AD2316,AB2317,,,trigger)</f>
        <v>55641</v>
      </c>
      <c r="AE2317" s="40">
        <f>_xll.qlInterestRateIndexMaturity($Y$21,AD2317,)</f>
        <v>55733</v>
      </c>
      <c r="AF2317" s="43" t="e">
        <f>_xll.qlTenorBasisValue(TenorBasis3M,AD2317,_xll.ohTrigger(trigger,$Y$36))</f>
        <v>#NUM!</v>
      </c>
      <c r="AG2317" s="82" t="e">
        <f t="shared" si="86"/>
        <v>#NUM!</v>
      </c>
      <c r="AH2317" s="82">
        <f>_xll.qlIndexFixing($Y$21,$AC2317,TRUE,_xll.ohTrigger(trigger))</f>
        <v>1.497546835216002E-2</v>
      </c>
      <c r="AI2317" s="43" t="e">
        <f>_xll.qlIndexFixing($Y$6,$AC2317,TRUE,trigger)</f>
        <v>#NUM!</v>
      </c>
      <c r="AJ2317" s="45" t="e">
        <f t="shared" si="87"/>
        <v>#NUM!</v>
      </c>
    </row>
    <row r="2318" spans="28:36" x14ac:dyDescent="0.2">
      <c r="AB2318" s="114" t="s">
        <v>87</v>
      </c>
      <c r="AC2318" s="40">
        <f>_xll.qlInterestRateIndexFixingDate($Y$21,AD2318)</f>
        <v>55646</v>
      </c>
      <c r="AD2318" s="40">
        <f>_xll.qlCalendarAdvance(calendar,$AD2317,AB2318,,,trigger)</f>
        <v>55648</v>
      </c>
      <c r="AE2318" s="40">
        <f>_xll.qlInterestRateIndexMaturity($Y$21,AD2318,)</f>
        <v>55740</v>
      </c>
      <c r="AF2318" s="43" t="e">
        <f>_xll.qlTenorBasisValue(TenorBasis3M,AD2318,_xll.ohTrigger(trigger,$Y$36))</f>
        <v>#NUM!</v>
      </c>
      <c r="AG2318" s="82" t="e">
        <f t="shared" si="86"/>
        <v>#NUM!</v>
      </c>
      <c r="AH2318" s="82">
        <f>_xll.qlIndexFixing($Y$21,$AC2318,TRUE,_xll.ohTrigger(trigger))</f>
        <v>1.496876537734656E-2</v>
      </c>
      <c r="AI2318" s="43" t="e">
        <f>_xll.qlIndexFixing($Y$6,$AC2318,TRUE,trigger)</f>
        <v>#NUM!</v>
      </c>
      <c r="AJ2318" s="45" t="e">
        <f t="shared" si="87"/>
        <v>#NUM!</v>
      </c>
    </row>
    <row r="2319" spans="28:36" x14ac:dyDescent="0.2">
      <c r="AB2319" s="114" t="s">
        <v>87</v>
      </c>
      <c r="AC2319" s="40">
        <f>_xll.qlInterestRateIndexFixingDate($Y$21,AD2319)</f>
        <v>55653</v>
      </c>
      <c r="AD2319" s="40">
        <f>_xll.qlCalendarAdvance(calendar,$AD2318,AB2319,,,trigger)</f>
        <v>55655</v>
      </c>
      <c r="AE2319" s="40">
        <f>_xll.qlInterestRateIndexMaturity($Y$21,AD2319,)</f>
        <v>55747</v>
      </c>
      <c r="AF2319" s="43" t="e">
        <f>_xll.qlTenorBasisValue(TenorBasis3M,AD2319,_xll.ohTrigger(trigger,$Y$36))</f>
        <v>#NUM!</v>
      </c>
      <c r="AG2319" s="82" t="e">
        <f t="shared" si="86"/>
        <v>#NUM!</v>
      </c>
      <c r="AH2319" s="82">
        <f>_xll.qlIndexFixing($Y$21,$AC2319,TRUE,_xll.ohTrigger(trigger))</f>
        <v>1.4962029896951395E-2</v>
      </c>
      <c r="AI2319" s="43" t="e">
        <f>_xll.qlIndexFixing($Y$6,$AC2319,TRUE,trigger)</f>
        <v>#NUM!</v>
      </c>
      <c r="AJ2319" s="45" t="e">
        <f t="shared" si="87"/>
        <v>#NUM!</v>
      </c>
    </row>
    <row r="2320" spans="28:36" x14ac:dyDescent="0.2">
      <c r="AB2320" s="114" t="s">
        <v>87</v>
      </c>
      <c r="AC2320" s="40">
        <f>_xll.qlInterestRateIndexFixingDate($Y$21,AD2320)</f>
        <v>55660</v>
      </c>
      <c r="AD2320" s="40">
        <f>_xll.qlCalendarAdvance(calendar,$AD2319,AB2320,,,trigger)</f>
        <v>55662</v>
      </c>
      <c r="AE2320" s="40">
        <f>_xll.qlInterestRateIndexMaturity($Y$21,AD2320,)</f>
        <v>55754</v>
      </c>
      <c r="AF2320" s="43" t="e">
        <f>_xll.qlTenorBasisValue(TenorBasis3M,AD2320,_xll.ohTrigger(trigger,$Y$36))</f>
        <v>#NUM!</v>
      </c>
      <c r="AG2320" s="82" t="e">
        <f t="shared" si="86"/>
        <v>#NUM!</v>
      </c>
      <c r="AH2320" s="82">
        <f>_xll.qlIndexFixing($Y$21,$AC2320,TRUE,_xll.ohTrigger(trigger))</f>
        <v>1.495526191114048E-2</v>
      </c>
      <c r="AI2320" s="43" t="e">
        <f>_xll.qlIndexFixing($Y$6,$AC2320,TRUE,trigger)</f>
        <v>#NUM!</v>
      </c>
      <c r="AJ2320" s="45" t="e">
        <f t="shared" si="87"/>
        <v>#NUM!</v>
      </c>
    </row>
    <row r="2321" spans="28:36" x14ac:dyDescent="0.2">
      <c r="AB2321" s="114" t="s">
        <v>87</v>
      </c>
      <c r="AC2321" s="40">
        <f>_xll.qlInterestRateIndexFixingDate($Y$21,AD2321)</f>
        <v>55667</v>
      </c>
      <c r="AD2321" s="40">
        <f>_xll.qlCalendarAdvance(calendar,$AD2320,AB2321,,,trigger)</f>
        <v>55669</v>
      </c>
      <c r="AE2321" s="40">
        <f>_xll.qlInterestRateIndexMaturity($Y$21,AD2321,)</f>
        <v>55761</v>
      </c>
      <c r="AF2321" s="43" t="e">
        <f>_xll.qlTenorBasisValue(TenorBasis3M,AD2321,_xll.ohTrigger(trigger,$Y$36))</f>
        <v>#NUM!</v>
      </c>
      <c r="AG2321" s="82" t="e">
        <f t="shared" si="86"/>
        <v>#NUM!</v>
      </c>
      <c r="AH2321" s="82">
        <f>_xll.qlIndexFixing($Y$21,$AC2321,TRUE,_xll.ohTrigger(trigger))</f>
        <v>1.4948461420082375E-2</v>
      </c>
      <c r="AI2321" s="43" t="e">
        <f>_xll.qlIndexFixing($Y$6,$AC2321,TRUE,trigger)</f>
        <v>#NUM!</v>
      </c>
      <c r="AJ2321" s="45" t="e">
        <f t="shared" si="87"/>
        <v>#NUM!</v>
      </c>
    </row>
    <row r="2322" spans="28:36" x14ac:dyDescent="0.2">
      <c r="AB2322" s="114" t="s">
        <v>87</v>
      </c>
      <c r="AC2322" s="40">
        <f>_xll.qlInterestRateIndexFixingDate($Y$21,AD2322)</f>
        <v>55674</v>
      </c>
      <c r="AD2322" s="40">
        <f>_xll.qlCalendarAdvance(calendar,$AD2321,AB2322,,,trigger)</f>
        <v>55676</v>
      </c>
      <c r="AE2322" s="40">
        <f>_xll.qlInterestRateIndexMaturity($Y$21,AD2322,)</f>
        <v>55768</v>
      </c>
      <c r="AF2322" s="43" t="e">
        <f>_xll.qlTenorBasisValue(TenorBasis3M,AD2322,_xll.ohTrigger(trigger,$Y$36))</f>
        <v>#NUM!</v>
      </c>
      <c r="AG2322" s="82" t="e">
        <f t="shared" si="86"/>
        <v>#NUM!</v>
      </c>
      <c r="AH2322" s="82">
        <f>_xll.qlIndexFixing($Y$21,$AC2322,TRUE,_xll.ohTrigger(trigger))</f>
        <v>1.4941628423948248E-2</v>
      </c>
      <c r="AI2322" s="43" t="e">
        <f>_xll.qlIndexFixing($Y$6,$AC2322,TRUE,trigger)</f>
        <v>#NUM!</v>
      </c>
      <c r="AJ2322" s="45" t="e">
        <f t="shared" si="87"/>
        <v>#NUM!</v>
      </c>
    </row>
    <row r="2323" spans="28:36" x14ac:dyDescent="0.2">
      <c r="AB2323" s="114" t="s">
        <v>87</v>
      </c>
      <c r="AC2323" s="40">
        <f>_xll.qlInterestRateIndexFixingDate($Y$21,AD2323)</f>
        <v>55681</v>
      </c>
      <c r="AD2323" s="40">
        <f>_xll.qlCalendarAdvance(calendar,$AD2322,AB2323,,,trigger)</f>
        <v>55683</v>
      </c>
      <c r="AE2323" s="40">
        <f>_xll.qlInterestRateIndexMaturity($Y$21,AD2323,)</f>
        <v>55775</v>
      </c>
      <c r="AF2323" s="43" t="e">
        <f>_xll.qlTenorBasisValue(TenorBasis3M,AD2323,_xll.ohTrigger(trigger,$Y$36))</f>
        <v>#NUM!</v>
      </c>
      <c r="AG2323" s="82" t="e">
        <f t="shared" si="86"/>
        <v>#NUM!</v>
      </c>
      <c r="AH2323" s="82">
        <f>_xll.qlIndexFixing($Y$21,$AC2323,TRUE,_xll.ohTrigger(trigger))</f>
        <v>1.4934762922904923E-2</v>
      </c>
      <c r="AI2323" s="43" t="e">
        <f>_xll.qlIndexFixing($Y$6,$AC2323,TRUE,trigger)</f>
        <v>#NUM!</v>
      </c>
      <c r="AJ2323" s="45" t="e">
        <f t="shared" si="87"/>
        <v>#NUM!</v>
      </c>
    </row>
    <row r="2324" spans="28:36" x14ac:dyDescent="0.2">
      <c r="AB2324" s="114" t="s">
        <v>87</v>
      </c>
      <c r="AC2324" s="40">
        <f>_xll.qlInterestRateIndexFixingDate($Y$21,AD2324)</f>
        <v>55688</v>
      </c>
      <c r="AD2324" s="40">
        <f>_xll.qlCalendarAdvance(calendar,$AD2323,AB2324,,,trigger)</f>
        <v>55690</v>
      </c>
      <c r="AE2324" s="40">
        <f>_xll.qlInterestRateIndexMaturity($Y$21,AD2324,)</f>
        <v>55782</v>
      </c>
      <c r="AF2324" s="43" t="e">
        <f>_xll.qlTenorBasisValue(TenorBasis3M,AD2324,_xll.ohTrigger(trigger,$Y$36))</f>
        <v>#NUM!</v>
      </c>
      <c r="AG2324" s="82" t="e">
        <f t="shared" si="86"/>
        <v>#NUM!</v>
      </c>
      <c r="AH2324" s="82">
        <f>_xll.qlIndexFixing($Y$21,$AC2324,TRUE,_xll.ohTrigger(trigger))</f>
        <v>1.4927864917123565E-2</v>
      </c>
      <c r="AI2324" s="43" t="e">
        <f>_xll.qlIndexFixing($Y$6,$AC2324,TRUE,trigger)</f>
        <v>#NUM!</v>
      </c>
      <c r="AJ2324" s="45" t="e">
        <f t="shared" si="87"/>
        <v>#NUM!</v>
      </c>
    </row>
    <row r="2325" spans="28:36" x14ac:dyDescent="0.2">
      <c r="AB2325" s="114" t="s">
        <v>87</v>
      </c>
      <c r="AC2325" s="40">
        <f>_xll.qlInterestRateIndexFixingDate($Y$21,AD2325)</f>
        <v>55695</v>
      </c>
      <c r="AD2325" s="40">
        <f>_xll.qlCalendarAdvance(calendar,$AD2324,AB2325,,,trigger)</f>
        <v>55697</v>
      </c>
      <c r="AE2325" s="40">
        <f>_xll.qlInterestRateIndexMaturity($Y$21,AD2325,)</f>
        <v>55789</v>
      </c>
      <c r="AF2325" s="43" t="e">
        <f>_xll.qlTenorBasisValue(TenorBasis3M,AD2325,_xll.ohTrigger(trigger,$Y$36))</f>
        <v>#NUM!</v>
      </c>
      <c r="AG2325" s="82" t="e">
        <f t="shared" si="86"/>
        <v>#NUM!</v>
      </c>
      <c r="AH2325" s="82">
        <f>_xll.qlIndexFixing($Y$21,$AC2325,TRUE,_xll.ohTrigger(trigger))</f>
        <v>1.4920934406776212E-2</v>
      </c>
      <c r="AI2325" s="43" t="e">
        <f>_xll.qlIndexFixing($Y$6,$AC2325,TRUE,trigger)</f>
        <v>#NUM!</v>
      </c>
      <c r="AJ2325" s="45" t="e">
        <f t="shared" si="87"/>
        <v>#NUM!</v>
      </c>
    </row>
    <row r="2326" spans="28:36" x14ac:dyDescent="0.2">
      <c r="AB2326" s="114" t="s">
        <v>87</v>
      </c>
      <c r="AC2326" s="40">
        <f>_xll.qlInterestRateIndexFixingDate($Y$21,AD2326)</f>
        <v>55702</v>
      </c>
      <c r="AD2326" s="40">
        <f>_xll.qlCalendarAdvance(calendar,$AD2325,AB2326,,,trigger)</f>
        <v>55704</v>
      </c>
      <c r="AE2326" s="40">
        <f>_xll.qlInterestRateIndexMaturity($Y$21,AD2326,)</f>
        <v>55796</v>
      </c>
      <c r="AF2326" s="43" t="e">
        <f>_xll.qlTenorBasisValue(TenorBasis3M,AD2326,_xll.ohTrigger(trigger,$Y$36))</f>
        <v>#NUM!</v>
      </c>
      <c r="AG2326" s="82" t="e">
        <f t="shared" si="86"/>
        <v>#NUM!</v>
      </c>
      <c r="AH2326" s="82">
        <f>_xll.qlIndexFixing($Y$21,$AC2326,TRUE,_xll.ohTrigger(trigger))</f>
        <v>1.4913971392034032E-2</v>
      </c>
      <c r="AI2326" s="43" t="e">
        <f>_xll.qlIndexFixing($Y$6,$AC2326,TRUE,trigger)</f>
        <v>#NUM!</v>
      </c>
      <c r="AJ2326" s="45" t="e">
        <f t="shared" si="87"/>
        <v>#NUM!</v>
      </c>
    </row>
    <row r="2327" spans="28:36" x14ac:dyDescent="0.2">
      <c r="AB2327" s="114" t="s">
        <v>87</v>
      </c>
      <c r="AC2327" s="40">
        <f>_xll.qlInterestRateIndexFixingDate($Y$21,AD2327)</f>
        <v>55709</v>
      </c>
      <c r="AD2327" s="40">
        <f>_xll.qlCalendarAdvance(calendar,$AD2326,AB2327,,,trigger)</f>
        <v>55711</v>
      </c>
      <c r="AE2327" s="40">
        <f>_xll.qlInterestRateIndexMaturity($Y$21,AD2327,)</f>
        <v>55803</v>
      </c>
      <c r="AF2327" s="43" t="e">
        <f>_xll.qlTenorBasisValue(TenorBasis3M,AD2327,_xll.ohTrigger(trigger,$Y$36))</f>
        <v>#NUM!</v>
      </c>
      <c r="AG2327" s="82" t="e">
        <f t="shared" si="86"/>
        <v>#NUM!</v>
      </c>
      <c r="AH2327" s="82">
        <f>_xll.qlIndexFixing($Y$21,$AC2327,TRUE,_xll.ohTrigger(trigger))</f>
        <v>1.4906975873072534E-2</v>
      </c>
      <c r="AI2327" s="43" t="e">
        <f>_xll.qlIndexFixing($Y$6,$AC2327,TRUE,trigger)</f>
        <v>#NUM!</v>
      </c>
      <c r="AJ2327" s="45" t="e">
        <f t="shared" si="87"/>
        <v>#NUM!</v>
      </c>
    </row>
    <row r="2328" spans="28:36" x14ac:dyDescent="0.2">
      <c r="AB2328" s="114" t="s">
        <v>87</v>
      </c>
      <c r="AC2328" s="40">
        <f>_xll.qlInterestRateIndexFixingDate($Y$21,AD2328)</f>
        <v>55716</v>
      </c>
      <c r="AD2328" s="40">
        <f>_xll.qlCalendarAdvance(calendar,$AD2327,AB2328,,,trigger)</f>
        <v>55718</v>
      </c>
      <c r="AE2328" s="40">
        <f>_xll.qlInterestRateIndexMaturity($Y$21,AD2328,)</f>
        <v>55810</v>
      </c>
      <c r="AF2328" s="43" t="e">
        <f>_xll.qlTenorBasisValue(TenorBasis3M,AD2328,_xll.ohTrigger(trigger,$Y$36))</f>
        <v>#NUM!</v>
      </c>
      <c r="AG2328" s="82" t="e">
        <f t="shared" si="86"/>
        <v>#NUM!</v>
      </c>
      <c r="AH2328" s="82">
        <f>_xll.qlIndexFixing($Y$21,$AC2328,TRUE,_xll.ohTrigger(trigger))</f>
        <v>1.4899947850058545E-2</v>
      </c>
      <c r="AI2328" s="43" t="e">
        <f>_xll.qlIndexFixing($Y$6,$AC2328,TRUE,trigger)</f>
        <v>#NUM!</v>
      </c>
      <c r="AJ2328" s="45" t="e">
        <f t="shared" si="87"/>
        <v>#NUM!</v>
      </c>
    </row>
    <row r="2329" spans="28:36" x14ac:dyDescent="0.2">
      <c r="AB2329" s="114" t="s">
        <v>87</v>
      </c>
      <c r="AC2329" s="40">
        <f>_xll.qlInterestRateIndexFixingDate($Y$21,AD2329)</f>
        <v>55723</v>
      </c>
      <c r="AD2329" s="40">
        <f>_xll.qlCalendarAdvance(calendar,$AD2328,AB2329,,,trigger)</f>
        <v>55725</v>
      </c>
      <c r="AE2329" s="40">
        <f>_xll.qlInterestRateIndexMaturity($Y$21,AD2329,)</f>
        <v>55817</v>
      </c>
      <c r="AF2329" s="43" t="e">
        <f>_xll.qlTenorBasisValue(TenorBasis3M,AD2329,_xll.ohTrigger(trigger,$Y$36))</f>
        <v>#NUM!</v>
      </c>
      <c r="AG2329" s="82" t="e">
        <f t="shared" si="86"/>
        <v>#NUM!</v>
      </c>
      <c r="AH2329" s="82">
        <f>_xll.qlIndexFixing($Y$21,$AC2329,TRUE,_xll.ohTrigger(trigger))</f>
        <v>1.4892887323177131E-2</v>
      </c>
      <c r="AI2329" s="43" t="e">
        <f>_xll.qlIndexFixing($Y$6,$AC2329,TRUE,trigger)</f>
        <v>#NUM!</v>
      </c>
      <c r="AJ2329" s="45" t="e">
        <f t="shared" si="87"/>
        <v>#NUM!</v>
      </c>
    </row>
    <row r="2330" spans="28:36" x14ac:dyDescent="0.2">
      <c r="AB2330" s="114" t="s">
        <v>87</v>
      </c>
      <c r="AC2330" s="40">
        <f>_xll.qlInterestRateIndexFixingDate($Y$21,AD2330)</f>
        <v>55730</v>
      </c>
      <c r="AD2330" s="40">
        <f>_xll.qlCalendarAdvance(calendar,$AD2329,AB2330,,,trigger)</f>
        <v>55732</v>
      </c>
      <c r="AE2330" s="40">
        <f>_xll.qlInterestRateIndexMaturity($Y$21,AD2330,)</f>
        <v>55824</v>
      </c>
      <c r="AF2330" s="43" t="e">
        <f>_xll.qlTenorBasisValue(TenorBasis3M,AD2330,_xll.ohTrigger(trigger,$Y$36))</f>
        <v>#NUM!</v>
      </c>
      <c r="AG2330" s="82" t="e">
        <f t="shared" si="86"/>
        <v>#NUM!</v>
      </c>
      <c r="AH2330" s="82">
        <f>_xll.qlIndexFixing($Y$21,$AC2330,TRUE,_xll.ohTrigger(trigger))</f>
        <v>1.4885794292595116E-2</v>
      </c>
      <c r="AI2330" s="43" t="e">
        <f>_xll.qlIndexFixing($Y$6,$AC2330,TRUE,trigger)</f>
        <v>#NUM!</v>
      </c>
      <c r="AJ2330" s="45" t="e">
        <f t="shared" si="87"/>
        <v>#NUM!</v>
      </c>
    </row>
    <row r="2331" spans="28:36" x14ac:dyDescent="0.2">
      <c r="AB2331" s="114" t="s">
        <v>87</v>
      </c>
      <c r="AC2331" s="40">
        <f>_xll.qlInterestRateIndexFixingDate($Y$21,AD2331)</f>
        <v>55737</v>
      </c>
      <c r="AD2331" s="40">
        <f>_xll.qlCalendarAdvance(calendar,$AD2330,AB2331,,,trigger)</f>
        <v>55739</v>
      </c>
      <c r="AE2331" s="40">
        <f>_xll.qlInterestRateIndexMaturity($Y$21,AD2331,)</f>
        <v>55831</v>
      </c>
      <c r="AF2331" s="43" t="e">
        <f>_xll.qlTenorBasisValue(TenorBasis3M,AD2331,_xll.ohTrigger(trigger,$Y$36))</f>
        <v>#NUM!</v>
      </c>
      <c r="AG2331" s="82" t="e">
        <f t="shared" si="86"/>
        <v>#NUM!</v>
      </c>
      <c r="AH2331" s="82">
        <f>_xll.qlIndexFixing($Y$21,$AC2331,TRUE,_xll.ohTrigger(trigger))</f>
        <v>1.487866875849062E-2</v>
      </c>
      <c r="AI2331" s="43" t="e">
        <f>_xll.qlIndexFixing($Y$6,$AC2331,TRUE,trigger)</f>
        <v>#NUM!</v>
      </c>
      <c r="AJ2331" s="45" t="e">
        <f t="shared" si="87"/>
        <v>#NUM!</v>
      </c>
    </row>
    <row r="2332" spans="28:36" x14ac:dyDescent="0.2">
      <c r="AB2332" s="114" t="s">
        <v>87</v>
      </c>
      <c r="AC2332" s="40">
        <f>_xll.qlInterestRateIndexFixingDate($Y$21,AD2332)</f>
        <v>55744</v>
      </c>
      <c r="AD2332" s="40">
        <f>_xll.qlCalendarAdvance(calendar,$AD2331,AB2332,,,trigger)</f>
        <v>55746</v>
      </c>
      <c r="AE2332" s="40">
        <f>_xll.qlInterestRateIndexMaturity($Y$21,AD2332,)</f>
        <v>55838</v>
      </c>
      <c r="AF2332" s="43" t="e">
        <f>_xll.qlTenorBasisValue(TenorBasis3M,AD2332,_xll.ohTrigger(trigger,$Y$36))</f>
        <v>#NUM!</v>
      </c>
      <c r="AG2332" s="82" t="e">
        <f t="shared" si="86"/>
        <v>#NUM!</v>
      </c>
      <c r="AH2332" s="82">
        <f>_xll.qlIndexFixing($Y$21,$AC2332,TRUE,_xll.ohTrigger(trigger))</f>
        <v>1.4871510721042629E-2</v>
      </c>
      <c r="AI2332" s="43" t="e">
        <f>_xll.qlIndexFixing($Y$6,$AC2332,TRUE,trigger)</f>
        <v>#NUM!</v>
      </c>
      <c r="AJ2332" s="45" t="e">
        <f t="shared" si="87"/>
        <v>#NUM!</v>
      </c>
    </row>
    <row r="2333" spans="28:36" x14ac:dyDescent="0.2">
      <c r="AB2333" s="114" t="s">
        <v>87</v>
      </c>
      <c r="AC2333" s="40">
        <f>_xll.qlInterestRateIndexFixingDate($Y$21,AD2333)</f>
        <v>55751</v>
      </c>
      <c r="AD2333" s="40">
        <f>_xll.qlCalendarAdvance(calendar,$AD2332,AB2333,,,trigger)</f>
        <v>55753</v>
      </c>
      <c r="AE2333" s="40">
        <f>_xll.qlInterestRateIndexMaturity($Y$21,AD2333,)</f>
        <v>55845</v>
      </c>
      <c r="AF2333" s="43" t="e">
        <f>_xll.qlTenorBasisValue(TenorBasis3M,AD2333,_xll.ohTrigger(trigger,$Y$36))</f>
        <v>#NUM!</v>
      </c>
      <c r="AG2333" s="82" t="e">
        <f t="shared" si="86"/>
        <v>#NUM!</v>
      </c>
      <c r="AH2333" s="82">
        <f>_xll.qlIndexFixing($Y$21,$AC2333,TRUE,_xll.ohTrigger(trigger))</f>
        <v>1.4864320180426653E-2</v>
      </c>
      <c r="AI2333" s="43" t="e">
        <f>_xll.qlIndexFixing($Y$6,$AC2333,TRUE,trigger)</f>
        <v>#NUM!</v>
      </c>
      <c r="AJ2333" s="45" t="e">
        <f t="shared" si="87"/>
        <v>#NUM!</v>
      </c>
    </row>
    <row r="2334" spans="28:36" x14ac:dyDescent="0.2">
      <c r="AB2334" s="114" t="s">
        <v>87</v>
      </c>
      <c r="AC2334" s="40">
        <f>_xll.qlInterestRateIndexFixingDate($Y$21,AD2334)</f>
        <v>55758</v>
      </c>
      <c r="AD2334" s="40">
        <f>_xll.qlCalendarAdvance(calendar,$AD2333,AB2334,,,trigger)</f>
        <v>55760</v>
      </c>
      <c r="AE2334" s="40">
        <f>_xll.qlInterestRateIndexMaturity($Y$21,AD2334,)</f>
        <v>55852</v>
      </c>
      <c r="AF2334" s="43" t="e">
        <f>_xll.qlTenorBasisValue(TenorBasis3M,AD2334,_xll.ohTrigger(trigger,$Y$36))</f>
        <v>#NUM!</v>
      </c>
      <c r="AG2334" s="82" t="e">
        <f t="shared" si="86"/>
        <v>#NUM!</v>
      </c>
      <c r="AH2334" s="82">
        <f>_xll.qlIndexFixing($Y$21,$AC2334,TRUE,_xll.ohTrigger(trigger))</f>
        <v>1.485709713682342E-2</v>
      </c>
      <c r="AI2334" s="43" t="e">
        <f>_xll.qlIndexFixing($Y$6,$AC2334,TRUE,trigger)</f>
        <v>#NUM!</v>
      </c>
      <c r="AJ2334" s="45" t="e">
        <f t="shared" si="87"/>
        <v>#NUM!</v>
      </c>
    </row>
    <row r="2335" spans="28:36" x14ac:dyDescent="0.2">
      <c r="AB2335" s="114" t="s">
        <v>87</v>
      </c>
      <c r="AC2335" s="40">
        <f>_xll.qlInterestRateIndexFixingDate($Y$21,AD2335)</f>
        <v>55765</v>
      </c>
      <c r="AD2335" s="40">
        <f>_xll.qlCalendarAdvance(calendar,$AD2334,AB2335,,,trigger)</f>
        <v>55767</v>
      </c>
      <c r="AE2335" s="40">
        <f>_xll.qlInterestRateIndexMaturity($Y$21,AD2335,)</f>
        <v>55858</v>
      </c>
      <c r="AF2335" s="43" t="e">
        <f>_xll.qlTenorBasisValue(TenorBasis3M,AD2335,_xll.ohTrigger(trigger,$Y$36))</f>
        <v>#NUM!</v>
      </c>
      <c r="AG2335" s="82" t="e">
        <f t="shared" si="86"/>
        <v>#NUM!</v>
      </c>
      <c r="AH2335" s="82">
        <f>_xll.qlIndexFixing($Y$21,$AC2335,TRUE,_xll.ohTrigger(trigger))</f>
        <v>1.4850060076117269E-2</v>
      </c>
      <c r="AI2335" s="43" t="e">
        <f>_xll.qlIndexFixing($Y$6,$AC2335,TRUE,trigger)</f>
        <v>#NUM!</v>
      </c>
      <c r="AJ2335" s="45" t="e">
        <f t="shared" si="87"/>
        <v>#NUM!</v>
      </c>
    </row>
    <row r="2336" spans="28:36" x14ac:dyDescent="0.2">
      <c r="AB2336" s="114" t="s">
        <v>87</v>
      </c>
      <c r="AC2336" s="40">
        <f>_xll.qlInterestRateIndexFixingDate($Y$21,AD2336)</f>
        <v>55772</v>
      </c>
      <c r="AD2336" s="40">
        <f>_xll.qlCalendarAdvance(calendar,$AD2335,AB2336,,,trigger)</f>
        <v>55774</v>
      </c>
      <c r="AE2336" s="40">
        <f>_xll.qlInterestRateIndexMaturity($Y$21,AD2336,)</f>
        <v>55865</v>
      </c>
      <c r="AF2336" s="43" t="e">
        <f>_xll.qlTenorBasisValue(TenorBasis3M,AD2336,_xll.ohTrigger(trigger,$Y$36))</f>
        <v>#NUM!</v>
      </c>
      <c r="AG2336" s="82" t="e">
        <f t="shared" si="86"/>
        <v>#NUM!</v>
      </c>
      <c r="AH2336" s="82">
        <f>_xll.qlIndexFixing($Y$21,$AC2336,TRUE,_xll.ohTrigger(trigger))</f>
        <v>1.4842774648571628E-2</v>
      </c>
      <c r="AI2336" s="43" t="e">
        <f>_xll.qlIndexFixing($Y$6,$AC2336,TRUE,trigger)</f>
        <v>#NUM!</v>
      </c>
      <c r="AJ2336" s="45" t="e">
        <f t="shared" si="87"/>
        <v>#NUM!</v>
      </c>
    </row>
    <row r="2337" spans="28:36" x14ac:dyDescent="0.2">
      <c r="AB2337" s="114" t="s">
        <v>87</v>
      </c>
      <c r="AC2337" s="40">
        <f>_xll.qlInterestRateIndexFixingDate($Y$21,AD2337)</f>
        <v>55779</v>
      </c>
      <c r="AD2337" s="40">
        <f>_xll.qlCalendarAdvance(calendar,$AD2336,AB2337,,,trigger)</f>
        <v>55781</v>
      </c>
      <c r="AE2337" s="40">
        <f>_xll.qlInterestRateIndexMaturity($Y$21,AD2337,)</f>
        <v>55872</v>
      </c>
      <c r="AF2337" s="43" t="e">
        <f>_xll.qlTenorBasisValue(TenorBasis3M,AD2337,_xll.ohTrigger(trigger,$Y$36))</f>
        <v>#NUM!</v>
      </c>
      <c r="AG2337" s="82" t="e">
        <f t="shared" si="86"/>
        <v>#NUM!</v>
      </c>
      <c r="AH2337" s="82">
        <f>_xll.qlIndexFixing($Y$21,$AC2337,TRUE,_xll.ohTrigger(trigger))</f>
        <v>1.4835456719754864E-2</v>
      </c>
      <c r="AI2337" s="43" t="e">
        <f>_xll.qlIndexFixing($Y$6,$AC2337,TRUE,trigger)</f>
        <v>#NUM!</v>
      </c>
      <c r="AJ2337" s="45" t="e">
        <f t="shared" si="87"/>
        <v>#NUM!</v>
      </c>
    </row>
    <row r="2338" spans="28:36" x14ac:dyDescent="0.2">
      <c r="AB2338" s="114" t="s">
        <v>87</v>
      </c>
      <c r="AC2338" s="40">
        <f>_xll.qlInterestRateIndexFixingDate($Y$21,AD2338)</f>
        <v>55786</v>
      </c>
      <c r="AD2338" s="40">
        <f>_xll.qlCalendarAdvance(calendar,$AD2337,AB2338,,,trigger)</f>
        <v>55788</v>
      </c>
      <c r="AE2338" s="40">
        <f>_xll.qlInterestRateIndexMaturity($Y$21,AD2338,)</f>
        <v>55880</v>
      </c>
      <c r="AF2338" s="43" t="e">
        <f>_xll.qlTenorBasisValue(TenorBasis3M,AD2338,_xll.ohTrigger(trigger,$Y$36))</f>
        <v>#NUM!</v>
      </c>
      <c r="AG2338" s="82" t="e">
        <f t="shared" si="86"/>
        <v>#NUM!</v>
      </c>
      <c r="AH2338" s="82">
        <f>_xll.qlIndexFixing($Y$21,$AC2338,TRUE,_xll.ohTrigger(trigger))</f>
        <v>1.4827879936121998E-2</v>
      </c>
      <c r="AI2338" s="43" t="e">
        <f>_xll.qlIndexFixing($Y$6,$AC2338,TRUE,trigger)</f>
        <v>#NUM!</v>
      </c>
      <c r="AJ2338" s="45" t="e">
        <f t="shared" si="87"/>
        <v>#NUM!</v>
      </c>
    </row>
    <row r="2339" spans="28:36" x14ac:dyDescent="0.2">
      <c r="AB2339" s="114" t="s">
        <v>87</v>
      </c>
      <c r="AC2339" s="40">
        <f>_xll.qlInterestRateIndexFixingDate($Y$21,AD2339)</f>
        <v>55793</v>
      </c>
      <c r="AD2339" s="40">
        <f>_xll.qlCalendarAdvance(calendar,$AD2338,AB2339,,,trigger)</f>
        <v>55795</v>
      </c>
      <c r="AE2339" s="40">
        <f>_xll.qlInterestRateIndexMaturity($Y$21,AD2339,)</f>
        <v>55887</v>
      </c>
      <c r="AF2339" s="43" t="e">
        <f>_xll.qlTenorBasisValue(TenorBasis3M,AD2339,_xll.ohTrigger(trigger,$Y$36))</f>
        <v>#NUM!</v>
      </c>
      <c r="AG2339" s="82" t="e">
        <f t="shared" si="86"/>
        <v>#NUM!</v>
      </c>
      <c r="AH2339" s="82">
        <f>_xll.qlIndexFixing($Y$21,$AC2339,TRUE,_xll.ohTrigger(trigger))</f>
        <v>1.4820494380282923E-2</v>
      </c>
      <c r="AI2339" s="43" t="e">
        <f>_xll.qlIndexFixing($Y$6,$AC2339,TRUE,trigger)</f>
        <v>#NUM!</v>
      </c>
      <c r="AJ2339" s="45" t="e">
        <f t="shared" si="87"/>
        <v>#NUM!</v>
      </c>
    </row>
    <row r="2340" spans="28:36" x14ac:dyDescent="0.2">
      <c r="AB2340" s="114" t="s">
        <v>87</v>
      </c>
      <c r="AC2340" s="40">
        <f>_xll.qlInterestRateIndexFixingDate($Y$21,AD2340)</f>
        <v>55800</v>
      </c>
      <c r="AD2340" s="40">
        <f>_xll.qlCalendarAdvance(calendar,$AD2339,AB2340,,,trigger)</f>
        <v>55802</v>
      </c>
      <c r="AE2340" s="40">
        <f>_xll.qlInterestRateIndexMaturity($Y$21,AD2340,)</f>
        <v>55894</v>
      </c>
      <c r="AF2340" s="43" t="e">
        <f>_xll.qlTenorBasisValue(TenorBasis3M,AD2340,_xll.ohTrigger(trigger,$Y$36))</f>
        <v>#NUM!</v>
      </c>
      <c r="AG2340" s="82" t="e">
        <f t="shared" si="86"/>
        <v>#NUM!</v>
      </c>
      <c r="AH2340" s="82">
        <f>_xll.qlIndexFixing($Y$21,$AC2340,TRUE,_xll.ohTrigger(trigger))</f>
        <v>1.4813076322542678E-2</v>
      </c>
      <c r="AI2340" s="43" t="e">
        <f>_xll.qlIndexFixing($Y$6,$AC2340,TRUE,trigger)</f>
        <v>#NUM!</v>
      </c>
      <c r="AJ2340" s="45" t="e">
        <f t="shared" si="87"/>
        <v>#NUM!</v>
      </c>
    </row>
    <row r="2341" spans="28:36" x14ac:dyDescent="0.2">
      <c r="AB2341" s="114" t="s">
        <v>87</v>
      </c>
      <c r="AC2341" s="40">
        <f>_xll.qlInterestRateIndexFixingDate($Y$21,AD2341)</f>
        <v>55807</v>
      </c>
      <c r="AD2341" s="40">
        <f>_xll.qlCalendarAdvance(calendar,$AD2340,AB2341,,,trigger)</f>
        <v>55809</v>
      </c>
      <c r="AE2341" s="40">
        <f>_xll.qlInterestRateIndexMaturity($Y$21,AD2341,)</f>
        <v>55901</v>
      </c>
      <c r="AF2341" s="43" t="e">
        <f>_xll.qlTenorBasisValue(TenorBasis3M,AD2341,_xll.ohTrigger(trigger,$Y$36))</f>
        <v>#NUM!</v>
      </c>
      <c r="AG2341" s="82" t="e">
        <f t="shared" si="86"/>
        <v>#NUM!</v>
      </c>
      <c r="AH2341" s="82">
        <f>_xll.qlIndexFixing($Y$21,$AC2341,TRUE,_xll.ohTrigger(trigger))</f>
        <v>1.4805625763087199E-2</v>
      </c>
      <c r="AI2341" s="43" t="e">
        <f>_xll.qlIndexFixing($Y$6,$AC2341,TRUE,trigger)</f>
        <v>#NUM!</v>
      </c>
      <c r="AJ2341" s="45" t="e">
        <f t="shared" si="87"/>
        <v>#NUM!</v>
      </c>
    </row>
    <row r="2342" spans="28:36" x14ac:dyDescent="0.2">
      <c r="AB2342" s="114" t="s">
        <v>87</v>
      </c>
      <c r="AC2342" s="40">
        <f>_xll.qlInterestRateIndexFixingDate($Y$21,AD2342)</f>
        <v>55814</v>
      </c>
      <c r="AD2342" s="40">
        <f>_xll.qlCalendarAdvance(calendar,$AD2341,AB2342,,,trigger)</f>
        <v>55816</v>
      </c>
      <c r="AE2342" s="40">
        <f>_xll.qlInterestRateIndexMaturity($Y$21,AD2342,)</f>
        <v>55908</v>
      </c>
      <c r="AF2342" s="43" t="e">
        <f>_xll.qlTenorBasisValue(TenorBasis3M,AD2342,_xll.ohTrigger(trigger,$Y$36))</f>
        <v>#NUM!</v>
      </c>
      <c r="AG2342" s="82" t="e">
        <f t="shared" si="86"/>
        <v>#NUM!</v>
      </c>
      <c r="AH2342" s="82">
        <f>_xll.qlIndexFixing($Y$21,$AC2342,TRUE,_xll.ohTrigger(trigger))</f>
        <v>1.4798142702099821E-2</v>
      </c>
      <c r="AI2342" s="43" t="e">
        <f>_xll.qlIndexFixing($Y$6,$AC2342,TRUE,trigger)</f>
        <v>#NUM!</v>
      </c>
      <c r="AJ2342" s="45" t="e">
        <f t="shared" si="87"/>
        <v>#NUM!</v>
      </c>
    </row>
    <row r="2343" spans="28:36" x14ac:dyDescent="0.2">
      <c r="AB2343" s="114" t="s">
        <v>87</v>
      </c>
      <c r="AC2343" s="40">
        <f>_xll.qlInterestRateIndexFixingDate($Y$21,AD2343)</f>
        <v>55821</v>
      </c>
      <c r="AD2343" s="40">
        <f>_xll.qlCalendarAdvance(calendar,$AD2342,AB2343,,,trigger)</f>
        <v>55823</v>
      </c>
      <c r="AE2343" s="40">
        <f>_xll.qlInterestRateIndexMaturity($Y$21,AD2343,)</f>
        <v>55915</v>
      </c>
      <c r="AF2343" s="43" t="e">
        <f>_xll.qlTenorBasisValue(TenorBasis3M,AD2343,_xll.ohTrigger(trigger,$Y$36))</f>
        <v>#NUM!</v>
      </c>
      <c r="AG2343" s="82" t="e">
        <f t="shared" si="86"/>
        <v>#NUM!</v>
      </c>
      <c r="AH2343" s="82">
        <f>_xll.qlIndexFixing($Y$21,$AC2343,TRUE,_xll.ohTrigger(trigger))</f>
        <v>1.4790627139768218E-2</v>
      </c>
      <c r="AI2343" s="43" t="e">
        <f>_xll.qlIndexFixing($Y$6,$AC2343,TRUE,trigger)</f>
        <v>#NUM!</v>
      </c>
      <c r="AJ2343" s="45" t="e">
        <f t="shared" si="87"/>
        <v>#NUM!</v>
      </c>
    </row>
    <row r="2344" spans="28:36" x14ac:dyDescent="0.2">
      <c r="AB2344" s="114" t="s">
        <v>87</v>
      </c>
      <c r="AC2344" s="40">
        <f>_xll.qlInterestRateIndexFixingDate($Y$21,AD2344)</f>
        <v>55828</v>
      </c>
      <c r="AD2344" s="40">
        <f>_xll.qlCalendarAdvance(calendar,$AD2343,AB2344,,,trigger)</f>
        <v>55830</v>
      </c>
      <c r="AE2344" s="40">
        <f>_xll.qlInterestRateIndexMaturity($Y$21,AD2344,)</f>
        <v>55922</v>
      </c>
      <c r="AF2344" s="43" t="e">
        <f>_xll.qlTenorBasisValue(TenorBasis3M,AD2344,_xll.ohTrigger(trigger,$Y$36))</f>
        <v>#NUM!</v>
      </c>
      <c r="AG2344" s="82" t="e">
        <f t="shared" si="86"/>
        <v>#NUM!</v>
      </c>
      <c r="AH2344" s="82">
        <f>_xll.qlIndexFixing($Y$21,$AC2344,TRUE,_xll.ohTrigger(trigger))</f>
        <v>1.478307907627659E-2</v>
      </c>
      <c r="AI2344" s="43" t="e">
        <f>_xll.qlIndexFixing($Y$6,$AC2344,TRUE,trigger)</f>
        <v>#NUM!</v>
      </c>
      <c r="AJ2344" s="45" t="e">
        <f t="shared" si="87"/>
        <v>#NUM!</v>
      </c>
    </row>
    <row r="2345" spans="28:36" x14ac:dyDescent="0.2">
      <c r="AB2345" s="114" t="s">
        <v>87</v>
      </c>
      <c r="AC2345" s="40">
        <f>_xll.qlInterestRateIndexFixingDate($Y$21,AD2345)</f>
        <v>55835</v>
      </c>
      <c r="AD2345" s="40">
        <f>_xll.qlCalendarAdvance(calendar,$AD2344,AB2345,,,trigger)</f>
        <v>55837</v>
      </c>
      <c r="AE2345" s="40">
        <f>_xll.qlInterestRateIndexMaturity($Y$21,AD2345,)</f>
        <v>55929</v>
      </c>
      <c r="AF2345" s="43" t="e">
        <f>_xll.qlTenorBasisValue(TenorBasis3M,AD2345,_xll.ohTrigger(trigger,$Y$36))</f>
        <v>#NUM!</v>
      </c>
      <c r="AG2345" s="82" t="e">
        <f t="shared" si="86"/>
        <v>#NUM!</v>
      </c>
      <c r="AH2345" s="82">
        <f>_xll.qlIndexFixing($Y$21,$AC2345,TRUE,_xll.ohTrigger(trigger))</f>
        <v>1.4775498511815222E-2</v>
      </c>
      <c r="AI2345" s="43" t="e">
        <f>_xll.qlIndexFixing($Y$6,$AC2345,TRUE,trigger)</f>
        <v>#NUM!</v>
      </c>
      <c r="AJ2345" s="45" t="e">
        <f t="shared" si="87"/>
        <v>#NUM!</v>
      </c>
    </row>
    <row r="2346" spans="28:36" x14ac:dyDescent="0.2">
      <c r="AB2346" s="114" t="s">
        <v>87</v>
      </c>
      <c r="AC2346" s="40">
        <f>_xll.qlInterestRateIndexFixingDate($Y$21,AD2346)</f>
        <v>55842</v>
      </c>
      <c r="AD2346" s="40">
        <f>_xll.qlCalendarAdvance(calendar,$AD2345,AB2346,,,trigger)</f>
        <v>55844</v>
      </c>
      <c r="AE2346" s="40">
        <f>_xll.qlInterestRateIndexMaturity($Y$21,AD2346,)</f>
        <v>55936</v>
      </c>
      <c r="AF2346" s="43" t="e">
        <f>_xll.qlTenorBasisValue(TenorBasis3M,AD2346,_xll.ohTrigger(trigger,$Y$36))</f>
        <v>#NUM!</v>
      </c>
      <c r="AG2346" s="82" t="e">
        <f t="shared" si="86"/>
        <v>#NUM!</v>
      </c>
      <c r="AH2346" s="82">
        <f>_xll.qlIndexFixing($Y$21,$AC2346,TRUE,_xll.ohTrigger(trigger))</f>
        <v>1.476788544657005E-2</v>
      </c>
      <c r="AI2346" s="43" t="e">
        <f>_xll.qlIndexFixing($Y$6,$AC2346,TRUE,trigger)</f>
        <v>#NUM!</v>
      </c>
      <c r="AJ2346" s="45" t="e">
        <f t="shared" si="87"/>
        <v>#NUM!</v>
      </c>
    </row>
    <row r="2347" spans="28:36" x14ac:dyDescent="0.2">
      <c r="AB2347" s="114" t="s">
        <v>87</v>
      </c>
      <c r="AC2347" s="40">
        <f>_xll.qlInterestRateIndexFixingDate($Y$21,AD2347)</f>
        <v>55849</v>
      </c>
      <c r="AD2347" s="40">
        <f>_xll.qlCalendarAdvance(calendar,$AD2346,AB2347,,,trigger)</f>
        <v>55851</v>
      </c>
      <c r="AE2347" s="40">
        <f>_xll.qlInterestRateIndexMaturity($Y$21,AD2347,)</f>
        <v>55943</v>
      </c>
      <c r="AF2347" s="43" t="e">
        <f>_xll.qlTenorBasisValue(TenorBasis3M,AD2347,_xll.ohTrigger(trigger,$Y$36))</f>
        <v>#NUM!</v>
      </c>
      <c r="AG2347" s="82" t="e">
        <f t="shared" si="86"/>
        <v>#NUM!</v>
      </c>
      <c r="AH2347" s="82">
        <f>_xll.qlIndexFixing($Y$21,$AC2347,TRUE,_xll.ohTrigger(trigger))</f>
        <v>1.4760239880730488E-2</v>
      </c>
      <c r="AI2347" s="43" t="e">
        <f>_xll.qlIndexFixing($Y$6,$AC2347,TRUE,trigger)</f>
        <v>#NUM!</v>
      </c>
      <c r="AJ2347" s="45" t="e">
        <f t="shared" si="87"/>
        <v>#NUM!</v>
      </c>
    </row>
    <row r="2348" spans="28:36" x14ac:dyDescent="0.2">
      <c r="AB2348" s="114" t="s">
        <v>87</v>
      </c>
      <c r="AC2348" s="40">
        <f>_xll.qlInterestRateIndexFixingDate($Y$21,AD2348)</f>
        <v>55856</v>
      </c>
      <c r="AD2348" s="40">
        <f>_xll.qlCalendarAdvance(calendar,$AD2347,AB2348,,,trigger)</f>
        <v>55858</v>
      </c>
      <c r="AE2348" s="40">
        <f>_xll.qlInterestRateIndexMaturity($Y$21,AD2348,)</f>
        <v>55948</v>
      </c>
      <c r="AF2348" s="43" t="e">
        <f>_xll.qlTenorBasisValue(TenorBasis3M,AD2348,_xll.ohTrigger(trigger,$Y$36))</f>
        <v>#NUM!</v>
      </c>
      <c r="AG2348" s="82" t="e">
        <f t="shared" si="86"/>
        <v>#NUM!</v>
      </c>
      <c r="AH2348" s="82">
        <f>_xll.qlIndexFixing($Y$21,$AC2348,TRUE,_xll.ohTrigger(trigger))</f>
        <v>1.4753066869007014E-2</v>
      </c>
      <c r="AI2348" s="43" t="e">
        <f>_xll.qlIndexFixing($Y$6,$AC2348,TRUE,trigger)</f>
        <v>#NUM!</v>
      </c>
      <c r="AJ2348" s="45" t="e">
        <f t="shared" si="87"/>
        <v>#NUM!</v>
      </c>
    </row>
    <row r="2349" spans="28:36" x14ac:dyDescent="0.2">
      <c r="AB2349" s="114" t="s">
        <v>87</v>
      </c>
      <c r="AC2349" s="40">
        <f>_xll.qlInterestRateIndexFixingDate($Y$21,AD2349)</f>
        <v>55863</v>
      </c>
      <c r="AD2349" s="40">
        <f>_xll.qlCalendarAdvance(calendar,$AD2348,AB2349,,,trigger)</f>
        <v>55865</v>
      </c>
      <c r="AE2349" s="40">
        <f>_xll.qlInterestRateIndexMaturity($Y$21,AD2349,)</f>
        <v>55955</v>
      </c>
      <c r="AF2349" s="43" t="e">
        <f>_xll.qlTenorBasisValue(TenorBasis3M,AD2349,_xll.ohTrigger(trigger,$Y$36))</f>
        <v>#NUM!</v>
      </c>
      <c r="AG2349" s="82" t="e">
        <f t="shared" si="86"/>
        <v>#NUM!</v>
      </c>
      <c r="AH2349" s="82">
        <f>_xll.qlIndexFixing($Y$21,$AC2349,TRUE,_xll.ohTrigger(trigger))</f>
        <v>1.4745361575644544E-2</v>
      </c>
      <c r="AI2349" s="43" t="e">
        <f>_xll.qlIndexFixing($Y$6,$AC2349,TRUE,trigger)</f>
        <v>#NUM!</v>
      </c>
      <c r="AJ2349" s="45" t="e">
        <f t="shared" si="87"/>
        <v>#NUM!</v>
      </c>
    </row>
    <row r="2350" spans="28:36" x14ac:dyDescent="0.2">
      <c r="AB2350" s="114" t="s">
        <v>87</v>
      </c>
      <c r="AC2350" s="40">
        <f>_xll.qlInterestRateIndexFixingDate($Y$21,AD2350)</f>
        <v>55870</v>
      </c>
      <c r="AD2350" s="40">
        <f>_xll.qlCalendarAdvance(calendar,$AD2349,AB2350,,,trigger)</f>
        <v>55872</v>
      </c>
      <c r="AE2350" s="40">
        <f>_xll.qlInterestRateIndexMaturity($Y$21,AD2350,)</f>
        <v>55962</v>
      </c>
      <c r="AF2350" s="43" t="e">
        <f>_xll.qlTenorBasisValue(TenorBasis3M,AD2350,_xll.ohTrigger(trigger,$Y$36))</f>
        <v>#NUM!</v>
      </c>
      <c r="AG2350" s="82" t="e">
        <f t="shared" si="86"/>
        <v>#NUM!</v>
      </c>
      <c r="AH2350" s="82">
        <f>_xll.qlIndexFixing($Y$21,$AC2350,TRUE,_xll.ohTrigger(trigger))</f>
        <v>1.4737623784558451E-2</v>
      </c>
      <c r="AI2350" s="43" t="e">
        <f>_xll.qlIndexFixing($Y$6,$AC2350,TRUE,trigger)</f>
        <v>#NUM!</v>
      </c>
      <c r="AJ2350" s="45" t="e">
        <f t="shared" si="87"/>
        <v>#NUM!</v>
      </c>
    </row>
    <row r="2351" spans="28:36" x14ac:dyDescent="0.2">
      <c r="AB2351" s="114" t="s">
        <v>87</v>
      </c>
      <c r="AC2351" s="40">
        <f>_xll.qlInterestRateIndexFixingDate($Y$21,AD2351)</f>
        <v>55876</v>
      </c>
      <c r="AD2351" s="40">
        <f>_xll.qlCalendarAdvance(calendar,$AD2350,AB2351,,,trigger)</f>
        <v>55880</v>
      </c>
      <c r="AE2351" s="40">
        <f>_xll.qlInterestRateIndexMaturity($Y$21,AD2351,)</f>
        <v>55970</v>
      </c>
      <c r="AF2351" s="43" t="e">
        <f>_xll.qlTenorBasisValue(TenorBasis3M,AD2351,_xll.ohTrigger(trigger,$Y$36))</f>
        <v>#NUM!</v>
      </c>
      <c r="AG2351" s="82" t="e">
        <f t="shared" si="86"/>
        <v>#NUM!</v>
      </c>
      <c r="AH2351" s="82">
        <f>_xll.qlIndexFixing($Y$21,$AC2351,TRUE,_xll.ohTrigger(trigger))</f>
        <v>1.4728740801859708E-2</v>
      </c>
      <c r="AI2351" s="43" t="e">
        <f>_xll.qlIndexFixing($Y$6,$AC2351,TRUE,trigger)</f>
        <v>#NUM!</v>
      </c>
      <c r="AJ2351" s="45" t="e">
        <f t="shared" si="87"/>
        <v>#NUM!</v>
      </c>
    </row>
    <row r="2352" spans="28:36" x14ac:dyDescent="0.2">
      <c r="AB2352" s="114" t="s">
        <v>87</v>
      </c>
      <c r="AC2352" s="40">
        <f>_xll.qlInterestRateIndexFixingDate($Y$21,AD2352)</f>
        <v>55884</v>
      </c>
      <c r="AD2352" s="40">
        <f>_xll.qlCalendarAdvance(calendar,$AD2351,AB2352,,,trigger)</f>
        <v>55887</v>
      </c>
      <c r="AE2352" s="40">
        <f>_xll.qlInterestRateIndexMaturity($Y$21,AD2352,)</f>
        <v>55977</v>
      </c>
      <c r="AF2352" s="43" t="e">
        <f>_xll.qlTenorBasisValue(TenorBasis3M,AD2352,_xll.ohTrigger(trigger,$Y$36))</f>
        <v>#NUM!</v>
      </c>
      <c r="AG2352" s="82" t="e">
        <f t="shared" si="86"/>
        <v>#NUM!</v>
      </c>
      <c r="AH2352" s="82">
        <f>_xll.qlIndexFixing($Y$21,$AC2352,TRUE,_xll.ohTrigger(trigger))</f>
        <v>1.47209333734315E-2</v>
      </c>
      <c r="AI2352" s="43" t="e">
        <f>_xll.qlIndexFixing($Y$6,$AC2352,TRUE,trigger)</f>
        <v>#NUM!</v>
      </c>
      <c r="AJ2352" s="45" t="e">
        <f t="shared" si="87"/>
        <v>#NUM!</v>
      </c>
    </row>
    <row r="2353" spans="28:36" x14ac:dyDescent="0.2">
      <c r="AB2353" s="114" t="s">
        <v>87</v>
      </c>
      <c r="AC2353" s="40">
        <f>_xll.qlInterestRateIndexFixingDate($Y$21,AD2353)</f>
        <v>55892</v>
      </c>
      <c r="AD2353" s="40">
        <f>_xll.qlCalendarAdvance(calendar,$AD2352,AB2353,,,trigger)</f>
        <v>55894</v>
      </c>
      <c r="AE2353" s="40">
        <f>_xll.qlInterestRateIndexMaturity($Y$21,AD2353,)</f>
        <v>55984</v>
      </c>
      <c r="AF2353" s="43" t="e">
        <f>_xll.qlTenorBasisValue(TenorBasis3M,AD2353,_xll.ohTrigger(trigger,$Y$36))</f>
        <v>#NUM!</v>
      </c>
      <c r="AG2353" s="82" t="e">
        <f t="shared" si="86"/>
        <v>#NUM!</v>
      </c>
      <c r="AH2353" s="82">
        <f>_xll.qlIndexFixing($Y$21,$AC2353,TRUE,_xll.ohTrigger(trigger))</f>
        <v>1.4713093447877412E-2</v>
      </c>
      <c r="AI2353" s="43" t="e">
        <f>_xll.qlIndexFixing($Y$6,$AC2353,TRUE,trigger)</f>
        <v>#NUM!</v>
      </c>
      <c r="AJ2353" s="45" t="e">
        <f t="shared" si="87"/>
        <v>#NUM!</v>
      </c>
    </row>
    <row r="2354" spans="28:36" x14ac:dyDescent="0.2">
      <c r="AB2354" s="114" t="s">
        <v>87</v>
      </c>
      <c r="AC2354" s="40">
        <f>_xll.qlInterestRateIndexFixingDate($Y$21,AD2354)</f>
        <v>55899</v>
      </c>
      <c r="AD2354" s="40">
        <f>_xll.qlCalendarAdvance(calendar,$AD2353,AB2354,,,trigger)</f>
        <v>55901</v>
      </c>
      <c r="AE2354" s="40">
        <f>_xll.qlInterestRateIndexMaturity($Y$21,AD2354,)</f>
        <v>55991</v>
      </c>
      <c r="AF2354" s="43" t="e">
        <f>_xll.qlTenorBasisValue(TenorBasis3M,AD2354,_xll.ohTrigger(trigger,$Y$36))</f>
        <v>#NUM!</v>
      </c>
      <c r="AG2354" s="82" t="e">
        <f t="shared" si="86"/>
        <v>#NUM!</v>
      </c>
      <c r="AH2354" s="82">
        <f>_xll.qlIndexFixing($Y$21,$AC2354,TRUE,_xll.ohTrigger(trigger))</f>
        <v>1.4705221025382187E-2</v>
      </c>
      <c r="AI2354" s="43" t="e">
        <f>_xll.qlIndexFixing($Y$6,$AC2354,TRUE,trigger)</f>
        <v>#NUM!</v>
      </c>
      <c r="AJ2354" s="45" t="e">
        <f t="shared" si="87"/>
        <v>#NUM!</v>
      </c>
    </row>
    <row r="2355" spans="28:36" x14ac:dyDescent="0.2">
      <c r="AB2355" s="114" t="s">
        <v>87</v>
      </c>
      <c r="AC2355" s="40">
        <f>_xll.qlInterestRateIndexFixingDate($Y$21,AD2355)</f>
        <v>55906</v>
      </c>
      <c r="AD2355" s="40">
        <f>_xll.qlCalendarAdvance(calendar,$AD2354,AB2355,,,trigger)</f>
        <v>55908</v>
      </c>
      <c r="AE2355" s="40">
        <f>_xll.qlInterestRateIndexMaturity($Y$21,AD2355,)</f>
        <v>55998</v>
      </c>
      <c r="AF2355" s="43" t="e">
        <f>_xll.qlTenorBasisValue(TenorBasis3M,AD2355,_xll.ohTrigger(trigger,$Y$36))</f>
        <v>#NUM!</v>
      </c>
      <c r="AG2355" s="82" t="e">
        <f t="shared" si="86"/>
        <v>#NUM!</v>
      </c>
      <c r="AH2355" s="82">
        <f>_xll.qlIndexFixing($Y$21,$AC2355,TRUE,_xll.ohTrigger(trigger))</f>
        <v>1.4697316106141223E-2</v>
      </c>
      <c r="AI2355" s="43" t="e">
        <f>_xll.qlIndexFixing($Y$6,$AC2355,TRUE,trigger)</f>
        <v>#NUM!</v>
      </c>
      <c r="AJ2355" s="45" t="e">
        <f t="shared" si="87"/>
        <v>#NUM!</v>
      </c>
    </row>
    <row r="2356" spans="28:36" x14ac:dyDescent="0.2">
      <c r="AB2356" s="114" t="s">
        <v>87</v>
      </c>
      <c r="AC2356" s="40">
        <f>_xll.qlInterestRateIndexFixingDate($Y$21,AD2356)</f>
        <v>55913</v>
      </c>
      <c r="AD2356" s="40">
        <f>_xll.qlCalendarAdvance(calendar,$AD2355,AB2356,,,trigger)</f>
        <v>55915</v>
      </c>
      <c r="AE2356" s="40">
        <f>_xll.qlInterestRateIndexMaturity($Y$21,AD2356,)</f>
        <v>56004</v>
      </c>
      <c r="AF2356" s="43" t="e">
        <f>_xll.qlTenorBasisValue(TenorBasis3M,AD2356,_xll.ohTrigger(trigger,$Y$36))</f>
        <v>#NUM!</v>
      </c>
      <c r="AG2356" s="82" t="e">
        <f t="shared" si="86"/>
        <v>#NUM!</v>
      </c>
      <c r="AH2356" s="82">
        <f>_xll.qlIndexFixing($Y$21,$AC2356,TRUE,_xll.ohTrigger(trigger))</f>
        <v>1.4689652330462346E-2</v>
      </c>
      <c r="AI2356" s="43" t="e">
        <f>_xll.qlIndexFixing($Y$6,$AC2356,TRUE,trigger)</f>
        <v>#NUM!</v>
      </c>
      <c r="AJ2356" s="45" t="e">
        <f t="shared" si="87"/>
        <v>#NUM!</v>
      </c>
    </row>
    <row r="2357" spans="28:36" x14ac:dyDescent="0.2">
      <c r="AB2357" s="114" t="s">
        <v>87</v>
      </c>
      <c r="AC2357" s="40">
        <f>_xll.qlInterestRateIndexFixingDate($Y$21,AD2357)</f>
        <v>55920</v>
      </c>
      <c r="AD2357" s="40">
        <f>_xll.qlCalendarAdvance(calendar,$AD2356,AB2357,,,trigger)</f>
        <v>55922</v>
      </c>
      <c r="AE2357" s="40">
        <f>_xll.qlInterestRateIndexMaturity($Y$21,AD2357,)</f>
        <v>56011</v>
      </c>
      <c r="AF2357" s="43" t="e">
        <f>_xll.qlTenorBasisValue(TenorBasis3M,AD2357,_xll.ohTrigger(trigger,$Y$36))</f>
        <v>#NUM!</v>
      </c>
      <c r="AG2357" s="82" t="e">
        <f t="shared" si="86"/>
        <v>#NUM!</v>
      </c>
      <c r="AH2357" s="82">
        <f>_xll.qlIndexFixing($Y$21,$AC2357,TRUE,_xll.ohTrigger(trigger))</f>
        <v>1.4681685063889121E-2</v>
      </c>
      <c r="AI2357" s="43" t="e">
        <f>_xll.qlIndexFixing($Y$6,$AC2357,TRUE,trigger)</f>
        <v>#NUM!</v>
      </c>
      <c r="AJ2357" s="45" t="e">
        <f t="shared" si="87"/>
        <v>#NUM!</v>
      </c>
    </row>
    <row r="2358" spans="28:36" x14ac:dyDescent="0.2">
      <c r="AB2358" s="114" t="s">
        <v>87</v>
      </c>
      <c r="AC2358" s="40">
        <f>_xll.qlInterestRateIndexFixingDate($Y$21,AD2358)</f>
        <v>55927</v>
      </c>
      <c r="AD2358" s="40">
        <f>_xll.qlCalendarAdvance(calendar,$AD2357,AB2358,,,trigger)</f>
        <v>55929</v>
      </c>
      <c r="AE2358" s="40">
        <f>_xll.qlInterestRateIndexMaturity($Y$21,AD2358,)</f>
        <v>56018</v>
      </c>
      <c r="AF2358" s="43" t="e">
        <f>_xll.qlTenorBasisValue(TenorBasis3M,AD2358,_xll.ohTrigger(trigger,$Y$36))</f>
        <v>#NUM!</v>
      </c>
      <c r="AG2358" s="82" t="e">
        <f t="shared" si="86"/>
        <v>#NUM!</v>
      </c>
      <c r="AH2358" s="82">
        <f>_xll.qlIndexFixing($Y$21,$AC2358,TRUE,_xll.ohTrigger(trigger))</f>
        <v>1.4673685302276427E-2</v>
      </c>
      <c r="AI2358" s="43" t="e">
        <f>_xll.qlIndexFixing($Y$6,$AC2358,TRUE,trigger)</f>
        <v>#NUM!</v>
      </c>
      <c r="AJ2358" s="45" t="e">
        <f t="shared" si="87"/>
        <v>#NUM!</v>
      </c>
    </row>
    <row r="2359" spans="28:36" x14ac:dyDescent="0.2">
      <c r="AB2359" s="114" t="s">
        <v>87</v>
      </c>
      <c r="AC2359" s="40">
        <f>_xll.qlInterestRateIndexFixingDate($Y$21,AD2359)</f>
        <v>55934</v>
      </c>
      <c r="AD2359" s="40">
        <f>_xll.qlCalendarAdvance(calendar,$AD2358,AB2359,,,trigger)</f>
        <v>55936</v>
      </c>
      <c r="AE2359" s="40">
        <f>_xll.qlInterestRateIndexMaturity($Y$21,AD2359,)</f>
        <v>56025</v>
      </c>
      <c r="AF2359" s="43" t="e">
        <f>_xll.qlTenorBasisValue(TenorBasis3M,AD2359,_xll.ohTrigger(trigger,$Y$36))</f>
        <v>#NUM!</v>
      </c>
      <c r="AG2359" s="82" t="e">
        <f t="shared" si="86"/>
        <v>#NUM!</v>
      </c>
      <c r="AH2359" s="82">
        <f>_xll.qlIndexFixing($Y$21,$AC2359,TRUE,_xll.ohTrigger(trigger))</f>
        <v>1.4665653045822759E-2</v>
      </c>
      <c r="AI2359" s="43" t="e">
        <f>_xll.qlIndexFixing($Y$6,$AC2359,TRUE,trigger)</f>
        <v>#NUM!</v>
      </c>
      <c r="AJ2359" s="45" t="e">
        <f t="shared" si="87"/>
        <v>#NUM!</v>
      </c>
    </row>
    <row r="2360" spans="28:36" x14ac:dyDescent="0.2">
      <c r="AB2360" s="114" t="s">
        <v>87</v>
      </c>
      <c r="AC2360" s="40">
        <f>_xll.qlInterestRateIndexFixingDate($Y$21,AD2360)</f>
        <v>55941</v>
      </c>
      <c r="AD2360" s="40">
        <f>_xll.qlCalendarAdvance(calendar,$AD2359,AB2360,,,trigger)</f>
        <v>55943</v>
      </c>
      <c r="AE2360" s="40">
        <f>_xll.qlInterestRateIndexMaturity($Y$21,AD2360,)</f>
        <v>56034</v>
      </c>
      <c r="AF2360" s="43" t="e">
        <f>_xll.qlTenorBasisValue(TenorBasis3M,AD2360,_xll.ohTrigger(trigger,$Y$36))</f>
        <v>#NUM!</v>
      </c>
      <c r="AG2360" s="82" t="e">
        <f t="shared" si="86"/>
        <v>#NUM!</v>
      </c>
      <c r="AH2360" s="82">
        <f>_xll.qlIndexFixing($Y$21,$AC2360,TRUE,_xll.ohTrigger(trigger))</f>
        <v>1.4657019575898579E-2</v>
      </c>
      <c r="AI2360" s="43" t="e">
        <f>_xll.qlIndexFixing($Y$6,$AC2360,TRUE,trigger)</f>
        <v>#NUM!</v>
      </c>
      <c r="AJ2360" s="45" t="e">
        <f t="shared" si="87"/>
        <v>#NUM!</v>
      </c>
    </row>
    <row r="2361" spans="28:36" x14ac:dyDescent="0.2">
      <c r="AB2361" s="114" t="s">
        <v>87</v>
      </c>
      <c r="AC2361" s="40">
        <f>_xll.qlInterestRateIndexFixingDate($Y$21,AD2361)</f>
        <v>55948</v>
      </c>
      <c r="AD2361" s="40">
        <f>_xll.qlCalendarAdvance(calendar,$AD2360,AB2361,,,trigger)</f>
        <v>55950</v>
      </c>
      <c r="AE2361" s="40">
        <f>_xll.qlInterestRateIndexMaturity($Y$21,AD2361,)</f>
        <v>56044</v>
      </c>
      <c r="AF2361" s="43" t="e">
        <f>_xll.qlTenorBasisValue(TenorBasis3M,AD2361,_xll.ohTrigger(trigger,$Y$36))</f>
        <v>#NUM!</v>
      </c>
      <c r="AG2361" s="82" t="e">
        <f t="shared" si="86"/>
        <v>#NUM!</v>
      </c>
      <c r="AH2361" s="82">
        <f>_xll.qlIndexFixing($Y$21,$AC2361,TRUE,_xll.ohTrigger(trigger))</f>
        <v>1.4648054047012622E-2</v>
      </c>
      <c r="AI2361" s="43" t="e">
        <f>_xll.qlIndexFixing($Y$6,$AC2361,TRUE,trigger)</f>
        <v>#NUM!</v>
      </c>
      <c r="AJ2361" s="45" t="e">
        <f t="shared" si="87"/>
        <v>#NUM!</v>
      </c>
    </row>
    <row r="2362" spans="28:36" x14ac:dyDescent="0.2">
      <c r="AB2362" s="114" t="s">
        <v>87</v>
      </c>
      <c r="AC2362" s="40">
        <f>_xll.qlInterestRateIndexFixingDate($Y$21,AD2362)</f>
        <v>55955</v>
      </c>
      <c r="AD2362" s="40">
        <f>_xll.qlCalendarAdvance(calendar,$AD2361,AB2362,,,trigger)</f>
        <v>55957</v>
      </c>
      <c r="AE2362" s="40">
        <f>_xll.qlInterestRateIndexMaturity($Y$21,AD2362,)</f>
        <v>56051</v>
      </c>
      <c r="AF2362" s="43" t="e">
        <f>_xll.qlTenorBasisValue(TenorBasis3M,AD2362,_xll.ohTrigger(trigger,$Y$36))</f>
        <v>#NUM!</v>
      </c>
      <c r="AG2362" s="82" t="e">
        <f t="shared" si="86"/>
        <v>#NUM!</v>
      </c>
      <c r="AH2362" s="82">
        <f>_xll.qlIndexFixing($Y$21,$AC2362,TRUE,_xll.ohTrigger(trigger))</f>
        <v>1.4639911049324564E-2</v>
      </c>
      <c r="AI2362" s="43" t="e">
        <f>_xll.qlIndexFixing($Y$6,$AC2362,TRUE,trigger)</f>
        <v>#NUM!</v>
      </c>
      <c r="AJ2362" s="45" t="e">
        <f t="shared" si="87"/>
        <v>#NUM!</v>
      </c>
    </row>
    <row r="2363" spans="28:36" x14ac:dyDescent="0.2">
      <c r="AB2363" s="114" t="s">
        <v>87</v>
      </c>
      <c r="AC2363" s="40">
        <f>_xll.qlInterestRateIndexFixingDate($Y$21,AD2363)</f>
        <v>55962</v>
      </c>
      <c r="AD2363" s="40">
        <f>_xll.qlCalendarAdvance(calendar,$AD2362,AB2363,,,trigger)</f>
        <v>55964</v>
      </c>
      <c r="AE2363" s="40">
        <f>_xll.qlInterestRateIndexMaturity($Y$21,AD2363,)</f>
        <v>56058</v>
      </c>
      <c r="AF2363" s="43" t="e">
        <f>_xll.qlTenorBasisValue(TenorBasis3M,AD2363,_xll.ohTrigger(trigger,$Y$36))</f>
        <v>#NUM!</v>
      </c>
      <c r="AG2363" s="82" t="e">
        <f t="shared" si="86"/>
        <v>#NUM!</v>
      </c>
      <c r="AH2363" s="82">
        <f>_xll.qlIndexFixing($Y$21,$AC2363,TRUE,_xll.ohTrigger(trigger))</f>
        <v>1.4631735551963766E-2</v>
      </c>
      <c r="AI2363" s="43" t="e">
        <f>_xll.qlIndexFixing($Y$6,$AC2363,TRUE,trigger)</f>
        <v>#NUM!</v>
      </c>
      <c r="AJ2363" s="45" t="e">
        <f t="shared" si="87"/>
        <v>#NUM!</v>
      </c>
    </row>
    <row r="2364" spans="28:36" x14ac:dyDescent="0.2">
      <c r="AB2364" s="114" t="s">
        <v>87</v>
      </c>
      <c r="AC2364" s="40">
        <f>_xll.qlInterestRateIndexFixingDate($Y$21,AD2364)</f>
        <v>55969</v>
      </c>
      <c r="AD2364" s="40">
        <f>_xll.qlCalendarAdvance(calendar,$AD2363,AB2364,,,trigger)</f>
        <v>55971</v>
      </c>
      <c r="AE2364" s="40">
        <f>_xll.qlInterestRateIndexMaturity($Y$21,AD2364,)</f>
        <v>56065</v>
      </c>
      <c r="AF2364" s="43" t="e">
        <f>_xll.qlTenorBasisValue(TenorBasis3M,AD2364,_xll.ohTrigger(trigger,$Y$36))</f>
        <v>#NUM!</v>
      </c>
      <c r="AG2364" s="82" t="e">
        <f t="shared" si="86"/>
        <v>#NUM!</v>
      </c>
      <c r="AH2364" s="82">
        <f>_xll.qlIndexFixing($Y$21,$AC2364,TRUE,_xll.ohTrigger(trigger))</f>
        <v>1.4623527555141123E-2</v>
      </c>
      <c r="AI2364" s="43" t="e">
        <f>_xll.qlIndexFixing($Y$6,$AC2364,TRUE,trigger)</f>
        <v>#NUM!</v>
      </c>
      <c r="AJ2364" s="45" t="e">
        <f t="shared" si="87"/>
        <v>#NUM!</v>
      </c>
    </row>
    <row r="2365" spans="28:36" x14ac:dyDescent="0.2">
      <c r="AB2365" s="114" t="s">
        <v>87</v>
      </c>
      <c r="AC2365" s="40">
        <f>_xll.qlInterestRateIndexFixingDate($Y$21,AD2365)</f>
        <v>55976</v>
      </c>
      <c r="AD2365" s="40">
        <f>_xll.qlCalendarAdvance(calendar,$AD2364,AB2365,,,trigger)</f>
        <v>55982</v>
      </c>
      <c r="AE2365" s="40">
        <f>_xll.qlInterestRateIndexMaturity($Y$21,AD2365,)</f>
        <v>56073</v>
      </c>
      <c r="AF2365" s="43" t="e">
        <f>_xll.qlTenorBasisValue(TenorBasis3M,AD2365,_xll.ohTrigger(trigger,$Y$36))</f>
        <v>#NUM!</v>
      </c>
      <c r="AG2365" s="82" t="e">
        <f t="shared" si="86"/>
        <v>#NUM!</v>
      </c>
      <c r="AH2365" s="82">
        <f>_xll.qlIndexFixing($Y$21,$AC2365,TRUE,_xll.ohTrigger(trigger))</f>
        <v>1.4611462989891704E-2</v>
      </c>
      <c r="AI2365" s="43" t="e">
        <f>_xll.qlIndexFixing($Y$6,$AC2365,TRUE,trigger)</f>
        <v>#NUM!</v>
      </c>
      <c r="AJ2365" s="45" t="e">
        <f t="shared" si="87"/>
        <v>#NUM!</v>
      </c>
    </row>
    <row r="2366" spans="28:36" x14ac:dyDescent="0.2">
      <c r="AB2366" s="114" t="s">
        <v>87</v>
      </c>
      <c r="AC2366" s="40">
        <f>_xll.qlInterestRateIndexFixingDate($Y$21,AD2366)</f>
        <v>55985</v>
      </c>
      <c r="AD2366" s="40">
        <f>_xll.qlCalendarAdvance(calendar,$AD2365,AB2366,,,trigger)</f>
        <v>55989</v>
      </c>
      <c r="AE2366" s="40">
        <f>_xll.qlInterestRateIndexMaturity($Y$21,AD2366,)</f>
        <v>56080</v>
      </c>
      <c r="AF2366" s="43" t="e">
        <f>_xll.qlTenorBasisValue(TenorBasis3M,AD2366,_xll.ohTrigger(trigger,$Y$36))</f>
        <v>#NUM!</v>
      </c>
      <c r="AG2366" s="82" t="e">
        <f t="shared" si="86"/>
        <v>#NUM!</v>
      </c>
      <c r="AH2366" s="82">
        <f>_xll.qlIndexFixing($Y$21,$AC2366,TRUE,_xll.ohTrigger(trigger))</f>
        <v>1.4603179394527772E-2</v>
      </c>
      <c r="AI2366" s="43" t="e">
        <f>_xll.qlIndexFixing($Y$6,$AC2366,TRUE,trigger)</f>
        <v>#NUM!</v>
      </c>
      <c r="AJ2366" s="45" t="e">
        <f t="shared" si="87"/>
        <v>#NUM!</v>
      </c>
    </row>
    <row r="2367" spans="28:36" x14ac:dyDescent="0.2">
      <c r="AB2367" s="114" t="s">
        <v>87</v>
      </c>
      <c r="AC2367" s="40">
        <f>_xll.qlInterestRateIndexFixingDate($Y$21,AD2367)</f>
        <v>55992</v>
      </c>
      <c r="AD2367" s="40">
        <f>_xll.qlCalendarAdvance(calendar,$AD2366,AB2367,,,trigger)</f>
        <v>55996</v>
      </c>
      <c r="AE2367" s="40">
        <f>_xll.qlInterestRateIndexMaturity($Y$21,AD2367,)</f>
        <v>56087</v>
      </c>
      <c r="AF2367" s="43" t="e">
        <f>_xll.qlTenorBasisValue(TenorBasis3M,AD2367,_xll.ohTrigger(trigger,$Y$36))</f>
        <v>#NUM!</v>
      </c>
      <c r="AG2367" s="82" t="e">
        <f t="shared" si="86"/>
        <v>#NUM!</v>
      </c>
      <c r="AH2367" s="82">
        <f>_xll.qlIndexFixing($Y$21,$AC2367,TRUE,_xll.ohTrigger(trigger))</f>
        <v>1.4594863303777241E-2</v>
      </c>
      <c r="AI2367" s="43" t="e">
        <f>_xll.qlIndexFixing($Y$6,$AC2367,TRUE,trigger)</f>
        <v>#NUM!</v>
      </c>
      <c r="AJ2367" s="45" t="e">
        <f t="shared" si="87"/>
        <v>#NUM!</v>
      </c>
    </row>
    <row r="2368" spans="28:36" x14ac:dyDescent="0.2">
      <c r="AB2368" s="114" t="s">
        <v>87</v>
      </c>
      <c r="AC2368" s="40">
        <f>_xll.qlInterestRateIndexFixingDate($Y$21,AD2368)</f>
        <v>55999</v>
      </c>
      <c r="AD2368" s="40">
        <f>_xll.qlCalendarAdvance(calendar,$AD2367,AB2368,,,trigger)</f>
        <v>56003</v>
      </c>
      <c r="AE2368" s="40">
        <f>_xll.qlInterestRateIndexMaturity($Y$21,AD2368,)</f>
        <v>56094</v>
      </c>
      <c r="AF2368" s="43" t="e">
        <f>_xll.qlTenorBasisValue(TenorBasis3M,AD2368,_xll.ohTrigger(trigger,$Y$36))</f>
        <v>#NUM!</v>
      </c>
      <c r="AG2368" s="82" t="e">
        <f t="shared" si="86"/>
        <v>#NUM!</v>
      </c>
      <c r="AH2368" s="82">
        <f>_xll.qlIndexFixing($Y$21,$AC2368,TRUE,_xll.ohTrigger(trigger))</f>
        <v>1.4586514717843901E-2</v>
      </c>
      <c r="AI2368" s="43" t="e">
        <f>_xll.qlIndexFixing($Y$6,$AC2368,TRUE,trigger)</f>
        <v>#NUM!</v>
      </c>
      <c r="AJ2368" s="45" t="e">
        <f t="shared" si="87"/>
        <v>#NUM!</v>
      </c>
    </row>
    <row r="2369" spans="28:36" x14ac:dyDescent="0.2">
      <c r="AB2369" s="114" t="s">
        <v>87</v>
      </c>
      <c r="AC2369" s="40">
        <f>_xll.qlInterestRateIndexFixingDate($Y$21,AD2369)</f>
        <v>56006</v>
      </c>
      <c r="AD2369" s="40">
        <f>_xll.qlCalendarAdvance(calendar,$AD2368,AB2369,,,trigger)</f>
        <v>56010</v>
      </c>
      <c r="AE2369" s="40">
        <f>_xll.qlInterestRateIndexMaturity($Y$21,AD2369,)</f>
        <v>56102</v>
      </c>
      <c r="AF2369" s="43" t="e">
        <f>_xll.qlTenorBasisValue(TenorBasis3M,AD2369,_xll.ohTrigger(trigger,$Y$36))</f>
        <v>#NUM!</v>
      </c>
      <c r="AG2369" s="82" t="e">
        <f t="shared" si="86"/>
        <v>#NUM!</v>
      </c>
      <c r="AH2369" s="82">
        <f>_xll.qlIndexFixing($Y$21,$AC2369,TRUE,_xll.ohTrigger(trigger))</f>
        <v>1.4577823472563051E-2</v>
      </c>
      <c r="AI2369" s="43" t="e">
        <f>_xll.qlIndexFixing($Y$6,$AC2369,TRUE,trigger)</f>
        <v>#NUM!</v>
      </c>
      <c r="AJ2369" s="45" t="e">
        <f t="shared" si="87"/>
        <v>#NUM!</v>
      </c>
    </row>
    <row r="2370" spans="28:36" x14ac:dyDescent="0.2">
      <c r="AB2370" s="114" t="s">
        <v>87</v>
      </c>
      <c r="AC2370" s="40">
        <f>_xll.qlInterestRateIndexFixingDate($Y$21,AD2370)</f>
        <v>56013</v>
      </c>
      <c r="AD2370" s="40">
        <f>_xll.qlCalendarAdvance(calendar,$AD2369,AB2370,,,trigger)</f>
        <v>56017</v>
      </c>
      <c r="AE2370" s="40">
        <f>_xll.qlInterestRateIndexMaturity($Y$21,AD2370,)</f>
        <v>56109</v>
      </c>
      <c r="AF2370" s="43" t="e">
        <f>_xll.qlTenorBasisValue(TenorBasis3M,AD2370,_xll.ohTrigger(trigger,$Y$36))</f>
        <v>#NUM!</v>
      </c>
      <c r="AG2370" s="82" t="e">
        <f t="shared" si="86"/>
        <v>#NUM!</v>
      </c>
      <c r="AH2370" s="82">
        <f>_xll.qlIndexFixing($Y$21,$AC2370,TRUE,_xll.ohTrigger(trigger))</f>
        <v>1.45694072357773E-2</v>
      </c>
      <c r="AI2370" s="43" t="e">
        <f>_xll.qlIndexFixing($Y$6,$AC2370,TRUE,trigger)</f>
        <v>#NUM!</v>
      </c>
      <c r="AJ2370" s="45" t="e">
        <f t="shared" si="87"/>
        <v>#NUM!</v>
      </c>
    </row>
    <row r="2371" spans="28:36" x14ac:dyDescent="0.2">
      <c r="AB2371" s="114" t="s">
        <v>87</v>
      </c>
      <c r="AC2371" s="40">
        <f>_xll.qlInterestRateIndexFixingDate($Y$21,AD2371)</f>
        <v>56020</v>
      </c>
      <c r="AD2371" s="40">
        <f>_xll.qlCalendarAdvance(calendar,$AD2370,AB2371,,,trigger)</f>
        <v>56024</v>
      </c>
      <c r="AE2371" s="40">
        <f>_xll.qlInterestRateIndexMaturity($Y$21,AD2371,)</f>
        <v>56116</v>
      </c>
      <c r="AF2371" s="43" t="e">
        <f>_xll.qlTenorBasisValue(TenorBasis3M,AD2371,_xll.ohTrigger(trigger,$Y$36))</f>
        <v>#NUM!</v>
      </c>
      <c r="AG2371" s="82" t="e">
        <f t="shared" si="86"/>
        <v>#NUM!</v>
      </c>
      <c r="AH2371" s="82">
        <f>_xll.qlIndexFixing($Y$21,$AC2371,TRUE,_xll.ohTrigger(trigger))</f>
        <v>1.4560958503327129E-2</v>
      </c>
      <c r="AI2371" s="43" t="e">
        <f>_xll.qlIndexFixing($Y$6,$AC2371,TRUE,trigger)</f>
        <v>#NUM!</v>
      </c>
      <c r="AJ2371" s="45" t="e">
        <f t="shared" si="87"/>
        <v>#NUM!</v>
      </c>
    </row>
    <row r="2372" spans="28:36" x14ac:dyDescent="0.2">
      <c r="AB2372" s="114" t="s">
        <v>87</v>
      </c>
      <c r="AC2372" s="40">
        <f>_xll.qlInterestRateIndexFixingDate($Y$21,AD2372)</f>
        <v>56027</v>
      </c>
      <c r="AD2372" s="40">
        <f>_xll.qlCalendarAdvance(calendar,$AD2371,AB2372,,,trigger)</f>
        <v>56031</v>
      </c>
      <c r="AE2372" s="40">
        <f>_xll.qlInterestRateIndexMaturity($Y$21,AD2372,)</f>
        <v>56123</v>
      </c>
      <c r="AF2372" s="43" t="e">
        <f>_xll.qlTenorBasisValue(TenorBasis3M,AD2372,_xll.ohTrigger(trigger,$Y$36))</f>
        <v>#NUM!</v>
      </c>
      <c r="AG2372" s="82" t="e">
        <f t="shared" ref="AG2372:AG2435" si="88">AI2372</f>
        <v>#NUM!</v>
      </c>
      <c r="AH2372" s="82">
        <f>_xll.qlIndexFixing($Y$21,$AC2372,TRUE,_xll.ohTrigger(trigger))</f>
        <v>1.4552477275420196E-2</v>
      </c>
      <c r="AI2372" s="43" t="e">
        <f>_xll.qlIndexFixing($Y$6,$AC2372,TRUE,trigger)</f>
        <v>#NUM!</v>
      </c>
      <c r="AJ2372" s="45" t="e">
        <f t="shared" ref="AJ2372:AJ2435" si="89">(AH2372-AI2372)*10000</f>
        <v>#NUM!</v>
      </c>
    </row>
    <row r="2373" spans="28:36" x14ac:dyDescent="0.2">
      <c r="AB2373" s="114" t="s">
        <v>87</v>
      </c>
      <c r="AC2373" s="40">
        <f>_xll.qlInterestRateIndexFixingDate($Y$21,AD2373)</f>
        <v>56034</v>
      </c>
      <c r="AD2373" s="40">
        <f>_xll.qlCalendarAdvance(calendar,$AD2372,AB2373,,,trigger)</f>
        <v>56038</v>
      </c>
      <c r="AE2373" s="40">
        <f>_xll.qlInterestRateIndexMaturity($Y$21,AD2373,)</f>
        <v>56130</v>
      </c>
      <c r="AF2373" s="43" t="e">
        <f>_xll.qlTenorBasisValue(TenorBasis3M,AD2373,_xll.ohTrigger(trigger,$Y$36))</f>
        <v>#NUM!</v>
      </c>
      <c r="AG2373" s="82" t="e">
        <f t="shared" si="88"/>
        <v>#NUM!</v>
      </c>
      <c r="AH2373" s="82">
        <f>_xll.qlIndexFixing($Y$21,$AC2373,TRUE,_xll.ohTrigger(trigger))</f>
        <v>1.454396355226764E-2</v>
      </c>
      <c r="AI2373" s="43" t="e">
        <f>_xll.qlIndexFixing($Y$6,$AC2373,TRUE,trigger)</f>
        <v>#NUM!</v>
      </c>
      <c r="AJ2373" s="45" t="e">
        <f t="shared" si="89"/>
        <v>#NUM!</v>
      </c>
    </row>
    <row r="2374" spans="28:36" x14ac:dyDescent="0.2">
      <c r="AB2374" s="114" t="s">
        <v>87</v>
      </c>
      <c r="AC2374" s="40">
        <f>_xll.qlInterestRateIndexFixingDate($Y$21,AD2374)</f>
        <v>56041</v>
      </c>
      <c r="AD2374" s="40">
        <f>_xll.qlCalendarAdvance(calendar,$AD2373,AB2374,,,trigger)</f>
        <v>56045</v>
      </c>
      <c r="AE2374" s="40">
        <f>_xll.qlInterestRateIndexMaturity($Y$21,AD2374,)</f>
        <v>56137</v>
      </c>
      <c r="AF2374" s="43" t="e">
        <f>_xll.qlTenorBasisValue(TenorBasis3M,AD2374,_xll.ohTrigger(trigger,$Y$36))</f>
        <v>#NUM!</v>
      </c>
      <c r="AG2374" s="82" t="e">
        <f t="shared" si="88"/>
        <v>#NUM!</v>
      </c>
      <c r="AH2374" s="82">
        <f>_xll.qlIndexFixing($Y$21,$AC2374,TRUE,_xll.ohTrigger(trigger))</f>
        <v>1.453541733408233E-2</v>
      </c>
      <c r="AI2374" s="43" t="e">
        <f>_xll.qlIndexFixing($Y$6,$AC2374,TRUE,trigger)</f>
        <v>#NUM!</v>
      </c>
      <c r="AJ2374" s="45" t="e">
        <f t="shared" si="89"/>
        <v>#NUM!</v>
      </c>
    </row>
    <row r="2375" spans="28:36" x14ac:dyDescent="0.2">
      <c r="AB2375" s="114" t="s">
        <v>87</v>
      </c>
      <c r="AC2375" s="40">
        <f>_xll.qlInterestRateIndexFixingDate($Y$21,AD2375)</f>
        <v>56048</v>
      </c>
      <c r="AD2375" s="40">
        <f>_xll.qlCalendarAdvance(calendar,$AD2374,AB2375,,,trigger)</f>
        <v>56052</v>
      </c>
      <c r="AE2375" s="40">
        <f>_xll.qlInterestRateIndexMaturity($Y$21,AD2375,)</f>
        <v>56144</v>
      </c>
      <c r="AF2375" s="43" t="e">
        <f>_xll.qlTenorBasisValue(TenorBasis3M,AD2375,_xll.ohTrigger(trigger,$Y$36))</f>
        <v>#NUM!</v>
      </c>
      <c r="AG2375" s="82" t="e">
        <f t="shared" si="88"/>
        <v>#NUM!</v>
      </c>
      <c r="AH2375" s="82">
        <f>_xll.qlIndexFixing($Y$21,$AC2375,TRUE,_xll.ohTrigger(trigger))</f>
        <v>1.4526838621073668E-2</v>
      </c>
      <c r="AI2375" s="43" t="e">
        <f>_xll.qlIndexFixing($Y$6,$AC2375,TRUE,trigger)</f>
        <v>#NUM!</v>
      </c>
      <c r="AJ2375" s="45" t="e">
        <f t="shared" si="89"/>
        <v>#NUM!</v>
      </c>
    </row>
    <row r="2376" spans="28:36" x14ac:dyDescent="0.2">
      <c r="AB2376" s="114" t="s">
        <v>87</v>
      </c>
      <c r="AC2376" s="40">
        <f>_xll.qlInterestRateIndexFixingDate($Y$21,AD2376)</f>
        <v>56055</v>
      </c>
      <c r="AD2376" s="40">
        <f>_xll.qlCalendarAdvance(calendar,$AD2375,AB2376,,,trigger)</f>
        <v>56059</v>
      </c>
      <c r="AE2376" s="40">
        <f>_xll.qlInterestRateIndexMaturity($Y$21,AD2376,)</f>
        <v>56151</v>
      </c>
      <c r="AF2376" s="43" t="e">
        <f>_xll.qlTenorBasisValue(TenorBasis3M,AD2376,_xll.ohTrigger(trigger,$Y$36))</f>
        <v>#NUM!</v>
      </c>
      <c r="AG2376" s="82" t="e">
        <f t="shared" si="88"/>
        <v>#NUM!</v>
      </c>
      <c r="AH2376" s="82">
        <f>_xll.qlIndexFixing($Y$21,$AC2376,TRUE,_xll.ohTrigger(trigger))</f>
        <v>1.4518227413458E-2</v>
      </c>
      <c r="AI2376" s="43" t="e">
        <f>_xll.qlIndexFixing($Y$6,$AC2376,TRUE,trigger)</f>
        <v>#NUM!</v>
      </c>
      <c r="AJ2376" s="45" t="e">
        <f t="shared" si="89"/>
        <v>#NUM!</v>
      </c>
    </row>
    <row r="2377" spans="28:36" x14ac:dyDescent="0.2">
      <c r="AB2377" s="114" t="s">
        <v>87</v>
      </c>
      <c r="AC2377" s="40">
        <f>_xll.qlInterestRateIndexFixingDate($Y$21,AD2377)</f>
        <v>56062</v>
      </c>
      <c r="AD2377" s="40">
        <f>_xll.qlCalendarAdvance(calendar,$AD2376,AB2377,,,trigger)</f>
        <v>56066</v>
      </c>
      <c r="AE2377" s="40">
        <f>_xll.qlInterestRateIndexMaturity($Y$21,AD2377,)</f>
        <v>56158</v>
      </c>
      <c r="AF2377" s="43" t="e">
        <f>_xll.qlTenorBasisValue(TenorBasis3M,AD2377,_xll.ohTrigger(trigger,$Y$36))</f>
        <v>#NUM!</v>
      </c>
      <c r="AG2377" s="82" t="e">
        <f t="shared" si="88"/>
        <v>#NUM!</v>
      </c>
      <c r="AH2377" s="82">
        <f>_xll.qlIndexFixing($Y$21,$AC2377,TRUE,_xll.ohTrigger(trigger))</f>
        <v>1.4509583711447331E-2</v>
      </c>
      <c r="AI2377" s="43" t="e">
        <f>_xll.qlIndexFixing($Y$6,$AC2377,TRUE,trigger)</f>
        <v>#NUM!</v>
      </c>
      <c r="AJ2377" s="45" t="e">
        <f t="shared" si="89"/>
        <v>#NUM!</v>
      </c>
    </row>
    <row r="2378" spans="28:36" x14ac:dyDescent="0.2">
      <c r="AB2378" s="114" t="s">
        <v>87</v>
      </c>
      <c r="AC2378" s="40">
        <f>_xll.qlInterestRateIndexFixingDate($Y$21,AD2378)</f>
        <v>56069</v>
      </c>
      <c r="AD2378" s="40">
        <f>_xll.qlCalendarAdvance(calendar,$AD2377,AB2378,,,trigger)</f>
        <v>56073</v>
      </c>
      <c r="AE2378" s="40">
        <f>_xll.qlInterestRateIndexMaturity($Y$21,AD2378,)</f>
        <v>56165</v>
      </c>
      <c r="AF2378" s="43" t="e">
        <f>_xll.qlTenorBasisValue(TenorBasis3M,AD2378,_xll.ohTrigger(trigger,$Y$36))</f>
        <v>#NUM!</v>
      </c>
      <c r="AG2378" s="82" t="e">
        <f t="shared" si="88"/>
        <v>#NUM!</v>
      </c>
      <c r="AH2378" s="82">
        <f>_xll.qlIndexFixing($Y$21,$AC2378,TRUE,_xll.ohTrigger(trigger))</f>
        <v>1.4500907515257143E-2</v>
      </c>
      <c r="AI2378" s="43" t="e">
        <f>_xll.qlIndexFixing($Y$6,$AC2378,TRUE,trigger)</f>
        <v>#NUM!</v>
      </c>
      <c r="AJ2378" s="45" t="e">
        <f t="shared" si="89"/>
        <v>#NUM!</v>
      </c>
    </row>
    <row r="2379" spans="28:36" x14ac:dyDescent="0.2">
      <c r="AB2379" s="114" t="s">
        <v>87</v>
      </c>
      <c r="AC2379" s="40">
        <f>_xll.qlInterestRateIndexFixingDate($Y$21,AD2379)</f>
        <v>56076</v>
      </c>
      <c r="AD2379" s="40">
        <f>_xll.qlCalendarAdvance(calendar,$AD2378,AB2379,,,trigger)</f>
        <v>56080</v>
      </c>
      <c r="AE2379" s="40">
        <f>_xll.qlInterestRateIndexMaturity($Y$21,AD2379,)</f>
        <v>56172</v>
      </c>
      <c r="AF2379" s="43" t="e">
        <f>_xll.qlTenorBasisValue(TenorBasis3M,AD2379,_xll.ohTrigger(trigger,$Y$36))</f>
        <v>#NUM!</v>
      </c>
      <c r="AG2379" s="82" t="e">
        <f t="shared" si="88"/>
        <v>#NUM!</v>
      </c>
      <c r="AH2379" s="82">
        <f>_xll.qlIndexFixing($Y$21,$AC2379,TRUE,_xll.ohTrigger(trigger))</f>
        <v>1.4492198825101174E-2</v>
      </c>
      <c r="AI2379" s="43" t="e">
        <f>_xll.qlIndexFixing($Y$6,$AC2379,TRUE,trigger)</f>
        <v>#NUM!</v>
      </c>
      <c r="AJ2379" s="45" t="e">
        <f t="shared" si="89"/>
        <v>#NUM!</v>
      </c>
    </row>
    <row r="2380" spans="28:36" x14ac:dyDescent="0.2">
      <c r="AB2380" s="114" t="s">
        <v>87</v>
      </c>
      <c r="AC2380" s="40">
        <f>_xll.qlInterestRateIndexFixingDate($Y$21,AD2380)</f>
        <v>56083</v>
      </c>
      <c r="AD2380" s="40">
        <f>_xll.qlCalendarAdvance(calendar,$AD2379,AB2380,,,trigger)</f>
        <v>56087</v>
      </c>
      <c r="AE2380" s="40">
        <f>_xll.qlInterestRateIndexMaturity($Y$21,AD2380,)</f>
        <v>56179</v>
      </c>
      <c r="AF2380" s="43" t="e">
        <f>_xll.qlTenorBasisValue(TenorBasis3M,AD2380,_xll.ohTrigger(trigger,$Y$36))</f>
        <v>#NUM!</v>
      </c>
      <c r="AG2380" s="82" t="e">
        <f t="shared" si="88"/>
        <v>#NUM!</v>
      </c>
      <c r="AH2380" s="82">
        <f>_xll.qlIndexFixing($Y$21,$AC2380,TRUE,_xll.ohTrigger(trigger))</f>
        <v>1.4483457641196644E-2</v>
      </c>
      <c r="AI2380" s="43" t="e">
        <f>_xll.qlIndexFixing($Y$6,$AC2380,TRUE,trigger)</f>
        <v>#NUM!</v>
      </c>
      <c r="AJ2380" s="45" t="e">
        <f t="shared" si="89"/>
        <v>#NUM!</v>
      </c>
    </row>
    <row r="2381" spans="28:36" x14ac:dyDescent="0.2">
      <c r="AB2381" s="114" t="s">
        <v>87</v>
      </c>
      <c r="AC2381" s="40">
        <f>_xll.qlInterestRateIndexFixingDate($Y$21,AD2381)</f>
        <v>56090</v>
      </c>
      <c r="AD2381" s="40">
        <f>_xll.qlCalendarAdvance(calendar,$AD2380,AB2381,,,trigger)</f>
        <v>56094</v>
      </c>
      <c r="AE2381" s="40">
        <f>_xll.qlInterestRateIndexMaturity($Y$21,AD2381,)</f>
        <v>56186</v>
      </c>
      <c r="AF2381" s="43" t="e">
        <f>_xll.qlTenorBasisValue(TenorBasis3M,AD2381,_xll.ohTrigger(trigger,$Y$36))</f>
        <v>#NUM!</v>
      </c>
      <c r="AG2381" s="82" t="e">
        <f t="shared" si="88"/>
        <v>#NUM!</v>
      </c>
      <c r="AH2381" s="82">
        <f>_xll.qlIndexFixing($Y$21,$AC2381,TRUE,_xll.ohTrigger(trigger))</f>
        <v>1.4474683963763377E-2</v>
      </c>
      <c r="AI2381" s="43" t="e">
        <f>_xll.qlIndexFixing($Y$6,$AC2381,TRUE,trigger)</f>
        <v>#NUM!</v>
      </c>
      <c r="AJ2381" s="45" t="e">
        <f t="shared" si="89"/>
        <v>#NUM!</v>
      </c>
    </row>
    <row r="2382" spans="28:36" x14ac:dyDescent="0.2">
      <c r="AB2382" s="114" t="s">
        <v>87</v>
      </c>
      <c r="AC2382" s="40">
        <f>_xll.qlInterestRateIndexFixingDate($Y$21,AD2382)</f>
        <v>56097</v>
      </c>
      <c r="AD2382" s="40">
        <f>_xll.qlCalendarAdvance(calendar,$AD2381,AB2382,,,trigger)</f>
        <v>56101</v>
      </c>
      <c r="AE2382" s="40">
        <f>_xll.qlInterestRateIndexMaturity($Y$21,AD2382,)</f>
        <v>56193</v>
      </c>
      <c r="AF2382" s="43" t="e">
        <f>_xll.qlTenorBasisValue(TenorBasis3M,AD2382,_xll.ohTrigger(trigger,$Y$36))</f>
        <v>#NUM!</v>
      </c>
      <c r="AG2382" s="82" t="e">
        <f t="shared" si="88"/>
        <v>#NUM!</v>
      </c>
      <c r="AH2382" s="82">
        <f>_xll.qlIndexFixing($Y$21,$AC2382,TRUE,_xll.ohTrigger(trigger))</f>
        <v>1.4465877793011639E-2</v>
      </c>
      <c r="AI2382" s="43" t="e">
        <f>_xll.qlIndexFixing($Y$6,$AC2382,TRUE,trigger)</f>
        <v>#NUM!</v>
      </c>
      <c r="AJ2382" s="45" t="e">
        <f t="shared" si="89"/>
        <v>#NUM!</v>
      </c>
    </row>
    <row r="2383" spans="28:36" x14ac:dyDescent="0.2">
      <c r="AB2383" s="114" t="s">
        <v>87</v>
      </c>
      <c r="AC2383" s="40">
        <f>_xll.qlInterestRateIndexFixingDate($Y$21,AD2383)</f>
        <v>56104</v>
      </c>
      <c r="AD2383" s="40">
        <f>_xll.qlCalendarAdvance(calendar,$AD2382,AB2383,,,trigger)</f>
        <v>56108</v>
      </c>
      <c r="AE2383" s="40">
        <f>_xll.qlInterestRateIndexMaturity($Y$21,AD2383,)</f>
        <v>56200</v>
      </c>
      <c r="AF2383" s="43" t="e">
        <f>_xll.qlTenorBasisValue(TenorBasis3M,AD2383,_xll.ohTrigger(trigger,$Y$36))</f>
        <v>#NUM!</v>
      </c>
      <c r="AG2383" s="82" t="e">
        <f t="shared" si="88"/>
        <v>#NUM!</v>
      </c>
      <c r="AH2383" s="82">
        <f>_xll.qlIndexFixing($Y$21,$AC2383,TRUE,_xll.ohTrigger(trigger))</f>
        <v>1.4457039129169074E-2</v>
      </c>
      <c r="AI2383" s="43" t="e">
        <f>_xll.qlIndexFixing($Y$6,$AC2383,TRUE,trigger)</f>
        <v>#NUM!</v>
      </c>
      <c r="AJ2383" s="45" t="e">
        <f t="shared" si="89"/>
        <v>#NUM!</v>
      </c>
    </row>
    <row r="2384" spans="28:36" x14ac:dyDescent="0.2">
      <c r="AB2384" s="114" t="s">
        <v>87</v>
      </c>
      <c r="AC2384" s="40">
        <f>_xll.qlInterestRateIndexFixingDate($Y$21,AD2384)</f>
        <v>56111</v>
      </c>
      <c r="AD2384" s="40">
        <f>_xll.qlCalendarAdvance(calendar,$AD2383,AB2384,,,trigger)</f>
        <v>56115</v>
      </c>
      <c r="AE2384" s="40">
        <f>_xll.qlInterestRateIndexMaturity($Y$21,AD2384,)</f>
        <v>56207</v>
      </c>
      <c r="AF2384" s="43" t="e">
        <f>_xll.qlTenorBasisValue(TenorBasis3M,AD2384,_xll.ohTrigger(trigger,$Y$36))</f>
        <v>#NUM!</v>
      </c>
      <c r="AG2384" s="82" t="e">
        <f t="shared" si="88"/>
        <v>#NUM!</v>
      </c>
      <c r="AH2384" s="82">
        <f>_xll.qlIndexFixing($Y$21,$AC2384,TRUE,_xll.ohTrigger(trigger))</f>
        <v>1.4448167972450295E-2</v>
      </c>
      <c r="AI2384" s="43" t="e">
        <f>_xll.qlIndexFixing($Y$6,$AC2384,TRUE,trigger)</f>
        <v>#NUM!</v>
      </c>
      <c r="AJ2384" s="45" t="e">
        <f t="shared" si="89"/>
        <v>#NUM!</v>
      </c>
    </row>
    <row r="2385" spans="28:36" x14ac:dyDescent="0.2">
      <c r="AB2385" s="114" t="s">
        <v>87</v>
      </c>
      <c r="AC2385" s="40">
        <f>_xll.qlInterestRateIndexFixingDate($Y$21,AD2385)</f>
        <v>56118</v>
      </c>
      <c r="AD2385" s="40">
        <f>_xll.qlCalendarAdvance(calendar,$AD2384,AB2385,,,trigger)</f>
        <v>56122</v>
      </c>
      <c r="AE2385" s="40">
        <f>_xll.qlInterestRateIndexMaturity($Y$21,AD2385,)</f>
        <v>56214</v>
      </c>
      <c r="AF2385" s="43" t="e">
        <f>_xll.qlTenorBasisValue(TenorBasis3M,AD2385,_xll.ohTrigger(trigger,$Y$36))</f>
        <v>#NUM!</v>
      </c>
      <c r="AG2385" s="82" t="e">
        <f t="shared" si="88"/>
        <v>#NUM!</v>
      </c>
      <c r="AH2385" s="82">
        <f>_xll.qlIndexFixing($Y$21,$AC2385,TRUE,_xll.ohTrigger(trigger))</f>
        <v>1.4439264323075122E-2</v>
      </c>
      <c r="AI2385" s="43" t="e">
        <f>_xll.qlIndexFixing($Y$6,$AC2385,TRUE,trigger)</f>
        <v>#NUM!</v>
      </c>
      <c r="AJ2385" s="45" t="e">
        <f t="shared" si="89"/>
        <v>#NUM!</v>
      </c>
    </row>
    <row r="2386" spans="28:36" x14ac:dyDescent="0.2">
      <c r="AB2386" s="114" t="s">
        <v>87</v>
      </c>
      <c r="AC2386" s="40">
        <f>_xll.qlInterestRateIndexFixingDate($Y$21,AD2386)</f>
        <v>56125</v>
      </c>
      <c r="AD2386" s="40">
        <f>_xll.qlCalendarAdvance(calendar,$AD2385,AB2386,,,trigger)</f>
        <v>56129</v>
      </c>
      <c r="AE2386" s="40">
        <f>_xll.qlInterestRateIndexMaturity($Y$21,AD2386,)</f>
        <v>56220</v>
      </c>
      <c r="AF2386" s="43" t="e">
        <f>_xll.qlTenorBasisValue(TenorBasis3M,AD2386,_xll.ohTrigger(trigger,$Y$36))</f>
        <v>#NUM!</v>
      </c>
      <c r="AG2386" s="82" t="e">
        <f t="shared" si="88"/>
        <v>#NUM!</v>
      </c>
      <c r="AH2386" s="82">
        <f>_xll.qlIndexFixing($Y$21,$AC2386,TRUE,_xll.ohTrigger(trigger))</f>
        <v>1.4430683732549408E-2</v>
      </c>
      <c r="AI2386" s="43" t="e">
        <f>_xll.qlIndexFixing($Y$6,$AC2386,TRUE,trigger)</f>
        <v>#NUM!</v>
      </c>
      <c r="AJ2386" s="45" t="e">
        <f t="shared" si="89"/>
        <v>#NUM!</v>
      </c>
    </row>
    <row r="2387" spans="28:36" x14ac:dyDescent="0.2">
      <c r="AB2387" s="114" t="s">
        <v>87</v>
      </c>
      <c r="AC2387" s="40">
        <f>_xll.qlInterestRateIndexFixingDate($Y$21,AD2387)</f>
        <v>56132</v>
      </c>
      <c r="AD2387" s="40">
        <f>_xll.qlCalendarAdvance(calendar,$AD2386,AB2387,,,trigger)</f>
        <v>56136</v>
      </c>
      <c r="AE2387" s="40">
        <f>_xll.qlInterestRateIndexMaturity($Y$21,AD2387,)</f>
        <v>56227</v>
      </c>
      <c r="AF2387" s="43" t="e">
        <f>_xll.qlTenorBasisValue(TenorBasis3M,AD2387,_xll.ohTrigger(trigger,$Y$36))</f>
        <v>#NUM!</v>
      </c>
      <c r="AG2387" s="82" t="e">
        <f t="shared" si="88"/>
        <v>#NUM!</v>
      </c>
      <c r="AH2387" s="82">
        <f>_xll.qlIndexFixing($Y$21,$AC2387,TRUE,_xll.ohTrigger(trigger))</f>
        <v>1.4421717778027289E-2</v>
      </c>
      <c r="AI2387" s="43" t="e">
        <f>_xll.qlIndexFixing($Y$6,$AC2387,TRUE,trigger)</f>
        <v>#NUM!</v>
      </c>
      <c r="AJ2387" s="45" t="e">
        <f t="shared" si="89"/>
        <v>#NUM!</v>
      </c>
    </row>
    <row r="2388" spans="28:36" x14ac:dyDescent="0.2">
      <c r="AB2388" s="114" t="s">
        <v>87</v>
      </c>
      <c r="AC2388" s="40">
        <f>_xll.qlInterestRateIndexFixingDate($Y$21,AD2388)</f>
        <v>56139</v>
      </c>
      <c r="AD2388" s="40">
        <f>_xll.qlCalendarAdvance(calendar,$AD2387,AB2388,,,trigger)</f>
        <v>56143</v>
      </c>
      <c r="AE2388" s="40">
        <f>_xll.qlInterestRateIndexMaturity($Y$21,AD2388,)</f>
        <v>56234</v>
      </c>
      <c r="AF2388" s="43" t="e">
        <f>_xll.qlTenorBasisValue(TenorBasis3M,AD2388,_xll.ohTrigger(trigger,$Y$36))</f>
        <v>#NUM!</v>
      </c>
      <c r="AG2388" s="82" t="e">
        <f t="shared" si="88"/>
        <v>#NUM!</v>
      </c>
      <c r="AH2388" s="82">
        <f>_xll.qlIndexFixing($Y$21,$AC2388,TRUE,_xll.ohTrigger(trigger))</f>
        <v>1.4412719332573027E-2</v>
      </c>
      <c r="AI2388" s="43" t="e">
        <f>_xll.qlIndexFixing($Y$6,$AC2388,TRUE,trigger)</f>
        <v>#NUM!</v>
      </c>
      <c r="AJ2388" s="45" t="e">
        <f t="shared" si="89"/>
        <v>#NUM!</v>
      </c>
    </row>
    <row r="2389" spans="28:36" x14ac:dyDescent="0.2">
      <c r="AB2389" s="114" t="s">
        <v>87</v>
      </c>
      <c r="AC2389" s="40">
        <f>_xll.qlInterestRateIndexFixingDate($Y$21,AD2389)</f>
        <v>56146</v>
      </c>
      <c r="AD2389" s="40">
        <f>_xll.qlCalendarAdvance(calendar,$AD2388,AB2389,,,trigger)</f>
        <v>56150</v>
      </c>
      <c r="AE2389" s="40">
        <f>_xll.qlInterestRateIndexMaturity($Y$21,AD2389,)</f>
        <v>56241</v>
      </c>
      <c r="AF2389" s="43" t="e">
        <f>_xll.qlTenorBasisValue(TenorBasis3M,AD2389,_xll.ohTrigger(trigger,$Y$36))</f>
        <v>#NUM!</v>
      </c>
      <c r="AG2389" s="82" t="e">
        <f t="shared" si="88"/>
        <v>#NUM!</v>
      </c>
      <c r="AH2389" s="82">
        <f>_xll.qlIndexFixing($Y$21,$AC2389,TRUE,_xll.ohTrigger(trigger))</f>
        <v>1.4403688396411499E-2</v>
      </c>
      <c r="AI2389" s="43" t="e">
        <f>_xll.qlIndexFixing($Y$6,$AC2389,TRUE,trigger)</f>
        <v>#NUM!</v>
      </c>
      <c r="AJ2389" s="45" t="e">
        <f t="shared" si="89"/>
        <v>#NUM!</v>
      </c>
    </row>
    <row r="2390" spans="28:36" x14ac:dyDescent="0.2">
      <c r="AB2390" s="114" t="s">
        <v>87</v>
      </c>
      <c r="AC2390" s="40">
        <f>_xll.qlInterestRateIndexFixingDate($Y$21,AD2390)</f>
        <v>56153</v>
      </c>
      <c r="AD2390" s="40">
        <f>_xll.qlCalendarAdvance(calendar,$AD2389,AB2390,,,trigger)</f>
        <v>56157</v>
      </c>
      <c r="AE2390" s="40">
        <f>_xll.qlInterestRateIndexMaturity($Y$21,AD2390,)</f>
        <v>56249</v>
      </c>
      <c r="AF2390" s="43" t="e">
        <f>_xll.qlTenorBasisValue(TenorBasis3M,AD2390,_xll.ohTrigger(trigger,$Y$36))</f>
        <v>#NUM!</v>
      </c>
      <c r="AG2390" s="82" t="e">
        <f t="shared" si="88"/>
        <v>#NUM!</v>
      </c>
      <c r="AH2390" s="82">
        <f>_xll.qlIndexFixing($Y$21,$AC2390,TRUE,_xll.ohTrigger(trigger))</f>
        <v>1.4394258694139336E-2</v>
      </c>
      <c r="AI2390" s="43" t="e">
        <f>_xll.qlIndexFixing($Y$6,$AC2390,TRUE,trigger)</f>
        <v>#NUM!</v>
      </c>
      <c r="AJ2390" s="45" t="e">
        <f t="shared" si="89"/>
        <v>#NUM!</v>
      </c>
    </row>
    <row r="2391" spans="28:36" x14ac:dyDescent="0.2">
      <c r="AB2391" s="114" t="s">
        <v>87</v>
      </c>
      <c r="AC2391" s="40">
        <f>_xll.qlInterestRateIndexFixingDate($Y$21,AD2391)</f>
        <v>56160</v>
      </c>
      <c r="AD2391" s="40">
        <f>_xll.qlCalendarAdvance(calendar,$AD2390,AB2391,,,trigger)</f>
        <v>56164</v>
      </c>
      <c r="AE2391" s="40">
        <f>_xll.qlInterestRateIndexMaturity($Y$21,AD2391,)</f>
        <v>56256</v>
      </c>
      <c r="AF2391" s="43" t="e">
        <f>_xll.qlTenorBasisValue(TenorBasis3M,AD2391,_xll.ohTrigger(trigger,$Y$36))</f>
        <v>#NUM!</v>
      </c>
      <c r="AG2391" s="82" t="e">
        <f t="shared" si="88"/>
        <v>#NUM!</v>
      </c>
      <c r="AH2391" s="82">
        <f>_xll.qlIndexFixing($Y$21,$AC2391,TRUE,_xll.ohTrigger(trigger))</f>
        <v>1.4385160093503813E-2</v>
      </c>
      <c r="AI2391" s="43" t="e">
        <f>_xll.qlIndexFixing($Y$6,$AC2391,TRUE,trigger)</f>
        <v>#NUM!</v>
      </c>
      <c r="AJ2391" s="45" t="e">
        <f t="shared" si="89"/>
        <v>#NUM!</v>
      </c>
    </row>
    <row r="2392" spans="28:36" x14ac:dyDescent="0.2">
      <c r="AB2392" s="114" t="s">
        <v>87</v>
      </c>
      <c r="AC2392" s="40">
        <f>_xll.qlInterestRateIndexFixingDate($Y$21,AD2392)</f>
        <v>56167</v>
      </c>
      <c r="AD2392" s="40">
        <f>_xll.qlCalendarAdvance(calendar,$AD2391,AB2392,,,trigger)</f>
        <v>56171</v>
      </c>
      <c r="AE2392" s="40">
        <f>_xll.qlInterestRateIndexMaturity($Y$21,AD2392,)</f>
        <v>56263</v>
      </c>
      <c r="AF2392" s="43" t="e">
        <f>_xll.qlTenorBasisValue(TenorBasis3M,AD2392,_xll.ohTrigger(trigger,$Y$36))</f>
        <v>#NUM!</v>
      </c>
      <c r="AG2392" s="82" t="e">
        <f t="shared" si="88"/>
        <v>#NUM!</v>
      </c>
      <c r="AH2392" s="82">
        <f>_xll.qlIndexFixing($Y$21,$AC2392,TRUE,_xll.ohTrigger(trigger))</f>
        <v>1.4376029001777601E-2</v>
      </c>
      <c r="AI2392" s="43" t="e">
        <f>_xll.qlIndexFixing($Y$6,$AC2392,TRUE,trigger)</f>
        <v>#NUM!</v>
      </c>
      <c r="AJ2392" s="45" t="e">
        <f t="shared" si="89"/>
        <v>#NUM!</v>
      </c>
    </row>
    <row r="2393" spans="28:36" x14ac:dyDescent="0.2">
      <c r="AB2393" s="114" t="s">
        <v>87</v>
      </c>
      <c r="AC2393" s="40">
        <f>_xll.qlInterestRateIndexFixingDate($Y$21,AD2393)</f>
        <v>56174</v>
      </c>
      <c r="AD2393" s="40">
        <f>_xll.qlCalendarAdvance(calendar,$AD2392,AB2393,,,trigger)</f>
        <v>56178</v>
      </c>
      <c r="AE2393" s="40">
        <f>_xll.qlInterestRateIndexMaturity($Y$21,AD2393,)</f>
        <v>56270</v>
      </c>
      <c r="AF2393" s="43" t="e">
        <f>_xll.qlTenorBasisValue(TenorBasis3M,AD2393,_xll.ohTrigger(trigger,$Y$36))</f>
        <v>#NUM!</v>
      </c>
      <c r="AG2393" s="82" t="e">
        <f t="shared" si="88"/>
        <v>#NUM!</v>
      </c>
      <c r="AH2393" s="82">
        <f>_xll.qlIndexFixing($Y$21,$AC2393,TRUE,_xll.ohTrigger(trigger))</f>
        <v>1.4366865419188347E-2</v>
      </c>
      <c r="AI2393" s="43" t="e">
        <f>_xll.qlIndexFixing($Y$6,$AC2393,TRUE,trigger)</f>
        <v>#NUM!</v>
      </c>
      <c r="AJ2393" s="45" t="e">
        <f t="shared" si="89"/>
        <v>#NUM!</v>
      </c>
    </row>
    <row r="2394" spans="28:36" x14ac:dyDescent="0.2">
      <c r="AB2394" s="114" t="s">
        <v>87</v>
      </c>
      <c r="AC2394" s="40">
        <f>_xll.qlInterestRateIndexFixingDate($Y$21,AD2394)</f>
        <v>56181</v>
      </c>
      <c r="AD2394" s="40">
        <f>_xll.qlCalendarAdvance(calendar,$AD2393,AB2394,,,trigger)</f>
        <v>56185</v>
      </c>
      <c r="AE2394" s="40">
        <f>_xll.qlInterestRateIndexMaturity($Y$21,AD2394,)</f>
        <v>56277</v>
      </c>
      <c r="AF2394" s="43" t="e">
        <f>_xll.qlTenorBasisValue(TenorBasis3M,AD2394,_xll.ohTrigger(trigger,$Y$36))</f>
        <v>#NUM!</v>
      </c>
      <c r="AG2394" s="82" t="e">
        <f t="shared" si="88"/>
        <v>#NUM!</v>
      </c>
      <c r="AH2394" s="82">
        <f>_xll.qlIndexFixing($Y$21,$AC2394,TRUE,_xll.ohTrigger(trigger))</f>
        <v>1.4357669345961084E-2</v>
      </c>
      <c r="AI2394" s="43" t="e">
        <f>_xll.qlIndexFixing($Y$6,$AC2394,TRUE,trigger)</f>
        <v>#NUM!</v>
      </c>
      <c r="AJ2394" s="45" t="e">
        <f t="shared" si="89"/>
        <v>#NUM!</v>
      </c>
    </row>
    <row r="2395" spans="28:36" x14ac:dyDescent="0.2">
      <c r="AB2395" s="114" t="s">
        <v>87</v>
      </c>
      <c r="AC2395" s="40">
        <f>_xll.qlInterestRateIndexFixingDate($Y$21,AD2395)</f>
        <v>56188</v>
      </c>
      <c r="AD2395" s="40">
        <f>_xll.qlCalendarAdvance(calendar,$AD2394,AB2395,,,trigger)</f>
        <v>56192</v>
      </c>
      <c r="AE2395" s="40">
        <f>_xll.qlInterestRateIndexMaturity($Y$21,AD2395,)</f>
        <v>56284</v>
      </c>
      <c r="AF2395" s="43" t="e">
        <f>_xll.qlTenorBasisValue(TenorBasis3M,AD2395,_xll.ohTrigger(trigger,$Y$36))</f>
        <v>#NUM!</v>
      </c>
      <c r="AG2395" s="82" t="e">
        <f t="shared" si="88"/>
        <v>#NUM!</v>
      </c>
      <c r="AH2395" s="82">
        <f>_xll.qlIndexFixing($Y$21,$AC2395,TRUE,_xll.ohTrigger(trigger))</f>
        <v>1.4348440782326069E-2</v>
      </c>
      <c r="AI2395" s="43" t="e">
        <f>_xll.qlIndexFixing($Y$6,$AC2395,TRUE,trigger)</f>
        <v>#NUM!</v>
      </c>
      <c r="AJ2395" s="45" t="e">
        <f t="shared" si="89"/>
        <v>#NUM!</v>
      </c>
    </row>
    <row r="2396" spans="28:36" x14ac:dyDescent="0.2">
      <c r="AB2396" s="114" t="s">
        <v>87</v>
      </c>
      <c r="AC2396" s="40">
        <f>_xll.qlInterestRateIndexFixingDate($Y$21,AD2396)</f>
        <v>56195</v>
      </c>
      <c r="AD2396" s="40">
        <f>_xll.qlCalendarAdvance(calendar,$AD2395,AB2396,,,trigger)</f>
        <v>56199</v>
      </c>
      <c r="AE2396" s="40">
        <f>_xll.qlInterestRateIndexMaturity($Y$21,AD2396,)</f>
        <v>56291</v>
      </c>
      <c r="AF2396" s="43" t="e">
        <f>_xll.qlTenorBasisValue(TenorBasis3M,AD2396,_xll.ohTrigger(trigger,$Y$36))</f>
        <v>#NUM!</v>
      </c>
      <c r="AG2396" s="82" t="e">
        <f t="shared" si="88"/>
        <v>#NUM!</v>
      </c>
      <c r="AH2396" s="82">
        <f>_xll.qlIndexFixing($Y$21,$AC2396,TRUE,_xll.ohTrigger(trigger))</f>
        <v>1.4339179728512678E-2</v>
      </c>
      <c r="AI2396" s="43" t="e">
        <f>_xll.qlIndexFixing($Y$6,$AC2396,TRUE,trigger)</f>
        <v>#NUM!</v>
      </c>
      <c r="AJ2396" s="45" t="e">
        <f t="shared" si="89"/>
        <v>#NUM!</v>
      </c>
    </row>
    <row r="2397" spans="28:36" x14ac:dyDescent="0.2">
      <c r="AB2397" s="114" t="s">
        <v>87</v>
      </c>
      <c r="AC2397" s="40">
        <f>_xll.qlInterestRateIndexFixingDate($Y$21,AD2397)</f>
        <v>56202</v>
      </c>
      <c r="AD2397" s="40">
        <f>_xll.qlCalendarAdvance(calendar,$AD2396,AB2397,,,trigger)</f>
        <v>56206</v>
      </c>
      <c r="AE2397" s="40">
        <f>_xll.qlInterestRateIndexMaturity($Y$21,AD2397,)</f>
        <v>56298</v>
      </c>
      <c r="AF2397" s="43" t="e">
        <f>_xll.qlTenorBasisValue(TenorBasis3M,AD2397,_xll.ohTrigger(trigger,$Y$36))</f>
        <v>#NUM!</v>
      </c>
      <c r="AG2397" s="82" t="e">
        <f t="shared" si="88"/>
        <v>#NUM!</v>
      </c>
      <c r="AH2397" s="82">
        <f>_xll.qlIndexFixing($Y$21,$AC2397,TRUE,_xll.ohTrigger(trigger))</f>
        <v>1.4329886184750295E-2</v>
      </c>
      <c r="AI2397" s="43" t="e">
        <f>_xll.qlIndexFixing($Y$6,$AC2397,TRUE,trigger)</f>
        <v>#NUM!</v>
      </c>
      <c r="AJ2397" s="45" t="e">
        <f t="shared" si="89"/>
        <v>#NUM!</v>
      </c>
    </row>
    <row r="2398" spans="28:36" x14ac:dyDescent="0.2">
      <c r="AB2398" s="114" t="s">
        <v>87</v>
      </c>
      <c r="AC2398" s="40">
        <f>_xll.qlInterestRateIndexFixingDate($Y$21,AD2398)</f>
        <v>56209</v>
      </c>
      <c r="AD2398" s="40">
        <f>_xll.qlCalendarAdvance(calendar,$AD2397,AB2398,,,trigger)</f>
        <v>56213</v>
      </c>
      <c r="AE2398" s="40">
        <f>_xll.qlInterestRateIndexMaturity($Y$21,AD2398,)</f>
        <v>56305</v>
      </c>
      <c r="AF2398" s="43" t="e">
        <f>_xll.qlTenorBasisValue(TenorBasis3M,AD2398,_xll.ohTrigger(trigger,$Y$36))</f>
        <v>#NUM!</v>
      </c>
      <c r="AG2398" s="82" t="e">
        <f t="shared" si="88"/>
        <v>#NUM!</v>
      </c>
      <c r="AH2398" s="82">
        <f>_xll.qlIndexFixing($Y$21,$AC2398,TRUE,_xll.ohTrigger(trigger))</f>
        <v>1.4320560151268303E-2</v>
      </c>
      <c r="AI2398" s="43" t="e">
        <f>_xll.qlIndexFixing($Y$6,$AC2398,TRUE,trigger)</f>
        <v>#NUM!</v>
      </c>
      <c r="AJ2398" s="45" t="e">
        <f t="shared" si="89"/>
        <v>#NUM!</v>
      </c>
    </row>
    <row r="2399" spans="28:36" x14ac:dyDescent="0.2">
      <c r="AB2399" s="114" t="s">
        <v>87</v>
      </c>
      <c r="AC2399" s="40">
        <f>_xll.qlInterestRateIndexFixingDate($Y$21,AD2399)</f>
        <v>56216</v>
      </c>
      <c r="AD2399" s="40">
        <f>_xll.qlCalendarAdvance(calendar,$AD2398,AB2399,,,trigger)</f>
        <v>56220</v>
      </c>
      <c r="AE2399" s="40">
        <f>_xll.qlInterestRateIndexMaturity($Y$21,AD2399,)</f>
        <v>56310</v>
      </c>
      <c r="AF2399" s="43" t="e">
        <f>_xll.qlTenorBasisValue(TenorBasis3M,AD2399,_xll.ohTrigger(trigger,$Y$36))</f>
        <v>#NUM!</v>
      </c>
      <c r="AG2399" s="82" t="e">
        <f t="shared" si="88"/>
        <v>#NUM!</v>
      </c>
      <c r="AH2399" s="82">
        <f>_xll.qlIndexFixing($Y$21,$AC2399,TRUE,_xll.ohTrigger(trigger))</f>
        <v>1.4311982294673342E-2</v>
      </c>
      <c r="AI2399" s="43" t="e">
        <f>_xll.qlIndexFixing($Y$6,$AC2399,TRUE,trigger)</f>
        <v>#NUM!</v>
      </c>
      <c r="AJ2399" s="45" t="e">
        <f t="shared" si="89"/>
        <v>#NUM!</v>
      </c>
    </row>
    <row r="2400" spans="28:36" x14ac:dyDescent="0.2">
      <c r="AB2400" s="114" t="s">
        <v>87</v>
      </c>
      <c r="AC2400" s="40">
        <f>_xll.qlInterestRateIndexFixingDate($Y$21,AD2400)</f>
        <v>56223</v>
      </c>
      <c r="AD2400" s="40">
        <f>_xll.qlCalendarAdvance(calendar,$AD2399,AB2400,,,trigger)</f>
        <v>56227</v>
      </c>
      <c r="AE2400" s="40">
        <f>_xll.qlInterestRateIndexMaturity($Y$21,AD2400,)</f>
        <v>56317</v>
      </c>
      <c r="AF2400" s="43" t="e">
        <f>_xll.qlTenorBasisValue(TenorBasis3M,AD2400,_xll.ohTrigger(trigger,$Y$36))</f>
        <v>#NUM!</v>
      </c>
      <c r="AG2400" s="82" t="e">
        <f t="shared" si="88"/>
        <v>#NUM!</v>
      </c>
      <c r="AH2400" s="82">
        <f>_xll.qlIndexFixing($Y$21,$AC2400,TRUE,_xll.ohTrigger(trigger))</f>
        <v>1.4302596668448686E-2</v>
      </c>
      <c r="AI2400" s="43" t="e">
        <f>_xll.qlIndexFixing($Y$6,$AC2400,TRUE,trigger)</f>
        <v>#NUM!</v>
      </c>
      <c r="AJ2400" s="45" t="e">
        <f t="shared" si="89"/>
        <v>#NUM!</v>
      </c>
    </row>
    <row r="2401" spans="28:36" x14ac:dyDescent="0.2">
      <c r="AB2401" s="114" t="s">
        <v>87</v>
      </c>
      <c r="AC2401" s="40">
        <f>_xll.qlInterestRateIndexFixingDate($Y$21,AD2401)</f>
        <v>56230</v>
      </c>
      <c r="AD2401" s="40">
        <f>_xll.qlCalendarAdvance(calendar,$AD2400,AB2401,,,trigger)</f>
        <v>56234</v>
      </c>
      <c r="AE2401" s="40">
        <f>_xll.qlInterestRateIndexMaturity($Y$21,AD2401,)</f>
        <v>56324</v>
      </c>
      <c r="AF2401" s="43" t="e">
        <f>_xll.qlTenorBasisValue(TenorBasis3M,AD2401,_xll.ohTrigger(trigger,$Y$36))</f>
        <v>#NUM!</v>
      </c>
      <c r="AG2401" s="82" t="e">
        <f t="shared" si="88"/>
        <v>#NUM!</v>
      </c>
      <c r="AH2401" s="82">
        <f>_xll.qlIndexFixing($Y$21,$AC2401,TRUE,_xll.ohTrigger(trigger))</f>
        <v>1.4293178555258024E-2</v>
      </c>
      <c r="AI2401" s="43" t="e">
        <f>_xll.qlIndexFixing($Y$6,$AC2401,TRUE,trigger)</f>
        <v>#NUM!</v>
      </c>
      <c r="AJ2401" s="45" t="e">
        <f t="shared" si="89"/>
        <v>#NUM!</v>
      </c>
    </row>
    <row r="2402" spans="28:36" x14ac:dyDescent="0.2">
      <c r="AB2402" s="114" t="s">
        <v>87</v>
      </c>
      <c r="AC2402" s="40">
        <f>_xll.qlInterestRateIndexFixingDate($Y$21,AD2402)</f>
        <v>56237</v>
      </c>
      <c r="AD2402" s="40">
        <f>_xll.qlCalendarAdvance(calendar,$AD2401,AB2402,,,trigger)</f>
        <v>56241</v>
      </c>
      <c r="AE2402" s="40">
        <f>_xll.qlInterestRateIndexMaturity($Y$21,AD2402,)</f>
        <v>56331</v>
      </c>
      <c r="AF2402" s="43" t="e">
        <f>_xll.qlTenorBasisValue(TenorBasis3M,AD2402,_xll.ohTrigger(trigger,$Y$36))</f>
        <v>#NUM!</v>
      </c>
      <c r="AG2402" s="82" t="e">
        <f t="shared" si="88"/>
        <v>#NUM!</v>
      </c>
      <c r="AH2402" s="82">
        <f>_xll.qlIndexFixing($Y$21,$AC2402,TRUE,_xll.ohTrigger(trigger))</f>
        <v>1.4283727955327841E-2</v>
      </c>
      <c r="AI2402" s="43" t="e">
        <f>_xll.qlIndexFixing($Y$6,$AC2402,TRUE,trigger)</f>
        <v>#NUM!</v>
      </c>
      <c r="AJ2402" s="45" t="e">
        <f t="shared" si="89"/>
        <v>#NUM!</v>
      </c>
    </row>
    <row r="2403" spans="28:36" x14ac:dyDescent="0.2">
      <c r="AB2403" s="114" t="s">
        <v>87</v>
      </c>
      <c r="AC2403" s="40">
        <f>_xll.qlInterestRateIndexFixingDate($Y$21,AD2403)</f>
        <v>56242</v>
      </c>
      <c r="AD2403" s="40">
        <f>_xll.qlCalendarAdvance(calendar,$AD2402,AB2403,,,trigger)</f>
        <v>56248</v>
      </c>
      <c r="AE2403" s="40">
        <f>_xll.qlInterestRateIndexMaturity($Y$21,AD2403,)</f>
        <v>56339</v>
      </c>
      <c r="AF2403" s="43" t="e">
        <f>_xll.qlTenorBasisValue(TenorBasis3M,AD2403,_xll.ohTrigger(trigger,$Y$36))</f>
        <v>#NUM!</v>
      </c>
      <c r="AG2403" s="82" t="e">
        <f t="shared" si="88"/>
        <v>#NUM!</v>
      </c>
      <c r="AH2403" s="82">
        <f>_xll.qlIndexFixing($Y$21,$AC2403,TRUE,_xll.ohTrigger(trigger))</f>
        <v>1.4273843891406823E-2</v>
      </c>
      <c r="AI2403" s="43" t="e">
        <f>_xll.qlIndexFixing($Y$6,$AC2403,TRUE,trigger)</f>
        <v>#NUM!</v>
      </c>
      <c r="AJ2403" s="45" t="e">
        <f t="shared" si="89"/>
        <v>#NUM!</v>
      </c>
    </row>
    <row r="2404" spans="28:36" x14ac:dyDescent="0.2">
      <c r="AB2404" s="114" t="s">
        <v>87</v>
      </c>
      <c r="AC2404" s="40">
        <f>_xll.qlInterestRateIndexFixingDate($Y$21,AD2404)</f>
        <v>56251</v>
      </c>
      <c r="AD2404" s="40">
        <f>_xll.qlCalendarAdvance(calendar,$AD2403,AB2404,,,trigger)</f>
        <v>56255</v>
      </c>
      <c r="AE2404" s="40">
        <f>_xll.qlInterestRateIndexMaturity($Y$21,AD2404,)</f>
        <v>56345</v>
      </c>
      <c r="AF2404" s="43" t="e">
        <f>_xll.qlTenorBasisValue(TenorBasis3M,AD2404,_xll.ohTrigger(trigger,$Y$36))</f>
        <v>#NUM!</v>
      </c>
      <c r="AG2404" s="82" t="e">
        <f t="shared" si="88"/>
        <v>#NUM!</v>
      </c>
      <c r="AH2404" s="82">
        <f>_xll.qlIndexFixing($Y$21,$AC2404,TRUE,_xll.ohTrigger(trigger))</f>
        <v>1.426472929617173E-2</v>
      </c>
      <c r="AI2404" s="43" t="e">
        <f>_xll.qlIndexFixing($Y$6,$AC2404,TRUE,trigger)</f>
        <v>#NUM!</v>
      </c>
      <c r="AJ2404" s="45" t="e">
        <f t="shared" si="89"/>
        <v>#NUM!</v>
      </c>
    </row>
    <row r="2405" spans="28:36" x14ac:dyDescent="0.2">
      <c r="AB2405" s="114" t="s">
        <v>87</v>
      </c>
      <c r="AC2405" s="40">
        <f>_xll.qlInterestRateIndexFixingDate($Y$21,AD2405)</f>
        <v>56258</v>
      </c>
      <c r="AD2405" s="40">
        <f>_xll.qlCalendarAdvance(calendar,$AD2404,AB2405,,,trigger)</f>
        <v>56262</v>
      </c>
      <c r="AE2405" s="40">
        <f>_xll.qlInterestRateIndexMaturity($Y$21,AD2405,)</f>
        <v>56352</v>
      </c>
      <c r="AF2405" s="43" t="e">
        <f>_xll.qlTenorBasisValue(TenorBasis3M,AD2405,_xll.ohTrigger(trigger,$Y$36))</f>
        <v>#NUM!</v>
      </c>
      <c r="AG2405" s="82" t="e">
        <f t="shared" si="88"/>
        <v>#NUM!</v>
      </c>
      <c r="AH2405" s="82">
        <f>_xll.qlIndexFixing($Y$21,$AC2405,TRUE,_xll.ohTrigger(trigger))</f>
        <v>1.4255181237407655E-2</v>
      </c>
      <c r="AI2405" s="43" t="e">
        <f>_xll.qlIndexFixing($Y$6,$AC2405,TRUE,trigger)</f>
        <v>#NUM!</v>
      </c>
      <c r="AJ2405" s="45" t="e">
        <f t="shared" si="89"/>
        <v>#NUM!</v>
      </c>
    </row>
    <row r="2406" spans="28:36" x14ac:dyDescent="0.2">
      <c r="AB2406" s="114" t="s">
        <v>87</v>
      </c>
      <c r="AC2406" s="40">
        <f>_xll.qlInterestRateIndexFixingDate($Y$21,AD2406)</f>
        <v>56265</v>
      </c>
      <c r="AD2406" s="40">
        <f>_xll.qlCalendarAdvance(calendar,$AD2405,AB2406,,,trigger)</f>
        <v>56269</v>
      </c>
      <c r="AE2406" s="40">
        <f>_xll.qlInterestRateIndexMaturity($Y$21,AD2406,)</f>
        <v>56359</v>
      </c>
      <c r="AF2406" s="43" t="e">
        <f>_xll.qlTenorBasisValue(TenorBasis3M,AD2406,_xll.ohTrigger(trigger,$Y$36))</f>
        <v>#NUM!</v>
      </c>
      <c r="AG2406" s="82" t="e">
        <f t="shared" si="88"/>
        <v>#NUM!</v>
      </c>
      <c r="AH2406" s="82">
        <f>_xll.qlIndexFixing($Y$21,$AC2406,TRUE,_xll.ohTrigger(trigger))</f>
        <v>1.4245600692828653E-2</v>
      </c>
      <c r="AI2406" s="43" t="e">
        <f>_xll.qlIndexFixing($Y$6,$AC2406,TRUE,trigger)</f>
        <v>#NUM!</v>
      </c>
      <c r="AJ2406" s="45" t="e">
        <f t="shared" si="89"/>
        <v>#NUM!</v>
      </c>
    </row>
    <row r="2407" spans="28:36" x14ac:dyDescent="0.2">
      <c r="AB2407" s="114" t="s">
        <v>87</v>
      </c>
      <c r="AC2407" s="40">
        <f>_xll.qlInterestRateIndexFixingDate($Y$21,AD2407)</f>
        <v>56272</v>
      </c>
      <c r="AD2407" s="40">
        <f>_xll.qlCalendarAdvance(calendar,$AD2406,AB2407,,,trigger)</f>
        <v>56276</v>
      </c>
      <c r="AE2407" s="40">
        <f>_xll.qlInterestRateIndexMaturity($Y$21,AD2407,)</f>
        <v>56366</v>
      </c>
      <c r="AF2407" s="43" t="e">
        <f>_xll.qlTenorBasisValue(TenorBasis3M,AD2407,_xll.ohTrigger(trigger,$Y$36))</f>
        <v>#NUM!</v>
      </c>
      <c r="AG2407" s="82" t="e">
        <f t="shared" si="88"/>
        <v>#NUM!</v>
      </c>
      <c r="AH2407" s="82">
        <f>_xll.qlIndexFixing($Y$21,$AC2407,TRUE,_xll.ohTrigger(trigger))</f>
        <v>1.4235987662664762E-2</v>
      </c>
      <c r="AI2407" s="43" t="e">
        <f>_xll.qlIndexFixing($Y$6,$AC2407,TRUE,trigger)</f>
        <v>#NUM!</v>
      </c>
      <c r="AJ2407" s="45" t="e">
        <f t="shared" si="89"/>
        <v>#NUM!</v>
      </c>
    </row>
    <row r="2408" spans="28:36" x14ac:dyDescent="0.2">
      <c r="AB2408" s="114" t="s">
        <v>87</v>
      </c>
      <c r="AC2408" s="40">
        <f>_xll.qlInterestRateIndexFixingDate($Y$21,AD2408)</f>
        <v>56279</v>
      </c>
      <c r="AD2408" s="40">
        <f>_xll.qlCalendarAdvance(calendar,$AD2407,AB2408,,,trigger)</f>
        <v>56283</v>
      </c>
      <c r="AE2408" s="40">
        <f>_xll.qlInterestRateIndexMaturity($Y$21,AD2408,)</f>
        <v>56373</v>
      </c>
      <c r="AF2408" s="43" t="e">
        <f>_xll.qlTenorBasisValue(TenorBasis3M,AD2408,_xll.ohTrigger(trigger,$Y$36))</f>
        <v>#NUM!</v>
      </c>
      <c r="AG2408" s="82" t="e">
        <f t="shared" si="88"/>
        <v>#NUM!</v>
      </c>
      <c r="AH2408" s="82">
        <f>_xll.qlIndexFixing($Y$21,$AC2408,TRUE,_xll.ohTrigger(trigger))</f>
        <v>1.4226342147152238E-2</v>
      </c>
      <c r="AI2408" s="43" t="e">
        <f>_xll.qlIndexFixing($Y$6,$AC2408,TRUE,trigger)</f>
        <v>#NUM!</v>
      </c>
      <c r="AJ2408" s="45" t="e">
        <f t="shared" si="89"/>
        <v>#NUM!</v>
      </c>
    </row>
    <row r="2409" spans="28:36" x14ac:dyDescent="0.2">
      <c r="AB2409" s="114" t="s">
        <v>87</v>
      </c>
      <c r="AC2409" s="40">
        <f>_xll.qlInterestRateIndexFixingDate($Y$21,AD2409)</f>
        <v>56286</v>
      </c>
      <c r="AD2409" s="40">
        <f>_xll.qlCalendarAdvance(calendar,$AD2408,AB2409,,,trigger)</f>
        <v>56290</v>
      </c>
      <c r="AE2409" s="40">
        <f>_xll.qlInterestRateIndexMaturity($Y$21,AD2409,)</f>
        <v>56380</v>
      </c>
      <c r="AF2409" s="43" t="e">
        <f>_xll.qlTenorBasisValue(TenorBasis3M,AD2409,_xll.ohTrigger(trigger,$Y$36))</f>
        <v>#NUM!</v>
      </c>
      <c r="AG2409" s="82" t="e">
        <f t="shared" si="88"/>
        <v>#NUM!</v>
      </c>
      <c r="AH2409" s="82">
        <f>_xll.qlIndexFixing($Y$21,$AC2409,TRUE,_xll.ohTrigger(trigger))</f>
        <v>1.4216664146525559E-2</v>
      </c>
      <c r="AI2409" s="43" t="e">
        <f>_xll.qlIndexFixing($Y$6,$AC2409,TRUE,trigger)</f>
        <v>#NUM!</v>
      </c>
      <c r="AJ2409" s="45" t="e">
        <f t="shared" si="89"/>
        <v>#NUM!</v>
      </c>
    </row>
    <row r="2410" spans="28:36" x14ac:dyDescent="0.2">
      <c r="AB2410" s="114" t="s">
        <v>87</v>
      </c>
      <c r="AC2410" s="40">
        <f>_xll.qlInterestRateIndexFixingDate($Y$21,AD2410)</f>
        <v>56293</v>
      </c>
      <c r="AD2410" s="40">
        <f>_xll.qlCalendarAdvance(calendar,$AD2409,AB2410,,,trigger)</f>
        <v>56297</v>
      </c>
      <c r="AE2410" s="40">
        <f>_xll.qlInterestRateIndexMaturity($Y$21,AD2410,)</f>
        <v>56387</v>
      </c>
      <c r="AF2410" s="43" t="e">
        <f>_xll.qlTenorBasisValue(TenorBasis3M,AD2410,_xll.ohTrigger(trigger,$Y$36))</f>
        <v>#NUM!</v>
      </c>
      <c r="AG2410" s="82" t="e">
        <f t="shared" si="88"/>
        <v>#NUM!</v>
      </c>
      <c r="AH2410" s="82">
        <f>_xll.qlIndexFixing($Y$21,$AC2410,TRUE,_xll.ohTrigger(trigger))</f>
        <v>1.420695366101743E-2</v>
      </c>
      <c r="AI2410" s="43" t="e">
        <f>_xll.qlIndexFixing($Y$6,$AC2410,TRUE,trigger)</f>
        <v>#NUM!</v>
      </c>
      <c r="AJ2410" s="45" t="e">
        <f t="shared" si="89"/>
        <v>#NUM!</v>
      </c>
    </row>
    <row r="2411" spans="28:36" x14ac:dyDescent="0.2">
      <c r="AB2411" s="114" t="s">
        <v>87</v>
      </c>
      <c r="AC2411" s="40">
        <f>_xll.qlInterestRateIndexFixingDate($Y$21,AD2411)</f>
        <v>56300</v>
      </c>
      <c r="AD2411" s="40">
        <f>_xll.qlCalendarAdvance(calendar,$AD2410,AB2411,,,trigger)</f>
        <v>56304</v>
      </c>
      <c r="AE2411" s="40">
        <f>_xll.qlInterestRateIndexMaturity($Y$21,AD2411,)</f>
        <v>56394</v>
      </c>
      <c r="AF2411" s="43" t="e">
        <f>_xll.qlTenorBasisValue(TenorBasis3M,AD2411,_xll.ohTrigger(trigger,$Y$36))</f>
        <v>#NUM!</v>
      </c>
      <c r="AG2411" s="82" t="e">
        <f t="shared" si="88"/>
        <v>#NUM!</v>
      </c>
      <c r="AH2411" s="82">
        <f>_xll.qlIndexFixing($Y$21,$AC2411,TRUE,_xll.ohTrigger(trigger))</f>
        <v>1.4197210690866768E-2</v>
      </c>
      <c r="AI2411" s="43" t="e">
        <f>_xll.qlIndexFixing($Y$6,$AC2411,TRUE,trigger)</f>
        <v>#NUM!</v>
      </c>
      <c r="AJ2411" s="45" t="e">
        <f t="shared" si="89"/>
        <v>#NUM!</v>
      </c>
    </row>
    <row r="2412" spans="28:36" x14ac:dyDescent="0.2">
      <c r="AB2412" s="114" t="s">
        <v>87</v>
      </c>
      <c r="AC2412" s="40">
        <f>_xll.qlInterestRateIndexFixingDate($Y$21,AD2412)</f>
        <v>56307</v>
      </c>
      <c r="AD2412" s="40">
        <f>_xll.qlCalendarAdvance(calendar,$AD2411,AB2412,,,trigger)</f>
        <v>56311</v>
      </c>
      <c r="AE2412" s="40">
        <f>_xll.qlInterestRateIndexMaturity($Y$21,AD2412,)</f>
        <v>56403</v>
      </c>
      <c r="AF2412" s="43" t="e">
        <f>_xll.qlTenorBasisValue(TenorBasis3M,AD2412,_xll.ohTrigger(trigger,$Y$36))</f>
        <v>#NUM!</v>
      </c>
      <c r="AG2412" s="82" t="e">
        <f t="shared" si="88"/>
        <v>#NUM!</v>
      </c>
      <c r="AH2412" s="82">
        <f>_xll.qlIndexFixing($Y$21,$AC2412,TRUE,_xll.ohTrigger(trigger))</f>
        <v>1.4186584393247605E-2</v>
      </c>
      <c r="AI2412" s="43" t="e">
        <f>_xll.qlIndexFixing($Y$6,$AC2412,TRUE,trigger)</f>
        <v>#NUM!</v>
      </c>
      <c r="AJ2412" s="45" t="e">
        <f t="shared" si="89"/>
        <v>#NUM!</v>
      </c>
    </row>
    <row r="2413" spans="28:36" x14ac:dyDescent="0.2">
      <c r="AB2413" s="114" t="s">
        <v>87</v>
      </c>
      <c r="AC2413" s="40">
        <f>_xll.qlInterestRateIndexFixingDate($Y$21,AD2413)</f>
        <v>56314</v>
      </c>
      <c r="AD2413" s="40">
        <f>_xll.qlCalendarAdvance(calendar,$AD2412,AB2413,,,trigger)</f>
        <v>56318</v>
      </c>
      <c r="AE2413" s="40">
        <f>_xll.qlInterestRateIndexMaturity($Y$21,AD2413,)</f>
        <v>56410</v>
      </c>
      <c r="AF2413" s="43" t="e">
        <f>_xll.qlTenorBasisValue(TenorBasis3M,AD2413,_xll.ohTrigger(trigger,$Y$36))</f>
        <v>#NUM!</v>
      </c>
      <c r="AG2413" s="82" t="e">
        <f t="shared" si="88"/>
        <v>#NUM!</v>
      </c>
      <c r="AH2413" s="82">
        <f>_xll.qlIndexFixing($Y$21,$AC2413,TRUE,_xll.ohTrigger(trigger))</f>
        <v>1.4176771042228854E-2</v>
      </c>
      <c r="AI2413" s="43" t="e">
        <f>_xll.qlIndexFixing($Y$6,$AC2413,TRUE,trigger)</f>
        <v>#NUM!</v>
      </c>
      <c r="AJ2413" s="45" t="e">
        <f t="shared" si="89"/>
        <v>#NUM!</v>
      </c>
    </row>
    <row r="2414" spans="28:36" x14ac:dyDescent="0.2">
      <c r="AB2414" s="114" t="s">
        <v>87</v>
      </c>
      <c r="AC2414" s="40">
        <f>_xll.qlInterestRateIndexFixingDate($Y$21,AD2414)</f>
        <v>56321</v>
      </c>
      <c r="AD2414" s="40">
        <f>_xll.qlCalendarAdvance(calendar,$AD2413,AB2414,,,trigger)</f>
        <v>56325</v>
      </c>
      <c r="AE2414" s="40">
        <f>_xll.qlInterestRateIndexMaturity($Y$21,AD2414,)</f>
        <v>56417</v>
      </c>
      <c r="AF2414" s="43" t="e">
        <f>_xll.qlTenorBasisValue(TenorBasis3M,AD2414,_xll.ohTrigger(trigger,$Y$36))</f>
        <v>#NUM!</v>
      </c>
      <c r="AG2414" s="82" t="e">
        <f t="shared" si="88"/>
        <v>#NUM!</v>
      </c>
      <c r="AH2414" s="82">
        <f>_xll.qlIndexFixing($Y$21,$AC2414,TRUE,_xll.ohTrigger(trigger))</f>
        <v>1.4166925205294405E-2</v>
      </c>
      <c r="AI2414" s="43" t="e">
        <f>_xll.qlIndexFixing($Y$6,$AC2414,TRUE,trigger)</f>
        <v>#NUM!</v>
      </c>
      <c r="AJ2414" s="45" t="e">
        <f t="shared" si="89"/>
        <v>#NUM!</v>
      </c>
    </row>
    <row r="2415" spans="28:36" x14ac:dyDescent="0.2">
      <c r="AB2415" s="114" t="s">
        <v>87</v>
      </c>
      <c r="AC2415" s="40">
        <f>_xll.qlInterestRateIndexFixingDate($Y$21,AD2415)</f>
        <v>56328</v>
      </c>
      <c r="AD2415" s="40">
        <f>_xll.qlCalendarAdvance(calendar,$AD2414,AB2415,,,trigger)</f>
        <v>56332</v>
      </c>
      <c r="AE2415" s="40">
        <f>_xll.qlInterestRateIndexMaturity($Y$21,AD2415,)</f>
        <v>56424</v>
      </c>
      <c r="AF2415" s="43" t="e">
        <f>_xll.qlTenorBasisValue(TenorBasis3M,AD2415,_xll.ohTrigger(trigger,$Y$36))</f>
        <v>#NUM!</v>
      </c>
      <c r="AG2415" s="82" t="e">
        <f t="shared" si="88"/>
        <v>#NUM!</v>
      </c>
      <c r="AH2415" s="82">
        <f>_xll.qlIndexFixing($Y$21,$AC2415,TRUE,_xll.ohTrigger(trigger))</f>
        <v>1.4157046882687544E-2</v>
      </c>
      <c r="AI2415" s="43" t="e">
        <f>_xll.qlIndexFixing($Y$6,$AC2415,TRUE,trigger)</f>
        <v>#NUM!</v>
      </c>
      <c r="AJ2415" s="45" t="e">
        <f t="shared" si="89"/>
        <v>#NUM!</v>
      </c>
    </row>
    <row r="2416" spans="28:36" x14ac:dyDescent="0.2">
      <c r="AB2416" s="114" t="s">
        <v>87</v>
      </c>
      <c r="AC2416" s="40">
        <f>_xll.qlInterestRateIndexFixingDate($Y$21,AD2416)</f>
        <v>56333</v>
      </c>
      <c r="AD2416" s="40">
        <f>_xll.qlCalendarAdvance(calendar,$AD2415,AB2416,,,trigger)</f>
        <v>56339</v>
      </c>
      <c r="AE2416" s="40">
        <f>_xll.qlInterestRateIndexMaturity($Y$21,AD2416,)</f>
        <v>56430</v>
      </c>
      <c r="AF2416" s="43" t="e">
        <f>_xll.qlTenorBasisValue(TenorBasis3M,AD2416,_xll.ohTrigger(trigger,$Y$36))</f>
        <v>#NUM!</v>
      </c>
      <c r="AG2416" s="82" t="e">
        <f t="shared" si="88"/>
        <v>#NUM!</v>
      </c>
      <c r="AH2416" s="82">
        <f>_xll.qlIndexFixing($Y$21,$AC2416,TRUE,_xll.ohTrigger(trigger))</f>
        <v>1.4147572461590837E-2</v>
      </c>
      <c r="AI2416" s="43" t="e">
        <f>_xll.qlIndexFixing($Y$6,$AC2416,TRUE,trigger)</f>
        <v>#NUM!</v>
      </c>
      <c r="AJ2416" s="45" t="e">
        <f t="shared" si="89"/>
        <v>#NUM!</v>
      </c>
    </row>
    <row r="2417" spans="28:36" x14ac:dyDescent="0.2">
      <c r="AB2417" s="114" t="s">
        <v>87</v>
      </c>
      <c r="AC2417" s="40">
        <f>_xll.qlInterestRateIndexFixingDate($Y$21,AD2417)</f>
        <v>56342</v>
      </c>
      <c r="AD2417" s="40">
        <f>_xll.qlCalendarAdvance(calendar,$AD2416,AB2417,,,trigger)</f>
        <v>56346</v>
      </c>
      <c r="AE2417" s="40">
        <f>_xll.qlInterestRateIndexMaturity($Y$21,AD2417,)</f>
        <v>56437</v>
      </c>
      <c r="AF2417" s="43" t="e">
        <f>_xll.qlTenorBasisValue(TenorBasis3M,AD2417,_xll.ohTrigger(trigger,$Y$36))</f>
        <v>#NUM!</v>
      </c>
      <c r="AG2417" s="82" t="e">
        <f t="shared" si="88"/>
        <v>#NUM!</v>
      </c>
      <c r="AH2417" s="82">
        <f>_xll.qlIndexFixing($Y$21,$AC2417,TRUE,_xll.ohTrigger(trigger))</f>
        <v>1.4137631878553682E-2</v>
      </c>
      <c r="AI2417" s="43" t="e">
        <f>_xll.qlIndexFixing($Y$6,$AC2417,TRUE,trigger)</f>
        <v>#NUM!</v>
      </c>
      <c r="AJ2417" s="45" t="e">
        <f t="shared" si="89"/>
        <v>#NUM!</v>
      </c>
    </row>
    <row r="2418" spans="28:36" x14ac:dyDescent="0.2">
      <c r="AB2418" s="114" t="s">
        <v>87</v>
      </c>
      <c r="AC2418" s="40">
        <f>_xll.qlInterestRateIndexFixingDate($Y$21,AD2418)</f>
        <v>56349</v>
      </c>
      <c r="AD2418" s="40">
        <f>_xll.qlCalendarAdvance(calendar,$AD2417,AB2418,,,trigger)</f>
        <v>56353</v>
      </c>
      <c r="AE2418" s="40">
        <f>_xll.qlInterestRateIndexMaturity($Y$21,AD2418,)</f>
        <v>56444</v>
      </c>
      <c r="AF2418" s="43" t="e">
        <f>_xll.qlTenorBasisValue(TenorBasis3M,AD2418,_xll.ohTrigger(trigger,$Y$36))</f>
        <v>#NUM!</v>
      </c>
      <c r="AG2418" s="82" t="e">
        <f t="shared" si="88"/>
        <v>#NUM!</v>
      </c>
      <c r="AH2418" s="82">
        <f>_xll.qlIndexFixing($Y$21,$AC2418,TRUE,_xll.ohTrigger(trigger))</f>
        <v>1.4127658811561659E-2</v>
      </c>
      <c r="AI2418" s="43" t="e">
        <f>_xll.qlIndexFixing($Y$6,$AC2418,TRUE,trigger)</f>
        <v>#NUM!</v>
      </c>
      <c r="AJ2418" s="45" t="e">
        <f t="shared" si="89"/>
        <v>#NUM!</v>
      </c>
    </row>
    <row r="2419" spans="28:36" x14ac:dyDescent="0.2">
      <c r="AB2419" s="114" t="s">
        <v>87</v>
      </c>
      <c r="AC2419" s="40">
        <f>_xll.qlInterestRateIndexFixingDate($Y$21,AD2419)</f>
        <v>56356</v>
      </c>
      <c r="AD2419" s="40">
        <f>_xll.qlCalendarAdvance(calendar,$AD2418,AB2419,,,trigger)</f>
        <v>56360</v>
      </c>
      <c r="AE2419" s="40">
        <f>_xll.qlInterestRateIndexMaturity($Y$21,AD2419,)</f>
        <v>56451</v>
      </c>
      <c r="AF2419" s="43" t="e">
        <f>_xll.qlTenorBasisValue(TenorBasis3M,AD2419,_xll.ohTrigger(trigger,$Y$36))</f>
        <v>#NUM!</v>
      </c>
      <c r="AG2419" s="82" t="e">
        <f t="shared" si="88"/>
        <v>#NUM!</v>
      </c>
      <c r="AH2419" s="82">
        <f>_xll.qlIndexFixing($Y$21,$AC2419,TRUE,_xll.ohTrigger(trigger))</f>
        <v>1.4117653260862485E-2</v>
      </c>
      <c r="AI2419" s="43" t="e">
        <f>_xll.qlIndexFixing($Y$6,$AC2419,TRUE,trigger)</f>
        <v>#NUM!</v>
      </c>
      <c r="AJ2419" s="45" t="e">
        <f t="shared" si="89"/>
        <v>#NUM!</v>
      </c>
    </row>
    <row r="2420" spans="28:36" x14ac:dyDescent="0.2">
      <c r="AB2420" s="114" t="s">
        <v>87</v>
      </c>
      <c r="AC2420" s="40">
        <f>_xll.qlInterestRateIndexFixingDate($Y$21,AD2420)</f>
        <v>56363</v>
      </c>
      <c r="AD2420" s="40">
        <f>_xll.qlCalendarAdvance(calendar,$AD2419,AB2420,,,trigger)</f>
        <v>56367</v>
      </c>
      <c r="AE2420" s="40">
        <f>_xll.qlInterestRateIndexMaturity($Y$21,AD2420,)</f>
        <v>56458</v>
      </c>
      <c r="AF2420" s="43" t="e">
        <f>_xll.qlTenorBasisValue(TenorBasis3M,AD2420,_xll.ohTrigger(trigger,$Y$36))</f>
        <v>#NUM!</v>
      </c>
      <c r="AG2420" s="82" t="e">
        <f t="shared" si="88"/>
        <v>#NUM!</v>
      </c>
      <c r="AH2420" s="82">
        <f>_xll.qlIndexFixing($Y$21,$AC2420,TRUE,_xll.ohTrigger(trigger))</f>
        <v>1.4107615226701236E-2</v>
      </c>
      <c r="AI2420" s="43" t="e">
        <f>_xll.qlIndexFixing($Y$6,$AC2420,TRUE,trigger)</f>
        <v>#NUM!</v>
      </c>
      <c r="AJ2420" s="45" t="e">
        <f t="shared" si="89"/>
        <v>#NUM!</v>
      </c>
    </row>
    <row r="2421" spans="28:36" x14ac:dyDescent="0.2">
      <c r="AB2421" s="114" t="s">
        <v>87</v>
      </c>
      <c r="AC2421" s="40">
        <f>_xll.qlInterestRateIndexFixingDate($Y$21,AD2421)</f>
        <v>56369</v>
      </c>
      <c r="AD2421" s="40">
        <f>_xll.qlCalendarAdvance(calendar,$AD2420,AB2421,,,trigger)</f>
        <v>56374</v>
      </c>
      <c r="AE2421" s="40">
        <f>_xll.qlInterestRateIndexMaturity($Y$21,AD2421,)</f>
        <v>56466</v>
      </c>
      <c r="AF2421" s="43" t="e">
        <f>_xll.qlTenorBasisValue(TenorBasis3M,AD2421,_xll.ohTrigger(trigger,$Y$36))</f>
        <v>#NUM!</v>
      </c>
      <c r="AG2421" s="82" t="e">
        <f t="shared" si="88"/>
        <v>#NUM!</v>
      </c>
      <c r="AH2421" s="82">
        <f>_xll.qlIndexFixing($Y$21,$AC2421,TRUE,_xll.ohTrigger(trigger))</f>
        <v>1.4097094761722497E-2</v>
      </c>
      <c r="AI2421" s="43" t="e">
        <f>_xll.qlIndexFixing($Y$6,$AC2421,TRUE,trigger)</f>
        <v>#NUM!</v>
      </c>
      <c r="AJ2421" s="45" t="e">
        <f t="shared" si="89"/>
        <v>#NUM!</v>
      </c>
    </row>
    <row r="2422" spans="28:36" x14ac:dyDescent="0.2">
      <c r="AB2422" s="114" t="s">
        <v>87</v>
      </c>
      <c r="AC2422" s="40">
        <f>_xll.qlInterestRateIndexFixingDate($Y$21,AD2422)</f>
        <v>56377</v>
      </c>
      <c r="AD2422" s="40">
        <f>_xll.qlCalendarAdvance(calendar,$AD2421,AB2422,,,trigger)</f>
        <v>56381</v>
      </c>
      <c r="AE2422" s="40">
        <f>_xll.qlInterestRateIndexMaturity($Y$21,AD2422,)</f>
        <v>56473</v>
      </c>
      <c r="AF2422" s="43" t="e">
        <f>_xll.qlTenorBasisValue(TenorBasis3M,AD2422,_xll.ohTrigger(trigger,$Y$36))</f>
        <v>#NUM!</v>
      </c>
      <c r="AG2422" s="82" t="e">
        <f t="shared" si="88"/>
        <v>#NUM!</v>
      </c>
      <c r="AH2422" s="82">
        <f>_xll.qlIndexFixing($Y$21,$AC2422,TRUE,_xll.ohTrigger(trigger))</f>
        <v>1.4086989046322345E-2</v>
      </c>
      <c r="AI2422" s="43" t="e">
        <f>_xll.qlIndexFixing($Y$6,$AC2422,TRUE,trigger)</f>
        <v>#NUM!</v>
      </c>
      <c r="AJ2422" s="45" t="e">
        <f t="shared" si="89"/>
        <v>#NUM!</v>
      </c>
    </row>
    <row r="2423" spans="28:36" x14ac:dyDescent="0.2">
      <c r="AB2423" s="114" t="s">
        <v>87</v>
      </c>
      <c r="AC2423" s="40">
        <f>_xll.qlInterestRateIndexFixingDate($Y$21,AD2423)</f>
        <v>56384</v>
      </c>
      <c r="AD2423" s="40">
        <f>_xll.qlCalendarAdvance(calendar,$AD2422,AB2423,,,trigger)</f>
        <v>56388</v>
      </c>
      <c r="AE2423" s="40">
        <f>_xll.qlInterestRateIndexMaturity($Y$21,AD2423,)</f>
        <v>56480</v>
      </c>
      <c r="AF2423" s="43" t="e">
        <f>_xll.qlTenorBasisValue(TenorBasis3M,AD2423,_xll.ohTrigger(trigger,$Y$36))</f>
        <v>#NUM!</v>
      </c>
      <c r="AG2423" s="82" t="e">
        <f t="shared" si="88"/>
        <v>#NUM!</v>
      </c>
      <c r="AH2423" s="82">
        <f>_xll.qlIndexFixing($Y$21,$AC2423,TRUE,_xll.ohTrigger(trigger))</f>
        <v>1.4076850847234279E-2</v>
      </c>
      <c r="AI2423" s="43" t="e">
        <f>_xll.qlIndexFixing($Y$6,$AC2423,TRUE,trigger)</f>
        <v>#NUM!</v>
      </c>
      <c r="AJ2423" s="45" t="e">
        <f t="shared" si="89"/>
        <v>#NUM!</v>
      </c>
    </row>
    <row r="2424" spans="28:36" x14ac:dyDescent="0.2">
      <c r="AB2424" s="114" t="s">
        <v>87</v>
      </c>
      <c r="AC2424" s="40">
        <f>_xll.qlInterestRateIndexFixingDate($Y$21,AD2424)</f>
        <v>56391</v>
      </c>
      <c r="AD2424" s="40">
        <f>_xll.qlCalendarAdvance(calendar,$AD2423,AB2424,,,trigger)</f>
        <v>56395</v>
      </c>
      <c r="AE2424" s="40">
        <f>_xll.qlInterestRateIndexMaturity($Y$21,AD2424,)</f>
        <v>56487</v>
      </c>
      <c r="AF2424" s="43" t="e">
        <f>_xll.qlTenorBasisValue(TenorBasis3M,AD2424,_xll.ohTrigger(trigger,$Y$36))</f>
        <v>#NUM!</v>
      </c>
      <c r="AG2424" s="82" t="e">
        <f t="shared" si="88"/>
        <v>#NUM!</v>
      </c>
      <c r="AH2424" s="82">
        <f>_xll.qlIndexFixing($Y$21,$AC2424,TRUE,_xll.ohTrigger(trigger))</f>
        <v>1.4066680164711142E-2</v>
      </c>
      <c r="AI2424" s="43" t="e">
        <f>_xll.qlIndexFixing($Y$6,$AC2424,TRUE,trigger)</f>
        <v>#NUM!</v>
      </c>
      <c r="AJ2424" s="45" t="e">
        <f t="shared" si="89"/>
        <v>#NUM!</v>
      </c>
    </row>
    <row r="2425" spans="28:36" x14ac:dyDescent="0.2">
      <c r="AB2425" s="114" t="s">
        <v>87</v>
      </c>
      <c r="AC2425" s="40">
        <f>_xll.qlInterestRateIndexFixingDate($Y$21,AD2425)</f>
        <v>56398</v>
      </c>
      <c r="AD2425" s="40">
        <f>_xll.qlCalendarAdvance(calendar,$AD2424,AB2425,,,trigger)</f>
        <v>56402</v>
      </c>
      <c r="AE2425" s="40">
        <f>_xll.qlInterestRateIndexMaturity($Y$21,AD2425,)</f>
        <v>56494</v>
      </c>
      <c r="AF2425" s="43" t="e">
        <f>_xll.qlTenorBasisValue(TenorBasis3M,AD2425,_xll.ohTrigger(trigger,$Y$36))</f>
        <v>#NUM!</v>
      </c>
      <c r="AG2425" s="82" t="e">
        <f t="shared" si="88"/>
        <v>#NUM!</v>
      </c>
      <c r="AH2425" s="82">
        <f>_xll.qlIndexFixing($Y$21,$AC2425,TRUE,_xll.ohTrigger(trigger))</f>
        <v>1.4056476999004905E-2</v>
      </c>
      <c r="AI2425" s="43" t="e">
        <f>_xll.qlIndexFixing($Y$6,$AC2425,TRUE,trigger)</f>
        <v>#NUM!</v>
      </c>
      <c r="AJ2425" s="45" t="e">
        <f t="shared" si="89"/>
        <v>#NUM!</v>
      </c>
    </row>
    <row r="2426" spans="28:36" x14ac:dyDescent="0.2">
      <c r="AB2426" s="114" t="s">
        <v>87</v>
      </c>
      <c r="AC2426" s="40">
        <f>_xll.qlInterestRateIndexFixingDate($Y$21,AD2426)</f>
        <v>56405</v>
      </c>
      <c r="AD2426" s="40">
        <f>_xll.qlCalendarAdvance(calendar,$AD2425,AB2426,,,trigger)</f>
        <v>56409</v>
      </c>
      <c r="AE2426" s="40">
        <f>_xll.qlInterestRateIndexMaturity($Y$21,AD2426,)</f>
        <v>56501</v>
      </c>
      <c r="AF2426" s="43" t="e">
        <f>_xll.qlTenorBasisValue(TenorBasis3M,AD2426,_xll.ohTrigger(trigger,$Y$36))</f>
        <v>#NUM!</v>
      </c>
      <c r="AG2426" s="82" t="e">
        <f t="shared" si="88"/>
        <v>#NUM!</v>
      </c>
      <c r="AH2426" s="82">
        <f>_xll.qlIndexFixing($Y$21,$AC2426,TRUE,_xll.ohTrigger(trigger))</f>
        <v>1.4046241350368409E-2</v>
      </c>
      <c r="AI2426" s="43" t="e">
        <f>_xll.qlIndexFixing($Y$6,$AC2426,TRUE,trigger)</f>
        <v>#NUM!</v>
      </c>
      <c r="AJ2426" s="45" t="e">
        <f t="shared" si="89"/>
        <v>#NUM!</v>
      </c>
    </row>
    <row r="2427" spans="28:36" x14ac:dyDescent="0.2">
      <c r="AB2427" s="114" t="s">
        <v>87</v>
      </c>
      <c r="AC2427" s="40">
        <f>_xll.qlInterestRateIndexFixingDate($Y$21,AD2427)</f>
        <v>56412</v>
      </c>
      <c r="AD2427" s="40">
        <f>_xll.qlCalendarAdvance(calendar,$AD2426,AB2427,,,trigger)</f>
        <v>56416</v>
      </c>
      <c r="AE2427" s="40">
        <f>_xll.qlInterestRateIndexMaturity($Y$21,AD2427,)</f>
        <v>56508</v>
      </c>
      <c r="AF2427" s="43" t="e">
        <f>_xll.qlTenorBasisValue(TenorBasis3M,AD2427,_xll.ohTrigger(trigger,$Y$36))</f>
        <v>#NUM!</v>
      </c>
      <c r="AG2427" s="82" t="e">
        <f t="shared" si="88"/>
        <v>#NUM!</v>
      </c>
      <c r="AH2427" s="82">
        <f>_xll.qlIndexFixing($Y$21,$AC2427,TRUE,_xll.ohTrigger(trigger))</f>
        <v>1.4035973219055366E-2</v>
      </c>
      <c r="AI2427" s="43" t="e">
        <f>_xll.qlIndexFixing($Y$6,$AC2427,TRUE,trigger)</f>
        <v>#NUM!</v>
      </c>
      <c r="AJ2427" s="45" t="e">
        <f t="shared" si="89"/>
        <v>#NUM!</v>
      </c>
    </row>
    <row r="2428" spans="28:36" x14ac:dyDescent="0.2">
      <c r="AB2428" s="114" t="s">
        <v>87</v>
      </c>
      <c r="AC2428" s="40">
        <f>_xll.qlInterestRateIndexFixingDate($Y$21,AD2428)</f>
        <v>56419</v>
      </c>
      <c r="AD2428" s="40">
        <f>_xll.qlCalendarAdvance(calendar,$AD2427,AB2428,,,trigger)</f>
        <v>56423</v>
      </c>
      <c r="AE2428" s="40">
        <f>_xll.qlInterestRateIndexMaturity($Y$21,AD2428,)</f>
        <v>56515</v>
      </c>
      <c r="AF2428" s="43" t="e">
        <f>_xll.qlTenorBasisValue(TenorBasis3M,AD2428,_xll.ohTrigger(trigger,$Y$36))</f>
        <v>#NUM!</v>
      </c>
      <c r="AG2428" s="82" t="e">
        <f t="shared" si="88"/>
        <v>#NUM!</v>
      </c>
      <c r="AH2428" s="82">
        <f>_xll.qlIndexFixing($Y$21,$AC2428,TRUE,_xll.ohTrigger(trigger))</f>
        <v>1.4025672605323827E-2</v>
      </c>
      <c r="AI2428" s="43" t="e">
        <f>_xll.qlIndexFixing($Y$6,$AC2428,TRUE,trigger)</f>
        <v>#NUM!</v>
      </c>
      <c r="AJ2428" s="45" t="e">
        <f t="shared" si="89"/>
        <v>#NUM!</v>
      </c>
    </row>
    <row r="2429" spans="28:36" x14ac:dyDescent="0.2">
      <c r="AB2429" s="114" t="s">
        <v>87</v>
      </c>
      <c r="AC2429" s="40">
        <f>_xll.qlInterestRateIndexFixingDate($Y$21,AD2429)</f>
        <v>56426</v>
      </c>
      <c r="AD2429" s="40">
        <f>_xll.qlCalendarAdvance(calendar,$AD2428,AB2429,,,trigger)</f>
        <v>56430</v>
      </c>
      <c r="AE2429" s="40">
        <f>_xll.qlInterestRateIndexMaturity($Y$21,AD2429,)</f>
        <v>56522</v>
      </c>
      <c r="AF2429" s="43" t="e">
        <f>_xll.qlTenorBasisValue(TenorBasis3M,AD2429,_xll.ohTrigger(trigger,$Y$36))</f>
        <v>#NUM!</v>
      </c>
      <c r="AG2429" s="82" t="e">
        <f t="shared" si="88"/>
        <v>#NUM!</v>
      </c>
      <c r="AH2429" s="82">
        <f>_xll.qlIndexFixing($Y$21,$AC2429,TRUE,_xll.ohTrigger(trigger))</f>
        <v>1.4015339509424029E-2</v>
      </c>
      <c r="AI2429" s="43" t="e">
        <f>_xll.qlIndexFixing($Y$6,$AC2429,TRUE,trigger)</f>
        <v>#NUM!</v>
      </c>
      <c r="AJ2429" s="45" t="e">
        <f t="shared" si="89"/>
        <v>#NUM!</v>
      </c>
    </row>
    <row r="2430" spans="28:36" x14ac:dyDescent="0.2">
      <c r="AB2430" s="114" t="s">
        <v>87</v>
      </c>
      <c r="AC2430" s="40">
        <f>_xll.qlInterestRateIndexFixingDate($Y$21,AD2430)</f>
        <v>56433</v>
      </c>
      <c r="AD2430" s="40">
        <f>_xll.qlCalendarAdvance(calendar,$AD2429,AB2430,,,trigger)</f>
        <v>56437</v>
      </c>
      <c r="AE2430" s="40">
        <f>_xll.qlInterestRateIndexMaturity($Y$21,AD2430,)</f>
        <v>56529</v>
      </c>
      <c r="AF2430" s="43" t="e">
        <f>_xll.qlTenorBasisValue(TenorBasis3M,AD2430,_xll.ohTrigger(trigger,$Y$36))</f>
        <v>#NUM!</v>
      </c>
      <c r="AG2430" s="82" t="e">
        <f t="shared" si="88"/>
        <v>#NUM!</v>
      </c>
      <c r="AH2430" s="82">
        <f>_xll.qlIndexFixing($Y$21,$AC2430,TRUE,_xll.ohTrigger(trigger))</f>
        <v>1.4004973931616633E-2</v>
      </c>
      <c r="AI2430" s="43" t="e">
        <f>_xll.qlIndexFixing($Y$6,$AC2430,TRUE,trigger)</f>
        <v>#NUM!</v>
      </c>
      <c r="AJ2430" s="45" t="e">
        <f t="shared" si="89"/>
        <v>#NUM!</v>
      </c>
    </row>
    <row r="2431" spans="28:36" x14ac:dyDescent="0.2">
      <c r="AB2431" s="114" t="s">
        <v>87</v>
      </c>
      <c r="AC2431" s="40">
        <f>_xll.qlInterestRateIndexFixingDate($Y$21,AD2431)</f>
        <v>56440</v>
      </c>
      <c r="AD2431" s="40">
        <f>_xll.qlCalendarAdvance(calendar,$AD2430,AB2431,,,trigger)</f>
        <v>56444</v>
      </c>
      <c r="AE2431" s="40">
        <f>_xll.qlInterestRateIndexMaturity($Y$21,AD2431,)</f>
        <v>56536</v>
      </c>
      <c r="AF2431" s="43" t="e">
        <f>_xll.qlTenorBasisValue(TenorBasis3M,AD2431,_xll.ohTrigger(trigger,$Y$36))</f>
        <v>#NUM!</v>
      </c>
      <c r="AG2431" s="82" t="e">
        <f t="shared" si="88"/>
        <v>#NUM!</v>
      </c>
      <c r="AH2431" s="82">
        <f>_xll.qlIndexFixing($Y$21,$AC2431,TRUE,_xll.ohTrigger(trigger))</f>
        <v>1.3994575872158825E-2</v>
      </c>
      <c r="AI2431" s="43" t="e">
        <f>_xll.qlIndexFixing($Y$6,$AC2431,TRUE,trigger)</f>
        <v>#NUM!</v>
      </c>
      <c r="AJ2431" s="45" t="e">
        <f t="shared" si="89"/>
        <v>#NUM!</v>
      </c>
    </row>
    <row r="2432" spans="28:36" x14ac:dyDescent="0.2">
      <c r="AB2432" s="114" t="s">
        <v>87</v>
      </c>
      <c r="AC2432" s="40">
        <f>_xll.qlInterestRateIndexFixingDate($Y$21,AD2432)</f>
        <v>56447</v>
      </c>
      <c r="AD2432" s="40">
        <f>_xll.qlCalendarAdvance(calendar,$AD2431,AB2432,,,trigger)</f>
        <v>56451</v>
      </c>
      <c r="AE2432" s="40">
        <f>_xll.qlInterestRateIndexMaturity($Y$21,AD2432,)</f>
        <v>56543</v>
      </c>
      <c r="AF2432" s="43" t="e">
        <f>_xll.qlTenorBasisValue(TenorBasis3M,AD2432,_xll.ohTrigger(trigger,$Y$36))</f>
        <v>#NUM!</v>
      </c>
      <c r="AG2432" s="82" t="e">
        <f t="shared" si="88"/>
        <v>#NUM!</v>
      </c>
      <c r="AH2432" s="82">
        <f>_xll.qlIndexFixing($Y$21,$AC2432,TRUE,_xll.ohTrigger(trigger))</f>
        <v>1.3984145331307788E-2</v>
      </c>
      <c r="AI2432" s="43" t="e">
        <f>_xll.qlIndexFixing($Y$6,$AC2432,TRUE,trigger)</f>
        <v>#NUM!</v>
      </c>
      <c r="AJ2432" s="45" t="e">
        <f t="shared" si="89"/>
        <v>#NUM!</v>
      </c>
    </row>
    <row r="2433" spans="28:36" x14ac:dyDescent="0.2">
      <c r="AB2433" s="114" t="s">
        <v>87</v>
      </c>
      <c r="AC2433" s="40">
        <f>_xll.qlInterestRateIndexFixingDate($Y$21,AD2433)</f>
        <v>56454</v>
      </c>
      <c r="AD2433" s="40">
        <f>_xll.qlCalendarAdvance(calendar,$AD2432,AB2433,,,trigger)</f>
        <v>56458</v>
      </c>
      <c r="AE2433" s="40">
        <f>_xll.qlInterestRateIndexMaturity($Y$21,AD2433,)</f>
        <v>56550</v>
      </c>
      <c r="AF2433" s="43" t="e">
        <f>_xll.qlTenorBasisValue(TenorBasis3M,AD2433,_xll.ohTrigger(trigger,$Y$36))</f>
        <v>#NUM!</v>
      </c>
      <c r="AG2433" s="82" t="e">
        <f t="shared" si="88"/>
        <v>#NUM!</v>
      </c>
      <c r="AH2433" s="82">
        <f>_xll.qlIndexFixing($Y$21,$AC2433,TRUE,_xll.ohTrigger(trigger))</f>
        <v>1.3973682309322447E-2</v>
      </c>
      <c r="AI2433" s="43" t="e">
        <f>_xll.qlIndexFixing($Y$6,$AC2433,TRUE,trigger)</f>
        <v>#NUM!</v>
      </c>
      <c r="AJ2433" s="45" t="e">
        <f t="shared" si="89"/>
        <v>#NUM!</v>
      </c>
    </row>
    <row r="2434" spans="28:36" x14ac:dyDescent="0.2">
      <c r="AB2434" s="114" t="s">
        <v>87</v>
      </c>
      <c r="AC2434" s="40">
        <f>_xll.qlInterestRateIndexFixingDate($Y$21,AD2434)</f>
        <v>56461</v>
      </c>
      <c r="AD2434" s="40">
        <f>_xll.qlCalendarAdvance(calendar,$AD2433,AB2434,,,trigger)</f>
        <v>56465</v>
      </c>
      <c r="AE2434" s="40">
        <f>_xll.qlInterestRateIndexMaturity($Y$21,AD2434,)</f>
        <v>56557</v>
      </c>
      <c r="AF2434" s="43" t="e">
        <f>_xll.qlTenorBasisValue(TenorBasis3M,AD2434,_xll.ohTrigger(trigger,$Y$36))</f>
        <v>#NUM!</v>
      </c>
      <c r="AG2434" s="82" t="e">
        <f t="shared" si="88"/>
        <v>#NUM!</v>
      </c>
      <c r="AH2434" s="82">
        <f>_xll.qlIndexFixing($Y$21,$AC2434,TRUE,_xll.ohTrigger(trigger))</f>
        <v>1.3963186806462595E-2</v>
      </c>
      <c r="AI2434" s="43" t="e">
        <f>_xll.qlIndexFixing($Y$6,$AC2434,TRUE,trigger)</f>
        <v>#NUM!</v>
      </c>
      <c r="AJ2434" s="45" t="e">
        <f t="shared" si="89"/>
        <v>#NUM!</v>
      </c>
    </row>
    <row r="2435" spans="28:36" x14ac:dyDescent="0.2">
      <c r="AB2435" s="114" t="s">
        <v>87</v>
      </c>
      <c r="AC2435" s="40">
        <f>_xll.qlInterestRateIndexFixingDate($Y$21,AD2435)</f>
        <v>56468</v>
      </c>
      <c r="AD2435" s="40">
        <f>_xll.qlCalendarAdvance(calendar,$AD2434,AB2435,,,trigger)</f>
        <v>56472</v>
      </c>
      <c r="AE2435" s="40">
        <f>_xll.qlInterestRateIndexMaturity($Y$21,AD2435,)</f>
        <v>56564</v>
      </c>
      <c r="AF2435" s="43" t="e">
        <f>_xll.qlTenorBasisValue(TenorBasis3M,AD2435,_xll.ohTrigger(trigger,$Y$36))</f>
        <v>#NUM!</v>
      </c>
      <c r="AG2435" s="82" t="e">
        <f t="shared" si="88"/>
        <v>#NUM!</v>
      </c>
      <c r="AH2435" s="82">
        <f>_xll.qlIndexFixing($Y$21,$AC2435,TRUE,_xll.ohTrigger(trigger))</f>
        <v>1.3952658822988892E-2</v>
      </c>
      <c r="AI2435" s="43" t="e">
        <f>_xll.qlIndexFixing($Y$6,$AC2435,TRUE,trigger)</f>
        <v>#NUM!</v>
      </c>
      <c r="AJ2435" s="45" t="e">
        <f t="shared" si="89"/>
        <v>#NUM!</v>
      </c>
    </row>
    <row r="2436" spans="28:36" x14ac:dyDescent="0.2">
      <c r="AB2436" s="114" t="s">
        <v>87</v>
      </c>
      <c r="AC2436" s="40">
        <f>_xll.qlInterestRateIndexFixingDate($Y$21,AD2436)</f>
        <v>56475</v>
      </c>
      <c r="AD2436" s="40">
        <f>_xll.qlCalendarAdvance(calendar,$AD2435,AB2436,,,trigger)</f>
        <v>56479</v>
      </c>
      <c r="AE2436" s="40">
        <f>_xll.qlInterestRateIndexMaturity($Y$21,AD2436,)</f>
        <v>56571</v>
      </c>
      <c r="AF2436" s="43" t="e">
        <f>_xll.qlTenorBasisValue(TenorBasis3M,AD2436,_xll.ohTrigger(trigger,$Y$36))</f>
        <v>#NUM!</v>
      </c>
      <c r="AG2436" s="82" t="e">
        <f t="shared" ref="AG2436:AG2499" si="90">AI2436</f>
        <v>#NUM!</v>
      </c>
      <c r="AH2436" s="82">
        <f>_xll.qlIndexFixing($Y$21,$AC2436,TRUE,_xll.ohTrigger(trigger))</f>
        <v>1.394209835916287E-2</v>
      </c>
      <c r="AI2436" s="43" t="e">
        <f>_xll.qlIndexFixing($Y$6,$AC2436,TRUE,trigger)</f>
        <v>#NUM!</v>
      </c>
      <c r="AJ2436" s="45" t="e">
        <f t="shared" ref="AJ2436:AJ2499" si="91">(AH2436-AI2436)*10000</f>
        <v>#NUM!</v>
      </c>
    </row>
    <row r="2437" spans="28:36" x14ac:dyDescent="0.2">
      <c r="AB2437" s="114" t="s">
        <v>87</v>
      </c>
      <c r="AC2437" s="40">
        <f>_xll.qlInterestRateIndexFixingDate($Y$21,AD2437)</f>
        <v>56482</v>
      </c>
      <c r="AD2437" s="40">
        <f>_xll.qlCalendarAdvance(calendar,$AD2436,AB2437,,,trigger)</f>
        <v>56486</v>
      </c>
      <c r="AE2437" s="40">
        <f>_xll.qlInterestRateIndexMaturity($Y$21,AD2437,)</f>
        <v>56578</v>
      </c>
      <c r="AF2437" s="43" t="e">
        <f>_xll.qlTenorBasisValue(TenorBasis3M,AD2437,_xll.ohTrigger(trigger,$Y$36))</f>
        <v>#NUM!</v>
      </c>
      <c r="AG2437" s="82" t="e">
        <f t="shared" si="90"/>
        <v>#NUM!</v>
      </c>
      <c r="AH2437" s="82">
        <f>_xll.qlIndexFixing($Y$21,$AC2437,TRUE,_xll.ohTrigger(trigger))</f>
        <v>1.3931505415246924E-2</v>
      </c>
      <c r="AI2437" s="43" t="e">
        <f>_xll.qlIndexFixing($Y$6,$AC2437,TRUE,trigger)</f>
        <v>#NUM!</v>
      </c>
      <c r="AJ2437" s="45" t="e">
        <f t="shared" si="91"/>
        <v>#NUM!</v>
      </c>
    </row>
    <row r="2438" spans="28:36" x14ac:dyDescent="0.2">
      <c r="AB2438" s="114" t="s">
        <v>87</v>
      </c>
      <c r="AC2438" s="40">
        <f>_xll.qlInterestRateIndexFixingDate($Y$21,AD2438)</f>
        <v>56489</v>
      </c>
      <c r="AD2438" s="40">
        <f>_xll.qlCalendarAdvance(calendar,$AD2437,AB2438,,,trigger)</f>
        <v>56493</v>
      </c>
      <c r="AE2438" s="40">
        <f>_xll.qlInterestRateIndexMaturity($Y$21,AD2438,)</f>
        <v>56584</v>
      </c>
      <c r="AF2438" s="43" t="e">
        <f>_xll.qlTenorBasisValue(TenorBasis3M,AD2438,_xll.ohTrigger(trigger,$Y$36))</f>
        <v>#NUM!</v>
      </c>
      <c r="AG2438" s="82" t="e">
        <f t="shared" si="90"/>
        <v>#NUM!</v>
      </c>
      <c r="AH2438" s="82">
        <f>_xll.qlIndexFixing($Y$21,$AC2438,TRUE,_xll.ohTrigger(trigger))</f>
        <v>1.3921376224688508E-2</v>
      </c>
      <c r="AI2438" s="43" t="e">
        <f>_xll.qlIndexFixing($Y$6,$AC2438,TRUE,trigger)</f>
        <v>#NUM!</v>
      </c>
      <c r="AJ2438" s="45" t="e">
        <f t="shared" si="91"/>
        <v>#NUM!</v>
      </c>
    </row>
    <row r="2439" spans="28:36" x14ac:dyDescent="0.2">
      <c r="AB2439" s="114" t="s">
        <v>87</v>
      </c>
      <c r="AC2439" s="40">
        <f>_xll.qlInterestRateIndexFixingDate($Y$21,AD2439)</f>
        <v>56496</v>
      </c>
      <c r="AD2439" s="40">
        <f>_xll.qlCalendarAdvance(calendar,$AD2438,AB2439,,,trigger)</f>
        <v>56500</v>
      </c>
      <c r="AE2439" s="40">
        <f>_xll.qlInterestRateIndexMaturity($Y$21,AD2439,)</f>
        <v>56591</v>
      </c>
      <c r="AF2439" s="43" t="e">
        <f>_xll.qlTenorBasisValue(TenorBasis3M,AD2439,_xll.ohTrigger(trigger,$Y$36))</f>
        <v>#NUM!</v>
      </c>
      <c r="AG2439" s="82" t="e">
        <f t="shared" si="90"/>
        <v>#NUM!</v>
      </c>
      <c r="AH2439" s="82">
        <f>_xll.qlIndexFixing($Y$21,$AC2439,TRUE,_xll.ohTrigger(trigger))</f>
        <v>1.391072105249691E-2</v>
      </c>
      <c r="AI2439" s="43" t="e">
        <f>_xll.qlIndexFixing($Y$6,$AC2439,TRUE,trigger)</f>
        <v>#NUM!</v>
      </c>
      <c r="AJ2439" s="45" t="e">
        <f t="shared" si="91"/>
        <v>#NUM!</v>
      </c>
    </row>
    <row r="2440" spans="28:36" x14ac:dyDescent="0.2">
      <c r="AB2440" s="114" t="s">
        <v>87</v>
      </c>
      <c r="AC2440" s="40">
        <f>_xll.qlInterestRateIndexFixingDate($Y$21,AD2440)</f>
        <v>56503</v>
      </c>
      <c r="AD2440" s="40">
        <f>_xll.qlCalendarAdvance(calendar,$AD2439,AB2440,,,trigger)</f>
        <v>56507</v>
      </c>
      <c r="AE2440" s="40">
        <f>_xll.qlInterestRateIndexMaturity($Y$21,AD2440,)</f>
        <v>56598</v>
      </c>
      <c r="AF2440" s="43" t="e">
        <f>_xll.qlTenorBasisValue(TenorBasis3M,AD2440,_xll.ohTrigger(trigger,$Y$36))</f>
        <v>#NUM!</v>
      </c>
      <c r="AG2440" s="82" t="e">
        <f t="shared" si="90"/>
        <v>#NUM!</v>
      </c>
      <c r="AH2440" s="82">
        <f>_xll.qlIndexFixing($Y$21,$AC2440,TRUE,_xll.ohTrigger(trigger))</f>
        <v>1.3900033401922253E-2</v>
      </c>
      <c r="AI2440" s="43" t="e">
        <f>_xll.qlIndexFixing($Y$6,$AC2440,TRUE,trigger)</f>
        <v>#NUM!</v>
      </c>
      <c r="AJ2440" s="45" t="e">
        <f t="shared" si="91"/>
        <v>#NUM!</v>
      </c>
    </row>
    <row r="2441" spans="28:36" x14ac:dyDescent="0.2">
      <c r="AB2441" s="114" t="s">
        <v>87</v>
      </c>
      <c r="AC2441" s="40">
        <f>_xll.qlInterestRateIndexFixingDate($Y$21,AD2441)</f>
        <v>56510</v>
      </c>
      <c r="AD2441" s="40">
        <f>_xll.qlCalendarAdvance(calendar,$AD2440,AB2441,,,trigger)</f>
        <v>56514</v>
      </c>
      <c r="AE2441" s="40">
        <f>_xll.qlInterestRateIndexMaturity($Y$21,AD2441,)</f>
        <v>56605</v>
      </c>
      <c r="AF2441" s="43" t="e">
        <f>_xll.qlTenorBasisValue(TenorBasis3M,AD2441,_xll.ohTrigger(trigger,$Y$36))</f>
        <v>#NUM!</v>
      </c>
      <c r="AG2441" s="82" t="e">
        <f t="shared" si="90"/>
        <v>#NUM!</v>
      </c>
      <c r="AH2441" s="82">
        <f>_xll.qlIndexFixing($Y$21,$AC2441,TRUE,_xll.ohTrigger(trigger))</f>
        <v>1.388931327323421E-2</v>
      </c>
      <c r="AI2441" s="43" t="e">
        <f>_xll.qlIndexFixing($Y$6,$AC2441,TRUE,trigger)</f>
        <v>#NUM!</v>
      </c>
      <c r="AJ2441" s="45" t="e">
        <f t="shared" si="91"/>
        <v>#NUM!</v>
      </c>
    </row>
    <row r="2442" spans="28:36" x14ac:dyDescent="0.2">
      <c r="AB2442" s="114" t="s">
        <v>87</v>
      </c>
      <c r="AC2442" s="40">
        <f>_xll.qlInterestRateIndexFixingDate($Y$21,AD2442)</f>
        <v>56517</v>
      </c>
      <c r="AD2442" s="40">
        <f>_xll.qlCalendarAdvance(calendar,$AD2441,AB2442,,,trigger)</f>
        <v>56521</v>
      </c>
      <c r="AE2442" s="40">
        <f>_xll.qlInterestRateIndexMaturity($Y$21,AD2442,)</f>
        <v>56612</v>
      </c>
      <c r="AF2442" s="43" t="e">
        <f>_xll.qlTenorBasisValue(TenorBasis3M,AD2442,_xll.ohTrigger(trigger,$Y$36))</f>
        <v>#NUM!</v>
      </c>
      <c r="AG2442" s="82" t="e">
        <f t="shared" si="90"/>
        <v>#NUM!</v>
      </c>
      <c r="AH2442" s="82">
        <f>_xll.qlIndexFixing($Y$21,$AC2442,TRUE,_xll.ohTrigger(trigger))</f>
        <v>1.387856066668928E-2</v>
      </c>
      <c r="AI2442" s="43" t="e">
        <f>_xll.qlIndexFixing($Y$6,$AC2442,TRUE,trigger)</f>
        <v>#NUM!</v>
      </c>
      <c r="AJ2442" s="45" t="e">
        <f t="shared" si="91"/>
        <v>#NUM!</v>
      </c>
    </row>
    <row r="2443" spans="28:36" x14ac:dyDescent="0.2">
      <c r="AB2443" s="114" t="s">
        <v>87</v>
      </c>
      <c r="AC2443" s="40">
        <f>_xll.qlInterestRateIndexFixingDate($Y$21,AD2443)</f>
        <v>56524</v>
      </c>
      <c r="AD2443" s="40">
        <f>_xll.qlCalendarAdvance(calendar,$AD2442,AB2443,,,trigger)</f>
        <v>56528</v>
      </c>
      <c r="AE2443" s="40">
        <f>_xll.qlInterestRateIndexMaturity($Y$21,AD2443,)</f>
        <v>56620</v>
      </c>
      <c r="AF2443" s="43" t="e">
        <f>_xll.qlTenorBasisValue(TenorBasis3M,AD2443,_xll.ohTrigger(trigger,$Y$36))</f>
        <v>#NUM!</v>
      </c>
      <c r="AG2443" s="82" t="e">
        <f t="shared" si="90"/>
        <v>#NUM!</v>
      </c>
      <c r="AH2443" s="82">
        <f>_xll.qlIndexFixing($Y$21,$AC2443,TRUE,_xll.ohTrigger(trigger))</f>
        <v>1.3867265684636289E-2</v>
      </c>
      <c r="AI2443" s="43" t="e">
        <f>_xll.qlIndexFixing($Y$6,$AC2443,TRUE,trigger)</f>
        <v>#NUM!</v>
      </c>
      <c r="AJ2443" s="45" t="e">
        <f t="shared" si="91"/>
        <v>#NUM!</v>
      </c>
    </row>
    <row r="2444" spans="28:36" x14ac:dyDescent="0.2">
      <c r="AB2444" s="114" t="s">
        <v>87</v>
      </c>
      <c r="AC2444" s="40">
        <f>_xll.qlInterestRateIndexFixingDate($Y$21,AD2444)</f>
        <v>56531</v>
      </c>
      <c r="AD2444" s="40">
        <f>_xll.qlCalendarAdvance(calendar,$AD2443,AB2444,,,trigger)</f>
        <v>56535</v>
      </c>
      <c r="AE2444" s="40">
        <f>_xll.qlInterestRateIndexMaturity($Y$21,AD2444,)</f>
        <v>56627</v>
      </c>
      <c r="AF2444" s="43" t="e">
        <f>_xll.qlTenorBasisValue(TenorBasis3M,AD2444,_xll.ohTrigger(trigger,$Y$36))</f>
        <v>#NUM!</v>
      </c>
      <c r="AG2444" s="82" t="e">
        <f t="shared" si="90"/>
        <v>#NUM!</v>
      </c>
      <c r="AH2444" s="82">
        <f>_xll.qlIndexFixing($Y$21,$AC2444,TRUE,_xll.ohTrigger(trigger))</f>
        <v>1.3856445387498877E-2</v>
      </c>
      <c r="AI2444" s="43" t="e">
        <f>_xll.qlIndexFixing($Y$6,$AC2444,TRUE,trigger)</f>
        <v>#NUM!</v>
      </c>
      <c r="AJ2444" s="45" t="e">
        <f t="shared" si="91"/>
        <v>#NUM!</v>
      </c>
    </row>
    <row r="2445" spans="28:36" x14ac:dyDescent="0.2">
      <c r="AB2445" s="114" t="s">
        <v>87</v>
      </c>
      <c r="AC2445" s="40">
        <f>_xll.qlInterestRateIndexFixingDate($Y$21,AD2445)</f>
        <v>56538</v>
      </c>
      <c r="AD2445" s="40">
        <f>_xll.qlCalendarAdvance(calendar,$AD2444,AB2445,,,trigger)</f>
        <v>56542</v>
      </c>
      <c r="AE2445" s="40">
        <f>_xll.qlInterestRateIndexMaturity($Y$21,AD2445,)</f>
        <v>56634</v>
      </c>
      <c r="AF2445" s="43" t="e">
        <f>_xll.qlTenorBasisValue(TenorBasis3M,AD2445,_xll.ohTrigger(trigger,$Y$36))</f>
        <v>#NUM!</v>
      </c>
      <c r="AG2445" s="82" t="e">
        <f t="shared" si="90"/>
        <v>#NUM!</v>
      </c>
      <c r="AH2445" s="82">
        <f>_xll.qlIndexFixing($Y$21,$AC2445,TRUE,_xll.ohTrigger(trigger))</f>
        <v>1.3845592612395931E-2</v>
      </c>
      <c r="AI2445" s="43" t="e">
        <f>_xll.qlIndexFixing($Y$6,$AC2445,TRUE,trigger)</f>
        <v>#NUM!</v>
      </c>
      <c r="AJ2445" s="45" t="e">
        <f t="shared" si="91"/>
        <v>#NUM!</v>
      </c>
    </row>
    <row r="2446" spans="28:36" x14ac:dyDescent="0.2">
      <c r="AB2446" s="114" t="s">
        <v>87</v>
      </c>
      <c r="AC2446" s="40">
        <f>_xll.qlInterestRateIndexFixingDate($Y$21,AD2446)</f>
        <v>56545</v>
      </c>
      <c r="AD2446" s="40">
        <f>_xll.qlCalendarAdvance(calendar,$AD2445,AB2446,,,trigger)</f>
        <v>56549</v>
      </c>
      <c r="AE2446" s="40">
        <f>_xll.qlInterestRateIndexMaturity($Y$21,AD2446,)</f>
        <v>56641</v>
      </c>
      <c r="AF2446" s="43" t="e">
        <f>_xll.qlTenorBasisValue(TenorBasis3M,AD2446,_xll.ohTrigger(trigger,$Y$36))</f>
        <v>#NUM!</v>
      </c>
      <c r="AG2446" s="82" t="e">
        <f t="shared" si="90"/>
        <v>#NUM!</v>
      </c>
      <c r="AH2446" s="82">
        <f>_xll.qlIndexFixing($Y$21,$AC2446,TRUE,_xll.ohTrigger(trigger))</f>
        <v>1.3834707359598537E-2</v>
      </c>
      <c r="AI2446" s="43" t="e">
        <f>_xll.qlIndexFixing($Y$6,$AC2446,TRUE,trigger)</f>
        <v>#NUM!</v>
      </c>
      <c r="AJ2446" s="45" t="e">
        <f t="shared" si="91"/>
        <v>#NUM!</v>
      </c>
    </row>
    <row r="2447" spans="28:36" x14ac:dyDescent="0.2">
      <c r="AB2447" s="114" t="s">
        <v>87</v>
      </c>
      <c r="AC2447" s="40">
        <f>_xll.qlInterestRateIndexFixingDate($Y$21,AD2447)</f>
        <v>56552</v>
      </c>
      <c r="AD2447" s="40">
        <f>_xll.qlCalendarAdvance(calendar,$AD2446,AB2447,,,trigger)</f>
        <v>56556</v>
      </c>
      <c r="AE2447" s="40">
        <f>_xll.qlInterestRateIndexMaturity($Y$21,AD2447,)</f>
        <v>56648</v>
      </c>
      <c r="AF2447" s="43" t="e">
        <f>_xll.qlTenorBasisValue(TenorBasis3M,AD2447,_xll.ohTrigger(trigger,$Y$36))</f>
        <v>#NUM!</v>
      </c>
      <c r="AG2447" s="82" t="e">
        <f t="shared" si="90"/>
        <v>#NUM!</v>
      </c>
      <c r="AH2447" s="82">
        <f>_xll.qlIndexFixing($Y$21,$AC2447,TRUE,_xll.ohTrigger(trigger))</f>
        <v>1.3823789629376916E-2</v>
      </c>
      <c r="AI2447" s="43" t="e">
        <f>_xll.qlIndexFixing($Y$6,$AC2447,TRUE,trigger)</f>
        <v>#NUM!</v>
      </c>
      <c r="AJ2447" s="45" t="e">
        <f t="shared" si="91"/>
        <v>#NUM!</v>
      </c>
    </row>
    <row r="2448" spans="28:36" x14ac:dyDescent="0.2">
      <c r="AB2448" s="114" t="s">
        <v>87</v>
      </c>
      <c r="AC2448" s="40">
        <f>_xll.qlInterestRateIndexFixingDate($Y$21,AD2448)</f>
        <v>56559</v>
      </c>
      <c r="AD2448" s="40">
        <f>_xll.qlCalendarAdvance(calendar,$AD2447,AB2448,,,trigger)</f>
        <v>56563</v>
      </c>
      <c r="AE2448" s="40">
        <f>_xll.qlInterestRateIndexMaturity($Y$21,AD2448,)</f>
        <v>56655</v>
      </c>
      <c r="AF2448" s="43" t="e">
        <f>_xll.qlTenorBasisValue(TenorBasis3M,AD2448,_xll.ohTrigger(trigger,$Y$36))</f>
        <v>#NUM!</v>
      </c>
      <c r="AG2448" s="82" t="e">
        <f t="shared" si="90"/>
        <v>#NUM!</v>
      </c>
      <c r="AH2448" s="82">
        <f>_xll.qlIndexFixing($Y$21,$AC2448,TRUE,_xll.ohTrigger(trigger))</f>
        <v>1.3812839422003891E-2</v>
      </c>
      <c r="AI2448" s="43" t="e">
        <f>_xll.qlIndexFixing($Y$6,$AC2448,TRUE,trigger)</f>
        <v>#NUM!</v>
      </c>
      <c r="AJ2448" s="45" t="e">
        <f t="shared" si="91"/>
        <v>#NUM!</v>
      </c>
    </row>
    <row r="2449" spans="28:36" x14ac:dyDescent="0.2">
      <c r="AB2449" s="114" t="s">
        <v>87</v>
      </c>
      <c r="AC2449" s="40">
        <f>_xll.qlInterestRateIndexFixingDate($Y$21,AD2449)</f>
        <v>56566</v>
      </c>
      <c r="AD2449" s="40">
        <f>_xll.qlCalendarAdvance(calendar,$AD2448,AB2449,,,trigger)</f>
        <v>56570</v>
      </c>
      <c r="AE2449" s="40">
        <f>_xll.qlInterestRateIndexMaturity($Y$21,AD2449,)</f>
        <v>56662</v>
      </c>
      <c r="AF2449" s="43" t="e">
        <f>_xll.qlTenorBasisValue(TenorBasis3M,AD2449,_xll.ohTrigger(trigger,$Y$36))</f>
        <v>#NUM!</v>
      </c>
      <c r="AG2449" s="82" t="e">
        <f t="shared" si="90"/>
        <v>#NUM!</v>
      </c>
      <c r="AH2449" s="82">
        <f>_xll.qlIndexFixing($Y$21,$AC2449,TRUE,_xll.ohTrigger(trigger))</f>
        <v>1.3801856737748813E-2</v>
      </c>
      <c r="AI2449" s="43" t="e">
        <f>_xll.qlIndexFixing($Y$6,$AC2449,TRUE,trigger)</f>
        <v>#NUM!</v>
      </c>
      <c r="AJ2449" s="45" t="e">
        <f t="shared" si="91"/>
        <v>#NUM!</v>
      </c>
    </row>
    <row r="2450" spans="28:36" x14ac:dyDescent="0.2">
      <c r="AB2450" s="114" t="s">
        <v>87</v>
      </c>
      <c r="AC2450" s="40">
        <f>_xll.qlInterestRateIndexFixingDate($Y$21,AD2450)</f>
        <v>56573</v>
      </c>
      <c r="AD2450" s="40">
        <f>_xll.qlCalendarAdvance(calendar,$AD2449,AB2450,,,trigger)</f>
        <v>56577</v>
      </c>
      <c r="AE2450" s="40">
        <f>_xll.qlInterestRateIndexMaturity($Y$21,AD2450,)</f>
        <v>56669</v>
      </c>
      <c r="AF2450" s="43" t="e">
        <f>_xll.qlTenorBasisValue(TenorBasis3M,AD2450,_xll.ohTrigger(trigger,$Y$36))</f>
        <v>#NUM!</v>
      </c>
      <c r="AG2450" s="82" t="e">
        <f t="shared" si="90"/>
        <v>#NUM!</v>
      </c>
      <c r="AH2450" s="82">
        <f>_xll.qlIndexFixing($Y$21,$AC2450,TRUE,_xll.ohTrigger(trigger))</f>
        <v>1.3790841576885376E-2</v>
      </c>
      <c r="AI2450" s="43" t="e">
        <f>_xll.qlIndexFixing($Y$6,$AC2450,TRUE,trigger)</f>
        <v>#NUM!</v>
      </c>
      <c r="AJ2450" s="45" t="e">
        <f t="shared" si="91"/>
        <v>#NUM!</v>
      </c>
    </row>
    <row r="2451" spans="28:36" x14ac:dyDescent="0.2">
      <c r="AB2451" s="114" t="s">
        <v>87</v>
      </c>
      <c r="AC2451" s="40">
        <f>_xll.qlInterestRateIndexFixingDate($Y$21,AD2451)</f>
        <v>56580</v>
      </c>
      <c r="AD2451" s="40">
        <f>_xll.qlCalendarAdvance(calendar,$AD2450,AB2451,,,trigger)</f>
        <v>56584</v>
      </c>
      <c r="AE2451" s="40">
        <f>_xll.qlInterestRateIndexMaturity($Y$21,AD2451,)</f>
        <v>56674</v>
      </c>
      <c r="AF2451" s="43" t="e">
        <f>_xll.qlTenorBasisValue(TenorBasis3M,AD2451,_xll.ohTrigger(trigger,$Y$36))</f>
        <v>#NUM!</v>
      </c>
      <c r="AG2451" s="82" t="e">
        <f t="shared" si="90"/>
        <v>#NUM!</v>
      </c>
      <c r="AH2451" s="82">
        <f>_xll.qlIndexFixing($Y$21,$AC2451,TRUE,_xll.ohTrigger(trigger))</f>
        <v>1.3780857281618708E-2</v>
      </c>
      <c r="AI2451" s="43" t="e">
        <f>_xll.qlIndexFixing($Y$6,$AC2451,TRUE,trigger)</f>
        <v>#NUM!</v>
      </c>
      <c r="AJ2451" s="45" t="e">
        <f t="shared" si="91"/>
        <v>#NUM!</v>
      </c>
    </row>
    <row r="2452" spans="28:36" x14ac:dyDescent="0.2">
      <c r="AB2452" s="114" t="s">
        <v>87</v>
      </c>
      <c r="AC2452" s="40">
        <f>_xll.qlInterestRateIndexFixingDate($Y$21,AD2452)</f>
        <v>56587</v>
      </c>
      <c r="AD2452" s="40">
        <f>_xll.qlCalendarAdvance(calendar,$AD2451,AB2452,,,trigger)</f>
        <v>56591</v>
      </c>
      <c r="AE2452" s="40">
        <f>_xll.qlInterestRateIndexMaturity($Y$21,AD2452,)</f>
        <v>56681</v>
      </c>
      <c r="AF2452" s="43" t="e">
        <f>_xll.qlTenorBasisValue(TenorBasis3M,AD2452,_xll.ohTrigger(trigger,$Y$36))</f>
        <v>#NUM!</v>
      </c>
      <c r="AG2452" s="82" t="e">
        <f t="shared" si="90"/>
        <v>#NUM!</v>
      </c>
      <c r="AH2452" s="82">
        <f>_xll.qlIndexFixing($Y$21,$AC2452,TRUE,_xll.ohTrigger(trigger))</f>
        <v>1.3769782653864304E-2</v>
      </c>
      <c r="AI2452" s="43" t="e">
        <f>_xll.qlIndexFixing($Y$6,$AC2452,TRUE,trigger)</f>
        <v>#NUM!</v>
      </c>
      <c r="AJ2452" s="45" t="e">
        <f t="shared" si="91"/>
        <v>#NUM!</v>
      </c>
    </row>
    <row r="2453" spans="28:36" x14ac:dyDescent="0.2">
      <c r="AB2453" s="114" t="s">
        <v>87</v>
      </c>
      <c r="AC2453" s="40">
        <f>_xll.qlInterestRateIndexFixingDate($Y$21,AD2453)</f>
        <v>56594</v>
      </c>
      <c r="AD2453" s="40">
        <f>_xll.qlCalendarAdvance(calendar,$AD2452,AB2453,,,trigger)</f>
        <v>56598</v>
      </c>
      <c r="AE2453" s="40">
        <f>_xll.qlInterestRateIndexMaturity($Y$21,AD2453,)</f>
        <v>56688</v>
      </c>
      <c r="AF2453" s="43" t="e">
        <f>_xll.qlTenorBasisValue(TenorBasis3M,AD2453,_xll.ohTrigger(trigger,$Y$36))</f>
        <v>#NUM!</v>
      </c>
      <c r="AG2453" s="82" t="e">
        <f t="shared" si="90"/>
        <v>#NUM!</v>
      </c>
      <c r="AH2453" s="82">
        <f>_xll.qlIndexFixing($Y$21,$AC2453,TRUE,_xll.ohTrigger(trigger))</f>
        <v>1.3758675552084654E-2</v>
      </c>
      <c r="AI2453" s="43" t="e">
        <f>_xll.qlIndexFixing($Y$6,$AC2453,TRUE,trigger)</f>
        <v>#NUM!</v>
      </c>
      <c r="AJ2453" s="45" t="e">
        <f t="shared" si="91"/>
        <v>#NUM!</v>
      </c>
    </row>
    <row r="2454" spans="28:36" x14ac:dyDescent="0.2">
      <c r="AB2454" s="114" t="s">
        <v>87</v>
      </c>
      <c r="AC2454" s="40">
        <f>_xll.qlInterestRateIndexFixingDate($Y$21,AD2454)</f>
        <v>56601</v>
      </c>
      <c r="AD2454" s="40">
        <f>_xll.qlCalendarAdvance(calendar,$AD2453,AB2454,,,trigger)</f>
        <v>56605</v>
      </c>
      <c r="AE2454" s="40">
        <f>_xll.qlInterestRateIndexMaturity($Y$21,AD2454,)</f>
        <v>56695</v>
      </c>
      <c r="AF2454" s="43" t="e">
        <f>_xll.qlTenorBasisValue(TenorBasis3M,AD2454,_xll.ohTrigger(trigger,$Y$36))</f>
        <v>#NUM!</v>
      </c>
      <c r="AG2454" s="82" t="e">
        <f t="shared" si="90"/>
        <v>#NUM!</v>
      </c>
      <c r="AH2454" s="82">
        <f>_xll.qlIndexFixing($Y$21,$AC2454,TRUE,_xll.ohTrigger(trigger))</f>
        <v>1.3747535976547987E-2</v>
      </c>
      <c r="AI2454" s="43" t="e">
        <f>_xll.qlIndexFixing($Y$6,$AC2454,TRUE,trigger)</f>
        <v>#NUM!</v>
      </c>
      <c r="AJ2454" s="45" t="e">
        <f t="shared" si="91"/>
        <v>#NUM!</v>
      </c>
    </row>
    <row r="2455" spans="28:36" x14ac:dyDescent="0.2">
      <c r="AB2455" s="114" t="s">
        <v>87</v>
      </c>
      <c r="AC2455" s="40">
        <f>_xll.qlInterestRateIndexFixingDate($Y$21,AD2455)</f>
        <v>56607</v>
      </c>
      <c r="AD2455" s="40">
        <f>_xll.qlCalendarAdvance(calendar,$AD2454,AB2455,,,trigger)</f>
        <v>56612</v>
      </c>
      <c r="AE2455" s="40">
        <f>_xll.qlInterestRateIndexMaturity($Y$21,AD2455,)</f>
        <v>56702</v>
      </c>
      <c r="AF2455" s="43" t="e">
        <f>_xll.qlTenorBasisValue(TenorBasis3M,AD2455,_xll.ohTrigger(trigger,$Y$36))</f>
        <v>#NUM!</v>
      </c>
      <c r="AG2455" s="82" t="e">
        <f t="shared" si="90"/>
        <v>#NUM!</v>
      </c>
      <c r="AH2455" s="82">
        <f>_xll.qlIndexFixing($Y$21,$AC2455,TRUE,_xll.ohTrigger(trigger))</f>
        <v>1.3736363927525197E-2</v>
      </c>
      <c r="AI2455" s="43" t="e">
        <f>_xll.qlIndexFixing($Y$6,$AC2455,TRUE,trigger)</f>
        <v>#NUM!</v>
      </c>
      <c r="AJ2455" s="45" t="e">
        <f t="shared" si="91"/>
        <v>#NUM!</v>
      </c>
    </row>
    <row r="2456" spans="28:36" x14ac:dyDescent="0.2">
      <c r="AB2456" s="114" t="s">
        <v>87</v>
      </c>
      <c r="AC2456" s="40">
        <f>_xll.qlInterestRateIndexFixingDate($Y$21,AD2456)</f>
        <v>56614</v>
      </c>
      <c r="AD2456" s="40">
        <f>_xll.qlCalendarAdvance(calendar,$AD2455,AB2456,,,trigger)</f>
        <v>56619</v>
      </c>
      <c r="AE2456" s="40">
        <f>_xll.qlInterestRateIndexMaturity($Y$21,AD2456,)</f>
        <v>56709</v>
      </c>
      <c r="AF2456" s="43" t="e">
        <f>_xll.qlTenorBasisValue(TenorBasis3M,AD2456,_xll.ohTrigger(trigger,$Y$36))</f>
        <v>#NUM!</v>
      </c>
      <c r="AG2456" s="82" t="e">
        <f t="shared" si="90"/>
        <v>#NUM!</v>
      </c>
      <c r="AH2456" s="82">
        <f>_xll.qlIndexFixing($Y$21,$AC2456,TRUE,_xll.ohTrigger(trigger))</f>
        <v>1.3725159405288956E-2</v>
      </c>
      <c r="AI2456" s="43" t="e">
        <f>_xll.qlIndexFixing($Y$6,$AC2456,TRUE,trigger)</f>
        <v>#NUM!</v>
      </c>
      <c r="AJ2456" s="45" t="e">
        <f t="shared" si="91"/>
        <v>#NUM!</v>
      </c>
    </row>
    <row r="2457" spans="28:36" x14ac:dyDescent="0.2">
      <c r="AB2457" s="114" t="s">
        <v>87</v>
      </c>
      <c r="AC2457" s="40">
        <f>_xll.qlInterestRateIndexFixingDate($Y$21,AD2457)</f>
        <v>56622</v>
      </c>
      <c r="AD2457" s="40">
        <f>_xll.qlCalendarAdvance(calendar,$AD2456,AB2457,,,trigger)</f>
        <v>56626</v>
      </c>
      <c r="AE2457" s="40">
        <f>_xll.qlInterestRateIndexMaturity($Y$21,AD2457,)</f>
        <v>56716</v>
      </c>
      <c r="AF2457" s="43" t="e">
        <f>_xll.qlTenorBasisValue(TenorBasis3M,AD2457,_xll.ohTrigger(trigger,$Y$36))</f>
        <v>#NUM!</v>
      </c>
      <c r="AG2457" s="82" t="e">
        <f t="shared" si="90"/>
        <v>#NUM!</v>
      </c>
      <c r="AH2457" s="82">
        <f>_xll.qlIndexFixing($Y$21,$AC2457,TRUE,_xll.ohTrigger(trigger))</f>
        <v>1.3713922410110158E-2</v>
      </c>
      <c r="AI2457" s="43" t="e">
        <f>_xll.qlIndexFixing($Y$6,$AC2457,TRUE,trigger)</f>
        <v>#NUM!</v>
      </c>
      <c r="AJ2457" s="45" t="e">
        <f t="shared" si="91"/>
        <v>#NUM!</v>
      </c>
    </row>
    <row r="2458" spans="28:36" x14ac:dyDescent="0.2">
      <c r="AB2458" s="114" t="s">
        <v>87</v>
      </c>
      <c r="AC2458" s="40">
        <f>_xll.qlInterestRateIndexFixingDate($Y$21,AD2458)</f>
        <v>56629</v>
      </c>
      <c r="AD2458" s="40">
        <f>_xll.qlCalendarAdvance(calendar,$AD2457,AB2458,,,trigger)</f>
        <v>56633</v>
      </c>
      <c r="AE2458" s="40">
        <f>_xll.qlInterestRateIndexMaturity($Y$21,AD2458,)</f>
        <v>56724</v>
      </c>
      <c r="AF2458" s="43" t="e">
        <f>_xll.qlTenorBasisValue(TenorBasis3M,AD2458,_xll.ohTrigger(trigger,$Y$36))</f>
        <v>#NUM!</v>
      </c>
      <c r="AG2458" s="82" t="e">
        <f t="shared" si="90"/>
        <v>#NUM!</v>
      </c>
      <c r="AH2458" s="82">
        <f>_xll.qlIndexFixing($Y$21,$AC2458,TRUE,_xll.ohTrigger(trigger))</f>
        <v>1.3702102191668807E-2</v>
      </c>
      <c r="AI2458" s="43" t="e">
        <f>_xll.qlIndexFixing($Y$6,$AC2458,TRUE,trigger)</f>
        <v>#NUM!</v>
      </c>
      <c r="AJ2458" s="45" t="e">
        <f t="shared" si="91"/>
        <v>#NUM!</v>
      </c>
    </row>
    <row r="2459" spans="28:36" x14ac:dyDescent="0.2">
      <c r="AB2459" s="114" t="s">
        <v>87</v>
      </c>
      <c r="AC2459" s="40">
        <f>_xll.qlInterestRateIndexFixingDate($Y$21,AD2459)</f>
        <v>56636</v>
      </c>
      <c r="AD2459" s="40">
        <f>_xll.qlCalendarAdvance(calendar,$AD2458,AB2459,,,trigger)</f>
        <v>56640</v>
      </c>
      <c r="AE2459" s="40">
        <f>_xll.qlInterestRateIndexMaturity($Y$21,AD2459,)</f>
        <v>56730</v>
      </c>
      <c r="AF2459" s="43" t="e">
        <f>_xll.qlTenorBasisValue(TenorBasis3M,AD2459,_xll.ohTrigger(trigger,$Y$36))</f>
        <v>#NUM!</v>
      </c>
      <c r="AG2459" s="82" t="e">
        <f t="shared" si="90"/>
        <v>#NUM!</v>
      </c>
      <c r="AH2459" s="82">
        <f>_xll.qlIndexFixing($Y$21,$AC2459,TRUE,_xll.ohTrigger(trigger))</f>
        <v>1.3691351002018237E-2</v>
      </c>
      <c r="AI2459" s="43" t="e">
        <f>_xll.qlIndexFixing($Y$6,$AC2459,TRUE,trigger)</f>
        <v>#NUM!</v>
      </c>
      <c r="AJ2459" s="45" t="e">
        <f t="shared" si="91"/>
        <v>#NUM!</v>
      </c>
    </row>
    <row r="2460" spans="28:36" x14ac:dyDescent="0.2">
      <c r="AB2460" s="114" t="s">
        <v>87</v>
      </c>
      <c r="AC2460" s="40">
        <f>_xll.qlInterestRateIndexFixingDate($Y$21,AD2460)</f>
        <v>56643</v>
      </c>
      <c r="AD2460" s="40">
        <f>_xll.qlCalendarAdvance(calendar,$AD2459,AB2460,,,trigger)</f>
        <v>56647</v>
      </c>
      <c r="AE2460" s="40">
        <f>_xll.qlInterestRateIndexMaturity($Y$21,AD2460,)</f>
        <v>56737</v>
      </c>
      <c r="AF2460" s="43" t="e">
        <f>_xll.qlTenorBasisValue(TenorBasis3M,AD2460,_xll.ohTrigger(trigger,$Y$36))</f>
        <v>#NUM!</v>
      </c>
      <c r="AG2460" s="82" t="e">
        <f t="shared" si="90"/>
        <v>#NUM!</v>
      </c>
      <c r="AH2460" s="82">
        <f>_xll.qlIndexFixing($Y$21,$AC2460,TRUE,_xll.ohTrigger(trigger))</f>
        <v>1.3680016589653121E-2</v>
      </c>
      <c r="AI2460" s="43" t="e">
        <f>_xll.qlIndexFixing($Y$6,$AC2460,TRUE,trigger)</f>
        <v>#NUM!</v>
      </c>
      <c r="AJ2460" s="45" t="e">
        <f t="shared" si="91"/>
        <v>#NUM!</v>
      </c>
    </row>
    <row r="2461" spans="28:36" x14ac:dyDescent="0.2">
      <c r="AB2461" s="114" t="s">
        <v>87</v>
      </c>
      <c r="AC2461" s="40">
        <f>_xll.qlInterestRateIndexFixingDate($Y$21,AD2461)</f>
        <v>56650</v>
      </c>
      <c r="AD2461" s="40">
        <f>_xll.qlCalendarAdvance(calendar,$AD2460,AB2461,,,trigger)</f>
        <v>56654</v>
      </c>
      <c r="AE2461" s="40">
        <f>_xll.qlInterestRateIndexMaturity($Y$21,AD2461,)</f>
        <v>56744</v>
      </c>
      <c r="AF2461" s="43" t="e">
        <f>_xll.qlTenorBasisValue(TenorBasis3M,AD2461,_xll.ohTrigger(trigger,$Y$36))</f>
        <v>#NUM!</v>
      </c>
      <c r="AG2461" s="82" t="e">
        <f t="shared" si="90"/>
        <v>#NUM!</v>
      </c>
      <c r="AH2461" s="82">
        <f>_xll.qlIndexFixing($Y$21,$AC2461,TRUE,_xll.ohTrigger(trigger))</f>
        <v>1.366864970544146E-2</v>
      </c>
      <c r="AI2461" s="43" t="e">
        <f>_xll.qlIndexFixing($Y$6,$AC2461,TRUE,trigger)</f>
        <v>#NUM!</v>
      </c>
      <c r="AJ2461" s="45" t="e">
        <f t="shared" si="91"/>
        <v>#NUM!</v>
      </c>
    </row>
    <row r="2462" spans="28:36" x14ac:dyDescent="0.2">
      <c r="AB2462" s="114" t="s">
        <v>87</v>
      </c>
      <c r="AC2462" s="40">
        <f>_xll.qlInterestRateIndexFixingDate($Y$21,AD2462)</f>
        <v>56657</v>
      </c>
      <c r="AD2462" s="40">
        <f>_xll.qlCalendarAdvance(calendar,$AD2461,AB2462,,,trigger)</f>
        <v>56661</v>
      </c>
      <c r="AE2462" s="40">
        <f>_xll.qlInterestRateIndexMaturity($Y$21,AD2462,)</f>
        <v>56751</v>
      </c>
      <c r="AF2462" s="43" t="e">
        <f>_xll.qlTenorBasisValue(TenorBasis3M,AD2462,_xll.ohTrigger(trigger,$Y$36))</f>
        <v>#NUM!</v>
      </c>
      <c r="AG2462" s="82" t="e">
        <f t="shared" si="90"/>
        <v>#NUM!</v>
      </c>
      <c r="AH2462" s="82">
        <f>_xll.qlIndexFixing($Y$21,$AC2462,TRUE,_xll.ohTrigger(trigger))</f>
        <v>1.3657250349660366E-2</v>
      </c>
      <c r="AI2462" s="43" t="e">
        <f>_xll.qlIndexFixing($Y$6,$AC2462,TRUE,trigger)</f>
        <v>#NUM!</v>
      </c>
      <c r="AJ2462" s="45" t="e">
        <f t="shared" si="91"/>
        <v>#NUM!</v>
      </c>
    </row>
    <row r="2463" spans="28:36" x14ac:dyDescent="0.2">
      <c r="AB2463" s="114" t="s">
        <v>87</v>
      </c>
      <c r="AC2463" s="40">
        <f>_xll.qlInterestRateIndexFixingDate($Y$21,AD2463)</f>
        <v>56664</v>
      </c>
      <c r="AD2463" s="40">
        <f>_xll.qlCalendarAdvance(calendar,$AD2462,AB2463,,,trigger)</f>
        <v>56668</v>
      </c>
      <c r="AE2463" s="40">
        <f>_xll.qlInterestRateIndexMaturity($Y$21,AD2463,)</f>
        <v>56758</v>
      </c>
      <c r="AF2463" s="43" t="e">
        <f>_xll.qlTenorBasisValue(TenorBasis3M,AD2463,_xll.ohTrigger(trigger,$Y$36))</f>
        <v>#NUM!</v>
      </c>
      <c r="AG2463" s="82" t="e">
        <f t="shared" si="90"/>
        <v>#NUM!</v>
      </c>
      <c r="AH2463" s="82">
        <f>_xll.qlIndexFixing($Y$21,$AC2463,TRUE,_xll.ohTrigger(trigger))</f>
        <v>1.3645818522586062E-2</v>
      </c>
      <c r="AI2463" s="43" t="e">
        <f>_xll.qlIndexFixing($Y$6,$AC2463,TRUE,trigger)</f>
        <v>#NUM!</v>
      </c>
      <c r="AJ2463" s="45" t="e">
        <f t="shared" si="91"/>
        <v>#NUM!</v>
      </c>
    </row>
    <row r="2464" spans="28:36" x14ac:dyDescent="0.2">
      <c r="AB2464" s="114" t="s">
        <v>87</v>
      </c>
      <c r="AC2464" s="40">
        <f>_xll.qlInterestRateIndexFixingDate($Y$21,AD2464)</f>
        <v>56671</v>
      </c>
      <c r="AD2464" s="40">
        <f>_xll.qlCalendarAdvance(calendar,$AD2463,AB2464,,,trigger)</f>
        <v>56675</v>
      </c>
      <c r="AE2464" s="40">
        <f>_xll.qlInterestRateIndexMaturity($Y$21,AD2464,)</f>
        <v>56767</v>
      </c>
      <c r="AF2464" s="43" t="e">
        <f>_xll.qlTenorBasisValue(TenorBasis3M,AD2464,_xll.ohTrigger(trigger,$Y$36))</f>
        <v>#NUM!</v>
      </c>
      <c r="AG2464" s="82" t="e">
        <f t="shared" si="90"/>
        <v>#NUM!</v>
      </c>
      <c r="AH2464" s="82">
        <f>_xll.qlIndexFixing($Y$21,$AC2464,TRUE,_xll.ohTrigger(trigger))</f>
        <v>1.3633219435528055E-2</v>
      </c>
      <c r="AI2464" s="43" t="e">
        <f>_xll.qlIndexFixing($Y$6,$AC2464,TRUE,trigger)</f>
        <v>#NUM!</v>
      </c>
      <c r="AJ2464" s="45" t="e">
        <f t="shared" si="91"/>
        <v>#NUM!</v>
      </c>
    </row>
    <row r="2465" spans="28:36" x14ac:dyDescent="0.2">
      <c r="AB2465" s="114" t="s">
        <v>87</v>
      </c>
      <c r="AC2465" s="40">
        <f>_xll.qlInterestRateIndexFixingDate($Y$21,AD2465)</f>
        <v>56678</v>
      </c>
      <c r="AD2465" s="40">
        <f>_xll.qlCalendarAdvance(calendar,$AD2464,AB2465,,,trigger)</f>
        <v>56682</v>
      </c>
      <c r="AE2465" s="40">
        <f>_xll.qlInterestRateIndexMaturity($Y$21,AD2465,)</f>
        <v>56774</v>
      </c>
      <c r="AF2465" s="43" t="e">
        <f>_xll.qlTenorBasisValue(TenorBasis3M,AD2465,_xll.ohTrigger(trigger,$Y$36))</f>
        <v>#NUM!</v>
      </c>
      <c r="AG2465" s="82" t="e">
        <f t="shared" si="90"/>
        <v>#NUM!</v>
      </c>
      <c r="AH2465" s="82">
        <f>_xll.qlIndexFixing($Y$21,$AC2465,TRUE,_xll.ohTrigger(trigger))</f>
        <v>1.3621717158805665E-2</v>
      </c>
      <c r="AI2465" s="43" t="e">
        <f>_xll.qlIndexFixing($Y$6,$AC2465,TRUE,trigger)</f>
        <v>#NUM!</v>
      </c>
      <c r="AJ2465" s="45" t="e">
        <f t="shared" si="91"/>
        <v>#NUM!</v>
      </c>
    </row>
    <row r="2466" spans="28:36" x14ac:dyDescent="0.2">
      <c r="AB2466" s="114" t="s">
        <v>87</v>
      </c>
      <c r="AC2466" s="40">
        <f>_xll.qlInterestRateIndexFixingDate($Y$21,AD2466)</f>
        <v>56685</v>
      </c>
      <c r="AD2466" s="40">
        <f>_xll.qlCalendarAdvance(calendar,$AD2465,AB2466,,,trigger)</f>
        <v>56689</v>
      </c>
      <c r="AE2466" s="40">
        <f>_xll.qlInterestRateIndexMaturity($Y$21,AD2466,)</f>
        <v>56781</v>
      </c>
      <c r="AF2466" s="43" t="e">
        <f>_xll.qlTenorBasisValue(TenorBasis3M,AD2466,_xll.ohTrigger(trigger,$Y$36))</f>
        <v>#NUM!</v>
      </c>
      <c r="AG2466" s="82" t="e">
        <f t="shared" si="90"/>
        <v>#NUM!</v>
      </c>
      <c r="AH2466" s="82">
        <f>_xll.qlIndexFixing($Y$21,$AC2466,TRUE,_xll.ohTrigger(trigger))</f>
        <v>1.3610182409947859E-2</v>
      </c>
      <c r="AI2466" s="43" t="e">
        <f>_xll.qlIndexFixing($Y$6,$AC2466,TRUE,trigger)</f>
        <v>#NUM!</v>
      </c>
      <c r="AJ2466" s="45" t="e">
        <f t="shared" si="91"/>
        <v>#NUM!</v>
      </c>
    </row>
    <row r="2467" spans="28:36" x14ac:dyDescent="0.2">
      <c r="AB2467" s="114" t="s">
        <v>87</v>
      </c>
      <c r="AC2467" s="40">
        <f>_xll.qlInterestRateIndexFixingDate($Y$21,AD2467)</f>
        <v>56692</v>
      </c>
      <c r="AD2467" s="40">
        <f>_xll.qlCalendarAdvance(calendar,$AD2466,AB2467,,,trigger)</f>
        <v>56696</v>
      </c>
      <c r="AE2467" s="40">
        <f>_xll.qlInterestRateIndexMaturity($Y$21,AD2467,)</f>
        <v>56788</v>
      </c>
      <c r="AF2467" s="43" t="e">
        <f>_xll.qlTenorBasisValue(TenorBasis3M,AD2467,_xll.ohTrigger(trigger,$Y$36))</f>
        <v>#NUM!</v>
      </c>
      <c r="AG2467" s="82" t="e">
        <f t="shared" si="90"/>
        <v>#NUM!</v>
      </c>
      <c r="AH2467" s="82">
        <f>_xll.qlIndexFixing($Y$21,$AC2467,TRUE,_xll.ohTrigger(trigger))</f>
        <v>1.3598615189239627E-2</v>
      </c>
      <c r="AI2467" s="43" t="e">
        <f>_xll.qlIndexFixing($Y$6,$AC2467,TRUE,trigger)</f>
        <v>#NUM!</v>
      </c>
      <c r="AJ2467" s="45" t="e">
        <f t="shared" si="91"/>
        <v>#NUM!</v>
      </c>
    </row>
    <row r="2468" spans="28:36" x14ac:dyDescent="0.2">
      <c r="AB2468" s="114" t="s">
        <v>87</v>
      </c>
      <c r="AC2468" s="40">
        <f>_xll.qlInterestRateIndexFixingDate($Y$21,AD2468)</f>
        <v>56699</v>
      </c>
      <c r="AD2468" s="40">
        <f>_xll.qlCalendarAdvance(calendar,$AD2467,AB2468,,,trigger)</f>
        <v>56703</v>
      </c>
      <c r="AE2468" s="40">
        <f>_xll.qlInterestRateIndexMaturity($Y$21,AD2468,)</f>
        <v>56795</v>
      </c>
      <c r="AF2468" s="43" t="e">
        <f>_xll.qlTenorBasisValue(TenorBasis3M,AD2468,_xll.ohTrigger(trigger,$Y$36))</f>
        <v>#NUM!</v>
      </c>
      <c r="AG2468" s="82" t="e">
        <f t="shared" si="90"/>
        <v>#NUM!</v>
      </c>
      <c r="AH2468" s="82">
        <f>_xll.qlIndexFixing($Y$21,$AC2468,TRUE,_xll.ohTrigger(trigger))</f>
        <v>1.3587015496970304E-2</v>
      </c>
      <c r="AI2468" s="43" t="e">
        <f>_xll.qlIndexFixing($Y$6,$AC2468,TRUE,trigger)</f>
        <v>#NUM!</v>
      </c>
      <c r="AJ2468" s="45" t="e">
        <f t="shared" si="91"/>
        <v>#NUM!</v>
      </c>
    </row>
    <row r="2469" spans="28:36" x14ac:dyDescent="0.2">
      <c r="AB2469" s="114" t="s">
        <v>87</v>
      </c>
      <c r="AC2469" s="40">
        <f>_xll.qlInterestRateIndexFixingDate($Y$21,AD2469)</f>
        <v>56706</v>
      </c>
      <c r="AD2469" s="40">
        <f>_xll.qlCalendarAdvance(calendar,$AD2468,AB2469,,,trigger)</f>
        <v>56710</v>
      </c>
      <c r="AE2469" s="40">
        <f>_xll.qlInterestRateIndexMaturity($Y$21,AD2469,)</f>
        <v>56801</v>
      </c>
      <c r="AF2469" s="43" t="e">
        <f>_xll.qlTenorBasisValue(TenorBasis3M,AD2469,_xll.ohTrigger(trigger,$Y$36))</f>
        <v>#NUM!</v>
      </c>
      <c r="AG2469" s="82" t="e">
        <f t="shared" si="90"/>
        <v>#NUM!</v>
      </c>
      <c r="AH2469" s="82">
        <f>_xll.qlIndexFixing($Y$21,$AC2469,TRUE,_xll.ohTrigger(trigger))</f>
        <v>1.3575964644776908E-2</v>
      </c>
      <c r="AI2469" s="43" t="e">
        <f>_xll.qlIndexFixing($Y$6,$AC2469,TRUE,trigger)</f>
        <v>#NUM!</v>
      </c>
      <c r="AJ2469" s="45" t="e">
        <f t="shared" si="91"/>
        <v>#NUM!</v>
      </c>
    </row>
    <row r="2470" spans="28:36" x14ac:dyDescent="0.2">
      <c r="AB2470" s="114" t="s">
        <v>87</v>
      </c>
      <c r="AC2470" s="40">
        <f>_xll.qlInterestRateIndexFixingDate($Y$21,AD2470)</f>
        <v>56713</v>
      </c>
      <c r="AD2470" s="40">
        <f>_xll.qlCalendarAdvance(calendar,$AD2469,AB2470,,,trigger)</f>
        <v>56717</v>
      </c>
      <c r="AE2470" s="40">
        <f>_xll.qlInterestRateIndexMaturity($Y$21,AD2470,)</f>
        <v>56808</v>
      </c>
      <c r="AF2470" s="43" t="e">
        <f>_xll.qlTenorBasisValue(TenorBasis3M,AD2470,_xll.ohTrigger(trigger,$Y$36))</f>
        <v>#NUM!</v>
      </c>
      <c r="AG2470" s="82" t="e">
        <f t="shared" si="90"/>
        <v>#NUM!</v>
      </c>
      <c r="AH2470" s="82">
        <f>_xll.qlIndexFixing($Y$21,$AC2470,TRUE,_xll.ohTrigger(trigger))</f>
        <v>1.3564302768424397E-2</v>
      </c>
      <c r="AI2470" s="43" t="e">
        <f>_xll.qlIndexFixing($Y$6,$AC2470,TRUE,trigger)</f>
        <v>#NUM!</v>
      </c>
      <c r="AJ2470" s="45" t="e">
        <f t="shared" si="91"/>
        <v>#NUM!</v>
      </c>
    </row>
    <row r="2471" spans="28:36" x14ac:dyDescent="0.2">
      <c r="AB2471" s="114" t="s">
        <v>87</v>
      </c>
      <c r="AC2471" s="40">
        <f>_xll.qlInterestRateIndexFixingDate($Y$21,AD2471)</f>
        <v>56718</v>
      </c>
      <c r="AD2471" s="40">
        <f>_xll.qlCalendarAdvance(calendar,$AD2470,AB2471,,,trigger)</f>
        <v>56724</v>
      </c>
      <c r="AE2471" s="40">
        <f>_xll.qlInterestRateIndexMaturity($Y$21,AD2471,)</f>
        <v>56815</v>
      </c>
      <c r="AF2471" s="43" t="e">
        <f>_xll.qlTenorBasisValue(TenorBasis3M,AD2471,_xll.ohTrigger(trigger,$Y$36))</f>
        <v>#NUM!</v>
      </c>
      <c r="AG2471" s="82" t="e">
        <f t="shared" si="90"/>
        <v>#NUM!</v>
      </c>
      <c r="AH2471" s="82">
        <f>_xll.qlIndexFixing($Y$21,$AC2471,TRUE,_xll.ohTrigger(trigger))</f>
        <v>1.35526084222007E-2</v>
      </c>
      <c r="AI2471" s="43" t="e">
        <f>_xll.qlIndexFixing($Y$6,$AC2471,TRUE,trigger)</f>
        <v>#NUM!</v>
      </c>
      <c r="AJ2471" s="45" t="e">
        <f t="shared" si="91"/>
        <v>#NUM!</v>
      </c>
    </row>
    <row r="2472" spans="28:36" x14ac:dyDescent="0.2">
      <c r="AB2472" s="114" t="s">
        <v>87</v>
      </c>
      <c r="AC2472" s="40">
        <f>_xll.qlInterestRateIndexFixingDate($Y$21,AD2472)</f>
        <v>56727</v>
      </c>
      <c r="AD2472" s="40">
        <f>_xll.qlCalendarAdvance(calendar,$AD2471,AB2472,,,trigger)</f>
        <v>56731</v>
      </c>
      <c r="AE2472" s="40">
        <f>_xll.qlInterestRateIndexMaturity($Y$21,AD2472,)</f>
        <v>56822</v>
      </c>
      <c r="AF2472" s="43" t="e">
        <f>_xll.qlTenorBasisValue(TenorBasis3M,AD2472,_xll.ohTrigger(trigger,$Y$36))</f>
        <v>#NUM!</v>
      </c>
      <c r="AG2472" s="82" t="e">
        <f t="shared" si="90"/>
        <v>#NUM!</v>
      </c>
      <c r="AH2472" s="82">
        <f>_xll.qlIndexFixing($Y$21,$AC2472,TRUE,_xll.ohTrigger(trigger))</f>
        <v>1.3540881606388666E-2</v>
      </c>
      <c r="AI2472" s="43" t="e">
        <f>_xll.qlIndexFixing($Y$6,$AC2472,TRUE,trigger)</f>
        <v>#NUM!</v>
      </c>
      <c r="AJ2472" s="45" t="e">
        <f t="shared" si="91"/>
        <v>#NUM!</v>
      </c>
    </row>
    <row r="2473" spans="28:36" x14ac:dyDescent="0.2">
      <c r="AB2473" s="114" t="s">
        <v>87</v>
      </c>
      <c r="AC2473" s="40">
        <f>_xll.qlInterestRateIndexFixingDate($Y$21,AD2473)</f>
        <v>56734</v>
      </c>
      <c r="AD2473" s="40">
        <f>_xll.qlCalendarAdvance(calendar,$AD2472,AB2473,,,trigger)</f>
        <v>56738</v>
      </c>
      <c r="AE2473" s="40">
        <f>_xll.qlInterestRateIndexMaturity($Y$21,AD2473,)</f>
        <v>56830</v>
      </c>
      <c r="AF2473" s="43" t="e">
        <f>_xll.qlTenorBasisValue(TenorBasis3M,AD2473,_xll.ohTrigger(trigger,$Y$36))</f>
        <v>#NUM!</v>
      </c>
      <c r="AG2473" s="82" t="e">
        <f t="shared" si="90"/>
        <v>#NUM!</v>
      </c>
      <c r="AH2473" s="82">
        <f>_xll.qlIndexFixing($Y$21,$AC2473,TRUE,_xll.ohTrigger(trigger))</f>
        <v>1.3528529972285328E-2</v>
      </c>
      <c r="AI2473" s="43" t="e">
        <f>_xll.qlIndexFixing($Y$6,$AC2473,TRUE,trigger)</f>
        <v>#NUM!</v>
      </c>
      <c r="AJ2473" s="45" t="e">
        <f t="shared" si="91"/>
        <v>#NUM!</v>
      </c>
    </row>
    <row r="2474" spans="28:36" x14ac:dyDescent="0.2">
      <c r="AB2474" s="114" t="s">
        <v>87</v>
      </c>
      <c r="AC2474" s="40">
        <f>_xll.qlInterestRateIndexFixingDate($Y$21,AD2474)</f>
        <v>56741</v>
      </c>
      <c r="AD2474" s="40">
        <f>_xll.qlCalendarAdvance(calendar,$AD2473,AB2474,,,trigger)</f>
        <v>56745</v>
      </c>
      <c r="AE2474" s="40">
        <f>_xll.qlInterestRateIndexMaturity($Y$21,AD2474,)</f>
        <v>56837</v>
      </c>
      <c r="AF2474" s="43" t="e">
        <f>_xll.qlTenorBasisValue(TenorBasis3M,AD2474,_xll.ohTrigger(trigger,$Y$36))</f>
        <v>#NUM!</v>
      </c>
      <c r="AG2474" s="82" t="e">
        <f t="shared" si="90"/>
        <v>#NUM!</v>
      </c>
      <c r="AH2474" s="82">
        <f>_xll.qlIndexFixing($Y$21,$AC2474,TRUE,_xll.ohTrigger(trigger))</f>
        <v>1.3516735456715034E-2</v>
      </c>
      <c r="AI2474" s="43" t="e">
        <f>_xll.qlIndexFixing($Y$6,$AC2474,TRUE,trigger)</f>
        <v>#NUM!</v>
      </c>
      <c r="AJ2474" s="45" t="e">
        <f t="shared" si="91"/>
        <v>#NUM!</v>
      </c>
    </row>
    <row r="2475" spans="28:36" x14ac:dyDescent="0.2">
      <c r="AB2475" s="114" t="s">
        <v>87</v>
      </c>
      <c r="AC2475" s="40">
        <f>_xll.qlInterestRateIndexFixingDate($Y$21,AD2475)</f>
        <v>56748</v>
      </c>
      <c r="AD2475" s="40">
        <f>_xll.qlCalendarAdvance(calendar,$AD2474,AB2475,,,trigger)</f>
        <v>56752</v>
      </c>
      <c r="AE2475" s="40">
        <f>_xll.qlInterestRateIndexMaturity($Y$21,AD2475,)</f>
        <v>56844</v>
      </c>
      <c r="AF2475" s="43" t="e">
        <f>_xll.qlTenorBasisValue(TenorBasis3M,AD2475,_xll.ohTrigger(trigger,$Y$36))</f>
        <v>#NUM!</v>
      </c>
      <c r="AG2475" s="82" t="e">
        <f t="shared" si="90"/>
        <v>#NUM!</v>
      </c>
      <c r="AH2475" s="82">
        <f>_xll.qlIndexFixing($Y$21,$AC2475,TRUE,_xll.ohTrigger(trigger))</f>
        <v>1.3504908471615066E-2</v>
      </c>
      <c r="AI2475" s="43" t="e">
        <f>_xll.qlIndexFixing($Y$6,$AC2475,TRUE,trigger)</f>
        <v>#NUM!</v>
      </c>
      <c r="AJ2475" s="45" t="e">
        <f t="shared" si="91"/>
        <v>#NUM!</v>
      </c>
    </row>
    <row r="2476" spans="28:36" x14ac:dyDescent="0.2">
      <c r="AB2476" s="114" t="s">
        <v>87</v>
      </c>
      <c r="AC2476" s="40">
        <f>_xll.qlInterestRateIndexFixingDate($Y$21,AD2476)</f>
        <v>56755</v>
      </c>
      <c r="AD2476" s="40">
        <f>_xll.qlCalendarAdvance(calendar,$AD2475,AB2476,,,trigger)</f>
        <v>56759</v>
      </c>
      <c r="AE2476" s="40">
        <f>_xll.qlInterestRateIndexMaturity($Y$21,AD2476,)</f>
        <v>56851</v>
      </c>
      <c r="AF2476" s="43" t="e">
        <f>_xll.qlTenorBasisValue(TenorBasis3M,AD2476,_xll.ohTrigger(trigger,$Y$36))</f>
        <v>#NUM!</v>
      </c>
      <c r="AG2476" s="82" t="e">
        <f t="shared" si="90"/>
        <v>#NUM!</v>
      </c>
      <c r="AH2476" s="82">
        <f>_xll.qlIndexFixing($Y$21,$AC2476,TRUE,_xll.ohTrigger(trigger))</f>
        <v>1.3493049017277365E-2</v>
      </c>
      <c r="AI2476" s="43" t="e">
        <f>_xll.qlIndexFixing($Y$6,$AC2476,TRUE,trigger)</f>
        <v>#NUM!</v>
      </c>
      <c r="AJ2476" s="45" t="e">
        <f t="shared" si="91"/>
        <v>#NUM!</v>
      </c>
    </row>
    <row r="2477" spans="28:36" x14ac:dyDescent="0.2">
      <c r="AB2477" s="114" t="s">
        <v>87</v>
      </c>
      <c r="AC2477" s="40">
        <f>_xll.qlInterestRateIndexFixingDate($Y$21,AD2477)</f>
        <v>56762</v>
      </c>
      <c r="AD2477" s="40">
        <f>_xll.qlCalendarAdvance(calendar,$AD2476,AB2477,,,trigger)</f>
        <v>56766</v>
      </c>
      <c r="AE2477" s="40">
        <f>_xll.qlInterestRateIndexMaturity($Y$21,AD2477,)</f>
        <v>56858</v>
      </c>
      <c r="AF2477" s="43" t="e">
        <f>_xll.qlTenorBasisValue(TenorBasis3M,AD2477,_xll.ohTrigger(trigger,$Y$36))</f>
        <v>#NUM!</v>
      </c>
      <c r="AG2477" s="82" t="e">
        <f t="shared" si="90"/>
        <v>#NUM!</v>
      </c>
      <c r="AH2477" s="82">
        <f>_xll.qlIndexFixing($Y$21,$AC2477,TRUE,_xll.ohTrigger(trigger))</f>
        <v>1.3481157093999954E-2</v>
      </c>
      <c r="AI2477" s="43" t="e">
        <f>_xll.qlIndexFixing($Y$6,$AC2477,TRUE,trigger)</f>
        <v>#NUM!</v>
      </c>
      <c r="AJ2477" s="45" t="e">
        <f t="shared" si="91"/>
        <v>#NUM!</v>
      </c>
    </row>
    <row r="2478" spans="28:36" x14ac:dyDescent="0.2">
      <c r="AB2478" s="114" t="s">
        <v>87</v>
      </c>
      <c r="AC2478" s="40">
        <f>_xll.qlInterestRateIndexFixingDate($Y$21,AD2478)</f>
        <v>56769</v>
      </c>
      <c r="AD2478" s="40">
        <f>_xll.qlCalendarAdvance(calendar,$AD2477,AB2478,,,trigger)</f>
        <v>56773</v>
      </c>
      <c r="AE2478" s="40">
        <f>_xll.qlInterestRateIndexMaturity($Y$21,AD2478,)</f>
        <v>56865</v>
      </c>
      <c r="AF2478" s="43" t="e">
        <f>_xll.qlTenorBasisValue(TenorBasis3M,AD2478,_xll.ohTrigger(trigger,$Y$36))</f>
        <v>#NUM!</v>
      </c>
      <c r="AG2478" s="82" t="e">
        <f t="shared" si="90"/>
        <v>#NUM!</v>
      </c>
      <c r="AH2478" s="82">
        <f>_xll.qlIndexFixing($Y$21,$AC2478,TRUE,_xll.ohTrigger(trigger))</f>
        <v>1.3469232702074771E-2</v>
      </c>
      <c r="AI2478" s="43" t="e">
        <f>_xll.qlIndexFixing($Y$6,$AC2478,TRUE,trigger)</f>
        <v>#NUM!</v>
      </c>
      <c r="AJ2478" s="45" t="e">
        <f t="shared" si="91"/>
        <v>#NUM!</v>
      </c>
    </row>
    <row r="2479" spans="28:36" x14ac:dyDescent="0.2">
      <c r="AB2479" s="114" t="s">
        <v>87</v>
      </c>
      <c r="AC2479" s="40">
        <f>_xll.qlInterestRateIndexFixingDate($Y$21,AD2479)</f>
        <v>56776</v>
      </c>
      <c r="AD2479" s="40">
        <f>_xll.qlCalendarAdvance(calendar,$AD2478,AB2479,,,trigger)</f>
        <v>56780</v>
      </c>
      <c r="AE2479" s="40">
        <f>_xll.qlInterestRateIndexMaturity($Y$21,AD2479,)</f>
        <v>56872</v>
      </c>
      <c r="AF2479" s="43" t="e">
        <f>_xll.qlTenorBasisValue(TenorBasis3M,AD2479,_xll.ohTrigger(trigger,$Y$36))</f>
        <v>#NUM!</v>
      </c>
      <c r="AG2479" s="82" t="e">
        <f t="shared" si="90"/>
        <v>#NUM!</v>
      </c>
      <c r="AH2479" s="82">
        <f>_xll.qlIndexFixing($Y$21,$AC2479,TRUE,_xll.ohTrigger(trigger))</f>
        <v>1.3457275841798972E-2</v>
      </c>
      <c r="AI2479" s="43" t="e">
        <f>_xll.qlIndexFixing($Y$6,$AC2479,TRUE,trigger)</f>
        <v>#NUM!</v>
      </c>
      <c r="AJ2479" s="45" t="e">
        <f t="shared" si="91"/>
        <v>#NUM!</v>
      </c>
    </row>
    <row r="2480" spans="28:36" x14ac:dyDescent="0.2">
      <c r="AB2480" s="114" t="s">
        <v>87</v>
      </c>
      <c r="AC2480" s="40">
        <f>_xll.qlInterestRateIndexFixingDate($Y$21,AD2480)</f>
        <v>56783</v>
      </c>
      <c r="AD2480" s="40">
        <f>_xll.qlCalendarAdvance(calendar,$AD2479,AB2480,,,trigger)</f>
        <v>56787</v>
      </c>
      <c r="AE2480" s="40">
        <f>_xll.qlInterestRateIndexMaturity($Y$21,AD2480,)</f>
        <v>56879</v>
      </c>
      <c r="AF2480" s="43" t="e">
        <f>_xll.qlTenorBasisValue(TenorBasis3M,AD2480,_xll.ohTrigger(trigger,$Y$36))</f>
        <v>#NUM!</v>
      </c>
      <c r="AG2480" s="82" t="e">
        <f t="shared" si="90"/>
        <v>#NUM!</v>
      </c>
      <c r="AH2480" s="82">
        <f>_xll.qlIndexFixing($Y$21,$AC2480,TRUE,_xll.ohTrigger(trigger))</f>
        <v>1.344528651346971E-2</v>
      </c>
      <c r="AI2480" s="43" t="e">
        <f>_xll.qlIndexFixing($Y$6,$AC2480,TRUE,trigger)</f>
        <v>#NUM!</v>
      </c>
      <c r="AJ2480" s="45" t="e">
        <f t="shared" si="91"/>
        <v>#NUM!</v>
      </c>
    </row>
    <row r="2481" spans="28:36" x14ac:dyDescent="0.2">
      <c r="AB2481" s="114" t="s">
        <v>87</v>
      </c>
      <c r="AC2481" s="40">
        <f>_xll.qlInterestRateIndexFixingDate($Y$21,AD2481)</f>
        <v>56790</v>
      </c>
      <c r="AD2481" s="40">
        <f>_xll.qlCalendarAdvance(calendar,$AD2480,AB2481,,,trigger)</f>
        <v>56794</v>
      </c>
      <c r="AE2481" s="40">
        <f>_xll.qlInterestRateIndexMaturity($Y$21,AD2481,)</f>
        <v>56886</v>
      </c>
      <c r="AF2481" s="43" t="e">
        <f>_xll.qlTenorBasisValue(TenorBasis3M,AD2481,_xll.ohTrigger(trigger,$Y$36))</f>
        <v>#NUM!</v>
      </c>
      <c r="AG2481" s="82" t="e">
        <f t="shared" si="90"/>
        <v>#NUM!</v>
      </c>
      <c r="AH2481" s="82">
        <f>_xll.qlIndexFixing($Y$21,$AC2481,TRUE,_xll.ohTrigger(trigger))</f>
        <v>1.3433264717382402E-2</v>
      </c>
      <c r="AI2481" s="43" t="e">
        <f>_xll.qlIndexFixing($Y$6,$AC2481,TRUE,trigger)</f>
        <v>#NUM!</v>
      </c>
      <c r="AJ2481" s="45" t="e">
        <f t="shared" si="91"/>
        <v>#NUM!</v>
      </c>
    </row>
    <row r="2482" spans="28:36" x14ac:dyDescent="0.2">
      <c r="AB2482" s="114" t="s">
        <v>87</v>
      </c>
      <c r="AC2482" s="40">
        <f>_xll.qlInterestRateIndexFixingDate($Y$21,AD2482)</f>
        <v>56797</v>
      </c>
      <c r="AD2482" s="40">
        <f>_xll.qlCalendarAdvance(calendar,$AD2481,AB2482,,,trigger)</f>
        <v>56801</v>
      </c>
      <c r="AE2482" s="40">
        <f>_xll.qlInterestRateIndexMaturity($Y$21,AD2482,)</f>
        <v>56893</v>
      </c>
      <c r="AF2482" s="43" t="e">
        <f>_xll.qlTenorBasisValue(TenorBasis3M,AD2482,_xll.ohTrigger(trigger,$Y$36))</f>
        <v>#NUM!</v>
      </c>
      <c r="AG2482" s="82" t="e">
        <f t="shared" si="90"/>
        <v>#NUM!</v>
      </c>
      <c r="AH2482" s="82">
        <f>_xll.qlIndexFixing($Y$21,$AC2482,TRUE,_xll.ohTrigger(trigger))</f>
        <v>1.3421210474394273E-2</v>
      </c>
      <c r="AI2482" s="43" t="e">
        <f>_xll.qlIndexFixing($Y$6,$AC2482,TRUE,trigger)</f>
        <v>#NUM!</v>
      </c>
      <c r="AJ2482" s="45" t="e">
        <f t="shared" si="91"/>
        <v>#NUM!</v>
      </c>
    </row>
    <row r="2483" spans="28:36" x14ac:dyDescent="0.2">
      <c r="AB2483" s="114" t="s">
        <v>87</v>
      </c>
      <c r="AC2483" s="40">
        <f>_xll.qlInterestRateIndexFixingDate($Y$21,AD2483)</f>
        <v>56804</v>
      </c>
      <c r="AD2483" s="40">
        <f>_xll.qlCalendarAdvance(calendar,$AD2482,AB2483,,,trigger)</f>
        <v>56808</v>
      </c>
      <c r="AE2483" s="40">
        <f>_xll.qlInterestRateIndexMaturity($Y$21,AD2483,)</f>
        <v>56900</v>
      </c>
      <c r="AF2483" s="43" t="e">
        <f>_xll.qlTenorBasisValue(TenorBasis3M,AD2483,_xll.ohTrigger(trigger,$Y$36))</f>
        <v>#NUM!</v>
      </c>
      <c r="AG2483" s="82" t="e">
        <f t="shared" si="90"/>
        <v>#NUM!</v>
      </c>
      <c r="AH2483" s="82">
        <f>_xll.qlIndexFixing($Y$21,$AC2483,TRUE,_xll.ohTrigger(trigger))</f>
        <v>1.340912559618483E-2</v>
      </c>
      <c r="AI2483" s="43" t="e">
        <f>_xll.qlIndexFixing($Y$6,$AC2483,TRUE,trigger)</f>
        <v>#NUM!</v>
      </c>
      <c r="AJ2483" s="45" t="e">
        <f t="shared" si="91"/>
        <v>#NUM!</v>
      </c>
    </row>
    <row r="2484" spans="28:36" x14ac:dyDescent="0.2">
      <c r="AB2484" s="114" t="s">
        <v>87</v>
      </c>
      <c r="AC2484" s="40">
        <f>_xll.qlInterestRateIndexFixingDate($Y$21,AD2484)</f>
        <v>56811</v>
      </c>
      <c r="AD2484" s="40">
        <f>_xll.qlCalendarAdvance(calendar,$AD2483,AB2484,,,trigger)</f>
        <v>56815</v>
      </c>
      <c r="AE2484" s="40">
        <f>_xll.qlInterestRateIndexMaturity($Y$21,AD2484,)</f>
        <v>56907</v>
      </c>
      <c r="AF2484" s="43" t="e">
        <f>_xll.qlTenorBasisValue(TenorBasis3M,AD2484,_xll.ohTrigger(trigger,$Y$36))</f>
        <v>#NUM!</v>
      </c>
      <c r="AG2484" s="82" t="e">
        <f t="shared" si="90"/>
        <v>#NUM!</v>
      </c>
      <c r="AH2484" s="82">
        <f>_xll.qlIndexFixing($Y$21,$AC2484,TRUE,_xll.ohTrigger(trigger))</f>
        <v>1.3397015049554085E-2</v>
      </c>
      <c r="AI2484" s="43" t="e">
        <f>_xll.qlIndexFixing($Y$6,$AC2484,TRUE,trigger)</f>
        <v>#NUM!</v>
      </c>
      <c r="AJ2484" s="45" t="e">
        <f t="shared" si="91"/>
        <v>#NUM!</v>
      </c>
    </row>
    <row r="2485" spans="28:36" x14ac:dyDescent="0.2">
      <c r="AB2485" s="114" t="s">
        <v>87</v>
      </c>
      <c r="AC2485" s="40">
        <f>_xll.qlInterestRateIndexFixingDate($Y$21,AD2485)</f>
        <v>56818</v>
      </c>
      <c r="AD2485" s="40">
        <f>_xll.qlCalendarAdvance(calendar,$AD2484,AB2485,,,trigger)</f>
        <v>56822</v>
      </c>
      <c r="AE2485" s="40">
        <f>_xll.qlInterestRateIndexMaturity($Y$21,AD2485,)</f>
        <v>56914</v>
      </c>
      <c r="AF2485" s="43" t="e">
        <f>_xll.qlTenorBasisValue(TenorBasis3M,AD2485,_xll.ohTrigger(trigger,$Y$36))</f>
        <v>#NUM!</v>
      </c>
      <c r="AG2485" s="82" t="e">
        <f t="shared" si="90"/>
        <v>#NUM!</v>
      </c>
      <c r="AH2485" s="82">
        <f>_xll.qlIndexFixing($Y$21,$AC2485,TRUE,_xll.ohTrigger(trigger))</f>
        <v>1.3384884122404328E-2</v>
      </c>
      <c r="AI2485" s="43" t="e">
        <f>_xll.qlIndexFixing($Y$6,$AC2485,TRUE,trigger)</f>
        <v>#NUM!</v>
      </c>
      <c r="AJ2485" s="45" t="e">
        <f t="shared" si="91"/>
        <v>#NUM!</v>
      </c>
    </row>
    <row r="2486" spans="28:36" x14ac:dyDescent="0.2">
      <c r="AB2486" s="114" t="s">
        <v>87</v>
      </c>
      <c r="AC2486" s="40">
        <f>_xll.qlInterestRateIndexFixingDate($Y$21,AD2486)</f>
        <v>56825</v>
      </c>
      <c r="AD2486" s="40">
        <f>_xll.qlCalendarAdvance(calendar,$AD2485,AB2486,,,trigger)</f>
        <v>56829</v>
      </c>
      <c r="AE2486" s="40">
        <f>_xll.qlInterestRateIndexMaturity($Y$21,AD2486,)</f>
        <v>56921</v>
      </c>
      <c r="AF2486" s="43" t="e">
        <f>_xll.qlTenorBasisValue(TenorBasis3M,AD2486,_xll.ohTrigger(trigger,$Y$36))</f>
        <v>#NUM!</v>
      </c>
      <c r="AG2486" s="82" t="e">
        <f t="shared" si="90"/>
        <v>#NUM!</v>
      </c>
      <c r="AH2486" s="82">
        <f>_xll.qlIndexFixing($Y$21,$AC2486,TRUE,_xll.ohTrigger(trigger))</f>
        <v>1.3372738102573552E-2</v>
      </c>
      <c r="AI2486" s="43" t="e">
        <f>_xll.qlIndexFixing($Y$6,$AC2486,TRUE,trigger)</f>
        <v>#NUM!</v>
      </c>
      <c r="AJ2486" s="45" t="e">
        <f t="shared" si="91"/>
        <v>#NUM!</v>
      </c>
    </row>
    <row r="2487" spans="28:36" x14ac:dyDescent="0.2">
      <c r="AB2487" s="114" t="s">
        <v>87</v>
      </c>
      <c r="AC2487" s="40">
        <f>_xll.qlInterestRateIndexFixingDate($Y$21,AD2487)</f>
        <v>56832</v>
      </c>
      <c r="AD2487" s="40">
        <f>_xll.qlCalendarAdvance(calendar,$AD2486,AB2487,,,trigger)</f>
        <v>56836</v>
      </c>
      <c r="AE2487" s="40">
        <f>_xll.qlInterestRateIndexMaturity($Y$21,AD2487,)</f>
        <v>56928</v>
      </c>
      <c r="AF2487" s="43" t="e">
        <f>_xll.qlTenorBasisValue(TenorBasis3M,AD2487,_xll.ohTrigger(trigger,$Y$36))</f>
        <v>#NUM!</v>
      </c>
      <c r="AG2487" s="82" t="e">
        <f t="shared" si="90"/>
        <v>#NUM!</v>
      </c>
      <c r="AH2487" s="82">
        <f>_xll.qlIndexFixing($Y$21,$AC2487,TRUE,_xll.ohTrigger(trigger))</f>
        <v>1.336058227783285E-2</v>
      </c>
      <c r="AI2487" s="43" t="e">
        <f>_xll.qlIndexFixing($Y$6,$AC2487,TRUE,trigger)</f>
        <v>#NUM!</v>
      </c>
      <c r="AJ2487" s="45" t="e">
        <f t="shared" si="91"/>
        <v>#NUM!</v>
      </c>
    </row>
    <row r="2488" spans="28:36" x14ac:dyDescent="0.2">
      <c r="AB2488" s="114" t="s">
        <v>87</v>
      </c>
      <c r="AC2488" s="40">
        <f>_xll.qlInterestRateIndexFixingDate($Y$21,AD2488)</f>
        <v>56839</v>
      </c>
      <c r="AD2488" s="40">
        <f>_xll.qlCalendarAdvance(calendar,$AD2487,AB2488,,,trigger)</f>
        <v>56843</v>
      </c>
      <c r="AE2488" s="40">
        <f>_xll.qlInterestRateIndexMaturity($Y$21,AD2488,)</f>
        <v>56935</v>
      </c>
      <c r="AF2488" s="43" t="e">
        <f>_xll.qlTenorBasisValue(TenorBasis3M,AD2488,_xll.ohTrigger(trigger,$Y$36))</f>
        <v>#NUM!</v>
      </c>
      <c r="AG2488" s="82" t="e">
        <f t="shared" si="90"/>
        <v>#NUM!</v>
      </c>
      <c r="AH2488" s="82">
        <f>_xll.qlIndexFixing($Y$21,$AC2488,TRUE,_xll.ohTrigger(trigger))</f>
        <v>1.3348421935893359E-2</v>
      </c>
      <c r="AI2488" s="43" t="e">
        <f>_xll.qlIndexFixing($Y$6,$AC2488,TRUE,trigger)</f>
        <v>#NUM!</v>
      </c>
      <c r="AJ2488" s="45" t="e">
        <f t="shared" si="91"/>
        <v>#NUM!</v>
      </c>
    </row>
    <row r="2489" spans="28:36" x14ac:dyDescent="0.2">
      <c r="AB2489" s="114" t="s">
        <v>87</v>
      </c>
      <c r="AC2489" s="40">
        <f>_xll.qlInterestRateIndexFixingDate($Y$21,AD2489)</f>
        <v>56846</v>
      </c>
      <c r="AD2489" s="40">
        <f>_xll.qlCalendarAdvance(calendar,$AD2488,AB2489,,,trigger)</f>
        <v>56850</v>
      </c>
      <c r="AE2489" s="40">
        <f>_xll.qlInterestRateIndexMaturity($Y$21,AD2489,)</f>
        <v>56942</v>
      </c>
      <c r="AF2489" s="43" t="e">
        <f>_xll.qlTenorBasisValue(TenorBasis3M,AD2489,_xll.ohTrigger(trigger,$Y$36))</f>
        <v>#NUM!</v>
      </c>
      <c r="AG2489" s="82" t="e">
        <f t="shared" si="90"/>
        <v>#NUM!</v>
      </c>
      <c r="AH2489" s="82">
        <f>_xll.qlIndexFixing($Y$21,$AC2489,TRUE,_xll.ohTrigger(trigger))</f>
        <v>1.3336262364394969E-2</v>
      </c>
      <c r="AI2489" s="43" t="e">
        <f>_xll.qlIndexFixing($Y$6,$AC2489,TRUE,trigger)</f>
        <v>#NUM!</v>
      </c>
      <c r="AJ2489" s="45" t="e">
        <f t="shared" si="91"/>
        <v>#NUM!</v>
      </c>
    </row>
    <row r="2490" spans="28:36" x14ac:dyDescent="0.2">
      <c r="AB2490" s="114" t="s">
        <v>87</v>
      </c>
      <c r="AC2490" s="40">
        <f>_xll.qlInterestRateIndexFixingDate($Y$21,AD2490)</f>
        <v>56853</v>
      </c>
      <c r="AD2490" s="40">
        <f>_xll.qlCalendarAdvance(calendar,$AD2489,AB2490,,,trigger)</f>
        <v>56857</v>
      </c>
      <c r="AE2490" s="40">
        <f>_xll.qlInterestRateIndexMaturity($Y$21,AD2490,)</f>
        <v>56948</v>
      </c>
      <c r="AF2490" s="43" t="e">
        <f>_xll.qlTenorBasisValue(TenorBasis3M,AD2490,_xll.ohTrigger(trigger,$Y$36))</f>
        <v>#NUM!</v>
      </c>
      <c r="AG2490" s="82" t="e">
        <f t="shared" si="90"/>
        <v>#NUM!</v>
      </c>
      <c r="AH2490" s="82">
        <f>_xll.qlIndexFixing($Y$21,$AC2490,TRUE,_xll.ohTrigger(trigger))</f>
        <v>1.3324727978879208E-2</v>
      </c>
      <c r="AI2490" s="43" t="e">
        <f>_xll.qlIndexFixing($Y$6,$AC2490,TRUE,trigger)</f>
        <v>#NUM!</v>
      </c>
      <c r="AJ2490" s="45" t="e">
        <f t="shared" si="91"/>
        <v>#NUM!</v>
      </c>
    </row>
    <row r="2491" spans="28:36" x14ac:dyDescent="0.2">
      <c r="AB2491" s="114" t="s">
        <v>87</v>
      </c>
      <c r="AC2491" s="40">
        <f>_xll.qlInterestRateIndexFixingDate($Y$21,AD2491)</f>
        <v>56860</v>
      </c>
      <c r="AD2491" s="40">
        <f>_xll.qlCalendarAdvance(calendar,$AD2490,AB2491,,,trigger)</f>
        <v>56864</v>
      </c>
      <c r="AE2491" s="40">
        <f>_xll.qlInterestRateIndexMaturity($Y$21,AD2491,)</f>
        <v>56955</v>
      </c>
      <c r="AF2491" s="43" t="e">
        <f>_xll.qlTenorBasisValue(TenorBasis3M,AD2491,_xll.ohTrigger(trigger,$Y$36))</f>
        <v>#NUM!</v>
      </c>
      <c r="AG2491" s="82" t="e">
        <f t="shared" si="90"/>
        <v>#NUM!</v>
      </c>
      <c r="AH2491" s="82">
        <f>_xll.qlIndexFixing($Y$21,$AC2491,TRUE,_xll.ohTrigger(trigger))</f>
        <v>1.3312584168583398E-2</v>
      </c>
      <c r="AI2491" s="43" t="e">
        <f>_xll.qlIndexFixing($Y$6,$AC2491,TRUE,trigger)</f>
        <v>#NUM!</v>
      </c>
      <c r="AJ2491" s="45" t="e">
        <f t="shared" si="91"/>
        <v>#NUM!</v>
      </c>
    </row>
    <row r="2492" spans="28:36" x14ac:dyDescent="0.2">
      <c r="AB2492" s="114" t="s">
        <v>87</v>
      </c>
      <c r="AC2492" s="40">
        <f>_xll.qlInterestRateIndexFixingDate($Y$21,AD2492)</f>
        <v>56867</v>
      </c>
      <c r="AD2492" s="40">
        <f>_xll.qlCalendarAdvance(calendar,$AD2491,AB2492,,,trigger)</f>
        <v>56871</v>
      </c>
      <c r="AE2492" s="40">
        <f>_xll.qlInterestRateIndexMaturity($Y$21,AD2492,)</f>
        <v>56962</v>
      </c>
      <c r="AF2492" s="43" t="e">
        <f>_xll.qlTenorBasisValue(TenorBasis3M,AD2492,_xll.ohTrigger(trigger,$Y$36))</f>
        <v>#NUM!</v>
      </c>
      <c r="AG2492" s="82" t="e">
        <f t="shared" si="90"/>
        <v>#NUM!</v>
      </c>
      <c r="AH2492" s="82">
        <f>_xll.qlIndexFixing($Y$21,$AC2492,TRUE,_xll.ohTrigger(trigger))</f>
        <v>1.3300456766149906E-2</v>
      </c>
      <c r="AI2492" s="43" t="e">
        <f>_xll.qlIndexFixing($Y$6,$AC2492,TRUE,trigger)</f>
        <v>#NUM!</v>
      </c>
      <c r="AJ2492" s="45" t="e">
        <f t="shared" si="91"/>
        <v>#NUM!</v>
      </c>
    </row>
    <row r="2493" spans="28:36" x14ac:dyDescent="0.2">
      <c r="AB2493" s="114" t="s">
        <v>87</v>
      </c>
      <c r="AC2493" s="40">
        <f>_xll.qlInterestRateIndexFixingDate($Y$21,AD2493)</f>
        <v>56874</v>
      </c>
      <c r="AD2493" s="40">
        <f>_xll.qlCalendarAdvance(calendar,$AD2492,AB2493,,,trigger)</f>
        <v>56878</v>
      </c>
      <c r="AE2493" s="40">
        <f>_xll.qlInterestRateIndexMaturity($Y$21,AD2493,)</f>
        <v>56969</v>
      </c>
      <c r="AF2493" s="43" t="e">
        <f>_xll.qlTenorBasisValue(TenorBasis3M,AD2493,_xll.ohTrigger(trigger,$Y$36))</f>
        <v>#NUM!</v>
      </c>
      <c r="AG2493" s="82" t="e">
        <f t="shared" si="90"/>
        <v>#NUM!</v>
      </c>
      <c r="AH2493" s="82">
        <f>_xll.qlIndexFixing($Y$21,$AC2493,TRUE,_xll.ohTrigger(trigger))</f>
        <v>1.3288351116866028E-2</v>
      </c>
      <c r="AI2493" s="43" t="e">
        <f>_xll.qlIndexFixing($Y$6,$AC2493,TRUE,trigger)</f>
        <v>#NUM!</v>
      </c>
      <c r="AJ2493" s="45" t="e">
        <f t="shared" si="91"/>
        <v>#NUM!</v>
      </c>
    </row>
    <row r="2494" spans="28:36" x14ac:dyDescent="0.2">
      <c r="AB2494" s="114" t="s">
        <v>87</v>
      </c>
      <c r="AC2494" s="40">
        <f>_xll.qlInterestRateIndexFixingDate($Y$21,AD2494)</f>
        <v>56881</v>
      </c>
      <c r="AD2494" s="40">
        <f>_xll.qlCalendarAdvance(calendar,$AD2493,AB2494,,,trigger)</f>
        <v>56885</v>
      </c>
      <c r="AE2494" s="40">
        <f>_xll.qlInterestRateIndexMaturity($Y$21,AD2494,)</f>
        <v>56976</v>
      </c>
      <c r="AF2494" s="43" t="e">
        <f>_xll.qlTenorBasisValue(TenorBasis3M,AD2494,_xll.ohTrigger(trigger,$Y$36))</f>
        <v>#NUM!</v>
      </c>
      <c r="AG2494" s="82" t="e">
        <f t="shared" si="90"/>
        <v>#NUM!</v>
      </c>
      <c r="AH2494" s="82">
        <f>_xll.qlIndexFixing($Y$21,$AC2494,TRUE,_xll.ohTrigger(trigger))</f>
        <v>1.3276272565961074E-2</v>
      </c>
      <c r="AI2494" s="43" t="e">
        <f>_xll.qlIndexFixing($Y$6,$AC2494,TRUE,trigger)</f>
        <v>#NUM!</v>
      </c>
      <c r="AJ2494" s="45" t="e">
        <f t="shared" si="91"/>
        <v>#NUM!</v>
      </c>
    </row>
    <row r="2495" spans="28:36" x14ac:dyDescent="0.2">
      <c r="AB2495" s="114" t="s">
        <v>87</v>
      </c>
      <c r="AC2495" s="40">
        <f>_xll.qlInterestRateIndexFixingDate($Y$21,AD2495)</f>
        <v>56888</v>
      </c>
      <c r="AD2495" s="40">
        <f>_xll.qlCalendarAdvance(calendar,$AD2494,AB2495,,,trigger)</f>
        <v>56892</v>
      </c>
      <c r="AE2495" s="40">
        <f>_xll.qlInterestRateIndexMaturity($Y$21,AD2495,)</f>
        <v>56984</v>
      </c>
      <c r="AF2495" s="43" t="e">
        <f>_xll.qlTenorBasisValue(TenorBasis3M,AD2495,_xll.ohTrigger(trigger,$Y$36))</f>
        <v>#NUM!</v>
      </c>
      <c r="AG2495" s="82" t="e">
        <f t="shared" si="90"/>
        <v>#NUM!</v>
      </c>
      <c r="AH2495" s="82">
        <f>_xll.qlIndexFixing($Y$21,$AC2495,TRUE,_xll.ohTrigger(trigger))</f>
        <v>1.3263617211812843E-2</v>
      </c>
      <c r="AI2495" s="43" t="e">
        <f>_xll.qlIndexFixing($Y$6,$AC2495,TRUE,trigger)</f>
        <v>#NUM!</v>
      </c>
      <c r="AJ2495" s="45" t="e">
        <f t="shared" si="91"/>
        <v>#NUM!</v>
      </c>
    </row>
    <row r="2496" spans="28:36" x14ac:dyDescent="0.2">
      <c r="AB2496" s="114" t="s">
        <v>87</v>
      </c>
      <c r="AC2496" s="40">
        <f>_xll.qlInterestRateIndexFixingDate($Y$21,AD2496)</f>
        <v>56895</v>
      </c>
      <c r="AD2496" s="40">
        <f>_xll.qlCalendarAdvance(calendar,$AD2495,AB2496,,,trigger)</f>
        <v>56899</v>
      </c>
      <c r="AE2496" s="40">
        <f>_xll.qlInterestRateIndexMaturity($Y$21,AD2496,)</f>
        <v>56991</v>
      </c>
      <c r="AF2496" s="43" t="e">
        <f>_xll.qlTenorBasisValue(TenorBasis3M,AD2496,_xll.ohTrigger(trigger,$Y$36))</f>
        <v>#NUM!</v>
      </c>
      <c r="AG2496" s="82" t="e">
        <f t="shared" si="90"/>
        <v>#NUM!</v>
      </c>
      <c r="AH2496" s="82">
        <f>_xll.qlIndexFixing($Y$21,$AC2496,TRUE,_xll.ohTrigger(trigger))</f>
        <v>1.3251609769013658E-2</v>
      </c>
      <c r="AI2496" s="43" t="e">
        <f>_xll.qlIndexFixing($Y$6,$AC2496,TRUE,trigger)</f>
        <v>#NUM!</v>
      </c>
      <c r="AJ2496" s="45" t="e">
        <f t="shared" si="91"/>
        <v>#NUM!</v>
      </c>
    </row>
    <row r="2497" spans="28:36" x14ac:dyDescent="0.2">
      <c r="AB2497" s="114" t="s">
        <v>87</v>
      </c>
      <c r="AC2497" s="40">
        <f>_xll.qlInterestRateIndexFixingDate($Y$21,AD2497)</f>
        <v>56902</v>
      </c>
      <c r="AD2497" s="40">
        <f>_xll.qlCalendarAdvance(calendar,$AD2496,AB2497,,,trigger)</f>
        <v>56906</v>
      </c>
      <c r="AE2497" s="40">
        <f>_xll.qlInterestRateIndexMaturity($Y$21,AD2497,)</f>
        <v>56998</v>
      </c>
      <c r="AF2497" s="43" t="e">
        <f>_xll.qlTenorBasisValue(TenorBasis3M,AD2497,_xll.ohTrigger(trigger,$Y$36))</f>
        <v>#NUM!</v>
      </c>
      <c r="AG2497" s="82" t="e">
        <f t="shared" si="90"/>
        <v>#NUM!</v>
      </c>
      <c r="AH2497" s="82">
        <f>_xll.qlIndexFixing($Y$21,$AC2497,TRUE,_xll.ohTrigger(trigger))</f>
        <v>1.3239639352632056E-2</v>
      </c>
      <c r="AI2497" s="43" t="e">
        <f>_xll.qlIndexFixing($Y$6,$AC2497,TRUE,trigger)</f>
        <v>#NUM!</v>
      </c>
      <c r="AJ2497" s="45" t="e">
        <f t="shared" si="91"/>
        <v>#NUM!</v>
      </c>
    </row>
    <row r="2498" spans="28:36" x14ac:dyDescent="0.2">
      <c r="AB2498" s="114" t="s">
        <v>87</v>
      </c>
      <c r="AC2498" s="40">
        <f>_xll.qlInterestRateIndexFixingDate($Y$21,AD2498)</f>
        <v>56909</v>
      </c>
      <c r="AD2498" s="40">
        <f>_xll.qlCalendarAdvance(calendar,$AD2497,AB2498,,,trigger)</f>
        <v>56913</v>
      </c>
      <c r="AE2498" s="40">
        <f>_xll.qlInterestRateIndexMaturity($Y$21,AD2498,)</f>
        <v>57005</v>
      </c>
      <c r="AF2498" s="43" t="e">
        <f>_xll.qlTenorBasisValue(TenorBasis3M,AD2498,_xll.ohTrigger(trigger,$Y$36))</f>
        <v>#NUM!</v>
      </c>
      <c r="AG2498" s="82" t="e">
        <f t="shared" si="90"/>
        <v>#NUM!</v>
      </c>
      <c r="AH2498" s="82">
        <f>_xll.qlIndexFixing($Y$21,$AC2498,TRUE,_xll.ohTrigger(trigger))</f>
        <v>1.3227705962330917E-2</v>
      </c>
      <c r="AI2498" s="43" t="e">
        <f>_xll.qlIndexFixing($Y$6,$AC2498,TRUE,trigger)</f>
        <v>#NUM!</v>
      </c>
      <c r="AJ2498" s="45" t="e">
        <f t="shared" si="91"/>
        <v>#NUM!</v>
      </c>
    </row>
    <row r="2499" spans="28:36" x14ac:dyDescent="0.2">
      <c r="AB2499" s="114" t="s">
        <v>87</v>
      </c>
      <c r="AC2499" s="40">
        <f>_xll.qlInterestRateIndexFixingDate($Y$21,AD2499)</f>
        <v>56916</v>
      </c>
      <c r="AD2499" s="40">
        <f>_xll.qlCalendarAdvance(calendar,$AD2498,AB2499,,,trigger)</f>
        <v>56920</v>
      </c>
      <c r="AE2499" s="40">
        <f>_xll.qlInterestRateIndexMaturity($Y$21,AD2499,)</f>
        <v>57012</v>
      </c>
      <c r="AF2499" s="43" t="e">
        <f>_xll.qlTenorBasisValue(TenorBasis3M,AD2499,_xll.ohTrigger(trigger,$Y$36))</f>
        <v>#NUM!</v>
      </c>
      <c r="AG2499" s="82" t="e">
        <f t="shared" si="90"/>
        <v>#NUM!</v>
      </c>
      <c r="AH2499" s="82">
        <f>_xll.qlIndexFixing($Y$21,$AC2499,TRUE,_xll.ohTrigger(trigger))</f>
        <v>1.3215809597769643E-2</v>
      </c>
      <c r="AI2499" s="43" t="e">
        <f>_xll.qlIndexFixing($Y$6,$AC2499,TRUE,trigger)</f>
        <v>#NUM!</v>
      </c>
      <c r="AJ2499" s="45" t="e">
        <f t="shared" si="91"/>
        <v>#NUM!</v>
      </c>
    </row>
    <row r="2500" spans="28:36" x14ac:dyDescent="0.2">
      <c r="AB2500" s="114" t="s">
        <v>87</v>
      </c>
      <c r="AC2500" s="40">
        <f>_xll.qlInterestRateIndexFixingDate($Y$21,AD2500)</f>
        <v>56923</v>
      </c>
      <c r="AD2500" s="40">
        <f>_xll.qlCalendarAdvance(calendar,$AD2499,AB2500,,,trigger)</f>
        <v>56927</v>
      </c>
      <c r="AE2500" s="40">
        <f>_xll.qlInterestRateIndexMaturity($Y$21,AD2500,)</f>
        <v>57019</v>
      </c>
      <c r="AF2500" s="43" t="e">
        <f>_xll.qlTenorBasisValue(TenorBasis3M,AD2500,_xll.ohTrigger(trigger,$Y$36))</f>
        <v>#NUM!</v>
      </c>
      <c r="AG2500" s="82" t="e">
        <f t="shared" ref="AG2500:AG2563" si="92">AI2500</f>
        <v>#NUM!</v>
      </c>
      <c r="AH2500" s="82">
        <f>_xll.qlIndexFixing($Y$21,$AC2500,TRUE,_xll.ohTrigger(trigger))</f>
        <v>1.3203950258616325E-2</v>
      </c>
      <c r="AI2500" s="43" t="e">
        <f>_xll.qlIndexFixing($Y$6,$AC2500,TRUE,trigger)</f>
        <v>#NUM!</v>
      </c>
      <c r="AJ2500" s="45" t="e">
        <f t="shared" ref="AJ2500:AJ2563" si="93">(AH2500-AI2500)*10000</f>
        <v>#NUM!</v>
      </c>
    </row>
    <row r="2501" spans="28:36" x14ac:dyDescent="0.2">
      <c r="AB2501" s="114" t="s">
        <v>87</v>
      </c>
      <c r="AC2501" s="40">
        <f>_xll.qlInterestRateIndexFixingDate($Y$21,AD2501)</f>
        <v>56930</v>
      </c>
      <c r="AD2501" s="40">
        <f>_xll.qlCalendarAdvance(calendar,$AD2500,AB2501,,,trigger)</f>
        <v>56934</v>
      </c>
      <c r="AE2501" s="40">
        <f>_xll.qlInterestRateIndexMaturity($Y$21,AD2501,)</f>
        <v>57026</v>
      </c>
      <c r="AF2501" s="43" t="e">
        <f>_xll.qlTenorBasisValue(TenorBasis3M,AD2501,_xll.ohTrigger(trigger,$Y$36))</f>
        <v>#NUM!</v>
      </c>
      <c r="AG2501" s="82" t="e">
        <f t="shared" si="92"/>
        <v>#NUM!</v>
      </c>
      <c r="AH2501" s="82">
        <f>_xll.qlIndexFixing($Y$21,$AC2501,TRUE,_xll.ohTrigger(trigger))</f>
        <v>1.3192127944532107E-2</v>
      </c>
      <c r="AI2501" s="43" t="e">
        <f>_xll.qlIndexFixing($Y$6,$AC2501,TRUE,trigger)</f>
        <v>#NUM!</v>
      </c>
      <c r="AJ2501" s="45" t="e">
        <f t="shared" si="93"/>
        <v>#NUM!</v>
      </c>
    </row>
    <row r="2502" spans="28:36" x14ac:dyDescent="0.2">
      <c r="AB2502" s="114" t="s">
        <v>87</v>
      </c>
      <c r="AC2502" s="40">
        <f>_xll.qlInterestRateIndexFixingDate($Y$21,AD2502)</f>
        <v>56937</v>
      </c>
      <c r="AD2502" s="40">
        <f>_xll.qlCalendarAdvance(calendar,$AD2501,AB2502,,,trigger)</f>
        <v>56941</v>
      </c>
      <c r="AE2502" s="40">
        <f>_xll.qlInterestRateIndexMaturity($Y$21,AD2502,)</f>
        <v>57033</v>
      </c>
      <c r="AF2502" s="43" t="e">
        <f>_xll.qlTenorBasisValue(TenorBasis3M,AD2502,_xll.ohTrigger(trigger,$Y$36))</f>
        <v>#NUM!</v>
      </c>
      <c r="AG2502" s="82" t="e">
        <f t="shared" si="92"/>
        <v>#NUM!</v>
      </c>
      <c r="AH2502" s="82">
        <f>_xll.qlIndexFixing($Y$21,$AC2502,TRUE,_xll.ohTrigger(trigger))</f>
        <v>1.3180342655184207E-2</v>
      </c>
      <c r="AI2502" s="43" t="e">
        <f>_xll.qlIndexFixing($Y$6,$AC2502,TRUE,trigger)</f>
        <v>#NUM!</v>
      </c>
      <c r="AJ2502" s="45" t="e">
        <f t="shared" si="93"/>
        <v>#NUM!</v>
      </c>
    </row>
    <row r="2503" spans="28:36" x14ac:dyDescent="0.2">
      <c r="AB2503" s="114" t="s">
        <v>87</v>
      </c>
      <c r="AC2503" s="40">
        <f>_xll.qlInterestRateIndexFixingDate($Y$21,AD2503)</f>
        <v>56944</v>
      </c>
      <c r="AD2503" s="40">
        <f>_xll.qlCalendarAdvance(calendar,$AD2502,AB2503,,,trigger)</f>
        <v>56948</v>
      </c>
      <c r="AE2503" s="40">
        <f>_xll.qlInterestRateIndexMaturity($Y$21,AD2503,)</f>
        <v>57039</v>
      </c>
      <c r="AF2503" s="43" t="e">
        <f>_xll.qlTenorBasisValue(TenorBasis3M,AD2503,_xll.ohTrigger(trigger,$Y$36))</f>
        <v>#NUM!</v>
      </c>
      <c r="AG2503" s="82" t="e">
        <f t="shared" si="92"/>
        <v>#NUM!</v>
      </c>
      <c r="AH2503" s="82">
        <f>_xll.qlIndexFixing($Y$21,$AC2503,TRUE,_xll.ohTrigger(trigger))</f>
        <v>1.3169185960663554E-2</v>
      </c>
      <c r="AI2503" s="43" t="e">
        <f>_xll.qlIndexFixing($Y$6,$AC2503,TRUE,trigger)</f>
        <v>#NUM!</v>
      </c>
      <c r="AJ2503" s="45" t="e">
        <f t="shared" si="93"/>
        <v>#NUM!</v>
      </c>
    </row>
    <row r="2504" spans="28:36" x14ac:dyDescent="0.2">
      <c r="AB2504" s="114" t="s">
        <v>87</v>
      </c>
      <c r="AC2504" s="40">
        <f>_xll.qlInterestRateIndexFixingDate($Y$21,AD2504)</f>
        <v>56951</v>
      </c>
      <c r="AD2504" s="40">
        <f>_xll.qlCalendarAdvance(calendar,$AD2503,AB2504,,,trigger)</f>
        <v>56955</v>
      </c>
      <c r="AE2504" s="40">
        <f>_xll.qlInterestRateIndexMaturity($Y$21,AD2504,)</f>
        <v>57046</v>
      </c>
      <c r="AF2504" s="43" t="e">
        <f>_xll.qlTenorBasisValue(TenorBasis3M,AD2504,_xll.ohTrigger(trigger,$Y$36))</f>
        <v>#NUM!</v>
      </c>
      <c r="AG2504" s="82" t="e">
        <f t="shared" si="92"/>
        <v>#NUM!</v>
      </c>
      <c r="AH2504" s="82">
        <f>_xll.qlIndexFixing($Y$21,$AC2504,TRUE,_xll.ohTrigger(trigger))</f>
        <v>1.3157472502840519E-2</v>
      </c>
      <c r="AI2504" s="43" t="e">
        <f>_xll.qlIndexFixing($Y$6,$AC2504,TRUE,trigger)</f>
        <v>#NUM!</v>
      </c>
      <c r="AJ2504" s="45" t="e">
        <f t="shared" si="93"/>
        <v>#NUM!</v>
      </c>
    </row>
    <row r="2505" spans="28:36" x14ac:dyDescent="0.2">
      <c r="AB2505" s="114" t="s">
        <v>87</v>
      </c>
      <c r="AC2505" s="40">
        <f>_xll.qlInterestRateIndexFixingDate($Y$21,AD2505)</f>
        <v>56958</v>
      </c>
      <c r="AD2505" s="40">
        <f>_xll.qlCalendarAdvance(calendar,$AD2504,AB2505,,,trigger)</f>
        <v>56962</v>
      </c>
      <c r="AE2505" s="40">
        <f>_xll.qlInterestRateIndexMaturity($Y$21,AD2505,)</f>
        <v>57053</v>
      </c>
      <c r="AF2505" s="43" t="e">
        <f>_xll.qlTenorBasisValue(TenorBasis3M,AD2505,_xll.ohTrigger(trigger,$Y$36))</f>
        <v>#NUM!</v>
      </c>
      <c r="AG2505" s="82" t="e">
        <f t="shared" si="92"/>
        <v>#NUM!</v>
      </c>
      <c r="AH2505" s="82">
        <f>_xll.qlIndexFixing($Y$21,$AC2505,TRUE,_xll.ohTrigger(trigger))</f>
        <v>1.3145796067046885E-2</v>
      </c>
      <c r="AI2505" s="43" t="e">
        <f>_xll.qlIndexFixing($Y$6,$AC2505,TRUE,trigger)</f>
        <v>#NUM!</v>
      </c>
      <c r="AJ2505" s="45" t="e">
        <f t="shared" si="93"/>
        <v>#NUM!</v>
      </c>
    </row>
    <row r="2506" spans="28:36" x14ac:dyDescent="0.2">
      <c r="AB2506" s="114" t="s">
        <v>87</v>
      </c>
      <c r="AC2506" s="40">
        <f>_xll.qlInterestRateIndexFixingDate($Y$21,AD2506)</f>
        <v>56965</v>
      </c>
      <c r="AD2506" s="40">
        <f>_xll.qlCalendarAdvance(calendar,$AD2505,AB2506,,,trigger)</f>
        <v>56969</v>
      </c>
      <c r="AE2506" s="40">
        <f>_xll.qlInterestRateIndexMaturity($Y$21,AD2506,)</f>
        <v>57060</v>
      </c>
      <c r="AF2506" s="43" t="e">
        <f>_xll.qlTenorBasisValue(TenorBasis3M,AD2506,_xll.ohTrigger(trigger,$Y$36))</f>
        <v>#NUM!</v>
      </c>
      <c r="AG2506" s="82" t="e">
        <f t="shared" si="92"/>
        <v>#NUM!</v>
      </c>
      <c r="AH2506" s="82">
        <f>_xll.qlIndexFixing($Y$21,$AC2506,TRUE,_xll.ohTrigger(trigger))</f>
        <v>1.3134156652962903E-2</v>
      </c>
      <c r="AI2506" s="43" t="e">
        <f>_xll.qlIndexFixing($Y$6,$AC2506,TRUE,trigger)</f>
        <v>#NUM!</v>
      </c>
      <c r="AJ2506" s="45" t="e">
        <f t="shared" si="93"/>
        <v>#NUM!</v>
      </c>
    </row>
    <row r="2507" spans="28:36" x14ac:dyDescent="0.2">
      <c r="AB2507" s="114" t="s">
        <v>87</v>
      </c>
      <c r="AC2507" s="40">
        <f>_xll.qlInterestRateIndexFixingDate($Y$21,AD2507)</f>
        <v>56972</v>
      </c>
      <c r="AD2507" s="40">
        <f>_xll.qlCalendarAdvance(calendar,$AD2506,AB2507,,,trigger)</f>
        <v>56976</v>
      </c>
      <c r="AE2507" s="40">
        <f>_xll.qlInterestRateIndexMaturity($Y$21,AD2507,)</f>
        <v>57067</v>
      </c>
      <c r="AF2507" s="43" t="e">
        <f>_xll.qlTenorBasisValue(TenorBasis3M,AD2507,_xll.ohTrigger(trigger,$Y$36))</f>
        <v>#NUM!</v>
      </c>
      <c r="AG2507" s="82" t="e">
        <f t="shared" si="92"/>
        <v>#NUM!</v>
      </c>
      <c r="AH2507" s="82">
        <f>_xll.qlIndexFixing($Y$21,$AC2507,TRUE,_xll.ohTrigger(trigger))</f>
        <v>1.3122554260261805E-2</v>
      </c>
      <c r="AI2507" s="43" t="e">
        <f>_xll.qlIndexFixing($Y$6,$AC2507,TRUE,trigger)</f>
        <v>#NUM!</v>
      </c>
      <c r="AJ2507" s="45" t="e">
        <f t="shared" si="93"/>
        <v>#NUM!</v>
      </c>
    </row>
    <row r="2508" spans="28:36" x14ac:dyDescent="0.2">
      <c r="AB2508" s="114" t="s">
        <v>87</v>
      </c>
      <c r="AC2508" s="40">
        <f>_xll.qlInterestRateIndexFixingDate($Y$21,AD2508)</f>
        <v>56979</v>
      </c>
      <c r="AD2508" s="40">
        <f>_xll.qlCalendarAdvance(calendar,$AD2507,AB2508,,,trigger)</f>
        <v>56983</v>
      </c>
      <c r="AE2508" s="40">
        <f>_xll.qlInterestRateIndexMaturity($Y$21,AD2508,)</f>
        <v>57074</v>
      </c>
      <c r="AF2508" s="43" t="e">
        <f>_xll.qlTenorBasisValue(TenorBasis3M,AD2508,_xll.ohTrigger(trigger,$Y$36))</f>
        <v>#NUM!</v>
      </c>
      <c r="AG2508" s="82" t="e">
        <f t="shared" si="92"/>
        <v>#NUM!</v>
      </c>
      <c r="AH2508" s="82">
        <f>_xll.qlIndexFixing($Y$21,$AC2508,TRUE,_xll.ohTrigger(trigger))</f>
        <v>1.3110988888614181E-2</v>
      </c>
      <c r="AI2508" s="43" t="e">
        <f>_xll.qlIndexFixing($Y$6,$AC2508,TRUE,trigger)</f>
        <v>#NUM!</v>
      </c>
      <c r="AJ2508" s="45" t="e">
        <f t="shared" si="93"/>
        <v>#NUM!</v>
      </c>
    </row>
    <row r="2509" spans="28:36" x14ac:dyDescent="0.2">
      <c r="AB2509" s="114" t="s">
        <v>87</v>
      </c>
      <c r="AC2509" s="40">
        <f>_xll.qlInterestRateIndexFixingDate($Y$21,AD2509)</f>
        <v>56986</v>
      </c>
      <c r="AD2509" s="40">
        <f>_xll.qlCalendarAdvance(calendar,$AD2508,AB2509,,,trigger)</f>
        <v>56990</v>
      </c>
      <c r="AE2509" s="40">
        <f>_xll.qlInterestRateIndexMaturity($Y$21,AD2509,)</f>
        <v>57081</v>
      </c>
      <c r="AF2509" s="43" t="e">
        <f>_xll.qlTenorBasisValue(TenorBasis3M,AD2509,_xll.ohTrigger(trigger,$Y$36))</f>
        <v>#NUM!</v>
      </c>
      <c r="AG2509" s="82" t="e">
        <f t="shared" si="92"/>
        <v>#NUM!</v>
      </c>
      <c r="AH2509" s="82">
        <f>_xll.qlIndexFixing($Y$21,$AC2509,TRUE,_xll.ohTrigger(trigger))</f>
        <v>1.3099460537704681E-2</v>
      </c>
      <c r="AI2509" s="43" t="e">
        <f>_xll.qlIndexFixing($Y$6,$AC2509,TRUE,trigger)</f>
        <v>#NUM!</v>
      </c>
      <c r="AJ2509" s="45" t="e">
        <f t="shared" si="93"/>
        <v>#NUM!</v>
      </c>
    </row>
    <row r="2510" spans="28:36" x14ac:dyDescent="0.2">
      <c r="AB2510" s="114" t="s">
        <v>87</v>
      </c>
      <c r="AC2510" s="40">
        <f>_xll.qlInterestRateIndexFixingDate($Y$21,AD2510)</f>
        <v>56993</v>
      </c>
      <c r="AD2510" s="40">
        <f>_xll.qlCalendarAdvance(calendar,$AD2509,AB2510,,,trigger)</f>
        <v>56997</v>
      </c>
      <c r="AE2510" s="40">
        <f>_xll.qlInterestRateIndexMaturity($Y$21,AD2510,)</f>
        <v>57088</v>
      </c>
      <c r="AF2510" s="43" t="e">
        <f>_xll.qlTenorBasisValue(TenorBasis3M,AD2510,_xll.ohTrigger(trigger,$Y$36))</f>
        <v>#NUM!</v>
      </c>
      <c r="AG2510" s="82" t="e">
        <f t="shared" si="92"/>
        <v>#NUM!</v>
      </c>
      <c r="AH2510" s="82">
        <f>_xll.qlIndexFixing($Y$21,$AC2510,TRUE,_xll.ohTrigger(trigger))</f>
        <v>1.3087969207203898E-2</v>
      </c>
      <c r="AI2510" s="43" t="e">
        <f>_xll.qlIndexFixing($Y$6,$AC2510,TRUE,trigger)</f>
        <v>#NUM!</v>
      </c>
      <c r="AJ2510" s="45" t="e">
        <f t="shared" si="93"/>
        <v>#NUM!</v>
      </c>
    </row>
    <row r="2511" spans="28:36" x14ac:dyDescent="0.2">
      <c r="AB2511" s="114" t="s">
        <v>87</v>
      </c>
      <c r="AC2511" s="40">
        <f>_xll.qlInterestRateIndexFixingDate($Y$21,AD2511)</f>
        <v>57000</v>
      </c>
      <c r="AD2511" s="40">
        <f>_xll.qlCalendarAdvance(calendar,$AD2510,AB2511,,,trigger)</f>
        <v>57004</v>
      </c>
      <c r="AE2511" s="40">
        <f>_xll.qlInterestRateIndexMaturity($Y$21,AD2511,)</f>
        <v>57095</v>
      </c>
      <c r="AF2511" s="43" t="e">
        <f>_xll.qlTenorBasisValue(TenorBasis3M,AD2511,_xll.ohTrigger(trigger,$Y$36))</f>
        <v>#NUM!</v>
      </c>
      <c r="AG2511" s="82" t="e">
        <f t="shared" si="92"/>
        <v>#NUM!</v>
      </c>
      <c r="AH2511" s="82">
        <f>_xll.qlIndexFixing($Y$21,$AC2511,TRUE,_xll.ohTrigger(trigger))</f>
        <v>1.3076514896793845E-2</v>
      </c>
      <c r="AI2511" s="43" t="e">
        <f>_xll.qlIndexFixing($Y$6,$AC2511,TRUE,trigger)</f>
        <v>#NUM!</v>
      </c>
      <c r="AJ2511" s="45" t="e">
        <f t="shared" si="93"/>
        <v>#NUM!</v>
      </c>
    </row>
    <row r="2512" spans="28:36" x14ac:dyDescent="0.2">
      <c r="AB2512" s="114" t="s">
        <v>87</v>
      </c>
      <c r="AC2512" s="40">
        <f>_xll.qlInterestRateIndexFixingDate($Y$21,AD2512)</f>
        <v>57007</v>
      </c>
      <c r="AD2512" s="40">
        <f>_xll.qlCalendarAdvance(calendar,$AD2511,AB2512,,,trigger)</f>
        <v>57011</v>
      </c>
      <c r="AE2512" s="40">
        <f>_xll.qlInterestRateIndexMaturity($Y$21,AD2512,)</f>
        <v>57102</v>
      </c>
      <c r="AF2512" s="43" t="e">
        <f>_xll.qlTenorBasisValue(TenorBasis3M,AD2512,_xll.ohTrigger(trigger,$Y$36))</f>
        <v>#NUM!</v>
      </c>
      <c r="AG2512" s="82" t="e">
        <f t="shared" si="92"/>
        <v>#NUM!</v>
      </c>
      <c r="AH2512" s="82">
        <f>_xll.qlIndexFixing($Y$21,$AC2512,TRUE,_xll.ohTrigger(trigger))</f>
        <v>1.3065097606153897E-2</v>
      </c>
      <c r="AI2512" s="43" t="e">
        <f>_xll.qlIndexFixing($Y$6,$AC2512,TRUE,trigger)</f>
        <v>#NUM!</v>
      </c>
      <c r="AJ2512" s="45" t="e">
        <f t="shared" si="93"/>
        <v>#NUM!</v>
      </c>
    </row>
    <row r="2513" spans="28:36" x14ac:dyDescent="0.2">
      <c r="AB2513" s="114" t="s">
        <v>87</v>
      </c>
      <c r="AC2513" s="40">
        <f>_xll.qlInterestRateIndexFixingDate($Y$21,AD2513)</f>
        <v>57014</v>
      </c>
      <c r="AD2513" s="40">
        <f>_xll.qlCalendarAdvance(calendar,$AD2512,AB2513,,,trigger)</f>
        <v>57018</v>
      </c>
      <c r="AE2513" s="40">
        <f>_xll.qlInterestRateIndexMaturity($Y$21,AD2513,)</f>
        <v>57108</v>
      </c>
      <c r="AF2513" s="43" t="e">
        <f>_xll.qlTenorBasisValue(TenorBasis3M,AD2513,_xll.ohTrigger(trigger,$Y$36))</f>
        <v>#NUM!</v>
      </c>
      <c r="AG2513" s="82" t="e">
        <f t="shared" si="92"/>
        <v>#NUM!</v>
      </c>
      <c r="AH2513" s="82">
        <f>_xll.qlIndexFixing($Y$21,$AC2513,TRUE,_xll.ohTrigger(trigger))</f>
        <v>1.3054286858664277E-2</v>
      </c>
      <c r="AI2513" s="43" t="e">
        <f>_xll.qlIndexFixing($Y$6,$AC2513,TRUE,trigger)</f>
        <v>#NUM!</v>
      </c>
      <c r="AJ2513" s="45" t="e">
        <f t="shared" si="93"/>
        <v>#NUM!</v>
      </c>
    </row>
    <row r="2514" spans="28:36" x14ac:dyDescent="0.2">
      <c r="AB2514" s="114" t="s">
        <v>87</v>
      </c>
      <c r="AC2514" s="40">
        <f>_xll.qlInterestRateIndexFixingDate($Y$21,AD2514)</f>
        <v>57021</v>
      </c>
      <c r="AD2514" s="40">
        <f>_xll.qlCalendarAdvance(calendar,$AD2513,AB2514,,,trigger)</f>
        <v>57025</v>
      </c>
      <c r="AE2514" s="40">
        <f>_xll.qlInterestRateIndexMaturity($Y$21,AD2514,)</f>
        <v>57115</v>
      </c>
      <c r="AF2514" s="43" t="e">
        <f>_xll.qlTenorBasisValue(TenorBasis3M,AD2514,_xll.ohTrigger(trigger,$Y$36))</f>
        <v>#NUM!</v>
      </c>
      <c r="AG2514" s="82" t="e">
        <f t="shared" si="92"/>
        <v>#NUM!</v>
      </c>
      <c r="AH2514" s="82">
        <f>_xll.qlIndexFixing($Y$21,$AC2514,TRUE,_xll.ohTrigger(trigger))</f>
        <v>1.3042941372979122E-2</v>
      </c>
      <c r="AI2514" s="43" t="e">
        <f>_xll.qlIndexFixing($Y$6,$AC2514,TRUE,trigger)</f>
        <v>#NUM!</v>
      </c>
      <c r="AJ2514" s="45" t="e">
        <f t="shared" si="93"/>
        <v>#NUM!</v>
      </c>
    </row>
    <row r="2515" spans="28:36" x14ac:dyDescent="0.2">
      <c r="AB2515" s="114" t="s">
        <v>87</v>
      </c>
      <c r="AC2515" s="40">
        <f>_xll.qlInterestRateIndexFixingDate($Y$21,AD2515)</f>
        <v>57028</v>
      </c>
      <c r="AD2515" s="40">
        <f>_xll.qlCalendarAdvance(calendar,$AD2514,AB2515,,,trigger)</f>
        <v>57032</v>
      </c>
      <c r="AE2515" s="40">
        <f>_xll.qlInterestRateIndexMaturity($Y$21,AD2515,)</f>
        <v>57122</v>
      </c>
      <c r="AF2515" s="43" t="e">
        <f>_xll.qlTenorBasisValue(TenorBasis3M,AD2515,_xll.ohTrigger(trigger,$Y$36))</f>
        <v>#NUM!</v>
      </c>
      <c r="AG2515" s="82" t="e">
        <f t="shared" si="92"/>
        <v>#NUM!</v>
      </c>
      <c r="AH2515" s="82">
        <f>_xll.qlIndexFixing($Y$21,$AC2515,TRUE,_xll.ohTrigger(trigger))</f>
        <v>1.3031632904437096E-2</v>
      </c>
      <c r="AI2515" s="43" t="e">
        <f>_xll.qlIndexFixing($Y$6,$AC2515,TRUE,trigger)</f>
        <v>#NUM!</v>
      </c>
      <c r="AJ2515" s="45" t="e">
        <f t="shared" si="93"/>
        <v>#NUM!</v>
      </c>
    </row>
    <row r="2516" spans="28:36" x14ac:dyDescent="0.2">
      <c r="AB2516" s="114" t="s">
        <v>87</v>
      </c>
      <c r="AC2516" s="40">
        <f>_xll.qlInterestRateIndexFixingDate($Y$21,AD2516)</f>
        <v>57035</v>
      </c>
      <c r="AD2516" s="40">
        <f>_xll.qlCalendarAdvance(calendar,$AD2515,AB2516,,,trigger)</f>
        <v>57039</v>
      </c>
      <c r="AE2516" s="40">
        <f>_xll.qlInterestRateIndexMaturity($Y$21,AD2516,)</f>
        <v>57131</v>
      </c>
      <c r="AF2516" s="43" t="e">
        <f>_xll.qlTenorBasisValue(TenorBasis3M,AD2516,_xll.ohTrigger(trigger,$Y$36))</f>
        <v>#NUM!</v>
      </c>
      <c r="AG2516" s="82" t="e">
        <f t="shared" si="92"/>
        <v>#NUM!</v>
      </c>
      <c r="AH2516" s="82">
        <f>_xll.qlIndexFixing($Y$21,$AC2516,TRUE,_xll.ohTrigger(trigger))</f>
        <v>1.3019236016931515E-2</v>
      </c>
      <c r="AI2516" s="43" t="e">
        <f>_xll.qlIndexFixing($Y$6,$AC2516,TRUE,trigger)</f>
        <v>#NUM!</v>
      </c>
      <c r="AJ2516" s="45" t="e">
        <f t="shared" si="93"/>
        <v>#NUM!</v>
      </c>
    </row>
    <row r="2517" spans="28:36" x14ac:dyDescent="0.2">
      <c r="AB2517" s="114" t="s">
        <v>87</v>
      </c>
      <c r="AC2517" s="40">
        <f>_xll.qlInterestRateIndexFixingDate($Y$21,AD2517)</f>
        <v>57042</v>
      </c>
      <c r="AD2517" s="40">
        <f>_xll.qlCalendarAdvance(calendar,$AD2516,AB2517,,,trigger)</f>
        <v>57046</v>
      </c>
      <c r="AE2517" s="40">
        <f>_xll.qlInterestRateIndexMaturity($Y$21,AD2517,)</f>
        <v>57138</v>
      </c>
      <c r="AF2517" s="43" t="e">
        <f>_xll.qlTenorBasisValue(TenorBasis3M,AD2517,_xll.ohTrigger(trigger,$Y$36))</f>
        <v>#NUM!</v>
      </c>
      <c r="AG2517" s="82" t="e">
        <f t="shared" si="92"/>
        <v>#NUM!</v>
      </c>
      <c r="AH2517" s="82">
        <f>_xll.qlIndexFixing($Y$21,$AC2517,TRUE,_xll.ohTrigger(trigger))</f>
        <v>1.3008006059227764E-2</v>
      </c>
      <c r="AI2517" s="43" t="e">
        <f>_xll.qlIndexFixing($Y$6,$AC2517,TRUE,trigger)</f>
        <v>#NUM!</v>
      </c>
      <c r="AJ2517" s="45" t="e">
        <f t="shared" si="93"/>
        <v>#NUM!</v>
      </c>
    </row>
    <row r="2518" spans="28:36" x14ac:dyDescent="0.2">
      <c r="AB2518" s="114" t="s">
        <v>87</v>
      </c>
      <c r="AC2518" s="40">
        <f>_xll.qlInterestRateIndexFixingDate($Y$21,AD2518)</f>
        <v>57049</v>
      </c>
      <c r="AD2518" s="40">
        <f>_xll.qlCalendarAdvance(calendar,$AD2517,AB2518,,,trigger)</f>
        <v>57053</v>
      </c>
      <c r="AE2518" s="40">
        <f>_xll.qlInterestRateIndexMaturity($Y$21,AD2518,)</f>
        <v>57145</v>
      </c>
      <c r="AF2518" s="43" t="e">
        <f>_xll.qlTenorBasisValue(TenorBasis3M,AD2518,_xll.ohTrigger(trigger,$Y$36))</f>
        <v>#NUM!</v>
      </c>
      <c r="AG2518" s="82" t="e">
        <f t="shared" si="92"/>
        <v>#NUM!</v>
      </c>
      <c r="AH2518" s="82">
        <f>_xll.qlIndexFixing($Y$21,$AC2518,TRUE,_xll.ohTrigger(trigger))</f>
        <v>1.2996813121058406E-2</v>
      </c>
      <c r="AI2518" s="43" t="e">
        <f>_xll.qlIndexFixing($Y$6,$AC2518,TRUE,trigger)</f>
        <v>#NUM!</v>
      </c>
      <c r="AJ2518" s="45" t="e">
        <f t="shared" si="93"/>
        <v>#NUM!</v>
      </c>
    </row>
    <row r="2519" spans="28:36" x14ac:dyDescent="0.2">
      <c r="AB2519" s="114" t="s">
        <v>87</v>
      </c>
      <c r="AC2519" s="40">
        <f>_xll.qlInterestRateIndexFixingDate($Y$21,AD2519)</f>
        <v>57056</v>
      </c>
      <c r="AD2519" s="40">
        <f>_xll.qlCalendarAdvance(calendar,$AD2518,AB2519,,,trigger)</f>
        <v>57060</v>
      </c>
      <c r="AE2519" s="40">
        <f>_xll.qlInterestRateIndexMaturity($Y$21,AD2519,)</f>
        <v>57152</v>
      </c>
      <c r="AF2519" s="43" t="e">
        <f>_xll.qlTenorBasisValue(TenorBasis3M,AD2519,_xll.ohTrigger(trigger,$Y$36))</f>
        <v>#NUM!</v>
      </c>
      <c r="AG2519" s="82" t="e">
        <f t="shared" si="92"/>
        <v>#NUM!</v>
      </c>
      <c r="AH2519" s="82">
        <f>_xll.qlIndexFixing($Y$21,$AC2519,TRUE,_xll.ohTrigger(trigger))</f>
        <v>1.2985657202100225E-2</v>
      </c>
      <c r="AI2519" s="43" t="e">
        <f>_xll.qlIndexFixing($Y$6,$AC2519,TRUE,trigger)</f>
        <v>#NUM!</v>
      </c>
      <c r="AJ2519" s="45" t="e">
        <f t="shared" si="93"/>
        <v>#NUM!</v>
      </c>
    </row>
    <row r="2520" spans="28:36" x14ac:dyDescent="0.2">
      <c r="AB2520" s="114" t="s">
        <v>87</v>
      </c>
      <c r="AC2520" s="40">
        <f>_xll.qlInterestRateIndexFixingDate($Y$21,AD2520)</f>
        <v>57063</v>
      </c>
      <c r="AD2520" s="40">
        <f>_xll.qlCalendarAdvance(calendar,$AD2519,AB2520,,,trigger)</f>
        <v>57067</v>
      </c>
      <c r="AE2520" s="40">
        <f>_xll.qlInterestRateIndexMaturity($Y$21,AD2520,)</f>
        <v>57159</v>
      </c>
      <c r="AF2520" s="43" t="e">
        <f>_xll.qlTenorBasisValue(TenorBasis3M,AD2520,_xll.ohTrigger(trigger,$Y$36))</f>
        <v>#NUM!</v>
      </c>
      <c r="AG2520" s="82" t="e">
        <f t="shared" si="92"/>
        <v>#NUM!</v>
      </c>
      <c r="AH2520" s="82">
        <f>_xll.qlIndexFixing($Y$21,$AC2520,TRUE,_xll.ohTrigger(trigger))</f>
        <v>1.2974538302041294E-2</v>
      </c>
      <c r="AI2520" s="43" t="e">
        <f>_xll.qlIndexFixing($Y$6,$AC2520,TRUE,trigger)</f>
        <v>#NUM!</v>
      </c>
      <c r="AJ2520" s="45" t="e">
        <f t="shared" si="93"/>
        <v>#NUM!</v>
      </c>
    </row>
    <row r="2521" spans="28:36" x14ac:dyDescent="0.2">
      <c r="AB2521" s="114" t="s">
        <v>87</v>
      </c>
      <c r="AC2521" s="40">
        <f>_xll.qlInterestRateIndexFixingDate($Y$21,AD2521)</f>
        <v>57068</v>
      </c>
      <c r="AD2521" s="40">
        <f>_xll.qlCalendarAdvance(calendar,$AD2520,AB2521,,,trigger)</f>
        <v>57074</v>
      </c>
      <c r="AE2521" s="40">
        <f>_xll.qlInterestRateIndexMaturity($Y$21,AD2521,)</f>
        <v>57165</v>
      </c>
      <c r="AF2521" s="43" t="e">
        <f>_xll.qlTenorBasisValue(TenorBasis3M,AD2521,_xll.ohTrigger(trigger,$Y$36))</f>
        <v>#NUM!</v>
      </c>
      <c r="AG2521" s="82" t="e">
        <f t="shared" si="92"/>
        <v>#NUM!</v>
      </c>
      <c r="AH2521" s="82">
        <f>_xll.qlIndexFixing($Y$21,$AC2521,TRUE,_xll.ohTrigger(trigger))</f>
        <v>1.2964007827696316E-2</v>
      </c>
      <c r="AI2521" s="43" t="e">
        <f>_xll.qlIndexFixing($Y$6,$AC2521,TRUE,trigger)</f>
        <v>#NUM!</v>
      </c>
      <c r="AJ2521" s="45" t="e">
        <f t="shared" si="93"/>
        <v>#NUM!</v>
      </c>
    </row>
    <row r="2522" spans="28:36" x14ac:dyDescent="0.2">
      <c r="AB2522" s="114" t="s">
        <v>87</v>
      </c>
      <c r="AC2522" s="40">
        <f>_xll.qlInterestRateIndexFixingDate($Y$21,AD2522)</f>
        <v>57077</v>
      </c>
      <c r="AD2522" s="40">
        <f>_xll.qlCalendarAdvance(calendar,$AD2521,AB2522,,,trigger)</f>
        <v>57081</v>
      </c>
      <c r="AE2522" s="40">
        <f>_xll.qlInterestRateIndexMaturity($Y$21,AD2522,)</f>
        <v>57172</v>
      </c>
      <c r="AF2522" s="43" t="e">
        <f>_xll.qlTenorBasisValue(TenorBasis3M,AD2522,_xll.ohTrigger(trigger,$Y$36))</f>
        <v>#NUM!</v>
      </c>
      <c r="AG2522" s="82" t="e">
        <f t="shared" si="92"/>
        <v>#NUM!</v>
      </c>
      <c r="AH2522" s="82">
        <f>_xll.qlIndexFixing($Y$21,$AC2522,TRUE,_xll.ohTrigger(trigger))</f>
        <v>1.2952960717363874E-2</v>
      </c>
      <c r="AI2522" s="43" t="e">
        <f>_xll.qlIndexFixing($Y$6,$AC2522,TRUE,trigger)</f>
        <v>#NUM!</v>
      </c>
      <c r="AJ2522" s="45" t="e">
        <f t="shared" si="93"/>
        <v>#NUM!</v>
      </c>
    </row>
    <row r="2523" spans="28:36" x14ac:dyDescent="0.2">
      <c r="AB2523" s="114" t="s">
        <v>87</v>
      </c>
      <c r="AC2523" s="40">
        <f>_xll.qlInterestRateIndexFixingDate($Y$21,AD2523)</f>
        <v>57084</v>
      </c>
      <c r="AD2523" s="40">
        <f>_xll.qlCalendarAdvance(calendar,$AD2522,AB2523,,,trigger)</f>
        <v>57088</v>
      </c>
      <c r="AE2523" s="40">
        <f>_xll.qlInterestRateIndexMaturity($Y$21,AD2523,)</f>
        <v>57179</v>
      </c>
      <c r="AF2523" s="43" t="e">
        <f>_xll.qlTenorBasisValue(TenorBasis3M,AD2523,_xll.ohTrigger(trigger,$Y$36))</f>
        <v>#NUM!</v>
      </c>
      <c r="AG2523" s="82" t="e">
        <f t="shared" si="92"/>
        <v>#NUM!</v>
      </c>
      <c r="AH2523" s="82">
        <f>_xll.qlIndexFixing($Y$21,$AC2523,TRUE,_xll.ohTrigger(trigger))</f>
        <v>1.2941950623348478E-2</v>
      </c>
      <c r="AI2523" s="43" t="e">
        <f>_xll.qlIndexFixing($Y$6,$AC2523,TRUE,trigger)</f>
        <v>#NUM!</v>
      </c>
      <c r="AJ2523" s="45" t="e">
        <f t="shared" si="93"/>
        <v>#NUM!</v>
      </c>
    </row>
    <row r="2524" spans="28:36" x14ac:dyDescent="0.2">
      <c r="AB2524" s="114" t="s">
        <v>87</v>
      </c>
      <c r="AC2524" s="40">
        <f>_xll.qlInterestRateIndexFixingDate($Y$21,AD2524)</f>
        <v>57091</v>
      </c>
      <c r="AD2524" s="40">
        <f>_xll.qlCalendarAdvance(calendar,$AD2523,AB2524,,,trigger)</f>
        <v>57095</v>
      </c>
      <c r="AE2524" s="40">
        <f>_xll.qlInterestRateIndexMaturity($Y$21,AD2524,)</f>
        <v>57186</v>
      </c>
      <c r="AF2524" s="43" t="e">
        <f>_xll.qlTenorBasisValue(TenorBasis3M,AD2524,_xll.ohTrigger(trigger,$Y$36))</f>
        <v>#NUM!</v>
      </c>
      <c r="AG2524" s="82" t="e">
        <f t="shared" si="92"/>
        <v>#NUM!</v>
      </c>
      <c r="AH2524" s="82">
        <f>_xll.qlIndexFixing($Y$21,$AC2524,TRUE,_xll.ohTrigger(trigger))</f>
        <v>1.2930977545339166E-2</v>
      </c>
      <c r="AI2524" s="43" t="e">
        <f>_xll.qlIndexFixing($Y$6,$AC2524,TRUE,trigger)</f>
        <v>#NUM!</v>
      </c>
      <c r="AJ2524" s="45" t="e">
        <f t="shared" si="93"/>
        <v>#NUM!</v>
      </c>
    </row>
    <row r="2525" spans="28:36" x14ac:dyDescent="0.2">
      <c r="AB2525" s="114" t="s">
        <v>87</v>
      </c>
      <c r="AC2525" s="40">
        <f>_xll.qlInterestRateIndexFixingDate($Y$21,AD2525)</f>
        <v>57097</v>
      </c>
      <c r="AD2525" s="40">
        <f>_xll.qlCalendarAdvance(calendar,$AD2524,AB2525,,,trigger)</f>
        <v>57102</v>
      </c>
      <c r="AE2525" s="40">
        <f>_xll.qlInterestRateIndexMaturity($Y$21,AD2525,)</f>
        <v>57194</v>
      </c>
      <c r="AF2525" s="43" t="e">
        <f>_xll.qlTenorBasisValue(TenorBasis3M,AD2525,_xll.ohTrigger(trigger,$Y$36))</f>
        <v>#NUM!</v>
      </c>
      <c r="AG2525" s="82" t="e">
        <f t="shared" si="92"/>
        <v>#NUM!</v>
      </c>
      <c r="AH2525" s="82">
        <f>_xll.qlIndexFixing($Y$21,$AC2525,TRUE,_xll.ohTrigger(trigger))</f>
        <v>1.2919499074268511E-2</v>
      </c>
      <c r="AI2525" s="43" t="e">
        <f>_xll.qlIndexFixing($Y$6,$AC2525,TRUE,trigger)</f>
        <v>#NUM!</v>
      </c>
      <c r="AJ2525" s="45" t="e">
        <f t="shared" si="93"/>
        <v>#NUM!</v>
      </c>
    </row>
    <row r="2526" spans="28:36" x14ac:dyDescent="0.2">
      <c r="AB2526" s="114" t="s">
        <v>87</v>
      </c>
      <c r="AC2526" s="40">
        <f>_xll.qlInterestRateIndexFixingDate($Y$21,AD2526)</f>
        <v>57105</v>
      </c>
      <c r="AD2526" s="40">
        <f>_xll.qlCalendarAdvance(calendar,$AD2525,AB2526,,,trigger)</f>
        <v>57109</v>
      </c>
      <c r="AE2526" s="40">
        <f>_xll.qlInterestRateIndexMaturity($Y$21,AD2526,)</f>
        <v>57201</v>
      </c>
      <c r="AF2526" s="43" t="e">
        <f>_xll.qlTenorBasisValue(TenorBasis3M,AD2526,_xll.ohTrigger(trigger,$Y$36))</f>
        <v>#NUM!</v>
      </c>
      <c r="AG2526" s="82" t="e">
        <f t="shared" si="92"/>
        <v>#NUM!</v>
      </c>
      <c r="AH2526" s="82">
        <f>_xll.qlIndexFixing($Y$21,$AC2526,TRUE,_xll.ohTrigger(trigger))</f>
        <v>1.2908602281039031E-2</v>
      </c>
      <c r="AI2526" s="43" t="e">
        <f>_xll.qlIndexFixing($Y$6,$AC2526,TRUE,trigger)</f>
        <v>#NUM!</v>
      </c>
      <c r="AJ2526" s="45" t="e">
        <f t="shared" si="93"/>
        <v>#NUM!</v>
      </c>
    </row>
    <row r="2527" spans="28:36" x14ac:dyDescent="0.2">
      <c r="AB2527" s="114" t="s">
        <v>87</v>
      </c>
      <c r="AC2527" s="40">
        <f>_xll.qlInterestRateIndexFixingDate($Y$21,AD2527)</f>
        <v>57112</v>
      </c>
      <c r="AD2527" s="40">
        <f>_xll.qlCalendarAdvance(calendar,$AD2526,AB2527,,,trigger)</f>
        <v>57116</v>
      </c>
      <c r="AE2527" s="40">
        <f>_xll.qlInterestRateIndexMaturity($Y$21,AD2527,)</f>
        <v>57208</v>
      </c>
      <c r="AF2527" s="43" t="e">
        <f>_xll.qlTenorBasisValue(TenorBasis3M,AD2527,_xll.ohTrigger(trigger,$Y$36))</f>
        <v>#NUM!</v>
      </c>
      <c r="AG2527" s="82" t="e">
        <f t="shared" si="92"/>
        <v>#NUM!</v>
      </c>
      <c r="AH2527" s="82">
        <f>_xll.qlIndexFixing($Y$21,$AC2527,TRUE,_xll.ohTrigger(trigger))</f>
        <v>1.2897742504530541E-2</v>
      </c>
      <c r="AI2527" s="43" t="e">
        <f>_xll.qlIndexFixing($Y$6,$AC2527,TRUE,trigger)</f>
        <v>#NUM!</v>
      </c>
      <c r="AJ2527" s="45" t="e">
        <f t="shared" si="93"/>
        <v>#NUM!</v>
      </c>
    </row>
    <row r="2528" spans="28:36" x14ac:dyDescent="0.2">
      <c r="AB2528" s="114" t="s">
        <v>87</v>
      </c>
      <c r="AC2528" s="40">
        <f>_xll.qlInterestRateIndexFixingDate($Y$21,AD2528)</f>
        <v>57119</v>
      </c>
      <c r="AD2528" s="40">
        <f>_xll.qlCalendarAdvance(calendar,$AD2527,AB2528,,,trigger)</f>
        <v>57123</v>
      </c>
      <c r="AE2528" s="40">
        <f>_xll.qlInterestRateIndexMaturity($Y$21,AD2528,)</f>
        <v>57215</v>
      </c>
      <c r="AF2528" s="43" t="e">
        <f>_xll.qlTenorBasisValue(TenorBasis3M,AD2528,_xll.ohTrigger(trigger,$Y$36))</f>
        <v>#NUM!</v>
      </c>
      <c r="AG2528" s="82" t="e">
        <f t="shared" si="92"/>
        <v>#NUM!</v>
      </c>
      <c r="AH2528" s="82">
        <f>_xll.qlIndexFixing($Y$21,$AC2528,TRUE,_xll.ohTrigger(trigger))</f>
        <v>1.2886919744434596E-2</v>
      </c>
      <c r="AI2528" s="43" t="e">
        <f>_xll.qlIndexFixing($Y$6,$AC2528,TRUE,trigger)</f>
        <v>#NUM!</v>
      </c>
      <c r="AJ2528" s="45" t="e">
        <f t="shared" si="93"/>
        <v>#NUM!</v>
      </c>
    </row>
    <row r="2529" spans="28:36" x14ac:dyDescent="0.2">
      <c r="AB2529" s="114" t="s">
        <v>87</v>
      </c>
      <c r="AC2529" s="40">
        <f>_xll.qlInterestRateIndexFixingDate($Y$21,AD2529)</f>
        <v>57126</v>
      </c>
      <c r="AD2529" s="40">
        <f>_xll.qlCalendarAdvance(calendar,$AD2528,AB2529,,,trigger)</f>
        <v>57130</v>
      </c>
      <c r="AE2529" s="40">
        <f>_xll.qlInterestRateIndexMaturity($Y$21,AD2529,)</f>
        <v>57222</v>
      </c>
      <c r="AF2529" s="43" t="e">
        <f>_xll.qlTenorBasisValue(TenorBasis3M,AD2529,_xll.ohTrigger(trigger,$Y$36))</f>
        <v>#NUM!</v>
      </c>
      <c r="AG2529" s="82" t="e">
        <f t="shared" si="92"/>
        <v>#NUM!</v>
      </c>
      <c r="AH2529" s="82">
        <f>_xll.qlIndexFixing($Y$21,$AC2529,TRUE,_xll.ohTrigger(trigger))</f>
        <v>1.2876134000446222E-2</v>
      </c>
      <c r="AI2529" s="43" t="e">
        <f>_xll.qlIndexFixing($Y$6,$AC2529,TRUE,trigger)</f>
        <v>#NUM!</v>
      </c>
      <c r="AJ2529" s="45" t="e">
        <f t="shared" si="93"/>
        <v>#NUM!</v>
      </c>
    </row>
    <row r="2530" spans="28:36" x14ac:dyDescent="0.2">
      <c r="AB2530" s="114" t="s">
        <v>87</v>
      </c>
      <c r="AC2530" s="40">
        <f>_xll.qlInterestRateIndexFixingDate($Y$21,AD2530)</f>
        <v>57133</v>
      </c>
      <c r="AD2530" s="40">
        <f>_xll.qlCalendarAdvance(calendar,$AD2529,AB2530,,,trigger)</f>
        <v>57137</v>
      </c>
      <c r="AE2530" s="40">
        <f>_xll.qlInterestRateIndexMaturity($Y$21,AD2530,)</f>
        <v>57229</v>
      </c>
      <c r="AF2530" s="43" t="e">
        <f>_xll.qlTenorBasisValue(TenorBasis3M,AD2530,_xll.ohTrigger(trigger,$Y$36))</f>
        <v>#NUM!</v>
      </c>
      <c r="AG2530" s="82" t="e">
        <f t="shared" si="92"/>
        <v>#NUM!</v>
      </c>
      <c r="AH2530" s="82">
        <f>_xll.qlIndexFixing($Y$21,$AC2530,TRUE,_xll.ohTrigger(trigger))</f>
        <v>1.2865385272259576E-2</v>
      </c>
      <c r="AI2530" s="43" t="e">
        <f>_xll.qlIndexFixing($Y$6,$AC2530,TRUE,trigger)</f>
        <v>#NUM!</v>
      </c>
      <c r="AJ2530" s="45" t="e">
        <f t="shared" si="93"/>
        <v>#NUM!</v>
      </c>
    </row>
    <row r="2531" spans="28:36" x14ac:dyDescent="0.2">
      <c r="AB2531" s="114" t="s">
        <v>87</v>
      </c>
      <c r="AC2531" s="40">
        <f>_xll.qlInterestRateIndexFixingDate($Y$21,AD2531)</f>
        <v>57140</v>
      </c>
      <c r="AD2531" s="40">
        <f>_xll.qlCalendarAdvance(calendar,$AD2530,AB2531,,,trigger)</f>
        <v>57144</v>
      </c>
      <c r="AE2531" s="40">
        <f>_xll.qlInterestRateIndexMaturity($Y$21,AD2531,)</f>
        <v>57236</v>
      </c>
      <c r="AF2531" s="43" t="e">
        <f>_xll.qlTenorBasisValue(TenorBasis3M,AD2531,_xll.ohTrigger(trigger,$Y$36))</f>
        <v>#NUM!</v>
      </c>
      <c r="AG2531" s="82" t="e">
        <f t="shared" si="92"/>
        <v>#NUM!</v>
      </c>
      <c r="AH2531" s="82">
        <f>_xll.qlIndexFixing($Y$21,$AC2531,TRUE,_xll.ohTrigger(trigger))</f>
        <v>1.2854673559573159E-2</v>
      </c>
      <c r="AI2531" s="43" t="e">
        <f>_xll.qlIndexFixing($Y$6,$AC2531,TRUE,trigger)</f>
        <v>#NUM!</v>
      </c>
      <c r="AJ2531" s="45" t="e">
        <f t="shared" si="93"/>
        <v>#NUM!</v>
      </c>
    </row>
    <row r="2532" spans="28:36" x14ac:dyDescent="0.2">
      <c r="AB2532" s="114" t="s">
        <v>87</v>
      </c>
      <c r="AC2532" s="40">
        <f>_xll.qlInterestRateIndexFixingDate($Y$21,AD2532)</f>
        <v>57147</v>
      </c>
      <c r="AD2532" s="40">
        <f>_xll.qlCalendarAdvance(calendar,$AD2531,AB2532,,,trigger)</f>
        <v>57151</v>
      </c>
      <c r="AE2532" s="40">
        <f>_xll.qlInterestRateIndexMaturity($Y$21,AD2532,)</f>
        <v>57243</v>
      </c>
      <c r="AF2532" s="43" t="e">
        <f>_xll.qlTenorBasisValue(TenorBasis3M,AD2532,_xll.ohTrigger(trigger,$Y$36))</f>
        <v>#NUM!</v>
      </c>
      <c r="AG2532" s="82" t="e">
        <f t="shared" si="92"/>
        <v>#NUM!</v>
      </c>
      <c r="AH2532" s="82">
        <f>_xll.qlIndexFixing($Y$21,$AC2532,TRUE,_xll.ohTrigger(trigger))</f>
        <v>1.2843998862081131E-2</v>
      </c>
      <c r="AI2532" s="43" t="e">
        <f>_xll.qlIndexFixing($Y$6,$AC2532,TRUE,trigger)</f>
        <v>#NUM!</v>
      </c>
      <c r="AJ2532" s="45" t="e">
        <f t="shared" si="93"/>
        <v>#NUM!</v>
      </c>
    </row>
    <row r="2533" spans="28:36" x14ac:dyDescent="0.2">
      <c r="AB2533" s="114" t="s">
        <v>87</v>
      </c>
      <c r="AC2533" s="40">
        <f>_xll.qlInterestRateIndexFixingDate($Y$21,AD2533)</f>
        <v>57154</v>
      </c>
      <c r="AD2533" s="40">
        <f>_xll.qlCalendarAdvance(calendar,$AD2532,AB2533,,,trigger)</f>
        <v>57158</v>
      </c>
      <c r="AE2533" s="40">
        <f>_xll.qlInterestRateIndexMaturity($Y$21,AD2533,)</f>
        <v>57250</v>
      </c>
      <c r="AF2533" s="43" t="e">
        <f>_xll.qlTenorBasisValue(TenorBasis3M,AD2533,_xll.ohTrigger(trigger,$Y$36))</f>
        <v>#NUM!</v>
      </c>
      <c r="AG2533" s="82" t="e">
        <f t="shared" si="92"/>
        <v>#NUM!</v>
      </c>
      <c r="AH2533" s="82">
        <f>_xll.qlIndexFixing($Y$21,$AC2533,TRUE,_xll.ohTrigger(trigger))</f>
        <v>1.2833361179486337E-2</v>
      </c>
      <c r="AI2533" s="43" t="e">
        <f>_xll.qlIndexFixing($Y$6,$AC2533,TRUE,trigger)</f>
        <v>#NUM!</v>
      </c>
      <c r="AJ2533" s="45" t="e">
        <f t="shared" si="93"/>
        <v>#NUM!</v>
      </c>
    </row>
    <row r="2534" spans="28:36" x14ac:dyDescent="0.2">
      <c r="AB2534" s="114" t="s">
        <v>87</v>
      </c>
      <c r="AC2534" s="40">
        <f>_xll.qlInterestRateIndexFixingDate($Y$21,AD2534)</f>
        <v>57161</v>
      </c>
      <c r="AD2534" s="40">
        <f>_xll.qlCalendarAdvance(calendar,$AD2533,AB2534,,,trigger)</f>
        <v>57165</v>
      </c>
      <c r="AE2534" s="40">
        <f>_xll.qlInterestRateIndexMaturity($Y$21,AD2534,)</f>
        <v>57257</v>
      </c>
      <c r="AF2534" s="43" t="e">
        <f>_xll.qlTenorBasisValue(TenorBasis3M,AD2534,_xll.ohTrigger(trigger,$Y$36))</f>
        <v>#NUM!</v>
      </c>
      <c r="AG2534" s="82" t="e">
        <f t="shared" si="92"/>
        <v>#NUM!</v>
      </c>
      <c r="AH2534" s="82">
        <f>_xll.qlIndexFixing($Y$21,$AC2534,TRUE,_xll.ohTrigger(trigger))</f>
        <v>1.2822760511482066E-2</v>
      </c>
      <c r="AI2534" s="43" t="e">
        <f>_xll.qlIndexFixing($Y$6,$AC2534,TRUE,trigger)</f>
        <v>#NUM!</v>
      </c>
      <c r="AJ2534" s="45" t="e">
        <f t="shared" si="93"/>
        <v>#NUM!</v>
      </c>
    </row>
    <row r="2535" spans="28:36" x14ac:dyDescent="0.2">
      <c r="AB2535" s="114" t="s">
        <v>87</v>
      </c>
      <c r="AC2535" s="40">
        <f>_xll.qlInterestRateIndexFixingDate($Y$21,AD2535)</f>
        <v>57168</v>
      </c>
      <c r="AD2535" s="40">
        <f>_xll.qlCalendarAdvance(calendar,$AD2534,AB2535,,,trigger)</f>
        <v>57172</v>
      </c>
      <c r="AE2535" s="40">
        <f>_xll.qlInterestRateIndexMaturity($Y$21,AD2535,)</f>
        <v>57264</v>
      </c>
      <c r="AF2535" s="43" t="e">
        <f>_xll.qlTenorBasisValue(TenorBasis3M,AD2535,_xll.ohTrigger(trigger,$Y$36))</f>
        <v>#NUM!</v>
      </c>
      <c r="AG2535" s="82" t="e">
        <f t="shared" si="92"/>
        <v>#NUM!</v>
      </c>
      <c r="AH2535" s="82">
        <f>_xll.qlIndexFixing($Y$21,$AC2535,TRUE,_xll.ohTrigger(trigger))</f>
        <v>1.2812196857772034E-2</v>
      </c>
      <c r="AI2535" s="43" t="e">
        <f>_xll.qlIndexFixing($Y$6,$AC2535,TRUE,trigger)</f>
        <v>#NUM!</v>
      </c>
      <c r="AJ2535" s="45" t="e">
        <f t="shared" si="93"/>
        <v>#NUM!</v>
      </c>
    </row>
    <row r="2536" spans="28:36" x14ac:dyDescent="0.2">
      <c r="AB2536" s="114" t="s">
        <v>87</v>
      </c>
      <c r="AC2536" s="40">
        <f>_xll.qlInterestRateIndexFixingDate($Y$21,AD2536)</f>
        <v>57175</v>
      </c>
      <c r="AD2536" s="40">
        <f>_xll.qlCalendarAdvance(calendar,$AD2535,AB2536,,,trigger)</f>
        <v>57179</v>
      </c>
      <c r="AE2536" s="40">
        <f>_xll.qlInterestRateIndexMaturity($Y$21,AD2536,)</f>
        <v>57271</v>
      </c>
      <c r="AF2536" s="43" t="e">
        <f>_xll.qlTenorBasisValue(TenorBasis3M,AD2536,_xll.ohTrigger(trigger,$Y$36))</f>
        <v>#NUM!</v>
      </c>
      <c r="AG2536" s="82" t="e">
        <f t="shared" si="92"/>
        <v>#NUM!</v>
      </c>
      <c r="AH2536" s="82">
        <f>_xll.qlIndexFixing($Y$21,$AC2536,TRUE,_xll.ohTrigger(trigger))</f>
        <v>1.2801670218056478E-2</v>
      </c>
      <c r="AI2536" s="43" t="e">
        <f>_xll.qlIndexFixing($Y$6,$AC2536,TRUE,trigger)</f>
        <v>#NUM!</v>
      </c>
      <c r="AJ2536" s="45" t="e">
        <f t="shared" si="93"/>
        <v>#NUM!</v>
      </c>
    </row>
    <row r="2537" spans="28:36" x14ac:dyDescent="0.2">
      <c r="AB2537" s="114" t="s">
        <v>87</v>
      </c>
      <c r="AC2537" s="40">
        <f>_xll.qlInterestRateIndexFixingDate($Y$21,AD2537)</f>
        <v>57182</v>
      </c>
      <c r="AD2537" s="40">
        <f>_xll.qlCalendarAdvance(calendar,$AD2536,AB2537,,,trigger)</f>
        <v>57186</v>
      </c>
      <c r="AE2537" s="40">
        <f>_xll.qlInterestRateIndexMaturity($Y$21,AD2537,)</f>
        <v>57278</v>
      </c>
      <c r="AF2537" s="43" t="e">
        <f>_xll.qlTenorBasisValue(TenorBasis3M,AD2537,_xll.ohTrigger(trigger,$Y$36))</f>
        <v>#NUM!</v>
      </c>
      <c r="AG2537" s="82" t="e">
        <f t="shared" si="92"/>
        <v>#NUM!</v>
      </c>
      <c r="AH2537" s="82">
        <f>_xll.qlIndexFixing($Y$21,$AC2537,TRUE,_xll.ohTrigger(trigger))</f>
        <v>1.2791180592039987E-2</v>
      </c>
      <c r="AI2537" s="43" t="e">
        <f>_xll.qlIndexFixing($Y$6,$AC2537,TRUE,trigger)</f>
        <v>#NUM!</v>
      </c>
      <c r="AJ2537" s="45" t="e">
        <f t="shared" si="93"/>
        <v>#NUM!</v>
      </c>
    </row>
    <row r="2538" spans="28:36" x14ac:dyDescent="0.2">
      <c r="AB2538" s="114" t="s">
        <v>87</v>
      </c>
      <c r="AC2538" s="40">
        <f>_xll.qlInterestRateIndexFixingDate($Y$21,AD2538)</f>
        <v>57189</v>
      </c>
      <c r="AD2538" s="40">
        <f>_xll.qlCalendarAdvance(calendar,$AD2537,AB2538,,,trigger)</f>
        <v>57193</v>
      </c>
      <c r="AE2538" s="40">
        <f>_xll.qlInterestRateIndexMaturity($Y$21,AD2538,)</f>
        <v>57285</v>
      </c>
      <c r="AF2538" s="43" t="e">
        <f>_xll.qlTenorBasisValue(TenorBasis3M,AD2538,_xll.ohTrigger(trigger,$Y$36))</f>
        <v>#NUM!</v>
      </c>
      <c r="AG2538" s="82" t="e">
        <f t="shared" si="92"/>
        <v>#NUM!</v>
      </c>
      <c r="AH2538" s="82">
        <f>_xll.qlIndexFixing($Y$21,$AC2538,TRUE,_xll.ohTrigger(trigger))</f>
        <v>1.2780727979423666E-2</v>
      </c>
      <c r="AI2538" s="43" t="e">
        <f>_xll.qlIndexFixing($Y$6,$AC2538,TRUE,trigger)</f>
        <v>#NUM!</v>
      </c>
      <c r="AJ2538" s="45" t="e">
        <f t="shared" si="93"/>
        <v>#NUM!</v>
      </c>
    </row>
    <row r="2539" spans="28:36" x14ac:dyDescent="0.2">
      <c r="AB2539" s="114" t="s">
        <v>87</v>
      </c>
      <c r="AC2539" s="40">
        <f>_xll.qlInterestRateIndexFixingDate($Y$21,AD2539)</f>
        <v>57196</v>
      </c>
      <c r="AD2539" s="40">
        <f>_xll.qlCalendarAdvance(calendar,$AD2538,AB2539,,,trigger)</f>
        <v>57200</v>
      </c>
      <c r="AE2539" s="40">
        <f>_xll.qlInterestRateIndexMaturity($Y$21,AD2539,)</f>
        <v>57292</v>
      </c>
      <c r="AF2539" s="43" t="e">
        <f>_xll.qlTenorBasisValue(TenorBasis3M,AD2539,_xll.ohTrigger(trigger,$Y$36))</f>
        <v>#NUM!</v>
      </c>
      <c r="AG2539" s="82" t="e">
        <f t="shared" si="92"/>
        <v>#NUM!</v>
      </c>
      <c r="AH2539" s="82">
        <f>_xll.qlIndexFixing($Y$21,$AC2539,TRUE,_xll.ohTrigger(trigger))</f>
        <v>1.2770312379912968E-2</v>
      </c>
      <c r="AI2539" s="43" t="e">
        <f>_xll.qlIndexFixing($Y$6,$AC2539,TRUE,trigger)</f>
        <v>#NUM!</v>
      </c>
      <c r="AJ2539" s="45" t="e">
        <f t="shared" si="93"/>
        <v>#NUM!</v>
      </c>
    </row>
    <row r="2540" spans="28:36" x14ac:dyDescent="0.2">
      <c r="AB2540" s="114" t="s">
        <v>87</v>
      </c>
      <c r="AC2540" s="40">
        <f>_xll.qlInterestRateIndexFixingDate($Y$21,AD2540)</f>
        <v>57203</v>
      </c>
      <c r="AD2540" s="40">
        <f>_xll.qlCalendarAdvance(calendar,$AD2539,AB2540,,,trigger)</f>
        <v>57207</v>
      </c>
      <c r="AE2540" s="40">
        <f>_xll.qlInterestRateIndexMaturity($Y$21,AD2540,)</f>
        <v>57299</v>
      </c>
      <c r="AF2540" s="43" t="e">
        <f>_xll.qlTenorBasisValue(TenorBasis3M,AD2540,_xll.ohTrigger(trigger,$Y$36))</f>
        <v>#NUM!</v>
      </c>
      <c r="AG2540" s="82" t="e">
        <f t="shared" si="92"/>
        <v>#NUM!</v>
      </c>
      <c r="AH2540" s="82">
        <f>_xll.qlIndexFixing($Y$21,$AC2540,TRUE,_xll.ohTrigger(trigger))</f>
        <v>1.2759933793212478E-2</v>
      </c>
      <c r="AI2540" s="43" t="e">
        <f>_xll.qlIndexFixing($Y$6,$AC2540,TRUE,trigger)</f>
        <v>#NUM!</v>
      </c>
      <c r="AJ2540" s="45" t="e">
        <f t="shared" si="93"/>
        <v>#NUM!</v>
      </c>
    </row>
    <row r="2541" spans="28:36" x14ac:dyDescent="0.2">
      <c r="AB2541" s="114" t="s">
        <v>87</v>
      </c>
      <c r="AC2541" s="40">
        <f>_xll.qlInterestRateIndexFixingDate($Y$21,AD2541)</f>
        <v>57210</v>
      </c>
      <c r="AD2541" s="40">
        <f>_xll.qlCalendarAdvance(calendar,$AD2540,AB2541,,,trigger)</f>
        <v>57214</v>
      </c>
      <c r="AE2541" s="40">
        <f>_xll.qlInterestRateIndexMaturity($Y$21,AD2541,)</f>
        <v>57306</v>
      </c>
      <c r="AF2541" s="43" t="e">
        <f>_xll.qlTenorBasisValue(TenorBasis3M,AD2541,_xll.ohTrigger(trigger,$Y$36))</f>
        <v>#NUM!</v>
      </c>
      <c r="AG2541" s="82" t="e">
        <f t="shared" si="92"/>
        <v>#NUM!</v>
      </c>
      <c r="AH2541" s="82">
        <f>_xll.qlIndexFixing($Y$21,$AC2541,TRUE,_xll.ohTrigger(trigger))</f>
        <v>1.2749592219029387E-2</v>
      </c>
      <c r="AI2541" s="43" t="e">
        <f>_xll.qlIndexFixing($Y$6,$AC2541,TRUE,trigger)</f>
        <v>#NUM!</v>
      </c>
      <c r="AJ2541" s="45" t="e">
        <f t="shared" si="93"/>
        <v>#NUM!</v>
      </c>
    </row>
    <row r="2542" spans="28:36" x14ac:dyDescent="0.2">
      <c r="AB2542" s="114" t="s">
        <v>87</v>
      </c>
      <c r="AC2542" s="40">
        <f>_xll.qlInterestRateIndexFixingDate($Y$21,AD2542)</f>
        <v>57217</v>
      </c>
      <c r="AD2542" s="40">
        <f>_xll.qlCalendarAdvance(calendar,$AD2541,AB2542,,,trigger)</f>
        <v>57221</v>
      </c>
      <c r="AE2542" s="40">
        <f>_xll.qlInterestRateIndexMaturity($Y$21,AD2542,)</f>
        <v>57313</v>
      </c>
      <c r="AF2542" s="43" t="e">
        <f>_xll.qlTenorBasisValue(TenorBasis3M,AD2542,_xll.ohTrigger(trigger,$Y$36))</f>
        <v>#NUM!</v>
      </c>
      <c r="AG2542" s="82" t="e">
        <f t="shared" si="92"/>
        <v>#NUM!</v>
      </c>
      <c r="AH2542" s="82">
        <f>_xll.qlIndexFixing($Y$21,$AC2542,TRUE,_xll.ohTrigger(trigger))</f>
        <v>1.2739287657071755E-2</v>
      </c>
      <c r="AI2542" s="43" t="e">
        <f>_xll.qlIndexFixing($Y$6,$AC2542,TRUE,trigger)</f>
        <v>#NUM!</v>
      </c>
      <c r="AJ2542" s="45" t="e">
        <f t="shared" si="93"/>
        <v>#NUM!</v>
      </c>
    </row>
    <row r="2543" spans="28:36" x14ac:dyDescent="0.2">
      <c r="AB2543" s="114" t="s">
        <v>87</v>
      </c>
      <c r="AC2543" s="40">
        <f>_xll.qlInterestRateIndexFixingDate($Y$21,AD2543)</f>
        <v>57224</v>
      </c>
      <c r="AD2543" s="40">
        <f>_xll.qlCalendarAdvance(calendar,$AD2542,AB2543,,,trigger)</f>
        <v>57228</v>
      </c>
      <c r="AE2543" s="40">
        <f>_xll.qlInterestRateIndexMaturity($Y$21,AD2543,)</f>
        <v>57319</v>
      </c>
      <c r="AF2543" s="43" t="e">
        <f>_xll.qlTenorBasisValue(TenorBasis3M,AD2543,_xll.ohTrigger(trigger,$Y$36))</f>
        <v>#NUM!</v>
      </c>
      <c r="AG2543" s="82" t="e">
        <f t="shared" si="92"/>
        <v>#NUM!</v>
      </c>
      <c r="AH2543" s="82">
        <f>_xll.qlIndexFixing($Y$21,$AC2543,TRUE,_xll.ohTrigger(trigger))</f>
        <v>1.2729521702544723E-2</v>
      </c>
      <c r="AI2543" s="43" t="e">
        <f>_xll.qlIndexFixing($Y$6,$AC2543,TRUE,trigger)</f>
        <v>#NUM!</v>
      </c>
      <c r="AJ2543" s="45" t="e">
        <f t="shared" si="93"/>
        <v>#NUM!</v>
      </c>
    </row>
    <row r="2544" spans="28:36" x14ac:dyDescent="0.2">
      <c r="AB2544" s="114" t="s">
        <v>87</v>
      </c>
      <c r="AC2544" s="40">
        <f>_xll.qlInterestRateIndexFixingDate($Y$21,AD2544)</f>
        <v>57231</v>
      </c>
      <c r="AD2544" s="40">
        <f>_xll.qlCalendarAdvance(calendar,$AD2543,AB2544,,,trigger)</f>
        <v>57235</v>
      </c>
      <c r="AE2544" s="40">
        <f>_xll.qlInterestRateIndexMaturity($Y$21,AD2544,)</f>
        <v>57326</v>
      </c>
      <c r="AF2544" s="43" t="e">
        <f>_xll.qlTenorBasisValue(TenorBasis3M,AD2544,_xll.ohTrigger(trigger,$Y$36))</f>
        <v>#NUM!</v>
      </c>
      <c r="AG2544" s="82" t="e">
        <f t="shared" si="92"/>
        <v>#NUM!</v>
      </c>
      <c r="AH2544" s="82">
        <f>_xll.qlIndexFixing($Y$21,$AC2544,TRUE,_xll.ohTrigger(trigger))</f>
        <v>1.2719288881610389E-2</v>
      </c>
      <c r="AI2544" s="43" t="e">
        <f>_xll.qlIndexFixing($Y$6,$AC2544,TRUE,trigger)</f>
        <v>#NUM!</v>
      </c>
      <c r="AJ2544" s="45" t="e">
        <f t="shared" si="93"/>
        <v>#NUM!</v>
      </c>
    </row>
    <row r="2545" spans="28:36" x14ac:dyDescent="0.2">
      <c r="AB2545" s="114" t="s">
        <v>87</v>
      </c>
      <c r="AC2545" s="40">
        <f>_xll.qlInterestRateIndexFixingDate($Y$21,AD2545)</f>
        <v>57238</v>
      </c>
      <c r="AD2545" s="40">
        <f>_xll.qlCalendarAdvance(calendar,$AD2544,AB2545,,,trigger)</f>
        <v>57242</v>
      </c>
      <c r="AE2545" s="40">
        <f>_xll.qlInterestRateIndexMaturity($Y$21,AD2545,)</f>
        <v>57333</v>
      </c>
      <c r="AF2545" s="43" t="e">
        <f>_xll.qlTenorBasisValue(TenorBasis3M,AD2545,_xll.ohTrigger(trigger,$Y$36))</f>
        <v>#NUM!</v>
      </c>
      <c r="AG2545" s="82" t="e">
        <f t="shared" si="92"/>
        <v>#NUM!</v>
      </c>
      <c r="AH2545" s="82">
        <f>_xll.qlIndexFixing($Y$21,$AC2545,TRUE,_xll.ohTrigger(trigger))</f>
        <v>1.2709093070458548E-2</v>
      </c>
      <c r="AI2545" s="43" t="e">
        <f>_xll.qlIndexFixing($Y$6,$AC2545,TRUE,trigger)</f>
        <v>#NUM!</v>
      </c>
      <c r="AJ2545" s="45" t="e">
        <f t="shared" si="93"/>
        <v>#NUM!</v>
      </c>
    </row>
    <row r="2546" spans="28:36" x14ac:dyDescent="0.2">
      <c r="AB2546" s="114" t="s">
        <v>87</v>
      </c>
      <c r="AC2546" s="40">
        <f>_xll.qlInterestRateIndexFixingDate($Y$21,AD2546)</f>
        <v>57245</v>
      </c>
      <c r="AD2546" s="40">
        <f>_xll.qlCalendarAdvance(calendar,$AD2545,AB2546,,,trigger)</f>
        <v>57249</v>
      </c>
      <c r="AE2546" s="40">
        <f>_xll.qlInterestRateIndexMaturity($Y$21,AD2546,)</f>
        <v>57341</v>
      </c>
      <c r="AF2546" s="43" t="e">
        <f>_xll.qlTenorBasisValue(TenorBasis3M,AD2546,_xll.ohTrigger(trigger,$Y$36))</f>
        <v>#NUM!</v>
      </c>
      <c r="AG2546" s="82" t="e">
        <f t="shared" si="92"/>
        <v>#NUM!</v>
      </c>
      <c r="AH2546" s="82">
        <f>_xll.qlIndexFixing($Y$21,$AC2546,TRUE,_xll.ohTrigger(trigger))</f>
        <v>1.2698439525683938E-2</v>
      </c>
      <c r="AI2546" s="43" t="e">
        <f>_xll.qlIndexFixing($Y$6,$AC2546,TRUE,trigger)</f>
        <v>#NUM!</v>
      </c>
      <c r="AJ2546" s="45" t="e">
        <f t="shared" si="93"/>
        <v>#NUM!</v>
      </c>
    </row>
    <row r="2547" spans="28:36" x14ac:dyDescent="0.2">
      <c r="AB2547" s="114" t="s">
        <v>87</v>
      </c>
      <c r="AC2547" s="40">
        <f>_xll.qlInterestRateIndexFixingDate($Y$21,AD2547)</f>
        <v>57252</v>
      </c>
      <c r="AD2547" s="40">
        <f>_xll.qlCalendarAdvance(calendar,$AD2546,AB2547,,,trigger)</f>
        <v>57256</v>
      </c>
      <c r="AE2547" s="40">
        <f>_xll.qlInterestRateIndexMaturity($Y$21,AD2547,)</f>
        <v>57348</v>
      </c>
      <c r="AF2547" s="43" t="e">
        <f>_xll.qlTenorBasisValue(TenorBasis3M,AD2547,_xll.ohTrigger(trigger,$Y$36))</f>
        <v>#NUM!</v>
      </c>
      <c r="AG2547" s="82" t="e">
        <f t="shared" si="92"/>
        <v>#NUM!</v>
      </c>
      <c r="AH2547" s="82">
        <f>_xll.qlIndexFixing($Y$21,$AC2547,TRUE,_xll.ohTrigger(trigger))</f>
        <v>1.2688320020503165E-2</v>
      </c>
      <c r="AI2547" s="43" t="e">
        <f>_xll.qlIndexFixing($Y$6,$AC2547,TRUE,trigger)</f>
        <v>#NUM!</v>
      </c>
      <c r="AJ2547" s="45" t="e">
        <f t="shared" si="93"/>
        <v>#NUM!</v>
      </c>
    </row>
    <row r="2548" spans="28:36" x14ac:dyDescent="0.2">
      <c r="AB2548" s="114" t="s">
        <v>87</v>
      </c>
      <c r="AC2548" s="40">
        <f>_xll.qlInterestRateIndexFixingDate($Y$21,AD2548)</f>
        <v>57259</v>
      </c>
      <c r="AD2548" s="40">
        <f>_xll.qlCalendarAdvance(calendar,$AD2547,AB2548,,,trigger)</f>
        <v>57263</v>
      </c>
      <c r="AE2548" s="40">
        <f>_xll.qlInterestRateIndexMaturity($Y$21,AD2548,)</f>
        <v>57355</v>
      </c>
      <c r="AF2548" s="43" t="e">
        <f>_xll.qlTenorBasisValue(TenorBasis3M,AD2548,_xll.ohTrigger(trigger,$Y$36))</f>
        <v>#NUM!</v>
      </c>
      <c r="AG2548" s="82" t="e">
        <f t="shared" si="92"/>
        <v>#NUM!</v>
      </c>
      <c r="AH2548" s="82">
        <f>_xll.qlIndexFixing($Y$21,$AC2548,TRUE,_xll.ohTrigger(trigger))</f>
        <v>1.2678237525816191E-2</v>
      </c>
      <c r="AI2548" s="43" t="e">
        <f>_xll.qlIndexFixing($Y$6,$AC2548,TRUE,trigger)</f>
        <v>#NUM!</v>
      </c>
      <c r="AJ2548" s="45" t="e">
        <f t="shared" si="93"/>
        <v>#NUM!</v>
      </c>
    </row>
    <row r="2549" spans="28:36" x14ac:dyDescent="0.2">
      <c r="AB2549" s="114" t="s">
        <v>87</v>
      </c>
      <c r="AC2549" s="40">
        <f>_xll.qlInterestRateIndexFixingDate($Y$21,AD2549)</f>
        <v>57266</v>
      </c>
      <c r="AD2549" s="40">
        <f>_xll.qlCalendarAdvance(calendar,$AD2548,AB2549,,,trigger)</f>
        <v>57270</v>
      </c>
      <c r="AE2549" s="40">
        <f>_xll.qlInterestRateIndexMaturity($Y$21,AD2549,)</f>
        <v>57362</v>
      </c>
      <c r="AF2549" s="43" t="e">
        <f>_xll.qlTenorBasisValue(TenorBasis3M,AD2549,_xll.ohTrigger(trigger,$Y$36))</f>
        <v>#NUM!</v>
      </c>
      <c r="AG2549" s="82" t="e">
        <f t="shared" si="92"/>
        <v>#NUM!</v>
      </c>
      <c r="AH2549" s="82">
        <f>_xll.qlIndexFixing($Y$21,$AC2549,TRUE,_xll.ohTrigger(trigger))</f>
        <v>1.2668192041338028E-2</v>
      </c>
      <c r="AI2549" s="43" t="e">
        <f>_xll.qlIndexFixing($Y$6,$AC2549,TRUE,trigger)</f>
        <v>#NUM!</v>
      </c>
      <c r="AJ2549" s="45" t="e">
        <f t="shared" si="93"/>
        <v>#NUM!</v>
      </c>
    </row>
    <row r="2550" spans="28:36" x14ac:dyDescent="0.2">
      <c r="AB2550" s="114" t="s">
        <v>87</v>
      </c>
      <c r="AC2550" s="40">
        <f>_xll.qlInterestRateIndexFixingDate($Y$21,AD2550)</f>
        <v>57273</v>
      </c>
      <c r="AD2550" s="40">
        <f>_xll.qlCalendarAdvance(calendar,$AD2549,AB2550,,,trigger)</f>
        <v>57277</v>
      </c>
      <c r="AE2550" s="40">
        <f>_xll.qlInterestRateIndexMaturity($Y$21,AD2550,)</f>
        <v>57369</v>
      </c>
      <c r="AF2550" s="43" t="e">
        <f>_xll.qlTenorBasisValue(TenorBasis3M,AD2550,_xll.ohTrigger(trigger,$Y$36))</f>
        <v>#NUM!</v>
      </c>
      <c r="AG2550" s="82" t="e">
        <f t="shared" si="92"/>
        <v>#NUM!</v>
      </c>
      <c r="AH2550" s="82">
        <f>_xll.qlIndexFixing($Y$21,$AC2550,TRUE,_xll.ohTrigger(trigger))</f>
        <v>1.265818356678108E-2</v>
      </c>
      <c r="AI2550" s="43" t="e">
        <f>_xll.qlIndexFixing($Y$6,$AC2550,TRUE,trigger)</f>
        <v>#NUM!</v>
      </c>
      <c r="AJ2550" s="45" t="e">
        <f t="shared" si="93"/>
        <v>#NUM!</v>
      </c>
    </row>
    <row r="2551" spans="28:36" x14ac:dyDescent="0.2">
      <c r="AB2551" s="114" t="s">
        <v>87</v>
      </c>
      <c r="AC2551" s="40">
        <f>_xll.qlInterestRateIndexFixingDate($Y$21,AD2551)</f>
        <v>57280</v>
      </c>
      <c r="AD2551" s="40">
        <f>_xll.qlCalendarAdvance(calendar,$AD2550,AB2551,,,trigger)</f>
        <v>57284</v>
      </c>
      <c r="AE2551" s="40">
        <f>_xll.qlInterestRateIndexMaturity($Y$21,AD2551,)</f>
        <v>57376</v>
      </c>
      <c r="AF2551" s="43" t="e">
        <f>_xll.qlTenorBasisValue(TenorBasis3M,AD2551,_xll.ohTrigger(trigger,$Y$36))</f>
        <v>#NUM!</v>
      </c>
      <c r="AG2551" s="82" t="e">
        <f t="shared" si="92"/>
        <v>#NUM!</v>
      </c>
      <c r="AH2551" s="82">
        <f>_xll.qlIndexFixing($Y$21,$AC2551,TRUE,_xll.ohTrigger(trigger))</f>
        <v>1.2648212101869047E-2</v>
      </c>
      <c r="AI2551" s="43" t="e">
        <f>_xll.qlIndexFixing($Y$6,$AC2551,TRUE,trigger)</f>
        <v>#NUM!</v>
      </c>
      <c r="AJ2551" s="45" t="e">
        <f t="shared" si="93"/>
        <v>#NUM!</v>
      </c>
    </row>
    <row r="2552" spans="28:36" x14ac:dyDescent="0.2">
      <c r="AB2552" s="114" t="s">
        <v>87</v>
      </c>
      <c r="AC2552" s="40">
        <f>_xll.qlInterestRateIndexFixingDate($Y$21,AD2552)</f>
        <v>57287</v>
      </c>
      <c r="AD2552" s="40">
        <f>_xll.qlCalendarAdvance(calendar,$AD2551,AB2552,,,trigger)</f>
        <v>57291</v>
      </c>
      <c r="AE2552" s="40">
        <f>_xll.qlInterestRateIndexMaturity($Y$21,AD2552,)</f>
        <v>57383</v>
      </c>
      <c r="AF2552" s="43" t="e">
        <f>_xll.qlTenorBasisValue(TenorBasis3M,AD2552,_xll.ohTrigger(trigger,$Y$36))</f>
        <v>#NUM!</v>
      </c>
      <c r="AG2552" s="82" t="e">
        <f t="shared" si="92"/>
        <v>#NUM!</v>
      </c>
      <c r="AH2552" s="82">
        <f>_xll.qlIndexFixing($Y$21,$AC2552,TRUE,_xll.ohTrigger(trigger))</f>
        <v>1.2638277646313463E-2</v>
      </c>
      <c r="AI2552" s="43" t="e">
        <f>_xll.qlIndexFixing($Y$6,$AC2552,TRUE,trigger)</f>
        <v>#NUM!</v>
      </c>
      <c r="AJ2552" s="45" t="e">
        <f t="shared" si="93"/>
        <v>#NUM!</v>
      </c>
    </row>
    <row r="2553" spans="28:36" x14ac:dyDescent="0.2">
      <c r="AB2553" s="114" t="s">
        <v>87</v>
      </c>
      <c r="AC2553" s="40">
        <f>_xll.qlInterestRateIndexFixingDate($Y$21,AD2553)</f>
        <v>57294</v>
      </c>
      <c r="AD2553" s="40">
        <f>_xll.qlCalendarAdvance(calendar,$AD2552,AB2553,,,trigger)</f>
        <v>57298</v>
      </c>
      <c r="AE2553" s="40">
        <f>_xll.qlInterestRateIndexMaturity($Y$21,AD2553,)</f>
        <v>57390</v>
      </c>
      <c r="AF2553" s="43" t="e">
        <f>_xll.qlTenorBasisValue(TenorBasis3M,AD2553,_xll.ohTrigger(trigger,$Y$36))</f>
        <v>#NUM!</v>
      </c>
      <c r="AG2553" s="82" t="e">
        <f t="shared" si="92"/>
        <v>#NUM!</v>
      </c>
      <c r="AH2553" s="82">
        <f>_xll.qlIndexFixing($Y$21,$AC2553,TRUE,_xll.ohTrigger(trigger))</f>
        <v>1.2628380199837157E-2</v>
      </c>
      <c r="AI2553" s="43" t="e">
        <f>_xll.qlIndexFixing($Y$6,$AC2553,TRUE,trigger)</f>
        <v>#NUM!</v>
      </c>
      <c r="AJ2553" s="45" t="e">
        <f t="shared" si="93"/>
        <v>#NUM!</v>
      </c>
    </row>
    <row r="2554" spans="28:36" x14ac:dyDescent="0.2">
      <c r="AB2554" s="114" t="s">
        <v>87</v>
      </c>
      <c r="AC2554" s="40">
        <f>_xll.qlInterestRateIndexFixingDate($Y$21,AD2554)</f>
        <v>57301</v>
      </c>
      <c r="AD2554" s="40">
        <f>_xll.qlCalendarAdvance(calendar,$AD2553,AB2554,,,trigger)</f>
        <v>57305</v>
      </c>
      <c r="AE2554" s="40">
        <f>_xll.qlInterestRateIndexMaturity($Y$21,AD2554,)</f>
        <v>57397</v>
      </c>
      <c r="AF2554" s="43" t="e">
        <f>_xll.qlTenorBasisValue(TenorBasis3M,AD2554,_xll.ohTrigger(trigger,$Y$36))</f>
        <v>#NUM!</v>
      </c>
      <c r="AG2554" s="82" t="e">
        <f t="shared" si="92"/>
        <v>#NUM!</v>
      </c>
      <c r="AH2554" s="82">
        <f>_xll.qlIndexFixing($Y$21,$AC2554,TRUE,_xll.ohTrigger(trigger))</f>
        <v>1.2618519762159486E-2</v>
      </c>
      <c r="AI2554" s="43" t="e">
        <f>_xll.qlIndexFixing($Y$6,$AC2554,TRUE,trigger)</f>
        <v>#NUM!</v>
      </c>
      <c r="AJ2554" s="45" t="e">
        <f t="shared" si="93"/>
        <v>#NUM!</v>
      </c>
    </row>
    <row r="2555" spans="28:36" x14ac:dyDescent="0.2">
      <c r="AB2555" s="114" t="s">
        <v>87</v>
      </c>
      <c r="AC2555" s="40">
        <f>_xll.qlInterestRateIndexFixingDate($Y$21,AD2555)</f>
        <v>57308</v>
      </c>
      <c r="AD2555" s="40">
        <f>_xll.qlCalendarAdvance(calendar,$AD2554,AB2555,,,trigger)</f>
        <v>57312</v>
      </c>
      <c r="AE2555" s="40">
        <f>_xll.qlInterestRateIndexMaturity($Y$21,AD2555,)</f>
        <v>57404</v>
      </c>
      <c r="AF2555" s="43" t="e">
        <f>_xll.qlTenorBasisValue(TenorBasis3M,AD2555,_xll.ohTrigger(trigger,$Y$36))</f>
        <v>#NUM!</v>
      </c>
      <c r="AG2555" s="82" t="e">
        <f t="shared" si="92"/>
        <v>#NUM!</v>
      </c>
      <c r="AH2555" s="82">
        <f>_xll.qlIndexFixing($Y$21,$AC2555,TRUE,_xll.ohTrigger(trigger))</f>
        <v>1.2608696333000673E-2</v>
      </c>
      <c r="AI2555" s="43" t="e">
        <f>_xll.qlIndexFixing($Y$6,$AC2555,TRUE,trigger)</f>
        <v>#NUM!</v>
      </c>
      <c r="AJ2555" s="45" t="e">
        <f t="shared" si="93"/>
        <v>#NUM!</v>
      </c>
    </row>
    <row r="2556" spans="28:36" x14ac:dyDescent="0.2">
      <c r="AB2556" s="114" t="s">
        <v>87</v>
      </c>
      <c r="AC2556" s="40">
        <f>_xll.qlInterestRateIndexFixingDate($Y$21,AD2556)</f>
        <v>57315</v>
      </c>
      <c r="AD2556" s="40">
        <f>_xll.qlCalendarAdvance(calendar,$AD2555,AB2556,,,trigger)</f>
        <v>57319</v>
      </c>
      <c r="AE2556" s="40">
        <f>_xll.qlInterestRateIndexMaturity($Y$21,AD2556,)</f>
        <v>57409</v>
      </c>
      <c r="AF2556" s="43" t="e">
        <f>_xll.qlTenorBasisValue(TenorBasis3M,AD2556,_xll.ohTrigger(trigger,$Y$36))</f>
        <v>#NUM!</v>
      </c>
      <c r="AG2556" s="82" t="e">
        <f t="shared" si="92"/>
        <v>#NUM!</v>
      </c>
      <c r="AH2556" s="82">
        <f>_xll.qlIndexFixing($Y$21,$AC2556,TRUE,_xll.ohTrigger(trigger))</f>
        <v>1.2599853721367182E-2</v>
      </c>
      <c r="AI2556" s="43" t="e">
        <f>_xll.qlIndexFixing($Y$6,$AC2556,TRUE,trigger)</f>
        <v>#NUM!</v>
      </c>
      <c r="AJ2556" s="45" t="e">
        <f t="shared" si="93"/>
        <v>#NUM!</v>
      </c>
    </row>
    <row r="2557" spans="28:36" x14ac:dyDescent="0.2">
      <c r="AB2557" s="114" t="s">
        <v>87</v>
      </c>
      <c r="AC2557" s="40">
        <f>_xll.qlInterestRateIndexFixingDate($Y$21,AD2557)</f>
        <v>57322</v>
      </c>
      <c r="AD2557" s="40">
        <f>_xll.qlCalendarAdvance(calendar,$AD2556,AB2557,,,trigger)</f>
        <v>57326</v>
      </c>
      <c r="AE2557" s="40">
        <f>_xll.qlInterestRateIndexMaturity($Y$21,AD2557,)</f>
        <v>57416</v>
      </c>
      <c r="AF2557" s="43" t="e">
        <f>_xll.qlTenorBasisValue(TenorBasis3M,AD2557,_xll.ohTrigger(trigger,$Y$36))</f>
        <v>#NUM!</v>
      </c>
      <c r="AG2557" s="82" t="e">
        <f t="shared" si="92"/>
        <v>#NUM!</v>
      </c>
      <c r="AH2557" s="82">
        <f>_xll.qlIndexFixing($Y$21,$AC2557,TRUE,_xll.ohTrigger(trigger))</f>
        <v>1.2590099703071012E-2</v>
      </c>
      <c r="AI2557" s="43" t="e">
        <f>_xll.qlIndexFixing($Y$6,$AC2557,TRUE,trigger)</f>
        <v>#NUM!</v>
      </c>
      <c r="AJ2557" s="45" t="e">
        <f t="shared" si="93"/>
        <v>#NUM!</v>
      </c>
    </row>
    <row r="2558" spans="28:36" x14ac:dyDescent="0.2">
      <c r="AB2558" s="114" t="s">
        <v>87</v>
      </c>
      <c r="AC2558" s="40">
        <f>_xll.qlInterestRateIndexFixingDate($Y$21,AD2558)</f>
        <v>57329</v>
      </c>
      <c r="AD2558" s="40">
        <f>_xll.qlCalendarAdvance(calendar,$AD2557,AB2558,,,trigger)</f>
        <v>57333</v>
      </c>
      <c r="AE2558" s="40">
        <f>_xll.qlInterestRateIndexMaturity($Y$21,AD2558,)</f>
        <v>57423</v>
      </c>
      <c r="AF2558" s="43" t="e">
        <f>_xll.qlTenorBasisValue(TenorBasis3M,AD2558,_xll.ohTrigger(trigger,$Y$36))</f>
        <v>#NUM!</v>
      </c>
      <c r="AG2558" s="82" t="e">
        <f t="shared" si="92"/>
        <v>#NUM!</v>
      </c>
      <c r="AH2558" s="82">
        <f>_xll.qlIndexFixing($Y$21,$AC2558,TRUE,_xll.ohTrigger(trigger))</f>
        <v>1.2580382689392877E-2</v>
      </c>
      <c r="AI2558" s="43" t="e">
        <f>_xll.qlIndexFixing($Y$6,$AC2558,TRUE,trigger)</f>
        <v>#NUM!</v>
      </c>
      <c r="AJ2558" s="45" t="e">
        <f t="shared" si="93"/>
        <v>#NUM!</v>
      </c>
    </row>
    <row r="2559" spans="28:36" x14ac:dyDescent="0.2">
      <c r="AB2559" s="114" t="s">
        <v>87</v>
      </c>
      <c r="AC2559" s="40">
        <f>_xll.qlInterestRateIndexFixingDate($Y$21,AD2559)</f>
        <v>57335</v>
      </c>
      <c r="AD2559" s="40">
        <f>_xll.qlCalendarAdvance(calendar,$AD2558,AB2559,,,trigger)</f>
        <v>57341</v>
      </c>
      <c r="AE2559" s="40">
        <f>_xll.qlInterestRateIndexMaturity($Y$21,AD2559,)</f>
        <v>57431</v>
      </c>
      <c r="AF2559" s="43" t="e">
        <f>_xll.qlTenorBasisValue(TenorBasis3M,AD2559,_xll.ohTrigger(trigger,$Y$36))</f>
        <v>#NUM!</v>
      </c>
      <c r="AG2559" s="82" t="e">
        <f t="shared" si="92"/>
        <v>#NUM!</v>
      </c>
      <c r="AH2559" s="82">
        <f>_xll.qlIndexFixing($Y$21,$AC2559,TRUE,_xll.ohTrigger(trigger))</f>
        <v>1.2569322842338693E-2</v>
      </c>
      <c r="AI2559" s="43" t="e">
        <f>_xll.qlIndexFixing($Y$6,$AC2559,TRUE,trigger)</f>
        <v>#NUM!</v>
      </c>
      <c r="AJ2559" s="45" t="e">
        <f t="shared" si="93"/>
        <v>#NUM!</v>
      </c>
    </row>
    <row r="2560" spans="28:36" x14ac:dyDescent="0.2">
      <c r="AB2560" s="114" t="s">
        <v>87</v>
      </c>
      <c r="AC2560" s="40">
        <f>_xll.qlInterestRateIndexFixingDate($Y$21,AD2560)</f>
        <v>57343</v>
      </c>
      <c r="AD2560" s="40">
        <f>_xll.qlCalendarAdvance(calendar,$AD2559,AB2560,,,trigger)</f>
        <v>57348</v>
      </c>
      <c r="AE2560" s="40">
        <f>_xll.qlInterestRateIndexMaturity($Y$21,AD2560,)</f>
        <v>57438</v>
      </c>
      <c r="AF2560" s="43" t="e">
        <f>_xll.qlTenorBasisValue(TenorBasis3M,AD2560,_xll.ohTrigger(trigger,$Y$36))</f>
        <v>#NUM!</v>
      </c>
      <c r="AG2560" s="82" t="e">
        <f t="shared" si="92"/>
        <v>#NUM!</v>
      </c>
      <c r="AH2560" s="82">
        <f>_xll.qlIndexFixing($Y$21,$AC2560,TRUE,_xll.ohTrigger(trigger))</f>
        <v>1.2559685123372688E-2</v>
      </c>
      <c r="AI2560" s="43" t="e">
        <f>_xll.qlIndexFixing($Y$6,$AC2560,TRUE,trigger)</f>
        <v>#NUM!</v>
      </c>
      <c r="AJ2560" s="45" t="e">
        <f t="shared" si="93"/>
        <v>#NUM!</v>
      </c>
    </row>
    <row r="2561" spans="28:36" x14ac:dyDescent="0.2">
      <c r="AB2561" s="114" t="s">
        <v>87</v>
      </c>
      <c r="AC2561" s="40">
        <f>_xll.qlInterestRateIndexFixingDate($Y$21,AD2561)</f>
        <v>57353</v>
      </c>
      <c r="AD2561" s="40">
        <f>_xll.qlCalendarAdvance(calendar,$AD2560,AB2561,,,trigger)</f>
        <v>57355</v>
      </c>
      <c r="AE2561" s="40">
        <f>_xll.qlInterestRateIndexMaturity($Y$21,AD2561,)</f>
        <v>57445</v>
      </c>
      <c r="AF2561" s="43" t="e">
        <f>_xll.qlTenorBasisValue(TenorBasis3M,AD2561,_xll.ohTrigger(trigger,$Y$36))</f>
        <v>#NUM!</v>
      </c>
      <c r="AG2561" s="82" t="e">
        <f t="shared" si="92"/>
        <v>#NUM!</v>
      </c>
      <c r="AH2561" s="82">
        <f>_xll.qlIndexFixing($Y$21,$AC2561,TRUE,_xll.ohTrigger(trigger))</f>
        <v>1.2550084408184503E-2</v>
      </c>
      <c r="AI2561" s="43" t="e">
        <f>_xll.qlIndexFixing($Y$6,$AC2561,TRUE,trigger)</f>
        <v>#NUM!</v>
      </c>
      <c r="AJ2561" s="45" t="e">
        <f t="shared" si="93"/>
        <v>#NUM!</v>
      </c>
    </row>
    <row r="2562" spans="28:36" x14ac:dyDescent="0.2">
      <c r="AB2562" s="114" t="s">
        <v>87</v>
      </c>
      <c r="AC2562" s="40">
        <f>_xll.qlInterestRateIndexFixingDate($Y$21,AD2562)</f>
        <v>57360</v>
      </c>
      <c r="AD2562" s="40">
        <f>_xll.qlCalendarAdvance(calendar,$AD2561,AB2562,,,trigger)</f>
        <v>57362</v>
      </c>
      <c r="AE2562" s="40">
        <f>_xll.qlInterestRateIndexMaturity($Y$21,AD2562,)</f>
        <v>57452</v>
      </c>
      <c r="AF2562" s="43" t="e">
        <f>_xll.qlTenorBasisValue(TenorBasis3M,AD2562,_xll.ohTrigger(trigger,$Y$36))</f>
        <v>#NUM!</v>
      </c>
      <c r="AG2562" s="82" t="e">
        <f t="shared" si="92"/>
        <v>#NUM!</v>
      </c>
      <c r="AH2562" s="82">
        <f>_xll.qlIndexFixing($Y$21,$AC2562,TRUE,_xll.ohTrigger(trigger))</f>
        <v>1.2540520696508572E-2</v>
      </c>
      <c r="AI2562" s="43" t="e">
        <f>_xll.qlIndexFixing($Y$6,$AC2562,TRUE,trigger)</f>
        <v>#NUM!</v>
      </c>
      <c r="AJ2562" s="45" t="e">
        <f t="shared" si="93"/>
        <v>#NUM!</v>
      </c>
    </row>
    <row r="2563" spans="28:36" x14ac:dyDescent="0.2">
      <c r="AB2563" s="114" t="s">
        <v>87</v>
      </c>
      <c r="AC2563" s="40">
        <f>_xll.qlInterestRateIndexFixingDate($Y$21,AD2563)</f>
        <v>57367</v>
      </c>
      <c r="AD2563" s="40">
        <f>_xll.qlCalendarAdvance(calendar,$AD2562,AB2563,,,trigger)</f>
        <v>57369</v>
      </c>
      <c r="AE2563" s="40">
        <f>_xll.qlInterestRateIndexMaturity($Y$21,AD2563,)</f>
        <v>57459</v>
      </c>
      <c r="AF2563" s="43" t="e">
        <f>_xll.qlTenorBasisValue(TenorBasis3M,AD2563,_xll.ohTrigger(trigger,$Y$36))</f>
        <v>#NUM!</v>
      </c>
      <c r="AG2563" s="82" t="e">
        <f t="shared" si="92"/>
        <v>#NUM!</v>
      </c>
      <c r="AH2563" s="82">
        <f>_xll.qlIndexFixing($Y$21,$AC2563,TRUE,_xll.ohTrigger(trigger))</f>
        <v>1.2530993988082884E-2</v>
      </c>
      <c r="AI2563" s="43" t="e">
        <f>_xll.qlIndexFixing($Y$6,$AC2563,TRUE,trigger)</f>
        <v>#NUM!</v>
      </c>
      <c r="AJ2563" s="45" t="e">
        <f t="shared" si="93"/>
        <v>#NUM!</v>
      </c>
    </row>
    <row r="2564" spans="28:36" x14ac:dyDescent="0.2">
      <c r="AB2564" s="114" t="s">
        <v>87</v>
      </c>
      <c r="AC2564" s="40">
        <f>_xll.qlInterestRateIndexFixingDate($Y$21,AD2564)</f>
        <v>57374</v>
      </c>
      <c r="AD2564" s="40">
        <f>_xll.qlCalendarAdvance(calendar,$AD2563,AB2564,,,trigger)</f>
        <v>57376</v>
      </c>
      <c r="AE2564" s="40">
        <f>_xll.qlInterestRateIndexMaturity($Y$21,AD2564,)</f>
        <v>57465</v>
      </c>
      <c r="AF2564" s="43" t="e">
        <f>_xll.qlTenorBasisValue(TenorBasis3M,AD2564,_xll.ohTrigger(trigger,$Y$36))</f>
        <v>#NUM!</v>
      </c>
      <c r="AG2564" s="82" t="e">
        <f t="shared" ref="AG2564:AG2627" si="94">AI2564</f>
        <v>#NUM!</v>
      </c>
      <c r="AH2564" s="82">
        <f>_xll.qlIndexFixing($Y$21,$AC2564,TRUE,_xll.ohTrigger(trigger))</f>
        <v>1.2521957707673384E-2</v>
      </c>
      <c r="AI2564" s="43" t="e">
        <f>_xll.qlIndexFixing($Y$6,$AC2564,TRUE,trigger)</f>
        <v>#NUM!</v>
      </c>
      <c r="AJ2564" s="45" t="e">
        <f t="shared" ref="AJ2564:AJ2627" si="95">(AH2564-AI2564)*10000</f>
        <v>#NUM!</v>
      </c>
    </row>
    <row r="2565" spans="28:36" x14ac:dyDescent="0.2">
      <c r="AB2565" s="114" t="s">
        <v>87</v>
      </c>
      <c r="AC2565" s="40">
        <f>_xll.qlInterestRateIndexFixingDate($Y$21,AD2565)</f>
        <v>57381</v>
      </c>
      <c r="AD2565" s="40">
        <f>_xll.qlCalendarAdvance(calendar,$AD2564,AB2565,,,trigger)</f>
        <v>57383</v>
      </c>
      <c r="AE2565" s="40">
        <f>_xll.qlInterestRateIndexMaturity($Y$21,AD2565,)</f>
        <v>57472</v>
      </c>
      <c r="AF2565" s="43" t="e">
        <f>_xll.qlTenorBasisValue(TenorBasis3M,AD2565,_xll.ohTrigger(trigger,$Y$36))</f>
        <v>#NUM!</v>
      </c>
      <c r="AG2565" s="82" t="e">
        <f t="shared" si="94"/>
        <v>#NUM!</v>
      </c>
      <c r="AH2565" s="82">
        <f>_xll.qlIndexFixing($Y$21,$AC2565,TRUE,_xll.ohTrigger(trigger))</f>
        <v>1.2512502690175457E-2</v>
      </c>
      <c r="AI2565" s="43" t="e">
        <f>_xll.qlIndexFixing($Y$6,$AC2565,TRUE,trigger)</f>
        <v>#NUM!</v>
      </c>
      <c r="AJ2565" s="45" t="e">
        <f t="shared" si="95"/>
        <v>#NUM!</v>
      </c>
    </row>
    <row r="2566" spans="28:36" x14ac:dyDescent="0.2">
      <c r="AB2566" s="114" t="s">
        <v>87</v>
      </c>
      <c r="AC2566" s="40">
        <f>_xll.qlInterestRateIndexFixingDate($Y$21,AD2566)</f>
        <v>57388</v>
      </c>
      <c r="AD2566" s="40">
        <f>_xll.qlCalendarAdvance(calendar,$AD2565,AB2566,,,trigger)</f>
        <v>57390</v>
      </c>
      <c r="AE2566" s="40">
        <f>_xll.qlInterestRateIndexMaturity($Y$21,AD2566,)</f>
        <v>57479</v>
      </c>
      <c r="AF2566" s="43" t="e">
        <f>_xll.qlTenorBasisValue(TenorBasis3M,AD2566,_xll.ohTrigger(trigger,$Y$36))</f>
        <v>#NUM!</v>
      </c>
      <c r="AG2566" s="82" t="e">
        <f t="shared" si="94"/>
        <v>#NUM!</v>
      </c>
      <c r="AH2566" s="82">
        <f>_xll.qlIndexFixing($Y$21,$AC2566,TRUE,_xll.ohTrigger(trigger))</f>
        <v>1.2503084673627249E-2</v>
      </c>
      <c r="AI2566" s="43" t="e">
        <f>_xll.qlIndexFixing($Y$6,$AC2566,TRUE,trigger)</f>
        <v>#NUM!</v>
      </c>
      <c r="AJ2566" s="45" t="e">
        <f t="shared" si="95"/>
        <v>#NUM!</v>
      </c>
    </row>
    <row r="2567" spans="28:36" x14ac:dyDescent="0.2">
      <c r="AB2567" s="114" t="s">
        <v>87</v>
      </c>
      <c r="AC2567" s="40">
        <f>_xll.qlInterestRateIndexFixingDate($Y$21,AD2567)</f>
        <v>57395</v>
      </c>
      <c r="AD2567" s="40">
        <f>_xll.qlCalendarAdvance(calendar,$AD2566,AB2567,,,trigger)</f>
        <v>57397</v>
      </c>
      <c r="AE2567" s="40">
        <f>_xll.qlInterestRateIndexMaturity($Y$21,AD2567,)</f>
        <v>57486</v>
      </c>
      <c r="AF2567" s="43" t="e">
        <f>_xll.qlTenorBasisValue(TenorBasis3M,AD2567,_xll.ohTrigger(trigger,$Y$36))</f>
        <v>#NUM!</v>
      </c>
      <c r="AG2567" s="82" t="e">
        <f t="shared" si="94"/>
        <v>#NUM!</v>
      </c>
      <c r="AH2567" s="82">
        <f>_xll.qlIndexFixing($Y$21,$AC2567,TRUE,_xll.ohTrigger(trigger))</f>
        <v>1.2493703657769193E-2</v>
      </c>
      <c r="AI2567" s="43" t="e">
        <f>_xll.qlIndexFixing($Y$6,$AC2567,TRUE,trigger)</f>
        <v>#NUM!</v>
      </c>
      <c r="AJ2567" s="45" t="e">
        <f t="shared" si="95"/>
        <v>#NUM!</v>
      </c>
    </row>
    <row r="2568" spans="28:36" x14ac:dyDescent="0.2">
      <c r="AB2568" s="114" t="s">
        <v>87</v>
      </c>
      <c r="AC2568" s="40">
        <f>_xll.qlInterestRateIndexFixingDate($Y$21,AD2568)</f>
        <v>57402</v>
      </c>
      <c r="AD2568" s="40">
        <f>_xll.qlCalendarAdvance(calendar,$AD2567,AB2568,,,trigger)</f>
        <v>57404</v>
      </c>
      <c r="AE2568" s="40">
        <f>_xll.qlInterestRateIndexMaturity($Y$21,AD2568,)</f>
        <v>57496</v>
      </c>
      <c r="AF2568" s="43" t="e">
        <f>_xll.qlTenorBasisValue(TenorBasis3M,AD2568,_xll.ohTrigger(trigger,$Y$36))</f>
        <v>#NUM!</v>
      </c>
      <c r="AG2568" s="82" t="e">
        <f t="shared" si="94"/>
        <v>#NUM!</v>
      </c>
      <c r="AH2568" s="82">
        <f>_xll.qlIndexFixing($Y$21,$AC2568,TRUE,_xll.ohTrigger(trigger))</f>
        <v>1.248302780464848E-2</v>
      </c>
      <c r="AI2568" s="43" t="e">
        <f>_xll.qlIndexFixing($Y$6,$AC2568,TRUE,trigger)</f>
        <v>#NUM!</v>
      </c>
      <c r="AJ2568" s="45" t="e">
        <f t="shared" si="95"/>
        <v>#NUM!</v>
      </c>
    </row>
    <row r="2569" spans="28:36" x14ac:dyDescent="0.2">
      <c r="AB2569" s="114" t="s">
        <v>87</v>
      </c>
      <c r="AC2569" s="40">
        <f>_xll.qlInterestRateIndexFixingDate($Y$21,AD2569)</f>
        <v>57409</v>
      </c>
      <c r="AD2569" s="40">
        <f>_xll.qlCalendarAdvance(calendar,$AD2568,AB2569,,,trigger)</f>
        <v>57411</v>
      </c>
      <c r="AE2569" s="40">
        <f>_xll.qlInterestRateIndexMaturity($Y$21,AD2569,)</f>
        <v>57503</v>
      </c>
      <c r="AF2569" s="43" t="e">
        <f>_xll.qlTenorBasisValue(TenorBasis3M,AD2569,_xll.ohTrigger(trigger,$Y$36))</f>
        <v>#NUM!</v>
      </c>
      <c r="AG2569" s="82" t="e">
        <f t="shared" si="94"/>
        <v>#NUM!</v>
      </c>
      <c r="AH2569" s="82">
        <f>_xll.qlIndexFixing($Y$21,$AC2569,TRUE,_xll.ohTrigger(trigger))</f>
        <v>1.2473727752454044E-2</v>
      </c>
      <c r="AI2569" s="43" t="e">
        <f>_xll.qlIndexFixing($Y$6,$AC2569,TRUE,trigger)</f>
        <v>#NUM!</v>
      </c>
      <c r="AJ2569" s="45" t="e">
        <f t="shared" si="95"/>
        <v>#NUM!</v>
      </c>
    </row>
    <row r="2570" spans="28:36" x14ac:dyDescent="0.2">
      <c r="AB2570" s="114" t="s">
        <v>87</v>
      </c>
      <c r="AC2570" s="40">
        <f>_xll.qlInterestRateIndexFixingDate($Y$21,AD2570)</f>
        <v>57416</v>
      </c>
      <c r="AD2570" s="40">
        <f>_xll.qlCalendarAdvance(calendar,$AD2569,AB2570,,,trigger)</f>
        <v>57418</v>
      </c>
      <c r="AE2570" s="40">
        <f>_xll.qlInterestRateIndexMaturity($Y$21,AD2570,)</f>
        <v>57510</v>
      </c>
      <c r="AF2570" s="43" t="e">
        <f>_xll.qlTenorBasisValue(TenorBasis3M,AD2570,_xll.ohTrigger(trigger,$Y$36))</f>
        <v>#NUM!</v>
      </c>
      <c r="AG2570" s="82" t="e">
        <f t="shared" si="94"/>
        <v>#NUM!</v>
      </c>
      <c r="AH2570" s="82">
        <f>_xll.qlIndexFixing($Y$21,$AC2570,TRUE,_xll.ohTrigger(trigger))</f>
        <v>1.2464464704685218E-2</v>
      </c>
      <c r="AI2570" s="43" t="e">
        <f>_xll.qlIndexFixing($Y$6,$AC2570,TRUE,trigger)</f>
        <v>#NUM!</v>
      </c>
      <c r="AJ2570" s="45" t="e">
        <f t="shared" si="95"/>
        <v>#NUM!</v>
      </c>
    </row>
    <row r="2571" spans="28:36" x14ac:dyDescent="0.2">
      <c r="AB2571" s="114" t="s">
        <v>87</v>
      </c>
      <c r="AC2571" s="40">
        <f>_xll.qlInterestRateIndexFixingDate($Y$21,AD2571)</f>
        <v>57423</v>
      </c>
      <c r="AD2571" s="40">
        <f>_xll.qlCalendarAdvance(calendar,$AD2570,AB2571,,,trigger)</f>
        <v>57425</v>
      </c>
      <c r="AE2571" s="40">
        <f>_xll.qlInterestRateIndexMaturity($Y$21,AD2571,)</f>
        <v>57517</v>
      </c>
      <c r="AF2571" s="43" t="e">
        <f>_xll.qlTenorBasisValue(TenorBasis3M,AD2571,_xll.ohTrigger(trigger,$Y$36))</f>
        <v>#NUM!</v>
      </c>
      <c r="AG2571" s="82" t="e">
        <f t="shared" si="94"/>
        <v>#NUM!</v>
      </c>
      <c r="AH2571" s="82">
        <f>_xll.qlIndexFixing($Y$21,$AC2571,TRUE,_xll.ohTrigger(trigger))</f>
        <v>1.2455238661081341E-2</v>
      </c>
      <c r="AI2571" s="43" t="e">
        <f>_xll.qlIndexFixing($Y$6,$AC2571,TRUE,trigger)</f>
        <v>#NUM!</v>
      </c>
      <c r="AJ2571" s="45" t="e">
        <f t="shared" si="95"/>
        <v>#NUM!</v>
      </c>
    </row>
    <row r="2572" spans="28:36" x14ac:dyDescent="0.2">
      <c r="AB2572" s="114" t="s">
        <v>87</v>
      </c>
      <c r="AC2572" s="40">
        <f>_xll.qlInterestRateIndexFixingDate($Y$21,AD2572)</f>
        <v>57430</v>
      </c>
      <c r="AD2572" s="40">
        <f>_xll.qlCalendarAdvance(calendar,$AD2571,AB2572,,,trigger)</f>
        <v>57432</v>
      </c>
      <c r="AE2572" s="40">
        <f>_xll.qlInterestRateIndexMaturity($Y$21,AD2572,)</f>
        <v>57524</v>
      </c>
      <c r="AF2572" s="43" t="e">
        <f>_xll.qlTenorBasisValue(TenorBasis3M,AD2572,_xll.ohTrigger(trigger,$Y$36))</f>
        <v>#NUM!</v>
      </c>
      <c r="AG2572" s="82" t="e">
        <f t="shared" si="94"/>
        <v>#NUM!</v>
      </c>
      <c r="AH2572" s="82">
        <f>_xll.qlIndexFixing($Y$21,$AC2572,TRUE,_xll.ohTrigger(trigger))</f>
        <v>1.2446049621380885E-2</v>
      </c>
      <c r="AI2572" s="43" t="e">
        <f>_xll.qlIndexFixing($Y$6,$AC2572,TRUE,trigger)</f>
        <v>#NUM!</v>
      </c>
      <c r="AJ2572" s="45" t="e">
        <f t="shared" si="95"/>
        <v>#NUM!</v>
      </c>
    </row>
    <row r="2573" spans="28:36" x14ac:dyDescent="0.2">
      <c r="AB2573" s="114" t="s">
        <v>87</v>
      </c>
      <c r="AC2573" s="40">
        <f>_xll.qlInterestRateIndexFixingDate($Y$21,AD2573)</f>
        <v>57437</v>
      </c>
      <c r="AD2573" s="40">
        <f>_xll.qlCalendarAdvance(calendar,$AD2572,AB2573,,,trigger)</f>
        <v>57439</v>
      </c>
      <c r="AE2573" s="40">
        <f>_xll.qlInterestRateIndexMaturity($Y$21,AD2573,)</f>
        <v>57530</v>
      </c>
      <c r="AF2573" s="43" t="e">
        <f>_xll.qlTenorBasisValue(TenorBasis3M,AD2573,_xll.ohTrigger(trigger,$Y$36))</f>
        <v>#NUM!</v>
      </c>
      <c r="AG2573" s="82" t="e">
        <f t="shared" si="94"/>
        <v>#NUM!</v>
      </c>
      <c r="AH2573" s="82">
        <f>_xll.qlIndexFixing($Y$21,$AC2573,TRUE,_xll.ohTrigger(trigger))</f>
        <v>1.2437329699189795E-2</v>
      </c>
      <c r="AI2573" s="43" t="e">
        <f>_xll.qlIndexFixing($Y$6,$AC2573,TRUE,trigger)</f>
        <v>#NUM!</v>
      </c>
      <c r="AJ2573" s="45" t="e">
        <f t="shared" si="95"/>
        <v>#NUM!</v>
      </c>
    </row>
    <row r="2574" spans="28:36" x14ac:dyDescent="0.2">
      <c r="AB2574" s="114" t="s">
        <v>87</v>
      </c>
      <c r="AC2574" s="40">
        <f>_xll.qlInterestRateIndexFixingDate($Y$21,AD2574)</f>
        <v>57444</v>
      </c>
      <c r="AD2574" s="40">
        <f>_xll.qlCalendarAdvance(calendar,$AD2573,AB2574,,,trigger)</f>
        <v>57446</v>
      </c>
      <c r="AE2574" s="40">
        <f>_xll.qlInterestRateIndexMaturity($Y$21,AD2574,)</f>
        <v>57537</v>
      </c>
      <c r="AF2574" s="43" t="e">
        <f>_xll.qlTenorBasisValue(TenorBasis3M,AD2574,_xll.ohTrigger(trigger,$Y$36))</f>
        <v>#NUM!</v>
      </c>
      <c r="AG2574" s="82" t="e">
        <f t="shared" si="94"/>
        <v>#NUM!</v>
      </c>
      <c r="AH2574" s="82">
        <f>_xll.qlIndexFixing($Y$21,$AC2574,TRUE,_xll.ohTrigger(trigger))</f>
        <v>1.2428212337827205E-2</v>
      </c>
      <c r="AI2574" s="43" t="e">
        <f>_xll.qlIndexFixing($Y$6,$AC2574,TRUE,trigger)</f>
        <v>#NUM!</v>
      </c>
      <c r="AJ2574" s="45" t="e">
        <f t="shared" si="95"/>
        <v>#NUM!</v>
      </c>
    </row>
    <row r="2575" spans="28:36" x14ac:dyDescent="0.2">
      <c r="AB2575" s="114" t="s">
        <v>87</v>
      </c>
      <c r="AC2575" s="40">
        <f>_xll.qlInterestRateIndexFixingDate($Y$21,AD2575)</f>
        <v>57451</v>
      </c>
      <c r="AD2575" s="40">
        <f>_xll.qlCalendarAdvance(calendar,$AD2574,AB2575,,,trigger)</f>
        <v>57453</v>
      </c>
      <c r="AE2575" s="40">
        <f>_xll.qlInterestRateIndexMaturity($Y$21,AD2575,)</f>
        <v>57544</v>
      </c>
      <c r="AF2575" s="43" t="e">
        <f>_xll.qlTenorBasisValue(TenorBasis3M,AD2575,_xll.ohTrigger(trigger,$Y$36))</f>
        <v>#NUM!</v>
      </c>
      <c r="AG2575" s="82" t="e">
        <f t="shared" si="94"/>
        <v>#NUM!</v>
      </c>
      <c r="AH2575" s="82">
        <f>_xll.qlIndexFixing($Y$21,$AC2575,TRUE,_xll.ohTrigger(trigger))</f>
        <v>1.2419131978105048E-2</v>
      </c>
      <c r="AI2575" s="43" t="e">
        <f>_xll.qlIndexFixing($Y$6,$AC2575,TRUE,trigger)</f>
        <v>#NUM!</v>
      </c>
      <c r="AJ2575" s="45" t="e">
        <f t="shared" si="95"/>
        <v>#NUM!</v>
      </c>
    </row>
    <row r="2576" spans="28:36" x14ac:dyDescent="0.2">
      <c r="AB2576" s="114" t="s">
        <v>87</v>
      </c>
      <c r="AC2576" s="40">
        <f>_xll.qlInterestRateIndexFixingDate($Y$21,AD2576)</f>
        <v>57454</v>
      </c>
      <c r="AD2576" s="40">
        <f>_xll.qlCalendarAdvance(calendar,$AD2575,AB2576,,,trigger)</f>
        <v>57460</v>
      </c>
      <c r="AE2576" s="40">
        <f>_xll.qlInterestRateIndexMaturity($Y$21,AD2576,)</f>
        <v>57551</v>
      </c>
      <c r="AF2576" s="43" t="e">
        <f>_xll.qlTenorBasisValue(TenorBasis3M,AD2576,_xll.ohTrigger(trigger,$Y$36))</f>
        <v>#NUM!</v>
      </c>
      <c r="AG2576" s="82" t="e">
        <f t="shared" si="94"/>
        <v>#NUM!</v>
      </c>
      <c r="AH2576" s="82">
        <f>_xll.qlIndexFixing($Y$21,$AC2576,TRUE,_xll.ohTrigger(trigger))</f>
        <v>1.2410088619770339E-2</v>
      </c>
      <c r="AI2576" s="43" t="e">
        <f>_xll.qlIndexFixing($Y$6,$AC2576,TRUE,trigger)</f>
        <v>#NUM!</v>
      </c>
      <c r="AJ2576" s="45" t="e">
        <f t="shared" si="95"/>
        <v>#NUM!</v>
      </c>
    </row>
    <row r="2577" spans="28:36" x14ac:dyDescent="0.2">
      <c r="AB2577" s="114" t="s">
        <v>87</v>
      </c>
      <c r="AC2577" s="40">
        <f>_xll.qlInterestRateIndexFixingDate($Y$21,AD2577)</f>
        <v>57462</v>
      </c>
      <c r="AD2577" s="40">
        <f>_xll.qlCalendarAdvance(calendar,$AD2576,AB2577,,,trigger)</f>
        <v>57467</v>
      </c>
      <c r="AE2577" s="40">
        <f>_xll.qlInterestRateIndexMaturity($Y$21,AD2577,)</f>
        <v>57559</v>
      </c>
      <c r="AF2577" s="43" t="e">
        <f>_xll.qlTenorBasisValue(TenorBasis3M,AD2577,_xll.ohTrigger(trigger,$Y$36))</f>
        <v>#NUM!</v>
      </c>
      <c r="AG2577" s="82" t="e">
        <f t="shared" si="94"/>
        <v>#NUM!</v>
      </c>
      <c r="AH2577" s="82">
        <f>_xll.qlIndexFixing($Y$21,$AC2577,TRUE,_xll.ohTrigger(trigger))</f>
        <v>1.2400659472385826E-2</v>
      </c>
      <c r="AI2577" s="43" t="e">
        <f>_xll.qlIndexFixing($Y$6,$AC2577,TRUE,trigger)</f>
        <v>#NUM!</v>
      </c>
      <c r="AJ2577" s="45" t="e">
        <f t="shared" si="95"/>
        <v>#NUM!</v>
      </c>
    </row>
    <row r="2578" spans="28:36" x14ac:dyDescent="0.2">
      <c r="AB2578" s="114" t="s">
        <v>87</v>
      </c>
      <c r="AC2578" s="40">
        <f>_xll.qlInterestRateIndexFixingDate($Y$21,AD2578)</f>
        <v>57472</v>
      </c>
      <c r="AD2578" s="40">
        <f>_xll.qlCalendarAdvance(calendar,$AD2577,AB2578,,,trigger)</f>
        <v>57474</v>
      </c>
      <c r="AE2578" s="40">
        <f>_xll.qlInterestRateIndexMaturity($Y$21,AD2578,)</f>
        <v>57566</v>
      </c>
      <c r="AF2578" s="43" t="e">
        <f>_xll.qlTenorBasisValue(TenorBasis3M,AD2578,_xll.ohTrigger(trigger,$Y$36))</f>
        <v>#NUM!</v>
      </c>
      <c r="AG2578" s="82" t="e">
        <f t="shared" si="94"/>
        <v>#NUM!</v>
      </c>
      <c r="AH2578" s="82">
        <f>_xll.qlIndexFixing($Y$21,$AC2578,TRUE,_xll.ohTrigger(trigger))</f>
        <v>1.2391692450691959E-2</v>
      </c>
      <c r="AI2578" s="43" t="e">
        <f>_xll.qlIndexFixing($Y$6,$AC2578,TRUE,trigger)</f>
        <v>#NUM!</v>
      </c>
      <c r="AJ2578" s="45" t="e">
        <f t="shared" si="95"/>
        <v>#NUM!</v>
      </c>
    </row>
    <row r="2579" spans="28:36" x14ac:dyDescent="0.2">
      <c r="AB2579" s="114" t="s">
        <v>87</v>
      </c>
      <c r="AC2579" s="40">
        <f>_xll.qlInterestRateIndexFixingDate($Y$21,AD2579)</f>
        <v>57479</v>
      </c>
      <c r="AD2579" s="40">
        <f>_xll.qlCalendarAdvance(calendar,$AD2578,AB2579,,,trigger)</f>
        <v>57481</v>
      </c>
      <c r="AE2579" s="40">
        <f>_xll.qlInterestRateIndexMaturity($Y$21,AD2579,)</f>
        <v>57573</v>
      </c>
      <c r="AF2579" s="43" t="e">
        <f>_xll.qlTenorBasisValue(TenorBasis3M,AD2579,_xll.ohTrigger(trigger,$Y$36))</f>
        <v>#NUM!</v>
      </c>
      <c r="AG2579" s="82" t="e">
        <f t="shared" si="94"/>
        <v>#NUM!</v>
      </c>
      <c r="AH2579" s="82">
        <f>_xll.qlIndexFixing($Y$21,$AC2579,TRUE,_xll.ohTrigger(trigger))</f>
        <v>1.2382762431105554E-2</v>
      </c>
      <c r="AI2579" s="43" t="e">
        <f>_xll.qlIndexFixing($Y$6,$AC2579,TRUE,trigger)</f>
        <v>#NUM!</v>
      </c>
      <c r="AJ2579" s="45" t="e">
        <f t="shared" si="95"/>
        <v>#NUM!</v>
      </c>
    </row>
    <row r="2580" spans="28:36" x14ac:dyDescent="0.2">
      <c r="AB2580" s="114" t="s">
        <v>87</v>
      </c>
      <c r="AC2580" s="40">
        <f>_xll.qlInterestRateIndexFixingDate($Y$21,AD2580)</f>
        <v>57486</v>
      </c>
      <c r="AD2580" s="40">
        <f>_xll.qlCalendarAdvance(calendar,$AD2579,AB2580,,,trigger)</f>
        <v>57488</v>
      </c>
      <c r="AE2580" s="40">
        <f>_xll.qlInterestRateIndexMaturity($Y$21,AD2580,)</f>
        <v>57580</v>
      </c>
      <c r="AF2580" s="43" t="e">
        <f>_xll.qlTenorBasisValue(TenorBasis3M,AD2580,_xll.ohTrigger(trigger,$Y$36))</f>
        <v>#NUM!</v>
      </c>
      <c r="AG2580" s="82" t="e">
        <f t="shared" si="94"/>
        <v>#NUM!</v>
      </c>
      <c r="AH2580" s="82">
        <f>_xll.qlIndexFixing($Y$21,$AC2580,TRUE,_xll.ohTrigger(trigger))</f>
        <v>1.2373869413373775E-2</v>
      </c>
      <c r="AI2580" s="43" t="e">
        <f>_xll.qlIndexFixing($Y$6,$AC2580,TRUE,trigger)</f>
        <v>#NUM!</v>
      </c>
      <c r="AJ2580" s="45" t="e">
        <f t="shared" si="95"/>
        <v>#NUM!</v>
      </c>
    </row>
    <row r="2581" spans="28:36" x14ac:dyDescent="0.2">
      <c r="AB2581" s="114" t="s">
        <v>87</v>
      </c>
      <c r="AC2581" s="40">
        <f>_xll.qlInterestRateIndexFixingDate($Y$21,AD2581)</f>
        <v>57493</v>
      </c>
      <c r="AD2581" s="40">
        <f>_xll.qlCalendarAdvance(calendar,$AD2580,AB2581,,,trigger)</f>
        <v>57495</v>
      </c>
      <c r="AE2581" s="40">
        <f>_xll.qlInterestRateIndexMaturity($Y$21,AD2581,)</f>
        <v>57587</v>
      </c>
      <c r="AF2581" s="43" t="e">
        <f>_xll.qlTenorBasisValue(TenorBasis3M,AD2581,_xll.ohTrigger(trigger,$Y$36))</f>
        <v>#NUM!</v>
      </c>
      <c r="AG2581" s="82" t="e">
        <f t="shared" si="94"/>
        <v>#NUM!</v>
      </c>
      <c r="AH2581" s="82">
        <f>_xll.qlIndexFixing($Y$21,$AC2581,TRUE,_xll.ohTrigger(trigger))</f>
        <v>1.2365013397247252E-2</v>
      </c>
      <c r="AI2581" s="43" t="e">
        <f>_xll.qlIndexFixing($Y$6,$AC2581,TRUE,trigger)</f>
        <v>#NUM!</v>
      </c>
      <c r="AJ2581" s="45" t="e">
        <f t="shared" si="95"/>
        <v>#NUM!</v>
      </c>
    </row>
    <row r="2582" spans="28:36" x14ac:dyDescent="0.2">
      <c r="AB2582" s="114" t="s">
        <v>87</v>
      </c>
      <c r="AC2582" s="40">
        <f>_xll.qlInterestRateIndexFixingDate($Y$21,AD2582)</f>
        <v>57500</v>
      </c>
      <c r="AD2582" s="40">
        <f>_xll.qlCalendarAdvance(calendar,$AD2581,AB2582,,,trigger)</f>
        <v>57502</v>
      </c>
      <c r="AE2582" s="40">
        <f>_xll.qlInterestRateIndexMaturity($Y$21,AD2582,)</f>
        <v>57594</v>
      </c>
      <c r="AF2582" s="43" t="e">
        <f>_xll.qlTenorBasisValue(TenorBasis3M,AD2582,_xll.ohTrigger(trigger,$Y$36))</f>
        <v>#NUM!</v>
      </c>
      <c r="AG2582" s="82" t="e">
        <f t="shared" si="94"/>
        <v>#NUM!</v>
      </c>
      <c r="AH2582" s="82">
        <f>_xll.qlIndexFixing($Y$21,$AC2582,TRUE,_xll.ohTrigger(trigger))</f>
        <v>1.235619438247141E-2</v>
      </c>
      <c r="AI2582" s="43" t="e">
        <f>_xll.qlIndexFixing($Y$6,$AC2582,TRUE,trigger)</f>
        <v>#NUM!</v>
      </c>
      <c r="AJ2582" s="45" t="e">
        <f t="shared" si="95"/>
        <v>#NUM!</v>
      </c>
    </row>
    <row r="2583" spans="28:36" x14ac:dyDescent="0.2">
      <c r="AB2583" s="114" t="s">
        <v>87</v>
      </c>
      <c r="AC2583" s="40">
        <f>_xll.qlInterestRateIndexFixingDate($Y$21,AD2583)</f>
        <v>57507</v>
      </c>
      <c r="AD2583" s="40">
        <f>_xll.qlCalendarAdvance(calendar,$AD2582,AB2583,,,trigger)</f>
        <v>57509</v>
      </c>
      <c r="AE2583" s="40">
        <f>_xll.qlInterestRateIndexMaturity($Y$21,AD2583,)</f>
        <v>57601</v>
      </c>
      <c r="AF2583" s="43" t="e">
        <f>_xll.qlTenorBasisValue(TenorBasis3M,AD2583,_xll.ohTrigger(trigger,$Y$36))</f>
        <v>#NUM!</v>
      </c>
      <c r="AG2583" s="82" t="e">
        <f t="shared" si="94"/>
        <v>#NUM!</v>
      </c>
      <c r="AH2583" s="82">
        <f>_xll.qlIndexFixing($Y$21,$AC2583,TRUE,_xll.ohTrigger(trigger))</f>
        <v>1.2347412368801224E-2</v>
      </c>
      <c r="AI2583" s="43" t="e">
        <f>_xll.qlIndexFixing($Y$6,$AC2583,TRUE,trigger)</f>
        <v>#NUM!</v>
      </c>
      <c r="AJ2583" s="45" t="e">
        <f t="shared" si="95"/>
        <v>#NUM!</v>
      </c>
    </row>
    <row r="2584" spans="28:36" x14ac:dyDescent="0.2">
      <c r="AB2584" s="114" t="s">
        <v>87</v>
      </c>
      <c r="AC2584" s="40">
        <f>_xll.qlInterestRateIndexFixingDate($Y$21,AD2584)</f>
        <v>57514</v>
      </c>
      <c r="AD2584" s="40">
        <f>_xll.qlCalendarAdvance(calendar,$AD2583,AB2584,,,trigger)</f>
        <v>57516</v>
      </c>
      <c r="AE2584" s="40">
        <f>_xll.qlInterestRateIndexMaturity($Y$21,AD2584,)</f>
        <v>57608</v>
      </c>
      <c r="AF2584" s="43" t="e">
        <f>_xll.qlTenorBasisValue(TenorBasis3M,AD2584,_xll.ohTrigger(trigger,$Y$36))</f>
        <v>#NUM!</v>
      </c>
      <c r="AG2584" s="82" t="e">
        <f t="shared" si="94"/>
        <v>#NUM!</v>
      </c>
      <c r="AH2584" s="82">
        <f>_xll.qlIndexFixing($Y$21,$AC2584,TRUE,_xll.ohTrigger(trigger))</f>
        <v>1.23386673559882E-2</v>
      </c>
      <c r="AI2584" s="43" t="e">
        <f>_xll.qlIndexFixing($Y$6,$AC2584,TRUE,trigger)</f>
        <v>#NUM!</v>
      </c>
      <c r="AJ2584" s="45" t="e">
        <f t="shared" si="95"/>
        <v>#NUM!</v>
      </c>
    </row>
    <row r="2585" spans="28:36" x14ac:dyDescent="0.2">
      <c r="AB2585" s="114" t="s">
        <v>87</v>
      </c>
      <c r="AC2585" s="40">
        <f>_xll.qlInterestRateIndexFixingDate($Y$21,AD2585)</f>
        <v>57521</v>
      </c>
      <c r="AD2585" s="40">
        <f>_xll.qlCalendarAdvance(calendar,$AD2584,AB2585,,,trigger)</f>
        <v>57523</v>
      </c>
      <c r="AE2585" s="40">
        <f>_xll.qlInterestRateIndexMaturity($Y$21,AD2585,)</f>
        <v>57615</v>
      </c>
      <c r="AF2585" s="43" t="e">
        <f>_xll.qlTenorBasisValue(TenorBasis3M,AD2585,_xll.ohTrigger(trigger,$Y$36))</f>
        <v>#NUM!</v>
      </c>
      <c r="AG2585" s="82" t="e">
        <f t="shared" si="94"/>
        <v>#NUM!</v>
      </c>
      <c r="AH2585" s="82">
        <f>_xll.qlIndexFixing($Y$21,$AC2585,TRUE,_xll.ohTrigger(trigger))</f>
        <v>1.2329959343782971E-2</v>
      </c>
      <c r="AI2585" s="43" t="e">
        <f>_xll.qlIndexFixing($Y$6,$AC2585,TRUE,trigger)</f>
        <v>#NUM!</v>
      </c>
      <c r="AJ2585" s="45" t="e">
        <f t="shared" si="95"/>
        <v>#NUM!</v>
      </c>
    </row>
    <row r="2586" spans="28:36" x14ac:dyDescent="0.2">
      <c r="AB2586" s="114" t="s">
        <v>87</v>
      </c>
      <c r="AC2586" s="40">
        <f>_xll.qlInterestRateIndexFixingDate($Y$21,AD2586)</f>
        <v>57528</v>
      </c>
      <c r="AD2586" s="40">
        <f>_xll.qlCalendarAdvance(calendar,$AD2585,AB2586,,,trigger)</f>
        <v>57530</v>
      </c>
      <c r="AE2586" s="40">
        <f>_xll.qlInterestRateIndexMaturity($Y$21,AD2586,)</f>
        <v>57622</v>
      </c>
      <c r="AF2586" s="43" t="e">
        <f>_xll.qlTenorBasisValue(TenorBasis3M,AD2586,_xll.ohTrigger(trigger,$Y$36))</f>
        <v>#NUM!</v>
      </c>
      <c r="AG2586" s="82" t="e">
        <f t="shared" si="94"/>
        <v>#NUM!</v>
      </c>
      <c r="AH2586" s="82">
        <f>_xll.qlIndexFixing($Y$21,$AC2586,TRUE,_xll.ohTrigger(trigger))</f>
        <v>1.2321288331940515E-2</v>
      </c>
      <c r="AI2586" s="43" t="e">
        <f>_xll.qlIndexFixing($Y$6,$AC2586,TRUE,trigger)</f>
        <v>#NUM!</v>
      </c>
      <c r="AJ2586" s="45" t="e">
        <f t="shared" si="95"/>
        <v>#NUM!</v>
      </c>
    </row>
    <row r="2587" spans="28:36" x14ac:dyDescent="0.2">
      <c r="AB2587" s="114" t="s">
        <v>87</v>
      </c>
      <c r="AC2587" s="40">
        <f>_xll.qlInterestRateIndexFixingDate($Y$21,AD2587)</f>
        <v>57535</v>
      </c>
      <c r="AD2587" s="40">
        <f>_xll.qlCalendarAdvance(calendar,$AD2586,AB2587,,,trigger)</f>
        <v>57537</v>
      </c>
      <c r="AE2587" s="40">
        <f>_xll.qlInterestRateIndexMaturity($Y$21,AD2587,)</f>
        <v>57629</v>
      </c>
      <c r="AF2587" s="43" t="e">
        <f>_xll.qlTenorBasisValue(TenorBasis3M,AD2587,_xll.ohTrigger(trigger,$Y$36))</f>
        <v>#NUM!</v>
      </c>
      <c r="AG2587" s="82" t="e">
        <f t="shared" si="94"/>
        <v>#NUM!</v>
      </c>
      <c r="AH2587" s="82">
        <f>_xll.qlIndexFixing($Y$21,$AC2587,TRUE,_xll.ohTrigger(trigger))</f>
        <v>1.2312654320214073E-2</v>
      </c>
      <c r="AI2587" s="43" t="e">
        <f>_xll.qlIndexFixing($Y$6,$AC2587,TRUE,trigger)</f>
        <v>#NUM!</v>
      </c>
      <c r="AJ2587" s="45" t="e">
        <f t="shared" si="95"/>
        <v>#NUM!</v>
      </c>
    </row>
    <row r="2588" spans="28:36" x14ac:dyDescent="0.2">
      <c r="AB2588" s="114" t="s">
        <v>87</v>
      </c>
      <c r="AC2588" s="40">
        <f>_xll.qlInterestRateIndexFixingDate($Y$21,AD2588)</f>
        <v>57542</v>
      </c>
      <c r="AD2588" s="40">
        <f>_xll.qlCalendarAdvance(calendar,$AD2587,AB2588,,,trigger)</f>
        <v>57544</v>
      </c>
      <c r="AE2588" s="40">
        <f>_xll.qlInterestRateIndexMaturity($Y$21,AD2588,)</f>
        <v>57636</v>
      </c>
      <c r="AF2588" s="43" t="e">
        <f>_xll.qlTenorBasisValue(TenorBasis3M,AD2588,_xll.ohTrigger(trigger,$Y$36))</f>
        <v>#NUM!</v>
      </c>
      <c r="AG2588" s="82" t="e">
        <f t="shared" si="94"/>
        <v>#NUM!</v>
      </c>
      <c r="AH2588" s="82">
        <f>_xll.qlIndexFixing($Y$21,$AC2588,TRUE,_xll.ohTrigger(trigger))</f>
        <v>1.2304057308362102E-2</v>
      </c>
      <c r="AI2588" s="43" t="e">
        <f>_xll.qlIndexFixing($Y$6,$AC2588,TRUE,trigger)</f>
        <v>#NUM!</v>
      </c>
      <c r="AJ2588" s="45" t="e">
        <f t="shared" si="95"/>
        <v>#NUM!</v>
      </c>
    </row>
    <row r="2589" spans="28:36" x14ac:dyDescent="0.2">
      <c r="AB2589" s="114" t="s">
        <v>87</v>
      </c>
      <c r="AC2589" s="40">
        <f>_xll.qlInterestRateIndexFixingDate($Y$21,AD2589)</f>
        <v>57549</v>
      </c>
      <c r="AD2589" s="40">
        <f>_xll.qlCalendarAdvance(calendar,$AD2588,AB2589,,,trigger)</f>
        <v>57551</v>
      </c>
      <c r="AE2589" s="40">
        <f>_xll.qlInterestRateIndexMaturity($Y$21,AD2589,)</f>
        <v>57643</v>
      </c>
      <c r="AF2589" s="43" t="e">
        <f>_xll.qlTenorBasisValue(TenorBasis3M,AD2589,_xll.ohTrigger(trigger,$Y$36))</f>
        <v>#NUM!</v>
      </c>
      <c r="AG2589" s="82" t="e">
        <f t="shared" si="94"/>
        <v>#NUM!</v>
      </c>
      <c r="AH2589" s="82">
        <f>_xll.qlIndexFixing($Y$21,$AC2589,TRUE,_xll.ohTrigger(trigger))</f>
        <v>1.2295497296141314E-2</v>
      </c>
      <c r="AI2589" s="43" t="e">
        <f>_xll.qlIndexFixing($Y$6,$AC2589,TRUE,trigger)</f>
        <v>#NUM!</v>
      </c>
      <c r="AJ2589" s="45" t="e">
        <f t="shared" si="95"/>
        <v>#NUM!</v>
      </c>
    </row>
    <row r="2590" spans="28:36" x14ac:dyDescent="0.2">
      <c r="AB2590" s="114" t="s">
        <v>87</v>
      </c>
      <c r="AC2590" s="40">
        <f>_xll.qlInterestRateIndexFixingDate($Y$21,AD2590)</f>
        <v>57556</v>
      </c>
      <c r="AD2590" s="40">
        <f>_xll.qlCalendarAdvance(calendar,$AD2589,AB2590,,,trigger)</f>
        <v>57558</v>
      </c>
      <c r="AE2590" s="40">
        <f>_xll.qlInterestRateIndexMaturity($Y$21,AD2590,)</f>
        <v>57650</v>
      </c>
      <c r="AF2590" s="43" t="e">
        <f>_xll.qlTenorBasisValue(TenorBasis3M,AD2590,_xll.ohTrigger(trigger,$Y$36))</f>
        <v>#NUM!</v>
      </c>
      <c r="AG2590" s="82" t="e">
        <f t="shared" si="94"/>
        <v>#NUM!</v>
      </c>
      <c r="AH2590" s="82">
        <f>_xll.qlIndexFixing($Y$21,$AC2590,TRUE,_xll.ohTrigger(trigger))</f>
        <v>1.228697428330669E-2</v>
      </c>
      <c r="AI2590" s="43" t="e">
        <f>_xll.qlIndexFixing($Y$6,$AC2590,TRUE,trigger)</f>
        <v>#NUM!</v>
      </c>
      <c r="AJ2590" s="45" t="e">
        <f t="shared" si="95"/>
        <v>#NUM!</v>
      </c>
    </row>
    <row r="2591" spans="28:36" x14ac:dyDescent="0.2">
      <c r="AB2591" s="114" t="s">
        <v>87</v>
      </c>
      <c r="AC2591" s="40">
        <f>_xll.qlInterestRateIndexFixingDate($Y$21,AD2591)</f>
        <v>57563</v>
      </c>
      <c r="AD2591" s="40">
        <f>_xll.qlCalendarAdvance(calendar,$AD2590,AB2591,,,trigger)</f>
        <v>57565</v>
      </c>
      <c r="AE2591" s="40">
        <f>_xll.qlInterestRateIndexMaturity($Y$21,AD2591,)</f>
        <v>57657</v>
      </c>
      <c r="AF2591" s="43" t="e">
        <f>_xll.qlTenorBasisValue(TenorBasis3M,AD2591,_xll.ohTrigger(trigger,$Y$36))</f>
        <v>#NUM!</v>
      </c>
      <c r="AG2591" s="82" t="e">
        <f t="shared" si="94"/>
        <v>#NUM!</v>
      </c>
      <c r="AH2591" s="82">
        <f>_xll.qlIndexFixing($Y$21,$AC2591,TRUE,_xll.ohTrigger(trigger))</f>
        <v>1.2278488269621897E-2</v>
      </c>
      <c r="AI2591" s="43" t="e">
        <f>_xll.qlIndexFixing($Y$6,$AC2591,TRUE,trigger)</f>
        <v>#NUM!</v>
      </c>
      <c r="AJ2591" s="45" t="e">
        <f t="shared" si="95"/>
        <v>#NUM!</v>
      </c>
    </row>
    <row r="2592" spans="28:36" x14ac:dyDescent="0.2">
      <c r="AB2592" s="114" t="s">
        <v>87</v>
      </c>
      <c r="AC2592" s="40">
        <f>_xll.qlInterestRateIndexFixingDate($Y$21,AD2592)</f>
        <v>57570</v>
      </c>
      <c r="AD2592" s="40">
        <f>_xll.qlCalendarAdvance(calendar,$AD2591,AB2592,,,trigger)</f>
        <v>57572</v>
      </c>
      <c r="AE2592" s="40">
        <f>_xll.qlInterestRateIndexMaturity($Y$21,AD2592,)</f>
        <v>57664</v>
      </c>
      <c r="AF2592" s="43" t="e">
        <f>_xll.qlTenorBasisValue(TenorBasis3M,AD2592,_xll.ohTrigger(trigger,$Y$36))</f>
        <v>#NUM!</v>
      </c>
      <c r="AG2592" s="82" t="e">
        <f t="shared" si="94"/>
        <v>#NUM!</v>
      </c>
      <c r="AH2592" s="82">
        <f>_xll.qlIndexFixing($Y$21,$AC2592,TRUE,_xll.ohTrigger(trigger))</f>
        <v>1.227003925484365E-2</v>
      </c>
      <c r="AI2592" s="43" t="e">
        <f>_xll.qlIndexFixing($Y$6,$AC2592,TRUE,trigger)</f>
        <v>#NUM!</v>
      </c>
      <c r="AJ2592" s="45" t="e">
        <f t="shared" si="95"/>
        <v>#NUM!</v>
      </c>
    </row>
    <row r="2593" spans="28:36" x14ac:dyDescent="0.2">
      <c r="AB2593" s="114" t="s">
        <v>87</v>
      </c>
      <c r="AC2593" s="40">
        <f>_xll.qlInterestRateIndexFixingDate($Y$21,AD2593)</f>
        <v>57577</v>
      </c>
      <c r="AD2593" s="40">
        <f>_xll.qlCalendarAdvance(calendar,$AD2592,AB2593,,,trigger)</f>
        <v>57579</v>
      </c>
      <c r="AE2593" s="40">
        <f>_xll.qlInterestRateIndexMaturity($Y$21,AD2593,)</f>
        <v>57671</v>
      </c>
      <c r="AF2593" s="43" t="e">
        <f>_xll.qlTenorBasisValue(TenorBasis3M,AD2593,_xll.ohTrigger(trigger,$Y$36))</f>
        <v>#NUM!</v>
      </c>
      <c r="AG2593" s="82" t="e">
        <f t="shared" si="94"/>
        <v>#NUM!</v>
      </c>
      <c r="AH2593" s="82">
        <f>_xll.qlIndexFixing($Y$21,$AC2593,TRUE,_xll.ohTrigger(trigger))</f>
        <v>1.226162723873475E-2</v>
      </c>
      <c r="AI2593" s="43" t="e">
        <f>_xll.qlIndexFixing($Y$6,$AC2593,TRUE,trigger)</f>
        <v>#NUM!</v>
      </c>
      <c r="AJ2593" s="45" t="e">
        <f t="shared" si="95"/>
        <v>#NUM!</v>
      </c>
    </row>
    <row r="2594" spans="28:36" x14ac:dyDescent="0.2">
      <c r="AB2594" s="114" t="s">
        <v>87</v>
      </c>
      <c r="AC2594" s="40">
        <f>_xll.qlInterestRateIndexFixingDate($Y$21,AD2594)</f>
        <v>57584</v>
      </c>
      <c r="AD2594" s="40">
        <f>_xll.qlCalendarAdvance(calendar,$AD2593,AB2594,,,trigger)</f>
        <v>57586</v>
      </c>
      <c r="AE2594" s="40">
        <f>_xll.qlInterestRateIndexMaturity($Y$21,AD2594,)</f>
        <v>57678</v>
      </c>
      <c r="AF2594" s="43" t="e">
        <f>_xll.qlTenorBasisValue(TenorBasis3M,AD2594,_xll.ohTrigger(trigger,$Y$36))</f>
        <v>#NUM!</v>
      </c>
      <c r="AG2594" s="82" t="e">
        <f t="shared" si="94"/>
        <v>#NUM!</v>
      </c>
      <c r="AH2594" s="82">
        <f>_xll.qlIndexFixing($Y$21,$AC2594,TRUE,_xll.ohTrigger(trigger))</f>
        <v>1.2253252221055387E-2</v>
      </c>
      <c r="AI2594" s="43" t="e">
        <f>_xll.qlIndexFixing($Y$6,$AC2594,TRUE,trigger)</f>
        <v>#NUM!</v>
      </c>
      <c r="AJ2594" s="45" t="e">
        <f t="shared" si="95"/>
        <v>#NUM!</v>
      </c>
    </row>
    <row r="2595" spans="28:36" x14ac:dyDescent="0.2">
      <c r="AB2595" s="114" t="s">
        <v>87</v>
      </c>
      <c r="AC2595" s="40">
        <f>_xll.qlInterestRateIndexFixingDate($Y$21,AD2595)</f>
        <v>57591</v>
      </c>
      <c r="AD2595" s="40">
        <f>_xll.qlCalendarAdvance(calendar,$AD2594,AB2595,,,trigger)</f>
        <v>57593</v>
      </c>
      <c r="AE2595" s="40">
        <f>_xll.qlInterestRateIndexMaturity($Y$21,AD2595,)</f>
        <v>57684</v>
      </c>
      <c r="AF2595" s="43" t="e">
        <f>_xll.qlTenorBasisValue(TenorBasis3M,AD2595,_xll.ohTrigger(trigger,$Y$36))</f>
        <v>#NUM!</v>
      </c>
      <c r="AG2595" s="82" t="e">
        <f t="shared" si="94"/>
        <v>#NUM!</v>
      </c>
      <c r="AH2595" s="82">
        <f>_xll.qlIndexFixing($Y$21,$AC2595,TRUE,_xll.ohTrigger(trigger))</f>
        <v>1.224529474495341E-2</v>
      </c>
      <c r="AI2595" s="43" t="e">
        <f>_xll.qlIndexFixing($Y$6,$AC2595,TRUE,trigger)</f>
        <v>#NUM!</v>
      </c>
      <c r="AJ2595" s="45" t="e">
        <f t="shared" si="95"/>
        <v>#NUM!</v>
      </c>
    </row>
    <row r="2596" spans="28:36" x14ac:dyDescent="0.2">
      <c r="AB2596" s="114" t="s">
        <v>87</v>
      </c>
      <c r="AC2596" s="40">
        <f>_xll.qlInterestRateIndexFixingDate($Y$21,AD2596)</f>
        <v>57598</v>
      </c>
      <c r="AD2596" s="40">
        <f>_xll.qlCalendarAdvance(calendar,$AD2595,AB2596,,,trigger)</f>
        <v>57600</v>
      </c>
      <c r="AE2596" s="40">
        <f>_xll.qlInterestRateIndexMaturity($Y$21,AD2596,)</f>
        <v>57691</v>
      </c>
      <c r="AF2596" s="43" t="e">
        <f>_xll.qlTenorBasisValue(TenorBasis3M,AD2596,_xll.ohTrigger(trigger,$Y$36))</f>
        <v>#NUM!</v>
      </c>
      <c r="AG2596" s="82" t="e">
        <f t="shared" si="94"/>
        <v>#NUM!</v>
      </c>
      <c r="AH2596" s="82">
        <f>_xll.qlIndexFixing($Y$21,$AC2596,TRUE,_xll.ohTrigger(trigger))</f>
        <v>1.2236991362647285E-2</v>
      </c>
      <c r="AI2596" s="43" t="e">
        <f>_xll.qlIndexFixing($Y$6,$AC2596,TRUE,trigger)</f>
        <v>#NUM!</v>
      </c>
      <c r="AJ2596" s="45" t="e">
        <f t="shared" si="95"/>
        <v>#NUM!</v>
      </c>
    </row>
    <row r="2597" spans="28:36" x14ac:dyDescent="0.2">
      <c r="AB2597" s="114" t="s">
        <v>87</v>
      </c>
      <c r="AC2597" s="40">
        <f>_xll.qlInterestRateIndexFixingDate($Y$21,AD2597)</f>
        <v>57605</v>
      </c>
      <c r="AD2597" s="40">
        <f>_xll.qlCalendarAdvance(calendar,$AD2596,AB2597,,,trigger)</f>
        <v>57607</v>
      </c>
      <c r="AE2597" s="40">
        <f>_xll.qlInterestRateIndexMaturity($Y$21,AD2597,)</f>
        <v>57698</v>
      </c>
      <c r="AF2597" s="43" t="e">
        <f>_xll.qlTenorBasisValue(TenorBasis3M,AD2597,_xll.ohTrigger(trigger,$Y$36))</f>
        <v>#NUM!</v>
      </c>
      <c r="AG2597" s="82" t="e">
        <f t="shared" si="94"/>
        <v>#NUM!</v>
      </c>
      <c r="AH2597" s="82">
        <f>_xll.qlIndexFixing($Y$21,$AC2597,TRUE,_xll.ohTrigger(trigger))</f>
        <v>1.222872497663466E-2</v>
      </c>
      <c r="AI2597" s="43" t="e">
        <f>_xll.qlIndexFixing($Y$6,$AC2597,TRUE,trigger)</f>
        <v>#NUM!</v>
      </c>
      <c r="AJ2597" s="45" t="e">
        <f t="shared" si="95"/>
        <v>#NUM!</v>
      </c>
    </row>
    <row r="2598" spans="28:36" x14ac:dyDescent="0.2">
      <c r="AB2598" s="114" t="s">
        <v>87</v>
      </c>
      <c r="AC2598" s="40">
        <f>_xll.qlInterestRateIndexFixingDate($Y$21,AD2598)</f>
        <v>57612</v>
      </c>
      <c r="AD2598" s="40">
        <f>_xll.qlCalendarAdvance(calendar,$AD2597,AB2598,,,trigger)</f>
        <v>57614</v>
      </c>
      <c r="AE2598" s="40">
        <f>_xll.qlInterestRateIndexMaturity($Y$21,AD2598,)</f>
        <v>57706</v>
      </c>
      <c r="AF2598" s="43" t="e">
        <f>_xll.qlTenorBasisValue(TenorBasis3M,AD2598,_xll.ohTrigger(trigger,$Y$36))</f>
        <v>#NUM!</v>
      </c>
      <c r="AG2598" s="82" t="e">
        <f t="shared" si="94"/>
        <v>#NUM!</v>
      </c>
      <c r="AH2598" s="82">
        <f>_xll.qlIndexFixing($Y$21,$AC2598,TRUE,_xll.ohTrigger(trigger))</f>
        <v>1.2220122129931853E-2</v>
      </c>
      <c r="AI2598" s="43" t="e">
        <f>_xll.qlIndexFixing($Y$6,$AC2598,TRUE,trigger)</f>
        <v>#NUM!</v>
      </c>
      <c r="AJ2598" s="45" t="e">
        <f t="shared" si="95"/>
        <v>#NUM!</v>
      </c>
    </row>
    <row r="2599" spans="28:36" x14ac:dyDescent="0.2">
      <c r="AB2599" s="114" t="s">
        <v>87</v>
      </c>
      <c r="AC2599" s="40">
        <f>_xll.qlInterestRateIndexFixingDate($Y$21,AD2599)</f>
        <v>57619</v>
      </c>
      <c r="AD2599" s="40">
        <f>_xll.qlCalendarAdvance(calendar,$AD2598,AB2599,,,trigger)</f>
        <v>57621</v>
      </c>
      <c r="AE2599" s="40">
        <f>_xll.qlInterestRateIndexMaturity($Y$21,AD2599,)</f>
        <v>57713</v>
      </c>
      <c r="AF2599" s="43" t="e">
        <f>_xll.qlTenorBasisValue(TenorBasis3M,AD2599,_xll.ohTrigger(trigger,$Y$36))</f>
        <v>#NUM!</v>
      </c>
      <c r="AG2599" s="82" t="e">
        <f t="shared" si="94"/>
        <v>#NUM!</v>
      </c>
      <c r="AH2599" s="82">
        <f>_xll.qlIndexFixing($Y$21,$AC2599,TRUE,_xll.ohTrigger(trigger))</f>
        <v>1.2211932100878647E-2</v>
      </c>
      <c r="AI2599" s="43" t="e">
        <f>_xll.qlIndexFixing($Y$6,$AC2599,TRUE,trigger)</f>
        <v>#NUM!</v>
      </c>
      <c r="AJ2599" s="45" t="e">
        <f t="shared" si="95"/>
        <v>#NUM!</v>
      </c>
    </row>
    <row r="2600" spans="28:36" x14ac:dyDescent="0.2">
      <c r="AB2600" s="114" t="s">
        <v>87</v>
      </c>
      <c r="AC2600" s="40">
        <f>_xll.qlInterestRateIndexFixingDate($Y$21,AD2600)</f>
        <v>57626</v>
      </c>
      <c r="AD2600" s="40">
        <f>_xll.qlCalendarAdvance(calendar,$AD2599,AB2600,,,trigger)</f>
        <v>57628</v>
      </c>
      <c r="AE2600" s="40">
        <f>_xll.qlInterestRateIndexMaturity($Y$21,AD2600,)</f>
        <v>57720</v>
      </c>
      <c r="AF2600" s="43" t="e">
        <f>_xll.qlTenorBasisValue(TenorBasis3M,AD2600,_xll.ohTrigger(trigger,$Y$36))</f>
        <v>#NUM!</v>
      </c>
      <c r="AG2600" s="82" t="e">
        <f t="shared" si="94"/>
        <v>#NUM!</v>
      </c>
      <c r="AH2600" s="82">
        <f>_xll.qlIndexFixing($Y$21,$AC2600,TRUE,_xll.ohTrigger(trigger))</f>
        <v>1.2203779068850016E-2</v>
      </c>
      <c r="AI2600" s="43" t="e">
        <f>_xll.qlIndexFixing($Y$6,$AC2600,TRUE,trigger)</f>
        <v>#NUM!</v>
      </c>
      <c r="AJ2600" s="45" t="e">
        <f t="shared" si="95"/>
        <v>#NUM!</v>
      </c>
    </row>
    <row r="2601" spans="28:36" x14ac:dyDescent="0.2">
      <c r="AB2601" s="114" t="s">
        <v>87</v>
      </c>
      <c r="AC2601" s="40">
        <f>_xll.qlInterestRateIndexFixingDate($Y$21,AD2601)</f>
        <v>57633</v>
      </c>
      <c r="AD2601" s="40">
        <f>_xll.qlCalendarAdvance(calendar,$AD2600,AB2601,,,trigger)</f>
        <v>57635</v>
      </c>
      <c r="AE2601" s="40">
        <f>_xll.qlInterestRateIndexMaturity($Y$21,AD2601,)</f>
        <v>57727</v>
      </c>
      <c r="AF2601" s="43" t="e">
        <f>_xll.qlTenorBasisValue(TenorBasis3M,AD2601,_xll.ohTrigger(trigger,$Y$36))</f>
        <v>#NUM!</v>
      </c>
      <c r="AG2601" s="82" t="e">
        <f t="shared" si="94"/>
        <v>#NUM!</v>
      </c>
      <c r="AH2601" s="82">
        <f>_xll.qlIndexFixing($Y$21,$AC2601,TRUE,_xll.ohTrigger(trigger))</f>
        <v>1.2195663033619183E-2</v>
      </c>
      <c r="AI2601" s="43" t="e">
        <f>_xll.qlIndexFixing($Y$6,$AC2601,TRUE,trigger)</f>
        <v>#NUM!</v>
      </c>
      <c r="AJ2601" s="45" t="e">
        <f t="shared" si="95"/>
        <v>#NUM!</v>
      </c>
    </row>
    <row r="2602" spans="28:36" x14ac:dyDescent="0.2">
      <c r="AB2602" s="114" t="s">
        <v>87</v>
      </c>
      <c r="AC2602" s="40">
        <f>_xll.qlInterestRateIndexFixingDate($Y$21,AD2602)</f>
        <v>57640</v>
      </c>
      <c r="AD2602" s="40">
        <f>_xll.qlCalendarAdvance(calendar,$AD2601,AB2602,,,trigger)</f>
        <v>57642</v>
      </c>
      <c r="AE2602" s="40">
        <f>_xll.qlInterestRateIndexMaturity($Y$21,AD2602,)</f>
        <v>57734</v>
      </c>
      <c r="AF2602" s="43" t="e">
        <f>_xll.qlTenorBasisValue(TenorBasis3M,AD2602,_xll.ohTrigger(trigger,$Y$36))</f>
        <v>#NUM!</v>
      </c>
      <c r="AG2602" s="82" t="e">
        <f t="shared" si="94"/>
        <v>#NUM!</v>
      </c>
      <c r="AH2602" s="82">
        <f>_xll.qlIndexFixing($Y$21,$AC2602,TRUE,_xll.ohTrigger(trigger))</f>
        <v>1.2187583994953292E-2</v>
      </c>
      <c r="AI2602" s="43" t="e">
        <f>_xll.qlIndexFixing($Y$6,$AC2602,TRUE,trigger)</f>
        <v>#NUM!</v>
      </c>
      <c r="AJ2602" s="45" t="e">
        <f t="shared" si="95"/>
        <v>#NUM!</v>
      </c>
    </row>
    <row r="2603" spans="28:36" x14ac:dyDescent="0.2">
      <c r="AB2603" s="114" t="s">
        <v>87</v>
      </c>
      <c r="AC2603" s="40">
        <f>_xll.qlInterestRateIndexFixingDate($Y$21,AD2603)</f>
        <v>57647</v>
      </c>
      <c r="AD2603" s="40">
        <f>_xll.qlCalendarAdvance(calendar,$AD2602,AB2603,,,trigger)</f>
        <v>57649</v>
      </c>
      <c r="AE2603" s="40">
        <f>_xll.qlInterestRateIndexMaturity($Y$21,AD2603,)</f>
        <v>57741</v>
      </c>
      <c r="AF2603" s="43" t="e">
        <f>_xll.qlTenorBasisValue(TenorBasis3M,AD2603,_xll.ohTrigger(trigger,$Y$36))</f>
        <v>#NUM!</v>
      </c>
      <c r="AG2603" s="82" t="e">
        <f t="shared" si="94"/>
        <v>#NUM!</v>
      </c>
      <c r="AH2603" s="82">
        <f>_xll.qlIndexFixing($Y$21,$AC2603,TRUE,_xll.ohTrigger(trigger))</f>
        <v>1.2179541952626436E-2</v>
      </c>
      <c r="AI2603" s="43" t="e">
        <f>_xll.qlIndexFixing($Y$6,$AC2603,TRUE,trigger)</f>
        <v>#NUM!</v>
      </c>
      <c r="AJ2603" s="45" t="e">
        <f t="shared" si="95"/>
        <v>#NUM!</v>
      </c>
    </row>
    <row r="2604" spans="28:36" x14ac:dyDescent="0.2">
      <c r="AB2604" s="114" t="s">
        <v>87</v>
      </c>
      <c r="AC2604" s="40">
        <f>_xll.qlInterestRateIndexFixingDate($Y$21,AD2604)</f>
        <v>57654</v>
      </c>
      <c r="AD2604" s="40">
        <f>_xll.qlCalendarAdvance(calendar,$AD2603,AB2604,,,trigger)</f>
        <v>57656</v>
      </c>
      <c r="AE2604" s="40">
        <f>_xll.qlInterestRateIndexMaturity($Y$21,AD2604,)</f>
        <v>57748</v>
      </c>
      <c r="AF2604" s="43" t="e">
        <f>_xll.qlTenorBasisValue(TenorBasis3M,AD2604,_xll.ohTrigger(trigger,$Y$36))</f>
        <v>#NUM!</v>
      </c>
      <c r="AG2604" s="82" t="e">
        <f t="shared" si="94"/>
        <v>#NUM!</v>
      </c>
      <c r="AH2604" s="82">
        <f>_xll.qlIndexFixing($Y$21,$AC2604,TRUE,_xll.ohTrigger(trigger))</f>
        <v>1.2171536906408367E-2</v>
      </c>
      <c r="AI2604" s="43" t="e">
        <f>_xll.qlIndexFixing($Y$6,$AC2604,TRUE,trigger)</f>
        <v>#NUM!</v>
      </c>
      <c r="AJ2604" s="45" t="e">
        <f t="shared" si="95"/>
        <v>#NUM!</v>
      </c>
    </row>
    <row r="2605" spans="28:36" x14ac:dyDescent="0.2">
      <c r="AB2605" s="114" t="s">
        <v>87</v>
      </c>
      <c r="AC2605" s="40">
        <f>_xll.qlInterestRateIndexFixingDate($Y$21,AD2605)</f>
        <v>57661</v>
      </c>
      <c r="AD2605" s="40">
        <f>_xll.qlCalendarAdvance(calendar,$AD2604,AB2605,,,trigger)</f>
        <v>57663</v>
      </c>
      <c r="AE2605" s="40">
        <f>_xll.qlInterestRateIndexMaturity($Y$21,AD2605,)</f>
        <v>57755</v>
      </c>
      <c r="AF2605" s="43" t="e">
        <f>_xll.qlTenorBasisValue(TenorBasis3M,AD2605,_xll.ohTrigger(trigger,$Y$36))</f>
        <v>#NUM!</v>
      </c>
      <c r="AG2605" s="82" t="e">
        <f t="shared" si="94"/>
        <v>#NUM!</v>
      </c>
      <c r="AH2605" s="82">
        <f>_xll.qlIndexFixing($Y$21,$AC2605,TRUE,_xll.ohTrigger(trigger))</f>
        <v>1.2163568856075783E-2</v>
      </c>
      <c r="AI2605" s="43" t="e">
        <f>_xll.qlIndexFixing($Y$6,$AC2605,TRUE,trigger)</f>
        <v>#NUM!</v>
      </c>
      <c r="AJ2605" s="45" t="e">
        <f t="shared" si="95"/>
        <v>#NUM!</v>
      </c>
    </row>
    <row r="2606" spans="28:36" x14ac:dyDescent="0.2">
      <c r="AB2606" s="114" t="s">
        <v>87</v>
      </c>
      <c r="AC2606" s="40">
        <f>_xll.qlInterestRateIndexFixingDate($Y$21,AD2606)</f>
        <v>57668</v>
      </c>
      <c r="AD2606" s="40">
        <f>_xll.qlCalendarAdvance(calendar,$AD2605,AB2606,,,trigger)</f>
        <v>57670</v>
      </c>
      <c r="AE2606" s="40">
        <f>_xll.qlInterestRateIndexMaturity($Y$21,AD2606,)</f>
        <v>57762</v>
      </c>
      <c r="AF2606" s="43" t="e">
        <f>_xll.qlTenorBasisValue(TenorBasis3M,AD2606,_xll.ohTrigger(trigger,$Y$36))</f>
        <v>#NUM!</v>
      </c>
      <c r="AG2606" s="82" t="e">
        <f t="shared" si="94"/>
        <v>#NUM!</v>
      </c>
      <c r="AH2606" s="82">
        <f>_xll.qlIndexFixing($Y$21,$AC2606,TRUE,_xll.ohTrigger(trigger))</f>
        <v>1.2155637801401909E-2</v>
      </c>
      <c r="AI2606" s="43" t="e">
        <f>_xll.qlIndexFixing($Y$6,$AC2606,TRUE,trigger)</f>
        <v>#NUM!</v>
      </c>
      <c r="AJ2606" s="45" t="e">
        <f t="shared" si="95"/>
        <v>#NUM!</v>
      </c>
    </row>
    <row r="2607" spans="28:36" x14ac:dyDescent="0.2">
      <c r="AB2607" s="114" t="s">
        <v>87</v>
      </c>
      <c r="AC2607" s="40">
        <f>_xll.qlInterestRateIndexFixingDate($Y$21,AD2607)</f>
        <v>57675</v>
      </c>
      <c r="AD2607" s="40">
        <f>_xll.qlCalendarAdvance(calendar,$AD2606,AB2607,,,trigger)</f>
        <v>57677</v>
      </c>
      <c r="AE2607" s="40">
        <f>_xll.qlInterestRateIndexMaturity($Y$21,AD2607,)</f>
        <v>57769</v>
      </c>
      <c r="AF2607" s="43" t="e">
        <f>_xll.qlTenorBasisValue(TenorBasis3M,AD2607,_xll.ohTrigger(trigger,$Y$36))</f>
        <v>#NUM!</v>
      </c>
      <c r="AG2607" s="82" t="e">
        <f t="shared" si="94"/>
        <v>#NUM!</v>
      </c>
      <c r="AH2607" s="82">
        <f>_xll.qlIndexFixing($Y$21,$AC2607,TRUE,_xll.ohTrigger(trigger))</f>
        <v>1.2147743742162577E-2</v>
      </c>
      <c r="AI2607" s="43" t="e">
        <f>_xll.qlIndexFixing($Y$6,$AC2607,TRUE,trigger)</f>
        <v>#NUM!</v>
      </c>
      <c r="AJ2607" s="45" t="e">
        <f t="shared" si="95"/>
        <v>#NUM!</v>
      </c>
    </row>
    <row r="2608" spans="28:36" x14ac:dyDescent="0.2">
      <c r="AB2608" s="114" t="s">
        <v>87</v>
      </c>
      <c r="AC2608" s="40">
        <f>_xll.qlInterestRateIndexFixingDate($Y$21,AD2608)</f>
        <v>57682</v>
      </c>
      <c r="AD2608" s="40">
        <f>_xll.qlCalendarAdvance(calendar,$AD2607,AB2608,,,trigger)</f>
        <v>57684</v>
      </c>
      <c r="AE2608" s="40">
        <f>_xll.qlInterestRateIndexMaturity($Y$21,AD2608,)</f>
        <v>57774</v>
      </c>
      <c r="AF2608" s="43" t="e">
        <f>_xll.qlTenorBasisValue(TenorBasis3M,AD2608,_xll.ohTrigger(trigger,$Y$36))</f>
        <v>#NUM!</v>
      </c>
      <c r="AG2608" s="82" t="e">
        <f t="shared" si="94"/>
        <v>#NUM!</v>
      </c>
      <c r="AH2608" s="82">
        <f>_xll.qlIndexFixing($Y$21,$AC2608,TRUE,_xll.ohTrigger(trigger))</f>
        <v>1.2140586381947038E-2</v>
      </c>
      <c r="AI2608" s="43" t="e">
        <f>_xll.qlIndexFixing($Y$6,$AC2608,TRUE,trigger)</f>
        <v>#NUM!</v>
      </c>
      <c r="AJ2608" s="45" t="e">
        <f t="shared" si="95"/>
        <v>#NUM!</v>
      </c>
    </row>
    <row r="2609" spans="28:36" x14ac:dyDescent="0.2">
      <c r="AB2609" s="114" t="s">
        <v>87</v>
      </c>
      <c r="AC2609" s="40">
        <f>_xll.qlInterestRateIndexFixingDate($Y$21,AD2609)</f>
        <v>57689</v>
      </c>
      <c r="AD2609" s="40">
        <f>_xll.qlCalendarAdvance(calendar,$AD2608,AB2609,,,trigger)</f>
        <v>57691</v>
      </c>
      <c r="AE2609" s="40">
        <f>_xll.qlInterestRateIndexMaturity($Y$21,AD2609,)</f>
        <v>57781</v>
      </c>
      <c r="AF2609" s="43" t="e">
        <f>_xll.qlTenorBasisValue(TenorBasis3M,AD2609,_xll.ohTrigger(trigger,$Y$36))</f>
        <v>#NUM!</v>
      </c>
      <c r="AG2609" s="82" t="e">
        <f t="shared" si="94"/>
        <v>#NUM!</v>
      </c>
      <c r="AH2609" s="82">
        <f>_xll.qlIndexFixing($Y$21,$AC2609,TRUE,_xll.ohTrigger(trigger))</f>
        <v>1.2132761554763505E-2</v>
      </c>
      <c r="AI2609" s="43" t="e">
        <f>_xll.qlIndexFixing($Y$6,$AC2609,TRUE,trigger)</f>
        <v>#NUM!</v>
      </c>
      <c r="AJ2609" s="45" t="e">
        <f t="shared" si="95"/>
        <v>#NUM!</v>
      </c>
    </row>
    <row r="2610" spans="28:36" x14ac:dyDescent="0.2">
      <c r="AB2610" s="114" t="s">
        <v>87</v>
      </c>
      <c r="AC2610" s="40">
        <f>_xll.qlInterestRateIndexFixingDate($Y$21,AD2610)</f>
        <v>57696</v>
      </c>
      <c r="AD2610" s="40">
        <f>_xll.qlCalendarAdvance(calendar,$AD2609,AB2610,,,trigger)</f>
        <v>57698</v>
      </c>
      <c r="AE2610" s="40">
        <f>_xll.qlInterestRateIndexMaturity($Y$21,AD2610,)</f>
        <v>57788</v>
      </c>
      <c r="AF2610" s="43" t="e">
        <f>_xll.qlTenorBasisValue(TenorBasis3M,AD2610,_xll.ohTrigger(trigger,$Y$36))</f>
        <v>#NUM!</v>
      </c>
      <c r="AG2610" s="82" t="e">
        <f t="shared" si="94"/>
        <v>#NUM!</v>
      </c>
      <c r="AH2610" s="82">
        <f>_xll.qlIndexFixing($Y$21,$AC2610,TRUE,_xll.ohTrigger(trigger))</f>
        <v>1.2124973719552123E-2</v>
      </c>
      <c r="AI2610" s="43" t="e">
        <f>_xll.qlIndexFixing($Y$6,$AC2610,TRUE,trigger)</f>
        <v>#NUM!</v>
      </c>
      <c r="AJ2610" s="45" t="e">
        <f t="shared" si="95"/>
        <v>#NUM!</v>
      </c>
    </row>
    <row r="2611" spans="28:36" x14ac:dyDescent="0.2">
      <c r="AB2611" s="114" t="s">
        <v>87</v>
      </c>
      <c r="AC2611" s="40">
        <f>_xll.qlInterestRateIndexFixingDate($Y$21,AD2611)</f>
        <v>57700</v>
      </c>
      <c r="AD2611" s="40">
        <f>_xll.qlCalendarAdvance(calendar,$AD2610,AB2611,,,trigger)</f>
        <v>57706</v>
      </c>
      <c r="AE2611" s="40">
        <f>_xll.qlInterestRateIndexMaturity($Y$21,AD2611,)</f>
        <v>57796</v>
      </c>
      <c r="AF2611" s="43" t="e">
        <f>_xll.qlTenorBasisValue(TenorBasis3M,AD2611,_xll.ohTrigger(trigger,$Y$36))</f>
        <v>#NUM!</v>
      </c>
      <c r="AG2611" s="82" t="e">
        <f t="shared" si="94"/>
        <v>#NUM!</v>
      </c>
      <c r="AH2611" s="82">
        <f>_xll.qlIndexFixing($Y$21,$AC2611,TRUE,_xll.ohTrigger(trigger))</f>
        <v>1.2116118632470751E-2</v>
      </c>
      <c r="AI2611" s="43" t="e">
        <f>_xll.qlIndexFixing($Y$6,$AC2611,TRUE,trigger)</f>
        <v>#NUM!</v>
      </c>
      <c r="AJ2611" s="45" t="e">
        <f t="shared" si="95"/>
        <v>#NUM!</v>
      </c>
    </row>
    <row r="2612" spans="28:36" x14ac:dyDescent="0.2">
      <c r="AB2612" s="114" t="s">
        <v>87</v>
      </c>
      <c r="AC2612" s="40">
        <f>_xll.qlInterestRateIndexFixingDate($Y$21,AD2612)</f>
        <v>57710</v>
      </c>
      <c r="AD2612" s="40">
        <f>_xll.qlCalendarAdvance(calendar,$AD2611,AB2612,,,trigger)</f>
        <v>57713</v>
      </c>
      <c r="AE2612" s="40">
        <f>_xll.qlInterestRateIndexMaturity($Y$21,AD2612,)</f>
        <v>57803</v>
      </c>
      <c r="AF2612" s="43" t="e">
        <f>_xll.qlTenorBasisValue(TenorBasis3M,AD2612,_xll.ohTrigger(trigger,$Y$36))</f>
        <v>#NUM!</v>
      </c>
      <c r="AG2612" s="82" t="e">
        <f t="shared" si="94"/>
        <v>#NUM!</v>
      </c>
      <c r="AH2612" s="82">
        <f>_xll.qlIndexFixing($Y$21,$AC2612,TRUE,_xll.ohTrigger(trigger))</f>
        <v>1.2108410065048147E-2</v>
      </c>
      <c r="AI2612" s="43" t="e">
        <f>_xll.qlIndexFixing($Y$6,$AC2612,TRUE,trigger)</f>
        <v>#NUM!</v>
      </c>
      <c r="AJ2612" s="45" t="e">
        <f t="shared" si="95"/>
        <v>#NUM!</v>
      </c>
    </row>
    <row r="2613" spans="28:36" x14ac:dyDescent="0.2">
      <c r="AB2613" s="114" t="s">
        <v>87</v>
      </c>
      <c r="AC2613" s="40">
        <f>_xll.qlInterestRateIndexFixingDate($Y$21,AD2613)</f>
        <v>57718</v>
      </c>
      <c r="AD2613" s="40">
        <f>_xll.qlCalendarAdvance(calendar,$AD2612,AB2613,,,trigger)</f>
        <v>57720</v>
      </c>
      <c r="AE2613" s="40">
        <f>_xll.qlInterestRateIndexMaturity($Y$21,AD2613,)</f>
        <v>57810</v>
      </c>
      <c r="AF2613" s="43" t="e">
        <f>_xll.qlTenorBasisValue(TenorBasis3M,AD2613,_xll.ohTrigger(trigger,$Y$36))</f>
        <v>#NUM!</v>
      </c>
      <c r="AG2613" s="82" t="e">
        <f t="shared" si="94"/>
        <v>#NUM!</v>
      </c>
      <c r="AH2613" s="82">
        <f>_xll.qlIndexFixing($Y$21,$AC2613,TRUE,_xll.ohTrigger(trigger))</f>
        <v>1.2100738488926233E-2</v>
      </c>
      <c r="AI2613" s="43" t="e">
        <f>_xll.qlIndexFixing($Y$6,$AC2613,TRUE,trigger)</f>
        <v>#NUM!</v>
      </c>
      <c r="AJ2613" s="45" t="e">
        <f t="shared" si="95"/>
        <v>#NUM!</v>
      </c>
    </row>
    <row r="2614" spans="28:36" x14ac:dyDescent="0.2">
      <c r="AB2614" s="114" t="s">
        <v>87</v>
      </c>
      <c r="AC2614" s="40">
        <f>_xll.qlInterestRateIndexFixingDate($Y$21,AD2614)</f>
        <v>57725</v>
      </c>
      <c r="AD2614" s="40">
        <f>_xll.qlCalendarAdvance(calendar,$AD2613,AB2614,,,trigger)</f>
        <v>57727</v>
      </c>
      <c r="AE2614" s="40">
        <f>_xll.qlInterestRateIndexMaturity($Y$21,AD2614,)</f>
        <v>57817</v>
      </c>
      <c r="AF2614" s="43" t="e">
        <f>_xll.qlTenorBasisValue(TenorBasis3M,AD2614,_xll.ohTrigger(trigger,$Y$36))</f>
        <v>#NUM!</v>
      </c>
      <c r="AG2614" s="82" t="e">
        <f t="shared" si="94"/>
        <v>#NUM!</v>
      </c>
      <c r="AH2614" s="82">
        <f>_xll.qlIndexFixing($Y$21,$AC2614,TRUE,_xll.ohTrigger(trigger))</f>
        <v>1.2093103903890956E-2</v>
      </c>
      <c r="AI2614" s="43" t="e">
        <f>_xll.qlIndexFixing($Y$6,$AC2614,TRUE,trigger)</f>
        <v>#NUM!</v>
      </c>
      <c r="AJ2614" s="45" t="e">
        <f t="shared" si="95"/>
        <v>#NUM!</v>
      </c>
    </row>
    <row r="2615" spans="28:36" x14ac:dyDescent="0.2">
      <c r="AB2615" s="114" t="s">
        <v>87</v>
      </c>
      <c r="AC2615" s="40">
        <f>_xll.qlInterestRateIndexFixingDate($Y$21,AD2615)</f>
        <v>57732</v>
      </c>
      <c r="AD2615" s="40">
        <f>_xll.qlCalendarAdvance(calendar,$AD2614,AB2615,,,trigger)</f>
        <v>57734</v>
      </c>
      <c r="AE2615" s="40">
        <f>_xll.qlInterestRateIndexMaturity($Y$21,AD2615,)</f>
        <v>57824</v>
      </c>
      <c r="AF2615" s="43" t="e">
        <f>_xll.qlTenorBasisValue(TenorBasis3M,AD2615,_xll.ohTrigger(trigger,$Y$36))</f>
        <v>#NUM!</v>
      </c>
      <c r="AG2615" s="82" t="e">
        <f t="shared" si="94"/>
        <v>#NUM!</v>
      </c>
      <c r="AH2615" s="82">
        <f>_xll.qlIndexFixing($Y$21,$AC2615,TRUE,_xll.ohTrigger(trigger))</f>
        <v>1.2085506309730931E-2</v>
      </c>
      <c r="AI2615" s="43" t="e">
        <f>_xll.qlIndexFixing($Y$6,$AC2615,TRUE,trigger)</f>
        <v>#NUM!</v>
      </c>
      <c r="AJ2615" s="45" t="e">
        <f t="shared" si="95"/>
        <v>#NUM!</v>
      </c>
    </row>
    <row r="2616" spans="28:36" x14ac:dyDescent="0.2">
      <c r="AB2616" s="114" t="s">
        <v>87</v>
      </c>
      <c r="AC2616" s="40">
        <f>_xll.qlInterestRateIndexFixingDate($Y$21,AD2616)</f>
        <v>57739</v>
      </c>
      <c r="AD2616" s="40">
        <f>_xll.qlCalendarAdvance(calendar,$AD2615,AB2616,,,trigger)</f>
        <v>57741</v>
      </c>
      <c r="AE2616" s="40">
        <f>_xll.qlInterestRateIndexMaturity($Y$21,AD2616,)</f>
        <v>57830</v>
      </c>
      <c r="AF2616" s="43" t="e">
        <f>_xll.qlTenorBasisValue(TenorBasis3M,AD2616,_xll.ohTrigger(trigger,$Y$36))</f>
        <v>#NUM!</v>
      </c>
      <c r="AG2616" s="82" t="e">
        <f t="shared" si="94"/>
        <v>#NUM!</v>
      </c>
      <c r="AH2616" s="82">
        <f>_xll.qlIndexFixing($Y$21,$AC2616,TRUE,_xll.ohTrigger(trigger))</f>
        <v>1.2078276475811294E-2</v>
      </c>
      <c r="AI2616" s="43" t="e">
        <f>_xll.qlIndexFixing($Y$6,$AC2616,TRUE,trigger)</f>
        <v>#NUM!</v>
      </c>
      <c r="AJ2616" s="45" t="e">
        <f t="shared" si="95"/>
        <v>#NUM!</v>
      </c>
    </row>
    <row r="2617" spans="28:36" x14ac:dyDescent="0.2">
      <c r="AB2617" s="114" t="s">
        <v>87</v>
      </c>
      <c r="AC2617" s="40">
        <f>_xll.qlInterestRateIndexFixingDate($Y$21,AD2617)</f>
        <v>57746</v>
      </c>
      <c r="AD2617" s="40">
        <f>_xll.qlCalendarAdvance(calendar,$AD2616,AB2617,,,trigger)</f>
        <v>57748</v>
      </c>
      <c r="AE2617" s="40">
        <f>_xll.qlInterestRateIndexMaturity($Y$21,AD2617,)</f>
        <v>57837</v>
      </c>
      <c r="AF2617" s="43" t="e">
        <f>_xll.qlTenorBasisValue(TenorBasis3M,AD2617,_xll.ohTrigger(trigger,$Y$36))</f>
        <v>#NUM!</v>
      </c>
      <c r="AG2617" s="82" t="e">
        <f t="shared" si="94"/>
        <v>#NUM!</v>
      </c>
      <c r="AH2617" s="82">
        <f>_xll.qlIndexFixing($Y$21,$AC2617,TRUE,_xll.ohTrigger(trigger))</f>
        <v>1.2070750472668359E-2</v>
      </c>
      <c r="AI2617" s="43" t="e">
        <f>_xll.qlIndexFixing($Y$6,$AC2617,TRUE,trigger)</f>
        <v>#NUM!</v>
      </c>
      <c r="AJ2617" s="45" t="e">
        <f t="shared" si="95"/>
        <v>#NUM!</v>
      </c>
    </row>
    <row r="2618" spans="28:36" x14ac:dyDescent="0.2">
      <c r="AB2618" s="114" t="s">
        <v>87</v>
      </c>
      <c r="AC2618" s="40">
        <f>_xll.qlInterestRateIndexFixingDate($Y$21,AD2618)</f>
        <v>57753</v>
      </c>
      <c r="AD2618" s="40">
        <f>_xll.qlCalendarAdvance(calendar,$AD2617,AB2618,,,trigger)</f>
        <v>57755</v>
      </c>
      <c r="AE2618" s="40">
        <f>_xll.qlInterestRateIndexMaturity($Y$21,AD2618,)</f>
        <v>57844</v>
      </c>
      <c r="AF2618" s="43" t="e">
        <f>_xll.qlTenorBasisValue(TenorBasis3M,AD2618,_xll.ohTrigger(trigger,$Y$36))</f>
        <v>#NUM!</v>
      </c>
      <c r="AG2618" s="82" t="e">
        <f t="shared" si="94"/>
        <v>#NUM!</v>
      </c>
      <c r="AH2618" s="82">
        <f>_xll.qlIndexFixing($Y$21,$AC2618,TRUE,_xll.ohTrigger(trigger))</f>
        <v>1.2063261458396715E-2</v>
      </c>
      <c r="AI2618" s="43" t="e">
        <f>_xll.qlIndexFixing($Y$6,$AC2618,TRUE,trigger)</f>
        <v>#NUM!</v>
      </c>
      <c r="AJ2618" s="45" t="e">
        <f t="shared" si="95"/>
        <v>#NUM!</v>
      </c>
    </row>
    <row r="2619" spans="28:36" x14ac:dyDescent="0.2">
      <c r="AB2619" s="114" t="s">
        <v>87</v>
      </c>
      <c r="AC2619" s="40">
        <f>_xll.qlInterestRateIndexFixingDate($Y$21,AD2619)</f>
        <v>57760</v>
      </c>
      <c r="AD2619" s="40">
        <f>_xll.qlCalendarAdvance(calendar,$AD2618,AB2619,,,trigger)</f>
        <v>57762</v>
      </c>
      <c r="AE2619" s="40">
        <f>_xll.qlInterestRateIndexMaturity($Y$21,AD2619,)</f>
        <v>57851</v>
      </c>
      <c r="AF2619" s="43" t="e">
        <f>_xll.qlTenorBasisValue(TenorBasis3M,AD2619,_xll.ohTrigger(trigger,$Y$36))</f>
        <v>#NUM!</v>
      </c>
      <c r="AG2619" s="82" t="e">
        <f t="shared" si="94"/>
        <v>#NUM!</v>
      </c>
      <c r="AH2619" s="82">
        <f>_xll.qlIndexFixing($Y$21,$AC2619,TRUE,_xll.ohTrigger(trigger))</f>
        <v>1.2055809432790686E-2</v>
      </c>
      <c r="AI2619" s="43" t="e">
        <f>_xll.qlIndexFixing($Y$6,$AC2619,TRUE,trigger)</f>
        <v>#NUM!</v>
      </c>
      <c r="AJ2619" s="45" t="e">
        <f t="shared" si="95"/>
        <v>#NUM!</v>
      </c>
    </row>
    <row r="2620" spans="28:36" x14ac:dyDescent="0.2">
      <c r="AB2620" s="114" t="s">
        <v>87</v>
      </c>
      <c r="AC2620" s="40">
        <f>_xll.qlInterestRateIndexFixingDate($Y$21,AD2620)</f>
        <v>57767</v>
      </c>
      <c r="AD2620" s="40">
        <f>_xll.qlCalendarAdvance(calendar,$AD2619,AB2620,,,trigger)</f>
        <v>57769</v>
      </c>
      <c r="AE2620" s="40">
        <f>_xll.qlInterestRateIndexMaturity($Y$21,AD2620,)</f>
        <v>57861</v>
      </c>
      <c r="AF2620" s="43" t="e">
        <f>_xll.qlTenorBasisValue(TenorBasis3M,AD2620,_xll.ohTrigger(trigger,$Y$36))</f>
        <v>#NUM!</v>
      </c>
      <c r="AG2620" s="82" t="e">
        <f t="shared" si="94"/>
        <v>#NUM!</v>
      </c>
      <c r="AH2620" s="82">
        <f>_xll.qlIndexFixing($Y$21,$AC2620,TRUE,_xll.ohTrigger(trigger))</f>
        <v>1.2047431456540213E-2</v>
      </c>
      <c r="AI2620" s="43" t="e">
        <f>_xll.qlIndexFixing($Y$6,$AC2620,TRUE,trigger)</f>
        <v>#NUM!</v>
      </c>
      <c r="AJ2620" s="45" t="e">
        <f t="shared" si="95"/>
        <v>#NUM!</v>
      </c>
    </row>
    <row r="2621" spans="28:36" x14ac:dyDescent="0.2">
      <c r="AB2621" s="114" t="s">
        <v>87</v>
      </c>
      <c r="AC2621" s="40">
        <f>_xll.qlInterestRateIndexFixingDate($Y$21,AD2621)</f>
        <v>57774</v>
      </c>
      <c r="AD2621" s="40">
        <f>_xll.qlCalendarAdvance(calendar,$AD2620,AB2621,,,trigger)</f>
        <v>57776</v>
      </c>
      <c r="AE2621" s="40">
        <f>_xll.qlInterestRateIndexMaturity($Y$21,AD2621,)</f>
        <v>57868</v>
      </c>
      <c r="AF2621" s="43" t="e">
        <f>_xll.qlTenorBasisValue(TenorBasis3M,AD2621,_xll.ohTrigger(trigger,$Y$36))</f>
        <v>#NUM!</v>
      </c>
      <c r="AG2621" s="82" t="e">
        <f t="shared" si="94"/>
        <v>#NUM!</v>
      </c>
      <c r="AH2621" s="82">
        <f>_xll.qlIndexFixing($Y$21,$AC2621,TRUE,_xll.ohTrigger(trigger))</f>
        <v>1.2040060595048615E-2</v>
      </c>
      <c r="AI2621" s="43" t="e">
        <f>_xll.qlIndexFixing($Y$6,$AC2621,TRUE,trigger)</f>
        <v>#NUM!</v>
      </c>
      <c r="AJ2621" s="45" t="e">
        <f t="shared" si="95"/>
        <v>#NUM!</v>
      </c>
    </row>
    <row r="2622" spans="28:36" x14ac:dyDescent="0.2">
      <c r="AB2622" s="114" t="s">
        <v>87</v>
      </c>
      <c r="AC2622" s="40">
        <f>_xll.qlInterestRateIndexFixingDate($Y$21,AD2622)</f>
        <v>57781</v>
      </c>
      <c r="AD2622" s="40">
        <f>_xll.qlCalendarAdvance(calendar,$AD2621,AB2622,,,trigger)</f>
        <v>57783</v>
      </c>
      <c r="AE2622" s="40">
        <f>_xll.qlInterestRateIndexMaturity($Y$21,AD2622,)</f>
        <v>57875</v>
      </c>
      <c r="AF2622" s="43" t="e">
        <f>_xll.qlTenorBasisValue(TenorBasis3M,AD2622,_xll.ohTrigger(trigger,$Y$36))</f>
        <v>#NUM!</v>
      </c>
      <c r="AG2622" s="82" t="e">
        <f t="shared" si="94"/>
        <v>#NUM!</v>
      </c>
      <c r="AH2622" s="82">
        <f>_xll.qlIndexFixing($Y$21,$AC2622,TRUE,_xll.ohTrigger(trigger))</f>
        <v>1.2032726725725477E-2</v>
      </c>
      <c r="AI2622" s="43" t="e">
        <f>_xll.qlIndexFixing($Y$6,$AC2622,TRUE,trigger)</f>
        <v>#NUM!</v>
      </c>
      <c r="AJ2622" s="45" t="e">
        <f t="shared" si="95"/>
        <v>#NUM!</v>
      </c>
    </row>
    <row r="2623" spans="28:36" x14ac:dyDescent="0.2">
      <c r="AB2623" s="114" t="s">
        <v>87</v>
      </c>
      <c r="AC2623" s="40">
        <f>_xll.qlInterestRateIndexFixingDate($Y$21,AD2623)</f>
        <v>57788</v>
      </c>
      <c r="AD2623" s="40">
        <f>_xll.qlCalendarAdvance(calendar,$AD2622,AB2623,,,trigger)</f>
        <v>57790</v>
      </c>
      <c r="AE2623" s="40">
        <f>_xll.qlInterestRateIndexMaturity($Y$21,AD2623,)</f>
        <v>57882</v>
      </c>
      <c r="AF2623" s="43" t="e">
        <f>_xll.qlTenorBasisValue(TenorBasis3M,AD2623,_xll.ohTrigger(trigger,$Y$36))</f>
        <v>#NUM!</v>
      </c>
      <c r="AG2623" s="82" t="e">
        <f t="shared" si="94"/>
        <v>#NUM!</v>
      </c>
      <c r="AH2623" s="82">
        <f>_xll.qlIndexFixing($Y$21,$AC2623,TRUE,_xll.ohTrigger(trigger))</f>
        <v>1.2025429848361399E-2</v>
      </c>
      <c r="AI2623" s="43" t="e">
        <f>_xll.qlIndexFixing($Y$6,$AC2623,TRUE,trigger)</f>
        <v>#NUM!</v>
      </c>
      <c r="AJ2623" s="45" t="e">
        <f t="shared" si="95"/>
        <v>#NUM!</v>
      </c>
    </row>
    <row r="2624" spans="28:36" x14ac:dyDescent="0.2">
      <c r="AB2624" s="114" t="s">
        <v>87</v>
      </c>
      <c r="AC2624" s="40">
        <f>_xll.qlInterestRateIndexFixingDate($Y$21,AD2624)</f>
        <v>57795</v>
      </c>
      <c r="AD2624" s="40">
        <f>_xll.qlCalendarAdvance(calendar,$AD2623,AB2624,,,trigger)</f>
        <v>57797</v>
      </c>
      <c r="AE2624" s="40">
        <f>_xll.qlInterestRateIndexMaturity($Y$21,AD2624,)</f>
        <v>57889</v>
      </c>
      <c r="AF2624" s="43" t="e">
        <f>_xll.qlTenorBasisValue(TenorBasis3M,AD2624,_xll.ohTrigger(trigger,$Y$36))</f>
        <v>#NUM!</v>
      </c>
      <c r="AG2624" s="82" t="e">
        <f t="shared" si="94"/>
        <v>#NUM!</v>
      </c>
      <c r="AH2624" s="82">
        <f>_xll.qlIndexFixing($Y$21,$AC2624,TRUE,_xll.ohTrigger(trigger))</f>
        <v>1.2018169962753069E-2</v>
      </c>
      <c r="AI2624" s="43" t="e">
        <f>_xll.qlIndexFixing($Y$6,$AC2624,TRUE,trigger)</f>
        <v>#NUM!</v>
      </c>
      <c r="AJ2624" s="45" t="e">
        <f t="shared" si="95"/>
        <v>#NUM!</v>
      </c>
    </row>
    <row r="2625" spans="28:36" x14ac:dyDescent="0.2">
      <c r="AB2625" s="114" t="s">
        <v>87</v>
      </c>
      <c r="AC2625" s="40">
        <f>_xll.qlInterestRateIndexFixingDate($Y$21,AD2625)</f>
        <v>57802</v>
      </c>
      <c r="AD2625" s="40">
        <f>_xll.qlCalendarAdvance(calendar,$AD2624,AB2625,,,trigger)</f>
        <v>57804</v>
      </c>
      <c r="AE2625" s="40">
        <f>_xll.qlInterestRateIndexMaturity($Y$21,AD2625,)</f>
        <v>57895</v>
      </c>
      <c r="AF2625" s="43" t="e">
        <f>_xll.qlTenorBasisValue(TenorBasis3M,AD2625,_xll.ohTrigger(trigger,$Y$36))</f>
        <v>#NUM!</v>
      </c>
      <c r="AG2625" s="82" t="e">
        <f t="shared" si="94"/>
        <v>#NUM!</v>
      </c>
      <c r="AH2625" s="82">
        <f>_xll.qlIndexFixing($Y$21,$AC2625,TRUE,_xll.ohTrigger(trigger))</f>
        <v>1.2011255833583428E-2</v>
      </c>
      <c r="AI2625" s="43" t="e">
        <f>_xll.qlIndexFixing($Y$6,$AC2625,TRUE,trigger)</f>
        <v>#NUM!</v>
      </c>
      <c r="AJ2625" s="45" t="e">
        <f t="shared" si="95"/>
        <v>#NUM!</v>
      </c>
    </row>
    <row r="2626" spans="28:36" x14ac:dyDescent="0.2">
      <c r="AB2626" s="114" t="s">
        <v>87</v>
      </c>
      <c r="AC2626" s="40">
        <f>_xll.qlInterestRateIndexFixingDate($Y$21,AD2626)</f>
        <v>57809</v>
      </c>
      <c r="AD2626" s="40">
        <f>_xll.qlCalendarAdvance(calendar,$AD2625,AB2626,,,trigger)</f>
        <v>57811</v>
      </c>
      <c r="AE2626" s="40">
        <f>_xll.qlInterestRateIndexMaturity($Y$21,AD2626,)</f>
        <v>57902</v>
      </c>
      <c r="AF2626" s="43" t="e">
        <f>_xll.qlTenorBasisValue(TenorBasis3M,AD2626,_xll.ohTrigger(trigger,$Y$36))</f>
        <v>#NUM!</v>
      </c>
      <c r="AG2626" s="82" t="e">
        <f t="shared" si="94"/>
        <v>#NUM!</v>
      </c>
      <c r="AH2626" s="82">
        <f>_xll.qlIndexFixing($Y$21,$AC2626,TRUE,_xll.ohTrigger(trigger))</f>
        <v>1.2004067528050199E-2</v>
      </c>
      <c r="AI2626" s="43" t="e">
        <f>_xll.qlIndexFixing($Y$6,$AC2626,TRUE,trigger)</f>
        <v>#NUM!</v>
      </c>
      <c r="AJ2626" s="45" t="e">
        <f t="shared" si="95"/>
        <v>#NUM!</v>
      </c>
    </row>
    <row r="2627" spans="28:36" x14ac:dyDescent="0.2">
      <c r="AB2627" s="114" t="s">
        <v>87</v>
      </c>
      <c r="AC2627" s="40">
        <f>_xll.qlInterestRateIndexFixingDate($Y$21,AD2627)</f>
        <v>57816</v>
      </c>
      <c r="AD2627" s="40">
        <f>_xll.qlCalendarAdvance(calendar,$AD2626,AB2627,,,trigger)</f>
        <v>57818</v>
      </c>
      <c r="AE2627" s="40">
        <f>_xll.qlInterestRateIndexMaturity($Y$21,AD2627,)</f>
        <v>57909</v>
      </c>
      <c r="AF2627" s="43" t="e">
        <f>_xll.qlTenorBasisValue(TenorBasis3M,AD2627,_xll.ohTrigger(trigger,$Y$36))</f>
        <v>#NUM!</v>
      </c>
      <c r="AG2627" s="82" t="e">
        <f t="shared" si="94"/>
        <v>#NUM!</v>
      </c>
      <c r="AH2627" s="82">
        <f>_xll.qlIndexFixing($Y$21,$AC2627,TRUE,_xll.ohTrigger(trigger))</f>
        <v>1.1996916212299634E-2</v>
      </c>
      <c r="AI2627" s="43" t="e">
        <f>_xll.qlIndexFixing($Y$6,$AC2627,TRUE,trigger)</f>
        <v>#NUM!</v>
      </c>
      <c r="AJ2627" s="45" t="e">
        <f t="shared" si="95"/>
        <v>#NUM!</v>
      </c>
    </row>
    <row r="2628" spans="28:36" x14ac:dyDescent="0.2">
      <c r="AB2628" s="114" t="s">
        <v>87</v>
      </c>
      <c r="AC2628" s="40">
        <f>_xll.qlInterestRateIndexFixingDate($Y$21,AD2628)</f>
        <v>57823</v>
      </c>
      <c r="AD2628" s="40">
        <f>_xll.qlCalendarAdvance(calendar,$AD2627,AB2628,,,trigger)</f>
        <v>57825</v>
      </c>
      <c r="AE2628" s="40">
        <f>_xll.qlInterestRateIndexMaturity($Y$21,AD2628,)</f>
        <v>57916</v>
      </c>
      <c r="AF2628" s="43" t="e">
        <f>_xll.qlTenorBasisValue(TenorBasis3M,AD2628,_xll.ohTrigger(trigger,$Y$36))</f>
        <v>#NUM!</v>
      </c>
      <c r="AG2628" s="82" t="e">
        <f t="shared" ref="AG2628:AG2691" si="96">AI2628</f>
        <v>#NUM!</v>
      </c>
      <c r="AH2628" s="82">
        <f>_xll.qlIndexFixing($Y$21,$AC2628,TRUE,_xll.ohTrigger(trigger))</f>
        <v>1.1989801886132334E-2</v>
      </c>
      <c r="AI2628" s="43" t="e">
        <f>_xll.qlIndexFixing($Y$6,$AC2628,TRUE,trigger)</f>
        <v>#NUM!</v>
      </c>
      <c r="AJ2628" s="45" t="e">
        <f t="shared" ref="AJ2628:AJ2691" si="97">(AH2628-AI2628)*10000</f>
        <v>#NUM!</v>
      </c>
    </row>
    <row r="2629" spans="28:36" x14ac:dyDescent="0.2">
      <c r="AB2629" s="114" t="s">
        <v>87</v>
      </c>
      <c r="AC2629" s="40">
        <f>_xll.qlInterestRateIndexFixingDate($Y$21,AD2629)</f>
        <v>57829</v>
      </c>
      <c r="AD2629" s="40">
        <f>_xll.qlCalendarAdvance(calendar,$AD2628,AB2629,,,trigger)</f>
        <v>57832</v>
      </c>
      <c r="AE2629" s="40">
        <f>_xll.qlInterestRateIndexMaturity($Y$21,AD2629,)</f>
        <v>57924</v>
      </c>
      <c r="AF2629" s="43" t="e">
        <f>_xll.qlTenorBasisValue(TenorBasis3M,AD2629,_xll.ohTrigger(trigger,$Y$36))</f>
        <v>#NUM!</v>
      </c>
      <c r="AG2629" s="82" t="e">
        <f t="shared" si="96"/>
        <v>#NUM!</v>
      </c>
      <c r="AH2629" s="82">
        <f>_xll.qlIndexFixing($Y$21,$AC2629,TRUE,_xll.ohTrigger(trigger))</f>
        <v>1.1982425403877676E-2</v>
      </c>
      <c r="AI2629" s="43" t="e">
        <f>_xll.qlIndexFixing($Y$6,$AC2629,TRUE,trigger)</f>
        <v>#NUM!</v>
      </c>
      <c r="AJ2629" s="45" t="e">
        <f t="shared" si="97"/>
        <v>#NUM!</v>
      </c>
    </row>
    <row r="2630" spans="28:36" x14ac:dyDescent="0.2">
      <c r="AB2630" s="114" t="s">
        <v>87</v>
      </c>
      <c r="AC2630" s="40">
        <f>_xll.qlInterestRateIndexFixingDate($Y$21,AD2630)</f>
        <v>57837</v>
      </c>
      <c r="AD2630" s="40">
        <f>_xll.qlCalendarAdvance(calendar,$AD2629,AB2630,,,trigger)</f>
        <v>57839</v>
      </c>
      <c r="AE2630" s="40">
        <f>_xll.qlInterestRateIndexMaturity($Y$21,AD2630,)</f>
        <v>57931</v>
      </c>
      <c r="AF2630" s="43" t="e">
        <f>_xll.qlTenorBasisValue(TenorBasis3M,AD2630,_xll.ohTrigger(trigger,$Y$36))</f>
        <v>#NUM!</v>
      </c>
      <c r="AG2630" s="82" t="e">
        <f t="shared" si="96"/>
        <v>#NUM!</v>
      </c>
      <c r="AH2630" s="82">
        <f>_xll.qlIndexFixing($Y$21,$AC2630,TRUE,_xll.ohTrigger(trigger))</f>
        <v>1.1975387464522026E-2</v>
      </c>
      <c r="AI2630" s="43" t="e">
        <f>_xll.qlIndexFixing($Y$6,$AC2630,TRUE,trigger)</f>
        <v>#NUM!</v>
      </c>
      <c r="AJ2630" s="45" t="e">
        <f t="shared" si="97"/>
        <v>#NUM!</v>
      </c>
    </row>
    <row r="2631" spans="28:36" x14ac:dyDescent="0.2">
      <c r="AB2631" s="114" t="s">
        <v>87</v>
      </c>
      <c r="AC2631" s="40">
        <f>_xll.qlInterestRateIndexFixingDate($Y$21,AD2631)</f>
        <v>57844</v>
      </c>
      <c r="AD2631" s="40">
        <f>_xll.qlCalendarAdvance(calendar,$AD2630,AB2631,,,trigger)</f>
        <v>57846</v>
      </c>
      <c r="AE2631" s="40">
        <f>_xll.qlInterestRateIndexMaturity($Y$21,AD2631,)</f>
        <v>57938</v>
      </c>
      <c r="AF2631" s="43" t="e">
        <f>_xll.qlTenorBasisValue(TenorBasis3M,AD2631,_xll.ohTrigger(trigger,$Y$36))</f>
        <v>#NUM!</v>
      </c>
      <c r="AG2631" s="82" t="e">
        <f t="shared" si="96"/>
        <v>#NUM!</v>
      </c>
      <c r="AH2631" s="82">
        <f>_xll.qlIndexFixing($Y$21,$AC2631,TRUE,_xll.ohTrigger(trigger))</f>
        <v>1.1968386515505861E-2</v>
      </c>
      <c r="AI2631" s="43" t="e">
        <f>_xll.qlIndexFixing($Y$6,$AC2631,TRUE,trigger)</f>
        <v>#NUM!</v>
      </c>
      <c r="AJ2631" s="45" t="e">
        <f t="shared" si="97"/>
        <v>#NUM!</v>
      </c>
    </row>
    <row r="2632" spans="28:36" x14ac:dyDescent="0.2">
      <c r="AB2632" s="114" t="s">
        <v>87</v>
      </c>
      <c r="AC2632" s="40">
        <f>_xll.qlInterestRateIndexFixingDate($Y$21,AD2632)</f>
        <v>57851</v>
      </c>
      <c r="AD2632" s="40">
        <f>_xll.qlCalendarAdvance(calendar,$AD2631,AB2632,,,trigger)</f>
        <v>57853</v>
      </c>
      <c r="AE2632" s="40">
        <f>_xll.qlInterestRateIndexMaturity($Y$21,AD2632,)</f>
        <v>57945</v>
      </c>
      <c r="AF2632" s="43" t="e">
        <f>_xll.qlTenorBasisValue(TenorBasis3M,AD2632,_xll.ohTrigger(trigger,$Y$36))</f>
        <v>#NUM!</v>
      </c>
      <c r="AG2632" s="82" t="e">
        <f t="shared" si="96"/>
        <v>#NUM!</v>
      </c>
      <c r="AH2632" s="82">
        <f>_xll.qlIndexFixing($Y$21,$AC2632,TRUE,_xll.ohTrigger(trigger))</f>
        <v>1.1961422556631952E-2</v>
      </c>
      <c r="AI2632" s="43" t="e">
        <f>_xll.qlIndexFixing($Y$6,$AC2632,TRUE,trigger)</f>
        <v>#NUM!</v>
      </c>
      <c r="AJ2632" s="45" t="e">
        <f t="shared" si="97"/>
        <v>#NUM!</v>
      </c>
    </row>
    <row r="2633" spans="28:36" x14ac:dyDescent="0.2">
      <c r="AB2633" s="114" t="s">
        <v>87</v>
      </c>
      <c r="AC2633" s="40">
        <f>_xll.qlInterestRateIndexFixingDate($Y$21,AD2633)</f>
        <v>57858</v>
      </c>
      <c r="AD2633" s="40">
        <f>_xll.qlCalendarAdvance(calendar,$AD2632,AB2633,,,trigger)</f>
        <v>57860</v>
      </c>
      <c r="AE2633" s="40">
        <f>_xll.qlInterestRateIndexMaturity($Y$21,AD2633,)</f>
        <v>57952</v>
      </c>
      <c r="AF2633" s="43" t="e">
        <f>_xll.qlTenorBasisValue(TenorBasis3M,AD2633,_xll.ohTrigger(trigger,$Y$36))</f>
        <v>#NUM!</v>
      </c>
      <c r="AG2633" s="82" t="e">
        <f t="shared" si="96"/>
        <v>#NUM!</v>
      </c>
      <c r="AH2633" s="82">
        <f>_xll.qlIndexFixing($Y$21,$AC2633,TRUE,_xll.ohTrigger(trigger))</f>
        <v>1.1954495587703061E-2</v>
      </c>
      <c r="AI2633" s="43" t="e">
        <f>_xll.qlIndexFixing($Y$6,$AC2633,TRUE,trigger)</f>
        <v>#NUM!</v>
      </c>
      <c r="AJ2633" s="45" t="e">
        <f t="shared" si="97"/>
        <v>#NUM!</v>
      </c>
    </row>
    <row r="2634" spans="28:36" x14ac:dyDescent="0.2">
      <c r="AB2634" s="114" t="s">
        <v>87</v>
      </c>
      <c r="AC2634" s="40">
        <f>_xll.qlInterestRateIndexFixingDate($Y$21,AD2634)</f>
        <v>57865</v>
      </c>
      <c r="AD2634" s="40">
        <f>_xll.qlCalendarAdvance(calendar,$AD2633,AB2634,,,trigger)</f>
        <v>57867</v>
      </c>
      <c r="AE2634" s="40">
        <f>_xll.qlInterestRateIndexMaturity($Y$21,AD2634,)</f>
        <v>57959</v>
      </c>
      <c r="AF2634" s="43" t="e">
        <f>_xll.qlTenorBasisValue(TenorBasis3M,AD2634,_xll.ohTrigger(trigger,$Y$36))</f>
        <v>#NUM!</v>
      </c>
      <c r="AG2634" s="82" t="e">
        <f t="shared" si="96"/>
        <v>#NUM!</v>
      </c>
      <c r="AH2634" s="82">
        <f>_xll.qlIndexFixing($Y$21,$AC2634,TRUE,_xll.ohTrigger(trigger))</f>
        <v>1.1947605608524564E-2</v>
      </c>
      <c r="AI2634" s="43" t="e">
        <f>_xll.qlIndexFixing($Y$6,$AC2634,TRUE,trigger)</f>
        <v>#NUM!</v>
      </c>
      <c r="AJ2634" s="45" t="e">
        <f t="shared" si="97"/>
        <v>#NUM!</v>
      </c>
    </row>
    <row r="2635" spans="28:36" x14ac:dyDescent="0.2">
      <c r="AB2635" s="114" t="s">
        <v>87</v>
      </c>
      <c r="AC2635" s="40">
        <f>_xll.qlInterestRateIndexFixingDate($Y$21,AD2635)</f>
        <v>57872</v>
      </c>
      <c r="AD2635" s="40">
        <f>_xll.qlCalendarAdvance(calendar,$AD2634,AB2635,,,trigger)</f>
        <v>57874</v>
      </c>
      <c r="AE2635" s="40">
        <f>_xll.qlInterestRateIndexMaturity($Y$21,AD2635,)</f>
        <v>57966</v>
      </c>
      <c r="AF2635" s="43" t="e">
        <f>_xll.qlTenorBasisValue(TenorBasis3M,AD2635,_xll.ohTrigger(trigger,$Y$36))</f>
        <v>#NUM!</v>
      </c>
      <c r="AG2635" s="82" t="e">
        <f t="shared" si="96"/>
        <v>#NUM!</v>
      </c>
      <c r="AH2635" s="82">
        <f>_xll.qlIndexFixing($Y$21,$AC2635,TRUE,_xll.ohTrigger(trigger))</f>
        <v>1.1940752618898357E-2</v>
      </c>
      <c r="AI2635" s="43" t="e">
        <f>_xll.qlIndexFixing($Y$6,$AC2635,TRUE,trigger)</f>
        <v>#NUM!</v>
      </c>
      <c r="AJ2635" s="45" t="e">
        <f t="shared" si="97"/>
        <v>#NUM!</v>
      </c>
    </row>
    <row r="2636" spans="28:36" x14ac:dyDescent="0.2">
      <c r="AB2636" s="114" t="s">
        <v>87</v>
      </c>
      <c r="AC2636" s="40">
        <f>_xll.qlInterestRateIndexFixingDate($Y$21,AD2636)</f>
        <v>57879</v>
      </c>
      <c r="AD2636" s="40">
        <f>_xll.qlCalendarAdvance(calendar,$AD2635,AB2636,,,trigger)</f>
        <v>57881</v>
      </c>
      <c r="AE2636" s="40">
        <f>_xll.qlInterestRateIndexMaturity($Y$21,AD2636,)</f>
        <v>57973</v>
      </c>
      <c r="AF2636" s="43" t="e">
        <f>_xll.qlTenorBasisValue(TenorBasis3M,AD2636,_xll.ohTrigger(trigger,$Y$36))</f>
        <v>#NUM!</v>
      </c>
      <c r="AG2636" s="82" t="e">
        <f t="shared" si="96"/>
        <v>#NUM!</v>
      </c>
      <c r="AH2636" s="82">
        <f>_xll.qlIndexFixing($Y$21,$AC2636,TRUE,_xll.ohTrigger(trigger))</f>
        <v>1.1933936618634159E-2</v>
      </c>
      <c r="AI2636" s="43" t="e">
        <f>_xll.qlIndexFixing($Y$6,$AC2636,TRUE,trigger)</f>
        <v>#NUM!</v>
      </c>
      <c r="AJ2636" s="45" t="e">
        <f t="shared" si="97"/>
        <v>#NUM!</v>
      </c>
    </row>
    <row r="2637" spans="28:36" x14ac:dyDescent="0.2">
      <c r="AB2637" s="114" t="s">
        <v>87</v>
      </c>
      <c r="AC2637" s="40">
        <f>_xll.qlInterestRateIndexFixingDate($Y$21,AD2637)</f>
        <v>57886</v>
      </c>
      <c r="AD2637" s="40">
        <f>_xll.qlCalendarAdvance(calendar,$AD2636,AB2637,,,trigger)</f>
        <v>57888</v>
      </c>
      <c r="AE2637" s="40">
        <f>_xll.qlInterestRateIndexMaturity($Y$21,AD2637,)</f>
        <v>57980</v>
      </c>
      <c r="AF2637" s="43" t="e">
        <f>_xll.qlTenorBasisValue(TenorBasis3M,AD2637,_xll.ohTrigger(trigger,$Y$36))</f>
        <v>#NUM!</v>
      </c>
      <c r="AG2637" s="82" t="e">
        <f t="shared" si="96"/>
        <v>#NUM!</v>
      </c>
      <c r="AH2637" s="82">
        <f>_xll.qlIndexFixing($Y$21,$AC2637,TRUE,_xll.ohTrigger(trigger))</f>
        <v>1.1927157607538211E-2</v>
      </c>
      <c r="AI2637" s="43" t="e">
        <f>_xll.qlIndexFixing($Y$6,$AC2637,TRUE,trigger)</f>
        <v>#NUM!</v>
      </c>
      <c r="AJ2637" s="45" t="e">
        <f t="shared" si="97"/>
        <v>#NUM!</v>
      </c>
    </row>
    <row r="2638" spans="28:36" x14ac:dyDescent="0.2">
      <c r="AB2638" s="114" t="s">
        <v>87</v>
      </c>
      <c r="AC2638" s="40">
        <f>_xll.qlInterestRateIndexFixingDate($Y$21,AD2638)</f>
        <v>57893</v>
      </c>
      <c r="AD2638" s="40">
        <f>_xll.qlCalendarAdvance(calendar,$AD2637,AB2638,,,trigger)</f>
        <v>57895</v>
      </c>
      <c r="AE2638" s="40">
        <f>_xll.qlInterestRateIndexMaturity($Y$21,AD2638,)</f>
        <v>57987</v>
      </c>
      <c r="AF2638" s="43" t="e">
        <f>_xll.qlTenorBasisValue(TenorBasis3M,AD2638,_xll.ohTrigger(trigger,$Y$36))</f>
        <v>#NUM!</v>
      </c>
      <c r="AG2638" s="82" t="e">
        <f t="shared" si="96"/>
        <v>#NUM!</v>
      </c>
      <c r="AH2638" s="82">
        <f>_xll.qlIndexFixing($Y$21,$AC2638,TRUE,_xll.ohTrigger(trigger))</f>
        <v>1.1920415585419362E-2</v>
      </c>
      <c r="AI2638" s="43" t="e">
        <f>_xll.qlIndexFixing($Y$6,$AC2638,TRUE,trigger)</f>
        <v>#NUM!</v>
      </c>
      <c r="AJ2638" s="45" t="e">
        <f t="shared" si="97"/>
        <v>#NUM!</v>
      </c>
    </row>
    <row r="2639" spans="28:36" x14ac:dyDescent="0.2">
      <c r="AB2639" s="114" t="s">
        <v>87</v>
      </c>
      <c r="AC2639" s="40">
        <f>_xll.qlInterestRateIndexFixingDate($Y$21,AD2639)</f>
        <v>57900</v>
      </c>
      <c r="AD2639" s="40">
        <f>_xll.qlCalendarAdvance(calendar,$AD2638,AB2639,,,trigger)</f>
        <v>57902</v>
      </c>
      <c r="AE2639" s="40">
        <f>_xll.qlInterestRateIndexMaturity($Y$21,AD2639,)</f>
        <v>57994</v>
      </c>
      <c r="AF2639" s="43" t="e">
        <f>_xll.qlTenorBasisValue(TenorBasis3M,AD2639,_xll.ohTrigger(trigger,$Y$36))</f>
        <v>#NUM!</v>
      </c>
      <c r="AG2639" s="82" t="e">
        <f t="shared" si="96"/>
        <v>#NUM!</v>
      </c>
      <c r="AH2639" s="82">
        <f>_xll.qlIndexFixing($Y$21,$AC2639,TRUE,_xll.ohTrigger(trigger))</f>
        <v>1.1913710552084723E-2</v>
      </c>
      <c r="AI2639" s="43" t="e">
        <f>_xll.qlIndexFixing($Y$6,$AC2639,TRUE,trigger)</f>
        <v>#NUM!</v>
      </c>
      <c r="AJ2639" s="45" t="e">
        <f t="shared" si="97"/>
        <v>#NUM!</v>
      </c>
    </row>
    <row r="2640" spans="28:36" x14ac:dyDescent="0.2">
      <c r="AB2640" s="114" t="s">
        <v>87</v>
      </c>
      <c r="AC2640" s="40">
        <f>_xll.qlInterestRateIndexFixingDate($Y$21,AD2640)</f>
        <v>57907</v>
      </c>
      <c r="AD2640" s="40">
        <f>_xll.qlCalendarAdvance(calendar,$AD2639,AB2640,,,trigger)</f>
        <v>57909</v>
      </c>
      <c r="AE2640" s="40">
        <f>_xll.qlInterestRateIndexMaturity($Y$21,AD2640,)</f>
        <v>58001</v>
      </c>
      <c r="AF2640" s="43" t="e">
        <f>_xll.qlTenorBasisValue(TenorBasis3M,AD2640,_xll.ohTrigger(trigger,$Y$36))</f>
        <v>#NUM!</v>
      </c>
      <c r="AG2640" s="82" t="e">
        <f t="shared" si="96"/>
        <v>#NUM!</v>
      </c>
      <c r="AH2640" s="82">
        <f>_xll.qlIndexFixing($Y$21,$AC2640,TRUE,_xll.ohTrigger(trigger))</f>
        <v>1.1907042507347485E-2</v>
      </c>
      <c r="AI2640" s="43" t="e">
        <f>_xll.qlIndexFixing($Y$6,$AC2640,TRUE,trigger)</f>
        <v>#NUM!</v>
      </c>
      <c r="AJ2640" s="45" t="e">
        <f t="shared" si="97"/>
        <v>#NUM!</v>
      </c>
    </row>
    <row r="2641" spans="28:36" x14ac:dyDescent="0.2">
      <c r="AB2641" s="114" t="s">
        <v>87</v>
      </c>
      <c r="AC2641" s="40">
        <f>_xll.qlInterestRateIndexFixingDate($Y$21,AD2641)</f>
        <v>57914</v>
      </c>
      <c r="AD2641" s="40">
        <f>_xll.qlCalendarAdvance(calendar,$AD2640,AB2641,,,trigger)</f>
        <v>57916</v>
      </c>
      <c r="AE2641" s="40">
        <f>_xll.qlInterestRateIndexMaturity($Y$21,AD2641,)</f>
        <v>58008</v>
      </c>
      <c r="AF2641" s="43" t="e">
        <f>_xll.qlTenorBasisValue(TenorBasis3M,AD2641,_xll.ohTrigger(trigger,$Y$36))</f>
        <v>#NUM!</v>
      </c>
      <c r="AG2641" s="82" t="e">
        <f t="shared" si="96"/>
        <v>#NUM!</v>
      </c>
      <c r="AH2641" s="82">
        <f>_xll.qlIndexFixing($Y$21,$AC2641,TRUE,_xll.ohTrigger(trigger))</f>
        <v>1.1900411451018235E-2</v>
      </c>
      <c r="AI2641" s="43" t="e">
        <f>_xll.qlIndexFixing($Y$6,$AC2641,TRUE,trigger)</f>
        <v>#NUM!</v>
      </c>
      <c r="AJ2641" s="45" t="e">
        <f t="shared" si="97"/>
        <v>#NUM!</v>
      </c>
    </row>
    <row r="2642" spans="28:36" x14ac:dyDescent="0.2">
      <c r="AB2642" s="114" t="s">
        <v>87</v>
      </c>
      <c r="AC2642" s="40">
        <f>_xll.qlInterestRateIndexFixingDate($Y$21,AD2642)</f>
        <v>57921</v>
      </c>
      <c r="AD2642" s="40">
        <f>_xll.qlCalendarAdvance(calendar,$AD2641,AB2642,,,trigger)</f>
        <v>57923</v>
      </c>
      <c r="AE2642" s="40">
        <f>_xll.qlInterestRateIndexMaturity($Y$21,AD2642,)</f>
        <v>58015</v>
      </c>
      <c r="AF2642" s="43" t="e">
        <f>_xll.qlTenorBasisValue(TenorBasis3M,AD2642,_xll.ohTrigger(trigger,$Y$36))</f>
        <v>#NUM!</v>
      </c>
      <c r="AG2642" s="82" t="e">
        <f t="shared" si="96"/>
        <v>#NUM!</v>
      </c>
      <c r="AH2642" s="82">
        <f>_xll.qlIndexFixing($Y$21,$AC2642,TRUE,_xll.ohTrigger(trigger))</f>
        <v>1.1893817382909299E-2</v>
      </c>
      <c r="AI2642" s="43" t="e">
        <f>_xll.qlIndexFixing($Y$6,$AC2642,TRUE,trigger)</f>
        <v>#NUM!</v>
      </c>
      <c r="AJ2642" s="45" t="e">
        <f t="shared" si="97"/>
        <v>#NUM!</v>
      </c>
    </row>
    <row r="2643" spans="28:36" x14ac:dyDescent="0.2">
      <c r="AB2643" s="114" t="s">
        <v>87</v>
      </c>
      <c r="AC2643" s="40">
        <f>_xll.qlInterestRateIndexFixingDate($Y$21,AD2643)</f>
        <v>57928</v>
      </c>
      <c r="AD2643" s="40">
        <f>_xll.qlCalendarAdvance(calendar,$AD2642,AB2643,,,trigger)</f>
        <v>57930</v>
      </c>
      <c r="AE2643" s="40">
        <f>_xll.qlInterestRateIndexMaturity($Y$21,AD2643,)</f>
        <v>58022</v>
      </c>
      <c r="AF2643" s="43" t="e">
        <f>_xll.qlTenorBasisValue(TenorBasis3M,AD2643,_xll.ohTrigger(trigger,$Y$36))</f>
        <v>#NUM!</v>
      </c>
      <c r="AG2643" s="82" t="e">
        <f t="shared" si="96"/>
        <v>#NUM!</v>
      </c>
      <c r="AH2643" s="82">
        <f>_xll.qlIndexFixing($Y$21,$AC2643,TRUE,_xll.ohTrigger(trigger))</f>
        <v>1.1887260302834737E-2</v>
      </c>
      <c r="AI2643" s="43" t="e">
        <f>_xll.qlIndexFixing($Y$6,$AC2643,TRUE,trigger)</f>
        <v>#NUM!</v>
      </c>
      <c r="AJ2643" s="45" t="e">
        <f t="shared" si="97"/>
        <v>#NUM!</v>
      </c>
    </row>
    <row r="2644" spans="28:36" x14ac:dyDescent="0.2">
      <c r="AB2644" s="114" t="s">
        <v>87</v>
      </c>
      <c r="AC2644" s="40">
        <f>_xll.qlInterestRateIndexFixingDate($Y$21,AD2644)</f>
        <v>57935</v>
      </c>
      <c r="AD2644" s="40">
        <f>_xll.qlCalendarAdvance(calendar,$AD2643,AB2644,,,trigger)</f>
        <v>57937</v>
      </c>
      <c r="AE2644" s="40">
        <f>_xll.qlInterestRateIndexMaturity($Y$21,AD2644,)</f>
        <v>58029</v>
      </c>
      <c r="AF2644" s="43" t="e">
        <f>_xll.qlTenorBasisValue(TenorBasis3M,AD2644,_xll.ohTrigger(trigger,$Y$36))</f>
        <v>#NUM!</v>
      </c>
      <c r="AG2644" s="82" t="e">
        <f t="shared" si="96"/>
        <v>#NUM!</v>
      </c>
      <c r="AH2644" s="82">
        <f>_xll.qlIndexFixing($Y$21,$AC2644,TRUE,_xll.ohTrigger(trigger))</f>
        <v>1.188074021060948E-2</v>
      </c>
      <c r="AI2644" s="43" t="e">
        <f>_xll.qlIndexFixing($Y$6,$AC2644,TRUE,trigger)</f>
        <v>#NUM!</v>
      </c>
      <c r="AJ2644" s="45" t="e">
        <f t="shared" si="97"/>
        <v>#NUM!</v>
      </c>
    </row>
    <row r="2645" spans="28:36" x14ac:dyDescent="0.2">
      <c r="AB2645" s="114" t="s">
        <v>87</v>
      </c>
      <c r="AC2645" s="40">
        <f>_xll.qlInterestRateIndexFixingDate($Y$21,AD2645)</f>
        <v>57942</v>
      </c>
      <c r="AD2645" s="40">
        <f>_xll.qlCalendarAdvance(calendar,$AD2644,AB2645,,,trigger)</f>
        <v>57944</v>
      </c>
      <c r="AE2645" s="40">
        <f>_xll.qlInterestRateIndexMaturity($Y$21,AD2645,)</f>
        <v>58036</v>
      </c>
      <c r="AF2645" s="43" t="e">
        <f>_xll.qlTenorBasisValue(TenorBasis3M,AD2645,_xll.ohTrigger(trigger,$Y$36))</f>
        <v>#NUM!</v>
      </c>
      <c r="AG2645" s="82" t="e">
        <f t="shared" si="96"/>
        <v>#NUM!</v>
      </c>
      <c r="AH2645" s="82">
        <f>_xll.qlIndexFixing($Y$21,$AC2645,TRUE,_xll.ohTrigger(trigger))</f>
        <v>1.1874257106049328E-2</v>
      </c>
      <c r="AI2645" s="43" t="e">
        <f>_xll.qlIndexFixing($Y$6,$AC2645,TRUE,trigger)</f>
        <v>#NUM!</v>
      </c>
      <c r="AJ2645" s="45" t="e">
        <f t="shared" si="97"/>
        <v>#NUM!</v>
      </c>
    </row>
    <row r="2646" spans="28:36" x14ac:dyDescent="0.2">
      <c r="AB2646" s="114" t="s">
        <v>87</v>
      </c>
      <c r="AC2646" s="40">
        <f>_xll.qlInterestRateIndexFixingDate($Y$21,AD2646)</f>
        <v>57949</v>
      </c>
      <c r="AD2646" s="40">
        <f>_xll.qlCalendarAdvance(calendar,$AD2645,AB2646,,,trigger)</f>
        <v>57951</v>
      </c>
      <c r="AE2646" s="40">
        <f>_xll.qlInterestRateIndexMaturity($Y$21,AD2646,)</f>
        <v>58043</v>
      </c>
      <c r="AF2646" s="43" t="e">
        <f>_xll.qlTenorBasisValue(TenorBasis3M,AD2646,_xll.ohTrigger(trigger,$Y$36))</f>
        <v>#NUM!</v>
      </c>
      <c r="AG2646" s="82" t="e">
        <f t="shared" si="96"/>
        <v>#NUM!</v>
      </c>
      <c r="AH2646" s="82">
        <f>_xll.qlIndexFixing($Y$21,$AC2646,TRUE,_xll.ohTrigger(trigger))</f>
        <v>1.1867810988968342E-2</v>
      </c>
      <c r="AI2646" s="43" t="e">
        <f>_xll.qlIndexFixing($Y$6,$AC2646,TRUE,trigger)</f>
        <v>#NUM!</v>
      </c>
      <c r="AJ2646" s="45" t="e">
        <f t="shared" si="97"/>
        <v>#NUM!</v>
      </c>
    </row>
    <row r="2647" spans="28:36" x14ac:dyDescent="0.2">
      <c r="AB2647" s="114" t="s">
        <v>87</v>
      </c>
      <c r="AC2647" s="40">
        <f>_xll.qlInterestRateIndexFixingDate($Y$21,AD2647)</f>
        <v>57956</v>
      </c>
      <c r="AD2647" s="40">
        <f>_xll.qlCalendarAdvance(calendar,$AD2646,AB2647,,,trigger)</f>
        <v>57958</v>
      </c>
      <c r="AE2647" s="40">
        <f>_xll.qlInterestRateIndexMaturity($Y$21,AD2647,)</f>
        <v>58049</v>
      </c>
      <c r="AF2647" s="43" t="e">
        <f>_xll.qlTenorBasisValue(TenorBasis3M,AD2647,_xll.ohTrigger(trigger,$Y$36))</f>
        <v>#NUM!</v>
      </c>
      <c r="AG2647" s="82" t="e">
        <f t="shared" si="96"/>
        <v>#NUM!</v>
      </c>
      <c r="AH2647" s="82">
        <f>_xll.qlIndexFixing($Y$21,$AC2647,TRUE,_xll.ohTrigger(trigger))</f>
        <v>1.1861657451237842E-2</v>
      </c>
      <c r="AI2647" s="43" t="e">
        <f>_xll.qlIndexFixing($Y$6,$AC2647,TRUE,trigger)</f>
        <v>#NUM!</v>
      </c>
      <c r="AJ2647" s="45" t="e">
        <f t="shared" si="97"/>
        <v>#NUM!</v>
      </c>
    </row>
    <row r="2648" spans="28:36" x14ac:dyDescent="0.2">
      <c r="AB2648" s="114" t="s">
        <v>87</v>
      </c>
      <c r="AC2648" s="40">
        <f>_xll.qlInterestRateIndexFixingDate($Y$21,AD2648)</f>
        <v>57963</v>
      </c>
      <c r="AD2648" s="40">
        <f>_xll.qlCalendarAdvance(calendar,$AD2647,AB2648,,,trigger)</f>
        <v>57965</v>
      </c>
      <c r="AE2648" s="40">
        <f>_xll.qlInterestRateIndexMaturity($Y$21,AD2648,)</f>
        <v>58056</v>
      </c>
      <c r="AF2648" s="43" t="e">
        <f>_xll.qlTenorBasisValue(TenorBasis3M,AD2648,_xll.ohTrigger(trigger,$Y$36))</f>
        <v>#NUM!</v>
      </c>
      <c r="AG2648" s="82" t="e">
        <f t="shared" si="96"/>
        <v>#NUM!</v>
      </c>
      <c r="AH2648" s="82">
        <f>_xll.qlIndexFixing($Y$21,$AC2648,TRUE,_xll.ohTrigger(trigger))</f>
        <v>1.1855282876322445E-2</v>
      </c>
      <c r="AI2648" s="43" t="e">
        <f>_xll.qlIndexFixing($Y$6,$AC2648,TRUE,trigger)</f>
        <v>#NUM!</v>
      </c>
      <c r="AJ2648" s="45" t="e">
        <f t="shared" si="97"/>
        <v>#NUM!</v>
      </c>
    </row>
    <row r="2649" spans="28:36" x14ac:dyDescent="0.2">
      <c r="AB2649" s="114" t="s">
        <v>87</v>
      </c>
      <c r="AC2649" s="40">
        <f>_xll.qlInterestRateIndexFixingDate($Y$21,AD2649)</f>
        <v>57970</v>
      </c>
      <c r="AD2649" s="40">
        <f>_xll.qlCalendarAdvance(calendar,$AD2648,AB2649,,,trigger)</f>
        <v>57972</v>
      </c>
      <c r="AE2649" s="40">
        <f>_xll.qlInterestRateIndexMaturity($Y$21,AD2649,)</f>
        <v>58063</v>
      </c>
      <c r="AF2649" s="43" t="e">
        <f>_xll.qlTenorBasisValue(TenorBasis3M,AD2649,_xll.ohTrigger(trigger,$Y$36))</f>
        <v>#NUM!</v>
      </c>
      <c r="AG2649" s="82" t="e">
        <f t="shared" si="96"/>
        <v>#NUM!</v>
      </c>
      <c r="AH2649" s="82">
        <f>_xll.qlIndexFixing($Y$21,$AC2649,TRUE,_xll.ohTrigger(trigger))</f>
        <v>1.1848945287028647E-2</v>
      </c>
      <c r="AI2649" s="43" t="e">
        <f>_xll.qlIndexFixing($Y$6,$AC2649,TRUE,trigger)</f>
        <v>#NUM!</v>
      </c>
      <c r="AJ2649" s="45" t="e">
        <f t="shared" si="97"/>
        <v>#NUM!</v>
      </c>
    </row>
    <row r="2650" spans="28:36" x14ac:dyDescent="0.2">
      <c r="AB2650" s="114" t="s">
        <v>87</v>
      </c>
      <c r="AC2650" s="40">
        <f>_xll.qlInterestRateIndexFixingDate($Y$21,AD2650)</f>
        <v>57977</v>
      </c>
      <c r="AD2650" s="40">
        <f>_xll.qlCalendarAdvance(calendar,$AD2649,AB2650,,,trigger)</f>
        <v>57979</v>
      </c>
      <c r="AE2650" s="40">
        <f>_xll.qlInterestRateIndexMaturity($Y$21,AD2650,)</f>
        <v>58071</v>
      </c>
      <c r="AF2650" s="43" t="e">
        <f>_xll.qlTenorBasisValue(TenorBasis3M,AD2650,_xll.ohTrigger(trigger,$Y$36))</f>
        <v>#NUM!</v>
      </c>
      <c r="AG2650" s="82" t="e">
        <f t="shared" si="96"/>
        <v>#NUM!</v>
      </c>
      <c r="AH2650" s="82">
        <f>_xll.qlIndexFixing($Y$21,$AC2650,TRUE,_xll.ohTrigger(trigger))</f>
        <v>1.1842396391832861E-2</v>
      </c>
      <c r="AI2650" s="43" t="e">
        <f>_xll.qlIndexFixing($Y$6,$AC2650,TRUE,trigger)</f>
        <v>#NUM!</v>
      </c>
      <c r="AJ2650" s="45" t="e">
        <f t="shared" si="97"/>
        <v>#NUM!</v>
      </c>
    </row>
    <row r="2651" spans="28:36" x14ac:dyDescent="0.2">
      <c r="AB2651" s="114" t="s">
        <v>87</v>
      </c>
      <c r="AC2651" s="40">
        <f>_xll.qlInterestRateIndexFixingDate($Y$21,AD2651)</f>
        <v>57984</v>
      </c>
      <c r="AD2651" s="40">
        <f>_xll.qlCalendarAdvance(calendar,$AD2650,AB2651,,,trigger)</f>
        <v>57986</v>
      </c>
      <c r="AE2651" s="40">
        <f>_xll.qlInterestRateIndexMaturity($Y$21,AD2651,)</f>
        <v>58078</v>
      </c>
      <c r="AF2651" s="43" t="e">
        <f>_xll.qlTenorBasisValue(TenorBasis3M,AD2651,_xll.ohTrigger(trigger,$Y$36))</f>
        <v>#NUM!</v>
      </c>
      <c r="AG2651" s="82" t="e">
        <f t="shared" si="96"/>
        <v>#NUM!</v>
      </c>
      <c r="AH2651" s="82">
        <f>_xll.qlIndexFixing($Y$21,$AC2651,TRUE,_xll.ohTrigger(trigger))</f>
        <v>1.183613520944639E-2</v>
      </c>
      <c r="AI2651" s="43" t="e">
        <f>_xll.qlIndexFixing($Y$6,$AC2651,TRUE,trigger)</f>
        <v>#NUM!</v>
      </c>
      <c r="AJ2651" s="45" t="e">
        <f t="shared" si="97"/>
        <v>#NUM!</v>
      </c>
    </row>
    <row r="2652" spans="28:36" x14ac:dyDescent="0.2">
      <c r="AB2652" s="114" t="s">
        <v>87</v>
      </c>
      <c r="AC2652" s="40">
        <f>_xll.qlInterestRateIndexFixingDate($Y$21,AD2652)</f>
        <v>57991</v>
      </c>
      <c r="AD2652" s="40">
        <f>_xll.qlCalendarAdvance(calendar,$AD2651,AB2652,,,trigger)</f>
        <v>57993</v>
      </c>
      <c r="AE2652" s="40">
        <f>_xll.qlInterestRateIndexMaturity($Y$21,AD2652,)</f>
        <v>58085</v>
      </c>
      <c r="AF2652" s="43" t="e">
        <f>_xll.qlTenorBasisValue(TenorBasis3M,AD2652,_xll.ohTrigger(trigger,$Y$36))</f>
        <v>#NUM!</v>
      </c>
      <c r="AG2652" s="82" t="e">
        <f t="shared" si="96"/>
        <v>#NUM!</v>
      </c>
      <c r="AH2652" s="82">
        <f>_xll.qlIndexFixing($Y$21,$AC2652,TRUE,_xll.ohTrigger(trigger))</f>
        <v>1.1829911013464292E-2</v>
      </c>
      <c r="AI2652" s="43" t="e">
        <f>_xll.qlIndexFixing($Y$6,$AC2652,TRUE,trigger)</f>
        <v>#NUM!</v>
      </c>
      <c r="AJ2652" s="45" t="e">
        <f t="shared" si="97"/>
        <v>#NUM!</v>
      </c>
    </row>
    <row r="2653" spans="28:36" x14ac:dyDescent="0.2">
      <c r="AB2653" s="114" t="s">
        <v>87</v>
      </c>
      <c r="AC2653" s="40">
        <f>_xll.qlInterestRateIndexFixingDate($Y$21,AD2653)</f>
        <v>57998</v>
      </c>
      <c r="AD2653" s="40">
        <f>_xll.qlCalendarAdvance(calendar,$AD2652,AB2653,,,trigger)</f>
        <v>58000</v>
      </c>
      <c r="AE2653" s="40">
        <f>_xll.qlInterestRateIndexMaturity($Y$21,AD2653,)</f>
        <v>58092</v>
      </c>
      <c r="AF2653" s="43" t="e">
        <f>_xll.qlTenorBasisValue(TenorBasis3M,AD2653,_xll.ohTrigger(trigger,$Y$36))</f>
        <v>#NUM!</v>
      </c>
      <c r="AG2653" s="82" t="e">
        <f t="shared" si="96"/>
        <v>#NUM!</v>
      </c>
      <c r="AH2653" s="82">
        <f>_xll.qlIndexFixing($Y$21,$AC2653,TRUE,_xll.ohTrigger(trigger))</f>
        <v>1.182372380371019E-2</v>
      </c>
      <c r="AI2653" s="43" t="e">
        <f>_xll.qlIndexFixing($Y$6,$AC2653,TRUE,trigger)</f>
        <v>#NUM!</v>
      </c>
      <c r="AJ2653" s="45" t="e">
        <f t="shared" si="97"/>
        <v>#NUM!</v>
      </c>
    </row>
    <row r="2654" spans="28:36" x14ac:dyDescent="0.2">
      <c r="AB2654" s="114" t="s">
        <v>87</v>
      </c>
      <c r="AC2654" s="40">
        <f>_xll.qlInterestRateIndexFixingDate($Y$21,AD2654)</f>
        <v>58005</v>
      </c>
      <c r="AD2654" s="40">
        <f>_xll.qlCalendarAdvance(calendar,$AD2653,AB2654,,,trigger)</f>
        <v>58007</v>
      </c>
      <c r="AE2654" s="40">
        <f>_xll.qlInterestRateIndexMaturity($Y$21,AD2654,)</f>
        <v>58099</v>
      </c>
      <c r="AF2654" s="43" t="e">
        <f>_xll.qlTenorBasisValue(TenorBasis3M,AD2654,_xll.ohTrigger(trigger,$Y$36))</f>
        <v>#NUM!</v>
      </c>
      <c r="AG2654" s="82" t="e">
        <f t="shared" si="96"/>
        <v>#NUM!</v>
      </c>
      <c r="AH2654" s="82">
        <f>_xll.qlIndexFixing($Y$21,$AC2654,TRUE,_xll.ohTrigger(trigger))</f>
        <v>1.1817573580007699E-2</v>
      </c>
      <c r="AI2654" s="43" t="e">
        <f>_xll.qlIndexFixing($Y$6,$AC2654,TRUE,trigger)</f>
        <v>#NUM!</v>
      </c>
      <c r="AJ2654" s="45" t="e">
        <f t="shared" si="97"/>
        <v>#NUM!</v>
      </c>
    </row>
    <row r="2655" spans="28:36" x14ac:dyDescent="0.2">
      <c r="AB2655" s="114" t="s">
        <v>87</v>
      </c>
      <c r="AC2655" s="40">
        <f>_xll.qlInterestRateIndexFixingDate($Y$21,AD2655)</f>
        <v>58012</v>
      </c>
      <c r="AD2655" s="40">
        <f>_xll.qlCalendarAdvance(calendar,$AD2654,AB2655,,,trigger)</f>
        <v>58014</v>
      </c>
      <c r="AE2655" s="40">
        <f>_xll.qlInterestRateIndexMaturity($Y$21,AD2655,)</f>
        <v>58106</v>
      </c>
      <c r="AF2655" s="43" t="e">
        <f>_xll.qlTenorBasisValue(TenorBasis3M,AD2655,_xll.ohTrigger(trigger,$Y$36))</f>
        <v>#NUM!</v>
      </c>
      <c r="AG2655" s="82" t="e">
        <f t="shared" si="96"/>
        <v>#NUM!</v>
      </c>
      <c r="AH2655" s="82">
        <f>_xll.qlIndexFixing($Y$21,$AC2655,TRUE,_xll.ohTrigger(trigger))</f>
        <v>1.1811460342186521E-2</v>
      </c>
      <c r="AI2655" s="43" t="e">
        <f>_xll.qlIndexFixing($Y$6,$AC2655,TRUE,trigger)</f>
        <v>#NUM!</v>
      </c>
      <c r="AJ2655" s="45" t="e">
        <f t="shared" si="97"/>
        <v>#NUM!</v>
      </c>
    </row>
    <row r="2656" spans="28:36" x14ac:dyDescent="0.2">
      <c r="AB2656" s="114" t="s">
        <v>87</v>
      </c>
      <c r="AC2656" s="40">
        <f>_xll.qlInterestRateIndexFixingDate($Y$21,AD2656)</f>
        <v>58019</v>
      </c>
      <c r="AD2656" s="40">
        <f>_xll.qlCalendarAdvance(calendar,$AD2655,AB2656,,,trigger)</f>
        <v>58021</v>
      </c>
      <c r="AE2656" s="40">
        <f>_xll.qlInterestRateIndexMaturity($Y$21,AD2656,)</f>
        <v>58113</v>
      </c>
      <c r="AF2656" s="43" t="e">
        <f>_xll.qlTenorBasisValue(TenorBasis3M,AD2656,_xll.ohTrigger(trigger,$Y$36))</f>
        <v>#NUM!</v>
      </c>
      <c r="AG2656" s="82" t="e">
        <f t="shared" si="96"/>
        <v>#NUM!</v>
      </c>
      <c r="AH2656" s="82">
        <f>_xll.qlIndexFixing($Y$21,$AC2656,TRUE,_xll.ohTrigger(trigger))</f>
        <v>1.1805384090069411E-2</v>
      </c>
      <c r="AI2656" s="43" t="e">
        <f>_xll.qlIndexFixing($Y$6,$AC2656,TRUE,trigger)</f>
        <v>#NUM!</v>
      </c>
      <c r="AJ2656" s="45" t="e">
        <f t="shared" si="97"/>
        <v>#NUM!</v>
      </c>
    </row>
    <row r="2657" spans="28:36" x14ac:dyDescent="0.2">
      <c r="AB2657" s="114" t="s">
        <v>87</v>
      </c>
      <c r="AC2657" s="40">
        <f>_xll.qlInterestRateIndexFixingDate($Y$21,AD2657)</f>
        <v>58026</v>
      </c>
      <c r="AD2657" s="40">
        <f>_xll.qlCalendarAdvance(calendar,$AD2656,AB2657,,,trigger)</f>
        <v>58028</v>
      </c>
      <c r="AE2657" s="40">
        <f>_xll.qlInterestRateIndexMaturity($Y$21,AD2657,)</f>
        <v>58120</v>
      </c>
      <c r="AF2657" s="43" t="e">
        <f>_xll.qlTenorBasisValue(TenorBasis3M,AD2657,_xll.ohTrigger(trigger,$Y$36))</f>
        <v>#NUM!</v>
      </c>
      <c r="AG2657" s="82" t="e">
        <f t="shared" si="96"/>
        <v>#NUM!</v>
      </c>
      <c r="AH2657" s="82">
        <f>_xll.qlIndexFixing($Y$21,$AC2657,TRUE,_xll.ohTrigger(trigger))</f>
        <v>1.1799344823487802E-2</v>
      </c>
      <c r="AI2657" s="43" t="e">
        <f>_xll.qlIndexFixing($Y$6,$AC2657,TRUE,trigger)</f>
        <v>#NUM!</v>
      </c>
      <c r="AJ2657" s="45" t="e">
        <f t="shared" si="97"/>
        <v>#NUM!</v>
      </c>
    </row>
    <row r="2658" spans="28:36" x14ac:dyDescent="0.2">
      <c r="AB2658" s="114" t="s">
        <v>87</v>
      </c>
      <c r="AC2658" s="40">
        <f>_xll.qlInterestRateIndexFixingDate($Y$21,AD2658)</f>
        <v>58033</v>
      </c>
      <c r="AD2658" s="40">
        <f>_xll.qlCalendarAdvance(calendar,$AD2657,AB2658,,,trigger)</f>
        <v>58035</v>
      </c>
      <c r="AE2658" s="40">
        <f>_xll.qlInterestRateIndexMaturity($Y$21,AD2658,)</f>
        <v>58127</v>
      </c>
      <c r="AF2658" s="43" t="e">
        <f>_xll.qlTenorBasisValue(TenorBasis3M,AD2658,_xll.ohTrigger(trigger,$Y$36))</f>
        <v>#NUM!</v>
      </c>
      <c r="AG2658" s="82" t="e">
        <f t="shared" si="96"/>
        <v>#NUM!</v>
      </c>
      <c r="AH2658" s="82">
        <f>_xll.qlIndexFixing($Y$21,$AC2658,TRUE,_xll.ohTrigger(trigger))</f>
        <v>1.1793342542270531E-2</v>
      </c>
      <c r="AI2658" s="43" t="e">
        <f>_xll.qlIndexFixing($Y$6,$AC2658,TRUE,trigger)</f>
        <v>#NUM!</v>
      </c>
      <c r="AJ2658" s="45" t="e">
        <f t="shared" si="97"/>
        <v>#NUM!</v>
      </c>
    </row>
    <row r="2659" spans="28:36" x14ac:dyDescent="0.2">
      <c r="AB2659" s="114" t="s">
        <v>87</v>
      </c>
      <c r="AC2659" s="40">
        <f>_xll.qlInterestRateIndexFixingDate($Y$21,AD2659)</f>
        <v>58040</v>
      </c>
      <c r="AD2659" s="40">
        <f>_xll.qlCalendarAdvance(calendar,$AD2658,AB2659,,,trigger)</f>
        <v>58042</v>
      </c>
      <c r="AE2659" s="40">
        <f>_xll.qlInterestRateIndexMaturity($Y$21,AD2659,)</f>
        <v>58134</v>
      </c>
      <c r="AF2659" s="43" t="e">
        <f>_xll.qlTenorBasisValue(TenorBasis3M,AD2659,_xll.ohTrigger(trigger,$Y$36))</f>
        <v>#NUM!</v>
      </c>
      <c r="AG2659" s="82" t="e">
        <f t="shared" si="96"/>
        <v>#NUM!</v>
      </c>
      <c r="AH2659" s="82">
        <f>_xll.qlIndexFixing($Y$21,$AC2659,TRUE,_xll.ohTrigger(trigger))</f>
        <v>1.1787377246246428E-2</v>
      </c>
      <c r="AI2659" s="43" t="e">
        <f>_xll.qlIndexFixing($Y$6,$AC2659,TRUE,trigger)</f>
        <v>#NUM!</v>
      </c>
      <c r="AJ2659" s="45" t="e">
        <f t="shared" si="97"/>
        <v>#NUM!</v>
      </c>
    </row>
    <row r="2660" spans="28:36" x14ac:dyDescent="0.2">
      <c r="AB2660" s="114" t="s">
        <v>87</v>
      </c>
      <c r="AC2660" s="40">
        <f>_xll.qlInterestRateIndexFixingDate($Y$21,AD2660)</f>
        <v>58047</v>
      </c>
      <c r="AD2660" s="40">
        <f>_xll.qlCalendarAdvance(calendar,$AD2659,AB2660,,,trigger)</f>
        <v>58049</v>
      </c>
      <c r="AE2660" s="40">
        <f>_xll.qlInterestRateIndexMaturity($Y$21,AD2660,)</f>
        <v>58139</v>
      </c>
      <c r="AF2660" s="43" t="e">
        <f>_xll.qlTenorBasisValue(TenorBasis3M,AD2660,_xll.ohTrigger(trigger,$Y$36))</f>
        <v>#NUM!</v>
      </c>
      <c r="AG2660" s="82" t="e">
        <f t="shared" si="96"/>
        <v>#NUM!</v>
      </c>
      <c r="AH2660" s="82">
        <f>_xll.qlIndexFixing($Y$21,$AC2660,TRUE,_xll.ohTrigger(trigger))</f>
        <v>1.1781896905197264E-2</v>
      </c>
      <c r="AI2660" s="43" t="e">
        <f>_xll.qlIndexFixing($Y$6,$AC2660,TRUE,trigger)</f>
        <v>#NUM!</v>
      </c>
      <c r="AJ2660" s="45" t="e">
        <f t="shared" si="97"/>
        <v>#NUM!</v>
      </c>
    </row>
    <row r="2661" spans="28:36" x14ac:dyDescent="0.2">
      <c r="AB2661" s="114" t="s">
        <v>87</v>
      </c>
      <c r="AC2661" s="40">
        <f>_xll.qlInterestRateIndexFixingDate($Y$21,AD2661)</f>
        <v>58054</v>
      </c>
      <c r="AD2661" s="40">
        <f>_xll.qlCalendarAdvance(calendar,$AD2660,AB2661,,,trigger)</f>
        <v>58056</v>
      </c>
      <c r="AE2661" s="40">
        <f>_xll.qlInterestRateIndexMaturity($Y$21,AD2661,)</f>
        <v>58146</v>
      </c>
      <c r="AF2661" s="43" t="e">
        <f>_xll.qlTenorBasisValue(TenorBasis3M,AD2661,_xll.ohTrigger(trigger,$Y$36))</f>
        <v>#NUM!</v>
      </c>
      <c r="AG2661" s="82" t="e">
        <f t="shared" si="96"/>
        <v>#NUM!</v>
      </c>
      <c r="AH2661" s="82">
        <f>_xll.qlIndexFixing($Y$21,$AC2661,TRUE,_xll.ohTrigger(trigger))</f>
        <v>1.1776000680819187E-2</v>
      </c>
      <c r="AI2661" s="43" t="e">
        <f>_xll.qlIndexFixing($Y$6,$AC2661,TRUE,trigger)</f>
        <v>#NUM!</v>
      </c>
      <c r="AJ2661" s="45" t="e">
        <f t="shared" si="97"/>
        <v>#NUM!</v>
      </c>
    </row>
    <row r="2662" spans="28:36" x14ac:dyDescent="0.2">
      <c r="AB2662" s="114" t="s">
        <v>87</v>
      </c>
      <c r="AC2662" s="40">
        <f>_xll.qlInterestRateIndexFixingDate($Y$21,AD2662)</f>
        <v>58061</v>
      </c>
      <c r="AD2662" s="40">
        <f>_xll.qlCalendarAdvance(calendar,$AD2661,AB2662,,,trigger)</f>
        <v>58063</v>
      </c>
      <c r="AE2662" s="40">
        <f>_xll.qlInterestRateIndexMaturity($Y$21,AD2662,)</f>
        <v>58153</v>
      </c>
      <c r="AF2662" s="43" t="e">
        <f>_xll.qlTenorBasisValue(TenorBasis3M,AD2662,_xll.ohTrigger(trigger,$Y$36))</f>
        <v>#NUM!</v>
      </c>
      <c r="AG2662" s="82" t="e">
        <f t="shared" si="96"/>
        <v>#NUM!</v>
      </c>
      <c r="AH2662" s="82">
        <f>_xll.qlIndexFixing($Y$21,$AC2662,TRUE,_xll.ohTrigger(trigger))</f>
        <v>1.1770141438550041E-2</v>
      </c>
      <c r="AI2662" s="43" t="e">
        <f>_xll.qlIndexFixing($Y$6,$AC2662,TRUE,trigger)</f>
        <v>#NUM!</v>
      </c>
      <c r="AJ2662" s="45" t="e">
        <f t="shared" si="97"/>
        <v>#NUM!</v>
      </c>
    </row>
    <row r="2663" spans="28:36" x14ac:dyDescent="0.2">
      <c r="AB2663" s="114" t="s">
        <v>87</v>
      </c>
      <c r="AC2663" s="40">
        <f>_xll.qlInterestRateIndexFixingDate($Y$21,AD2663)</f>
        <v>58067</v>
      </c>
      <c r="AD2663" s="40">
        <f>_xll.qlCalendarAdvance(calendar,$AD2662,AB2663,,,trigger)</f>
        <v>58071</v>
      </c>
      <c r="AE2663" s="40">
        <f>_xll.qlInterestRateIndexMaturity($Y$21,AD2663,)</f>
        <v>58161</v>
      </c>
      <c r="AF2663" s="43" t="e">
        <f>_xll.qlTenorBasisValue(TenorBasis3M,AD2663,_xll.ohTrigger(trigger,$Y$36))</f>
        <v>#NUM!</v>
      </c>
      <c r="AG2663" s="82" t="e">
        <f t="shared" si="96"/>
        <v>#NUM!</v>
      </c>
      <c r="AH2663" s="82">
        <f>_xll.qlIndexFixing($Y$21,$AC2663,TRUE,_xll.ohTrigger(trigger))</f>
        <v>1.1763490445675373E-2</v>
      </c>
      <c r="AI2663" s="43" t="e">
        <f>_xll.qlIndexFixing($Y$6,$AC2663,TRUE,trigger)</f>
        <v>#NUM!</v>
      </c>
      <c r="AJ2663" s="45" t="e">
        <f t="shared" si="97"/>
        <v>#NUM!</v>
      </c>
    </row>
    <row r="2664" spans="28:36" x14ac:dyDescent="0.2">
      <c r="AB2664" s="114" t="s">
        <v>87</v>
      </c>
      <c r="AC2664" s="40">
        <f>_xll.qlInterestRateIndexFixingDate($Y$21,AD2664)</f>
        <v>58075</v>
      </c>
      <c r="AD2664" s="40">
        <f>_xll.qlCalendarAdvance(calendar,$AD2663,AB2664,,,trigger)</f>
        <v>58078</v>
      </c>
      <c r="AE2664" s="40">
        <f>_xll.qlInterestRateIndexMaturity($Y$21,AD2664,)</f>
        <v>58168</v>
      </c>
      <c r="AF2664" s="43" t="e">
        <f>_xll.qlTenorBasisValue(TenorBasis3M,AD2664,_xll.ohTrigger(trigger,$Y$36))</f>
        <v>#NUM!</v>
      </c>
      <c r="AG2664" s="82" t="e">
        <f t="shared" si="96"/>
        <v>#NUM!</v>
      </c>
      <c r="AH2664" s="82">
        <f>_xll.qlIndexFixing($Y$21,$AC2664,TRUE,_xll.ohTrigger(trigger))</f>
        <v>1.175771045023577E-2</v>
      </c>
      <c r="AI2664" s="43" t="e">
        <f>_xll.qlIndexFixing($Y$6,$AC2664,TRUE,trigger)</f>
        <v>#NUM!</v>
      </c>
      <c r="AJ2664" s="45" t="e">
        <f t="shared" si="97"/>
        <v>#NUM!</v>
      </c>
    </row>
    <row r="2665" spans="28:36" x14ac:dyDescent="0.2">
      <c r="AB2665" s="114" t="s">
        <v>87</v>
      </c>
      <c r="AC2665" s="40">
        <f>_xll.qlInterestRateIndexFixingDate($Y$21,AD2665)</f>
        <v>58083</v>
      </c>
      <c r="AD2665" s="40">
        <f>_xll.qlCalendarAdvance(calendar,$AD2664,AB2665,,,trigger)</f>
        <v>58085</v>
      </c>
      <c r="AE2665" s="40">
        <f>_xll.qlInterestRateIndexMaturity($Y$21,AD2665,)</f>
        <v>58175</v>
      </c>
      <c r="AF2665" s="43" t="e">
        <f>_xll.qlTenorBasisValue(TenorBasis3M,AD2665,_xll.ohTrigger(trigger,$Y$36))</f>
        <v>#NUM!</v>
      </c>
      <c r="AG2665" s="82" t="e">
        <f t="shared" si="96"/>
        <v>#NUM!</v>
      </c>
      <c r="AH2665" s="82">
        <f>_xll.qlIndexFixing($Y$21,$AC2665,TRUE,_xll.ohTrigger(trigger))</f>
        <v>1.1751967436396171E-2</v>
      </c>
      <c r="AI2665" s="43" t="e">
        <f>_xll.qlIndexFixing($Y$6,$AC2665,TRUE,trigger)</f>
        <v>#NUM!</v>
      </c>
      <c r="AJ2665" s="45" t="e">
        <f t="shared" si="97"/>
        <v>#NUM!</v>
      </c>
    </row>
    <row r="2666" spans="28:36" x14ac:dyDescent="0.2">
      <c r="AB2666" s="114" t="s">
        <v>87</v>
      </c>
      <c r="AC2666" s="40">
        <f>_xll.qlInterestRateIndexFixingDate($Y$21,AD2666)</f>
        <v>58090</v>
      </c>
      <c r="AD2666" s="40">
        <f>_xll.qlCalendarAdvance(calendar,$AD2665,AB2666,,,trigger)</f>
        <v>58092</v>
      </c>
      <c r="AE2666" s="40">
        <f>_xll.qlInterestRateIndexMaturity($Y$21,AD2666,)</f>
        <v>58182</v>
      </c>
      <c r="AF2666" s="43" t="e">
        <f>_xll.qlTenorBasisValue(TenorBasis3M,AD2666,_xll.ohTrigger(trigger,$Y$36))</f>
        <v>#NUM!</v>
      </c>
      <c r="AG2666" s="82" t="e">
        <f t="shared" si="96"/>
        <v>#NUM!</v>
      </c>
      <c r="AH2666" s="82">
        <f>_xll.qlIndexFixing($Y$21,$AC2666,TRUE,_xll.ohTrigger(trigger))</f>
        <v>1.1746261404001146E-2</v>
      </c>
      <c r="AI2666" s="43" t="e">
        <f>_xll.qlIndexFixing($Y$6,$AC2666,TRUE,trigger)</f>
        <v>#NUM!</v>
      </c>
      <c r="AJ2666" s="45" t="e">
        <f t="shared" si="97"/>
        <v>#NUM!</v>
      </c>
    </row>
    <row r="2667" spans="28:36" x14ac:dyDescent="0.2">
      <c r="AB2667" s="114" t="s">
        <v>87</v>
      </c>
      <c r="AC2667" s="40">
        <f>_xll.qlInterestRateIndexFixingDate($Y$21,AD2667)</f>
        <v>58097</v>
      </c>
      <c r="AD2667" s="40">
        <f>_xll.qlCalendarAdvance(calendar,$AD2666,AB2667,,,trigger)</f>
        <v>58099</v>
      </c>
      <c r="AE2667" s="40">
        <f>_xll.qlInterestRateIndexMaturity($Y$21,AD2667,)</f>
        <v>58189</v>
      </c>
      <c r="AF2667" s="43" t="e">
        <f>_xll.qlTenorBasisValue(TenorBasis3M,AD2667,_xll.ohTrigger(trigger,$Y$36))</f>
        <v>#NUM!</v>
      </c>
      <c r="AG2667" s="82" t="e">
        <f t="shared" si="96"/>
        <v>#NUM!</v>
      </c>
      <c r="AH2667" s="82">
        <f>_xll.qlIndexFixing($Y$21,$AC2667,TRUE,_xll.ohTrigger(trigger))</f>
        <v>1.1740592352890822E-2</v>
      </c>
      <c r="AI2667" s="43" t="e">
        <f>_xll.qlIndexFixing($Y$6,$AC2667,TRUE,trigger)</f>
        <v>#NUM!</v>
      </c>
      <c r="AJ2667" s="45" t="e">
        <f t="shared" si="97"/>
        <v>#NUM!</v>
      </c>
    </row>
    <row r="2668" spans="28:36" x14ac:dyDescent="0.2">
      <c r="AB2668" s="114" t="s">
        <v>87</v>
      </c>
      <c r="AC2668" s="40">
        <f>_xll.qlInterestRateIndexFixingDate($Y$21,AD2668)</f>
        <v>58104</v>
      </c>
      <c r="AD2668" s="40">
        <f>_xll.qlCalendarAdvance(calendar,$AD2667,AB2668,,,trigger)</f>
        <v>58106</v>
      </c>
      <c r="AE2668" s="40">
        <f>_xll.qlInterestRateIndexMaturity($Y$21,AD2668,)</f>
        <v>58195</v>
      </c>
      <c r="AF2668" s="43" t="e">
        <f>_xll.qlTenorBasisValue(TenorBasis3M,AD2668,_xll.ohTrigger(trigger,$Y$36))</f>
        <v>#NUM!</v>
      </c>
      <c r="AG2668" s="82" t="e">
        <f t="shared" si="96"/>
        <v>#NUM!</v>
      </c>
      <c r="AH2668" s="82">
        <f>_xll.qlIndexFixing($Y$21,$AC2668,TRUE,_xll.ohTrigger(trigger))</f>
        <v>1.1735164632559379E-2</v>
      </c>
      <c r="AI2668" s="43" t="e">
        <f>_xll.qlIndexFixing($Y$6,$AC2668,TRUE,trigger)</f>
        <v>#NUM!</v>
      </c>
      <c r="AJ2668" s="45" t="e">
        <f t="shared" si="97"/>
        <v>#NUM!</v>
      </c>
    </row>
    <row r="2669" spans="28:36" x14ac:dyDescent="0.2">
      <c r="AB2669" s="114" t="s">
        <v>87</v>
      </c>
      <c r="AC2669" s="40">
        <f>_xll.qlInterestRateIndexFixingDate($Y$21,AD2669)</f>
        <v>58111</v>
      </c>
      <c r="AD2669" s="40">
        <f>_xll.qlCalendarAdvance(calendar,$AD2668,AB2669,,,trigger)</f>
        <v>58113</v>
      </c>
      <c r="AE2669" s="40">
        <f>_xll.qlInterestRateIndexMaturity($Y$21,AD2669,)</f>
        <v>58202</v>
      </c>
      <c r="AF2669" s="43" t="e">
        <f>_xll.qlTenorBasisValue(TenorBasis3M,AD2669,_xll.ohTrigger(trigger,$Y$36))</f>
        <v>#NUM!</v>
      </c>
      <c r="AG2669" s="82" t="e">
        <f t="shared" si="96"/>
        <v>#NUM!</v>
      </c>
      <c r="AH2669" s="82">
        <f>_xll.qlIndexFixing($Y$21,$AC2669,TRUE,_xll.ohTrigger(trigger))</f>
        <v>1.1729567084228013E-2</v>
      </c>
      <c r="AI2669" s="43" t="e">
        <f>_xll.qlIndexFixing($Y$6,$AC2669,TRUE,trigger)</f>
        <v>#NUM!</v>
      </c>
      <c r="AJ2669" s="45" t="e">
        <f t="shared" si="97"/>
        <v>#NUM!</v>
      </c>
    </row>
    <row r="2670" spans="28:36" x14ac:dyDescent="0.2">
      <c r="AB2670" s="114" t="s">
        <v>87</v>
      </c>
      <c r="AC2670" s="40">
        <f>_xll.qlInterestRateIndexFixingDate($Y$21,AD2670)</f>
        <v>58118</v>
      </c>
      <c r="AD2670" s="40">
        <f>_xll.qlCalendarAdvance(calendar,$AD2669,AB2670,,,trigger)</f>
        <v>58120</v>
      </c>
      <c r="AE2670" s="40">
        <f>_xll.qlInterestRateIndexMaturity($Y$21,AD2670,)</f>
        <v>58209</v>
      </c>
      <c r="AF2670" s="43" t="e">
        <f>_xll.qlTenorBasisValue(TenorBasis3M,AD2670,_xll.ohTrigger(trigger,$Y$36))</f>
        <v>#NUM!</v>
      </c>
      <c r="AG2670" s="82" t="e">
        <f t="shared" si="96"/>
        <v>#NUM!</v>
      </c>
      <c r="AH2670" s="82">
        <f>_xll.qlIndexFixing($Y$21,$AC2670,TRUE,_xll.ohTrigger(trigger))</f>
        <v>1.1724006515436976E-2</v>
      </c>
      <c r="AI2670" s="43" t="e">
        <f>_xll.qlIndexFixing($Y$6,$AC2670,TRUE,trigger)</f>
        <v>#NUM!</v>
      </c>
      <c r="AJ2670" s="45" t="e">
        <f t="shared" si="97"/>
        <v>#NUM!</v>
      </c>
    </row>
    <row r="2671" spans="28:36" x14ac:dyDescent="0.2">
      <c r="AB2671" s="114" t="s">
        <v>87</v>
      </c>
      <c r="AC2671" s="40">
        <f>_xll.qlInterestRateIndexFixingDate($Y$21,AD2671)</f>
        <v>58125</v>
      </c>
      <c r="AD2671" s="40">
        <f>_xll.qlCalendarAdvance(calendar,$AD2670,AB2671,,,trigger)</f>
        <v>58127</v>
      </c>
      <c r="AE2671" s="40">
        <f>_xll.qlInterestRateIndexMaturity($Y$21,AD2671,)</f>
        <v>58216</v>
      </c>
      <c r="AF2671" s="43" t="e">
        <f>_xll.qlTenorBasisValue(TenorBasis3M,AD2671,_xll.ohTrigger(trigger,$Y$36))</f>
        <v>#NUM!</v>
      </c>
      <c r="AG2671" s="82" t="e">
        <f t="shared" si="96"/>
        <v>#NUM!</v>
      </c>
      <c r="AH2671" s="82">
        <f>_xll.qlIndexFixing($Y$21,$AC2671,TRUE,_xll.ohTrigger(trigger))</f>
        <v>1.1718482926034481E-2</v>
      </c>
      <c r="AI2671" s="43" t="e">
        <f>_xll.qlIndexFixing($Y$6,$AC2671,TRUE,trigger)</f>
        <v>#NUM!</v>
      </c>
      <c r="AJ2671" s="45" t="e">
        <f t="shared" si="97"/>
        <v>#NUM!</v>
      </c>
    </row>
    <row r="2672" spans="28:36" x14ac:dyDescent="0.2">
      <c r="AB2672" s="114" t="s">
        <v>87</v>
      </c>
      <c r="AC2672" s="40">
        <f>_xll.qlInterestRateIndexFixingDate($Y$21,AD2672)</f>
        <v>58132</v>
      </c>
      <c r="AD2672" s="40">
        <f>_xll.qlCalendarAdvance(calendar,$AD2671,AB2672,,,trigger)</f>
        <v>58134</v>
      </c>
      <c r="AE2672" s="40">
        <f>_xll.qlInterestRateIndexMaturity($Y$21,AD2672,)</f>
        <v>58225</v>
      </c>
      <c r="AF2672" s="43" t="e">
        <f>_xll.qlTenorBasisValue(TenorBasis3M,AD2672,_xll.ohTrigger(trigger,$Y$36))</f>
        <v>#NUM!</v>
      </c>
      <c r="AG2672" s="82" t="e">
        <f t="shared" si="96"/>
        <v>#NUM!</v>
      </c>
      <c r="AH2672" s="82">
        <f>_xll.qlIndexFixing($Y$21,$AC2672,TRUE,_xll.ohTrigger(trigger))</f>
        <v>1.1712607537153832E-2</v>
      </c>
      <c r="AI2672" s="43" t="e">
        <f>_xll.qlIndexFixing($Y$6,$AC2672,TRUE,trigger)</f>
        <v>#NUM!</v>
      </c>
      <c r="AJ2672" s="45" t="e">
        <f t="shared" si="97"/>
        <v>#NUM!</v>
      </c>
    </row>
    <row r="2673" spans="28:36" x14ac:dyDescent="0.2">
      <c r="AB2673" s="114" t="s">
        <v>87</v>
      </c>
      <c r="AC2673" s="40">
        <f>_xll.qlInterestRateIndexFixingDate($Y$21,AD2673)</f>
        <v>58139</v>
      </c>
      <c r="AD2673" s="40">
        <f>_xll.qlCalendarAdvance(calendar,$AD2672,AB2673,,,trigger)</f>
        <v>58141</v>
      </c>
      <c r="AE2673" s="40">
        <f>_xll.qlInterestRateIndexMaturity($Y$21,AD2673,)</f>
        <v>58235</v>
      </c>
      <c r="AF2673" s="43" t="e">
        <f>_xll.qlTenorBasisValue(TenorBasis3M,AD2673,_xll.ohTrigger(trigger,$Y$36))</f>
        <v>#NUM!</v>
      </c>
      <c r="AG2673" s="82" t="e">
        <f t="shared" si="96"/>
        <v>#NUM!</v>
      </c>
      <c r="AH2673" s="82">
        <f>_xll.qlIndexFixing($Y$21,$AC2673,TRUE,_xll.ohTrigger(trigger))</f>
        <v>1.1706588792230223E-2</v>
      </c>
      <c r="AI2673" s="43" t="e">
        <f>_xll.qlIndexFixing($Y$6,$AC2673,TRUE,trigger)</f>
        <v>#NUM!</v>
      </c>
      <c r="AJ2673" s="45" t="e">
        <f t="shared" si="97"/>
        <v>#NUM!</v>
      </c>
    </row>
    <row r="2674" spans="28:36" x14ac:dyDescent="0.2">
      <c r="AB2674" s="114" t="s">
        <v>87</v>
      </c>
      <c r="AC2674" s="40">
        <f>_xll.qlInterestRateIndexFixingDate($Y$21,AD2674)</f>
        <v>58146</v>
      </c>
      <c r="AD2674" s="40">
        <f>_xll.qlCalendarAdvance(calendar,$AD2673,AB2674,,,trigger)</f>
        <v>58148</v>
      </c>
      <c r="AE2674" s="40">
        <f>_xll.qlInterestRateIndexMaturity($Y$21,AD2674,)</f>
        <v>58242</v>
      </c>
      <c r="AF2674" s="43" t="e">
        <f>_xll.qlTenorBasisValue(TenorBasis3M,AD2674,_xll.ohTrigger(trigger,$Y$36))</f>
        <v>#NUM!</v>
      </c>
      <c r="AG2674" s="82" t="e">
        <f t="shared" si="96"/>
        <v>#NUM!</v>
      </c>
      <c r="AH2674" s="82">
        <f>_xll.qlIndexFixing($Y$21,$AC2674,TRUE,_xll.ohTrigger(trigger))</f>
        <v>1.1701188470342679E-2</v>
      </c>
      <c r="AI2674" s="43" t="e">
        <f>_xll.qlIndexFixing($Y$6,$AC2674,TRUE,trigger)</f>
        <v>#NUM!</v>
      </c>
      <c r="AJ2674" s="45" t="e">
        <f t="shared" si="97"/>
        <v>#NUM!</v>
      </c>
    </row>
    <row r="2675" spans="28:36" x14ac:dyDescent="0.2">
      <c r="AB2675" s="114" t="s">
        <v>87</v>
      </c>
      <c r="AC2675" s="40">
        <f>_xll.qlInterestRateIndexFixingDate($Y$21,AD2675)</f>
        <v>58153</v>
      </c>
      <c r="AD2675" s="40">
        <f>_xll.qlCalendarAdvance(calendar,$AD2674,AB2675,,,trigger)</f>
        <v>58155</v>
      </c>
      <c r="AE2675" s="40">
        <f>_xll.qlInterestRateIndexMaturity($Y$21,AD2675,)</f>
        <v>58249</v>
      </c>
      <c r="AF2675" s="43" t="e">
        <f>_xll.qlTenorBasisValue(TenorBasis3M,AD2675,_xll.ohTrigger(trigger,$Y$36))</f>
        <v>#NUM!</v>
      </c>
      <c r="AG2675" s="82" t="e">
        <f t="shared" si="96"/>
        <v>#NUM!</v>
      </c>
      <c r="AH2675" s="82">
        <f>_xll.qlIndexFixing($Y$21,$AC2675,TRUE,_xll.ohTrigger(trigger))</f>
        <v>1.169582513359519E-2</v>
      </c>
      <c r="AI2675" s="43" t="e">
        <f>_xll.qlIndexFixing($Y$6,$AC2675,TRUE,trigger)</f>
        <v>#NUM!</v>
      </c>
      <c r="AJ2675" s="45" t="e">
        <f t="shared" si="97"/>
        <v>#NUM!</v>
      </c>
    </row>
    <row r="2676" spans="28:36" x14ac:dyDescent="0.2">
      <c r="AB2676" s="114" t="s">
        <v>87</v>
      </c>
      <c r="AC2676" s="40">
        <f>_xll.qlInterestRateIndexFixingDate($Y$21,AD2676)</f>
        <v>58160</v>
      </c>
      <c r="AD2676" s="40">
        <f>_xll.qlCalendarAdvance(calendar,$AD2675,AB2676,,,trigger)</f>
        <v>58166</v>
      </c>
      <c r="AE2676" s="40">
        <f>_xll.qlInterestRateIndexMaturity($Y$21,AD2676,)</f>
        <v>58257</v>
      </c>
      <c r="AF2676" s="43" t="e">
        <f>_xll.qlTenorBasisValue(TenorBasis3M,AD2676,_xll.ohTrigger(trigger,$Y$36))</f>
        <v>#NUM!</v>
      </c>
      <c r="AG2676" s="82" t="e">
        <f t="shared" si="96"/>
        <v>#NUM!</v>
      </c>
      <c r="AH2676" s="82">
        <f>_xll.qlIndexFixing($Y$21,$AC2676,TRUE,_xll.ohTrigger(trigger))</f>
        <v>1.168801935922407E-2</v>
      </c>
      <c r="AI2676" s="43" t="e">
        <f>_xll.qlIndexFixing($Y$6,$AC2676,TRUE,trigger)</f>
        <v>#NUM!</v>
      </c>
      <c r="AJ2676" s="45" t="e">
        <f t="shared" si="97"/>
        <v>#NUM!</v>
      </c>
    </row>
    <row r="2677" spans="28:36" x14ac:dyDescent="0.2">
      <c r="AB2677" s="114" t="s">
        <v>87</v>
      </c>
      <c r="AC2677" s="40">
        <f>_xll.qlInterestRateIndexFixingDate($Y$21,AD2677)</f>
        <v>58169</v>
      </c>
      <c r="AD2677" s="40">
        <f>_xll.qlCalendarAdvance(calendar,$AD2676,AB2677,,,trigger)</f>
        <v>58173</v>
      </c>
      <c r="AE2677" s="40">
        <f>_xll.qlInterestRateIndexMaturity($Y$21,AD2677,)</f>
        <v>58264</v>
      </c>
      <c r="AF2677" s="43" t="e">
        <f>_xll.qlTenorBasisValue(TenorBasis3M,AD2677,_xll.ohTrigger(trigger,$Y$36))</f>
        <v>#NUM!</v>
      </c>
      <c r="AG2677" s="82" t="e">
        <f t="shared" si="96"/>
        <v>#NUM!</v>
      </c>
      <c r="AH2677" s="82">
        <f>_xll.qlIndexFixing($Y$21,$AC2677,TRUE,_xll.ohTrigger(trigger))</f>
        <v>1.1682743714147228E-2</v>
      </c>
      <c r="AI2677" s="43" t="e">
        <f>_xll.qlIndexFixing($Y$6,$AC2677,TRUE,trigger)</f>
        <v>#NUM!</v>
      </c>
      <c r="AJ2677" s="45" t="e">
        <f t="shared" si="97"/>
        <v>#NUM!</v>
      </c>
    </row>
    <row r="2678" spans="28:36" x14ac:dyDescent="0.2">
      <c r="AB2678" s="114" t="s">
        <v>87</v>
      </c>
      <c r="AC2678" s="40">
        <f>_xll.qlInterestRateIndexFixingDate($Y$21,AD2678)</f>
        <v>58176</v>
      </c>
      <c r="AD2678" s="40">
        <f>_xll.qlCalendarAdvance(calendar,$AD2677,AB2678,,,trigger)</f>
        <v>58180</v>
      </c>
      <c r="AE2678" s="40">
        <f>_xll.qlInterestRateIndexMaturity($Y$21,AD2678,)</f>
        <v>58271</v>
      </c>
      <c r="AF2678" s="43" t="e">
        <f>_xll.qlTenorBasisValue(TenorBasis3M,AD2678,_xll.ohTrigger(trigger,$Y$36))</f>
        <v>#NUM!</v>
      </c>
      <c r="AG2678" s="82" t="e">
        <f t="shared" si="96"/>
        <v>#NUM!</v>
      </c>
      <c r="AH2678" s="82">
        <f>_xll.qlIndexFixing($Y$21,$AC2678,TRUE,_xll.ohTrigger(trigger))</f>
        <v>1.1677505049868591E-2</v>
      </c>
      <c r="AI2678" s="43" t="e">
        <f>_xll.qlIndexFixing($Y$6,$AC2678,TRUE,trigger)</f>
        <v>#NUM!</v>
      </c>
      <c r="AJ2678" s="45" t="e">
        <f t="shared" si="97"/>
        <v>#NUM!</v>
      </c>
    </row>
    <row r="2679" spans="28:36" x14ac:dyDescent="0.2">
      <c r="AB2679" s="114" t="s">
        <v>87</v>
      </c>
      <c r="AC2679" s="40">
        <f>_xll.qlInterestRateIndexFixingDate($Y$21,AD2679)</f>
        <v>58183</v>
      </c>
      <c r="AD2679" s="40">
        <f>_xll.qlCalendarAdvance(calendar,$AD2678,AB2679,,,trigger)</f>
        <v>58187</v>
      </c>
      <c r="AE2679" s="40">
        <f>_xll.qlInterestRateIndexMaturity($Y$21,AD2679,)</f>
        <v>58278</v>
      </c>
      <c r="AF2679" s="43" t="e">
        <f>_xll.qlTenorBasisValue(TenorBasis3M,AD2679,_xll.ohTrigger(trigger,$Y$36))</f>
        <v>#NUM!</v>
      </c>
      <c r="AG2679" s="82" t="e">
        <f t="shared" si="96"/>
        <v>#NUM!</v>
      </c>
      <c r="AH2679" s="82">
        <f>_xll.qlIndexFixing($Y$21,$AC2679,TRUE,_xll.ohTrigger(trigger))</f>
        <v>1.1672303366241464E-2</v>
      </c>
      <c r="AI2679" s="43" t="e">
        <f>_xll.qlIndexFixing($Y$6,$AC2679,TRUE,trigger)</f>
        <v>#NUM!</v>
      </c>
      <c r="AJ2679" s="45" t="e">
        <f t="shared" si="97"/>
        <v>#NUM!</v>
      </c>
    </row>
    <row r="2680" spans="28:36" x14ac:dyDescent="0.2">
      <c r="AB2680" s="114" t="s">
        <v>87</v>
      </c>
      <c r="AC2680" s="40">
        <f>_xll.qlInterestRateIndexFixingDate($Y$21,AD2680)</f>
        <v>58190</v>
      </c>
      <c r="AD2680" s="40">
        <f>_xll.qlCalendarAdvance(calendar,$AD2679,AB2680,,,trigger)</f>
        <v>58194</v>
      </c>
      <c r="AE2680" s="40">
        <f>_xll.qlInterestRateIndexMaturity($Y$21,AD2680,)</f>
        <v>58285</v>
      </c>
      <c r="AF2680" s="43" t="e">
        <f>_xll.qlTenorBasisValue(TenorBasis3M,AD2680,_xll.ohTrigger(trigger,$Y$36))</f>
        <v>#NUM!</v>
      </c>
      <c r="AG2680" s="82" t="e">
        <f t="shared" si="96"/>
        <v>#NUM!</v>
      </c>
      <c r="AH2680" s="82">
        <f>_xll.qlIndexFixing($Y$21,$AC2680,TRUE,_xll.ohTrigger(trigger))</f>
        <v>1.1667138663121782E-2</v>
      </c>
      <c r="AI2680" s="43" t="e">
        <f>_xll.qlIndexFixing($Y$6,$AC2680,TRUE,trigger)</f>
        <v>#NUM!</v>
      </c>
      <c r="AJ2680" s="45" t="e">
        <f t="shared" si="97"/>
        <v>#NUM!</v>
      </c>
    </row>
    <row r="2681" spans="28:36" x14ac:dyDescent="0.2">
      <c r="AB2681" s="114" t="s">
        <v>87</v>
      </c>
      <c r="AC2681" s="40">
        <f>_xll.qlInterestRateIndexFixingDate($Y$21,AD2681)</f>
        <v>58197</v>
      </c>
      <c r="AD2681" s="40">
        <f>_xll.qlCalendarAdvance(calendar,$AD2680,AB2681,,,trigger)</f>
        <v>58201</v>
      </c>
      <c r="AE2681" s="40">
        <f>_xll.qlInterestRateIndexMaturity($Y$21,AD2681,)</f>
        <v>58293</v>
      </c>
      <c r="AF2681" s="43" t="e">
        <f>_xll.qlTenorBasisValue(TenorBasis3M,AD2681,_xll.ohTrigger(trigger,$Y$36))</f>
        <v>#NUM!</v>
      </c>
      <c r="AG2681" s="82" t="e">
        <f t="shared" si="96"/>
        <v>#NUM!</v>
      </c>
      <c r="AH2681" s="82">
        <f>_xll.qlIndexFixing($Y$21,$AC2681,TRUE,_xll.ohTrigger(trigger))</f>
        <v>1.1661840540504455E-2</v>
      </c>
      <c r="AI2681" s="43" t="e">
        <f>_xll.qlIndexFixing($Y$6,$AC2681,TRUE,trigger)</f>
        <v>#NUM!</v>
      </c>
      <c r="AJ2681" s="45" t="e">
        <f t="shared" si="97"/>
        <v>#NUM!</v>
      </c>
    </row>
    <row r="2682" spans="28:36" x14ac:dyDescent="0.2">
      <c r="AB2682" s="114" t="s">
        <v>87</v>
      </c>
      <c r="AC2682" s="40">
        <f>_xll.qlInterestRateIndexFixingDate($Y$21,AD2682)</f>
        <v>58204</v>
      </c>
      <c r="AD2682" s="40">
        <f>_xll.qlCalendarAdvance(calendar,$AD2681,AB2682,,,trigger)</f>
        <v>58208</v>
      </c>
      <c r="AE2682" s="40">
        <f>_xll.qlInterestRateIndexMaturity($Y$21,AD2682,)</f>
        <v>58300</v>
      </c>
      <c r="AF2682" s="43" t="e">
        <f>_xll.qlTenorBasisValue(TenorBasis3M,AD2682,_xll.ohTrigger(trigger,$Y$36))</f>
        <v>#NUM!</v>
      </c>
      <c r="AG2682" s="82" t="e">
        <f t="shared" si="96"/>
        <v>#NUM!</v>
      </c>
      <c r="AH2682" s="82">
        <f>_xll.qlIndexFixing($Y$21,$AC2682,TRUE,_xll.ohTrigger(trigger))</f>
        <v>1.1656752274852156E-2</v>
      </c>
      <c r="AI2682" s="43" t="e">
        <f>_xll.qlIndexFixing($Y$6,$AC2682,TRUE,trigger)</f>
        <v>#NUM!</v>
      </c>
      <c r="AJ2682" s="45" t="e">
        <f t="shared" si="97"/>
        <v>#NUM!</v>
      </c>
    </row>
    <row r="2683" spans="28:36" x14ac:dyDescent="0.2">
      <c r="AB2683" s="114" t="s">
        <v>87</v>
      </c>
      <c r="AC2683" s="40">
        <f>_xll.qlInterestRateIndexFixingDate($Y$21,AD2683)</f>
        <v>58211</v>
      </c>
      <c r="AD2683" s="40">
        <f>_xll.qlCalendarAdvance(calendar,$AD2682,AB2683,,,trigger)</f>
        <v>58215</v>
      </c>
      <c r="AE2683" s="40">
        <f>_xll.qlInterestRateIndexMaturity($Y$21,AD2683,)</f>
        <v>58307</v>
      </c>
      <c r="AF2683" s="43" t="e">
        <f>_xll.qlTenorBasisValue(TenorBasis3M,AD2683,_xll.ohTrigger(trigger,$Y$36))</f>
        <v>#NUM!</v>
      </c>
      <c r="AG2683" s="82" t="e">
        <f t="shared" si="96"/>
        <v>#NUM!</v>
      </c>
      <c r="AH2683" s="82">
        <f>_xll.qlIndexFixing($Y$21,$AC2683,TRUE,_xll.ohTrigger(trigger))</f>
        <v>1.1651700990532636E-2</v>
      </c>
      <c r="AI2683" s="43" t="e">
        <f>_xll.qlIndexFixing($Y$6,$AC2683,TRUE,trigger)</f>
        <v>#NUM!</v>
      </c>
      <c r="AJ2683" s="45" t="e">
        <f t="shared" si="97"/>
        <v>#NUM!</v>
      </c>
    </row>
    <row r="2684" spans="28:36" x14ac:dyDescent="0.2">
      <c r="AB2684" s="114" t="s">
        <v>87</v>
      </c>
      <c r="AC2684" s="40">
        <f>_xll.qlInterestRateIndexFixingDate($Y$21,AD2684)</f>
        <v>58218</v>
      </c>
      <c r="AD2684" s="40">
        <f>_xll.qlCalendarAdvance(calendar,$AD2683,AB2684,,,trigger)</f>
        <v>58222</v>
      </c>
      <c r="AE2684" s="40">
        <f>_xll.qlInterestRateIndexMaturity($Y$21,AD2684,)</f>
        <v>58314</v>
      </c>
      <c r="AF2684" s="43" t="e">
        <f>_xll.qlTenorBasisValue(TenorBasis3M,AD2684,_xll.ohTrigger(trigger,$Y$36))</f>
        <v>#NUM!</v>
      </c>
      <c r="AG2684" s="82" t="e">
        <f t="shared" si="96"/>
        <v>#NUM!</v>
      </c>
      <c r="AH2684" s="82">
        <f>_xll.qlIndexFixing($Y$21,$AC2684,TRUE,_xll.ohTrigger(trigger))</f>
        <v>1.1646686687404271E-2</v>
      </c>
      <c r="AI2684" s="43" t="e">
        <f>_xll.qlIndexFixing($Y$6,$AC2684,TRUE,trigger)</f>
        <v>#NUM!</v>
      </c>
      <c r="AJ2684" s="45" t="e">
        <f t="shared" si="97"/>
        <v>#NUM!</v>
      </c>
    </row>
    <row r="2685" spans="28:36" x14ac:dyDescent="0.2">
      <c r="AB2685" s="114" t="s">
        <v>87</v>
      </c>
      <c r="AC2685" s="40">
        <f>_xll.qlInterestRateIndexFixingDate($Y$21,AD2685)</f>
        <v>58225</v>
      </c>
      <c r="AD2685" s="40">
        <f>_xll.qlCalendarAdvance(calendar,$AD2684,AB2685,,,trigger)</f>
        <v>58229</v>
      </c>
      <c r="AE2685" s="40">
        <f>_xll.qlInterestRateIndexMaturity($Y$21,AD2685,)</f>
        <v>58321</v>
      </c>
      <c r="AF2685" s="43" t="e">
        <f>_xll.qlTenorBasisValue(TenorBasis3M,AD2685,_xll.ohTrigger(trigger,$Y$36))</f>
        <v>#NUM!</v>
      </c>
      <c r="AG2685" s="82" t="e">
        <f t="shared" si="96"/>
        <v>#NUM!</v>
      </c>
      <c r="AH2685" s="82">
        <f>_xll.qlIndexFixing($Y$21,$AC2685,TRUE,_xll.ohTrigger(trigger))</f>
        <v>1.1641709365323693E-2</v>
      </c>
      <c r="AI2685" s="43" t="e">
        <f>_xll.qlIndexFixing($Y$6,$AC2685,TRUE,trigger)</f>
        <v>#NUM!</v>
      </c>
      <c r="AJ2685" s="45" t="e">
        <f t="shared" si="97"/>
        <v>#NUM!</v>
      </c>
    </row>
    <row r="2686" spans="28:36" x14ac:dyDescent="0.2">
      <c r="AB2686" s="114" t="s">
        <v>87</v>
      </c>
      <c r="AC2686" s="40">
        <f>_xll.qlInterestRateIndexFixingDate($Y$21,AD2686)</f>
        <v>58232</v>
      </c>
      <c r="AD2686" s="40">
        <f>_xll.qlCalendarAdvance(calendar,$AD2685,AB2686,,,trigger)</f>
        <v>58236</v>
      </c>
      <c r="AE2686" s="40">
        <f>_xll.qlInterestRateIndexMaturity($Y$21,AD2686,)</f>
        <v>58328</v>
      </c>
      <c r="AF2686" s="43" t="e">
        <f>_xll.qlTenorBasisValue(TenorBasis3M,AD2686,_xll.ohTrigger(trigger,$Y$36))</f>
        <v>#NUM!</v>
      </c>
      <c r="AG2686" s="82" t="e">
        <f t="shared" si="96"/>
        <v>#NUM!</v>
      </c>
      <c r="AH2686" s="82">
        <f>_xll.qlIndexFixing($Y$21,$AC2686,TRUE,_xll.ohTrigger(trigger))</f>
        <v>1.1636769024151885E-2</v>
      </c>
      <c r="AI2686" s="43" t="e">
        <f>_xll.qlIndexFixing($Y$6,$AC2686,TRUE,trigger)</f>
        <v>#NUM!</v>
      </c>
      <c r="AJ2686" s="45" t="e">
        <f t="shared" si="97"/>
        <v>#NUM!</v>
      </c>
    </row>
    <row r="2687" spans="28:36" x14ac:dyDescent="0.2">
      <c r="AB2687" s="114" t="s">
        <v>87</v>
      </c>
      <c r="AC2687" s="40">
        <f>_xll.qlInterestRateIndexFixingDate($Y$21,AD2687)</f>
        <v>58239</v>
      </c>
      <c r="AD2687" s="40">
        <f>_xll.qlCalendarAdvance(calendar,$AD2686,AB2687,,,trigger)</f>
        <v>58243</v>
      </c>
      <c r="AE2687" s="40">
        <f>_xll.qlInterestRateIndexMaturity($Y$21,AD2687,)</f>
        <v>58335</v>
      </c>
      <c r="AF2687" s="43" t="e">
        <f>_xll.qlTenorBasisValue(TenorBasis3M,AD2687,_xll.ohTrigger(trigger,$Y$36))</f>
        <v>#NUM!</v>
      </c>
      <c r="AG2687" s="82" t="e">
        <f t="shared" si="96"/>
        <v>#NUM!</v>
      </c>
      <c r="AH2687" s="82">
        <f>_xll.qlIndexFixing($Y$21,$AC2687,TRUE,_xll.ohTrigger(trigger))</f>
        <v>1.163186566374896E-2</v>
      </c>
      <c r="AI2687" s="43" t="e">
        <f>_xll.qlIndexFixing($Y$6,$AC2687,TRUE,trigger)</f>
        <v>#NUM!</v>
      </c>
      <c r="AJ2687" s="45" t="e">
        <f t="shared" si="97"/>
        <v>#NUM!</v>
      </c>
    </row>
    <row r="2688" spans="28:36" x14ac:dyDescent="0.2">
      <c r="AB2688" s="114" t="s">
        <v>87</v>
      </c>
      <c r="AC2688" s="40">
        <f>_xll.qlInterestRateIndexFixingDate($Y$21,AD2688)</f>
        <v>58246</v>
      </c>
      <c r="AD2688" s="40">
        <f>_xll.qlCalendarAdvance(calendar,$AD2687,AB2688,,,trigger)</f>
        <v>58250</v>
      </c>
      <c r="AE2688" s="40">
        <f>_xll.qlInterestRateIndexMaturity($Y$21,AD2688,)</f>
        <v>58342</v>
      </c>
      <c r="AF2688" s="43" t="e">
        <f>_xll.qlTenorBasisValue(TenorBasis3M,AD2688,_xll.ohTrigger(trigger,$Y$36))</f>
        <v>#NUM!</v>
      </c>
      <c r="AG2688" s="82" t="e">
        <f t="shared" si="96"/>
        <v>#NUM!</v>
      </c>
      <c r="AH2688" s="82">
        <f>_xll.qlIndexFixing($Y$21,$AC2688,TRUE,_xll.ohTrigger(trigger))</f>
        <v>1.1626999283976766E-2</v>
      </c>
      <c r="AI2688" s="43" t="e">
        <f>_xll.qlIndexFixing($Y$6,$AC2688,TRUE,trigger)</f>
        <v>#NUM!</v>
      </c>
      <c r="AJ2688" s="45" t="e">
        <f t="shared" si="97"/>
        <v>#NUM!</v>
      </c>
    </row>
    <row r="2689" spans="28:36" x14ac:dyDescent="0.2">
      <c r="AB2689" s="114" t="s">
        <v>87</v>
      </c>
      <c r="AC2689" s="40">
        <f>_xll.qlInterestRateIndexFixingDate($Y$21,AD2689)</f>
        <v>58253</v>
      </c>
      <c r="AD2689" s="40">
        <f>_xll.qlCalendarAdvance(calendar,$AD2688,AB2689,,,trigger)</f>
        <v>58257</v>
      </c>
      <c r="AE2689" s="40">
        <f>_xll.qlInterestRateIndexMaturity($Y$21,AD2689,)</f>
        <v>58349</v>
      </c>
      <c r="AF2689" s="43" t="e">
        <f>_xll.qlTenorBasisValue(TenorBasis3M,AD2689,_xll.ohTrigger(trigger,$Y$36))</f>
        <v>#NUM!</v>
      </c>
      <c r="AG2689" s="82" t="e">
        <f t="shared" si="96"/>
        <v>#NUM!</v>
      </c>
      <c r="AH2689" s="82">
        <f>_xll.qlIndexFixing($Y$21,$AC2689,TRUE,_xll.ohTrigger(trigger))</f>
        <v>1.1622169884695416E-2</v>
      </c>
      <c r="AI2689" s="43" t="e">
        <f>_xll.qlIndexFixing($Y$6,$AC2689,TRUE,trigger)</f>
        <v>#NUM!</v>
      </c>
      <c r="AJ2689" s="45" t="e">
        <f t="shared" si="97"/>
        <v>#NUM!</v>
      </c>
    </row>
    <row r="2690" spans="28:36" x14ac:dyDescent="0.2">
      <c r="AB2690" s="114" t="s">
        <v>87</v>
      </c>
      <c r="AC2690" s="40">
        <f>_xll.qlInterestRateIndexFixingDate($Y$21,AD2690)</f>
        <v>58260</v>
      </c>
      <c r="AD2690" s="40">
        <f>_xll.qlCalendarAdvance(calendar,$AD2689,AB2690,,,trigger)</f>
        <v>58264</v>
      </c>
      <c r="AE2690" s="40">
        <f>_xll.qlInterestRateIndexMaturity($Y$21,AD2690,)</f>
        <v>58356</v>
      </c>
      <c r="AF2690" s="43" t="e">
        <f>_xll.qlTenorBasisValue(TenorBasis3M,AD2690,_xll.ohTrigger(trigger,$Y$36))</f>
        <v>#NUM!</v>
      </c>
      <c r="AG2690" s="82" t="e">
        <f t="shared" si="96"/>
        <v>#NUM!</v>
      </c>
      <c r="AH2690" s="82">
        <f>_xll.qlIndexFixing($Y$21,$AC2690,TRUE,_xll.ohTrigger(trigger))</f>
        <v>1.1617377465770233E-2</v>
      </c>
      <c r="AI2690" s="43" t="e">
        <f>_xll.qlIndexFixing($Y$6,$AC2690,TRUE,trigger)</f>
        <v>#NUM!</v>
      </c>
      <c r="AJ2690" s="45" t="e">
        <f t="shared" si="97"/>
        <v>#NUM!</v>
      </c>
    </row>
    <row r="2691" spans="28:36" x14ac:dyDescent="0.2">
      <c r="AB2691" s="114" t="s">
        <v>87</v>
      </c>
      <c r="AC2691" s="40">
        <f>_xll.qlInterestRateIndexFixingDate($Y$21,AD2691)</f>
        <v>58267</v>
      </c>
      <c r="AD2691" s="40">
        <f>_xll.qlCalendarAdvance(calendar,$AD2690,AB2691,,,trigger)</f>
        <v>58271</v>
      </c>
      <c r="AE2691" s="40">
        <f>_xll.qlInterestRateIndexMaturity($Y$21,AD2691,)</f>
        <v>58363</v>
      </c>
      <c r="AF2691" s="43" t="e">
        <f>_xll.qlTenorBasisValue(TenorBasis3M,AD2691,_xll.ohTrigger(trigger,$Y$36))</f>
        <v>#NUM!</v>
      </c>
      <c r="AG2691" s="82" t="e">
        <f t="shared" si="96"/>
        <v>#NUM!</v>
      </c>
      <c r="AH2691" s="82">
        <f>_xll.qlIndexFixing($Y$21,$AC2691,TRUE,_xll.ohTrigger(trigger))</f>
        <v>1.1612622027065677E-2</v>
      </c>
      <c r="AI2691" s="43" t="e">
        <f>_xll.qlIndexFixing($Y$6,$AC2691,TRUE,trigger)</f>
        <v>#NUM!</v>
      </c>
      <c r="AJ2691" s="45" t="e">
        <f t="shared" si="97"/>
        <v>#NUM!</v>
      </c>
    </row>
    <row r="2692" spans="28:36" x14ac:dyDescent="0.2">
      <c r="AB2692" s="114" t="s">
        <v>87</v>
      </c>
      <c r="AC2692" s="40">
        <f>_xll.qlInterestRateIndexFixingDate($Y$21,AD2692)</f>
        <v>58274</v>
      </c>
      <c r="AD2692" s="40">
        <f>_xll.qlCalendarAdvance(calendar,$AD2691,AB2692,,,trigger)</f>
        <v>58278</v>
      </c>
      <c r="AE2692" s="40">
        <f>_xll.qlInterestRateIndexMaturity($Y$21,AD2692,)</f>
        <v>58370</v>
      </c>
      <c r="AF2692" s="43" t="e">
        <f>_xll.qlTenorBasisValue(TenorBasis3M,AD2692,_xll.ohTrigger(trigger,$Y$36))</f>
        <v>#NUM!</v>
      </c>
      <c r="AG2692" s="82" t="e">
        <f t="shared" ref="AG2692:AG2755" si="98">AI2692</f>
        <v>#NUM!</v>
      </c>
      <c r="AH2692" s="82">
        <f>_xll.qlIndexFixing($Y$21,$AC2692,TRUE,_xll.ohTrigger(trigger))</f>
        <v>1.1607903568447939E-2</v>
      </c>
      <c r="AI2692" s="43" t="e">
        <f>_xll.qlIndexFixing($Y$6,$AC2692,TRUE,trigger)</f>
        <v>#NUM!</v>
      </c>
      <c r="AJ2692" s="45" t="e">
        <f t="shared" ref="AJ2692:AJ2755" si="99">(AH2692-AI2692)*10000</f>
        <v>#NUM!</v>
      </c>
    </row>
    <row r="2693" spans="28:36" x14ac:dyDescent="0.2">
      <c r="AB2693" s="114" t="s">
        <v>87</v>
      </c>
      <c r="AC2693" s="40">
        <f>_xll.qlInterestRateIndexFixingDate($Y$21,AD2693)</f>
        <v>58281</v>
      </c>
      <c r="AD2693" s="40">
        <f>_xll.qlCalendarAdvance(calendar,$AD2692,AB2693,,,trigger)</f>
        <v>58285</v>
      </c>
      <c r="AE2693" s="40">
        <f>_xll.qlInterestRateIndexMaturity($Y$21,AD2693,)</f>
        <v>58377</v>
      </c>
      <c r="AF2693" s="43" t="e">
        <f>_xll.qlTenorBasisValue(TenorBasis3M,AD2693,_xll.ohTrigger(trigger,$Y$36))</f>
        <v>#NUM!</v>
      </c>
      <c r="AG2693" s="82" t="e">
        <f t="shared" si="98"/>
        <v>#NUM!</v>
      </c>
      <c r="AH2693" s="82">
        <f>_xll.qlIndexFixing($Y$21,$AC2693,TRUE,_xll.ohTrigger(trigger))</f>
        <v>1.1603222089780606E-2</v>
      </c>
      <c r="AI2693" s="43" t="e">
        <f>_xll.qlIndexFixing($Y$6,$AC2693,TRUE,trigger)</f>
        <v>#NUM!</v>
      </c>
      <c r="AJ2693" s="45" t="e">
        <f t="shared" si="99"/>
        <v>#NUM!</v>
      </c>
    </row>
    <row r="2694" spans="28:36" x14ac:dyDescent="0.2">
      <c r="AB2694" s="114" t="s">
        <v>87</v>
      </c>
      <c r="AC2694" s="40">
        <f>_xll.qlInterestRateIndexFixingDate($Y$21,AD2694)</f>
        <v>58288</v>
      </c>
      <c r="AD2694" s="40">
        <f>_xll.qlCalendarAdvance(calendar,$AD2693,AB2694,,,trigger)</f>
        <v>58292</v>
      </c>
      <c r="AE2694" s="40">
        <f>_xll.qlInterestRateIndexMaturity($Y$21,AD2694,)</f>
        <v>58384</v>
      </c>
      <c r="AF2694" s="43" t="e">
        <f>_xll.qlTenorBasisValue(TenorBasis3M,AD2694,_xll.ohTrigger(trigger,$Y$36))</f>
        <v>#NUM!</v>
      </c>
      <c r="AG2694" s="82" t="e">
        <f t="shared" si="98"/>
        <v>#NUM!</v>
      </c>
      <c r="AH2694" s="82">
        <f>_xll.qlIndexFixing($Y$21,$AC2694,TRUE,_xll.ohTrigger(trigger))</f>
        <v>1.1598577590937695E-2</v>
      </c>
      <c r="AI2694" s="43" t="e">
        <f>_xll.qlIndexFixing($Y$6,$AC2694,TRUE,trigger)</f>
        <v>#NUM!</v>
      </c>
      <c r="AJ2694" s="45" t="e">
        <f t="shared" si="99"/>
        <v>#NUM!</v>
      </c>
    </row>
    <row r="2695" spans="28:36" x14ac:dyDescent="0.2">
      <c r="AB2695" s="114" t="s">
        <v>87</v>
      </c>
      <c r="AC2695" s="40">
        <f>_xll.qlInterestRateIndexFixingDate($Y$21,AD2695)</f>
        <v>58295</v>
      </c>
      <c r="AD2695" s="40">
        <f>_xll.qlCalendarAdvance(calendar,$AD2694,AB2695,,,trigger)</f>
        <v>58299</v>
      </c>
      <c r="AE2695" s="40">
        <f>_xll.qlInterestRateIndexMaturity($Y$21,AD2695,)</f>
        <v>58391</v>
      </c>
      <c r="AF2695" s="43" t="e">
        <f>_xll.qlTenorBasisValue(TenorBasis3M,AD2695,_xll.ohTrigger(trigger,$Y$36))</f>
        <v>#NUM!</v>
      </c>
      <c r="AG2695" s="82" t="e">
        <f t="shared" si="98"/>
        <v>#NUM!</v>
      </c>
      <c r="AH2695" s="82">
        <f>_xll.qlIndexFixing($Y$21,$AC2695,TRUE,_xll.ohTrigger(trigger))</f>
        <v>1.1593970071781921E-2</v>
      </c>
      <c r="AI2695" s="43" t="e">
        <f>_xll.qlIndexFixing($Y$6,$AC2695,TRUE,trigger)</f>
        <v>#NUM!</v>
      </c>
      <c r="AJ2695" s="45" t="e">
        <f t="shared" si="99"/>
        <v>#NUM!</v>
      </c>
    </row>
    <row r="2696" spans="28:36" x14ac:dyDescent="0.2">
      <c r="AB2696" s="114" t="s">
        <v>87</v>
      </c>
      <c r="AC2696" s="40">
        <f>_xll.qlInterestRateIndexFixingDate($Y$21,AD2696)</f>
        <v>58302</v>
      </c>
      <c r="AD2696" s="40">
        <f>_xll.qlCalendarAdvance(calendar,$AD2695,AB2696,,,trigger)</f>
        <v>58306</v>
      </c>
      <c r="AE2696" s="40">
        <f>_xll.qlInterestRateIndexMaturity($Y$21,AD2696,)</f>
        <v>58398</v>
      </c>
      <c r="AF2696" s="43" t="e">
        <f>_xll.qlTenorBasisValue(TenorBasis3M,AD2696,_xll.ohTrigger(trigger,$Y$36))</f>
        <v>#NUM!</v>
      </c>
      <c r="AG2696" s="82" t="e">
        <f t="shared" si="98"/>
        <v>#NUM!</v>
      </c>
      <c r="AH2696" s="82">
        <f>_xll.qlIndexFixing($Y$21,$AC2696,TRUE,_xll.ohTrigger(trigger))</f>
        <v>1.1589399532184694E-2</v>
      </c>
      <c r="AI2696" s="43" t="e">
        <f>_xll.qlIndexFixing($Y$6,$AC2696,TRUE,trigger)</f>
        <v>#NUM!</v>
      </c>
      <c r="AJ2696" s="45" t="e">
        <f t="shared" si="99"/>
        <v>#NUM!</v>
      </c>
    </row>
    <row r="2697" spans="28:36" x14ac:dyDescent="0.2">
      <c r="AB2697" s="114" t="s">
        <v>87</v>
      </c>
      <c r="AC2697" s="40">
        <f>_xll.qlInterestRateIndexFixingDate($Y$21,AD2697)</f>
        <v>58309</v>
      </c>
      <c r="AD2697" s="40">
        <f>_xll.qlCalendarAdvance(calendar,$AD2696,AB2697,,,trigger)</f>
        <v>58313</v>
      </c>
      <c r="AE2697" s="40">
        <f>_xll.qlInterestRateIndexMaturity($Y$21,AD2697,)</f>
        <v>58405</v>
      </c>
      <c r="AF2697" s="43" t="e">
        <f>_xll.qlTenorBasisValue(TenorBasis3M,AD2697,_xll.ohTrigger(trigger,$Y$36))</f>
        <v>#NUM!</v>
      </c>
      <c r="AG2697" s="82" t="e">
        <f t="shared" si="98"/>
        <v>#NUM!</v>
      </c>
      <c r="AH2697" s="82">
        <f>_xll.qlIndexFixing($Y$21,$AC2697,TRUE,_xll.ohTrigger(trigger))</f>
        <v>1.158486597201655E-2</v>
      </c>
      <c r="AI2697" s="43" t="e">
        <f>_xll.qlIndexFixing($Y$6,$AC2697,TRUE,trigger)</f>
        <v>#NUM!</v>
      </c>
      <c r="AJ2697" s="45" t="e">
        <f t="shared" si="99"/>
        <v>#NUM!</v>
      </c>
    </row>
    <row r="2698" spans="28:36" x14ac:dyDescent="0.2">
      <c r="AB2698" s="114" t="s">
        <v>87</v>
      </c>
      <c r="AC2698" s="40">
        <f>_xll.qlInterestRateIndexFixingDate($Y$21,AD2698)</f>
        <v>58316</v>
      </c>
      <c r="AD2698" s="40">
        <f>_xll.qlCalendarAdvance(calendar,$AD2697,AB2698,,,trigger)</f>
        <v>58320</v>
      </c>
      <c r="AE2698" s="40">
        <f>_xll.qlInterestRateIndexMaturity($Y$21,AD2698,)</f>
        <v>58411</v>
      </c>
      <c r="AF2698" s="43" t="e">
        <f>_xll.qlTenorBasisValue(TenorBasis3M,AD2698,_xll.ohTrigger(trigger,$Y$36))</f>
        <v>#NUM!</v>
      </c>
      <c r="AG2698" s="82" t="e">
        <f t="shared" si="98"/>
        <v>#NUM!</v>
      </c>
      <c r="AH2698" s="82">
        <f>_xll.qlIndexFixing($Y$21,$AC2698,TRUE,_xll.ohTrigger(trigger))</f>
        <v>1.1580497514013867E-2</v>
      </c>
      <c r="AI2698" s="43" t="e">
        <f>_xll.qlIndexFixing($Y$6,$AC2698,TRUE,trigger)</f>
        <v>#NUM!</v>
      </c>
      <c r="AJ2698" s="45" t="e">
        <f t="shared" si="99"/>
        <v>#NUM!</v>
      </c>
    </row>
    <row r="2699" spans="28:36" x14ac:dyDescent="0.2">
      <c r="AB2699" s="114" t="s">
        <v>87</v>
      </c>
      <c r="AC2699" s="40">
        <f>_xll.qlInterestRateIndexFixingDate($Y$21,AD2699)</f>
        <v>58323</v>
      </c>
      <c r="AD2699" s="40">
        <f>_xll.qlCalendarAdvance(calendar,$AD2698,AB2699,,,trigger)</f>
        <v>58327</v>
      </c>
      <c r="AE2699" s="40">
        <f>_xll.qlInterestRateIndexMaturity($Y$21,AD2699,)</f>
        <v>58418</v>
      </c>
      <c r="AF2699" s="43" t="e">
        <f>_xll.qlTenorBasisValue(TenorBasis3M,AD2699,_xll.ohTrigger(trigger,$Y$36))</f>
        <v>#NUM!</v>
      </c>
      <c r="AG2699" s="82" t="e">
        <f t="shared" si="98"/>
        <v>#NUM!</v>
      </c>
      <c r="AH2699" s="82">
        <f>_xll.qlIndexFixing($Y$21,$AC2699,TRUE,_xll.ohTrigger(trigger))</f>
        <v>1.1576035414265712E-2</v>
      </c>
      <c r="AI2699" s="43" t="e">
        <f>_xll.qlIndexFixing($Y$6,$AC2699,TRUE,trigger)</f>
        <v>#NUM!</v>
      </c>
      <c r="AJ2699" s="45" t="e">
        <f t="shared" si="99"/>
        <v>#NUM!</v>
      </c>
    </row>
    <row r="2700" spans="28:36" x14ac:dyDescent="0.2">
      <c r="AB2700" s="114" t="s">
        <v>87</v>
      </c>
      <c r="AC2700" s="40">
        <f>_xll.qlInterestRateIndexFixingDate($Y$21,AD2700)</f>
        <v>58330</v>
      </c>
      <c r="AD2700" s="40">
        <f>_xll.qlCalendarAdvance(calendar,$AD2699,AB2700,,,trigger)</f>
        <v>58334</v>
      </c>
      <c r="AE2700" s="40">
        <f>_xll.qlInterestRateIndexMaturity($Y$21,AD2700,)</f>
        <v>58425</v>
      </c>
      <c r="AF2700" s="43" t="e">
        <f>_xll.qlTenorBasisValue(TenorBasis3M,AD2700,_xll.ohTrigger(trigger,$Y$36))</f>
        <v>#NUM!</v>
      </c>
      <c r="AG2700" s="82" t="e">
        <f t="shared" si="98"/>
        <v>#NUM!</v>
      </c>
      <c r="AH2700" s="82">
        <f>_xll.qlIndexFixing($Y$21,$AC2700,TRUE,_xll.ohTrigger(trigger))</f>
        <v>1.1571610292333532E-2</v>
      </c>
      <c r="AI2700" s="43" t="e">
        <f>_xll.qlIndexFixing($Y$6,$AC2700,TRUE,trigger)</f>
        <v>#NUM!</v>
      </c>
      <c r="AJ2700" s="45" t="e">
        <f t="shared" si="99"/>
        <v>#NUM!</v>
      </c>
    </row>
    <row r="2701" spans="28:36" x14ac:dyDescent="0.2">
      <c r="AB2701" s="114" t="s">
        <v>87</v>
      </c>
      <c r="AC2701" s="40">
        <f>_xll.qlInterestRateIndexFixingDate($Y$21,AD2701)</f>
        <v>58337</v>
      </c>
      <c r="AD2701" s="40">
        <f>_xll.qlCalendarAdvance(calendar,$AD2700,AB2701,,,trigger)</f>
        <v>58341</v>
      </c>
      <c r="AE2701" s="40">
        <f>_xll.qlInterestRateIndexMaturity($Y$21,AD2701,)</f>
        <v>58432</v>
      </c>
      <c r="AF2701" s="43" t="e">
        <f>_xll.qlTenorBasisValue(TenorBasis3M,AD2701,_xll.ohTrigger(trigger,$Y$36))</f>
        <v>#NUM!</v>
      </c>
      <c r="AG2701" s="82" t="e">
        <f t="shared" si="98"/>
        <v>#NUM!</v>
      </c>
      <c r="AH2701" s="82">
        <f>_xll.qlIndexFixing($Y$21,$AC2701,TRUE,_xll.ohTrigger(trigger))</f>
        <v>1.1567222148091713E-2</v>
      </c>
      <c r="AI2701" s="43" t="e">
        <f>_xll.qlIndexFixing($Y$6,$AC2701,TRUE,trigger)</f>
        <v>#NUM!</v>
      </c>
      <c r="AJ2701" s="45" t="e">
        <f t="shared" si="99"/>
        <v>#NUM!</v>
      </c>
    </row>
    <row r="2702" spans="28:36" x14ac:dyDescent="0.2">
      <c r="AB2702" s="114" t="s">
        <v>87</v>
      </c>
      <c r="AC2702" s="40">
        <f>_xll.qlInterestRateIndexFixingDate($Y$21,AD2702)</f>
        <v>58344</v>
      </c>
      <c r="AD2702" s="40">
        <f>_xll.qlCalendarAdvance(calendar,$AD2701,AB2702,,,trigger)</f>
        <v>58348</v>
      </c>
      <c r="AE2702" s="40">
        <f>_xll.qlInterestRateIndexMaturity($Y$21,AD2702,)</f>
        <v>58440</v>
      </c>
      <c r="AF2702" s="43" t="e">
        <f>_xll.qlTenorBasisValue(TenorBasis3M,AD2702,_xll.ohTrigger(trigger,$Y$36))</f>
        <v>#NUM!</v>
      </c>
      <c r="AG2702" s="82" t="e">
        <f t="shared" si="98"/>
        <v>#NUM!</v>
      </c>
      <c r="AH2702" s="82">
        <f>_xll.qlIndexFixing($Y$21,$AC2702,TRUE,_xll.ohTrigger(trigger))</f>
        <v>1.156275285817825E-2</v>
      </c>
      <c r="AI2702" s="43" t="e">
        <f>_xll.qlIndexFixing($Y$6,$AC2702,TRUE,trigger)</f>
        <v>#NUM!</v>
      </c>
      <c r="AJ2702" s="45" t="e">
        <f t="shared" si="99"/>
        <v>#NUM!</v>
      </c>
    </row>
    <row r="2703" spans="28:36" x14ac:dyDescent="0.2">
      <c r="AB2703" s="114" t="s">
        <v>87</v>
      </c>
      <c r="AC2703" s="40">
        <f>_xll.qlInterestRateIndexFixingDate($Y$21,AD2703)</f>
        <v>58351</v>
      </c>
      <c r="AD2703" s="40">
        <f>_xll.qlCalendarAdvance(calendar,$AD2702,AB2703,,,trigger)</f>
        <v>58355</v>
      </c>
      <c r="AE2703" s="40">
        <f>_xll.qlInterestRateIndexMaturity($Y$21,AD2703,)</f>
        <v>58447</v>
      </c>
      <c r="AF2703" s="43" t="e">
        <f>_xll.qlTenorBasisValue(TenorBasis3M,AD2703,_xll.ohTrigger(trigger,$Y$36))</f>
        <v>#NUM!</v>
      </c>
      <c r="AG2703" s="82" t="e">
        <f t="shared" si="98"/>
        <v>#NUM!</v>
      </c>
      <c r="AH2703" s="82">
        <f>_xll.qlIndexFixing($Y$21,$AC2703,TRUE,_xll.ohTrigger(trigger))</f>
        <v>1.1558441171933687E-2</v>
      </c>
      <c r="AI2703" s="43" t="e">
        <f>_xll.qlIndexFixing($Y$6,$AC2703,TRUE,trigger)</f>
        <v>#NUM!</v>
      </c>
      <c r="AJ2703" s="45" t="e">
        <f t="shared" si="99"/>
        <v>#NUM!</v>
      </c>
    </row>
    <row r="2704" spans="28:36" x14ac:dyDescent="0.2">
      <c r="AB2704" s="114" t="s">
        <v>87</v>
      </c>
      <c r="AC2704" s="40">
        <f>_xll.qlInterestRateIndexFixingDate($Y$21,AD2704)</f>
        <v>58358</v>
      </c>
      <c r="AD2704" s="40">
        <f>_xll.qlCalendarAdvance(calendar,$AD2703,AB2704,,,trigger)</f>
        <v>58362</v>
      </c>
      <c r="AE2704" s="40">
        <f>_xll.qlInterestRateIndexMaturity($Y$21,AD2704,)</f>
        <v>58454</v>
      </c>
      <c r="AF2704" s="43" t="e">
        <f>_xll.qlTenorBasisValue(TenorBasis3M,AD2704,_xll.ohTrigger(trigger,$Y$36))</f>
        <v>#NUM!</v>
      </c>
      <c r="AG2704" s="82" t="e">
        <f t="shared" si="98"/>
        <v>#NUM!</v>
      </c>
      <c r="AH2704" s="82">
        <f>_xll.qlIndexFixing($Y$21,$AC2704,TRUE,_xll.ohTrigger(trigger))</f>
        <v>1.1554166464245863E-2</v>
      </c>
      <c r="AI2704" s="43" t="e">
        <f>_xll.qlIndexFixing($Y$6,$AC2704,TRUE,trigger)</f>
        <v>#NUM!</v>
      </c>
      <c r="AJ2704" s="45" t="e">
        <f t="shared" si="99"/>
        <v>#NUM!</v>
      </c>
    </row>
    <row r="2705" spans="28:36" x14ac:dyDescent="0.2">
      <c r="AB2705" s="114" t="s">
        <v>87</v>
      </c>
      <c r="AC2705" s="40">
        <f>_xll.qlInterestRateIndexFixingDate($Y$21,AD2705)</f>
        <v>58365</v>
      </c>
      <c r="AD2705" s="40">
        <f>_xll.qlCalendarAdvance(calendar,$AD2704,AB2705,,,trigger)</f>
        <v>58369</v>
      </c>
      <c r="AE2705" s="40">
        <f>_xll.qlInterestRateIndexMaturity($Y$21,AD2705,)</f>
        <v>58461</v>
      </c>
      <c r="AF2705" s="43" t="e">
        <f>_xll.qlTenorBasisValue(TenorBasis3M,AD2705,_xll.ohTrigger(trigger,$Y$36))</f>
        <v>#NUM!</v>
      </c>
      <c r="AG2705" s="82" t="e">
        <f t="shared" si="98"/>
        <v>#NUM!</v>
      </c>
      <c r="AH2705" s="82">
        <f>_xll.qlIndexFixing($Y$21,$AC2705,TRUE,_xll.ohTrigger(trigger))</f>
        <v>1.1549928734990529E-2</v>
      </c>
      <c r="AI2705" s="43" t="e">
        <f>_xll.qlIndexFixing($Y$6,$AC2705,TRUE,trigger)</f>
        <v>#NUM!</v>
      </c>
      <c r="AJ2705" s="45" t="e">
        <f t="shared" si="99"/>
        <v>#NUM!</v>
      </c>
    </row>
    <row r="2706" spans="28:36" x14ac:dyDescent="0.2">
      <c r="AB2706" s="114" t="s">
        <v>87</v>
      </c>
      <c r="AC2706" s="40">
        <f>_xll.qlInterestRateIndexFixingDate($Y$21,AD2706)</f>
        <v>58372</v>
      </c>
      <c r="AD2706" s="40">
        <f>_xll.qlCalendarAdvance(calendar,$AD2705,AB2706,,,trigger)</f>
        <v>58376</v>
      </c>
      <c r="AE2706" s="40">
        <f>_xll.qlInterestRateIndexMaturity($Y$21,AD2706,)</f>
        <v>58468</v>
      </c>
      <c r="AF2706" s="43" t="e">
        <f>_xll.qlTenorBasisValue(TenorBasis3M,AD2706,_xll.ohTrigger(trigger,$Y$36))</f>
        <v>#NUM!</v>
      </c>
      <c r="AG2706" s="82" t="e">
        <f t="shared" si="98"/>
        <v>#NUM!</v>
      </c>
      <c r="AH2706" s="82">
        <f>_xll.qlIndexFixing($Y$21,$AC2706,TRUE,_xll.ohTrigger(trigger))</f>
        <v>1.1545727984049519E-2</v>
      </c>
      <c r="AI2706" s="43" t="e">
        <f>_xll.qlIndexFixing($Y$6,$AC2706,TRUE,trigger)</f>
        <v>#NUM!</v>
      </c>
      <c r="AJ2706" s="45" t="e">
        <f t="shared" si="99"/>
        <v>#NUM!</v>
      </c>
    </row>
    <row r="2707" spans="28:36" x14ac:dyDescent="0.2">
      <c r="AB2707" s="114" t="s">
        <v>87</v>
      </c>
      <c r="AC2707" s="40">
        <f>_xll.qlInterestRateIndexFixingDate($Y$21,AD2707)</f>
        <v>58379</v>
      </c>
      <c r="AD2707" s="40">
        <f>_xll.qlCalendarAdvance(calendar,$AD2706,AB2707,,,trigger)</f>
        <v>58383</v>
      </c>
      <c r="AE2707" s="40">
        <f>_xll.qlInterestRateIndexMaturity($Y$21,AD2707,)</f>
        <v>58475</v>
      </c>
      <c r="AF2707" s="43" t="e">
        <f>_xll.qlTenorBasisValue(TenorBasis3M,AD2707,_xll.ohTrigger(trigger,$Y$36))</f>
        <v>#NUM!</v>
      </c>
      <c r="AG2707" s="82" t="e">
        <f t="shared" si="98"/>
        <v>#NUM!</v>
      </c>
      <c r="AH2707" s="82">
        <f>_xll.qlIndexFixing($Y$21,$AC2707,TRUE,_xll.ohTrigger(trigger))</f>
        <v>1.1541564211304667E-2</v>
      </c>
      <c r="AI2707" s="43" t="e">
        <f>_xll.qlIndexFixing($Y$6,$AC2707,TRUE,trigger)</f>
        <v>#NUM!</v>
      </c>
      <c r="AJ2707" s="45" t="e">
        <f t="shared" si="99"/>
        <v>#NUM!</v>
      </c>
    </row>
    <row r="2708" spans="28:36" x14ac:dyDescent="0.2">
      <c r="AB2708" s="114" t="s">
        <v>87</v>
      </c>
      <c r="AC2708" s="40">
        <f>_xll.qlInterestRateIndexFixingDate($Y$21,AD2708)</f>
        <v>58386</v>
      </c>
      <c r="AD2708" s="40">
        <f>_xll.qlCalendarAdvance(calendar,$AD2707,AB2708,,,trigger)</f>
        <v>58390</v>
      </c>
      <c r="AE2708" s="40">
        <f>_xll.qlInterestRateIndexMaturity($Y$21,AD2708,)</f>
        <v>58482</v>
      </c>
      <c r="AF2708" s="43" t="e">
        <f>_xll.qlTenorBasisValue(TenorBasis3M,AD2708,_xll.ohTrigger(trigger,$Y$36))</f>
        <v>#NUM!</v>
      </c>
      <c r="AG2708" s="82" t="e">
        <f t="shared" si="98"/>
        <v>#NUM!</v>
      </c>
      <c r="AH2708" s="82">
        <f>_xll.qlIndexFixing($Y$21,$AC2708,TRUE,_xll.ohTrigger(trigger))</f>
        <v>1.1537437416636067E-2</v>
      </c>
      <c r="AI2708" s="43" t="e">
        <f>_xll.qlIndexFixing($Y$6,$AC2708,TRUE,trigger)</f>
        <v>#NUM!</v>
      </c>
      <c r="AJ2708" s="45" t="e">
        <f t="shared" si="99"/>
        <v>#NUM!</v>
      </c>
    </row>
    <row r="2709" spans="28:36" x14ac:dyDescent="0.2">
      <c r="AB2709" s="114" t="s">
        <v>87</v>
      </c>
      <c r="AC2709" s="40">
        <f>_xll.qlInterestRateIndexFixingDate($Y$21,AD2709)</f>
        <v>58393</v>
      </c>
      <c r="AD2709" s="40">
        <f>_xll.qlCalendarAdvance(calendar,$AD2708,AB2709,,,trigger)</f>
        <v>58397</v>
      </c>
      <c r="AE2709" s="40">
        <f>_xll.qlInterestRateIndexMaturity($Y$21,AD2709,)</f>
        <v>58489</v>
      </c>
      <c r="AF2709" s="43" t="e">
        <f>_xll.qlTenorBasisValue(TenorBasis3M,AD2709,_xll.ohTrigger(trigger,$Y$36))</f>
        <v>#NUM!</v>
      </c>
      <c r="AG2709" s="82" t="e">
        <f t="shared" si="98"/>
        <v>#NUM!</v>
      </c>
      <c r="AH2709" s="82">
        <f>_xll.qlIndexFixing($Y$21,$AC2709,TRUE,_xll.ohTrigger(trigger))</f>
        <v>1.15333475999299E-2</v>
      </c>
      <c r="AI2709" s="43" t="e">
        <f>_xll.qlIndexFixing($Y$6,$AC2709,TRUE,trigger)</f>
        <v>#NUM!</v>
      </c>
      <c r="AJ2709" s="45" t="e">
        <f t="shared" si="99"/>
        <v>#NUM!</v>
      </c>
    </row>
    <row r="2710" spans="28:36" x14ac:dyDescent="0.2">
      <c r="AB2710" s="114" t="s">
        <v>87</v>
      </c>
      <c r="AC2710" s="40">
        <f>_xll.qlInterestRateIndexFixingDate($Y$21,AD2710)</f>
        <v>58400</v>
      </c>
      <c r="AD2710" s="40">
        <f>_xll.qlCalendarAdvance(calendar,$AD2709,AB2710,,,trigger)</f>
        <v>58404</v>
      </c>
      <c r="AE2710" s="40">
        <f>_xll.qlInterestRateIndexMaturity($Y$21,AD2710,)</f>
        <v>58496</v>
      </c>
      <c r="AF2710" s="43" t="e">
        <f>_xll.qlTenorBasisValue(TenorBasis3M,AD2710,_xll.ohTrigger(trigger,$Y$36))</f>
        <v>#NUM!</v>
      </c>
      <c r="AG2710" s="82" t="e">
        <f t="shared" si="98"/>
        <v>#NUM!</v>
      </c>
      <c r="AH2710" s="82">
        <f>_xll.qlIndexFixing($Y$21,$AC2710,TRUE,_xll.ohTrigger(trigger))</f>
        <v>1.1529294761067996E-2</v>
      </c>
      <c r="AI2710" s="43" t="e">
        <f>_xll.qlIndexFixing($Y$6,$AC2710,TRUE,trigger)</f>
        <v>#NUM!</v>
      </c>
      <c r="AJ2710" s="45" t="e">
        <f t="shared" si="99"/>
        <v>#NUM!</v>
      </c>
    </row>
    <row r="2711" spans="28:36" x14ac:dyDescent="0.2">
      <c r="AB2711" s="114" t="s">
        <v>87</v>
      </c>
      <c r="AC2711" s="40">
        <f>_xll.qlInterestRateIndexFixingDate($Y$21,AD2711)</f>
        <v>58407</v>
      </c>
      <c r="AD2711" s="40">
        <f>_xll.qlCalendarAdvance(calendar,$AD2710,AB2711,,,trigger)</f>
        <v>58411</v>
      </c>
      <c r="AE2711" s="40">
        <f>_xll.qlInterestRateIndexMaturity($Y$21,AD2711,)</f>
        <v>58502</v>
      </c>
      <c r="AF2711" s="43" t="e">
        <f>_xll.qlTenorBasisValue(TenorBasis3M,AD2711,_xll.ohTrigger(trigger,$Y$36))</f>
        <v>#NUM!</v>
      </c>
      <c r="AG2711" s="82" t="e">
        <f t="shared" si="98"/>
        <v>#NUM!</v>
      </c>
      <c r="AH2711" s="82">
        <f>_xll.qlIndexFixing($Y$21,$AC2711,TRUE,_xll.ohTrigger(trigger))</f>
        <v>1.1525374452240712E-2</v>
      </c>
      <c r="AI2711" s="43" t="e">
        <f>_xll.qlIndexFixing($Y$6,$AC2711,TRUE,trigger)</f>
        <v>#NUM!</v>
      </c>
      <c r="AJ2711" s="45" t="e">
        <f t="shared" si="99"/>
        <v>#NUM!</v>
      </c>
    </row>
    <row r="2712" spans="28:36" x14ac:dyDescent="0.2">
      <c r="AB2712" s="114" t="s">
        <v>87</v>
      </c>
      <c r="AC2712" s="40">
        <f>_xll.qlInterestRateIndexFixingDate($Y$21,AD2712)</f>
        <v>58414</v>
      </c>
      <c r="AD2712" s="40">
        <f>_xll.qlCalendarAdvance(calendar,$AD2711,AB2712,,,trigger)</f>
        <v>58418</v>
      </c>
      <c r="AE2712" s="40">
        <f>_xll.qlInterestRateIndexMaturity($Y$21,AD2712,)</f>
        <v>58509</v>
      </c>
      <c r="AF2712" s="43" t="e">
        <f>_xll.qlTenorBasisValue(TenorBasis3M,AD2712,_xll.ohTrigger(trigger,$Y$36))</f>
        <v>#NUM!</v>
      </c>
      <c r="AG2712" s="82" t="e">
        <f t="shared" si="98"/>
        <v>#NUM!</v>
      </c>
      <c r="AH2712" s="82">
        <f>_xll.qlIndexFixing($Y$21,$AC2712,TRUE,_xll.ohTrigger(trigger))</f>
        <v>1.1521393054737161E-2</v>
      </c>
      <c r="AI2712" s="43" t="e">
        <f>_xll.qlIndexFixing($Y$6,$AC2712,TRUE,trigger)</f>
        <v>#NUM!</v>
      </c>
      <c r="AJ2712" s="45" t="e">
        <f t="shared" si="99"/>
        <v>#NUM!</v>
      </c>
    </row>
    <row r="2713" spans="28:36" x14ac:dyDescent="0.2">
      <c r="AB2713" s="114" t="s">
        <v>87</v>
      </c>
      <c r="AC2713" s="40">
        <f>_xll.qlInterestRateIndexFixingDate($Y$21,AD2713)</f>
        <v>58421</v>
      </c>
      <c r="AD2713" s="40">
        <f>_xll.qlCalendarAdvance(calendar,$AD2712,AB2713,,,trigger)</f>
        <v>58425</v>
      </c>
      <c r="AE2713" s="40">
        <f>_xll.qlInterestRateIndexMaturity($Y$21,AD2713,)</f>
        <v>58516</v>
      </c>
      <c r="AF2713" s="43" t="e">
        <f>_xll.qlTenorBasisValue(TenorBasis3M,AD2713,_xll.ohTrigger(trigger,$Y$36))</f>
        <v>#NUM!</v>
      </c>
      <c r="AG2713" s="82" t="e">
        <f t="shared" si="98"/>
        <v>#NUM!</v>
      </c>
      <c r="AH2713" s="82">
        <f>_xll.qlIndexFixing($Y$21,$AC2713,TRUE,_xll.ohTrigger(trigger))</f>
        <v>1.1517448633521136E-2</v>
      </c>
      <c r="AI2713" s="43" t="e">
        <f>_xll.qlIndexFixing($Y$6,$AC2713,TRUE,trigger)</f>
        <v>#NUM!</v>
      </c>
      <c r="AJ2713" s="45" t="e">
        <f t="shared" si="99"/>
        <v>#NUM!</v>
      </c>
    </row>
    <row r="2714" spans="28:36" x14ac:dyDescent="0.2">
      <c r="AB2714" s="114" t="s">
        <v>87</v>
      </c>
      <c r="AC2714" s="40">
        <f>_xll.qlInterestRateIndexFixingDate($Y$21,AD2714)</f>
        <v>58428</v>
      </c>
      <c r="AD2714" s="40">
        <f>_xll.qlCalendarAdvance(calendar,$AD2713,AB2714,,,trigger)</f>
        <v>58432</v>
      </c>
      <c r="AE2714" s="40">
        <f>_xll.qlInterestRateIndexMaturity($Y$21,AD2714,)</f>
        <v>58523</v>
      </c>
      <c r="AF2714" s="43" t="e">
        <f>_xll.qlTenorBasisValue(TenorBasis3M,AD2714,_xll.ohTrigger(trigger,$Y$36))</f>
        <v>#NUM!</v>
      </c>
      <c r="AG2714" s="82" t="e">
        <f t="shared" si="98"/>
        <v>#NUM!</v>
      </c>
      <c r="AH2714" s="82">
        <f>_xll.qlIndexFixing($Y$21,$AC2714,TRUE,_xll.ohTrigger(trigger))</f>
        <v>1.1513541188483713E-2</v>
      </c>
      <c r="AI2714" s="43" t="e">
        <f>_xll.qlIndexFixing($Y$6,$AC2714,TRUE,trigger)</f>
        <v>#NUM!</v>
      </c>
      <c r="AJ2714" s="45" t="e">
        <f t="shared" si="99"/>
        <v>#NUM!</v>
      </c>
    </row>
    <row r="2715" spans="28:36" x14ac:dyDescent="0.2">
      <c r="AB2715" s="114" t="s">
        <v>87</v>
      </c>
      <c r="AC2715" s="40">
        <f>_xll.qlInterestRateIndexFixingDate($Y$21,AD2715)</f>
        <v>58433</v>
      </c>
      <c r="AD2715" s="40">
        <f>_xll.qlCalendarAdvance(calendar,$AD2714,AB2715,,,trigger)</f>
        <v>58439</v>
      </c>
      <c r="AE2715" s="40">
        <f>_xll.qlInterestRateIndexMaturity($Y$21,AD2715,)</f>
        <v>58530</v>
      </c>
      <c r="AF2715" s="43" t="e">
        <f>_xll.qlTenorBasisValue(TenorBasis3M,AD2715,_xll.ohTrigger(trigger,$Y$36))</f>
        <v>#NUM!</v>
      </c>
      <c r="AG2715" s="82" t="e">
        <f t="shared" si="98"/>
        <v>#NUM!</v>
      </c>
      <c r="AH2715" s="82">
        <f>_xll.qlIndexFixing($Y$21,$AC2715,TRUE,_xll.ohTrigger(trigger))</f>
        <v>1.1509670719515091E-2</v>
      </c>
      <c r="AI2715" s="43" t="e">
        <f>_xll.qlIndexFixing($Y$6,$AC2715,TRUE,trigger)</f>
        <v>#NUM!</v>
      </c>
      <c r="AJ2715" s="45" t="e">
        <f t="shared" si="99"/>
        <v>#NUM!</v>
      </c>
    </row>
    <row r="2716" spans="28:36" x14ac:dyDescent="0.2">
      <c r="AB2716" s="114" t="s">
        <v>87</v>
      </c>
      <c r="AC2716" s="40">
        <f>_xll.qlInterestRateIndexFixingDate($Y$21,AD2716)</f>
        <v>58442</v>
      </c>
      <c r="AD2716" s="40">
        <f>_xll.qlCalendarAdvance(calendar,$AD2715,AB2716,,,trigger)</f>
        <v>58446</v>
      </c>
      <c r="AE2716" s="40">
        <f>_xll.qlInterestRateIndexMaturity($Y$21,AD2716,)</f>
        <v>58537</v>
      </c>
      <c r="AF2716" s="43" t="e">
        <f>_xll.qlTenorBasisValue(TenorBasis3M,AD2716,_xll.ohTrigger(trigger,$Y$36))</f>
        <v>#NUM!</v>
      </c>
      <c r="AG2716" s="82" t="e">
        <f t="shared" si="98"/>
        <v>#NUM!</v>
      </c>
      <c r="AH2716" s="82">
        <f>_xll.qlIndexFixing($Y$21,$AC2716,TRUE,_xll.ohTrigger(trigger))</f>
        <v>1.1505837226504589E-2</v>
      </c>
      <c r="AI2716" s="43" t="e">
        <f>_xll.qlIndexFixing($Y$6,$AC2716,TRUE,trigger)</f>
        <v>#NUM!</v>
      </c>
      <c r="AJ2716" s="45" t="e">
        <f t="shared" si="99"/>
        <v>#NUM!</v>
      </c>
    </row>
    <row r="2717" spans="28:36" x14ac:dyDescent="0.2">
      <c r="AB2717" s="114" t="s">
        <v>87</v>
      </c>
      <c r="AC2717" s="40">
        <f>_xll.qlInterestRateIndexFixingDate($Y$21,AD2717)</f>
        <v>58449</v>
      </c>
      <c r="AD2717" s="40">
        <f>_xll.qlCalendarAdvance(calendar,$AD2716,AB2717,,,trigger)</f>
        <v>58453</v>
      </c>
      <c r="AE2717" s="40">
        <f>_xll.qlInterestRateIndexMaturity($Y$21,AD2717,)</f>
        <v>58544</v>
      </c>
      <c r="AF2717" s="43" t="e">
        <f>_xll.qlTenorBasisValue(TenorBasis3M,AD2717,_xll.ohTrigger(trigger,$Y$36))</f>
        <v>#NUM!</v>
      </c>
      <c r="AG2717" s="82" t="e">
        <f t="shared" si="98"/>
        <v>#NUM!</v>
      </c>
      <c r="AH2717" s="82">
        <f>_xll.qlIndexFixing($Y$21,$AC2717,TRUE,_xll.ohTrigger(trigger))</f>
        <v>1.1502040709347674E-2</v>
      </c>
      <c r="AI2717" s="43" t="e">
        <f>_xll.qlIndexFixing($Y$6,$AC2717,TRUE,trigger)</f>
        <v>#NUM!</v>
      </c>
      <c r="AJ2717" s="45" t="e">
        <f t="shared" si="99"/>
        <v>#NUM!</v>
      </c>
    </row>
    <row r="2718" spans="28:36" x14ac:dyDescent="0.2">
      <c r="AB2718" s="114" t="s">
        <v>87</v>
      </c>
      <c r="AC2718" s="40">
        <f>_xll.qlInterestRateIndexFixingDate($Y$21,AD2718)</f>
        <v>58456</v>
      </c>
      <c r="AD2718" s="40">
        <f>_xll.qlCalendarAdvance(calendar,$AD2717,AB2718,,,trigger)</f>
        <v>58460</v>
      </c>
      <c r="AE2718" s="40">
        <f>_xll.qlInterestRateIndexMaturity($Y$21,AD2718,)</f>
        <v>58551</v>
      </c>
      <c r="AF2718" s="43" t="e">
        <f>_xll.qlTenorBasisValue(TenorBasis3M,AD2718,_xll.ohTrigger(trigger,$Y$36))</f>
        <v>#NUM!</v>
      </c>
      <c r="AG2718" s="82" t="e">
        <f t="shared" si="98"/>
        <v>#NUM!</v>
      </c>
      <c r="AH2718" s="82">
        <f>_xll.qlIndexFixing($Y$21,$AC2718,TRUE,_xll.ohTrigger(trigger))</f>
        <v>1.1498281167937181E-2</v>
      </c>
      <c r="AI2718" s="43" t="e">
        <f>_xll.qlIndexFixing($Y$6,$AC2718,TRUE,trigger)</f>
        <v>#NUM!</v>
      </c>
      <c r="AJ2718" s="45" t="e">
        <f t="shared" si="99"/>
        <v>#NUM!</v>
      </c>
    </row>
    <row r="2719" spans="28:36" x14ac:dyDescent="0.2">
      <c r="AB2719" s="114" t="s">
        <v>87</v>
      </c>
      <c r="AC2719" s="40">
        <f>_xll.qlInterestRateIndexFixingDate($Y$21,AD2719)</f>
        <v>58463</v>
      </c>
      <c r="AD2719" s="40">
        <f>_xll.qlCalendarAdvance(calendar,$AD2718,AB2719,,,trigger)</f>
        <v>58467</v>
      </c>
      <c r="AE2719" s="40">
        <f>_xll.qlInterestRateIndexMaturity($Y$21,AD2719,)</f>
        <v>58558</v>
      </c>
      <c r="AF2719" s="43" t="e">
        <f>_xll.qlTenorBasisValue(TenorBasis3M,AD2719,_xll.ohTrigger(trigger,$Y$36))</f>
        <v>#NUM!</v>
      </c>
      <c r="AG2719" s="82" t="e">
        <f t="shared" si="98"/>
        <v>#NUM!</v>
      </c>
      <c r="AH2719" s="82">
        <f>_xll.qlIndexFixing($Y$21,$AC2719,TRUE,_xll.ohTrigger(trigger))</f>
        <v>1.1494558602168576E-2</v>
      </c>
      <c r="AI2719" s="43" t="e">
        <f>_xll.qlIndexFixing($Y$6,$AC2719,TRUE,trigger)</f>
        <v>#NUM!</v>
      </c>
      <c r="AJ2719" s="45" t="e">
        <f t="shared" si="99"/>
        <v>#NUM!</v>
      </c>
    </row>
    <row r="2720" spans="28:36" x14ac:dyDescent="0.2">
      <c r="AB2720" s="114" t="s">
        <v>87</v>
      </c>
      <c r="AC2720" s="40">
        <f>_xll.qlInterestRateIndexFixingDate($Y$21,AD2720)</f>
        <v>58470</v>
      </c>
      <c r="AD2720" s="40">
        <f>_xll.qlCalendarAdvance(calendar,$AD2719,AB2720,,,trigger)</f>
        <v>58474</v>
      </c>
      <c r="AE2720" s="40">
        <f>_xll.qlInterestRateIndexMaturity($Y$21,AD2720,)</f>
        <v>58564</v>
      </c>
      <c r="AF2720" s="43" t="e">
        <f>_xll.qlTenorBasisValue(TenorBasis3M,AD2720,_xll.ohTrigger(trigger,$Y$36))</f>
        <v>#NUM!</v>
      </c>
      <c r="AG2720" s="82" t="e">
        <f t="shared" si="98"/>
        <v>#NUM!</v>
      </c>
      <c r="AH2720" s="82">
        <f>_xll.qlIndexFixing($Y$21,$AC2720,TRUE,_xll.ohTrigger(trigger))</f>
        <v>1.149094613369428E-2</v>
      </c>
      <c r="AI2720" s="43" t="e">
        <f>_xll.qlIndexFixing($Y$6,$AC2720,TRUE,trigger)</f>
        <v>#NUM!</v>
      </c>
      <c r="AJ2720" s="45" t="e">
        <f t="shared" si="99"/>
        <v>#NUM!</v>
      </c>
    </row>
    <row r="2721" spans="28:36" x14ac:dyDescent="0.2">
      <c r="AB2721" s="114" t="s">
        <v>87</v>
      </c>
      <c r="AC2721" s="40">
        <f>_xll.qlInterestRateIndexFixingDate($Y$21,AD2721)</f>
        <v>58477</v>
      </c>
      <c r="AD2721" s="40">
        <f>_xll.qlCalendarAdvance(calendar,$AD2720,AB2721,,,trigger)</f>
        <v>58481</v>
      </c>
      <c r="AE2721" s="40">
        <f>_xll.qlInterestRateIndexMaturity($Y$21,AD2721,)</f>
        <v>58571</v>
      </c>
      <c r="AF2721" s="43" t="e">
        <f>_xll.qlTenorBasisValue(TenorBasis3M,AD2721,_xll.ohTrigger(trigger,$Y$36))</f>
        <v>#NUM!</v>
      </c>
      <c r="AG2721" s="82" t="e">
        <f t="shared" si="98"/>
        <v>#NUM!</v>
      </c>
      <c r="AH2721" s="82">
        <f>_xll.qlIndexFixing($Y$21,$AC2721,TRUE,_xll.ohTrigger(trigger))</f>
        <v>1.1487294994160457E-2</v>
      </c>
      <c r="AI2721" s="43" t="e">
        <f>_xll.qlIndexFixing($Y$6,$AC2721,TRUE,trigger)</f>
        <v>#NUM!</v>
      </c>
      <c r="AJ2721" s="45" t="e">
        <f t="shared" si="99"/>
        <v>#NUM!</v>
      </c>
    </row>
    <row r="2722" spans="28:36" x14ac:dyDescent="0.2">
      <c r="AB2722" s="114" t="s">
        <v>87</v>
      </c>
      <c r="AC2722" s="40">
        <f>_xll.qlInterestRateIndexFixingDate($Y$21,AD2722)</f>
        <v>58484</v>
      </c>
      <c r="AD2722" s="40">
        <f>_xll.qlCalendarAdvance(calendar,$AD2721,AB2722,,,trigger)</f>
        <v>58488</v>
      </c>
      <c r="AE2722" s="40">
        <f>_xll.qlInterestRateIndexMaturity($Y$21,AD2722,)</f>
        <v>58578</v>
      </c>
      <c r="AF2722" s="43" t="e">
        <f>_xll.qlTenorBasisValue(TenorBasis3M,AD2722,_xll.ohTrigger(trigger,$Y$36))</f>
        <v>#NUM!</v>
      </c>
      <c r="AG2722" s="82" t="e">
        <f t="shared" si="98"/>
        <v>#NUM!</v>
      </c>
      <c r="AH2722" s="82">
        <f>_xll.qlIndexFixing($Y$21,$AC2722,TRUE,_xll.ohTrigger(trigger))</f>
        <v>1.1483680828754395E-2</v>
      </c>
      <c r="AI2722" s="43" t="e">
        <f>_xll.qlIndexFixing($Y$6,$AC2722,TRUE,trigger)</f>
        <v>#NUM!</v>
      </c>
      <c r="AJ2722" s="45" t="e">
        <f t="shared" si="99"/>
        <v>#NUM!</v>
      </c>
    </row>
    <row r="2723" spans="28:36" x14ac:dyDescent="0.2">
      <c r="AB2723" s="114" t="s">
        <v>87</v>
      </c>
      <c r="AC2723" s="40">
        <f>_xll.qlInterestRateIndexFixingDate($Y$21,AD2723)</f>
        <v>58491</v>
      </c>
      <c r="AD2723" s="40">
        <f>_xll.qlCalendarAdvance(calendar,$AD2722,AB2723,,,trigger)</f>
        <v>58495</v>
      </c>
      <c r="AE2723" s="40">
        <f>_xll.qlInterestRateIndexMaturity($Y$21,AD2723,)</f>
        <v>58585</v>
      </c>
      <c r="AF2723" s="43" t="e">
        <f>_xll.qlTenorBasisValue(TenorBasis3M,AD2723,_xll.ohTrigger(trigger,$Y$36))</f>
        <v>#NUM!</v>
      </c>
      <c r="AG2723" s="82" t="e">
        <f t="shared" si="98"/>
        <v>#NUM!</v>
      </c>
      <c r="AH2723" s="82">
        <f>_xll.qlIndexFixing($Y$21,$AC2723,TRUE,_xll.ohTrigger(trigger))</f>
        <v>1.1480103637370398E-2</v>
      </c>
      <c r="AI2723" s="43" t="e">
        <f>_xll.qlIndexFixing($Y$6,$AC2723,TRUE,trigger)</f>
        <v>#NUM!</v>
      </c>
      <c r="AJ2723" s="45" t="e">
        <f t="shared" si="99"/>
        <v>#NUM!</v>
      </c>
    </row>
    <row r="2724" spans="28:36" x14ac:dyDescent="0.2">
      <c r="AB2724" s="114" t="s">
        <v>87</v>
      </c>
      <c r="AC2724" s="40">
        <f>_xll.qlInterestRateIndexFixingDate($Y$21,AD2724)</f>
        <v>58498</v>
      </c>
      <c r="AD2724" s="40">
        <f>_xll.qlCalendarAdvance(calendar,$AD2723,AB2724,,,trigger)</f>
        <v>58502</v>
      </c>
      <c r="AE2724" s="40">
        <f>_xll.qlInterestRateIndexMaturity($Y$21,AD2724,)</f>
        <v>58594</v>
      </c>
      <c r="AF2724" s="43" t="e">
        <f>_xll.qlTenorBasisValue(TenorBasis3M,AD2724,_xll.ohTrigger(trigger,$Y$36))</f>
        <v>#NUM!</v>
      </c>
      <c r="AG2724" s="82" t="e">
        <f t="shared" si="98"/>
        <v>#NUM!</v>
      </c>
      <c r="AH2724" s="82">
        <f>_xll.qlIndexFixing($Y$21,$AC2724,TRUE,_xll.ohTrigger(trigger))</f>
        <v>1.1476437628533629E-2</v>
      </c>
      <c r="AI2724" s="43" t="e">
        <f>_xll.qlIndexFixing($Y$6,$AC2724,TRUE,trigger)</f>
        <v>#NUM!</v>
      </c>
      <c r="AJ2724" s="45" t="e">
        <f t="shared" si="99"/>
        <v>#NUM!</v>
      </c>
    </row>
    <row r="2725" spans="28:36" x14ac:dyDescent="0.2">
      <c r="AB2725" s="114" t="s">
        <v>87</v>
      </c>
      <c r="AC2725" s="40">
        <f>_xll.qlInterestRateIndexFixingDate($Y$21,AD2725)</f>
        <v>58505</v>
      </c>
      <c r="AD2725" s="40">
        <f>_xll.qlCalendarAdvance(calendar,$AD2724,AB2725,,,trigger)</f>
        <v>58509</v>
      </c>
      <c r="AE2725" s="40">
        <f>_xll.qlInterestRateIndexMaturity($Y$21,AD2725,)</f>
        <v>58601</v>
      </c>
      <c r="AF2725" s="43" t="e">
        <f>_xll.qlTenorBasisValue(TenorBasis3M,AD2725,_xll.ohTrigger(trigger,$Y$36))</f>
        <v>#NUM!</v>
      </c>
      <c r="AG2725" s="82" t="e">
        <f t="shared" si="98"/>
        <v>#NUM!</v>
      </c>
      <c r="AH2725" s="82">
        <f>_xll.qlIndexFixing($Y$21,$AC2725,TRUE,_xll.ohTrigger(trigger))</f>
        <v>1.1472939444193166E-2</v>
      </c>
      <c r="AI2725" s="43" t="e">
        <f>_xll.qlIndexFixing($Y$6,$AC2725,TRUE,trigger)</f>
        <v>#NUM!</v>
      </c>
      <c r="AJ2725" s="45" t="e">
        <f t="shared" si="99"/>
        <v>#NUM!</v>
      </c>
    </row>
    <row r="2726" spans="28:36" x14ac:dyDescent="0.2">
      <c r="AB2726" s="114" t="s">
        <v>87</v>
      </c>
      <c r="AC2726" s="40">
        <f>_xll.qlInterestRateIndexFixingDate($Y$21,AD2726)</f>
        <v>58512</v>
      </c>
      <c r="AD2726" s="40">
        <f>_xll.qlCalendarAdvance(calendar,$AD2725,AB2726,,,trigger)</f>
        <v>58516</v>
      </c>
      <c r="AE2726" s="40">
        <f>_xll.qlInterestRateIndexMaturity($Y$21,AD2726,)</f>
        <v>58608</v>
      </c>
      <c r="AF2726" s="43" t="e">
        <f>_xll.qlTenorBasisValue(TenorBasis3M,AD2726,_xll.ohTrigger(trigger,$Y$36))</f>
        <v>#NUM!</v>
      </c>
      <c r="AG2726" s="82" t="e">
        <f t="shared" si="98"/>
        <v>#NUM!</v>
      </c>
      <c r="AH2726" s="82">
        <f>_xll.qlIndexFixing($Y$21,$AC2726,TRUE,_xll.ohTrigger(trigger))</f>
        <v>1.146947823599051E-2</v>
      </c>
      <c r="AI2726" s="43" t="e">
        <f>_xll.qlIndexFixing($Y$6,$AC2726,TRUE,trigger)</f>
        <v>#NUM!</v>
      </c>
      <c r="AJ2726" s="45" t="e">
        <f t="shared" si="99"/>
        <v>#NUM!</v>
      </c>
    </row>
    <row r="2727" spans="28:36" x14ac:dyDescent="0.2">
      <c r="AB2727" s="114" t="s">
        <v>87</v>
      </c>
      <c r="AC2727" s="40">
        <f>_xll.qlInterestRateIndexFixingDate($Y$21,AD2727)</f>
        <v>58519</v>
      </c>
      <c r="AD2727" s="40">
        <f>_xll.qlCalendarAdvance(calendar,$AD2726,AB2727,,,trigger)</f>
        <v>58523</v>
      </c>
      <c r="AE2727" s="40">
        <f>_xll.qlInterestRateIndexMaturity($Y$21,AD2727,)</f>
        <v>58615</v>
      </c>
      <c r="AF2727" s="43" t="e">
        <f>_xll.qlTenorBasisValue(TenorBasis3M,AD2727,_xll.ohTrigger(trigger,$Y$36))</f>
        <v>#NUM!</v>
      </c>
      <c r="AG2727" s="82" t="e">
        <f t="shared" si="98"/>
        <v>#NUM!</v>
      </c>
      <c r="AH2727" s="82">
        <f>_xll.qlIndexFixing($Y$21,$AC2727,TRUE,_xll.ohTrigger(trigger))</f>
        <v>1.146605400383008E-2</v>
      </c>
      <c r="AI2727" s="43" t="e">
        <f>_xll.qlIndexFixing($Y$6,$AC2727,TRUE,trigger)</f>
        <v>#NUM!</v>
      </c>
      <c r="AJ2727" s="45" t="e">
        <f t="shared" si="99"/>
        <v>#NUM!</v>
      </c>
    </row>
    <row r="2728" spans="28:36" x14ac:dyDescent="0.2">
      <c r="AB2728" s="114" t="s">
        <v>87</v>
      </c>
      <c r="AC2728" s="40">
        <f>_xll.qlInterestRateIndexFixingDate($Y$21,AD2728)</f>
        <v>58526</v>
      </c>
      <c r="AD2728" s="40">
        <f>_xll.qlCalendarAdvance(calendar,$AD2727,AB2728,,,trigger)</f>
        <v>58530</v>
      </c>
      <c r="AE2728" s="40">
        <f>_xll.qlInterestRateIndexMaturity($Y$21,AD2728,)</f>
        <v>58622</v>
      </c>
      <c r="AF2728" s="43" t="e">
        <f>_xll.qlTenorBasisValue(TenorBasis3M,AD2728,_xll.ohTrigger(trigger,$Y$36))</f>
        <v>#NUM!</v>
      </c>
      <c r="AG2728" s="82" t="e">
        <f t="shared" si="98"/>
        <v>#NUM!</v>
      </c>
      <c r="AH2728" s="82">
        <f>_xll.qlIndexFixing($Y$21,$AC2728,TRUE,_xll.ohTrigger(trigger))</f>
        <v>1.1462666747609353E-2</v>
      </c>
      <c r="AI2728" s="43" t="e">
        <f>_xll.qlIndexFixing($Y$6,$AC2728,TRUE,trigger)</f>
        <v>#NUM!</v>
      </c>
      <c r="AJ2728" s="45" t="e">
        <f t="shared" si="99"/>
        <v>#NUM!</v>
      </c>
    </row>
    <row r="2729" spans="28:36" x14ac:dyDescent="0.2">
      <c r="AB2729" s="114" t="s">
        <v>87</v>
      </c>
      <c r="AC2729" s="40">
        <f>_xll.qlInterestRateIndexFixingDate($Y$21,AD2729)</f>
        <v>58533</v>
      </c>
      <c r="AD2729" s="40">
        <f>_xll.qlCalendarAdvance(calendar,$AD2728,AB2729,,,trigger)</f>
        <v>58537</v>
      </c>
      <c r="AE2729" s="40">
        <f>_xll.qlInterestRateIndexMaturity($Y$21,AD2729,)</f>
        <v>58628</v>
      </c>
      <c r="AF2729" s="43" t="e">
        <f>_xll.qlTenorBasisValue(TenorBasis3M,AD2729,_xll.ohTrigger(trigger,$Y$36))</f>
        <v>#NUM!</v>
      </c>
      <c r="AG2729" s="82" t="e">
        <f t="shared" si="98"/>
        <v>#NUM!</v>
      </c>
      <c r="AH2729" s="82">
        <f>_xll.qlIndexFixing($Y$21,$AC2729,TRUE,_xll.ohTrigger(trigger))</f>
        <v>1.1459366582382363E-2</v>
      </c>
      <c r="AI2729" s="43" t="e">
        <f>_xll.qlIndexFixing($Y$6,$AC2729,TRUE,trigger)</f>
        <v>#NUM!</v>
      </c>
      <c r="AJ2729" s="45" t="e">
        <f t="shared" si="99"/>
        <v>#NUM!</v>
      </c>
    </row>
    <row r="2730" spans="28:36" x14ac:dyDescent="0.2">
      <c r="AB2730" s="114" t="s">
        <v>87</v>
      </c>
      <c r="AC2730" s="40">
        <f>_xll.qlInterestRateIndexFixingDate($Y$21,AD2730)</f>
        <v>58540</v>
      </c>
      <c r="AD2730" s="40">
        <f>_xll.qlCalendarAdvance(calendar,$AD2729,AB2730,,,trigger)</f>
        <v>58544</v>
      </c>
      <c r="AE2730" s="40">
        <f>_xll.qlInterestRateIndexMaturity($Y$21,AD2730,)</f>
        <v>58635</v>
      </c>
      <c r="AF2730" s="43" t="e">
        <f>_xll.qlTenorBasisValue(TenorBasis3M,AD2730,_xll.ohTrigger(trigger,$Y$36))</f>
        <v>#NUM!</v>
      </c>
      <c r="AG2730" s="82" t="e">
        <f t="shared" si="98"/>
        <v>#NUM!</v>
      </c>
      <c r="AH2730" s="82">
        <f>_xll.qlIndexFixing($Y$21,$AC2730,TRUE,_xll.ohTrigger(trigger))</f>
        <v>1.1456050742027546E-2</v>
      </c>
      <c r="AI2730" s="43" t="e">
        <f>_xll.qlIndexFixing($Y$6,$AC2730,TRUE,trigger)</f>
        <v>#NUM!</v>
      </c>
      <c r="AJ2730" s="45" t="e">
        <f t="shared" si="99"/>
        <v>#NUM!</v>
      </c>
    </row>
    <row r="2731" spans="28:36" x14ac:dyDescent="0.2">
      <c r="AB2731" s="114" t="s">
        <v>87</v>
      </c>
      <c r="AC2731" s="40">
        <f>_xll.qlInterestRateIndexFixingDate($Y$21,AD2731)</f>
        <v>58545</v>
      </c>
      <c r="AD2731" s="40">
        <f>_xll.qlCalendarAdvance(calendar,$AD2730,AB2731,,,trigger)</f>
        <v>58551</v>
      </c>
      <c r="AE2731" s="40">
        <f>_xll.qlInterestRateIndexMaturity($Y$21,AD2731,)</f>
        <v>58642</v>
      </c>
      <c r="AF2731" s="43" t="e">
        <f>_xll.qlTenorBasisValue(TenorBasis3M,AD2731,_xll.ohTrigger(trigger,$Y$36))</f>
        <v>#NUM!</v>
      </c>
      <c r="AG2731" s="82" t="e">
        <f t="shared" si="98"/>
        <v>#NUM!</v>
      </c>
      <c r="AH2731" s="82">
        <f>_xll.qlIndexFixing($Y$21,$AC2731,TRUE,_xll.ohTrigger(trigger))</f>
        <v>1.1452771876136658E-2</v>
      </c>
      <c r="AI2731" s="43" t="e">
        <f>_xll.qlIndexFixing($Y$6,$AC2731,TRUE,trigger)</f>
        <v>#NUM!</v>
      </c>
      <c r="AJ2731" s="45" t="e">
        <f t="shared" si="99"/>
        <v>#NUM!</v>
      </c>
    </row>
    <row r="2732" spans="28:36" x14ac:dyDescent="0.2">
      <c r="AB2732" s="114" t="s">
        <v>87</v>
      </c>
      <c r="AC2732" s="40">
        <f>_xll.qlInterestRateIndexFixingDate($Y$21,AD2732)</f>
        <v>58554</v>
      </c>
      <c r="AD2732" s="40">
        <f>_xll.qlCalendarAdvance(calendar,$AD2731,AB2732,,,trigger)</f>
        <v>58558</v>
      </c>
      <c r="AE2732" s="40">
        <f>_xll.qlInterestRateIndexMaturity($Y$21,AD2732,)</f>
        <v>58649</v>
      </c>
      <c r="AF2732" s="43" t="e">
        <f>_xll.qlTenorBasisValue(TenorBasis3M,AD2732,_xll.ohTrigger(trigger,$Y$36))</f>
        <v>#NUM!</v>
      </c>
      <c r="AG2732" s="82" t="e">
        <f t="shared" si="98"/>
        <v>#NUM!</v>
      </c>
      <c r="AH2732" s="82">
        <f>_xll.qlIndexFixing($Y$21,$AC2732,TRUE,_xll.ohTrigger(trigger))</f>
        <v>1.1449529984613955E-2</v>
      </c>
      <c r="AI2732" s="43" t="e">
        <f>_xll.qlIndexFixing($Y$6,$AC2732,TRUE,trigger)</f>
        <v>#NUM!</v>
      </c>
      <c r="AJ2732" s="45" t="e">
        <f t="shared" si="99"/>
        <v>#NUM!</v>
      </c>
    </row>
    <row r="2733" spans="28:36" x14ac:dyDescent="0.2">
      <c r="AB2733" s="114" t="s">
        <v>87</v>
      </c>
      <c r="AC2733" s="40">
        <f>_xll.qlInterestRateIndexFixingDate($Y$21,AD2733)</f>
        <v>58561</v>
      </c>
      <c r="AD2733" s="40">
        <f>_xll.qlCalendarAdvance(calendar,$AD2732,AB2733,,,trigger)</f>
        <v>58565</v>
      </c>
      <c r="AE2733" s="40">
        <f>_xll.qlInterestRateIndexMaturity($Y$21,AD2733,)</f>
        <v>58657</v>
      </c>
      <c r="AF2733" s="43" t="e">
        <f>_xll.qlTenorBasisValue(TenorBasis3M,AD2733,_xll.ohTrigger(trigger,$Y$36))</f>
        <v>#NUM!</v>
      </c>
      <c r="AG2733" s="82" t="e">
        <f t="shared" si="98"/>
        <v>#NUM!</v>
      </c>
      <c r="AH2733" s="82">
        <f>_xll.qlIndexFixing($Y$21,$AC2733,TRUE,_xll.ohTrigger(trigger))</f>
        <v>1.1446285102353397E-2</v>
      </c>
      <c r="AI2733" s="43" t="e">
        <f>_xll.qlIndexFixing($Y$6,$AC2733,TRUE,trigger)</f>
        <v>#NUM!</v>
      </c>
      <c r="AJ2733" s="45" t="e">
        <f t="shared" si="99"/>
        <v>#NUM!</v>
      </c>
    </row>
    <row r="2734" spans="28:36" x14ac:dyDescent="0.2">
      <c r="AB2734" s="114" t="s">
        <v>87</v>
      </c>
      <c r="AC2734" s="40">
        <f>_xll.qlInterestRateIndexFixingDate($Y$21,AD2734)</f>
        <v>58568</v>
      </c>
      <c r="AD2734" s="40">
        <f>_xll.qlCalendarAdvance(calendar,$AD2733,AB2734,,,trigger)</f>
        <v>58572</v>
      </c>
      <c r="AE2734" s="40">
        <f>_xll.qlInterestRateIndexMaturity($Y$21,AD2734,)</f>
        <v>58664</v>
      </c>
      <c r="AF2734" s="43" t="e">
        <f>_xll.qlTenorBasisValue(TenorBasis3M,AD2734,_xll.ohTrigger(trigger,$Y$36))</f>
        <v>#NUM!</v>
      </c>
      <c r="AG2734" s="82" t="e">
        <f t="shared" si="98"/>
        <v>#NUM!</v>
      </c>
      <c r="AH2734" s="82">
        <f>_xll.qlIndexFixing($Y$21,$AC2734,TRUE,_xll.ohTrigger(trigger))</f>
        <v>1.1443119699820264E-2</v>
      </c>
      <c r="AI2734" s="43" t="e">
        <f>_xll.qlIndexFixing($Y$6,$AC2734,TRUE,trigger)</f>
        <v>#NUM!</v>
      </c>
      <c r="AJ2734" s="45" t="e">
        <f t="shared" si="99"/>
        <v>#NUM!</v>
      </c>
    </row>
    <row r="2735" spans="28:36" x14ac:dyDescent="0.2">
      <c r="AB2735" s="114" t="s">
        <v>87</v>
      </c>
      <c r="AC2735" s="40">
        <f>_xll.qlInterestRateIndexFixingDate($Y$21,AD2735)</f>
        <v>58575</v>
      </c>
      <c r="AD2735" s="40">
        <f>_xll.qlCalendarAdvance(calendar,$AD2734,AB2735,,,trigger)</f>
        <v>58579</v>
      </c>
      <c r="AE2735" s="40">
        <f>_xll.qlInterestRateIndexMaturity($Y$21,AD2735,)</f>
        <v>58671</v>
      </c>
      <c r="AF2735" s="43" t="e">
        <f>_xll.qlTenorBasisValue(TenorBasis3M,AD2735,_xll.ohTrigger(trigger,$Y$36))</f>
        <v>#NUM!</v>
      </c>
      <c r="AG2735" s="82" t="e">
        <f t="shared" si="98"/>
        <v>#NUM!</v>
      </c>
      <c r="AH2735" s="82">
        <f>_xll.qlIndexFixing($Y$21,$AC2735,TRUE,_xll.ohTrigger(trigger))</f>
        <v>1.1439991272583E-2</v>
      </c>
      <c r="AI2735" s="43" t="e">
        <f>_xll.qlIndexFixing($Y$6,$AC2735,TRUE,trigger)</f>
        <v>#NUM!</v>
      </c>
      <c r="AJ2735" s="45" t="e">
        <f t="shared" si="99"/>
        <v>#NUM!</v>
      </c>
    </row>
    <row r="2736" spans="28:36" x14ac:dyDescent="0.2">
      <c r="AB2736" s="114" t="s">
        <v>87</v>
      </c>
      <c r="AC2736" s="40">
        <f>_xll.qlInterestRateIndexFixingDate($Y$21,AD2736)</f>
        <v>58582</v>
      </c>
      <c r="AD2736" s="40">
        <f>_xll.qlCalendarAdvance(calendar,$AD2735,AB2736,,,trigger)</f>
        <v>58586</v>
      </c>
      <c r="AE2736" s="40">
        <f>_xll.qlInterestRateIndexMaturity($Y$21,AD2736,)</f>
        <v>58678</v>
      </c>
      <c r="AF2736" s="43" t="e">
        <f>_xll.qlTenorBasisValue(TenorBasis3M,AD2736,_xll.ohTrigger(trigger,$Y$36))</f>
        <v>#NUM!</v>
      </c>
      <c r="AG2736" s="82" t="e">
        <f t="shared" si="98"/>
        <v>#NUM!</v>
      </c>
      <c r="AH2736" s="82">
        <f>_xll.qlIndexFixing($Y$21,$AC2736,TRUE,_xll.ohTrigger(trigger))</f>
        <v>1.1436899820553849E-2</v>
      </c>
      <c r="AI2736" s="43" t="e">
        <f>_xll.qlIndexFixing($Y$6,$AC2736,TRUE,trigger)</f>
        <v>#NUM!</v>
      </c>
      <c r="AJ2736" s="45" t="e">
        <f t="shared" si="99"/>
        <v>#NUM!</v>
      </c>
    </row>
    <row r="2737" spans="28:36" x14ac:dyDescent="0.2">
      <c r="AB2737" s="114" t="s">
        <v>87</v>
      </c>
      <c r="AC2737" s="40">
        <f>_xll.qlInterestRateIndexFixingDate($Y$21,AD2737)</f>
        <v>58589</v>
      </c>
      <c r="AD2737" s="40">
        <f>_xll.qlCalendarAdvance(calendar,$AD2736,AB2737,,,trigger)</f>
        <v>58593</v>
      </c>
      <c r="AE2737" s="40">
        <f>_xll.qlInterestRateIndexMaturity($Y$21,AD2737,)</f>
        <v>58685</v>
      </c>
      <c r="AF2737" s="43" t="e">
        <f>_xll.qlTenorBasisValue(TenorBasis3M,AD2737,_xll.ohTrigger(trigger,$Y$36))</f>
        <v>#NUM!</v>
      </c>
      <c r="AG2737" s="82" t="e">
        <f t="shared" si="98"/>
        <v>#NUM!</v>
      </c>
      <c r="AH2737" s="82">
        <f>_xll.qlIndexFixing($Y$21,$AC2737,TRUE,_xll.ohTrigger(trigger))</f>
        <v>1.1433845343643315E-2</v>
      </c>
      <c r="AI2737" s="43" t="e">
        <f>_xll.qlIndexFixing($Y$6,$AC2737,TRUE,trigger)</f>
        <v>#NUM!</v>
      </c>
      <c r="AJ2737" s="45" t="e">
        <f t="shared" si="99"/>
        <v>#NUM!</v>
      </c>
    </row>
    <row r="2738" spans="28:36" x14ac:dyDescent="0.2">
      <c r="AB2738" s="114" t="s">
        <v>87</v>
      </c>
      <c r="AC2738" s="40">
        <f>_xll.qlInterestRateIndexFixingDate($Y$21,AD2738)</f>
        <v>58596</v>
      </c>
      <c r="AD2738" s="40">
        <f>_xll.qlCalendarAdvance(calendar,$AD2737,AB2738,,,trigger)</f>
        <v>58600</v>
      </c>
      <c r="AE2738" s="40">
        <f>_xll.qlInterestRateIndexMaturity($Y$21,AD2738,)</f>
        <v>58692</v>
      </c>
      <c r="AF2738" s="43" t="e">
        <f>_xll.qlTenorBasisValue(TenorBasis3M,AD2738,_xll.ohTrigger(trigger,$Y$36))</f>
        <v>#NUM!</v>
      </c>
      <c r="AG2738" s="82" t="e">
        <f t="shared" si="98"/>
        <v>#NUM!</v>
      </c>
      <c r="AH2738" s="82">
        <f>_xll.qlIndexFixing($Y$21,$AC2738,TRUE,_xll.ohTrigger(trigger))</f>
        <v>1.1430827841766253E-2</v>
      </c>
      <c r="AI2738" s="43" t="e">
        <f>_xll.qlIndexFixing($Y$6,$AC2738,TRUE,trigger)</f>
        <v>#NUM!</v>
      </c>
      <c r="AJ2738" s="45" t="e">
        <f t="shared" si="99"/>
        <v>#NUM!</v>
      </c>
    </row>
    <row r="2739" spans="28:36" x14ac:dyDescent="0.2">
      <c r="AB2739" s="114" t="s">
        <v>87</v>
      </c>
      <c r="AC2739" s="40">
        <f>_xll.qlInterestRateIndexFixingDate($Y$21,AD2739)</f>
        <v>58603</v>
      </c>
      <c r="AD2739" s="40">
        <f>_xll.qlCalendarAdvance(calendar,$AD2738,AB2739,,,trigger)</f>
        <v>58607</v>
      </c>
      <c r="AE2739" s="40">
        <f>_xll.qlInterestRateIndexMaturity($Y$21,AD2739,)</f>
        <v>58699</v>
      </c>
      <c r="AF2739" s="43" t="e">
        <f>_xll.qlTenorBasisValue(TenorBasis3M,AD2739,_xll.ohTrigger(trigger,$Y$36))</f>
        <v>#NUM!</v>
      </c>
      <c r="AG2739" s="82" t="e">
        <f t="shared" si="98"/>
        <v>#NUM!</v>
      </c>
      <c r="AH2739" s="82">
        <f>_xll.qlIndexFixing($Y$21,$AC2739,TRUE,_xll.ohTrigger(trigger))</f>
        <v>1.1427847314835772E-2</v>
      </c>
      <c r="AI2739" s="43" t="e">
        <f>_xll.qlIndexFixing($Y$6,$AC2739,TRUE,trigger)</f>
        <v>#NUM!</v>
      </c>
      <c r="AJ2739" s="45" t="e">
        <f t="shared" si="99"/>
        <v>#NUM!</v>
      </c>
    </row>
    <row r="2740" spans="28:36" x14ac:dyDescent="0.2">
      <c r="AB2740" s="114" t="s">
        <v>87</v>
      </c>
      <c r="AC2740" s="40">
        <f>_xll.qlInterestRateIndexFixingDate($Y$21,AD2740)</f>
        <v>58610</v>
      </c>
      <c r="AD2740" s="40">
        <f>_xll.qlCalendarAdvance(calendar,$AD2739,AB2740,,,trigger)</f>
        <v>58614</v>
      </c>
      <c r="AE2740" s="40">
        <f>_xll.qlInterestRateIndexMaturity($Y$21,AD2740,)</f>
        <v>58706</v>
      </c>
      <c r="AF2740" s="43" t="e">
        <f>_xll.qlTenorBasisValue(TenorBasis3M,AD2740,_xll.ohTrigger(trigger,$Y$36))</f>
        <v>#NUM!</v>
      </c>
      <c r="AG2740" s="82" t="e">
        <f t="shared" si="98"/>
        <v>#NUM!</v>
      </c>
      <c r="AH2740" s="82">
        <f>_xll.qlIndexFixing($Y$21,$AC2740,TRUE,_xll.ohTrigger(trigger))</f>
        <v>1.1424903762769332E-2</v>
      </c>
      <c r="AI2740" s="43" t="e">
        <f>_xll.qlIndexFixing($Y$6,$AC2740,TRUE,trigger)</f>
        <v>#NUM!</v>
      </c>
      <c r="AJ2740" s="45" t="e">
        <f t="shared" si="99"/>
        <v>#NUM!</v>
      </c>
    </row>
    <row r="2741" spans="28:36" x14ac:dyDescent="0.2">
      <c r="AB2741" s="114" t="s">
        <v>87</v>
      </c>
      <c r="AC2741" s="40">
        <f>_xll.qlInterestRateIndexFixingDate($Y$21,AD2741)</f>
        <v>58617</v>
      </c>
      <c r="AD2741" s="40">
        <f>_xll.qlCalendarAdvance(calendar,$AD2740,AB2741,,,trigger)</f>
        <v>58621</v>
      </c>
      <c r="AE2741" s="40">
        <f>_xll.qlInterestRateIndexMaturity($Y$21,AD2741,)</f>
        <v>58713</v>
      </c>
      <c r="AF2741" s="43" t="e">
        <f>_xll.qlTenorBasisValue(TenorBasis3M,AD2741,_xll.ohTrigger(trigger,$Y$36))</f>
        <v>#NUM!</v>
      </c>
      <c r="AG2741" s="82" t="e">
        <f t="shared" si="98"/>
        <v>#NUM!</v>
      </c>
      <c r="AH2741" s="82">
        <f>_xll.qlIndexFixing($Y$21,$AC2741,TRUE,_xll.ohTrigger(trigger))</f>
        <v>1.142199718548439E-2</v>
      </c>
      <c r="AI2741" s="43" t="e">
        <f>_xll.qlIndexFixing($Y$6,$AC2741,TRUE,trigger)</f>
        <v>#NUM!</v>
      </c>
      <c r="AJ2741" s="45" t="e">
        <f t="shared" si="99"/>
        <v>#NUM!</v>
      </c>
    </row>
    <row r="2742" spans="28:36" x14ac:dyDescent="0.2">
      <c r="AB2742" s="114" t="s">
        <v>87</v>
      </c>
      <c r="AC2742" s="40">
        <f>_xll.qlInterestRateIndexFixingDate($Y$21,AD2742)</f>
        <v>58624</v>
      </c>
      <c r="AD2742" s="40">
        <f>_xll.qlCalendarAdvance(calendar,$AD2741,AB2742,,,trigger)</f>
        <v>58628</v>
      </c>
      <c r="AE2742" s="40">
        <f>_xll.qlInterestRateIndexMaturity($Y$21,AD2742,)</f>
        <v>58720</v>
      </c>
      <c r="AF2742" s="43" t="e">
        <f>_xll.qlTenorBasisValue(TenorBasis3M,AD2742,_xll.ohTrigger(trigger,$Y$36))</f>
        <v>#NUM!</v>
      </c>
      <c r="AG2742" s="82" t="e">
        <f t="shared" si="98"/>
        <v>#NUM!</v>
      </c>
      <c r="AH2742" s="82">
        <f>_xll.qlIndexFixing($Y$21,$AC2742,TRUE,_xll.ohTrigger(trigger))</f>
        <v>1.1419127582896664E-2</v>
      </c>
      <c r="AI2742" s="43" t="e">
        <f>_xll.qlIndexFixing($Y$6,$AC2742,TRUE,trigger)</f>
        <v>#NUM!</v>
      </c>
      <c r="AJ2742" s="45" t="e">
        <f t="shared" si="99"/>
        <v>#NUM!</v>
      </c>
    </row>
    <row r="2743" spans="28:36" x14ac:dyDescent="0.2">
      <c r="AB2743" s="114" t="s">
        <v>87</v>
      </c>
      <c r="AC2743" s="40">
        <f>_xll.qlInterestRateIndexFixingDate($Y$21,AD2743)</f>
        <v>58631</v>
      </c>
      <c r="AD2743" s="40">
        <f>_xll.qlCalendarAdvance(calendar,$AD2742,AB2743,,,trigger)</f>
        <v>58635</v>
      </c>
      <c r="AE2743" s="40">
        <f>_xll.qlInterestRateIndexMaturity($Y$21,AD2743,)</f>
        <v>58727</v>
      </c>
      <c r="AF2743" s="43" t="e">
        <f>_xll.qlTenorBasisValue(TenorBasis3M,AD2743,_xll.ohTrigger(trigger,$Y$36))</f>
        <v>#NUM!</v>
      </c>
      <c r="AG2743" s="82" t="e">
        <f t="shared" si="98"/>
        <v>#NUM!</v>
      </c>
      <c r="AH2743" s="82">
        <f>_xll.qlIndexFixing($Y$21,$AC2743,TRUE,_xll.ohTrigger(trigger))</f>
        <v>1.1416294954927087E-2</v>
      </c>
      <c r="AI2743" s="43" t="e">
        <f>_xll.qlIndexFixing($Y$6,$AC2743,TRUE,trigger)</f>
        <v>#NUM!</v>
      </c>
      <c r="AJ2743" s="45" t="e">
        <f t="shared" si="99"/>
        <v>#NUM!</v>
      </c>
    </row>
    <row r="2744" spans="28:36" x14ac:dyDescent="0.2">
      <c r="AB2744" s="114" t="s">
        <v>87</v>
      </c>
      <c r="AC2744" s="40">
        <f>_xll.qlInterestRateIndexFixingDate($Y$21,AD2744)</f>
        <v>58638</v>
      </c>
      <c r="AD2744" s="40">
        <f>_xll.qlCalendarAdvance(calendar,$AD2743,AB2744,,,trigger)</f>
        <v>58642</v>
      </c>
      <c r="AE2744" s="40">
        <f>_xll.qlInterestRateIndexMaturity($Y$21,AD2744,)</f>
        <v>58734</v>
      </c>
      <c r="AF2744" s="43" t="e">
        <f>_xll.qlTenorBasisValue(TenorBasis3M,AD2744,_xll.ohTrigger(trigger,$Y$36))</f>
        <v>#NUM!</v>
      </c>
      <c r="AG2744" s="82" t="e">
        <f t="shared" si="98"/>
        <v>#NUM!</v>
      </c>
      <c r="AH2744" s="82">
        <f>_xll.qlIndexFixing($Y$21,$AC2744,TRUE,_xll.ohTrigger(trigger))</f>
        <v>1.141349930149225E-2</v>
      </c>
      <c r="AI2744" s="43" t="e">
        <f>_xll.qlIndexFixing($Y$6,$AC2744,TRUE,trigger)</f>
        <v>#NUM!</v>
      </c>
      <c r="AJ2744" s="45" t="e">
        <f t="shared" si="99"/>
        <v>#NUM!</v>
      </c>
    </row>
    <row r="2745" spans="28:36" x14ac:dyDescent="0.2">
      <c r="AB2745" s="114" t="s">
        <v>87</v>
      </c>
      <c r="AC2745" s="40">
        <f>_xll.qlInterestRateIndexFixingDate($Y$21,AD2745)</f>
        <v>58645</v>
      </c>
      <c r="AD2745" s="40">
        <f>_xll.qlCalendarAdvance(calendar,$AD2744,AB2745,,,trigger)</f>
        <v>58649</v>
      </c>
      <c r="AE2745" s="40">
        <f>_xll.qlInterestRateIndexMaturity($Y$21,AD2745,)</f>
        <v>58741</v>
      </c>
      <c r="AF2745" s="43" t="e">
        <f>_xll.qlTenorBasisValue(TenorBasis3M,AD2745,_xll.ohTrigger(trigger,$Y$36))</f>
        <v>#NUM!</v>
      </c>
      <c r="AG2745" s="82" t="e">
        <f t="shared" si="98"/>
        <v>#NUM!</v>
      </c>
      <c r="AH2745" s="82">
        <f>_xll.qlIndexFixing($Y$21,$AC2745,TRUE,_xll.ohTrigger(trigger))</f>
        <v>1.1410740622517429E-2</v>
      </c>
      <c r="AI2745" s="43" t="e">
        <f>_xll.qlIndexFixing($Y$6,$AC2745,TRUE,trigger)</f>
        <v>#NUM!</v>
      </c>
      <c r="AJ2745" s="45" t="e">
        <f t="shared" si="99"/>
        <v>#NUM!</v>
      </c>
    </row>
    <row r="2746" spans="28:36" x14ac:dyDescent="0.2">
      <c r="AB2746" s="114" t="s">
        <v>87</v>
      </c>
      <c r="AC2746" s="40">
        <f>_xll.qlInterestRateIndexFixingDate($Y$21,AD2746)</f>
        <v>58652</v>
      </c>
      <c r="AD2746" s="40">
        <f>_xll.qlCalendarAdvance(calendar,$AD2745,AB2746,,,trigger)</f>
        <v>58656</v>
      </c>
      <c r="AE2746" s="40">
        <f>_xll.qlInterestRateIndexMaturity($Y$21,AD2746,)</f>
        <v>58748</v>
      </c>
      <c r="AF2746" s="43" t="e">
        <f>_xll.qlTenorBasisValue(TenorBasis3M,AD2746,_xll.ohTrigger(trigger,$Y$36))</f>
        <v>#NUM!</v>
      </c>
      <c r="AG2746" s="82" t="e">
        <f t="shared" si="98"/>
        <v>#NUM!</v>
      </c>
      <c r="AH2746" s="82">
        <f>_xll.qlIndexFixing($Y$21,$AC2746,TRUE,_xll.ohTrigger(trigger))</f>
        <v>1.1408018917922686E-2</v>
      </c>
      <c r="AI2746" s="43" t="e">
        <f>_xll.qlIndexFixing($Y$6,$AC2746,TRUE,trigger)</f>
        <v>#NUM!</v>
      </c>
      <c r="AJ2746" s="45" t="e">
        <f t="shared" si="99"/>
        <v>#NUM!</v>
      </c>
    </row>
    <row r="2747" spans="28:36" x14ac:dyDescent="0.2">
      <c r="AB2747" s="114" t="s">
        <v>87</v>
      </c>
      <c r="AC2747" s="40">
        <f>_xll.qlInterestRateIndexFixingDate($Y$21,AD2747)</f>
        <v>58659</v>
      </c>
      <c r="AD2747" s="40">
        <f>_xll.qlCalendarAdvance(calendar,$AD2746,AB2747,,,trigger)</f>
        <v>58663</v>
      </c>
      <c r="AE2747" s="40">
        <f>_xll.qlInterestRateIndexMaturity($Y$21,AD2747,)</f>
        <v>58755</v>
      </c>
      <c r="AF2747" s="43" t="e">
        <f>_xll.qlTenorBasisValue(TenorBasis3M,AD2747,_xll.ohTrigger(trigger,$Y$36))</f>
        <v>#NUM!</v>
      </c>
      <c r="AG2747" s="82" t="e">
        <f t="shared" si="98"/>
        <v>#NUM!</v>
      </c>
      <c r="AH2747" s="82">
        <f>_xll.qlIndexFixing($Y$21,$AC2747,TRUE,_xll.ohTrigger(trigger))</f>
        <v>1.1405334187629824E-2</v>
      </c>
      <c r="AI2747" s="43" t="e">
        <f>_xll.qlIndexFixing($Y$6,$AC2747,TRUE,trigger)</f>
        <v>#NUM!</v>
      </c>
      <c r="AJ2747" s="45" t="e">
        <f t="shared" si="99"/>
        <v>#NUM!</v>
      </c>
    </row>
    <row r="2748" spans="28:36" x14ac:dyDescent="0.2">
      <c r="AB2748" s="114" t="s">
        <v>87</v>
      </c>
      <c r="AC2748" s="40">
        <f>_xll.qlInterestRateIndexFixingDate($Y$21,AD2748)</f>
        <v>58666</v>
      </c>
      <c r="AD2748" s="40">
        <f>_xll.qlCalendarAdvance(calendar,$AD2747,AB2748,,,trigger)</f>
        <v>58670</v>
      </c>
      <c r="AE2748" s="40">
        <f>_xll.qlInterestRateIndexMaturity($Y$21,AD2748,)</f>
        <v>58762</v>
      </c>
      <c r="AF2748" s="43" t="e">
        <f>_xll.qlTenorBasisValue(TenorBasis3M,AD2748,_xll.ohTrigger(trigger,$Y$36))</f>
        <v>#NUM!</v>
      </c>
      <c r="AG2748" s="82" t="e">
        <f t="shared" si="98"/>
        <v>#NUM!</v>
      </c>
      <c r="AH2748" s="82">
        <f>_xll.qlIndexFixing($Y$21,$AC2748,TRUE,_xll.ohTrigger(trigger))</f>
        <v>1.1402686431565858E-2</v>
      </c>
      <c r="AI2748" s="43" t="e">
        <f>_xll.qlIndexFixing($Y$6,$AC2748,TRUE,trigger)</f>
        <v>#NUM!</v>
      </c>
      <c r="AJ2748" s="45" t="e">
        <f t="shared" si="99"/>
        <v>#NUM!</v>
      </c>
    </row>
    <row r="2749" spans="28:36" x14ac:dyDescent="0.2">
      <c r="AB2749" s="114" t="s">
        <v>87</v>
      </c>
      <c r="AC2749" s="40">
        <f>_xll.qlInterestRateIndexFixingDate($Y$21,AD2749)</f>
        <v>58673</v>
      </c>
      <c r="AD2749" s="40">
        <f>_xll.qlCalendarAdvance(calendar,$AD2748,AB2749,,,trigger)</f>
        <v>58677</v>
      </c>
      <c r="AE2749" s="40">
        <f>_xll.qlInterestRateIndexMaturity($Y$21,AD2749,)</f>
        <v>58769</v>
      </c>
      <c r="AF2749" s="43" t="e">
        <f>_xll.qlTenorBasisValue(TenorBasis3M,AD2749,_xll.ohTrigger(trigger,$Y$36))</f>
        <v>#NUM!</v>
      </c>
      <c r="AG2749" s="82" t="e">
        <f t="shared" si="98"/>
        <v>#NUM!</v>
      </c>
      <c r="AH2749" s="82">
        <f>_xll.qlIndexFixing($Y$21,$AC2749,TRUE,_xll.ohTrigger(trigger))</f>
        <v>1.140007564965346E-2</v>
      </c>
      <c r="AI2749" s="43" t="e">
        <f>_xll.qlIndexFixing($Y$6,$AC2749,TRUE,trigger)</f>
        <v>#NUM!</v>
      </c>
      <c r="AJ2749" s="45" t="e">
        <f t="shared" si="99"/>
        <v>#NUM!</v>
      </c>
    </row>
    <row r="2750" spans="28:36" x14ac:dyDescent="0.2">
      <c r="AB2750" s="114" t="s">
        <v>87</v>
      </c>
      <c r="AC2750" s="40">
        <f>_xll.qlInterestRateIndexFixingDate($Y$21,AD2750)</f>
        <v>58680</v>
      </c>
      <c r="AD2750" s="40">
        <f>_xll.qlCalendarAdvance(calendar,$AD2749,AB2750,,,trigger)</f>
        <v>58684</v>
      </c>
      <c r="AE2750" s="40">
        <f>_xll.qlInterestRateIndexMaturity($Y$21,AD2750,)</f>
        <v>58775</v>
      </c>
      <c r="AF2750" s="43" t="e">
        <f>_xll.qlTenorBasisValue(TenorBasis3M,AD2750,_xll.ohTrigger(trigger,$Y$36))</f>
        <v>#NUM!</v>
      </c>
      <c r="AG2750" s="82" t="e">
        <f t="shared" si="98"/>
        <v>#NUM!</v>
      </c>
      <c r="AH2750" s="82">
        <f>_xll.qlIndexFixing($Y$21,$AC2750,TRUE,_xll.ohTrigger(trigger))</f>
        <v>1.1397498456031127E-2</v>
      </c>
      <c r="AI2750" s="43" t="e">
        <f>_xll.qlIndexFixing($Y$6,$AC2750,TRUE,trigger)</f>
        <v>#NUM!</v>
      </c>
      <c r="AJ2750" s="45" t="e">
        <f t="shared" si="99"/>
        <v>#NUM!</v>
      </c>
    </row>
    <row r="2751" spans="28:36" x14ac:dyDescent="0.2">
      <c r="AB2751" s="114" t="s">
        <v>87</v>
      </c>
      <c r="AC2751" s="40">
        <f>_xll.qlInterestRateIndexFixingDate($Y$21,AD2751)</f>
        <v>58687</v>
      </c>
      <c r="AD2751" s="40">
        <f>_xll.qlCalendarAdvance(calendar,$AD2750,AB2751,,,trigger)</f>
        <v>58691</v>
      </c>
      <c r="AE2751" s="40">
        <f>_xll.qlInterestRateIndexMaturity($Y$21,AD2751,)</f>
        <v>58782</v>
      </c>
      <c r="AF2751" s="43" t="e">
        <f>_xll.qlTenorBasisValue(TenorBasis3M,AD2751,_xll.ohTrigger(trigger,$Y$36))</f>
        <v>#NUM!</v>
      </c>
      <c r="AG2751" s="82" t="e">
        <f t="shared" si="98"/>
        <v>#NUM!</v>
      </c>
      <c r="AH2751" s="82">
        <f>_xll.qlIndexFixing($Y$21,$AC2751,TRUE,_xll.ohTrigger(trigger))</f>
        <v>1.1394959061482421E-2</v>
      </c>
      <c r="AI2751" s="43" t="e">
        <f>_xll.qlIndexFixing($Y$6,$AC2751,TRUE,trigger)</f>
        <v>#NUM!</v>
      </c>
      <c r="AJ2751" s="45" t="e">
        <f t="shared" si="99"/>
        <v>#NUM!</v>
      </c>
    </row>
    <row r="2752" spans="28:36" x14ac:dyDescent="0.2">
      <c r="AB2752" s="114" t="s">
        <v>87</v>
      </c>
      <c r="AC2752" s="40">
        <f>_xll.qlInterestRateIndexFixingDate($Y$21,AD2752)</f>
        <v>58694</v>
      </c>
      <c r="AD2752" s="40">
        <f>_xll.qlCalendarAdvance(calendar,$AD2751,AB2752,,,trigger)</f>
        <v>58698</v>
      </c>
      <c r="AE2752" s="40">
        <f>_xll.qlInterestRateIndexMaturity($Y$21,AD2752,)</f>
        <v>58789</v>
      </c>
      <c r="AF2752" s="43" t="e">
        <f>_xll.qlTenorBasisValue(TenorBasis3M,AD2752,_xll.ohTrigger(trigger,$Y$36))</f>
        <v>#NUM!</v>
      </c>
      <c r="AG2752" s="82" t="e">
        <f t="shared" si="98"/>
        <v>#NUM!</v>
      </c>
      <c r="AH2752" s="82">
        <f>_xll.qlIndexFixing($Y$21,$AC2752,TRUE,_xll.ohTrigger(trigger))</f>
        <v>1.1392456639687366E-2</v>
      </c>
      <c r="AI2752" s="43" t="e">
        <f>_xll.qlIndexFixing($Y$6,$AC2752,TRUE,trigger)</f>
        <v>#NUM!</v>
      </c>
      <c r="AJ2752" s="45" t="e">
        <f t="shared" si="99"/>
        <v>#NUM!</v>
      </c>
    </row>
    <row r="2753" spans="28:36" x14ac:dyDescent="0.2">
      <c r="AB2753" s="114" t="s">
        <v>87</v>
      </c>
      <c r="AC2753" s="40">
        <f>_xll.qlInterestRateIndexFixingDate($Y$21,AD2753)</f>
        <v>58701</v>
      </c>
      <c r="AD2753" s="40">
        <f>_xll.qlCalendarAdvance(calendar,$AD2752,AB2753,,,trigger)</f>
        <v>58705</v>
      </c>
      <c r="AE2753" s="40">
        <f>_xll.qlInterestRateIndexMaturity($Y$21,AD2753,)</f>
        <v>58796</v>
      </c>
      <c r="AF2753" s="43" t="e">
        <f>_xll.qlTenorBasisValue(TenorBasis3M,AD2753,_xll.ohTrigger(trigger,$Y$36))</f>
        <v>#NUM!</v>
      </c>
      <c r="AG2753" s="82" t="e">
        <f t="shared" si="98"/>
        <v>#NUM!</v>
      </c>
      <c r="AH2753" s="82">
        <f>_xll.qlIndexFixing($Y$21,$AC2753,TRUE,_xll.ohTrigger(trigger))</f>
        <v>1.1389991190573929E-2</v>
      </c>
      <c r="AI2753" s="43" t="e">
        <f>_xll.qlIndexFixing($Y$6,$AC2753,TRUE,trigger)</f>
        <v>#NUM!</v>
      </c>
      <c r="AJ2753" s="45" t="e">
        <f t="shared" si="99"/>
        <v>#NUM!</v>
      </c>
    </row>
    <row r="2754" spans="28:36" x14ac:dyDescent="0.2">
      <c r="AB2754" s="114" t="s">
        <v>87</v>
      </c>
      <c r="AC2754" s="40">
        <f>_xll.qlInterestRateIndexFixingDate($Y$21,AD2754)</f>
        <v>58708</v>
      </c>
      <c r="AD2754" s="40">
        <f>_xll.qlCalendarAdvance(calendar,$AD2753,AB2754,,,trigger)</f>
        <v>58712</v>
      </c>
      <c r="AE2754" s="40">
        <f>_xll.qlInterestRateIndexMaturity($Y$21,AD2754,)</f>
        <v>58803</v>
      </c>
      <c r="AF2754" s="43" t="e">
        <f>_xll.qlTenorBasisValue(TenorBasis3M,AD2754,_xll.ohTrigger(trigger,$Y$36))</f>
        <v>#NUM!</v>
      </c>
      <c r="AG2754" s="82" t="e">
        <f t="shared" si="98"/>
        <v>#NUM!</v>
      </c>
      <c r="AH2754" s="82">
        <f>_xll.qlIndexFixing($Y$21,$AC2754,TRUE,_xll.ohTrigger(trigger))</f>
        <v>1.1387562714075353E-2</v>
      </c>
      <c r="AI2754" s="43" t="e">
        <f>_xll.qlIndexFixing($Y$6,$AC2754,TRUE,trigger)</f>
        <v>#NUM!</v>
      </c>
      <c r="AJ2754" s="45" t="e">
        <f t="shared" si="99"/>
        <v>#NUM!</v>
      </c>
    </row>
    <row r="2755" spans="28:36" x14ac:dyDescent="0.2">
      <c r="AB2755" s="114" t="s">
        <v>87</v>
      </c>
      <c r="AC2755" s="40">
        <f>_xll.qlInterestRateIndexFixingDate($Y$21,AD2755)</f>
        <v>58715</v>
      </c>
      <c r="AD2755" s="40">
        <f>_xll.qlCalendarAdvance(calendar,$AD2754,AB2755,,,trigger)</f>
        <v>58719</v>
      </c>
      <c r="AE2755" s="40">
        <f>_xll.qlInterestRateIndexMaturity($Y$21,AD2755,)</f>
        <v>58811</v>
      </c>
      <c r="AF2755" s="43" t="e">
        <f>_xll.qlTenorBasisValue(TenorBasis3M,AD2755,_xll.ohTrigger(trigger,$Y$36))</f>
        <v>#NUM!</v>
      </c>
      <c r="AG2755" s="82" t="e">
        <f t="shared" si="98"/>
        <v>#NUM!</v>
      </c>
      <c r="AH2755" s="82">
        <f>_xll.qlIndexFixing($Y$21,$AC2755,TRUE,_xll.ohTrigger(trigger))</f>
        <v>1.1385187411322585E-2</v>
      </c>
      <c r="AI2755" s="43" t="e">
        <f>_xll.qlIndexFixing($Y$6,$AC2755,TRUE,trigger)</f>
        <v>#NUM!</v>
      </c>
      <c r="AJ2755" s="45" t="e">
        <f t="shared" si="99"/>
        <v>#NUM!</v>
      </c>
    </row>
    <row r="2756" spans="28:36" x14ac:dyDescent="0.2">
      <c r="AB2756" s="114" t="s">
        <v>87</v>
      </c>
      <c r="AC2756" s="40">
        <f>_xll.qlInterestRateIndexFixingDate($Y$21,AD2756)</f>
        <v>58722</v>
      </c>
      <c r="AD2756" s="40">
        <f>_xll.qlCalendarAdvance(calendar,$AD2755,AB2756,,,trigger)</f>
        <v>58726</v>
      </c>
      <c r="AE2756" s="40">
        <f>_xll.qlInterestRateIndexMaturity($Y$21,AD2756,)</f>
        <v>58818</v>
      </c>
      <c r="AF2756" s="43" t="e">
        <f>_xll.qlTenorBasisValue(TenorBasis3M,AD2756,_xll.ohTrigger(trigger,$Y$36))</f>
        <v>#NUM!</v>
      </c>
      <c r="AG2756" s="82" t="e">
        <f t="shared" ref="AG2756:AG2819" si="100">AI2756</f>
        <v>#NUM!</v>
      </c>
      <c r="AH2756" s="82">
        <f>_xll.qlIndexFixing($Y$21,$AC2756,TRUE,_xll.ohTrigger(trigger))</f>
        <v>1.1382835446469276E-2</v>
      </c>
      <c r="AI2756" s="43" t="e">
        <f>_xll.qlIndexFixing($Y$6,$AC2756,TRUE,trigger)</f>
        <v>#NUM!</v>
      </c>
      <c r="AJ2756" s="45" t="e">
        <f t="shared" ref="AJ2756:AJ2819" si="101">(AH2756-AI2756)*10000</f>
        <v>#NUM!</v>
      </c>
    </row>
    <row r="2757" spans="28:36" x14ac:dyDescent="0.2">
      <c r="AB2757" s="114" t="s">
        <v>87</v>
      </c>
      <c r="AC2757" s="40">
        <f>_xll.qlInterestRateIndexFixingDate($Y$21,AD2757)</f>
        <v>58729</v>
      </c>
      <c r="AD2757" s="40">
        <f>_xll.qlCalendarAdvance(calendar,$AD2756,AB2757,,,trigger)</f>
        <v>58733</v>
      </c>
      <c r="AE2757" s="40">
        <f>_xll.qlInterestRateIndexMaturity($Y$21,AD2757,)</f>
        <v>58825</v>
      </c>
      <c r="AF2757" s="43" t="e">
        <f>_xll.qlTenorBasisValue(TenorBasis3M,AD2757,_xll.ohTrigger(trigger,$Y$36))</f>
        <v>#NUM!</v>
      </c>
      <c r="AG2757" s="82" t="e">
        <f t="shared" si="100"/>
        <v>#NUM!</v>
      </c>
      <c r="AH2757" s="82">
        <f>_xll.qlIndexFixing($Y$21,$AC2757,TRUE,_xll.ohTrigger(trigger))</f>
        <v>1.1380520455207979E-2</v>
      </c>
      <c r="AI2757" s="43" t="e">
        <f>_xll.qlIndexFixing($Y$6,$AC2757,TRUE,trigger)</f>
        <v>#NUM!</v>
      </c>
      <c r="AJ2757" s="45" t="e">
        <f t="shared" si="101"/>
        <v>#NUM!</v>
      </c>
    </row>
    <row r="2758" spans="28:36" x14ac:dyDescent="0.2">
      <c r="AB2758" s="114" t="s">
        <v>87</v>
      </c>
      <c r="AC2758" s="40">
        <f>_xll.qlInterestRateIndexFixingDate($Y$21,AD2758)</f>
        <v>58736</v>
      </c>
      <c r="AD2758" s="40">
        <f>_xll.qlCalendarAdvance(calendar,$AD2757,AB2758,,,trigger)</f>
        <v>58740</v>
      </c>
      <c r="AE2758" s="40">
        <f>_xll.qlInterestRateIndexMaturity($Y$21,AD2758,)</f>
        <v>58832</v>
      </c>
      <c r="AF2758" s="43" t="e">
        <f>_xll.qlTenorBasisValue(TenorBasis3M,AD2758,_xll.ohTrigger(trigger,$Y$36))</f>
        <v>#NUM!</v>
      </c>
      <c r="AG2758" s="82" t="e">
        <f t="shared" si="100"/>
        <v>#NUM!</v>
      </c>
      <c r="AH2758" s="82">
        <f>_xll.qlIndexFixing($Y$21,$AC2758,TRUE,_xll.ohTrigger(trigger))</f>
        <v>1.1378242437471793E-2</v>
      </c>
      <c r="AI2758" s="43" t="e">
        <f>_xll.qlIndexFixing($Y$6,$AC2758,TRUE,trigger)</f>
        <v>#NUM!</v>
      </c>
      <c r="AJ2758" s="45" t="e">
        <f t="shared" si="101"/>
        <v>#NUM!</v>
      </c>
    </row>
    <row r="2759" spans="28:36" x14ac:dyDescent="0.2">
      <c r="AB2759" s="114" t="s">
        <v>87</v>
      </c>
      <c r="AC2759" s="40">
        <f>_xll.qlInterestRateIndexFixingDate($Y$21,AD2759)</f>
        <v>58743</v>
      </c>
      <c r="AD2759" s="40">
        <f>_xll.qlCalendarAdvance(calendar,$AD2758,AB2759,,,trigger)</f>
        <v>58747</v>
      </c>
      <c r="AE2759" s="40">
        <f>_xll.qlInterestRateIndexMaturity($Y$21,AD2759,)</f>
        <v>58839</v>
      </c>
      <c r="AF2759" s="43" t="e">
        <f>_xll.qlTenorBasisValue(TenorBasis3M,AD2759,_xll.ohTrigger(trigger,$Y$36))</f>
        <v>#NUM!</v>
      </c>
      <c r="AG2759" s="82" t="e">
        <f t="shared" si="100"/>
        <v>#NUM!</v>
      </c>
      <c r="AH2759" s="82">
        <f>_xll.qlIndexFixing($Y$21,$AC2759,TRUE,_xll.ohTrigger(trigger))</f>
        <v>1.1376001393198162E-2</v>
      </c>
      <c r="AI2759" s="43" t="e">
        <f>_xll.qlIndexFixing($Y$6,$AC2759,TRUE,trigger)</f>
        <v>#NUM!</v>
      </c>
      <c r="AJ2759" s="45" t="e">
        <f t="shared" si="101"/>
        <v>#NUM!</v>
      </c>
    </row>
    <row r="2760" spans="28:36" x14ac:dyDescent="0.2">
      <c r="AB2760" s="114" t="s">
        <v>87</v>
      </c>
      <c r="AC2760" s="40">
        <f>_xll.qlInterestRateIndexFixingDate($Y$21,AD2760)</f>
        <v>58750</v>
      </c>
      <c r="AD2760" s="40">
        <f>_xll.qlCalendarAdvance(calendar,$AD2759,AB2760,,,trigger)</f>
        <v>58754</v>
      </c>
      <c r="AE2760" s="40">
        <f>_xll.qlInterestRateIndexMaturity($Y$21,AD2760,)</f>
        <v>58846</v>
      </c>
      <c r="AF2760" s="43" t="e">
        <f>_xll.qlTenorBasisValue(TenorBasis3M,AD2760,_xll.ohTrigger(trigger,$Y$36))</f>
        <v>#NUM!</v>
      </c>
      <c r="AG2760" s="82" t="e">
        <f t="shared" si="100"/>
        <v>#NUM!</v>
      </c>
      <c r="AH2760" s="82">
        <f>_xll.qlIndexFixing($Y$21,$AC2760,TRUE,_xll.ohTrigger(trigger))</f>
        <v>1.1373797322321915E-2</v>
      </c>
      <c r="AI2760" s="43" t="e">
        <f>_xll.qlIndexFixing($Y$6,$AC2760,TRUE,trigger)</f>
        <v>#NUM!</v>
      </c>
      <c r="AJ2760" s="45" t="e">
        <f t="shared" si="101"/>
        <v>#NUM!</v>
      </c>
    </row>
    <row r="2761" spans="28:36" x14ac:dyDescent="0.2">
      <c r="AB2761" s="114" t="s">
        <v>87</v>
      </c>
      <c r="AC2761" s="40">
        <f>_xll.qlInterestRateIndexFixingDate($Y$21,AD2761)</f>
        <v>58757</v>
      </c>
      <c r="AD2761" s="40">
        <f>_xll.qlCalendarAdvance(calendar,$AD2760,AB2761,,,trigger)</f>
        <v>58761</v>
      </c>
      <c r="AE2761" s="40">
        <f>_xll.qlInterestRateIndexMaturity($Y$21,AD2761,)</f>
        <v>58853</v>
      </c>
      <c r="AF2761" s="43" t="e">
        <f>_xll.qlTenorBasisValue(TenorBasis3M,AD2761,_xll.ohTrigger(trigger,$Y$36))</f>
        <v>#NUM!</v>
      </c>
      <c r="AG2761" s="82" t="e">
        <f t="shared" si="100"/>
        <v>#NUM!</v>
      </c>
      <c r="AH2761" s="82">
        <f>_xll.qlIndexFixing($Y$21,$AC2761,TRUE,_xll.ohTrigger(trigger))</f>
        <v>1.1371630224782237E-2</v>
      </c>
      <c r="AI2761" s="43" t="e">
        <f>_xll.qlIndexFixing($Y$6,$AC2761,TRUE,trigger)</f>
        <v>#NUM!</v>
      </c>
      <c r="AJ2761" s="45" t="e">
        <f t="shared" si="101"/>
        <v>#NUM!</v>
      </c>
    </row>
    <row r="2762" spans="28:36" x14ac:dyDescent="0.2">
      <c r="AB2762" s="114" t="s">
        <v>87</v>
      </c>
      <c r="AC2762" s="40">
        <f>_xll.qlInterestRateIndexFixingDate($Y$21,AD2762)</f>
        <v>58764</v>
      </c>
      <c r="AD2762" s="40">
        <f>_xll.qlCalendarAdvance(calendar,$AD2761,AB2762,,,trigger)</f>
        <v>58768</v>
      </c>
      <c r="AE2762" s="40">
        <f>_xll.qlInterestRateIndexMaturity($Y$21,AD2762,)</f>
        <v>58860</v>
      </c>
      <c r="AF2762" s="43" t="e">
        <f>_xll.qlTenorBasisValue(TenorBasis3M,AD2762,_xll.ohTrigger(trigger,$Y$36))</f>
        <v>#NUM!</v>
      </c>
      <c r="AG2762" s="82" t="e">
        <f t="shared" si="100"/>
        <v>#NUM!</v>
      </c>
      <c r="AH2762" s="82">
        <f>_xll.qlIndexFixing($Y$21,$AC2762,TRUE,_xll.ohTrigger(trigger))</f>
        <v>1.1369500100516565E-2</v>
      </c>
      <c r="AI2762" s="43" t="e">
        <f>_xll.qlIndexFixing($Y$6,$AC2762,TRUE,trigger)</f>
        <v>#NUM!</v>
      </c>
      <c r="AJ2762" s="45" t="e">
        <f t="shared" si="101"/>
        <v>#NUM!</v>
      </c>
    </row>
    <row r="2763" spans="28:36" x14ac:dyDescent="0.2">
      <c r="AB2763" s="114" t="s">
        <v>87</v>
      </c>
      <c r="AC2763" s="40">
        <f>_xll.qlInterestRateIndexFixingDate($Y$21,AD2763)</f>
        <v>58771</v>
      </c>
      <c r="AD2763" s="40">
        <f>_xll.qlCalendarAdvance(calendar,$AD2762,AB2763,,,trigger)</f>
        <v>58775</v>
      </c>
      <c r="AE2763" s="40">
        <f>_xll.qlInterestRateIndexMaturity($Y$21,AD2763,)</f>
        <v>58865</v>
      </c>
      <c r="AF2763" s="43" t="e">
        <f>_xll.qlTenorBasisValue(TenorBasis3M,AD2763,_xll.ohTrigger(trigger,$Y$36))</f>
        <v>#NUM!</v>
      </c>
      <c r="AG2763" s="82" t="e">
        <f t="shared" si="100"/>
        <v>#NUM!</v>
      </c>
      <c r="AH2763" s="82">
        <f>_xll.qlIndexFixing($Y$21,$AC2763,TRUE,_xll.ohTrigger(trigger))</f>
        <v>1.136733366154008E-2</v>
      </c>
      <c r="AI2763" s="43" t="e">
        <f>_xll.qlIndexFixing($Y$6,$AC2763,TRUE,trigger)</f>
        <v>#NUM!</v>
      </c>
      <c r="AJ2763" s="45" t="e">
        <f t="shared" si="101"/>
        <v>#NUM!</v>
      </c>
    </row>
    <row r="2764" spans="28:36" x14ac:dyDescent="0.2">
      <c r="AB2764" s="114" t="s">
        <v>87</v>
      </c>
      <c r="AC2764" s="40">
        <f>_xll.qlInterestRateIndexFixingDate($Y$21,AD2764)</f>
        <v>58778</v>
      </c>
      <c r="AD2764" s="40">
        <f>_xll.qlCalendarAdvance(calendar,$AD2763,AB2764,,,trigger)</f>
        <v>58782</v>
      </c>
      <c r="AE2764" s="40">
        <f>_xll.qlInterestRateIndexMaturity($Y$21,AD2764,)</f>
        <v>58872</v>
      </c>
      <c r="AF2764" s="43" t="e">
        <f>_xll.qlTenorBasisValue(TenorBasis3M,AD2764,_xll.ohTrigger(trigger,$Y$36))</f>
        <v>#NUM!</v>
      </c>
      <c r="AG2764" s="82" t="e">
        <f t="shared" si="100"/>
        <v>#NUM!</v>
      </c>
      <c r="AH2764" s="82">
        <f>_xll.qlIndexFixing($Y$21,$AC2764,TRUE,_xll.ohTrigger(trigger))</f>
        <v>1.1365272331760323E-2</v>
      </c>
      <c r="AI2764" s="43" t="e">
        <f>_xll.qlIndexFixing($Y$6,$AC2764,TRUE,trigger)</f>
        <v>#NUM!</v>
      </c>
      <c r="AJ2764" s="45" t="e">
        <f t="shared" si="101"/>
        <v>#NUM!</v>
      </c>
    </row>
    <row r="2765" spans="28:36" x14ac:dyDescent="0.2">
      <c r="AB2765" s="114" t="s">
        <v>87</v>
      </c>
      <c r="AC2765" s="40">
        <f>_xll.qlInterestRateIndexFixingDate($Y$21,AD2765)</f>
        <v>58785</v>
      </c>
      <c r="AD2765" s="40">
        <f>_xll.qlCalendarAdvance(calendar,$AD2764,AB2765,,,trigger)</f>
        <v>58789</v>
      </c>
      <c r="AE2765" s="40">
        <f>_xll.qlInterestRateIndexMaturity($Y$21,AD2765,)</f>
        <v>58879</v>
      </c>
      <c r="AF2765" s="43" t="e">
        <f>_xll.qlTenorBasisValue(TenorBasis3M,AD2765,_xll.ohTrigger(trigger,$Y$36))</f>
        <v>#NUM!</v>
      </c>
      <c r="AG2765" s="82" t="e">
        <f t="shared" si="100"/>
        <v>#NUM!</v>
      </c>
      <c r="AH2765" s="82">
        <f>_xll.qlIndexFixing($Y$21,$AC2765,TRUE,_xll.ohTrigger(trigger))</f>
        <v>1.1363247972730584E-2</v>
      </c>
      <c r="AI2765" s="43" t="e">
        <f>_xll.qlIndexFixing($Y$6,$AC2765,TRUE,trigger)</f>
        <v>#NUM!</v>
      </c>
      <c r="AJ2765" s="45" t="e">
        <f t="shared" si="101"/>
        <v>#NUM!</v>
      </c>
    </row>
    <row r="2766" spans="28:36" x14ac:dyDescent="0.2">
      <c r="AB2766" s="114" t="s">
        <v>87</v>
      </c>
      <c r="AC2766" s="40">
        <f>_xll.qlInterestRateIndexFixingDate($Y$21,AD2766)</f>
        <v>58792</v>
      </c>
      <c r="AD2766" s="40">
        <f>_xll.qlCalendarAdvance(calendar,$AD2765,AB2766,,,trigger)</f>
        <v>58796</v>
      </c>
      <c r="AE2766" s="40">
        <f>_xll.qlInterestRateIndexMaturity($Y$21,AD2766,)</f>
        <v>58886</v>
      </c>
      <c r="AF2766" s="43" t="e">
        <f>_xll.qlTenorBasisValue(TenorBasis3M,AD2766,_xll.ohTrigger(trigger,$Y$36))</f>
        <v>#NUM!</v>
      </c>
      <c r="AG2766" s="82" t="e">
        <f t="shared" si="100"/>
        <v>#NUM!</v>
      </c>
      <c r="AH2766" s="82">
        <f>_xll.qlIndexFixing($Y$21,$AC2766,TRUE,_xll.ohTrigger(trigger))</f>
        <v>1.1361260584396682E-2</v>
      </c>
      <c r="AI2766" s="43" t="e">
        <f>_xll.qlIndexFixing($Y$6,$AC2766,TRUE,trigger)</f>
        <v>#NUM!</v>
      </c>
      <c r="AJ2766" s="45" t="e">
        <f t="shared" si="101"/>
        <v>#NUM!</v>
      </c>
    </row>
    <row r="2767" spans="28:36" x14ac:dyDescent="0.2">
      <c r="AB2767" s="114" t="s">
        <v>87</v>
      </c>
      <c r="AC2767" s="40">
        <f>_xll.qlInterestRateIndexFixingDate($Y$21,AD2767)</f>
        <v>58799</v>
      </c>
      <c r="AD2767" s="40">
        <f>_xll.qlCalendarAdvance(calendar,$AD2766,AB2767,,,trigger)</f>
        <v>58803</v>
      </c>
      <c r="AE2767" s="40">
        <f>_xll.qlInterestRateIndexMaturity($Y$21,AD2767,)</f>
        <v>58893</v>
      </c>
      <c r="AF2767" s="43" t="e">
        <f>_xll.qlTenorBasisValue(TenorBasis3M,AD2767,_xll.ohTrigger(trigger,$Y$36))</f>
        <v>#NUM!</v>
      </c>
      <c r="AG2767" s="82" t="e">
        <f t="shared" si="100"/>
        <v>#NUM!</v>
      </c>
      <c r="AH2767" s="82">
        <f>_xll.qlIndexFixing($Y$21,$AC2767,TRUE,_xll.ohTrigger(trigger))</f>
        <v>1.1359310166701775E-2</v>
      </c>
      <c r="AI2767" s="43" t="e">
        <f>_xll.qlIndexFixing($Y$6,$AC2767,TRUE,trigger)</f>
        <v>#NUM!</v>
      </c>
      <c r="AJ2767" s="45" t="e">
        <f t="shared" si="101"/>
        <v>#NUM!</v>
      </c>
    </row>
    <row r="2768" spans="28:36" x14ac:dyDescent="0.2">
      <c r="AB2768" s="114" t="s">
        <v>87</v>
      </c>
      <c r="AC2768" s="40">
        <f>_xll.qlInterestRateIndexFixingDate($Y$21,AD2768)</f>
        <v>58806</v>
      </c>
      <c r="AD2768" s="40">
        <f>_xll.qlCalendarAdvance(calendar,$AD2767,AB2768,,,trigger)</f>
        <v>58810</v>
      </c>
      <c r="AE2768" s="40">
        <f>_xll.qlInterestRateIndexMaturity($Y$21,AD2768,)</f>
        <v>58900</v>
      </c>
      <c r="AF2768" s="43" t="e">
        <f>_xll.qlTenorBasisValue(TenorBasis3M,AD2768,_xll.ohTrigger(trigger,$Y$36))</f>
        <v>#NUM!</v>
      </c>
      <c r="AG2768" s="82" t="e">
        <f t="shared" si="100"/>
        <v>#NUM!</v>
      </c>
      <c r="AH2768" s="82">
        <f>_xll.qlIndexFixing($Y$21,$AC2768,TRUE,_xll.ohTrigger(trigger))</f>
        <v>1.135739671959346E-2</v>
      </c>
      <c r="AI2768" s="43" t="e">
        <f>_xll.qlIndexFixing($Y$6,$AC2768,TRUE,trigger)</f>
        <v>#NUM!</v>
      </c>
      <c r="AJ2768" s="45" t="e">
        <f t="shared" si="101"/>
        <v>#NUM!</v>
      </c>
    </row>
    <row r="2769" spans="28:36" x14ac:dyDescent="0.2">
      <c r="AB2769" s="114" t="s">
        <v>87</v>
      </c>
      <c r="AC2769" s="40">
        <f>_xll.qlInterestRateIndexFixingDate($Y$21,AD2769)</f>
        <v>58813</v>
      </c>
      <c r="AD2769" s="40">
        <f>_xll.qlCalendarAdvance(calendar,$AD2768,AB2769,,,trigger)</f>
        <v>58817</v>
      </c>
      <c r="AE2769" s="40">
        <f>_xll.qlInterestRateIndexMaturity($Y$21,AD2769,)</f>
        <v>58908</v>
      </c>
      <c r="AF2769" s="43" t="e">
        <f>_xll.qlTenorBasisValue(TenorBasis3M,AD2769,_xll.ohTrigger(trigger,$Y$36))</f>
        <v>#NUM!</v>
      </c>
      <c r="AG2769" s="82" t="e">
        <f t="shared" si="100"/>
        <v>#NUM!</v>
      </c>
      <c r="AH2769" s="82">
        <f>_xll.qlIndexFixing($Y$21,$AC2769,TRUE,_xll.ohTrigger(trigger))</f>
        <v>1.1355572236586346E-2</v>
      </c>
      <c r="AI2769" s="43" t="e">
        <f>_xll.qlIndexFixing($Y$6,$AC2769,TRUE,trigger)</f>
        <v>#NUM!</v>
      </c>
      <c r="AJ2769" s="45" t="e">
        <f t="shared" si="101"/>
        <v>#NUM!</v>
      </c>
    </row>
    <row r="2770" spans="28:36" x14ac:dyDescent="0.2">
      <c r="AB2770" s="114" t="s">
        <v>87</v>
      </c>
      <c r="AC2770" s="40">
        <f>_xll.qlInterestRateIndexFixingDate($Y$21,AD2770)</f>
        <v>58820</v>
      </c>
      <c r="AD2770" s="40">
        <f>_xll.qlCalendarAdvance(calendar,$AD2769,AB2770,,,trigger)</f>
        <v>58824</v>
      </c>
      <c r="AE2770" s="40">
        <f>_xll.qlInterestRateIndexMaturity($Y$21,AD2770,)</f>
        <v>58914</v>
      </c>
      <c r="AF2770" s="43" t="e">
        <f>_xll.qlTenorBasisValue(TenorBasis3M,AD2770,_xll.ohTrigger(trigger,$Y$36))</f>
        <v>#NUM!</v>
      </c>
      <c r="AG2770" s="82" t="e">
        <f t="shared" si="100"/>
        <v>#NUM!</v>
      </c>
      <c r="AH2770" s="82">
        <f>_xll.qlIndexFixing($Y$21,$AC2770,TRUE,_xll.ohTrigger(trigger))</f>
        <v>1.1353680736926108E-2</v>
      </c>
      <c r="AI2770" s="43" t="e">
        <f>_xll.qlIndexFixing($Y$6,$AC2770,TRUE,trigger)</f>
        <v>#NUM!</v>
      </c>
      <c r="AJ2770" s="45" t="e">
        <f t="shared" si="101"/>
        <v>#NUM!</v>
      </c>
    </row>
    <row r="2771" spans="28:36" x14ac:dyDescent="0.2">
      <c r="AB2771" s="114" t="s">
        <v>87</v>
      </c>
      <c r="AC2771" s="40">
        <f>_xll.qlInterestRateIndexFixingDate($Y$21,AD2771)</f>
        <v>58827</v>
      </c>
      <c r="AD2771" s="40">
        <f>_xll.qlCalendarAdvance(calendar,$AD2770,AB2771,,,trigger)</f>
        <v>58831</v>
      </c>
      <c r="AE2771" s="40">
        <f>_xll.qlInterestRateIndexMaturity($Y$21,AD2771,)</f>
        <v>58921</v>
      </c>
      <c r="AF2771" s="43" t="e">
        <f>_xll.qlTenorBasisValue(TenorBasis3M,AD2771,_xll.ohTrigger(trigger,$Y$36))</f>
        <v>#NUM!</v>
      </c>
      <c r="AG2771" s="82" t="e">
        <f t="shared" si="100"/>
        <v>#NUM!</v>
      </c>
      <c r="AH2771" s="82">
        <f>_xll.qlIndexFixing($Y$21,$AC2771,TRUE,_xll.ohTrigger(trigger))</f>
        <v>1.1351878201264043E-2</v>
      </c>
      <c r="AI2771" s="43" t="e">
        <f>_xll.qlIndexFixing($Y$6,$AC2771,TRUE,trigger)</f>
        <v>#NUM!</v>
      </c>
      <c r="AJ2771" s="45" t="e">
        <f t="shared" si="101"/>
        <v>#NUM!</v>
      </c>
    </row>
    <row r="2772" spans="28:36" x14ac:dyDescent="0.2">
      <c r="AB2772" s="114" t="s">
        <v>87</v>
      </c>
      <c r="AC2772" s="40">
        <f>_xll.qlInterestRateIndexFixingDate($Y$21,AD2772)</f>
        <v>58834</v>
      </c>
      <c r="AD2772" s="40">
        <f>_xll.qlCalendarAdvance(calendar,$AD2771,AB2772,,,trigger)</f>
        <v>58838</v>
      </c>
      <c r="AE2772" s="40">
        <f>_xll.qlInterestRateIndexMaturity($Y$21,AD2772,)</f>
        <v>58928</v>
      </c>
      <c r="AF2772" s="43" t="e">
        <f>_xll.qlTenorBasisValue(TenorBasis3M,AD2772,_xll.ohTrigger(trigger,$Y$36))</f>
        <v>#NUM!</v>
      </c>
      <c r="AG2772" s="82" t="e">
        <f t="shared" si="100"/>
        <v>#NUM!</v>
      </c>
      <c r="AH2772" s="82">
        <f>_xll.qlIndexFixing($Y$21,$AC2772,TRUE,_xll.ohTrigger(trigger))</f>
        <v>1.1350112635982512E-2</v>
      </c>
      <c r="AI2772" s="43" t="e">
        <f>_xll.qlIndexFixing($Y$6,$AC2772,TRUE,trigger)</f>
        <v>#NUM!</v>
      </c>
      <c r="AJ2772" s="45" t="e">
        <f t="shared" si="101"/>
        <v>#NUM!</v>
      </c>
    </row>
    <row r="2773" spans="28:36" x14ac:dyDescent="0.2">
      <c r="AB2773" s="114" t="s">
        <v>87</v>
      </c>
      <c r="AC2773" s="40">
        <f>_xll.qlInterestRateIndexFixingDate($Y$21,AD2773)</f>
        <v>58841</v>
      </c>
      <c r="AD2773" s="40">
        <f>_xll.qlCalendarAdvance(calendar,$AD2772,AB2773,,,trigger)</f>
        <v>58845</v>
      </c>
      <c r="AE2773" s="40">
        <f>_xll.qlInterestRateIndexMaturity($Y$21,AD2773,)</f>
        <v>58935</v>
      </c>
      <c r="AF2773" s="43" t="e">
        <f>_xll.qlTenorBasisValue(TenorBasis3M,AD2773,_xll.ohTrigger(trigger,$Y$36))</f>
        <v>#NUM!</v>
      </c>
      <c r="AG2773" s="82" t="e">
        <f t="shared" si="100"/>
        <v>#NUM!</v>
      </c>
      <c r="AH2773" s="82">
        <f>_xll.qlIndexFixing($Y$21,$AC2773,TRUE,_xll.ohTrigger(trigger))</f>
        <v>1.1348384041031778E-2</v>
      </c>
      <c r="AI2773" s="43" t="e">
        <f>_xll.qlIndexFixing($Y$6,$AC2773,TRUE,trigger)</f>
        <v>#NUM!</v>
      </c>
      <c r="AJ2773" s="45" t="e">
        <f t="shared" si="101"/>
        <v>#NUM!</v>
      </c>
    </row>
    <row r="2774" spans="28:36" x14ac:dyDescent="0.2">
      <c r="AB2774" s="114" t="s">
        <v>87</v>
      </c>
      <c r="AC2774" s="40">
        <f>_xll.qlInterestRateIndexFixingDate($Y$21,AD2774)</f>
        <v>58848</v>
      </c>
      <c r="AD2774" s="40">
        <f>_xll.qlCalendarAdvance(calendar,$AD2773,AB2774,,,trigger)</f>
        <v>58852</v>
      </c>
      <c r="AE2774" s="40">
        <f>_xll.qlInterestRateIndexMaturity($Y$21,AD2774,)</f>
        <v>58942</v>
      </c>
      <c r="AF2774" s="43" t="e">
        <f>_xll.qlTenorBasisValue(TenorBasis3M,AD2774,_xll.ohTrigger(trigger,$Y$36))</f>
        <v>#NUM!</v>
      </c>
      <c r="AG2774" s="82" t="e">
        <f t="shared" si="100"/>
        <v>#NUM!</v>
      </c>
      <c r="AH2774" s="82">
        <f>_xll.qlIndexFixing($Y$21,$AC2774,TRUE,_xll.ohTrigger(trigger))</f>
        <v>1.1346692416367432E-2</v>
      </c>
      <c r="AI2774" s="43" t="e">
        <f>_xll.qlIndexFixing($Y$6,$AC2774,TRUE,trigger)</f>
        <v>#NUM!</v>
      </c>
      <c r="AJ2774" s="45" t="e">
        <f t="shared" si="101"/>
        <v>#NUM!</v>
      </c>
    </row>
    <row r="2775" spans="28:36" x14ac:dyDescent="0.2">
      <c r="AB2775" s="114" t="s">
        <v>87</v>
      </c>
      <c r="AC2775" s="40">
        <f>_xll.qlInterestRateIndexFixingDate($Y$21,AD2775)</f>
        <v>58855</v>
      </c>
      <c r="AD2775" s="40">
        <f>_xll.qlCalendarAdvance(calendar,$AD2774,AB2775,,,trigger)</f>
        <v>58859</v>
      </c>
      <c r="AE2775" s="40">
        <f>_xll.qlInterestRateIndexMaturity($Y$21,AD2775,)</f>
        <v>58949</v>
      </c>
      <c r="AF2775" s="43" t="e">
        <f>_xll.qlTenorBasisValue(TenorBasis3M,AD2775,_xll.ohTrigger(trigger,$Y$36))</f>
        <v>#NUM!</v>
      </c>
      <c r="AG2775" s="82" t="e">
        <f t="shared" si="100"/>
        <v>#NUM!</v>
      </c>
      <c r="AH2775" s="82">
        <f>_xll.qlIndexFixing($Y$21,$AC2775,TRUE,_xll.ohTrigger(trigger))</f>
        <v>1.1345037761938848E-2</v>
      </c>
      <c r="AI2775" s="43" t="e">
        <f>_xll.qlIndexFixing($Y$6,$AC2775,TRUE,trigger)</f>
        <v>#NUM!</v>
      </c>
      <c r="AJ2775" s="45" t="e">
        <f t="shared" si="101"/>
        <v>#NUM!</v>
      </c>
    </row>
    <row r="2776" spans="28:36" x14ac:dyDescent="0.2">
      <c r="AB2776" s="114" t="s">
        <v>87</v>
      </c>
      <c r="AC2776" s="40">
        <f>_xll.qlInterestRateIndexFixingDate($Y$21,AD2776)</f>
        <v>58862</v>
      </c>
      <c r="AD2776" s="40">
        <f>_xll.qlCalendarAdvance(calendar,$AD2775,AB2776,,,trigger)</f>
        <v>58866</v>
      </c>
      <c r="AE2776" s="40">
        <f>_xll.qlInterestRateIndexMaturity($Y$21,AD2776,)</f>
        <v>58958</v>
      </c>
      <c r="AF2776" s="43" t="e">
        <f>_xll.qlTenorBasisValue(TenorBasis3M,AD2776,_xll.ohTrigger(trigger,$Y$36))</f>
        <v>#NUM!</v>
      </c>
      <c r="AG2776" s="82" t="e">
        <f t="shared" si="100"/>
        <v>#NUM!</v>
      </c>
      <c r="AH2776" s="82">
        <f>_xll.qlIndexFixing($Y$21,$AC2776,TRUE,_xll.ohTrigger(trigger))</f>
        <v>1.1343560522835092E-2</v>
      </c>
      <c r="AI2776" s="43" t="e">
        <f>_xll.qlIndexFixing($Y$6,$AC2776,TRUE,trigger)</f>
        <v>#NUM!</v>
      </c>
      <c r="AJ2776" s="45" t="e">
        <f t="shared" si="101"/>
        <v>#NUM!</v>
      </c>
    </row>
    <row r="2777" spans="28:36" x14ac:dyDescent="0.2">
      <c r="AB2777" s="114" t="s">
        <v>87</v>
      </c>
      <c r="AC2777" s="40">
        <f>_xll.qlInterestRateIndexFixingDate($Y$21,AD2777)</f>
        <v>58869</v>
      </c>
      <c r="AD2777" s="40">
        <f>_xll.qlCalendarAdvance(calendar,$AD2776,AB2777,,,trigger)</f>
        <v>58873</v>
      </c>
      <c r="AE2777" s="40">
        <f>_xll.qlInterestRateIndexMaturity($Y$21,AD2777,)</f>
        <v>58965</v>
      </c>
      <c r="AF2777" s="43" t="e">
        <f>_xll.qlTenorBasisValue(TenorBasis3M,AD2777,_xll.ohTrigger(trigger,$Y$36))</f>
        <v>#NUM!</v>
      </c>
      <c r="AG2777" s="82" t="e">
        <f t="shared" si="100"/>
        <v>#NUM!</v>
      </c>
      <c r="AH2777" s="82">
        <f>_xll.qlIndexFixing($Y$21,$AC2777,TRUE,_xll.ohTrigger(trigger))</f>
        <v>1.1341984991050056E-2</v>
      </c>
      <c r="AI2777" s="43" t="e">
        <f>_xll.qlIndexFixing($Y$6,$AC2777,TRUE,trigger)</f>
        <v>#NUM!</v>
      </c>
      <c r="AJ2777" s="45" t="e">
        <f t="shared" si="101"/>
        <v>#NUM!</v>
      </c>
    </row>
    <row r="2778" spans="28:36" x14ac:dyDescent="0.2">
      <c r="AB2778" s="114" t="s">
        <v>87</v>
      </c>
      <c r="AC2778" s="40">
        <f>_xll.qlInterestRateIndexFixingDate($Y$21,AD2778)</f>
        <v>58876</v>
      </c>
      <c r="AD2778" s="40">
        <f>_xll.qlCalendarAdvance(calendar,$AD2777,AB2778,,,trigger)</f>
        <v>58880</v>
      </c>
      <c r="AE2778" s="40">
        <f>_xll.qlInterestRateIndexMaturity($Y$21,AD2778,)</f>
        <v>58972</v>
      </c>
      <c r="AF2778" s="43" t="e">
        <f>_xll.qlTenorBasisValue(TenorBasis3M,AD2778,_xll.ohTrigger(trigger,$Y$36))</f>
        <v>#NUM!</v>
      </c>
      <c r="AG2778" s="82" t="e">
        <f t="shared" si="100"/>
        <v>#NUM!</v>
      </c>
      <c r="AH2778" s="82">
        <f>_xll.qlIndexFixing($Y$21,$AC2778,TRUE,_xll.ohTrigger(trigger))</f>
        <v>1.1340446431703174E-2</v>
      </c>
      <c r="AI2778" s="43" t="e">
        <f>_xll.qlIndexFixing($Y$6,$AC2778,TRUE,trigger)</f>
        <v>#NUM!</v>
      </c>
      <c r="AJ2778" s="45" t="e">
        <f t="shared" si="101"/>
        <v>#NUM!</v>
      </c>
    </row>
    <row r="2779" spans="28:36" x14ac:dyDescent="0.2">
      <c r="AB2779" s="114" t="s">
        <v>87</v>
      </c>
      <c r="AC2779" s="40">
        <f>_xll.qlInterestRateIndexFixingDate($Y$21,AD2779)</f>
        <v>58883</v>
      </c>
      <c r="AD2779" s="40">
        <f>_xll.qlCalendarAdvance(calendar,$AD2778,AB2779,,,trigger)</f>
        <v>58887</v>
      </c>
      <c r="AE2779" s="40">
        <f>_xll.qlInterestRateIndexMaturity($Y$21,AD2779,)</f>
        <v>58979</v>
      </c>
      <c r="AF2779" s="43" t="e">
        <f>_xll.qlTenorBasisValue(TenorBasis3M,AD2779,_xll.ohTrigger(trigger,$Y$36))</f>
        <v>#NUM!</v>
      </c>
      <c r="AG2779" s="82" t="e">
        <f t="shared" si="100"/>
        <v>#NUM!</v>
      </c>
      <c r="AH2779" s="82">
        <f>_xll.qlIndexFixing($Y$21,$AC2779,TRUE,_xll.ohTrigger(trigger))</f>
        <v>1.1338944844749265E-2</v>
      </c>
      <c r="AI2779" s="43" t="e">
        <f>_xll.qlIndexFixing($Y$6,$AC2779,TRUE,trigger)</f>
        <v>#NUM!</v>
      </c>
      <c r="AJ2779" s="45" t="e">
        <f t="shared" si="101"/>
        <v>#NUM!</v>
      </c>
    </row>
    <row r="2780" spans="28:36" x14ac:dyDescent="0.2">
      <c r="AB2780" s="114" t="s">
        <v>87</v>
      </c>
      <c r="AC2780" s="40">
        <f>_xll.qlInterestRateIndexFixingDate($Y$21,AD2780)</f>
        <v>58890</v>
      </c>
      <c r="AD2780" s="40">
        <f>_xll.qlCalendarAdvance(calendar,$AD2779,AB2780,,,trigger)</f>
        <v>58894</v>
      </c>
      <c r="AE2780" s="40">
        <f>_xll.qlInterestRateIndexMaturity($Y$21,AD2780,)</f>
        <v>58986</v>
      </c>
      <c r="AF2780" s="43" t="e">
        <f>_xll.qlTenorBasisValue(TenorBasis3M,AD2780,_xll.ohTrigger(trigger,$Y$36))</f>
        <v>#NUM!</v>
      </c>
      <c r="AG2780" s="82" t="e">
        <f t="shared" si="100"/>
        <v>#NUM!</v>
      </c>
      <c r="AH2780" s="82">
        <f>_xll.qlIndexFixing($Y$21,$AC2780,TRUE,_xll.ohTrigger(trigger))</f>
        <v>1.1337480230146624E-2</v>
      </c>
      <c r="AI2780" s="43" t="e">
        <f>_xll.qlIndexFixing($Y$6,$AC2780,TRUE,trigger)</f>
        <v>#NUM!</v>
      </c>
      <c r="AJ2780" s="45" t="e">
        <f t="shared" si="101"/>
        <v>#NUM!</v>
      </c>
    </row>
    <row r="2781" spans="28:36" x14ac:dyDescent="0.2">
      <c r="AB2781" s="114" t="s">
        <v>87</v>
      </c>
      <c r="AC2781" s="40">
        <f>_xll.qlInterestRateIndexFixingDate($Y$21,AD2781)</f>
        <v>58897</v>
      </c>
      <c r="AD2781" s="40">
        <f>_xll.qlCalendarAdvance(calendar,$AD2780,AB2781,,,trigger)</f>
        <v>58901</v>
      </c>
      <c r="AE2781" s="40">
        <f>_xll.qlInterestRateIndexMaturity($Y$21,AD2781,)</f>
        <v>58992</v>
      </c>
      <c r="AF2781" s="43" t="e">
        <f>_xll.qlTenorBasisValue(TenorBasis3M,AD2781,_xll.ohTrigger(trigger,$Y$36))</f>
        <v>#NUM!</v>
      </c>
      <c r="AG2781" s="82" t="e">
        <f t="shared" si="100"/>
        <v>#NUM!</v>
      </c>
      <c r="AH2781" s="82">
        <f>_xll.qlIndexFixing($Y$21,$AC2781,TRUE,_xll.ohTrigger(trigger))</f>
        <v>1.1335969273229161E-2</v>
      </c>
      <c r="AI2781" s="43" t="e">
        <f>_xll.qlIndexFixing($Y$6,$AC2781,TRUE,trigger)</f>
        <v>#NUM!</v>
      </c>
      <c r="AJ2781" s="45" t="e">
        <f t="shared" si="101"/>
        <v>#NUM!</v>
      </c>
    </row>
    <row r="2782" spans="28:36" x14ac:dyDescent="0.2">
      <c r="AB2782" s="114" t="s">
        <v>87</v>
      </c>
      <c r="AC2782" s="40">
        <f>_xll.qlInterestRateIndexFixingDate($Y$21,AD2782)</f>
        <v>58902</v>
      </c>
      <c r="AD2782" s="40">
        <f>_xll.qlCalendarAdvance(calendar,$AD2781,AB2782,,,trigger)</f>
        <v>58908</v>
      </c>
      <c r="AE2782" s="40">
        <f>_xll.qlInterestRateIndexMaturity($Y$21,AD2782,)</f>
        <v>58999</v>
      </c>
      <c r="AF2782" s="43" t="e">
        <f>_xll.qlTenorBasisValue(TenorBasis3M,AD2782,_xll.ohTrigger(trigger,$Y$36))</f>
        <v>#NUM!</v>
      </c>
      <c r="AG2782" s="82" t="e">
        <f t="shared" si="100"/>
        <v>#NUM!</v>
      </c>
      <c r="AH2782" s="82">
        <f>_xll.qlIndexFixing($Y$21,$AC2782,TRUE,_xll.ohTrigger(trigger))</f>
        <v>1.1334576006137133E-2</v>
      </c>
      <c r="AI2782" s="43" t="e">
        <f>_xll.qlIndexFixing($Y$6,$AC2782,TRUE,trigger)</f>
        <v>#NUM!</v>
      </c>
      <c r="AJ2782" s="45" t="e">
        <f t="shared" si="101"/>
        <v>#NUM!</v>
      </c>
    </row>
    <row r="2783" spans="28:36" x14ac:dyDescent="0.2">
      <c r="AB2783" s="114" t="s">
        <v>87</v>
      </c>
      <c r="AC2783" s="40">
        <f>_xll.qlInterestRateIndexFixingDate($Y$21,AD2783)</f>
        <v>58911</v>
      </c>
      <c r="AD2783" s="40">
        <f>_xll.qlCalendarAdvance(calendar,$AD2782,AB2783,,,trigger)</f>
        <v>58915</v>
      </c>
      <c r="AE2783" s="40">
        <f>_xll.qlInterestRateIndexMaturity($Y$21,AD2783,)</f>
        <v>59006</v>
      </c>
      <c r="AF2783" s="43" t="e">
        <f>_xll.qlTenorBasisValue(TenorBasis3M,AD2783,_xll.ohTrigger(trigger,$Y$36))</f>
        <v>#NUM!</v>
      </c>
      <c r="AG2783" s="82" t="e">
        <f t="shared" si="100"/>
        <v>#NUM!</v>
      </c>
      <c r="AH2783" s="82">
        <f>_xll.qlIndexFixing($Y$21,$AC2783,TRUE,_xll.ohTrigger(trigger))</f>
        <v>1.1333219710112193E-2</v>
      </c>
      <c r="AI2783" s="43" t="e">
        <f>_xll.qlIndexFixing($Y$6,$AC2783,TRUE,trigger)</f>
        <v>#NUM!</v>
      </c>
      <c r="AJ2783" s="45" t="e">
        <f t="shared" si="101"/>
        <v>#NUM!</v>
      </c>
    </row>
    <row r="2784" spans="28:36" x14ac:dyDescent="0.2">
      <c r="AB2784" s="114" t="s">
        <v>87</v>
      </c>
      <c r="AC2784" s="40">
        <f>_xll.qlInterestRateIndexFixingDate($Y$21,AD2784)</f>
        <v>58918</v>
      </c>
      <c r="AD2784" s="40">
        <f>_xll.qlCalendarAdvance(calendar,$AD2783,AB2784,,,trigger)</f>
        <v>58922</v>
      </c>
      <c r="AE2784" s="40">
        <f>_xll.qlInterestRateIndexMaturity($Y$21,AD2784,)</f>
        <v>59013</v>
      </c>
      <c r="AF2784" s="43" t="e">
        <f>_xll.qlTenorBasisValue(TenorBasis3M,AD2784,_xll.ohTrigger(trigger,$Y$36))</f>
        <v>#NUM!</v>
      </c>
      <c r="AG2784" s="82" t="e">
        <f t="shared" si="100"/>
        <v>#NUM!</v>
      </c>
      <c r="AH2784" s="82">
        <f>_xll.qlIndexFixing($Y$21,$AC2784,TRUE,_xll.ohTrigger(trigger))</f>
        <v>1.133190038511481E-2</v>
      </c>
      <c r="AI2784" s="43" t="e">
        <f>_xll.qlIndexFixing($Y$6,$AC2784,TRUE,trigger)</f>
        <v>#NUM!</v>
      </c>
      <c r="AJ2784" s="45" t="e">
        <f t="shared" si="101"/>
        <v>#NUM!</v>
      </c>
    </row>
    <row r="2785" spans="28:36" x14ac:dyDescent="0.2">
      <c r="AB2785" s="114" t="s">
        <v>87</v>
      </c>
      <c r="AC2785" s="40">
        <f>_xll.qlInterestRateIndexFixingDate($Y$21,AD2785)</f>
        <v>58925</v>
      </c>
      <c r="AD2785" s="40">
        <f>_xll.qlCalendarAdvance(calendar,$AD2784,AB2785,,,trigger)</f>
        <v>58929</v>
      </c>
      <c r="AE2785" s="40">
        <f>_xll.qlInterestRateIndexMaturity($Y$21,AD2785,)</f>
        <v>59021</v>
      </c>
      <c r="AF2785" s="43" t="e">
        <f>_xll.qlTenorBasisValue(TenorBasis3M,AD2785,_xll.ohTrigger(trigger,$Y$36))</f>
        <v>#NUM!</v>
      </c>
      <c r="AG2785" s="82" t="e">
        <f t="shared" si="100"/>
        <v>#NUM!</v>
      </c>
      <c r="AH2785" s="82">
        <f>_xll.qlIndexFixing($Y$21,$AC2785,TRUE,_xll.ohTrigger(trigger))</f>
        <v>1.1330711740980959E-2</v>
      </c>
      <c r="AI2785" s="43" t="e">
        <f>_xll.qlIndexFixing($Y$6,$AC2785,TRUE,trigger)</f>
        <v>#NUM!</v>
      </c>
      <c r="AJ2785" s="45" t="e">
        <f t="shared" si="101"/>
        <v>#NUM!</v>
      </c>
    </row>
    <row r="2786" spans="28:36" x14ac:dyDescent="0.2">
      <c r="AB2786" s="114" t="s">
        <v>87</v>
      </c>
      <c r="AC2786" s="40">
        <f>_xll.qlInterestRateIndexFixingDate($Y$21,AD2786)</f>
        <v>58932</v>
      </c>
      <c r="AD2786" s="40">
        <f>_xll.qlCalendarAdvance(calendar,$AD2785,AB2786,,,trigger)</f>
        <v>58936</v>
      </c>
      <c r="AE2786" s="40">
        <f>_xll.qlInterestRateIndexMaturity($Y$21,AD2786,)</f>
        <v>59028</v>
      </c>
      <c r="AF2786" s="43" t="e">
        <f>_xll.qlTenorBasisValue(TenorBasis3M,AD2786,_xll.ohTrigger(trigger,$Y$36))</f>
        <v>#NUM!</v>
      </c>
      <c r="AG2786" s="82" t="e">
        <f t="shared" si="100"/>
        <v>#NUM!</v>
      </c>
      <c r="AH2786" s="82">
        <f>_xll.qlIndexFixing($Y$21,$AC2786,TRUE,_xll.ohTrigger(trigger))</f>
        <v>1.132946895965007E-2</v>
      </c>
      <c r="AI2786" s="43" t="e">
        <f>_xll.qlIndexFixing($Y$6,$AC2786,TRUE,trigger)</f>
        <v>#NUM!</v>
      </c>
      <c r="AJ2786" s="45" t="e">
        <f t="shared" si="101"/>
        <v>#NUM!</v>
      </c>
    </row>
    <row r="2787" spans="28:36" x14ac:dyDescent="0.2">
      <c r="AB2787" s="114" t="s">
        <v>87</v>
      </c>
      <c r="AC2787" s="40">
        <f>_xll.qlInterestRateIndexFixingDate($Y$21,AD2787)</f>
        <v>58939</v>
      </c>
      <c r="AD2787" s="40">
        <f>_xll.qlCalendarAdvance(calendar,$AD2786,AB2787,,,trigger)</f>
        <v>58943</v>
      </c>
      <c r="AE2787" s="40">
        <f>_xll.qlInterestRateIndexMaturity($Y$21,AD2787,)</f>
        <v>59035</v>
      </c>
      <c r="AF2787" s="43" t="e">
        <f>_xll.qlTenorBasisValue(TenorBasis3M,AD2787,_xll.ohTrigger(trigger,$Y$36))</f>
        <v>#NUM!</v>
      </c>
      <c r="AG2787" s="82" t="e">
        <f t="shared" si="100"/>
        <v>#NUM!</v>
      </c>
      <c r="AH2787" s="82">
        <f>_xll.qlIndexFixing($Y$21,$AC2787,TRUE,_xll.ohTrigger(trigger))</f>
        <v>1.1328263150401967E-2</v>
      </c>
      <c r="AI2787" s="43" t="e">
        <f>_xll.qlIndexFixing($Y$6,$AC2787,TRUE,trigger)</f>
        <v>#NUM!</v>
      </c>
      <c r="AJ2787" s="45" t="e">
        <f t="shared" si="101"/>
        <v>#NUM!</v>
      </c>
    </row>
    <row r="2788" spans="28:36" x14ac:dyDescent="0.2">
      <c r="AB2788" s="114" t="s">
        <v>87</v>
      </c>
      <c r="AC2788" s="40">
        <f>_xll.qlInterestRateIndexFixingDate($Y$21,AD2788)</f>
        <v>58946</v>
      </c>
      <c r="AD2788" s="40">
        <f>_xll.qlCalendarAdvance(calendar,$AD2787,AB2788,,,trigger)</f>
        <v>58950</v>
      </c>
      <c r="AE2788" s="40">
        <f>_xll.qlInterestRateIndexMaturity($Y$21,AD2788,)</f>
        <v>59042</v>
      </c>
      <c r="AF2788" s="43" t="e">
        <f>_xll.qlTenorBasisValue(TenorBasis3M,AD2788,_xll.ohTrigger(trigger,$Y$36))</f>
        <v>#NUM!</v>
      </c>
      <c r="AG2788" s="82" t="e">
        <f t="shared" si="100"/>
        <v>#NUM!</v>
      </c>
      <c r="AH2788" s="82">
        <f>_xll.qlIndexFixing($Y$21,$AC2788,TRUE,_xll.ohTrigger(trigger))</f>
        <v>1.1327094313204503E-2</v>
      </c>
      <c r="AI2788" s="43" t="e">
        <f>_xll.qlIndexFixing($Y$6,$AC2788,TRUE,trigger)</f>
        <v>#NUM!</v>
      </c>
      <c r="AJ2788" s="45" t="e">
        <f t="shared" si="101"/>
        <v>#NUM!</v>
      </c>
    </row>
    <row r="2789" spans="28:36" x14ac:dyDescent="0.2">
      <c r="AB2789" s="114" t="s">
        <v>87</v>
      </c>
      <c r="AC2789" s="40">
        <f>_xll.qlInterestRateIndexFixingDate($Y$21,AD2789)</f>
        <v>58953</v>
      </c>
      <c r="AD2789" s="40">
        <f>_xll.qlCalendarAdvance(calendar,$AD2788,AB2789,,,trigger)</f>
        <v>58957</v>
      </c>
      <c r="AE2789" s="40">
        <f>_xll.qlInterestRateIndexMaturity($Y$21,AD2789,)</f>
        <v>59049</v>
      </c>
      <c r="AF2789" s="43" t="e">
        <f>_xll.qlTenorBasisValue(TenorBasis3M,AD2789,_xll.ohTrigger(trigger,$Y$36))</f>
        <v>#NUM!</v>
      </c>
      <c r="AG2789" s="82" t="e">
        <f t="shared" si="100"/>
        <v>#NUM!</v>
      </c>
      <c r="AH2789" s="82">
        <f>_xll.qlIndexFixing($Y$21,$AC2789,TRUE,_xll.ohTrigger(trigger))</f>
        <v>1.1325962448022054E-2</v>
      </c>
      <c r="AI2789" s="43" t="e">
        <f>_xll.qlIndexFixing($Y$6,$AC2789,TRUE,trigger)</f>
        <v>#NUM!</v>
      </c>
      <c r="AJ2789" s="45" t="e">
        <f t="shared" si="101"/>
        <v>#NUM!</v>
      </c>
    </row>
    <row r="2790" spans="28:36" x14ac:dyDescent="0.2">
      <c r="AB2790" s="114" t="s">
        <v>87</v>
      </c>
      <c r="AC2790" s="40">
        <f>_xll.qlInterestRateIndexFixingDate($Y$21,AD2790)</f>
        <v>58960</v>
      </c>
      <c r="AD2790" s="40">
        <f>_xll.qlCalendarAdvance(calendar,$AD2789,AB2790,,,trigger)</f>
        <v>58964</v>
      </c>
      <c r="AE2790" s="40">
        <f>_xll.qlInterestRateIndexMaturity($Y$21,AD2790,)</f>
        <v>59056</v>
      </c>
      <c r="AF2790" s="43" t="e">
        <f>_xll.qlTenorBasisValue(TenorBasis3M,AD2790,_xll.ohTrigger(trigger,$Y$36))</f>
        <v>#NUM!</v>
      </c>
      <c r="AG2790" s="82" t="e">
        <f t="shared" si="100"/>
        <v>#NUM!</v>
      </c>
      <c r="AH2790" s="82">
        <f>_xll.qlIndexFixing($Y$21,$AC2790,TRUE,_xll.ohTrigger(trigger))</f>
        <v>1.1324867554821602E-2</v>
      </c>
      <c r="AI2790" s="43" t="e">
        <f>_xll.qlIndexFixing($Y$6,$AC2790,TRUE,trigger)</f>
        <v>#NUM!</v>
      </c>
      <c r="AJ2790" s="45" t="e">
        <f t="shared" si="101"/>
        <v>#NUM!</v>
      </c>
    </row>
    <row r="2791" spans="28:36" x14ac:dyDescent="0.2">
      <c r="AB2791" s="114" t="s">
        <v>87</v>
      </c>
      <c r="AC2791" s="40">
        <f>_xll.qlInterestRateIndexFixingDate($Y$21,AD2791)</f>
        <v>58967</v>
      </c>
      <c r="AD2791" s="40">
        <f>_xll.qlCalendarAdvance(calendar,$AD2790,AB2791,,,trigger)</f>
        <v>58971</v>
      </c>
      <c r="AE2791" s="40">
        <f>_xll.qlInterestRateIndexMaturity($Y$21,AD2791,)</f>
        <v>59063</v>
      </c>
      <c r="AF2791" s="43" t="e">
        <f>_xll.qlTenorBasisValue(TenorBasis3M,AD2791,_xll.ohTrigger(trigger,$Y$36))</f>
        <v>#NUM!</v>
      </c>
      <c r="AG2791" s="82" t="e">
        <f t="shared" si="100"/>
        <v>#NUM!</v>
      </c>
      <c r="AH2791" s="82">
        <f>_xll.qlIndexFixing($Y$21,$AC2791,TRUE,_xll.ohTrigger(trigger))</f>
        <v>1.1323809633576213E-2</v>
      </c>
      <c r="AI2791" s="43" t="e">
        <f>_xll.qlIndexFixing($Y$6,$AC2791,TRUE,trigger)</f>
        <v>#NUM!</v>
      </c>
      <c r="AJ2791" s="45" t="e">
        <f t="shared" si="101"/>
        <v>#NUM!</v>
      </c>
    </row>
    <row r="2792" spans="28:36" x14ac:dyDescent="0.2">
      <c r="AB2792" s="114" t="s">
        <v>87</v>
      </c>
      <c r="AC2792" s="40">
        <f>_xll.qlInterestRateIndexFixingDate($Y$21,AD2792)</f>
        <v>58974</v>
      </c>
      <c r="AD2792" s="40">
        <f>_xll.qlCalendarAdvance(calendar,$AD2791,AB2792,,,trigger)</f>
        <v>58978</v>
      </c>
      <c r="AE2792" s="40">
        <f>_xll.qlInterestRateIndexMaturity($Y$21,AD2792,)</f>
        <v>59070</v>
      </c>
      <c r="AF2792" s="43" t="e">
        <f>_xll.qlTenorBasisValue(TenorBasis3M,AD2792,_xll.ohTrigger(trigger,$Y$36))</f>
        <v>#NUM!</v>
      </c>
      <c r="AG2792" s="82" t="e">
        <f t="shared" si="100"/>
        <v>#NUM!</v>
      </c>
      <c r="AH2792" s="82">
        <f>_xll.qlIndexFixing($Y$21,$AC2792,TRUE,_xll.ohTrigger(trigger))</f>
        <v>1.1322788684255475E-2</v>
      </c>
      <c r="AI2792" s="43" t="e">
        <f>_xll.qlIndexFixing($Y$6,$AC2792,TRUE,trigger)</f>
        <v>#NUM!</v>
      </c>
      <c r="AJ2792" s="45" t="e">
        <f t="shared" si="101"/>
        <v>#NUM!</v>
      </c>
    </row>
    <row r="2793" spans="28:36" x14ac:dyDescent="0.2">
      <c r="AB2793" s="114" t="s">
        <v>87</v>
      </c>
      <c r="AC2793" s="40">
        <f>_xll.qlInterestRateIndexFixingDate($Y$21,AD2793)</f>
        <v>58981</v>
      </c>
      <c r="AD2793" s="40">
        <f>_xll.qlCalendarAdvance(calendar,$AD2792,AB2793,,,trigger)</f>
        <v>58985</v>
      </c>
      <c r="AE2793" s="40">
        <f>_xll.qlInterestRateIndexMaturity($Y$21,AD2793,)</f>
        <v>59077</v>
      </c>
      <c r="AF2793" s="43" t="e">
        <f>_xll.qlTenorBasisValue(TenorBasis3M,AD2793,_xll.ohTrigger(trigger,$Y$36))</f>
        <v>#NUM!</v>
      </c>
      <c r="AG2793" s="82" t="e">
        <f t="shared" si="100"/>
        <v>#NUM!</v>
      </c>
      <c r="AH2793" s="82">
        <f>_xll.qlIndexFixing($Y$21,$AC2793,TRUE,_xll.ohTrigger(trigger))</f>
        <v>1.1321804706825506E-2</v>
      </c>
      <c r="AI2793" s="43" t="e">
        <f>_xll.qlIndexFixing($Y$6,$AC2793,TRUE,trigger)</f>
        <v>#NUM!</v>
      </c>
      <c r="AJ2793" s="45" t="e">
        <f t="shared" si="101"/>
        <v>#NUM!</v>
      </c>
    </row>
    <row r="2794" spans="28:36" x14ac:dyDescent="0.2">
      <c r="AB2794" s="114" t="s">
        <v>87</v>
      </c>
      <c r="AC2794" s="40">
        <f>_xll.qlInterestRateIndexFixingDate($Y$21,AD2794)</f>
        <v>58988</v>
      </c>
      <c r="AD2794" s="40">
        <f>_xll.qlCalendarAdvance(calendar,$AD2793,AB2794,,,trigger)</f>
        <v>58992</v>
      </c>
      <c r="AE2794" s="40">
        <f>_xll.qlInterestRateIndexMaturity($Y$21,AD2794,)</f>
        <v>59084</v>
      </c>
      <c r="AF2794" s="43" t="e">
        <f>_xll.qlTenorBasisValue(TenorBasis3M,AD2794,_xll.ohTrigger(trigger,$Y$36))</f>
        <v>#NUM!</v>
      </c>
      <c r="AG2794" s="82" t="e">
        <f t="shared" si="100"/>
        <v>#NUM!</v>
      </c>
      <c r="AH2794" s="82">
        <f>_xll.qlIndexFixing($Y$21,$AC2794,TRUE,_xll.ohTrigger(trigger))</f>
        <v>1.132085770126371E-2</v>
      </c>
      <c r="AI2794" s="43" t="e">
        <f>_xll.qlIndexFixing($Y$6,$AC2794,TRUE,trigger)</f>
        <v>#NUM!</v>
      </c>
      <c r="AJ2794" s="45" t="e">
        <f t="shared" si="101"/>
        <v>#NUM!</v>
      </c>
    </row>
    <row r="2795" spans="28:36" x14ac:dyDescent="0.2">
      <c r="AB2795" s="114" t="s">
        <v>87</v>
      </c>
      <c r="AC2795" s="40">
        <f>_xll.qlInterestRateIndexFixingDate($Y$21,AD2795)</f>
        <v>58995</v>
      </c>
      <c r="AD2795" s="40">
        <f>_xll.qlCalendarAdvance(calendar,$AD2794,AB2795,,,trigger)</f>
        <v>58999</v>
      </c>
      <c r="AE2795" s="40">
        <f>_xll.qlInterestRateIndexMaturity($Y$21,AD2795,)</f>
        <v>59091</v>
      </c>
      <c r="AF2795" s="43" t="e">
        <f>_xll.qlTenorBasisValue(TenorBasis3M,AD2795,_xll.ohTrigger(trigger,$Y$36))</f>
        <v>#NUM!</v>
      </c>
      <c r="AG2795" s="82" t="e">
        <f t="shared" si="100"/>
        <v>#NUM!</v>
      </c>
      <c r="AH2795" s="82">
        <f>_xll.qlIndexFixing($Y$21,$AC2795,TRUE,_xll.ohTrigger(trigger))</f>
        <v>1.1319947667541418E-2</v>
      </c>
      <c r="AI2795" s="43" t="e">
        <f>_xll.qlIndexFixing($Y$6,$AC2795,TRUE,trigger)</f>
        <v>#NUM!</v>
      </c>
      <c r="AJ2795" s="45" t="e">
        <f t="shared" si="101"/>
        <v>#NUM!</v>
      </c>
    </row>
    <row r="2796" spans="28:36" x14ac:dyDescent="0.2">
      <c r="AB2796" s="114" t="s">
        <v>87</v>
      </c>
      <c r="AC2796" s="40">
        <f>_xll.qlInterestRateIndexFixingDate($Y$21,AD2796)</f>
        <v>59002</v>
      </c>
      <c r="AD2796" s="40">
        <f>_xll.qlCalendarAdvance(calendar,$AD2795,AB2796,,,trigger)</f>
        <v>59006</v>
      </c>
      <c r="AE2796" s="40">
        <f>_xll.qlInterestRateIndexMaturity($Y$21,AD2796,)</f>
        <v>59098</v>
      </c>
      <c r="AF2796" s="43" t="e">
        <f>_xll.qlTenorBasisValue(TenorBasis3M,AD2796,_xll.ohTrigger(trigger,$Y$36))</f>
        <v>#NUM!</v>
      </c>
      <c r="AG2796" s="82" t="e">
        <f t="shared" si="100"/>
        <v>#NUM!</v>
      </c>
      <c r="AH2796" s="82">
        <f>_xll.qlIndexFixing($Y$21,$AC2796,TRUE,_xll.ohTrigger(trigger))</f>
        <v>1.1319074605634302E-2</v>
      </c>
      <c r="AI2796" s="43" t="e">
        <f>_xll.qlIndexFixing($Y$6,$AC2796,TRUE,trigger)</f>
        <v>#NUM!</v>
      </c>
      <c r="AJ2796" s="45" t="e">
        <f t="shared" si="101"/>
        <v>#NUM!</v>
      </c>
    </row>
    <row r="2797" spans="28:36" x14ac:dyDescent="0.2">
      <c r="AB2797" s="114" t="s">
        <v>87</v>
      </c>
      <c r="AC2797" s="40">
        <f>_xll.qlInterestRateIndexFixingDate($Y$21,AD2797)</f>
        <v>59009</v>
      </c>
      <c r="AD2797" s="40">
        <f>_xll.qlCalendarAdvance(calendar,$AD2796,AB2797,,,trigger)</f>
        <v>59013</v>
      </c>
      <c r="AE2797" s="40">
        <f>_xll.qlInterestRateIndexMaturity($Y$21,AD2797,)</f>
        <v>59105</v>
      </c>
      <c r="AF2797" s="43" t="e">
        <f>_xll.qlTenorBasisValue(TenorBasis3M,AD2797,_xll.ohTrigger(trigger,$Y$36))</f>
        <v>#NUM!</v>
      </c>
      <c r="AG2797" s="82" t="e">
        <f t="shared" si="100"/>
        <v>#NUM!</v>
      </c>
      <c r="AH2797" s="82">
        <f>_xll.qlIndexFixing($Y$21,$AC2797,TRUE,_xll.ohTrigger(trigger))</f>
        <v>1.1318238515514554E-2</v>
      </c>
      <c r="AI2797" s="43" t="e">
        <f>_xll.qlIndexFixing($Y$6,$AC2797,TRUE,trigger)</f>
        <v>#NUM!</v>
      </c>
      <c r="AJ2797" s="45" t="e">
        <f t="shared" si="101"/>
        <v>#NUM!</v>
      </c>
    </row>
    <row r="2798" spans="28:36" x14ac:dyDescent="0.2">
      <c r="AB2798" s="114" t="s">
        <v>87</v>
      </c>
      <c r="AC2798" s="40">
        <f>_xll.qlInterestRateIndexFixingDate($Y$21,AD2798)</f>
        <v>59016</v>
      </c>
      <c r="AD2798" s="40">
        <f>_xll.qlCalendarAdvance(calendar,$AD2797,AB2798,,,trigger)</f>
        <v>59020</v>
      </c>
      <c r="AE2798" s="40">
        <f>_xll.qlInterestRateIndexMaturity($Y$21,AD2798,)</f>
        <v>59112</v>
      </c>
      <c r="AF2798" s="43" t="e">
        <f>_xll.qlTenorBasisValue(TenorBasis3M,AD2798,_xll.ohTrigger(trigger,$Y$36))</f>
        <v>#NUM!</v>
      </c>
      <c r="AG2798" s="82" t="e">
        <f t="shared" si="100"/>
        <v>#NUM!</v>
      </c>
      <c r="AH2798" s="82">
        <f>_xll.qlIndexFixing($Y$21,$AC2798,TRUE,_xll.ohTrigger(trigger))</f>
        <v>1.1317439397160458E-2</v>
      </c>
      <c r="AI2798" s="43" t="e">
        <f>_xll.qlIndexFixing($Y$6,$AC2798,TRUE,trigger)</f>
        <v>#NUM!</v>
      </c>
      <c r="AJ2798" s="45" t="e">
        <f t="shared" si="101"/>
        <v>#NUM!</v>
      </c>
    </row>
    <row r="2799" spans="28:36" x14ac:dyDescent="0.2">
      <c r="AB2799" s="114" t="s">
        <v>87</v>
      </c>
      <c r="AC2799" s="40">
        <f>_xll.qlInterestRateIndexFixingDate($Y$21,AD2799)</f>
        <v>59023</v>
      </c>
      <c r="AD2799" s="40">
        <f>_xll.qlCalendarAdvance(calendar,$AD2798,AB2799,,,trigger)</f>
        <v>59027</v>
      </c>
      <c r="AE2799" s="40">
        <f>_xll.qlInterestRateIndexMaturity($Y$21,AD2799,)</f>
        <v>59119</v>
      </c>
      <c r="AF2799" s="43" t="e">
        <f>_xll.qlTenorBasisValue(TenorBasis3M,AD2799,_xll.ohTrigger(trigger,$Y$36))</f>
        <v>#NUM!</v>
      </c>
      <c r="AG2799" s="82" t="e">
        <f t="shared" si="100"/>
        <v>#NUM!</v>
      </c>
      <c r="AH2799" s="82">
        <f>_xll.qlIndexFixing($Y$21,$AC2799,TRUE,_xll.ohTrigger(trigger))</f>
        <v>1.1316677250551155E-2</v>
      </c>
      <c r="AI2799" s="43" t="e">
        <f>_xll.qlIndexFixing($Y$6,$AC2799,TRUE,trigger)</f>
        <v>#NUM!</v>
      </c>
      <c r="AJ2799" s="45" t="e">
        <f t="shared" si="101"/>
        <v>#NUM!</v>
      </c>
    </row>
    <row r="2800" spans="28:36" x14ac:dyDescent="0.2">
      <c r="AB2800" s="114" t="s">
        <v>87</v>
      </c>
      <c r="AC2800" s="40">
        <f>_xll.qlInterestRateIndexFixingDate($Y$21,AD2800)</f>
        <v>59030</v>
      </c>
      <c r="AD2800" s="40">
        <f>_xll.qlCalendarAdvance(calendar,$AD2799,AB2800,,,trigger)</f>
        <v>59034</v>
      </c>
      <c r="AE2800" s="40">
        <f>_xll.qlInterestRateIndexMaturity($Y$21,AD2800,)</f>
        <v>59126</v>
      </c>
      <c r="AF2800" s="43" t="e">
        <f>_xll.qlTenorBasisValue(TenorBasis3M,AD2800,_xll.ohTrigger(trigger,$Y$36))</f>
        <v>#NUM!</v>
      </c>
      <c r="AG2800" s="82" t="e">
        <f t="shared" si="100"/>
        <v>#NUM!</v>
      </c>
      <c r="AH2800" s="82">
        <f>_xll.qlIndexFixing($Y$21,$AC2800,TRUE,_xll.ohTrigger(trigger))</f>
        <v>1.1315952075662321E-2</v>
      </c>
      <c r="AI2800" s="43" t="e">
        <f>_xll.qlIndexFixing($Y$6,$AC2800,TRUE,trigger)</f>
        <v>#NUM!</v>
      </c>
      <c r="AJ2800" s="45" t="e">
        <f t="shared" si="101"/>
        <v>#NUM!</v>
      </c>
    </row>
    <row r="2801" spans="28:36" x14ac:dyDescent="0.2">
      <c r="AB2801" s="114" t="s">
        <v>87</v>
      </c>
      <c r="AC2801" s="40">
        <f>_xll.qlInterestRateIndexFixingDate($Y$21,AD2801)</f>
        <v>59037</v>
      </c>
      <c r="AD2801" s="40">
        <f>_xll.qlCalendarAdvance(calendar,$AD2800,AB2801,,,trigger)</f>
        <v>59041</v>
      </c>
      <c r="AE2801" s="40">
        <f>_xll.qlInterestRateIndexMaturity($Y$21,AD2801,)</f>
        <v>59133</v>
      </c>
      <c r="AF2801" s="43" t="e">
        <f>_xll.qlTenorBasisValue(TenorBasis3M,AD2801,_xll.ohTrigger(trigger,$Y$36))</f>
        <v>#NUM!</v>
      </c>
      <c r="AG2801" s="82" t="e">
        <f t="shared" si="100"/>
        <v>#NUM!</v>
      </c>
      <c r="AH2801" s="82">
        <f>_xll.qlIndexFixing($Y$21,$AC2801,TRUE,_xll.ohTrigger(trigger))</f>
        <v>1.1315263872475709E-2</v>
      </c>
      <c r="AI2801" s="43" t="e">
        <f>_xll.qlIndexFixing($Y$6,$AC2801,TRUE,trigger)</f>
        <v>#NUM!</v>
      </c>
      <c r="AJ2801" s="45" t="e">
        <f t="shared" si="101"/>
        <v>#NUM!</v>
      </c>
    </row>
    <row r="2802" spans="28:36" x14ac:dyDescent="0.2">
      <c r="AB2802" s="114" t="s">
        <v>87</v>
      </c>
      <c r="AC2802" s="40">
        <f>_xll.qlInterestRateIndexFixingDate($Y$21,AD2802)</f>
        <v>59044</v>
      </c>
      <c r="AD2802" s="40">
        <f>_xll.qlCalendarAdvance(calendar,$AD2801,AB2802,,,trigger)</f>
        <v>59048</v>
      </c>
      <c r="AE2802" s="40">
        <f>_xll.qlInterestRateIndexMaturity($Y$21,AD2802,)</f>
        <v>59140</v>
      </c>
      <c r="AF2802" s="43" t="e">
        <f>_xll.qlTenorBasisValue(TenorBasis3M,AD2802,_xll.ohTrigger(trigger,$Y$36))</f>
        <v>#NUM!</v>
      </c>
      <c r="AG2802" s="82" t="e">
        <f t="shared" si="100"/>
        <v>#NUM!</v>
      </c>
      <c r="AH2802" s="82">
        <f>_xll.qlIndexFixing($Y$21,$AC2802,TRUE,_xll.ohTrigger(trigger))</f>
        <v>1.1314612640968728E-2</v>
      </c>
      <c r="AI2802" s="43" t="e">
        <f>_xll.qlIndexFixing($Y$6,$AC2802,TRUE,trigger)</f>
        <v>#NUM!</v>
      </c>
      <c r="AJ2802" s="45" t="e">
        <f t="shared" si="101"/>
        <v>#NUM!</v>
      </c>
    </row>
    <row r="2803" spans="28:36" x14ac:dyDescent="0.2">
      <c r="AB2803" s="114" t="s">
        <v>87</v>
      </c>
      <c r="AC2803" s="40">
        <f>_xll.qlInterestRateIndexFixingDate($Y$21,AD2803)</f>
        <v>59051</v>
      </c>
      <c r="AD2803" s="40">
        <f>_xll.qlCalendarAdvance(calendar,$AD2802,AB2803,,,trigger)</f>
        <v>59055</v>
      </c>
      <c r="AE2803" s="40">
        <f>_xll.qlInterestRateIndexMaturity($Y$21,AD2803,)</f>
        <v>59146</v>
      </c>
      <c r="AF2803" s="43" t="e">
        <f>_xll.qlTenorBasisValue(TenorBasis3M,AD2803,_xll.ohTrigger(trigger,$Y$36))</f>
        <v>#NUM!</v>
      </c>
      <c r="AG2803" s="82" t="e">
        <f t="shared" si="100"/>
        <v>#NUM!</v>
      </c>
      <c r="AH2803" s="82">
        <f>_xll.qlIndexFixing($Y$21,$AC2803,TRUE,_xll.ohTrigger(trigger))</f>
        <v>1.1313857662415178E-2</v>
      </c>
      <c r="AI2803" s="43" t="e">
        <f>_xll.qlIndexFixing($Y$6,$AC2803,TRUE,trigger)</f>
        <v>#NUM!</v>
      </c>
      <c r="AJ2803" s="45" t="e">
        <f t="shared" si="101"/>
        <v>#NUM!</v>
      </c>
    </row>
    <row r="2804" spans="28:36" x14ac:dyDescent="0.2">
      <c r="AB2804" s="114" t="s">
        <v>87</v>
      </c>
      <c r="AC2804" s="40">
        <f>_xll.qlInterestRateIndexFixingDate($Y$21,AD2804)</f>
        <v>59058</v>
      </c>
      <c r="AD2804" s="40">
        <f>_xll.qlCalendarAdvance(calendar,$AD2803,AB2804,,,trigger)</f>
        <v>59062</v>
      </c>
      <c r="AE2804" s="40">
        <f>_xll.qlInterestRateIndexMaturity($Y$21,AD2804,)</f>
        <v>59153</v>
      </c>
      <c r="AF2804" s="43" t="e">
        <f>_xll.qlTenorBasisValue(TenorBasis3M,AD2804,_xll.ohTrigger(trigger,$Y$36))</f>
        <v>#NUM!</v>
      </c>
      <c r="AG2804" s="82" t="e">
        <f t="shared" si="100"/>
        <v>#NUM!</v>
      </c>
      <c r="AH2804" s="82">
        <f>_xll.qlIndexFixing($Y$21,$AC2804,TRUE,_xll.ohTrigger(trigger))</f>
        <v>1.1313277751585492E-2</v>
      </c>
      <c r="AI2804" s="43" t="e">
        <f>_xll.qlIndexFixing($Y$6,$AC2804,TRUE,trigger)</f>
        <v>#NUM!</v>
      </c>
      <c r="AJ2804" s="45" t="e">
        <f t="shared" si="101"/>
        <v>#NUM!</v>
      </c>
    </row>
    <row r="2805" spans="28:36" x14ac:dyDescent="0.2">
      <c r="AB2805" s="114" t="s">
        <v>87</v>
      </c>
      <c r="AC2805" s="40">
        <f>_xll.qlInterestRateIndexFixingDate($Y$21,AD2805)</f>
        <v>59065</v>
      </c>
      <c r="AD2805" s="40">
        <f>_xll.qlCalendarAdvance(calendar,$AD2804,AB2805,,,trigger)</f>
        <v>59069</v>
      </c>
      <c r="AE2805" s="40">
        <f>_xll.qlInterestRateIndexMaturity($Y$21,AD2805,)</f>
        <v>59160</v>
      </c>
      <c r="AF2805" s="43" t="e">
        <f>_xll.qlTenorBasisValue(TenorBasis3M,AD2805,_xll.ohTrigger(trigger,$Y$36))</f>
        <v>#NUM!</v>
      </c>
      <c r="AG2805" s="82" t="e">
        <f t="shared" si="100"/>
        <v>#NUM!</v>
      </c>
      <c r="AH2805" s="82">
        <f>_xll.qlIndexFixing($Y$21,$AC2805,TRUE,_xll.ohTrigger(trigger))</f>
        <v>1.1312734811228202E-2</v>
      </c>
      <c r="AI2805" s="43" t="e">
        <f>_xll.qlIndexFixing($Y$6,$AC2805,TRUE,trigger)</f>
        <v>#NUM!</v>
      </c>
      <c r="AJ2805" s="45" t="e">
        <f t="shared" si="101"/>
        <v>#NUM!</v>
      </c>
    </row>
    <row r="2806" spans="28:36" x14ac:dyDescent="0.2">
      <c r="AB2806" s="114" t="s">
        <v>87</v>
      </c>
      <c r="AC2806" s="40">
        <f>_xll.qlInterestRateIndexFixingDate($Y$21,AD2806)</f>
        <v>59072</v>
      </c>
      <c r="AD2806" s="40">
        <f>_xll.qlCalendarAdvance(calendar,$AD2805,AB2806,,,trigger)</f>
        <v>59076</v>
      </c>
      <c r="AE2806" s="40">
        <f>_xll.qlInterestRateIndexMaturity($Y$21,AD2806,)</f>
        <v>59167</v>
      </c>
      <c r="AF2806" s="43" t="e">
        <f>_xll.qlTenorBasisValue(TenorBasis3M,AD2806,_xll.ohTrigger(trigger,$Y$36))</f>
        <v>#NUM!</v>
      </c>
      <c r="AG2806" s="82" t="e">
        <f t="shared" si="100"/>
        <v>#NUM!</v>
      </c>
      <c r="AH2806" s="82">
        <f>_xll.qlIndexFixing($Y$21,$AC2806,TRUE,_xll.ohTrigger(trigger))</f>
        <v>1.1312228841323109E-2</v>
      </c>
      <c r="AI2806" s="43" t="e">
        <f>_xll.qlIndexFixing($Y$6,$AC2806,TRUE,trigger)</f>
        <v>#NUM!</v>
      </c>
      <c r="AJ2806" s="45" t="e">
        <f t="shared" si="101"/>
        <v>#NUM!</v>
      </c>
    </row>
    <row r="2807" spans="28:36" x14ac:dyDescent="0.2">
      <c r="AB2807" s="114" t="s">
        <v>87</v>
      </c>
      <c r="AC2807" s="40">
        <f>_xll.qlInterestRateIndexFixingDate($Y$21,AD2807)</f>
        <v>59079</v>
      </c>
      <c r="AD2807" s="40">
        <f>_xll.qlCalendarAdvance(calendar,$AD2806,AB2807,,,trigger)</f>
        <v>59083</v>
      </c>
      <c r="AE2807" s="40">
        <f>_xll.qlInterestRateIndexMaturity($Y$21,AD2807,)</f>
        <v>59175</v>
      </c>
      <c r="AF2807" s="43" t="e">
        <f>_xll.qlTenorBasisValue(TenorBasis3M,AD2807,_xll.ohTrigger(trigger,$Y$36))</f>
        <v>#NUM!</v>
      </c>
      <c r="AG2807" s="82" t="e">
        <f t="shared" si="100"/>
        <v>#NUM!</v>
      </c>
      <c r="AH2807" s="82">
        <f>_xll.qlIndexFixing($Y$21,$AC2807,TRUE,_xll.ohTrigger(trigger))</f>
        <v>1.131191105805396E-2</v>
      </c>
      <c r="AI2807" s="43" t="e">
        <f>_xll.qlIndexFixing($Y$6,$AC2807,TRUE,trigger)</f>
        <v>#NUM!</v>
      </c>
      <c r="AJ2807" s="45" t="e">
        <f t="shared" si="101"/>
        <v>#NUM!</v>
      </c>
    </row>
    <row r="2808" spans="28:36" x14ac:dyDescent="0.2">
      <c r="AB2808" s="114" t="s">
        <v>87</v>
      </c>
      <c r="AC2808" s="40">
        <f>_xll.qlInterestRateIndexFixingDate($Y$21,AD2808)</f>
        <v>59086</v>
      </c>
      <c r="AD2808" s="40">
        <f>_xll.qlCalendarAdvance(calendar,$AD2807,AB2808,,,trigger)</f>
        <v>59090</v>
      </c>
      <c r="AE2808" s="40">
        <f>_xll.qlInterestRateIndexMaturity($Y$21,AD2808,)</f>
        <v>59182</v>
      </c>
      <c r="AF2808" s="43" t="e">
        <f>_xll.qlTenorBasisValue(TenorBasis3M,AD2808,_xll.ohTrigger(trigger,$Y$36))</f>
        <v>#NUM!</v>
      </c>
      <c r="AG2808" s="82" t="e">
        <f t="shared" si="100"/>
        <v>#NUM!</v>
      </c>
      <c r="AH2808" s="82">
        <f>_xll.qlIndexFixing($Y$21,$AC2808,TRUE,_xll.ohTrigger(trigger))</f>
        <v>1.1311481656287641E-2</v>
      </c>
      <c r="AI2808" s="43" t="e">
        <f>_xll.qlIndexFixing($Y$6,$AC2808,TRUE,trigger)</f>
        <v>#NUM!</v>
      </c>
      <c r="AJ2808" s="45" t="e">
        <f t="shared" si="101"/>
        <v>#NUM!</v>
      </c>
    </row>
    <row r="2809" spans="28:36" x14ac:dyDescent="0.2">
      <c r="AB2809" s="114" t="s">
        <v>87</v>
      </c>
      <c r="AC2809" s="40">
        <f>_xll.qlInterestRateIndexFixingDate($Y$21,AD2809)</f>
        <v>59093</v>
      </c>
      <c r="AD2809" s="40">
        <f>_xll.qlCalendarAdvance(calendar,$AD2808,AB2809,,,trigger)</f>
        <v>59097</v>
      </c>
      <c r="AE2809" s="40">
        <f>_xll.qlInterestRateIndexMaturity($Y$21,AD2809,)</f>
        <v>59189</v>
      </c>
      <c r="AF2809" s="43" t="e">
        <f>_xll.qlTenorBasisValue(TenorBasis3M,AD2809,_xll.ohTrigger(trigger,$Y$36))</f>
        <v>#NUM!</v>
      </c>
      <c r="AG2809" s="82" t="e">
        <f t="shared" si="100"/>
        <v>#NUM!</v>
      </c>
      <c r="AH2809" s="82">
        <f>_xll.qlIndexFixing($Y$21,$AC2809,TRUE,_xll.ohTrigger(trigger))</f>
        <v>1.131108922609669E-2</v>
      </c>
      <c r="AI2809" s="43" t="e">
        <f>_xll.qlIndexFixing($Y$6,$AC2809,TRUE,trigger)</f>
        <v>#NUM!</v>
      </c>
      <c r="AJ2809" s="45" t="e">
        <f t="shared" si="101"/>
        <v>#NUM!</v>
      </c>
    </row>
    <row r="2810" spans="28:36" x14ac:dyDescent="0.2">
      <c r="AB2810" s="114" t="s">
        <v>87</v>
      </c>
      <c r="AC2810" s="40">
        <f>_xll.qlInterestRateIndexFixingDate($Y$21,AD2810)</f>
        <v>59100</v>
      </c>
      <c r="AD2810" s="40">
        <f>_xll.qlCalendarAdvance(calendar,$AD2809,AB2810,,,trigger)</f>
        <v>59104</v>
      </c>
      <c r="AE2810" s="40">
        <f>_xll.qlInterestRateIndexMaturity($Y$21,AD2810,)</f>
        <v>59196</v>
      </c>
      <c r="AF2810" s="43" t="e">
        <f>_xll.qlTenorBasisValue(TenorBasis3M,AD2810,_xll.ohTrigger(trigger,$Y$36))</f>
        <v>#NUM!</v>
      </c>
      <c r="AG2810" s="82" t="e">
        <f t="shared" si="100"/>
        <v>#NUM!</v>
      </c>
      <c r="AH2810" s="82">
        <f>_xll.qlIndexFixing($Y$21,$AC2810,TRUE,_xll.ohTrigger(trigger))</f>
        <v>1.1310733767468072E-2</v>
      </c>
      <c r="AI2810" s="43" t="e">
        <f>_xll.qlIndexFixing($Y$6,$AC2810,TRUE,trigger)</f>
        <v>#NUM!</v>
      </c>
      <c r="AJ2810" s="45" t="e">
        <f t="shared" si="101"/>
        <v>#NUM!</v>
      </c>
    </row>
    <row r="2811" spans="28:36" x14ac:dyDescent="0.2">
      <c r="AB2811" s="114" t="s">
        <v>87</v>
      </c>
      <c r="AC2811" s="40">
        <f>_xll.qlInterestRateIndexFixingDate($Y$21,AD2811)</f>
        <v>59107</v>
      </c>
      <c r="AD2811" s="40">
        <f>_xll.qlCalendarAdvance(calendar,$AD2810,AB2811,,,trigger)</f>
        <v>59111</v>
      </c>
      <c r="AE2811" s="40">
        <f>_xll.qlInterestRateIndexMaturity($Y$21,AD2811,)</f>
        <v>59203</v>
      </c>
      <c r="AF2811" s="43" t="e">
        <f>_xll.qlTenorBasisValue(TenorBasis3M,AD2811,_xll.ohTrigger(trigger,$Y$36))</f>
        <v>#NUM!</v>
      </c>
      <c r="AG2811" s="82" t="e">
        <f t="shared" si="100"/>
        <v>#NUM!</v>
      </c>
      <c r="AH2811" s="82">
        <f>_xll.qlIndexFixing($Y$21,$AC2811,TRUE,_xll.ohTrigger(trigger))</f>
        <v>1.1310415280393097E-2</v>
      </c>
      <c r="AI2811" s="43" t="e">
        <f>_xll.qlIndexFixing($Y$6,$AC2811,TRUE,trigger)</f>
        <v>#NUM!</v>
      </c>
      <c r="AJ2811" s="45" t="e">
        <f t="shared" si="101"/>
        <v>#NUM!</v>
      </c>
    </row>
    <row r="2812" spans="28:36" x14ac:dyDescent="0.2">
      <c r="AB2812" s="114" t="s">
        <v>87</v>
      </c>
      <c r="AC2812" s="40">
        <f>_xll.qlInterestRateIndexFixingDate($Y$21,AD2812)</f>
        <v>59114</v>
      </c>
      <c r="AD2812" s="40">
        <f>_xll.qlCalendarAdvance(calendar,$AD2811,AB2812,,,trigger)</f>
        <v>59118</v>
      </c>
      <c r="AE2812" s="40">
        <f>_xll.qlInterestRateIndexMaturity($Y$21,AD2812,)</f>
        <v>59210</v>
      </c>
      <c r="AF2812" s="43" t="e">
        <f>_xll.qlTenorBasisValue(TenorBasis3M,AD2812,_xll.ohTrigger(trigger,$Y$36))</f>
        <v>#NUM!</v>
      </c>
      <c r="AG2812" s="82" t="e">
        <f t="shared" si="100"/>
        <v>#NUM!</v>
      </c>
      <c r="AH2812" s="82">
        <f>_xll.qlIndexFixing($Y$21,$AC2812,TRUE,_xll.ohTrigger(trigger))</f>
        <v>1.1310133764863079E-2</v>
      </c>
      <c r="AI2812" s="43" t="e">
        <f>_xll.qlIndexFixing($Y$6,$AC2812,TRUE,trigger)</f>
        <v>#NUM!</v>
      </c>
      <c r="AJ2812" s="45" t="e">
        <f t="shared" si="101"/>
        <v>#NUM!</v>
      </c>
    </row>
    <row r="2813" spans="28:36" x14ac:dyDescent="0.2">
      <c r="AB2813" s="114" t="s">
        <v>87</v>
      </c>
      <c r="AC2813" s="40">
        <f>_xll.qlInterestRateIndexFixingDate($Y$21,AD2813)</f>
        <v>59121</v>
      </c>
      <c r="AD2813" s="40">
        <f>_xll.qlCalendarAdvance(calendar,$AD2812,AB2813,,,trigger)</f>
        <v>59125</v>
      </c>
      <c r="AE2813" s="40">
        <f>_xll.qlInterestRateIndexMaturity($Y$21,AD2813,)</f>
        <v>59217</v>
      </c>
      <c r="AF2813" s="43" t="e">
        <f>_xll.qlTenorBasisValue(TenorBasis3M,AD2813,_xll.ohTrigger(trigger,$Y$36))</f>
        <v>#NUM!</v>
      </c>
      <c r="AG2813" s="82" t="e">
        <f t="shared" si="100"/>
        <v>#NUM!</v>
      </c>
      <c r="AH2813" s="82">
        <f>_xll.qlIndexFixing($Y$21,$AC2813,TRUE,_xll.ohTrigger(trigger))</f>
        <v>1.1309889220868461E-2</v>
      </c>
      <c r="AI2813" s="43" t="e">
        <f>_xll.qlIndexFixing($Y$6,$AC2813,TRUE,trigger)</f>
        <v>#NUM!</v>
      </c>
      <c r="AJ2813" s="45" t="e">
        <f t="shared" si="101"/>
        <v>#NUM!</v>
      </c>
    </row>
    <row r="2814" spans="28:36" x14ac:dyDescent="0.2">
      <c r="AB2814" s="114" t="s">
        <v>87</v>
      </c>
      <c r="AC2814" s="40">
        <f>_xll.qlInterestRateIndexFixingDate($Y$21,AD2814)</f>
        <v>59128</v>
      </c>
      <c r="AD2814" s="40">
        <f>_xll.qlCalendarAdvance(calendar,$AD2813,AB2814,,,trigger)</f>
        <v>59132</v>
      </c>
      <c r="AE2814" s="40">
        <f>_xll.qlInterestRateIndexMaturity($Y$21,AD2814,)</f>
        <v>59224</v>
      </c>
      <c r="AF2814" s="43" t="e">
        <f>_xll.qlTenorBasisValue(TenorBasis3M,AD2814,_xll.ohTrigger(trigger,$Y$36))</f>
        <v>#NUM!</v>
      </c>
      <c r="AG2814" s="82" t="e">
        <f t="shared" si="100"/>
        <v>#NUM!</v>
      </c>
      <c r="AH2814" s="82">
        <f>_xll.qlIndexFixing($Y$21,$AC2814,TRUE,_xll.ohTrigger(trigger))</f>
        <v>1.1309681648405763E-2</v>
      </c>
      <c r="AI2814" s="43" t="e">
        <f>_xll.qlIndexFixing($Y$6,$AC2814,TRUE,trigger)</f>
        <v>#NUM!</v>
      </c>
      <c r="AJ2814" s="45" t="e">
        <f t="shared" si="101"/>
        <v>#NUM!</v>
      </c>
    </row>
    <row r="2815" spans="28:36" x14ac:dyDescent="0.2">
      <c r="AB2815" s="114" t="s">
        <v>87</v>
      </c>
      <c r="AC2815" s="40">
        <f>_xll.qlInterestRateIndexFixingDate($Y$21,AD2815)</f>
        <v>59135</v>
      </c>
      <c r="AD2815" s="40">
        <f>_xll.qlCalendarAdvance(calendar,$AD2814,AB2815,,,trigger)</f>
        <v>59139</v>
      </c>
      <c r="AE2815" s="40">
        <f>_xll.qlInterestRateIndexMaturity($Y$21,AD2815,)</f>
        <v>59230</v>
      </c>
      <c r="AF2815" s="43" t="e">
        <f>_xll.qlTenorBasisValue(TenorBasis3M,AD2815,_xll.ohTrigger(trigger,$Y$36))</f>
        <v>#NUM!</v>
      </c>
      <c r="AG2815" s="82" t="e">
        <f t="shared" si="100"/>
        <v>#NUM!</v>
      </c>
      <c r="AH2815" s="82">
        <f>_xll.qlIndexFixing($Y$21,$AC2815,TRUE,_xll.ohTrigger(trigger))</f>
        <v>1.1309338780631248E-2</v>
      </c>
      <c r="AI2815" s="43" t="e">
        <f>_xll.qlIndexFixing($Y$6,$AC2815,TRUE,trigger)</f>
        <v>#NUM!</v>
      </c>
      <c r="AJ2815" s="45" t="e">
        <f t="shared" si="101"/>
        <v>#NUM!</v>
      </c>
    </row>
    <row r="2816" spans="28:36" x14ac:dyDescent="0.2">
      <c r="AB2816" s="114" t="s">
        <v>87</v>
      </c>
      <c r="AC2816" s="40">
        <f>_xll.qlInterestRateIndexFixingDate($Y$21,AD2816)</f>
        <v>59142</v>
      </c>
      <c r="AD2816" s="40">
        <f>_xll.qlCalendarAdvance(calendar,$AD2815,AB2816,,,trigger)</f>
        <v>59146</v>
      </c>
      <c r="AE2816" s="40">
        <f>_xll.qlInterestRateIndexMaturity($Y$21,AD2816,)</f>
        <v>59236</v>
      </c>
      <c r="AF2816" s="43" t="e">
        <f>_xll.qlTenorBasisValue(TenorBasis3M,AD2816,_xll.ohTrigger(trigger,$Y$36))</f>
        <v>#NUM!</v>
      </c>
      <c r="AG2816" s="82" t="e">
        <f t="shared" si="100"/>
        <v>#NUM!</v>
      </c>
      <c r="AH2816" s="82">
        <f>_xll.qlIndexFixing($Y$21,$AC2816,TRUE,_xll.ohTrigger(trigger))</f>
        <v>1.1309027866324151E-2</v>
      </c>
      <c r="AI2816" s="43" t="e">
        <f>_xll.qlIndexFixing($Y$6,$AC2816,TRUE,trigger)</f>
        <v>#NUM!</v>
      </c>
      <c r="AJ2816" s="45" t="e">
        <f t="shared" si="101"/>
        <v>#NUM!</v>
      </c>
    </row>
    <row r="2817" spans="28:36" x14ac:dyDescent="0.2">
      <c r="AB2817" s="114" t="s">
        <v>87</v>
      </c>
      <c r="AC2817" s="40">
        <f>_xll.qlInterestRateIndexFixingDate($Y$21,AD2817)</f>
        <v>59149</v>
      </c>
      <c r="AD2817" s="40">
        <f>_xll.qlCalendarAdvance(calendar,$AD2816,AB2817,,,trigger)</f>
        <v>59153</v>
      </c>
      <c r="AE2817" s="40">
        <f>_xll.qlInterestRateIndexMaturity($Y$21,AD2817,)</f>
        <v>59243</v>
      </c>
      <c r="AF2817" s="43" t="e">
        <f>_xll.qlTenorBasisValue(TenorBasis3M,AD2817,_xll.ohTrigger(trigger,$Y$36))</f>
        <v>#NUM!</v>
      </c>
      <c r="AG2817" s="82" t="e">
        <f t="shared" si="100"/>
        <v>#NUM!</v>
      </c>
      <c r="AH2817" s="82">
        <f>_xll.qlIndexFixing($Y$21,$AC2817,TRUE,_xll.ohTrigger(trigger))</f>
        <v>1.1308925933168901E-2</v>
      </c>
      <c r="AI2817" s="43" t="e">
        <f>_xll.qlIndexFixing($Y$6,$AC2817,TRUE,trigger)</f>
        <v>#NUM!</v>
      </c>
      <c r="AJ2817" s="45" t="e">
        <f t="shared" si="101"/>
        <v>#NUM!</v>
      </c>
    </row>
    <row r="2818" spans="28:36" x14ac:dyDescent="0.2">
      <c r="AB2818" s="114" t="s">
        <v>87</v>
      </c>
      <c r="AC2818" s="40">
        <f>_xll.qlInterestRateIndexFixingDate($Y$21,AD2818)</f>
        <v>59156</v>
      </c>
      <c r="AD2818" s="40">
        <f>_xll.qlCalendarAdvance(calendar,$AD2817,AB2818,,,trigger)</f>
        <v>59160</v>
      </c>
      <c r="AE2818" s="40">
        <f>_xll.qlInterestRateIndexMaturity($Y$21,AD2818,)</f>
        <v>59250</v>
      </c>
      <c r="AF2818" s="43" t="e">
        <f>_xll.qlTenorBasisValue(TenorBasis3M,AD2818,_xll.ohTrigger(trigger,$Y$36))</f>
        <v>#NUM!</v>
      </c>
      <c r="AG2818" s="82" t="e">
        <f t="shared" si="100"/>
        <v>#NUM!</v>
      </c>
      <c r="AH2818" s="82">
        <f>_xll.qlIndexFixing($Y$21,$AC2818,TRUE,_xll.ohTrigger(trigger))</f>
        <v>1.1308860969206691E-2</v>
      </c>
      <c r="AI2818" s="43" t="e">
        <f>_xll.qlIndexFixing($Y$6,$AC2818,TRUE,trigger)</f>
        <v>#NUM!</v>
      </c>
      <c r="AJ2818" s="45" t="e">
        <f t="shared" si="101"/>
        <v>#NUM!</v>
      </c>
    </row>
    <row r="2819" spans="28:36" x14ac:dyDescent="0.2">
      <c r="AB2819" s="114" t="s">
        <v>87</v>
      </c>
      <c r="AC2819" s="40">
        <f>_xll.qlInterestRateIndexFixingDate($Y$21,AD2819)</f>
        <v>59162</v>
      </c>
      <c r="AD2819" s="40">
        <f>_xll.qlCalendarAdvance(calendar,$AD2818,AB2819,,,trigger)</f>
        <v>59167</v>
      </c>
      <c r="AE2819" s="40">
        <f>_xll.qlInterestRateIndexMaturity($Y$21,AD2819,)</f>
        <v>59258</v>
      </c>
      <c r="AF2819" s="43" t="e">
        <f>_xll.qlTenorBasisValue(TenorBasis3M,AD2819,_xll.ohTrigger(trigger,$Y$36))</f>
        <v>#NUM!</v>
      </c>
      <c r="AG2819" s="82" t="e">
        <f t="shared" si="100"/>
        <v>#NUM!</v>
      </c>
      <c r="AH2819" s="82">
        <f>_xll.qlIndexFixing($Y$21,$AC2819,TRUE,_xll.ohTrigger(trigger))</f>
        <v>1.1309015538879641E-2</v>
      </c>
      <c r="AI2819" s="43" t="e">
        <f>_xll.qlIndexFixing($Y$6,$AC2819,TRUE,trigger)</f>
        <v>#NUM!</v>
      </c>
      <c r="AJ2819" s="45" t="e">
        <f t="shared" si="101"/>
        <v>#NUM!</v>
      </c>
    </row>
    <row r="2820" spans="28:36" x14ac:dyDescent="0.2">
      <c r="AB2820" s="114" t="s">
        <v>87</v>
      </c>
      <c r="AC2820" s="40">
        <f>_xll.qlInterestRateIndexFixingDate($Y$21,AD2820)</f>
        <v>59170</v>
      </c>
      <c r="AD2820" s="40">
        <f>_xll.qlCalendarAdvance(calendar,$AD2819,AB2820,,,trigger)</f>
        <v>59174</v>
      </c>
      <c r="AE2820" s="40">
        <f>_xll.qlInterestRateIndexMaturity($Y$21,AD2820,)</f>
        <v>59264</v>
      </c>
      <c r="AF2820" s="43" t="e">
        <f>_xll.qlTenorBasisValue(TenorBasis3M,AD2820,_xll.ohTrigger(trigger,$Y$36))</f>
        <v>#NUM!</v>
      </c>
      <c r="AG2820" s="82" t="e">
        <f t="shared" ref="AG2820:AG2883" si="102">AI2820</f>
        <v>#NUM!</v>
      </c>
      <c r="AH2820" s="82">
        <f>_xll.qlIndexFixing($Y$21,$AC2820,TRUE,_xll.ohTrigger(trigger))</f>
        <v>1.1308841948856063E-2</v>
      </c>
      <c r="AI2820" s="43" t="e">
        <f>_xll.qlIndexFixing($Y$6,$AC2820,TRUE,trigger)</f>
        <v>#NUM!</v>
      </c>
      <c r="AJ2820" s="45" t="e">
        <f t="shared" ref="AJ2820:AJ2883" si="103">(AH2820-AI2820)*10000</f>
        <v>#NUM!</v>
      </c>
    </row>
    <row r="2821" spans="28:36" x14ac:dyDescent="0.2">
      <c r="AB2821" s="114" t="s">
        <v>87</v>
      </c>
      <c r="AC2821" s="40">
        <f>_xll.qlInterestRateIndexFixingDate($Y$21,AD2821)</f>
        <v>59177</v>
      </c>
      <c r="AD2821" s="40">
        <f>_xll.qlCalendarAdvance(calendar,$AD2820,AB2821,,,trigger)</f>
        <v>59181</v>
      </c>
      <c r="AE2821" s="40">
        <f>_xll.qlInterestRateIndexMaturity($Y$21,AD2821,)</f>
        <v>59271</v>
      </c>
      <c r="AF2821" s="43" t="e">
        <f>_xll.qlTenorBasisValue(TenorBasis3M,AD2821,_xll.ohTrigger(trigger,$Y$36))</f>
        <v>#NUM!</v>
      </c>
      <c r="AG2821" s="82" t="e">
        <f t="shared" si="102"/>
        <v>#NUM!</v>
      </c>
      <c r="AH2821" s="82">
        <f>_xll.qlIndexFixing($Y$21,$AC2821,TRUE,_xll.ohTrigger(trigger))</f>
        <v>1.1308887892466757E-2</v>
      </c>
      <c r="AI2821" s="43" t="e">
        <f>_xll.qlIndexFixing($Y$6,$AC2821,TRUE,trigger)</f>
        <v>#NUM!</v>
      </c>
      <c r="AJ2821" s="45" t="e">
        <f t="shared" si="103"/>
        <v>#NUM!</v>
      </c>
    </row>
    <row r="2822" spans="28:36" x14ac:dyDescent="0.2">
      <c r="AB2822" s="114" t="s">
        <v>87</v>
      </c>
      <c r="AC2822" s="40">
        <f>_xll.qlInterestRateIndexFixingDate($Y$21,AD2822)</f>
        <v>59184</v>
      </c>
      <c r="AD2822" s="40">
        <f>_xll.qlCalendarAdvance(calendar,$AD2821,AB2822,,,trigger)</f>
        <v>59188</v>
      </c>
      <c r="AE2822" s="40">
        <f>_xll.qlInterestRateIndexMaturity($Y$21,AD2822,)</f>
        <v>59278</v>
      </c>
      <c r="AF2822" s="43" t="e">
        <f>_xll.qlTenorBasisValue(TenorBasis3M,AD2822,_xll.ohTrigger(trigger,$Y$36))</f>
        <v>#NUM!</v>
      </c>
      <c r="AG2822" s="82" t="e">
        <f t="shared" si="102"/>
        <v>#NUM!</v>
      </c>
      <c r="AH2822" s="82">
        <f>_xll.qlIndexFixing($Y$21,$AC2822,TRUE,_xll.ohTrigger(trigger))</f>
        <v>1.1308970805269603E-2</v>
      </c>
      <c r="AI2822" s="43" t="e">
        <f>_xll.qlIndexFixing($Y$6,$AC2822,TRUE,trigger)</f>
        <v>#NUM!</v>
      </c>
      <c r="AJ2822" s="45" t="e">
        <f t="shared" si="103"/>
        <v>#NUM!</v>
      </c>
    </row>
    <row r="2823" spans="28:36" x14ac:dyDescent="0.2">
      <c r="AB2823" s="114" t="s">
        <v>87</v>
      </c>
      <c r="AC2823" s="40">
        <f>_xll.qlInterestRateIndexFixingDate($Y$21,AD2823)</f>
        <v>59191</v>
      </c>
      <c r="AD2823" s="40">
        <f>_xll.qlCalendarAdvance(calendar,$AD2822,AB2823,,,trigger)</f>
        <v>59195</v>
      </c>
      <c r="AE2823" s="40">
        <f>_xll.qlInterestRateIndexMaturity($Y$21,AD2823,)</f>
        <v>59285</v>
      </c>
      <c r="AF2823" s="43" t="e">
        <f>_xll.qlTenorBasisValue(TenorBasis3M,AD2823,_xll.ohTrigger(trigger,$Y$36))</f>
        <v>#NUM!</v>
      </c>
      <c r="AG2823" s="82" t="e">
        <f t="shared" si="102"/>
        <v>#NUM!</v>
      </c>
      <c r="AH2823" s="82">
        <f>_xll.qlIndexFixing($Y$21,$AC2823,TRUE,_xll.ohTrigger(trigger))</f>
        <v>1.1309090687267265E-2</v>
      </c>
      <c r="AI2823" s="43" t="e">
        <f>_xll.qlIndexFixing($Y$6,$AC2823,TRUE,trigger)</f>
        <v>#NUM!</v>
      </c>
      <c r="AJ2823" s="45" t="e">
        <f t="shared" si="103"/>
        <v>#NUM!</v>
      </c>
    </row>
    <row r="2824" spans="28:36" x14ac:dyDescent="0.2">
      <c r="AB2824" s="114" t="s">
        <v>87</v>
      </c>
      <c r="AC2824" s="40">
        <f>_xll.qlInterestRateIndexFixingDate($Y$21,AD2824)</f>
        <v>59198</v>
      </c>
      <c r="AD2824" s="40">
        <f>_xll.qlCalendarAdvance(calendar,$AD2823,AB2824,,,trigger)</f>
        <v>59202</v>
      </c>
      <c r="AE2824" s="40">
        <f>_xll.qlInterestRateIndexMaturity($Y$21,AD2824,)</f>
        <v>59289</v>
      </c>
      <c r="AF2824" s="43" t="e">
        <f>_xll.qlTenorBasisValue(TenorBasis3M,AD2824,_xll.ohTrigger(trigger,$Y$36))</f>
        <v>#NUM!</v>
      </c>
      <c r="AG2824" s="82" t="e">
        <f t="shared" si="102"/>
        <v>#NUM!</v>
      </c>
      <c r="AH2824" s="82">
        <f>_xll.qlIndexFixing($Y$21,$AC2824,TRUE,_xll.ohTrigger(trigger))</f>
        <v>1.1308661732994366E-2</v>
      </c>
      <c r="AI2824" s="43" t="e">
        <f>_xll.qlIndexFixing($Y$6,$AC2824,TRUE,trigger)</f>
        <v>#NUM!</v>
      </c>
      <c r="AJ2824" s="45" t="e">
        <f t="shared" si="103"/>
        <v>#NUM!</v>
      </c>
    </row>
    <row r="2825" spans="28:36" x14ac:dyDescent="0.2">
      <c r="AB2825" s="114" t="s">
        <v>87</v>
      </c>
      <c r="AC2825" s="40">
        <f>_xll.qlInterestRateIndexFixingDate($Y$21,AD2825)</f>
        <v>59205</v>
      </c>
      <c r="AD2825" s="40">
        <f>_xll.qlCalendarAdvance(calendar,$AD2824,AB2825,,,trigger)</f>
        <v>59209</v>
      </c>
      <c r="AE2825" s="40">
        <f>_xll.qlInterestRateIndexMaturity($Y$21,AD2825,)</f>
        <v>59299</v>
      </c>
      <c r="AF2825" s="43" t="e">
        <f>_xll.qlTenorBasisValue(TenorBasis3M,AD2825,_xll.ohTrigger(trigger,$Y$36))</f>
        <v>#NUM!</v>
      </c>
      <c r="AG2825" s="82" t="e">
        <f t="shared" si="102"/>
        <v>#NUM!</v>
      </c>
      <c r="AH2825" s="82">
        <f>_xll.qlIndexFixing($Y$21,$AC2825,TRUE,_xll.ohTrigger(trigger))</f>
        <v>1.1309441358860362E-2</v>
      </c>
      <c r="AI2825" s="43" t="e">
        <f>_xll.qlIndexFixing($Y$6,$AC2825,TRUE,trigger)</f>
        <v>#NUM!</v>
      </c>
      <c r="AJ2825" s="45" t="e">
        <f t="shared" si="103"/>
        <v>#NUM!</v>
      </c>
    </row>
    <row r="2826" spans="28:36" x14ac:dyDescent="0.2">
      <c r="AB2826" s="114" t="s">
        <v>87</v>
      </c>
      <c r="AC2826" s="40">
        <f>_xll.qlInterestRateIndexFixingDate($Y$21,AD2826)</f>
        <v>59212</v>
      </c>
      <c r="AD2826" s="40">
        <f>_xll.qlCalendarAdvance(calendar,$AD2825,AB2826,,,trigger)</f>
        <v>59216</v>
      </c>
      <c r="AE2826" s="40">
        <f>_xll.qlInterestRateIndexMaturity($Y$21,AD2826,)</f>
        <v>59306</v>
      </c>
      <c r="AF2826" s="43" t="e">
        <f>_xll.qlTenorBasisValue(TenorBasis3M,AD2826,_xll.ohTrigger(trigger,$Y$36))</f>
        <v>#NUM!</v>
      </c>
      <c r="AG2826" s="82" t="e">
        <f t="shared" si="102"/>
        <v>#NUM!</v>
      </c>
      <c r="AH2826" s="82">
        <f>_xll.qlIndexFixing($Y$21,$AC2826,TRUE,_xll.ohTrigger(trigger))</f>
        <v>1.1309672148466454E-2</v>
      </c>
      <c r="AI2826" s="43" t="e">
        <f>_xll.qlIndexFixing($Y$6,$AC2826,TRUE,trigger)</f>
        <v>#NUM!</v>
      </c>
      <c r="AJ2826" s="45" t="e">
        <f t="shared" si="103"/>
        <v>#NUM!</v>
      </c>
    </row>
    <row r="2827" spans="28:36" x14ac:dyDescent="0.2">
      <c r="AB2827" s="114" t="s">
        <v>87</v>
      </c>
      <c r="AC2827" s="40">
        <f>_xll.qlInterestRateIndexFixingDate($Y$21,AD2827)</f>
        <v>59219</v>
      </c>
      <c r="AD2827" s="40">
        <f>_xll.qlCalendarAdvance(calendar,$AD2826,AB2827,,,trigger)</f>
        <v>59223</v>
      </c>
      <c r="AE2827" s="40">
        <f>_xll.qlInterestRateIndexMaturity($Y$21,AD2827,)</f>
        <v>59313</v>
      </c>
      <c r="AF2827" s="43" t="e">
        <f>_xll.qlTenorBasisValue(TenorBasis3M,AD2827,_xll.ohTrigger(trigger,$Y$36))</f>
        <v>#NUM!</v>
      </c>
      <c r="AG2827" s="82" t="e">
        <f t="shared" si="102"/>
        <v>#NUM!</v>
      </c>
      <c r="AH2827" s="82">
        <f>_xll.qlIndexFixing($Y$21,$AC2827,TRUE,_xll.ohTrigger(trigger))</f>
        <v>1.1309939907284239E-2</v>
      </c>
      <c r="AI2827" s="43" t="e">
        <f>_xll.qlIndexFixing($Y$6,$AC2827,TRUE,trigger)</f>
        <v>#NUM!</v>
      </c>
      <c r="AJ2827" s="45" t="e">
        <f t="shared" si="103"/>
        <v>#NUM!</v>
      </c>
    </row>
    <row r="2828" spans="28:36" x14ac:dyDescent="0.2">
      <c r="AB2828" s="114" t="s">
        <v>87</v>
      </c>
      <c r="AC2828" s="40">
        <f>_xll.qlInterestRateIndexFixingDate($Y$21,AD2828)</f>
        <v>59226</v>
      </c>
      <c r="AD2828" s="40">
        <f>_xll.qlCalendarAdvance(calendar,$AD2827,AB2828,,,trigger)</f>
        <v>59230</v>
      </c>
      <c r="AE2828" s="40">
        <f>_xll.qlInterestRateIndexMaturity($Y$21,AD2828,)</f>
        <v>59322</v>
      </c>
      <c r="AF2828" s="43" t="e">
        <f>_xll.qlTenorBasisValue(TenorBasis3M,AD2828,_xll.ohTrigger(trigger,$Y$36))</f>
        <v>#NUM!</v>
      </c>
      <c r="AG2828" s="82" t="e">
        <f t="shared" si="102"/>
        <v>#NUM!</v>
      </c>
      <c r="AH2828" s="82">
        <f>_xll.qlIndexFixing($Y$21,$AC2828,TRUE,_xll.ohTrigger(trigger))</f>
        <v>1.1310657643143835E-2</v>
      </c>
      <c r="AI2828" s="43" t="e">
        <f>_xll.qlIndexFixing($Y$6,$AC2828,TRUE,trigger)</f>
        <v>#NUM!</v>
      </c>
      <c r="AJ2828" s="45" t="e">
        <f t="shared" si="103"/>
        <v>#NUM!</v>
      </c>
    </row>
    <row r="2829" spans="28:36" x14ac:dyDescent="0.2">
      <c r="AB2829" s="114" t="s">
        <v>87</v>
      </c>
      <c r="AC2829" s="40">
        <f>_xll.qlInterestRateIndexFixingDate($Y$21,AD2829)</f>
        <v>59233</v>
      </c>
      <c r="AD2829" s="40">
        <f>_xll.qlCalendarAdvance(calendar,$AD2828,AB2829,,,trigger)</f>
        <v>59237</v>
      </c>
      <c r="AE2829" s="40">
        <f>_xll.qlInterestRateIndexMaturity($Y$21,AD2829,)</f>
        <v>59329</v>
      </c>
      <c r="AF2829" s="43" t="e">
        <f>_xll.qlTenorBasisValue(TenorBasis3M,AD2829,_xll.ohTrigger(trigger,$Y$36))</f>
        <v>#NUM!</v>
      </c>
      <c r="AG2829" s="82" t="e">
        <f t="shared" si="102"/>
        <v>#NUM!</v>
      </c>
      <c r="AH2829" s="82">
        <f>_xll.qlIndexFixing($Y$21,$AC2829,TRUE,_xll.ohTrigger(trigger))</f>
        <v>1.1311004643505323E-2</v>
      </c>
      <c r="AI2829" s="43" t="e">
        <f>_xll.qlIndexFixing($Y$6,$AC2829,TRUE,trigger)</f>
        <v>#NUM!</v>
      </c>
      <c r="AJ2829" s="45" t="e">
        <f t="shared" si="103"/>
        <v>#NUM!</v>
      </c>
    </row>
    <row r="2830" spans="28:36" x14ac:dyDescent="0.2">
      <c r="AB2830" s="114" t="s">
        <v>87</v>
      </c>
      <c r="AC2830" s="40">
        <f>_xll.qlInterestRateIndexFixingDate($Y$21,AD2830)</f>
        <v>59240</v>
      </c>
      <c r="AD2830" s="40">
        <f>_xll.qlCalendarAdvance(calendar,$AD2829,AB2830,,,trigger)</f>
        <v>59244</v>
      </c>
      <c r="AE2830" s="40">
        <f>_xll.qlInterestRateIndexMaturity($Y$21,AD2830,)</f>
        <v>59336</v>
      </c>
      <c r="AF2830" s="43" t="e">
        <f>_xll.qlTenorBasisValue(TenorBasis3M,AD2830,_xll.ohTrigger(trigger,$Y$36))</f>
        <v>#NUM!</v>
      </c>
      <c r="AG2830" s="82" t="e">
        <f t="shared" si="102"/>
        <v>#NUM!</v>
      </c>
      <c r="AH2830" s="82">
        <f>_xll.qlIndexFixing($Y$21,$AC2830,TRUE,_xll.ohTrigger(trigger))</f>
        <v>1.1311388615428276E-2</v>
      </c>
      <c r="AI2830" s="43" t="e">
        <f>_xll.qlIndexFixing($Y$6,$AC2830,TRUE,trigger)</f>
        <v>#NUM!</v>
      </c>
      <c r="AJ2830" s="45" t="e">
        <f t="shared" si="103"/>
        <v>#NUM!</v>
      </c>
    </row>
    <row r="2831" spans="28:36" x14ac:dyDescent="0.2">
      <c r="AB2831" s="114" t="s">
        <v>87</v>
      </c>
      <c r="AC2831" s="40">
        <f>_xll.qlInterestRateIndexFixingDate($Y$21,AD2831)</f>
        <v>59247</v>
      </c>
      <c r="AD2831" s="40">
        <f>_xll.qlCalendarAdvance(calendar,$AD2830,AB2831,,,trigger)</f>
        <v>59251</v>
      </c>
      <c r="AE2831" s="40">
        <f>_xll.qlInterestRateIndexMaturity($Y$21,AD2831,)</f>
        <v>59343</v>
      </c>
      <c r="AF2831" s="43" t="e">
        <f>_xll.qlTenorBasisValue(TenorBasis3M,AD2831,_xll.ohTrigger(trigger,$Y$36))</f>
        <v>#NUM!</v>
      </c>
      <c r="AG2831" s="82" t="e">
        <f t="shared" si="102"/>
        <v>#NUM!</v>
      </c>
      <c r="AH2831" s="82">
        <f>_xll.qlIndexFixing($Y$21,$AC2831,TRUE,_xll.ohTrigger(trigger))</f>
        <v>1.1311809558923989E-2</v>
      </c>
      <c r="AI2831" s="43" t="e">
        <f>_xll.qlIndexFixing($Y$6,$AC2831,TRUE,trigger)</f>
        <v>#NUM!</v>
      </c>
      <c r="AJ2831" s="45" t="e">
        <f t="shared" si="103"/>
        <v>#NUM!</v>
      </c>
    </row>
    <row r="2832" spans="28:36" x14ac:dyDescent="0.2">
      <c r="AB2832" s="114" t="s">
        <v>87</v>
      </c>
      <c r="AC2832" s="40">
        <f>_xll.qlInterestRateIndexFixingDate($Y$21,AD2832)</f>
        <v>59252</v>
      </c>
      <c r="AD2832" s="40">
        <f>_xll.qlCalendarAdvance(calendar,$AD2831,AB2832,,,trigger)</f>
        <v>59258</v>
      </c>
      <c r="AE2832" s="40">
        <f>_xll.qlInterestRateIndexMaturity($Y$21,AD2832,)</f>
        <v>59350</v>
      </c>
      <c r="AF2832" s="43" t="e">
        <f>_xll.qlTenorBasisValue(TenorBasis3M,AD2832,_xll.ohTrigger(trigger,$Y$36))</f>
        <v>#NUM!</v>
      </c>
      <c r="AG2832" s="82" t="e">
        <f t="shared" si="102"/>
        <v>#NUM!</v>
      </c>
      <c r="AH2832" s="82">
        <f>_xll.qlIndexFixing($Y$21,$AC2832,TRUE,_xll.ohTrigger(trigger))</f>
        <v>1.1312267474003757E-2</v>
      </c>
      <c r="AI2832" s="43" t="e">
        <f>_xll.qlIndexFixing($Y$6,$AC2832,TRUE,trigger)</f>
        <v>#NUM!</v>
      </c>
      <c r="AJ2832" s="45" t="e">
        <f t="shared" si="103"/>
        <v>#NUM!</v>
      </c>
    </row>
    <row r="2833" spans="28:36" x14ac:dyDescent="0.2">
      <c r="AB2833" s="114" t="s">
        <v>87</v>
      </c>
      <c r="AC2833" s="40">
        <f>_xll.qlInterestRateIndexFixingDate($Y$21,AD2833)</f>
        <v>59261</v>
      </c>
      <c r="AD2833" s="40">
        <f>_xll.qlCalendarAdvance(calendar,$AD2832,AB2833,,,trigger)</f>
        <v>59265</v>
      </c>
      <c r="AE2833" s="40">
        <f>_xll.qlInterestRateIndexMaturity($Y$21,AD2833,)</f>
        <v>59356</v>
      </c>
      <c r="AF2833" s="43" t="e">
        <f>_xll.qlTenorBasisValue(TenorBasis3M,AD2833,_xll.ohTrigger(trigger,$Y$36))</f>
        <v>#NUM!</v>
      </c>
      <c r="AG2833" s="82" t="e">
        <f t="shared" si="102"/>
        <v>#NUM!</v>
      </c>
      <c r="AH2833" s="82">
        <f>_xll.qlIndexFixing($Y$21,$AC2833,TRUE,_xll.ohTrigger(trigger))</f>
        <v>1.1312542458494902E-2</v>
      </c>
      <c r="AI2833" s="43" t="e">
        <f>_xll.qlIndexFixing($Y$6,$AC2833,TRUE,trigger)</f>
        <v>#NUM!</v>
      </c>
      <c r="AJ2833" s="45" t="e">
        <f t="shared" si="103"/>
        <v>#NUM!</v>
      </c>
    </row>
    <row r="2834" spans="28:36" x14ac:dyDescent="0.2">
      <c r="AB2834" s="114" t="s">
        <v>87</v>
      </c>
      <c r="AC2834" s="40">
        <f>_xll.qlInterestRateIndexFixingDate($Y$21,AD2834)</f>
        <v>59268</v>
      </c>
      <c r="AD2834" s="40">
        <f>_xll.qlCalendarAdvance(calendar,$AD2833,AB2834,,,trigger)</f>
        <v>59272</v>
      </c>
      <c r="AE2834" s="40">
        <f>_xll.qlInterestRateIndexMaturity($Y$21,AD2834,)</f>
        <v>59363</v>
      </c>
      <c r="AF2834" s="43" t="e">
        <f>_xll.qlTenorBasisValue(TenorBasis3M,AD2834,_xll.ohTrigger(trigger,$Y$36))</f>
        <v>#NUM!</v>
      </c>
      <c r="AG2834" s="82" t="e">
        <f t="shared" si="102"/>
        <v>#NUM!</v>
      </c>
      <c r="AH2834" s="82">
        <f>_xll.qlIndexFixing($Y$21,$AC2834,TRUE,_xll.ohTrigger(trigger))</f>
        <v>1.1313071659345954E-2</v>
      </c>
      <c r="AI2834" s="43" t="e">
        <f>_xll.qlIndexFixing($Y$6,$AC2834,TRUE,trigger)</f>
        <v>#NUM!</v>
      </c>
      <c r="AJ2834" s="45" t="e">
        <f t="shared" si="103"/>
        <v>#NUM!</v>
      </c>
    </row>
    <row r="2835" spans="28:36" x14ac:dyDescent="0.2">
      <c r="AB2835" s="114" t="s">
        <v>87</v>
      </c>
      <c r="AC2835" s="40">
        <f>_xll.qlInterestRateIndexFixingDate($Y$21,AD2835)</f>
        <v>59275</v>
      </c>
      <c r="AD2835" s="40">
        <f>_xll.qlCalendarAdvance(calendar,$AD2834,AB2835,,,trigger)</f>
        <v>59279</v>
      </c>
      <c r="AE2835" s="40">
        <f>_xll.qlInterestRateIndexMaturity($Y$21,AD2835,)</f>
        <v>59370</v>
      </c>
      <c r="AF2835" s="43" t="e">
        <f>_xll.qlTenorBasisValue(TenorBasis3M,AD2835,_xll.ohTrigger(trigger,$Y$36))</f>
        <v>#NUM!</v>
      </c>
      <c r="AG2835" s="82" t="e">
        <f t="shared" si="102"/>
        <v>#NUM!</v>
      </c>
      <c r="AH2835" s="82">
        <f>_xll.qlIndexFixing($Y$21,$AC2835,TRUE,_xll.ohTrigger(trigger))</f>
        <v>1.1313637830658863E-2</v>
      </c>
      <c r="AI2835" s="43" t="e">
        <f>_xll.qlIndexFixing($Y$6,$AC2835,TRUE,trigger)</f>
        <v>#NUM!</v>
      </c>
      <c r="AJ2835" s="45" t="e">
        <f t="shared" si="103"/>
        <v>#NUM!</v>
      </c>
    </row>
    <row r="2836" spans="28:36" x14ac:dyDescent="0.2">
      <c r="AB2836" s="114" t="s">
        <v>87</v>
      </c>
      <c r="AC2836" s="40">
        <f>_xll.qlInterestRateIndexFixingDate($Y$21,AD2836)</f>
        <v>59282</v>
      </c>
      <c r="AD2836" s="40">
        <f>_xll.qlCalendarAdvance(calendar,$AD2835,AB2836,,,trigger)</f>
        <v>59286</v>
      </c>
      <c r="AE2836" s="40">
        <f>_xll.qlInterestRateIndexMaturity($Y$21,AD2836,)</f>
        <v>59377</v>
      </c>
      <c r="AF2836" s="43" t="e">
        <f>_xll.qlTenorBasisValue(TenorBasis3M,AD2836,_xll.ohTrigger(trigger,$Y$36))</f>
        <v>#NUM!</v>
      </c>
      <c r="AG2836" s="82" t="e">
        <f t="shared" si="102"/>
        <v>#NUM!</v>
      </c>
      <c r="AH2836" s="82">
        <f>_xll.qlIndexFixing($Y$21,$AC2836,TRUE,_xll.ohTrigger(trigger))</f>
        <v>1.1314240972452075E-2</v>
      </c>
      <c r="AI2836" s="43" t="e">
        <f>_xll.qlIndexFixing($Y$6,$AC2836,TRUE,trigger)</f>
        <v>#NUM!</v>
      </c>
      <c r="AJ2836" s="45" t="e">
        <f t="shared" si="103"/>
        <v>#NUM!</v>
      </c>
    </row>
    <row r="2837" spans="28:36" x14ac:dyDescent="0.2">
      <c r="AB2837" s="114" t="s">
        <v>87</v>
      </c>
      <c r="AC2837" s="40">
        <f>_xll.qlInterestRateIndexFixingDate($Y$21,AD2837)</f>
        <v>59288</v>
      </c>
      <c r="AD2837" s="40">
        <f>_xll.qlCalendarAdvance(calendar,$AD2836,AB2837,,,trigger)</f>
        <v>59293</v>
      </c>
      <c r="AE2837" s="40">
        <f>_xll.qlInterestRateIndexMaturity($Y$21,AD2837,)</f>
        <v>59385</v>
      </c>
      <c r="AF2837" s="43" t="e">
        <f>_xll.qlTenorBasisValue(TenorBasis3M,AD2837,_xll.ohTrigger(trigger,$Y$36))</f>
        <v>#NUM!</v>
      </c>
      <c r="AG2837" s="82" t="e">
        <f t="shared" si="102"/>
        <v>#NUM!</v>
      </c>
      <c r="AH2837" s="82">
        <f>_xll.qlIndexFixing($Y$21,$AC2837,TRUE,_xll.ohTrigger(trigger))</f>
        <v>1.1315111623649989E-2</v>
      </c>
      <c r="AI2837" s="43" t="e">
        <f>_xll.qlIndexFixing($Y$6,$AC2837,TRUE,trigger)</f>
        <v>#NUM!</v>
      </c>
      <c r="AJ2837" s="45" t="e">
        <f t="shared" si="103"/>
        <v>#NUM!</v>
      </c>
    </row>
    <row r="2838" spans="28:36" x14ac:dyDescent="0.2">
      <c r="AB2838" s="114" t="s">
        <v>87</v>
      </c>
      <c r="AC2838" s="40">
        <f>_xll.qlInterestRateIndexFixingDate($Y$21,AD2838)</f>
        <v>59296</v>
      </c>
      <c r="AD2838" s="40">
        <f>_xll.qlCalendarAdvance(calendar,$AD2837,AB2838,,,trigger)</f>
        <v>59300</v>
      </c>
      <c r="AE2838" s="40">
        <f>_xll.qlInterestRateIndexMaturity($Y$21,AD2838,)</f>
        <v>59392</v>
      </c>
      <c r="AF2838" s="43" t="e">
        <f>_xll.qlTenorBasisValue(TenorBasis3M,AD2838,_xll.ohTrigger(trigger,$Y$36))</f>
        <v>#NUM!</v>
      </c>
      <c r="AG2838" s="82" t="e">
        <f t="shared" si="102"/>
        <v>#NUM!</v>
      </c>
      <c r="AH2838" s="82">
        <f>_xll.qlIndexFixing($Y$21,$AC2838,TRUE,_xll.ohTrigger(trigger))</f>
        <v>1.1315791368542535E-2</v>
      </c>
      <c r="AI2838" s="43" t="e">
        <f>_xll.qlIndexFixing($Y$6,$AC2838,TRUE,trigger)</f>
        <v>#NUM!</v>
      </c>
      <c r="AJ2838" s="45" t="e">
        <f t="shared" si="103"/>
        <v>#NUM!</v>
      </c>
    </row>
    <row r="2839" spans="28:36" x14ac:dyDescent="0.2">
      <c r="AB2839" s="114" t="s">
        <v>87</v>
      </c>
      <c r="AC2839" s="40">
        <f>_xll.qlInterestRateIndexFixingDate($Y$21,AD2839)</f>
        <v>59303</v>
      </c>
      <c r="AD2839" s="40">
        <f>_xll.qlCalendarAdvance(calendar,$AD2838,AB2839,,,trigger)</f>
        <v>59307</v>
      </c>
      <c r="AE2839" s="40">
        <f>_xll.qlInterestRateIndexMaturity($Y$21,AD2839,)</f>
        <v>59399</v>
      </c>
      <c r="AF2839" s="43" t="e">
        <f>_xll.qlTenorBasisValue(TenorBasis3M,AD2839,_xll.ohTrigger(trigger,$Y$36))</f>
        <v>#NUM!</v>
      </c>
      <c r="AG2839" s="82" t="e">
        <f t="shared" si="102"/>
        <v>#NUM!</v>
      </c>
      <c r="AH2839" s="82">
        <f>_xll.qlIndexFixing($Y$21,$AC2839,TRUE,_xll.ohTrigger(trigger))</f>
        <v>1.1316508085130354E-2</v>
      </c>
      <c r="AI2839" s="43" t="e">
        <f>_xll.qlIndexFixing($Y$6,$AC2839,TRUE,trigger)</f>
        <v>#NUM!</v>
      </c>
      <c r="AJ2839" s="45" t="e">
        <f t="shared" si="103"/>
        <v>#NUM!</v>
      </c>
    </row>
    <row r="2840" spans="28:36" x14ac:dyDescent="0.2">
      <c r="AB2840" s="114" t="s">
        <v>87</v>
      </c>
      <c r="AC2840" s="40">
        <f>_xll.qlInterestRateIndexFixingDate($Y$21,AD2840)</f>
        <v>59310</v>
      </c>
      <c r="AD2840" s="40">
        <f>_xll.qlCalendarAdvance(calendar,$AD2839,AB2840,,,trigger)</f>
        <v>59314</v>
      </c>
      <c r="AE2840" s="40">
        <f>_xll.qlInterestRateIndexMaturity($Y$21,AD2840,)</f>
        <v>59406</v>
      </c>
      <c r="AF2840" s="43" t="e">
        <f>_xll.qlTenorBasisValue(TenorBasis3M,AD2840,_xll.ohTrigger(trigger,$Y$36))</f>
        <v>#NUM!</v>
      </c>
      <c r="AG2840" s="82" t="e">
        <f t="shared" si="102"/>
        <v>#NUM!</v>
      </c>
      <c r="AH2840" s="82">
        <f>_xll.qlIndexFixing($Y$21,$AC2840,TRUE,_xll.ohTrigger(trigger))</f>
        <v>1.1317261773436902E-2</v>
      </c>
      <c r="AI2840" s="43" t="e">
        <f>_xll.qlIndexFixing($Y$6,$AC2840,TRUE,trigger)</f>
        <v>#NUM!</v>
      </c>
      <c r="AJ2840" s="45" t="e">
        <f t="shared" si="103"/>
        <v>#NUM!</v>
      </c>
    </row>
    <row r="2841" spans="28:36" x14ac:dyDescent="0.2">
      <c r="AB2841" s="114" t="s">
        <v>87</v>
      </c>
      <c r="AC2841" s="40">
        <f>_xll.qlInterestRateIndexFixingDate($Y$21,AD2841)</f>
        <v>59317</v>
      </c>
      <c r="AD2841" s="40">
        <f>_xll.qlCalendarAdvance(calendar,$AD2840,AB2841,,,trigger)</f>
        <v>59321</v>
      </c>
      <c r="AE2841" s="40">
        <f>_xll.qlInterestRateIndexMaturity($Y$21,AD2841,)</f>
        <v>59413</v>
      </c>
      <c r="AF2841" s="43" t="e">
        <f>_xll.qlTenorBasisValue(TenorBasis3M,AD2841,_xll.ohTrigger(trigger,$Y$36))</f>
        <v>#NUM!</v>
      </c>
      <c r="AG2841" s="82" t="e">
        <f t="shared" si="102"/>
        <v>#NUM!</v>
      </c>
      <c r="AH2841" s="82">
        <f>_xll.qlIndexFixing($Y$21,$AC2841,TRUE,_xll.ohTrigger(trigger))</f>
        <v>1.1318052433477818E-2</v>
      </c>
      <c r="AI2841" s="43" t="e">
        <f>_xll.qlIndexFixing($Y$6,$AC2841,TRUE,trigger)</f>
        <v>#NUM!</v>
      </c>
      <c r="AJ2841" s="45" t="e">
        <f t="shared" si="103"/>
        <v>#NUM!</v>
      </c>
    </row>
    <row r="2842" spans="28:36" x14ac:dyDescent="0.2">
      <c r="AB2842" s="114" t="s">
        <v>87</v>
      </c>
      <c r="AC2842" s="40">
        <f>_xll.qlInterestRateIndexFixingDate($Y$21,AD2842)</f>
        <v>59324</v>
      </c>
      <c r="AD2842" s="40">
        <f>_xll.qlCalendarAdvance(calendar,$AD2841,AB2842,,,trigger)</f>
        <v>59328</v>
      </c>
      <c r="AE2842" s="40">
        <f>_xll.qlInterestRateIndexMaturity($Y$21,AD2842,)</f>
        <v>59420</v>
      </c>
      <c r="AF2842" s="43" t="e">
        <f>_xll.qlTenorBasisValue(TenorBasis3M,AD2842,_xll.ohTrigger(trigger,$Y$36))</f>
        <v>#NUM!</v>
      </c>
      <c r="AG2842" s="82" t="e">
        <f t="shared" si="102"/>
        <v>#NUM!</v>
      </c>
      <c r="AH2842" s="82">
        <f>_xll.qlIndexFixing($Y$21,$AC2842,TRUE,_xll.ohTrigger(trigger))</f>
        <v>1.1318880065282647E-2</v>
      </c>
      <c r="AI2842" s="43" t="e">
        <f>_xll.qlIndexFixing($Y$6,$AC2842,TRUE,trigger)</f>
        <v>#NUM!</v>
      </c>
      <c r="AJ2842" s="45" t="e">
        <f t="shared" si="103"/>
        <v>#NUM!</v>
      </c>
    </row>
    <row r="2843" spans="28:36" x14ac:dyDescent="0.2">
      <c r="AB2843" s="114" t="s">
        <v>87</v>
      </c>
      <c r="AC2843" s="40">
        <f>_xll.qlInterestRateIndexFixingDate($Y$21,AD2843)</f>
        <v>59331</v>
      </c>
      <c r="AD2843" s="40">
        <f>_xll.qlCalendarAdvance(calendar,$AD2842,AB2843,,,trigger)</f>
        <v>59335</v>
      </c>
      <c r="AE2843" s="40">
        <f>_xll.qlInterestRateIndexMaturity($Y$21,AD2843,)</f>
        <v>59427</v>
      </c>
      <c r="AF2843" s="43" t="e">
        <f>_xll.qlTenorBasisValue(TenorBasis3M,AD2843,_xll.ohTrigger(trigger,$Y$36))</f>
        <v>#NUM!</v>
      </c>
      <c r="AG2843" s="82" t="e">
        <f t="shared" si="102"/>
        <v>#NUM!</v>
      </c>
      <c r="AH2843" s="82">
        <f>_xll.qlIndexFixing($Y$21,$AC2843,TRUE,_xll.ohTrigger(trigger))</f>
        <v>1.1319744668869633E-2</v>
      </c>
      <c r="AI2843" s="43" t="e">
        <f>_xll.qlIndexFixing($Y$6,$AC2843,TRUE,trigger)</f>
        <v>#NUM!</v>
      </c>
      <c r="AJ2843" s="45" t="e">
        <f t="shared" si="103"/>
        <v>#NUM!</v>
      </c>
    </row>
    <row r="2844" spans="28:36" x14ac:dyDescent="0.2">
      <c r="AB2844" s="114" t="s">
        <v>87</v>
      </c>
      <c r="AC2844" s="40">
        <f>_xll.qlInterestRateIndexFixingDate($Y$21,AD2844)</f>
        <v>59338</v>
      </c>
      <c r="AD2844" s="40">
        <f>_xll.qlCalendarAdvance(calendar,$AD2843,AB2844,,,trigger)</f>
        <v>59342</v>
      </c>
      <c r="AE2844" s="40">
        <f>_xll.qlInterestRateIndexMaturity($Y$21,AD2844,)</f>
        <v>59434</v>
      </c>
      <c r="AF2844" s="43" t="e">
        <f>_xll.qlTenorBasisValue(TenorBasis3M,AD2844,_xll.ohTrigger(trigger,$Y$36))</f>
        <v>#NUM!</v>
      </c>
      <c r="AG2844" s="82" t="e">
        <f t="shared" si="102"/>
        <v>#NUM!</v>
      </c>
      <c r="AH2844" s="82">
        <f>_xll.qlIndexFixing($Y$21,$AC2844,TRUE,_xll.ohTrigger(trigger))</f>
        <v>1.1320646244263974E-2</v>
      </c>
      <c r="AI2844" s="43" t="e">
        <f>_xll.qlIndexFixing($Y$6,$AC2844,TRUE,trigger)</f>
        <v>#NUM!</v>
      </c>
      <c r="AJ2844" s="45" t="e">
        <f t="shared" si="103"/>
        <v>#NUM!</v>
      </c>
    </row>
    <row r="2845" spans="28:36" x14ac:dyDescent="0.2">
      <c r="AB2845" s="114" t="s">
        <v>87</v>
      </c>
      <c r="AC2845" s="40">
        <f>_xll.qlInterestRateIndexFixingDate($Y$21,AD2845)</f>
        <v>59345</v>
      </c>
      <c r="AD2845" s="40">
        <f>_xll.qlCalendarAdvance(calendar,$AD2844,AB2845,,,trigger)</f>
        <v>59349</v>
      </c>
      <c r="AE2845" s="40">
        <f>_xll.qlInterestRateIndexMaturity($Y$21,AD2845,)</f>
        <v>59441</v>
      </c>
      <c r="AF2845" s="43" t="e">
        <f>_xll.qlTenorBasisValue(TenorBasis3M,AD2845,_xll.ohTrigger(trigger,$Y$36))</f>
        <v>#NUM!</v>
      </c>
      <c r="AG2845" s="82" t="e">
        <f t="shared" si="102"/>
        <v>#NUM!</v>
      </c>
      <c r="AH2845" s="82">
        <f>_xll.qlIndexFixing($Y$21,$AC2845,TRUE,_xll.ohTrigger(trigger))</f>
        <v>1.1321584791494343E-2</v>
      </c>
      <c r="AI2845" s="43" t="e">
        <f>_xll.qlIndexFixing($Y$6,$AC2845,TRUE,trigger)</f>
        <v>#NUM!</v>
      </c>
      <c r="AJ2845" s="45" t="e">
        <f t="shared" si="103"/>
        <v>#NUM!</v>
      </c>
    </row>
    <row r="2846" spans="28:36" x14ac:dyDescent="0.2">
      <c r="AB2846" s="114" t="s">
        <v>87</v>
      </c>
      <c r="AC2846" s="40">
        <f>_xll.qlInterestRateIndexFixingDate($Y$21,AD2846)</f>
        <v>59352</v>
      </c>
      <c r="AD2846" s="40">
        <f>_xll.qlCalendarAdvance(calendar,$AD2845,AB2846,,,trigger)</f>
        <v>59356</v>
      </c>
      <c r="AE2846" s="40">
        <f>_xll.qlInterestRateIndexMaturity($Y$21,AD2846,)</f>
        <v>59448</v>
      </c>
      <c r="AF2846" s="43" t="e">
        <f>_xll.qlTenorBasisValue(TenorBasis3M,AD2846,_xll.ohTrigger(trigger,$Y$36))</f>
        <v>#NUM!</v>
      </c>
      <c r="AG2846" s="82" t="e">
        <f t="shared" si="102"/>
        <v>#NUM!</v>
      </c>
      <c r="AH2846" s="82">
        <f>_xll.qlIndexFixing($Y$21,$AC2846,TRUE,_xll.ohTrigger(trigger))</f>
        <v>1.132256031058246E-2</v>
      </c>
      <c r="AI2846" s="43" t="e">
        <f>_xll.qlIndexFixing($Y$6,$AC2846,TRUE,trigger)</f>
        <v>#NUM!</v>
      </c>
      <c r="AJ2846" s="45" t="e">
        <f t="shared" si="103"/>
        <v>#NUM!</v>
      </c>
    </row>
    <row r="2847" spans="28:36" x14ac:dyDescent="0.2">
      <c r="AB2847" s="114" t="s">
        <v>87</v>
      </c>
      <c r="AC2847" s="40">
        <f>_xll.qlInterestRateIndexFixingDate($Y$21,AD2847)</f>
        <v>59359</v>
      </c>
      <c r="AD2847" s="40">
        <f>_xll.qlCalendarAdvance(calendar,$AD2846,AB2847,,,trigger)</f>
        <v>59363</v>
      </c>
      <c r="AE2847" s="40">
        <f>_xll.qlInterestRateIndexMaturity($Y$21,AD2847,)</f>
        <v>59455</v>
      </c>
      <c r="AF2847" s="43" t="e">
        <f>_xll.qlTenorBasisValue(TenorBasis3M,AD2847,_xll.ohTrigger(trigger,$Y$36))</f>
        <v>#NUM!</v>
      </c>
      <c r="AG2847" s="82" t="e">
        <f t="shared" si="102"/>
        <v>#NUM!</v>
      </c>
      <c r="AH2847" s="82">
        <f>_xll.qlIndexFixing($Y$21,$AC2847,TRUE,_xll.ohTrigger(trigger))</f>
        <v>1.1323572801560475E-2</v>
      </c>
      <c r="AI2847" s="43" t="e">
        <f>_xll.qlIndexFixing($Y$6,$AC2847,TRUE,trigger)</f>
        <v>#NUM!</v>
      </c>
      <c r="AJ2847" s="45" t="e">
        <f t="shared" si="103"/>
        <v>#NUM!</v>
      </c>
    </row>
    <row r="2848" spans="28:36" x14ac:dyDescent="0.2">
      <c r="AB2848" s="114" t="s">
        <v>87</v>
      </c>
      <c r="AC2848" s="40">
        <f>_xll.qlInterestRateIndexFixingDate($Y$21,AD2848)</f>
        <v>59366</v>
      </c>
      <c r="AD2848" s="40">
        <f>_xll.qlCalendarAdvance(calendar,$AD2847,AB2848,,,trigger)</f>
        <v>59370</v>
      </c>
      <c r="AE2848" s="40">
        <f>_xll.qlInterestRateIndexMaturity($Y$21,AD2848,)</f>
        <v>59462</v>
      </c>
      <c r="AF2848" s="43" t="e">
        <f>_xll.qlTenorBasisValue(TenorBasis3M,AD2848,_xll.ohTrigger(trigger,$Y$36))</f>
        <v>#NUM!</v>
      </c>
      <c r="AG2848" s="82" t="e">
        <f t="shared" si="102"/>
        <v>#NUM!</v>
      </c>
      <c r="AH2848" s="82">
        <f>_xll.qlIndexFixing($Y$21,$AC2848,TRUE,_xll.ohTrigger(trigger))</f>
        <v>1.1324622264454454E-2</v>
      </c>
      <c r="AI2848" s="43" t="e">
        <f>_xll.qlIndexFixing($Y$6,$AC2848,TRUE,trigger)</f>
        <v>#NUM!</v>
      </c>
      <c r="AJ2848" s="45" t="e">
        <f t="shared" si="103"/>
        <v>#NUM!</v>
      </c>
    </row>
    <row r="2849" spans="28:36" x14ac:dyDescent="0.2">
      <c r="AB2849" s="114" t="s">
        <v>87</v>
      </c>
      <c r="AC2849" s="40">
        <f>_xll.qlInterestRateIndexFixingDate($Y$21,AD2849)</f>
        <v>59373</v>
      </c>
      <c r="AD2849" s="40">
        <f>_xll.qlCalendarAdvance(calendar,$AD2848,AB2849,,,trigger)</f>
        <v>59377</v>
      </c>
      <c r="AE2849" s="40">
        <f>_xll.qlInterestRateIndexMaturity($Y$21,AD2849,)</f>
        <v>59469</v>
      </c>
      <c r="AF2849" s="43" t="e">
        <f>_xll.qlTenorBasisValue(TenorBasis3M,AD2849,_xll.ohTrigger(trigger,$Y$36))</f>
        <v>#NUM!</v>
      </c>
      <c r="AG2849" s="82" t="e">
        <f t="shared" si="102"/>
        <v>#NUM!</v>
      </c>
      <c r="AH2849" s="82">
        <f>_xll.qlIndexFixing($Y$21,$AC2849,TRUE,_xll.ohTrigger(trigger))</f>
        <v>1.1325708699294806E-2</v>
      </c>
      <c r="AI2849" s="43" t="e">
        <f>_xll.qlIndexFixing($Y$6,$AC2849,TRUE,trigger)</f>
        <v>#NUM!</v>
      </c>
      <c r="AJ2849" s="45" t="e">
        <f t="shared" si="103"/>
        <v>#NUM!</v>
      </c>
    </row>
    <row r="2850" spans="28:36" x14ac:dyDescent="0.2">
      <c r="AB2850" s="114" t="s">
        <v>87</v>
      </c>
      <c r="AC2850" s="40">
        <f>_xll.qlInterestRateIndexFixingDate($Y$21,AD2850)</f>
        <v>59380</v>
      </c>
      <c r="AD2850" s="40">
        <f>_xll.qlCalendarAdvance(calendar,$AD2849,AB2850,,,trigger)</f>
        <v>59384</v>
      </c>
      <c r="AE2850" s="40">
        <f>_xll.qlInterestRateIndexMaturity($Y$21,AD2850,)</f>
        <v>59476</v>
      </c>
      <c r="AF2850" s="43" t="e">
        <f>_xll.qlTenorBasisValue(TenorBasis3M,AD2850,_xll.ohTrigger(trigger,$Y$36))</f>
        <v>#NUM!</v>
      </c>
      <c r="AG2850" s="82" t="e">
        <f t="shared" si="102"/>
        <v>#NUM!</v>
      </c>
      <c r="AH2850" s="82">
        <f>_xll.qlIndexFixing($Y$21,$AC2850,TRUE,_xll.ohTrigger(trigger))</f>
        <v>1.1326832106110206E-2</v>
      </c>
      <c r="AI2850" s="43" t="e">
        <f>_xll.qlIndexFixing($Y$6,$AC2850,TRUE,trigger)</f>
        <v>#NUM!</v>
      </c>
      <c r="AJ2850" s="45" t="e">
        <f t="shared" si="103"/>
        <v>#NUM!</v>
      </c>
    </row>
    <row r="2851" spans="28:36" x14ac:dyDescent="0.2">
      <c r="AB2851" s="114" t="s">
        <v>87</v>
      </c>
      <c r="AC2851" s="40">
        <f>_xll.qlInterestRateIndexFixingDate($Y$21,AD2851)</f>
        <v>59387</v>
      </c>
      <c r="AD2851" s="40">
        <f>_xll.qlCalendarAdvance(calendar,$AD2850,AB2851,,,trigger)</f>
        <v>59391</v>
      </c>
      <c r="AE2851" s="40">
        <f>_xll.qlInterestRateIndexMaturity($Y$21,AD2851,)</f>
        <v>59483</v>
      </c>
      <c r="AF2851" s="43" t="e">
        <f>_xll.qlTenorBasisValue(TenorBasis3M,AD2851,_xll.ohTrigger(trigger,$Y$36))</f>
        <v>#NUM!</v>
      </c>
      <c r="AG2851" s="82" t="e">
        <f t="shared" si="102"/>
        <v>#NUM!</v>
      </c>
      <c r="AH2851" s="82">
        <f>_xll.qlIndexFixing($Y$21,$AC2851,TRUE,_xll.ohTrigger(trigger))</f>
        <v>1.1327992484935406E-2</v>
      </c>
      <c r="AI2851" s="43" t="e">
        <f>_xll.qlIndexFixing($Y$6,$AC2851,TRUE,trigger)</f>
        <v>#NUM!</v>
      </c>
      <c r="AJ2851" s="45" t="e">
        <f t="shared" si="103"/>
        <v>#NUM!</v>
      </c>
    </row>
    <row r="2852" spans="28:36" x14ac:dyDescent="0.2">
      <c r="AB2852" s="114" t="s">
        <v>87</v>
      </c>
      <c r="AC2852" s="40">
        <f>_xll.qlInterestRateIndexFixingDate($Y$21,AD2852)</f>
        <v>59394</v>
      </c>
      <c r="AD2852" s="40">
        <f>_xll.qlCalendarAdvance(calendar,$AD2851,AB2852,,,trigger)</f>
        <v>59398</v>
      </c>
      <c r="AE2852" s="40">
        <f>_xll.qlInterestRateIndexMaturity($Y$21,AD2852,)</f>
        <v>59490</v>
      </c>
      <c r="AF2852" s="43" t="e">
        <f>_xll.qlTenorBasisValue(TenorBasis3M,AD2852,_xll.ohTrigger(trigger,$Y$36))</f>
        <v>#NUM!</v>
      </c>
      <c r="AG2852" s="82" t="e">
        <f t="shared" si="102"/>
        <v>#NUM!</v>
      </c>
      <c r="AH2852" s="82">
        <f>_xll.qlIndexFixing($Y$21,$AC2852,TRUE,_xll.ohTrigger(trigger))</f>
        <v>1.1329189835800819E-2</v>
      </c>
      <c r="AI2852" s="43" t="e">
        <f>_xll.qlIndexFixing($Y$6,$AC2852,TRUE,trigger)</f>
        <v>#NUM!</v>
      </c>
      <c r="AJ2852" s="45" t="e">
        <f t="shared" si="103"/>
        <v>#NUM!</v>
      </c>
    </row>
    <row r="2853" spans="28:36" x14ac:dyDescent="0.2">
      <c r="AB2853" s="114" t="s">
        <v>87</v>
      </c>
      <c r="AC2853" s="40">
        <f>_xll.qlInterestRateIndexFixingDate($Y$21,AD2853)</f>
        <v>59401</v>
      </c>
      <c r="AD2853" s="40">
        <f>_xll.qlCalendarAdvance(calendar,$AD2852,AB2853,,,trigger)</f>
        <v>59405</v>
      </c>
      <c r="AE2853" s="40">
        <f>_xll.qlInterestRateIndexMaturity($Y$21,AD2853,)</f>
        <v>59497</v>
      </c>
      <c r="AF2853" s="43" t="e">
        <f>_xll.qlTenorBasisValue(TenorBasis3M,AD2853,_xll.ohTrigger(trigger,$Y$36))</f>
        <v>#NUM!</v>
      </c>
      <c r="AG2853" s="82" t="e">
        <f t="shared" si="102"/>
        <v>#NUM!</v>
      </c>
      <c r="AH2853" s="82">
        <f>_xll.qlIndexFixing($Y$21,$AC2853,TRUE,_xll.ohTrigger(trigger))</f>
        <v>1.1330424158742067E-2</v>
      </c>
      <c r="AI2853" s="43" t="e">
        <f>_xll.qlIndexFixing($Y$6,$AC2853,TRUE,trigger)</f>
        <v>#NUM!</v>
      </c>
      <c r="AJ2853" s="45" t="e">
        <f t="shared" si="103"/>
        <v>#NUM!</v>
      </c>
    </row>
    <row r="2854" spans="28:36" x14ac:dyDescent="0.2">
      <c r="AB2854" s="114" t="s">
        <v>87</v>
      </c>
      <c r="AC2854" s="40">
        <f>_xll.qlInterestRateIndexFixingDate($Y$21,AD2854)</f>
        <v>59408</v>
      </c>
      <c r="AD2854" s="40">
        <f>_xll.qlCalendarAdvance(calendar,$AD2853,AB2854,,,trigger)</f>
        <v>59412</v>
      </c>
      <c r="AE2854" s="40">
        <f>_xll.qlInterestRateIndexMaturity($Y$21,AD2854,)</f>
        <v>59504</v>
      </c>
      <c r="AF2854" s="43" t="e">
        <f>_xll.qlTenorBasisValue(TenorBasis3M,AD2854,_xll.ohTrigger(trigger,$Y$36))</f>
        <v>#NUM!</v>
      </c>
      <c r="AG2854" s="82" t="e">
        <f t="shared" si="102"/>
        <v>#NUM!</v>
      </c>
      <c r="AH2854" s="82">
        <f>_xll.qlIndexFixing($Y$21,$AC2854,TRUE,_xll.ohTrigger(trigger))</f>
        <v>1.1331695453793906E-2</v>
      </c>
      <c r="AI2854" s="43" t="e">
        <f>_xll.qlIndexFixing($Y$6,$AC2854,TRUE,trigger)</f>
        <v>#NUM!</v>
      </c>
      <c r="AJ2854" s="45" t="e">
        <f t="shared" si="103"/>
        <v>#NUM!</v>
      </c>
    </row>
    <row r="2855" spans="28:36" x14ac:dyDescent="0.2">
      <c r="AB2855" s="114" t="s">
        <v>87</v>
      </c>
      <c r="AC2855" s="40">
        <f>_xll.qlInterestRateIndexFixingDate($Y$21,AD2855)</f>
        <v>59415</v>
      </c>
      <c r="AD2855" s="40">
        <f>_xll.qlCalendarAdvance(calendar,$AD2854,AB2855,,,trigger)</f>
        <v>59419</v>
      </c>
      <c r="AE2855" s="40">
        <f>_xll.qlInterestRateIndexMaturity($Y$21,AD2855,)</f>
        <v>59510</v>
      </c>
      <c r="AF2855" s="43" t="e">
        <f>_xll.qlTenorBasisValue(TenorBasis3M,AD2855,_xll.ohTrigger(trigger,$Y$36))</f>
        <v>#NUM!</v>
      </c>
      <c r="AG2855" s="82" t="e">
        <f t="shared" si="102"/>
        <v>#NUM!</v>
      </c>
      <c r="AH2855" s="82">
        <f>_xll.qlIndexFixing($Y$21,$AC2855,TRUE,_xll.ohTrigger(trigger))</f>
        <v>1.1332725086266137E-2</v>
      </c>
      <c r="AI2855" s="43" t="e">
        <f>_xll.qlIndexFixing($Y$6,$AC2855,TRUE,trigger)</f>
        <v>#NUM!</v>
      </c>
      <c r="AJ2855" s="45" t="e">
        <f t="shared" si="103"/>
        <v>#NUM!</v>
      </c>
    </row>
    <row r="2856" spans="28:36" x14ac:dyDescent="0.2">
      <c r="AB2856" s="114" t="s">
        <v>87</v>
      </c>
      <c r="AC2856" s="40">
        <f>_xll.qlInterestRateIndexFixingDate($Y$21,AD2856)</f>
        <v>59422</v>
      </c>
      <c r="AD2856" s="40">
        <f>_xll.qlCalendarAdvance(calendar,$AD2855,AB2856,,,trigger)</f>
        <v>59426</v>
      </c>
      <c r="AE2856" s="40">
        <f>_xll.qlInterestRateIndexMaturity($Y$21,AD2856,)</f>
        <v>59517</v>
      </c>
      <c r="AF2856" s="43" t="e">
        <f>_xll.qlTenorBasisValue(TenorBasis3M,AD2856,_xll.ohTrigger(trigger,$Y$36))</f>
        <v>#NUM!</v>
      </c>
      <c r="AG2856" s="82" t="e">
        <f t="shared" si="102"/>
        <v>#NUM!</v>
      </c>
      <c r="AH2856" s="82">
        <f>_xll.qlIndexFixing($Y$21,$AC2856,TRUE,_xll.ohTrigger(trigger))</f>
        <v>1.1334067642567872E-2</v>
      </c>
      <c r="AI2856" s="43" t="e">
        <f>_xll.qlIndexFixing($Y$6,$AC2856,TRUE,trigger)</f>
        <v>#NUM!</v>
      </c>
      <c r="AJ2856" s="45" t="e">
        <f t="shared" si="103"/>
        <v>#NUM!</v>
      </c>
    </row>
    <row r="2857" spans="28:36" x14ac:dyDescent="0.2">
      <c r="AB2857" s="114" t="s">
        <v>87</v>
      </c>
      <c r="AC2857" s="40">
        <f>_xll.qlInterestRateIndexFixingDate($Y$21,AD2857)</f>
        <v>59429</v>
      </c>
      <c r="AD2857" s="40">
        <f>_xll.qlCalendarAdvance(calendar,$AD2856,AB2857,,,trigger)</f>
        <v>59433</v>
      </c>
      <c r="AE2857" s="40">
        <f>_xll.qlInterestRateIndexMaturity($Y$21,AD2857,)</f>
        <v>59524</v>
      </c>
      <c r="AF2857" s="43" t="e">
        <f>_xll.qlTenorBasisValue(TenorBasis3M,AD2857,_xll.ohTrigger(trigger,$Y$36))</f>
        <v>#NUM!</v>
      </c>
      <c r="AG2857" s="82" t="e">
        <f t="shared" si="102"/>
        <v>#NUM!</v>
      </c>
      <c r="AH2857" s="82">
        <f>_xll.qlIndexFixing($Y$21,$AC2857,TRUE,_xll.ohTrigger(trigger))</f>
        <v>1.1335447169918246E-2</v>
      </c>
      <c r="AI2857" s="43" t="e">
        <f>_xll.qlIndexFixing($Y$6,$AC2857,TRUE,trigger)</f>
        <v>#NUM!</v>
      </c>
      <c r="AJ2857" s="45" t="e">
        <f t="shared" si="103"/>
        <v>#NUM!</v>
      </c>
    </row>
    <row r="2858" spans="28:36" x14ac:dyDescent="0.2">
      <c r="AB2858" s="114" t="s">
        <v>87</v>
      </c>
      <c r="AC2858" s="40">
        <f>_xll.qlInterestRateIndexFixingDate($Y$21,AD2858)</f>
        <v>59436</v>
      </c>
      <c r="AD2858" s="40">
        <f>_xll.qlCalendarAdvance(calendar,$AD2857,AB2858,,,trigger)</f>
        <v>59440</v>
      </c>
      <c r="AE2858" s="40">
        <f>_xll.qlInterestRateIndexMaturity($Y$21,AD2858,)</f>
        <v>59532</v>
      </c>
      <c r="AF2858" s="43" t="e">
        <f>_xll.qlTenorBasisValue(TenorBasis3M,AD2858,_xll.ohTrigger(trigger,$Y$36))</f>
        <v>#NUM!</v>
      </c>
      <c r="AG2858" s="82" t="e">
        <f t="shared" si="102"/>
        <v>#NUM!</v>
      </c>
      <c r="AH2858" s="82">
        <f>_xll.qlIndexFixing($Y$21,$AC2858,TRUE,_xll.ohTrigger(trigger))</f>
        <v>1.1337150355835279E-2</v>
      </c>
      <c r="AI2858" s="43" t="e">
        <f>_xll.qlIndexFixing($Y$6,$AC2858,TRUE,trigger)</f>
        <v>#NUM!</v>
      </c>
      <c r="AJ2858" s="45" t="e">
        <f t="shared" si="103"/>
        <v>#NUM!</v>
      </c>
    </row>
    <row r="2859" spans="28:36" x14ac:dyDescent="0.2">
      <c r="AB2859" s="114" t="s">
        <v>87</v>
      </c>
      <c r="AC2859" s="40">
        <f>_xll.qlInterestRateIndexFixingDate($Y$21,AD2859)</f>
        <v>59443</v>
      </c>
      <c r="AD2859" s="40">
        <f>_xll.qlCalendarAdvance(calendar,$AD2858,AB2859,,,trigger)</f>
        <v>59447</v>
      </c>
      <c r="AE2859" s="40">
        <f>_xll.qlInterestRateIndexMaturity($Y$21,AD2859,)</f>
        <v>59539</v>
      </c>
      <c r="AF2859" s="43" t="e">
        <f>_xll.qlTenorBasisValue(TenorBasis3M,AD2859,_xll.ohTrigger(trigger,$Y$36))</f>
        <v>#NUM!</v>
      </c>
      <c r="AG2859" s="82" t="e">
        <f t="shared" si="102"/>
        <v>#NUM!</v>
      </c>
      <c r="AH2859" s="82">
        <f>_xll.qlIndexFixing($Y$21,$AC2859,TRUE,_xll.ohTrigger(trigger))</f>
        <v>1.1338606511996146E-2</v>
      </c>
      <c r="AI2859" s="43" t="e">
        <f>_xll.qlIndexFixing($Y$6,$AC2859,TRUE,trigger)</f>
        <v>#NUM!</v>
      </c>
      <c r="AJ2859" s="45" t="e">
        <f t="shared" si="103"/>
        <v>#NUM!</v>
      </c>
    </row>
    <row r="2860" spans="28:36" x14ac:dyDescent="0.2">
      <c r="AB2860" s="114" t="s">
        <v>87</v>
      </c>
      <c r="AC2860" s="40">
        <f>_xll.qlInterestRateIndexFixingDate($Y$21,AD2860)</f>
        <v>59450</v>
      </c>
      <c r="AD2860" s="40">
        <f>_xll.qlCalendarAdvance(calendar,$AD2859,AB2860,,,trigger)</f>
        <v>59454</v>
      </c>
      <c r="AE2860" s="40">
        <f>_xll.qlInterestRateIndexMaturity($Y$21,AD2860,)</f>
        <v>59546</v>
      </c>
      <c r="AF2860" s="43" t="e">
        <f>_xll.qlTenorBasisValue(TenorBasis3M,AD2860,_xll.ohTrigger(trigger,$Y$36))</f>
        <v>#NUM!</v>
      </c>
      <c r="AG2860" s="82" t="e">
        <f t="shared" si="102"/>
        <v>#NUM!</v>
      </c>
      <c r="AH2860" s="82">
        <f>_xll.qlIndexFixing($Y$21,$AC2860,TRUE,_xll.ohTrigger(trigger))</f>
        <v>1.1340099640498725E-2</v>
      </c>
      <c r="AI2860" s="43" t="e">
        <f>_xll.qlIndexFixing($Y$6,$AC2860,TRUE,trigger)</f>
        <v>#NUM!</v>
      </c>
      <c r="AJ2860" s="45" t="e">
        <f t="shared" si="103"/>
        <v>#NUM!</v>
      </c>
    </row>
    <row r="2861" spans="28:36" x14ac:dyDescent="0.2">
      <c r="AB2861" s="114" t="s">
        <v>87</v>
      </c>
      <c r="AC2861" s="40">
        <f>_xll.qlInterestRateIndexFixingDate($Y$21,AD2861)</f>
        <v>59457</v>
      </c>
      <c r="AD2861" s="40">
        <f>_xll.qlCalendarAdvance(calendar,$AD2860,AB2861,,,trigger)</f>
        <v>59461</v>
      </c>
      <c r="AE2861" s="40">
        <f>_xll.qlInterestRateIndexMaturity($Y$21,AD2861,)</f>
        <v>59553</v>
      </c>
      <c r="AF2861" s="43" t="e">
        <f>_xll.qlTenorBasisValue(TenorBasis3M,AD2861,_xll.ohTrigger(trigger,$Y$36))</f>
        <v>#NUM!</v>
      </c>
      <c r="AG2861" s="82" t="e">
        <f t="shared" si="102"/>
        <v>#NUM!</v>
      </c>
      <c r="AH2861" s="82">
        <f>_xll.qlIndexFixing($Y$21,$AC2861,TRUE,_xll.ohTrigger(trigger))</f>
        <v>1.1341629741386456E-2</v>
      </c>
      <c r="AI2861" s="43" t="e">
        <f>_xll.qlIndexFixing($Y$6,$AC2861,TRUE,trigger)</f>
        <v>#NUM!</v>
      </c>
      <c r="AJ2861" s="45" t="e">
        <f t="shared" si="103"/>
        <v>#NUM!</v>
      </c>
    </row>
    <row r="2862" spans="28:36" x14ac:dyDescent="0.2">
      <c r="AB2862" s="114" t="s">
        <v>87</v>
      </c>
      <c r="AC2862" s="40">
        <f>_xll.qlInterestRateIndexFixingDate($Y$21,AD2862)</f>
        <v>59464</v>
      </c>
      <c r="AD2862" s="40">
        <f>_xll.qlCalendarAdvance(calendar,$AD2861,AB2862,,,trigger)</f>
        <v>59468</v>
      </c>
      <c r="AE2862" s="40">
        <f>_xll.qlInterestRateIndexMaturity($Y$21,AD2862,)</f>
        <v>59560</v>
      </c>
      <c r="AF2862" s="43" t="e">
        <f>_xll.qlTenorBasisValue(TenorBasis3M,AD2862,_xll.ohTrigger(trigger,$Y$36))</f>
        <v>#NUM!</v>
      </c>
      <c r="AG2862" s="82" t="e">
        <f t="shared" si="102"/>
        <v>#NUM!</v>
      </c>
      <c r="AH2862" s="82">
        <f>_xll.qlIndexFixing($Y$21,$AC2862,TRUE,_xll.ohTrigger(trigger))</f>
        <v>1.134319681469931E-2</v>
      </c>
      <c r="AI2862" s="43" t="e">
        <f>_xll.qlIndexFixing($Y$6,$AC2862,TRUE,trigger)</f>
        <v>#NUM!</v>
      </c>
      <c r="AJ2862" s="45" t="e">
        <f t="shared" si="103"/>
        <v>#NUM!</v>
      </c>
    </row>
    <row r="2863" spans="28:36" x14ac:dyDescent="0.2">
      <c r="AB2863" s="114" t="s">
        <v>87</v>
      </c>
      <c r="AC2863" s="40">
        <f>_xll.qlInterestRateIndexFixingDate($Y$21,AD2863)</f>
        <v>59471</v>
      </c>
      <c r="AD2863" s="40">
        <f>_xll.qlCalendarAdvance(calendar,$AD2862,AB2863,,,trigger)</f>
        <v>59475</v>
      </c>
      <c r="AE2863" s="40">
        <f>_xll.qlInterestRateIndexMaturity($Y$21,AD2863,)</f>
        <v>59567</v>
      </c>
      <c r="AF2863" s="43" t="e">
        <f>_xll.qlTenorBasisValue(TenorBasis3M,AD2863,_xll.ohTrigger(trigger,$Y$36))</f>
        <v>#NUM!</v>
      </c>
      <c r="AG2863" s="82" t="e">
        <f t="shared" si="102"/>
        <v>#NUM!</v>
      </c>
      <c r="AH2863" s="82">
        <f>_xll.qlIndexFixing($Y$21,$AC2863,TRUE,_xll.ohTrigger(trigger))</f>
        <v>1.1344800860483333E-2</v>
      </c>
      <c r="AI2863" s="43" t="e">
        <f>_xll.qlIndexFixing($Y$6,$AC2863,TRUE,trigger)</f>
        <v>#NUM!</v>
      </c>
      <c r="AJ2863" s="45" t="e">
        <f t="shared" si="103"/>
        <v>#NUM!</v>
      </c>
    </row>
    <row r="2864" spans="28:36" x14ac:dyDescent="0.2">
      <c r="AB2864" s="114" t="s">
        <v>87</v>
      </c>
      <c r="AC2864" s="40">
        <f>_xll.qlInterestRateIndexFixingDate($Y$21,AD2864)</f>
        <v>59478</v>
      </c>
      <c r="AD2864" s="40">
        <f>_xll.qlCalendarAdvance(calendar,$AD2863,AB2864,,,trigger)</f>
        <v>59482</v>
      </c>
      <c r="AE2864" s="40">
        <f>_xll.qlInterestRateIndexMaturity($Y$21,AD2864,)</f>
        <v>59574</v>
      </c>
      <c r="AF2864" s="43" t="e">
        <f>_xll.qlTenorBasisValue(TenorBasis3M,AD2864,_xll.ohTrigger(trigger,$Y$36))</f>
        <v>#NUM!</v>
      </c>
      <c r="AG2864" s="82" t="e">
        <f t="shared" si="102"/>
        <v>#NUM!</v>
      </c>
      <c r="AH2864" s="82">
        <f>_xll.qlIndexFixing($Y$21,$AC2864,TRUE,_xll.ohTrigger(trigger))</f>
        <v>1.1346441878784579E-2</v>
      </c>
      <c r="AI2864" s="43" t="e">
        <f>_xll.qlIndexFixing($Y$6,$AC2864,TRUE,trigger)</f>
        <v>#NUM!</v>
      </c>
      <c r="AJ2864" s="45" t="e">
        <f t="shared" si="103"/>
        <v>#NUM!</v>
      </c>
    </row>
    <row r="2865" spans="28:36" x14ac:dyDescent="0.2">
      <c r="AB2865" s="114" t="s">
        <v>87</v>
      </c>
      <c r="AC2865" s="40">
        <f>_xll.qlInterestRateIndexFixingDate($Y$21,AD2865)</f>
        <v>59485</v>
      </c>
      <c r="AD2865" s="40">
        <f>_xll.qlCalendarAdvance(calendar,$AD2864,AB2865,,,trigger)</f>
        <v>59489</v>
      </c>
      <c r="AE2865" s="40">
        <f>_xll.qlInterestRateIndexMaturity($Y$21,AD2865,)</f>
        <v>59581</v>
      </c>
      <c r="AF2865" s="43" t="e">
        <f>_xll.qlTenorBasisValue(TenorBasis3M,AD2865,_xll.ohTrigger(trigger,$Y$36))</f>
        <v>#NUM!</v>
      </c>
      <c r="AG2865" s="82" t="e">
        <f t="shared" si="102"/>
        <v>#NUM!</v>
      </c>
      <c r="AH2865" s="82">
        <f>_xll.qlIndexFixing($Y$21,$AC2865,TRUE,_xll.ohTrigger(trigger))</f>
        <v>1.1348119869648229E-2</v>
      </c>
      <c r="AI2865" s="43" t="e">
        <f>_xll.qlIndexFixing($Y$6,$AC2865,TRUE,trigger)</f>
        <v>#NUM!</v>
      </c>
      <c r="AJ2865" s="45" t="e">
        <f t="shared" si="103"/>
        <v>#NUM!</v>
      </c>
    </row>
    <row r="2866" spans="28:36" x14ac:dyDescent="0.2">
      <c r="AB2866" s="114" t="s">
        <v>87</v>
      </c>
      <c r="AC2866" s="40">
        <f>_xll.qlInterestRateIndexFixingDate($Y$21,AD2866)</f>
        <v>59492</v>
      </c>
      <c r="AD2866" s="40">
        <f>_xll.qlCalendarAdvance(calendar,$AD2865,AB2866,,,trigger)</f>
        <v>59496</v>
      </c>
      <c r="AE2866" s="40">
        <f>_xll.qlInterestRateIndexMaturity($Y$21,AD2866,)</f>
        <v>59588</v>
      </c>
      <c r="AF2866" s="43" t="e">
        <f>_xll.qlTenorBasisValue(TenorBasis3M,AD2866,_xll.ohTrigger(trigger,$Y$36))</f>
        <v>#NUM!</v>
      </c>
      <c r="AG2866" s="82" t="e">
        <f t="shared" si="102"/>
        <v>#NUM!</v>
      </c>
      <c r="AH2866" s="82">
        <f>_xll.qlIndexFixing($Y$21,$AC2866,TRUE,_xll.ohTrigger(trigger))</f>
        <v>1.1349834833121198E-2</v>
      </c>
      <c r="AI2866" s="43" t="e">
        <f>_xll.qlIndexFixing($Y$6,$AC2866,TRUE,trigger)</f>
        <v>#NUM!</v>
      </c>
      <c r="AJ2866" s="45" t="e">
        <f t="shared" si="103"/>
        <v>#NUM!</v>
      </c>
    </row>
    <row r="2867" spans="28:36" x14ac:dyDescent="0.2">
      <c r="AB2867" s="114" t="s">
        <v>87</v>
      </c>
      <c r="AC2867" s="40">
        <f>_xll.qlInterestRateIndexFixingDate($Y$21,AD2867)</f>
        <v>59499</v>
      </c>
      <c r="AD2867" s="40">
        <f>_xll.qlCalendarAdvance(calendar,$AD2866,AB2867,,,trigger)</f>
        <v>59503</v>
      </c>
      <c r="AE2867" s="40">
        <f>_xll.qlInterestRateIndexMaturity($Y$21,AD2867,)</f>
        <v>59595</v>
      </c>
      <c r="AF2867" s="43" t="e">
        <f>_xll.qlTenorBasisValue(TenorBasis3M,AD2867,_xll.ohTrigger(trigger,$Y$36))</f>
        <v>#NUM!</v>
      </c>
      <c r="AG2867" s="82" t="e">
        <f t="shared" si="102"/>
        <v>#NUM!</v>
      </c>
      <c r="AH2867" s="82">
        <f>_xll.qlIndexFixing($Y$21,$AC2867,TRUE,_xll.ohTrigger(trigger))</f>
        <v>1.1351586769253887E-2</v>
      </c>
      <c r="AI2867" s="43" t="e">
        <f>_xll.qlIndexFixing($Y$6,$AC2867,TRUE,trigger)</f>
        <v>#NUM!</v>
      </c>
      <c r="AJ2867" s="45" t="e">
        <f t="shared" si="103"/>
        <v>#NUM!</v>
      </c>
    </row>
    <row r="2868" spans="28:36" x14ac:dyDescent="0.2">
      <c r="AB2868" s="114" t="s">
        <v>87</v>
      </c>
      <c r="AC2868" s="40">
        <f>_xll.qlInterestRateIndexFixingDate($Y$21,AD2868)</f>
        <v>59506</v>
      </c>
      <c r="AD2868" s="40">
        <f>_xll.qlCalendarAdvance(calendar,$AD2867,AB2868,,,trigger)</f>
        <v>59510</v>
      </c>
      <c r="AE2868" s="40">
        <f>_xll.qlInterestRateIndexMaturity($Y$21,AD2868,)</f>
        <v>59600</v>
      </c>
      <c r="AF2868" s="43" t="e">
        <f>_xll.qlTenorBasisValue(TenorBasis3M,AD2868,_xll.ohTrigger(trigger,$Y$36))</f>
        <v>#NUM!</v>
      </c>
      <c r="AG2868" s="82" t="e">
        <f t="shared" si="102"/>
        <v>#NUM!</v>
      </c>
      <c r="AH2868" s="82">
        <f>_xll.qlIndexFixing($Y$21,$AC2868,TRUE,_xll.ohTrigger(trigger))</f>
        <v>1.1352748729452244E-2</v>
      </c>
      <c r="AI2868" s="43" t="e">
        <f>_xll.qlIndexFixing($Y$6,$AC2868,TRUE,trigger)</f>
        <v>#NUM!</v>
      </c>
      <c r="AJ2868" s="45" t="e">
        <f t="shared" si="103"/>
        <v>#NUM!</v>
      </c>
    </row>
    <row r="2869" spans="28:36" x14ac:dyDescent="0.2">
      <c r="AB2869" s="114" t="s">
        <v>87</v>
      </c>
      <c r="AC2869" s="40">
        <f>_xll.qlInterestRateIndexFixingDate($Y$21,AD2869)</f>
        <v>59513</v>
      </c>
      <c r="AD2869" s="40">
        <f>_xll.qlCalendarAdvance(calendar,$AD2868,AB2869,,,trigger)</f>
        <v>59517</v>
      </c>
      <c r="AE2869" s="40">
        <f>_xll.qlInterestRateIndexMaturity($Y$21,AD2869,)</f>
        <v>59607</v>
      </c>
      <c r="AF2869" s="43" t="e">
        <f>_xll.qlTenorBasisValue(TenorBasis3M,AD2869,_xll.ohTrigger(trigger,$Y$36))</f>
        <v>#NUM!</v>
      </c>
      <c r="AG2869" s="82" t="e">
        <f t="shared" si="102"/>
        <v>#NUM!</v>
      </c>
      <c r="AH2869" s="82">
        <f>_xll.qlIndexFixing($Y$21,$AC2869,TRUE,_xll.ohTrigger(trigger))</f>
        <v>1.1354569214550025E-2</v>
      </c>
      <c r="AI2869" s="43" t="e">
        <f>_xll.qlIndexFixing($Y$6,$AC2869,TRUE,trigger)</f>
        <v>#NUM!</v>
      </c>
      <c r="AJ2869" s="45" t="e">
        <f t="shared" si="103"/>
        <v>#NUM!</v>
      </c>
    </row>
    <row r="2870" spans="28:36" x14ac:dyDescent="0.2">
      <c r="AB2870" s="114" t="s">
        <v>87</v>
      </c>
      <c r="AC2870" s="40">
        <f>_xll.qlInterestRateIndexFixingDate($Y$21,AD2870)</f>
        <v>59520</v>
      </c>
      <c r="AD2870" s="40">
        <f>_xll.qlCalendarAdvance(calendar,$AD2869,AB2870,,,trigger)</f>
        <v>59524</v>
      </c>
      <c r="AE2870" s="40">
        <f>_xll.qlInterestRateIndexMaturity($Y$21,AD2870,)</f>
        <v>59614</v>
      </c>
      <c r="AF2870" s="43" t="e">
        <f>_xll.qlTenorBasisValue(TenorBasis3M,AD2870,_xll.ohTrigger(trigger,$Y$36))</f>
        <v>#NUM!</v>
      </c>
      <c r="AG2870" s="82" t="e">
        <f t="shared" si="102"/>
        <v>#NUM!</v>
      </c>
      <c r="AH2870" s="82">
        <f>_xll.qlIndexFixing($Y$21,$AC2870,TRUE,_xll.ohTrigger(trigger))</f>
        <v>1.1356426670103836E-2</v>
      </c>
      <c r="AI2870" s="43" t="e">
        <f>_xll.qlIndexFixing($Y$6,$AC2870,TRUE,trigger)</f>
        <v>#NUM!</v>
      </c>
      <c r="AJ2870" s="45" t="e">
        <f t="shared" si="103"/>
        <v>#NUM!</v>
      </c>
    </row>
    <row r="2871" spans="28:36" x14ac:dyDescent="0.2">
      <c r="AB2871" s="114" t="s">
        <v>87</v>
      </c>
      <c r="AC2871" s="40">
        <f>_xll.qlInterestRateIndexFixingDate($Y$21,AD2871)</f>
        <v>59526</v>
      </c>
      <c r="AD2871" s="40">
        <f>_xll.qlCalendarAdvance(calendar,$AD2870,AB2871,,,trigger)</f>
        <v>59532</v>
      </c>
      <c r="AE2871" s="40">
        <f>_xll.qlInterestRateIndexMaturity($Y$21,AD2871,)</f>
        <v>59622</v>
      </c>
      <c r="AF2871" s="43" t="e">
        <f>_xll.qlTenorBasisValue(TenorBasis3M,AD2871,_xll.ohTrigger(trigger,$Y$36))</f>
        <v>#NUM!</v>
      </c>
      <c r="AG2871" s="82" t="e">
        <f t="shared" si="102"/>
        <v>#NUM!</v>
      </c>
      <c r="AH2871" s="82">
        <f>_xll.qlIndexFixing($Y$21,$AC2871,TRUE,_xll.ohTrigger(trigger))</f>
        <v>1.1358594746462281E-2</v>
      </c>
      <c r="AI2871" s="43" t="e">
        <f>_xll.qlIndexFixing($Y$6,$AC2871,TRUE,trigger)</f>
        <v>#NUM!</v>
      </c>
      <c r="AJ2871" s="45" t="e">
        <f t="shared" si="103"/>
        <v>#NUM!</v>
      </c>
    </row>
    <row r="2872" spans="28:36" x14ac:dyDescent="0.2">
      <c r="AB2872" s="114" t="s">
        <v>87</v>
      </c>
      <c r="AC2872" s="40">
        <f>_xll.qlInterestRateIndexFixingDate($Y$21,AD2872)</f>
        <v>59534</v>
      </c>
      <c r="AD2872" s="40">
        <f>_xll.qlCalendarAdvance(calendar,$AD2871,AB2872,,,trigger)</f>
        <v>59539</v>
      </c>
      <c r="AE2872" s="40">
        <f>_xll.qlInterestRateIndexMaturity($Y$21,AD2872,)</f>
        <v>59629</v>
      </c>
      <c r="AF2872" s="43" t="e">
        <f>_xll.qlTenorBasisValue(TenorBasis3M,AD2872,_xll.ohTrigger(trigger,$Y$36))</f>
        <v>#NUM!</v>
      </c>
      <c r="AG2872" s="82" t="e">
        <f t="shared" si="102"/>
        <v>#NUM!</v>
      </c>
      <c r="AH2872" s="82">
        <f>_xll.qlIndexFixing($Y$21,$AC2872,TRUE,_xll.ohTrigger(trigger))</f>
        <v>1.1360531424593923E-2</v>
      </c>
      <c r="AI2872" s="43" t="e">
        <f>_xll.qlIndexFixing($Y$6,$AC2872,TRUE,trigger)</f>
        <v>#NUM!</v>
      </c>
      <c r="AJ2872" s="45" t="e">
        <f t="shared" si="103"/>
        <v>#NUM!</v>
      </c>
    </row>
    <row r="2873" spans="28:36" x14ac:dyDescent="0.2">
      <c r="AB2873" s="114" t="s">
        <v>87</v>
      </c>
      <c r="AC2873" s="40">
        <f>_xll.qlInterestRateIndexFixingDate($Y$21,AD2873)</f>
        <v>59544</v>
      </c>
      <c r="AD2873" s="40">
        <f>_xll.qlCalendarAdvance(calendar,$AD2872,AB2873,,,trigger)</f>
        <v>59546</v>
      </c>
      <c r="AE2873" s="40">
        <f>_xll.qlInterestRateIndexMaturity($Y$21,AD2873,)</f>
        <v>59636</v>
      </c>
      <c r="AF2873" s="43" t="e">
        <f>_xll.qlTenorBasisValue(TenorBasis3M,AD2873,_xll.ohTrigger(trigger,$Y$36))</f>
        <v>#NUM!</v>
      </c>
      <c r="AG2873" s="82" t="e">
        <f t="shared" si="102"/>
        <v>#NUM!</v>
      </c>
      <c r="AH2873" s="82">
        <f>_xll.qlIndexFixing($Y$21,$AC2873,TRUE,_xll.ohTrigger(trigger))</f>
        <v>1.1362505073346796E-2</v>
      </c>
      <c r="AI2873" s="43" t="e">
        <f>_xll.qlIndexFixing($Y$6,$AC2873,TRUE,trigger)</f>
        <v>#NUM!</v>
      </c>
      <c r="AJ2873" s="45" t="e">
        <f t="shared" si="103"/>
        <v>#NUM!</v>
      </c>
    </row>
    <row r="2874" spans="28:36" x14ac:dyDescent="0.2">
      <c r="AB2874" s="114" t="s">
        <v>87</v>
      </c>
      <c r="AC2874" s="40">
        <f>_xll.qlInterestRateIndexFixingDate($Y$21,AD2874)</f>
        <v>59551</v>
      </c>
      <c r="AD2874" s="40">
        <f>_xll.qlCalendarAdvance(calendar,$AD2873,AB2874,,,trigger)</f>
        <v>59553</v>
      </c>
      <c r="AE2874" s="40">
        <f>_xll.qlInterestRateIndexMaturity($Y$21,AD2874,)</f>
        <v>59643</v>
      </c>
      <c r="AF2874" s="43" t="e">
        <f>_xll.qlTenorBasisValue(TenorBasis3M,AD2874,_xll.ohTrigger(trigger,$Y$36))</f>
        <v>#NUM!</v>
      </c>
      <c r="AG2874" s="82" t="e">
        <f t="shared" si="102"/>
        <v>#NUM!</v>
      </c>
      <c r="AH2874" s="82">
        <f>_xll.qlIndexFixing($Y$21,$AC2874,TRUE,_xll.ohTrigger(trigger))</f>
        <v>1.1364515692772414E-2</v>
      </c>
      <c r="AI2874" s="43" t="e">
        <f>_xll.qlIndexFixing($Y$6,$AC2874,TRUE,trigger)</f>
        <v>#NUM!</v>
      </c>
      <c r="AJ2874" s="45" t="e">
        <f t="shared" si="103"/>
        <v>#NUM!</v>
      </c>
    </row>
    <row r="2875" spans="28:36" x14ac:dyDescent="0.2">
      <c r="AB2875" s="114" t="s">
        <v>87</v>
      </c>
      <c r="AC2875" s="40">
        <f>_xll.qlInterestRateIndexFixingDate($Y$21,AD2875)</f>
        <v>59558</v>
      </c>
      <c r="AD2875" s="40">
        <f>_xll.qlCalendarAdvance(calendar,$AD2874,AB2875,,,trigger)</f>
        <v>59560</v>
      </c>
      <c r="AE2875" s="40">
        <f>_xll.qlInterestRateIndexMaturity($Y$21,AD2875,)</f>
        <v>59650</v>
      </c>
      <c r="AF2875" s="43" t="e">
        <f>_xll.qlTenorBasisValue(TenorBasis3M,AD2875,_xll.ohTrigger(trigger,$Y$36))</f>
        <v>#NUM!</v>
      </c>
      <c r="AG2875" s="82" t="e">
        <f t="shared" si="102"/>
        <v>#NUM!</v>
      </c>
      <c r="AH2875" s="82">
        <f>_xll.qlIndexFixing($Y$21,$AC2875,TRUE,_xll.ohTrigger(trigger))</f>
        <v>1.1366563282929398E-2</v>
      </c>
      <c r="AI2875" s="43" t="e">
        <f>_xll.qlIndexFixing($Y$6,$AC2875,TRUE,trigger)</f>
        <v>#NUM!</v>
      </c>
      <c r="AJ2875" s="45" t="e">
        <f t="shared" si="103"/>
        <v>#NUM!</v>
      </c>
    </row>
    <row r="2876" spans="28:36" x14ac:dyDescent="0.2">
      <c r="AB2876" s="114" t="s">
        <v>87</v>
      </c>
      <c r="AC2876" s="40">
        <f>_xll.qlInterestRateIndexFixingDate($Y$21,AD2876)</f>
        <v>59565</v>
      </c>
      <c r="AD2876" s="40">
        <f>_xll.qlCalendarAdvance(calendar,$AD2875,AB2876,,,trigger)</f>
        <v>59567</v>
      </c>
      <c r="AE2876" s="40">
        <f>_xll.qlInterestRateIndexMaturity($Y$21,AD2876,)</f>
        <v>59656</v>
      </c>
      <c r="AF2876" s="43" t="e">
        <f>_xll.qlTenorBasisValue(TenorBasis3M,AD2876,_xll.ohTrigger(trigger,$Y$36))</f>
        <v>#NUM!</v>
      </c>
      <c r="AG2876" s="82" t="e">
        <f t="shared" si="102"/>
        <v>#NUM!</v>
      </c>
      <c r="AH2876" s="82">
        <f>_xll.qlIndexFixing($Y$21,$AC2876,TRUE,_xll.ohTrigger(trigger))</f>
        <v>1.1368312761465479E-2</v>
      </c>
      <c r="AI2876" s="43" t="e">
        <f>_xll.qlIndexFixing($Y$6,$AC2876,TRUE,trigger)</f>
        <v>#NUM!</v>
      </c>
      <c r="AJ2876" s="45" t="e">
        <f t="shared" si="103"/>
        <v>#NUM!</v>
      </c>
    </row>
    <row r="2877" spans="28:36" x14ac:dyDescent="0.2">
      <c r="AB2877" s="114" t="s">
        <v>87</v>
      </c>
      <c r="AC2877" s="40">
        <f>_xll.qlInterestRateIndexFixingDate($Y$21,AD2877)</f>
        <v>59572</v>
      </c>
      <c r="AD2877" s="40">
        <f>_xll.qlCalendarAdvance(calendar,$AD2876,AB2877,,,trigger)</f>
        <v>59574</v>
      </c>
      <c r="AE2877" s="40">
        <f>_xll.qlInterestRateIndexMaturity($Y$21,AD2877,)</f>
        <v>59663</v>
      </c>
      <c r="AF2877" s="43" t="e">
        <f>_xll.qlTenorBasisValue(TenorBasis3M,AD2877,_xll.ohTrigger(trigger,$Y$36))</f>
        <v>#NUM!</v>
      </c>
      <c r="AG2877" s="82" t="e">
        <f t="shared" si="102"/>
        <v>#NUM!</v>
      </c>
      <c r="AH2877" s="82">
        <f>_xll.qlIndexFixing($Y$21,$AC2877,TRUE,_xll.ohTrigger(trigger))</f>
        <v>1.1370431585650348E-2</v>
      </c>
      <c r="AI2877" s="43" t="e">
        <f>_xll.qlIndexFixing($Y$6,$AC2877,TRUE,trigger)</f>
        <v>#NUM!</v>
      </c>
      <c r="AJ2877" s="45" t="e">
        <f t="shared" si="103"/>
        <v>#NUM!</v>
      </c>
    </row>
    <row r="2878" spans="28:36" x14ac:dyDescent="0.2">
      <c r="AB2878" s="114" t="s">
        <v>87</v>
      </c>
      <c r="AC2878" s="40">
        <f>_xll.qlInterestRateIndexFixingDate($Y$21,AD2878)</f>
        <v>59579</v>
      </c>
      <c r="AD2878" s="40">
        <f>_xll.qlCalendarAdvance(calendar,$AD2877,AB2878,,,trigger)</f>
        <v>59581</v>
      </c>
      <c r="AE2878" s="40">
        <f>_xll.qlInterestRateIndexMaturity($Y$21,AD2878,)</f>
        <v>59670</v>
      </c>
      <c r="AF2878" s="43" t="e">
        <f>_xll.qlTenorBasisValue(TenorBasis3M,AD2878,_xll.ohTrigger(trigger,$Y$36))</f>
        <v>#NUM!</v>
      </c>
      <c r="AG2878" s="82" t="e">
        <f t="shared" si="102"/>
        <v>#NUM!</v>
      </c>
      <c r="AH2878" s="82">
        <f>_xll.qlIndexFixing($Y$21,$AC2878,TRUE,_xll.ohTrigger(trigger))</f>
        <v>1.1372587379555986E-2</v>
      </c>
      <c r="AI2878" s="43" t="e">
        <f>_xll.qlIndexFixing($Y$6,$AC2878,TRUE,trigger)</f>
        <v>#NUM!</v>
      </c>
      <c r="AJ2878" s="45" t="e">
        <f t="shared" si="103"/>
        <v>#NUM!</v>
      </c>
    </row>
    <row r="2879" spans="28:36" x14ac:dyDescent="0.2">
      <c r="AB2879" s="114" t="s">
        <v>87</v>
      </c>
      <c r="AC2879" s="40">
        <f>_xll.qlInterestRateIndexFixingDate($Y$21,AD2879)</f>
        <v>59586</v>
      </c>
      <c r="AD2879" s="40">
        <f>_xll.qlCalendarAdvance(calendar,$AD2878,AB2879,,,trigger)</f>
        <v>59588</v>
      </c>
      <c r="AE2879" s="40">
        <f>_xll.qlInterestRateIndexMaturity($Y$21,AD2879,)</f>
        <v>59677</v>
      </c>
      <c r="AF2879" s="43" t="e">
        <f>_xll.qlTenorBasisValue(TenorBasis3M,AD2879,_xll.ohTrigger(trigger,$Y$36))</f>
        <v>#NUM!</v>
      </c>
      <c r="AG2879" s="82" t="e">
        <f t="shared" si="102"/>
        <v>#NUM!</v>
      </c>
      <c r="AH2879" s="82">
        <f>_xll.qlIndexFixing($Y$21,$AC2879,TRUE,_xll.ohTrigger(trigger))</f>
        <v>1.1374780143239872E-2</v>
      </c>
      <c r="AI2879" s="43" t="e">
        <f>_xll.qlIndexFixing($Y$6,$AC2879,TRUE,trigger)</f>
        <v>#NUM!</v>
      </c>
      <c r="AJ2879" s="45" t="e">
        <f t="shared" si="103"/>
        <v>#NUM!</v>
      </c>
    </row>
    <row r="2880" spans="28:36" x14ac:dyDescent="0.2">
      <c r="AB2880" s="114" t="s">
        <v>87</v>
      </c>
      <c r="AC2880" s="40">
        <f>_xll.qlInterestRateIndexFixingDate($Y$21,AD2880)</f>
        <v>59593</v>
      </c>
      <c r="AD2880" s="40">
        <f>_xll.qlCalendarAdvance(calendar,$AD2879,AB2880,,,trigger)</f>
        <v>59595</v>
      </c>
      <c r="AE2880" s="40">
        <f>_xll.qlInterestRateIndexMaturity($Y$21,AD2880,)</f>
        <v>59687</v>
      </c>
      <c r="AF2880" s="43" t="e">
        <f>_xll.qlTenorBasisValue(TenorBasis3M,AD2880,_xll.ohTrigger(trigger,$Y$36))</f>
        <v>#NUM!</v>
      </c>
      <c r="AG2880" s="82" t="e">
        <f t="shared" si="102"/>
        <v>#NUM!</v>
      </c>
      <c r="AH2880" s="82">
        <f>_xll.qlIndexFixing($Y$21,$AC2880,TRUE,_xll.ohTrigger(trigger))</f>
        <v>1.1378048433906407E-2</v>
      </c>
      <c r="AI2880" s="43" t="e">
        <f>_xll.qlIndexFixing($Y$6,$AC2880,TRUE,trigger)</f>
        <v>#NUM!</v>
      </c>
      <c r="AJ2880" s="45" t="e">
        <f t="shared" si="103"/>
        <v>#NUM!</v>
      </c>
    </row>
    <row r="2881" spans="28:36" x14ac:dyDescent="0.2">
      <c r="AB2881" s="114" t="s">
        <v>87</v>
      </c>
      <c r="AC2881" s="40">
        <f>_xll.qlInterestRateIndexFixingDate($Y$21,AD2881)</f>
        <v>59600</v>
      </c>
      <c r="AD2881" s="40">
        <f>_xll.qlCalendarAdvance(calendar,$AD2880,AB2881,,,trigger)</f>
        <v>59602</v>
      </c>
      <c r="AE2881" s="40">
        <f>_xll.qlInterestRateIndexMaturity($Y$21,AD2881,)</f>
        <v>59694</v>
      </c>
      <c r="AF2881" s="43" t="e">
        <f>_xll.qlTenorBasisValue(TenorBasis3M,AD2881,_xll.ohTrigger(trigger,$Y$36))</f>
        <v>#NUM!</v>
      </c>
      <c r="AG2881" s="82" t="e">
        <f t="shared" si="102"/>
        <v>#NUM!</v>
      </c>
      <c r="AH2881" s="82">
        <f>_xll.qlIndexFixing($Y$21,$AC2881,TRUE,_xll.ohTrigger(trigger))</f>
        <v>1.1380323274860276E-2</v>
      </c>
      <c r="AI2881" s="43" t="e">
        <f>_xll.qlIndexFixing($Y$6,$AC2881,TRUE,trigger)</f>
        <v>#NUM!</v>
      </c>
      <c r="AJ2881" s="45" t="e">
        <f t="shared" si="103"/>
        <v>#NUM!</v>
      </c>
    </row>
    <row r="2882" spans="28:36" x14ac:dyDescent="0.2">
      <c r="AB2882" s="114" t="s">
        <v>87</v>
      </c>
      <c r="AC2882" s="40">
        <f>_xll.qlInterestRateIndexFixingDate($Y$21,AD2882)</f>
        <v>59607</v>
      </c>
      <c r="AD2882" s="40">
        <f>_xll.qlCalendarAdvance(calendar,$AD2881,AB2882,,,trigger)</f>
        <v>59609</v>
      </c>
      <c r="AE2882" s="40">
        <f>_xll.qlInterestRateIndexMaturity($Y$21,AD2882,)</f>
        <v>59701</v>
      </c>
      <c r="AF2882" s="43" t="e">
        <f>_xll.qlTenorBasisValue(TenorBasis3M,AD2882,_xll.ohTrigger(trigger,$Y$36))</f>
        <v>#NUM!</v>
      </c>
      <c r="AG2882" s="82" t="e">
        <f t="shared" si="102"/>
        <v>#NUM!</v>
      </c>
      <c r="AH2882" s="82">
        <f>_xll.qlIndexFixing($Y$21,$AC2882,TRUE,_xll.ohTrigger(trigger))</f>
        <v>1.1382635089335782E-2</v>
      </c>
      <c r="AI2882" s="43" t="e">
        <f>_xll.qlIndexFixing($Y$6,$AC2882,TRUE,trigger)</f>
        <v>#NUM!</v>
      </c>
      <c r="AJ2882" s="45" t="e">
        <f t="shared" si="103"/>
        <v>#NUM!</v>
      </c>
    </row>
    <row r="2883" spans="28:36" x14ac:dyDescent="0.2">
      <c r="AB2883" s="114" t="s">
        <v>87</v>
      </c>
      <c r="AC2883" s="40">
        <f>_xll.qlInterestRateIndexFixingDate($Y$21,AD2883)</f>
        <v>59614</v>
      </c>
      <c r="AD2883" s="40">
        <f>_xll.qlCalendarAdvance(calendar,$AD2882,AB2883,,,trigger)</f>
        <v>59616</v>
      </c>
      <c r="AE2883" s="40">
        <f>_xll.qlInterestRateIndexMaturity($Y$21,AD2883,)</f>
        <v>59708</v>
      </c>
      <c r="AF2883" s="43" t="e">
        <f>_xll.qlTenorBasisValue(TenorBasis3M,AD2883,_xll.ohTrigger(trigger,$Y$36))</f>
        <v>#NUM!</v>
      </c>
      <c r="AG2883" s="82" t="e">
        <f t="shared" si="102"/>
        <v>#NUM!</v>
      </c>
      <c r="AH2883" s="82">
        <f>_xll.qlIndexFixing($Y$21,$AC2883,TRUE,_xll.ohTrigger(trigger))</f>
        <v>1.138498387739635E-2</v>
      </c>
      <c r="AI2883" s="43" t="e">
        <f>_xll.qlIndexFixing($Y$6,$AC2883,TRUE,trigger)</f>
        <v>#NUM!</v>
      </c>
      <c r="AJ2883" s="45" t="e">
        <f t="shared" si="103"/>
        <v>#NUM!</v>
      </c>
    </row>
    <row r="2884" spans="28:36" x14ac:dyDescent="0.2">
      <c r="AB2884" s="114" t="s">
        <v>87</v>
      </c>
      <c r="AC2884" s="40">
        <f>_xll.qlInterestRateIndexFixingDate($Y$21,AD2884)</f>
        <v>59621</v>
      </c>
      <c r="AD2884" s="40">
        <f>_xll.qlCalendarAdvance(calendar,$AD2883,AB2884,,,trigger)</f>
        <v>59623</v>
      </c>
      <c r="AE2884" s="40">
        <f>_xll.qlInterestRateIndexMaturity($Y$21,AD2884,)</f>
        <v>59715</v>
      </c>
      <c r="AF2884" s="43" t="e">
        <f>_xll.qlTenorBasisValue(TenorBasis3M,AD2884,_xll.ohTrigger(trigger,$Y$36))</f>
        <v>#NUM!</v>
      </c>
      <c r="AG2884" s="82" t="e">
        <f t="shared" ref="AG2884:AG2947" si="104">AI2884</f>
        <v>#NUM!</v>
      </c>
      <c r="AH2884" s="82">
        <f>_xll.qlIndexFixing($Y$21,$AC2884,TRUE,_xll.ohTrigger(trigger))</f>
        <v>1.1387369639109754E-2</v>
      </c>
      <c r="AI2884" s="43" t="e">
        <f>_xll.qlIndexFixing($Y$6,$AC2884,TRUE,trigger)</f>
        <v>#NUM!</v>
      </c>
      <c r="AJ2884" s="45" t="e">
        <f t="shared" ref="AJ2884:AJ2947" si="105">(AH2884-AI2884)*10000</f>
        <v>#NUM!</v>
      </c>
    </row>
    <row r="2885" spans="28:36" x14ac:dyDescent="0.2">
      <c r="AB2885" s="114" t="s">
        <v>87</v>
      </c>
      <c r="AC2885" s="40">
        <f>_xll.qlInterestRateIndexFixingDate($Y$21,AD2885)</f>
        <v>59628</v>
      </c>
      <c r="AD2885" s="40">
        <f>_xll.qlCalendarAdvance(calendar,$AD2884,AB2885,,,trigger)</f>
        <v>59630</v>
      </c>
      <c r="AE2885" s="40">
        <f>_xll.qlInterestRateIndexMaturity($Y$21,AD2885,)</f>
        <v>59721</v>
      </c>
      <c r="AF2885" s="43" t="e">
        <f>_xll.qlTenorBasisValue(TenorBasis3M,AD2885,_xll.ohTrigger(trigger,$Y$36))</f>
        <v>#NUM!</v>
      </c>
      <c r="AG2885" s="82" t="e">
        <f t="shared" si="104"/>
        <v>#NUM!</v>
      </c>
      <c r="AH2885" s="82">
        <f>_xll.qlIndexFixing($Y$21,$AC2885,TRUE,_xll.ohTrigger(trigger))</f>
        <v>1.1389432347743457E-2</v>
      </c>
      <c r="AI2885" s="43" t="e">
        <f>_xll.qlIndexFixing($Y$6,$AC2885,TRUE,trigger)</f>
        <v>#NUM!</v>
      </c>
      <c r="AJ2885" s="45" t="e">
        <f t="shared" si="105"/>
        <v>#NUM!</v>
      </c>
    </row>
    <row r="2886" spans="28:36" x14ac:dyDescent="0.2">
      <c r="AB2886" s="114" t="s">
        <v>87</v>
      </c>
      <c r="AC2886" s="40">
        <f>_xll.qlInterestRateIndexFixingDate($Y$21,AD2886)</f>
        <v>59635</v>
      </c>
      <c r="AD2886" s="40">
        <f>_xll.qlCalendarAdvance(calendar,$AD2885,AB2886,,,trigger)</f>
        <v>59637</v>
      </c>
      <c r="AE2886" s="40">
        <f>_xll.qlInterestRateIndexMaturity($Y$21,AD2886,)</f>
        <v>59728</v>
      </c>
      <c r="AF2886" s="43" t="e">
        <f>_xll.qlTenorBasisValue(TenorBasis3M,AD2886,_xll.ohTrigger(trigger,$Y$36))</f>
        <v>#NUM!</v>
      </c>
      <c r="AG2886" s="82" t="e">
        <f t="shared" si="104"/>
        <v>#NUM!</v>
      </c>
      <c r="AH2886" s="82">
        <f>_xll.qlIndexFixing($Y$21,$AC2886,TRUE,_xll.ohTrigger(trigger))</f>
        <v>1.1391889338343003E-2</v>
      </c>
      <c r="AI2886" s="43" t="e">
        <f>_xll.qlIndexFixing($Y$6,$AC2886,TRUE,trigger)</f>
        <v>#NUM!</v>
      </c>
      <c r="AJ2886" s="45" t="e">
        <f t="shared" si="105"/>
        <v>#NUM!</v>
      </c>
    </row>
    <row r="2887" spans="28:36" x14ac:dyDescent="0.2">
      <c r="AB2887" s="114" t="s">
        <v>87</v>
      </c>
      <c r="AC2887" s="40">
        <f>_xll.qlInterestRateIndexFixingDate($Y$21,AD2887)</f>
        <v>59638</v>
      </c>
      <c r="AD2887" s="40">
        <f>_xll.qlCalendarAdvance(calendar,$AD2886,AB2887,,,trigger)</f>
        <v>59644</v>
      </c>
      <c r="AE2887" s="40">
        <f>_xll.qlInterestRateIndexMaturity($Y$21,AD2887,)</f>
        <v>59735</v>
      </c>
      <c r="AF2887" s="43" t="e">
        <f>_xll.qlTenorBasisValue(TenorBasis3M,AD2887,_xll.ohTrigger(trigger,$Y$36))</f>
        <v>#NUM!</v>
      </c>
      <c r="AG2887" s="82" t="e">
        <f t="shared" si="104"/>
        <v>#NUM!</v>
      </c>
      <c r="AH2887" s="82">
        <f>_xll.qlIndexFixing($Y$21,$AC2887,TRUE,_xll.ohTrigger(trigger))</f>
        <v>1.1394383301609237E-2</v>
      </c>
      <c r="AI2887" s="43" t="e">
        <f>_xll.qlIndexFixing($Y$6,$AC2887,TRUE,trigger)</f>
        <v>#NUM!</v>
      </c>
      <c r="AJ2887" s="45" t="e">
        <f t="shared" si="105"/>
        <v>#NUM!</v>
      </c>
    </row>
    <row r="2888" spans="28:36" x14ac:dyDescent="0.2">
      <c r="AB2888" s="114" t="s">
        <v>87</v>
      </c>
      <c r="AC2888" s="40">
        <f>_xll.qlInterestRateIndexFixingDate($Y$21,AD2888)</f>
        <v>59649</v>
      </c>
      <c r="AD2888" s="40">
        <f>_xll.qlCalendarAdvance(calendar,$AD2887,AB2888,,,trigger)</f>
        <v>59651</v>
      </c>
      <c r="AE2888" s="40">
        <f>_xll.qlInterestRateIndexMaturity($Y$21,AD2888,)</f>
        <v>59742</v>
      </c>
      <c r="AF2888" s="43" t="e">
        <f>_xll.qlTenorBasisValue(TenorBasis3M,AD2888,_xll.ohTrigger(trigger,$Y$36))</f>
        <v>#NUM!</v>
      </c>
      <c r="AG2888" s="82" t="e">
        <f t="shared" si="104"/>
        <v>#NUM!</v>
      </c>
      <c r="AH2888" s="82">
        <f>_xll.qlIndexFixing($Y$21,$AC2888,TRUE,_xll.ohTrigger(trigger))</f>
        <v>1.1396914237612429E-2</v>
      </c>
      <c r="AI2888" s="43" t="e">
        <f>_xll.qlIndexFixing($Y$6,$AC2888,TRUE,trigger)</f>
        <v>#NUM!</v>
      </c>
      <c r="AJ2888" s="45" t="e">
        <f t="shared" si="105"/>
        <v>#NUM!</v>
      </c>
    </row>
    <row r="2889" spans="28:36" x14ac:dyDescent="0.2">
      <c r="AB2889" s="114" t="s">
        <v>87</v>
      </c>
      <c r="AC2889" s="40">
        <f>_xll.qlInterestRateIndexFixingDate($Y$21,AD2889)</f>
        <v>59653</v>
      </c>
      <c r="AD2889" s="40">
        <f>_xll.qlCalendarAdvance(calendar,$AD2888,AB2889,,,trigger)</f>
        <v>59658</v>
      </c>
      <c r="AE2889" s="40">
        <f>_xll.qlInterestRateIndexMaturity($Y$21,AD2889,)</f>
        <v>59750</v>
      </c>
      <c r="AF2889" s="43" t="e">
        <f>_xll.qlTenorBasisValue(TenorBasis3M,AD2889,_xll.ohTrigger(trigger,$Y$36))</f>
        <v>#NUM!</v>
      </c>
      <c r="AG2889" s="82" t="e">
        <f t="shared" si="104"/>
        <v>#NUM!</v>
      </c>
      <c r="AH2889" s="82">
        <f>_xll.qlIndexFixing($Y$21,$AC2889,TRUE,_xll.ohTrigger(trigger))</f>
        <v>1.139985305485087E-2</v>
      </c>
      <c r="AI2889" s="43" t="e">
        <f>_xll.qlIndexFixing($Y$6,$AC2889,TRUE,trigger)</f>
        <v>#NUM!</v>
      </c>
      <c r="AJ2889" s="45" t="e">
        <f t="shared" si="105"/>
        <v>#NUM!</v>
      </c>
    </row>
    <row r="2890" spans="28:36" x14ac:dyDescent="0.2">
      <c r="AB2890" s="114" t="s">
        <v>87</v>
      </c>
      <c r="AC2890" s="40">
        <f>_xll.qlInterestRateIndexFixingDate($Y$21,AD2890)</f>
        <v>59663</v>
      </c>
      <c r="AD2890" s="40">
        <f>_xll.qlCalendarAdvance(calendar,$AD2889,AB2890,,,trigger)</f>
        <v>59665</v>
      </c>
      <c r="AE2890" s="40">
        <f>_xll.qlInterestRateIndexMaturity($Y$21,AD2890,)</f>
        <v>59757</v>
      </c>
      <c r="AF2890" s="43" t="e">
        <f>_xll.qlTenorBasisValue(TenorBasis3M,AD2890,_xll.ohTrigger(trigger,$Y$36))</f>
        <v>#NUM!</v>
      </c>
      <c r="AG2890" s="82" t="e">
        <f t="shared" si="104"/>
        <v>#NUM!</v>
      </c>
      <c r="AH2890" s="82">
        <f>_xll.qlIndexFixing($Y$21,$AC2890,TRUE,_xll.ohTrigger(trigger))</f>
        <v>1.1402460659928821E-2</v>
      </c>
      <c r="AI2890" s="43" t="e">
        <f>_xll.qlIndexFixing($Y$6,$AC2890,TRUE,trigger)</f>
        <v>#NUM!</v>
      </c>
      <c r="AJ2890" s="45" t="e">
        <f t="shared" si="105"/>
        <v>#NUM!</v>
      </c>
    </row>
    <row r="2891" spans="28:36" x14ac:dyDescent="0.2">
      <c r="AB2891" s="114" t="s">
        <v>87</v>
      </c>
      <c r="AC2891" s="40">
        <f>_xll.qlInterestRateIndexFixingDate($Y$21,AD2891)</f>
        <v>59670</v>
      </c>
      <c r="AD2891" s="40">
        <f>_xll.qlCalendarAdvance(calendar,$AD2890,AB2891,,,trigger)</f>
        <v>59672</v>
      </c>
      <c r="AE2891" s="40">
        <f>_xll.qlInterestRateIndexMaturity($Y$21,AD2891,)</f>
        <v>59764</v>
      </c>
      <c r="AF2891" s="43" t="e">
        <f>_xll.qlTenorBasisValue(TenorBasis3M,AD2891,_xll.ohTrigger(trigger,$Y$36))</f>
        <v>#NUM!</v>
      </c>
      <c r="AG2891" s="82" t="e">
        <f t="shared" si="104"/>
        <v>#NUM!</v>
      </c>
      <c r="AH2891" s="82">
        <f>_xll.qlIndexFixing($Y$21,$AC2891,TRUE,_xll.ohTrigger(trigger))</f>
        <v>1.1405105239153125E-2</v>
      </c>
      <c r="AI2891" s="43" t="e">
        <f>_xll.qlIndexFixing($Y$6,$AC2891,TRUE,trigger)</f>
        <v>#NUM!</v>
      </c>
      <c r="AJ2891" s="45" t="e">
        <f t="shared" si="105"/>
        <v>#NUM!</v>
      </c>
    </row>
    <row r="2892" spans="28:36" x14ac:dyDescent="0.2">
      <c r="AB2892" s="114" t="s">
        <v>87</v>
      </c>
      <c r="AC2892" s="40">
        <f>_xll.qlInterestRateIndexFixingDate($Y$21,AD2892)</f>
        <v>59677</v>
      </c>
      <c r="AD2892" s="40">
        <f>_xll.qlCalendarAdvance(calendar,$AD2891,AB2892,,,trigger)</f>
        <v>59679</v>
      </c>
      <c r="AE2892" s="40">
        <f>_xll.qlInterestRateIndexMaturity($Y$21,AD2892,)</f>
        <v>59771</v>
      </c>
      <c r="AF2892" s="43" t="e">
        <f>_xll.qlTenorBasisValue(TenorBasis3M,AD2892,_xll.ohTrigger(trigger,$Y$36))</f>
        <v>#NUM!</v>
      </c>
      <c r="AG2892" s="82" t="e">
        <f t="shared" si="104"/>
        <v>#NUM!</v>
      </c>
      <c r="AH2892" s="82">
        <f>_xll.qlIndexFixing($Y$21,$AC2892,TRUE,_xll.ohTrigger(trigger))</f>
        <v>1.1407786792597638E-2</v>
      </c>
      <c r="AI2892" s="43" t="e">
        <f>_xll.qlIndexFixing($Y$6,$AC2892,TRUE,trigger)</f>
        <v>#NUM!</v>
      </c>
      <c r="AJ2892" s="45" t="e">
        <f t="shared" si="105"/>
        <v>#NUM!</v>
      </c>
    </row>
    <row r="2893" spans="28:36" x14ac:dyDescent="0.2">
      <c r="AB2893" s="114" t="s">
        <v>87</v>
      </c>
      <c r="AC2893" s="40">
        <f>_xll.qlInterestRateIndexFixingDate($Y$21,AD2893)</f>
        <v>59684</v>
      </c>
      <c r="AD2893" s="40">
        <f>_xll.qlCalendarAdvance(calendar,$AD2892,AB2893,,,trigger)</f>
        <v>59686</v>
      </c>
      <c r="AE2893" s="40">
        <f>_xll.qlInterestRateIndexMaturity($Y$21,AD2893,)</f>
        <v>59778</v>
      </c>
      <c r="AF2893" s="43" t="e">
        <f>_xll.qlTenorBasisValue(TenorBasis3M,AD2893,_xll.ohTrigger(trigger,$Y$36))</f>
        <v>#NUM!</v>
      </c>
      <c r="AG2893" s="82" t="e">
        <f t="shared" si="104"/>
        <v>#NUM!</v>
      </c>
      <c r="AH2893" s="82">
        <f>_xll.qlIndexFixing($Y$21,$AC2893,TRUE,_xll.ohTrigger(trigger))</f>
        <v>1.1410505320339687E-2</v>
      </c>
      <c r="AI2893" s="43" t="e">
        <f>_xll.qlIndexFixing($Y$6,$AC2893,TRUE,trigger)</f>
        <v>#NUM!</v>
      </c>
      <c r="AJ2893" s="45" t="e">
        <f t="shared" si="105"/>
        <v>#NUM!</v>
      </c>
    </row>
    <row r="2894" spans="28:36" x14ac:dyDescent="0.2">
      <c r="AB2894" s="114" t="s">
        <v>87</v>
      </c>
      <c r="AC2894" s="40">
        <f>_xll.qlInterestRateIndexFixingDate($Y$21,AD2894)</f>
        <v>59691</v>
      </c>
      <c r="AD2894" s="40">
        <f>_xll.qlCalendarAdvance(calendar,$AD2893,AB2894,,,trigger)</f>
        <v>59693</v>
      </c>
      <c r="AE2894" s="40">
        <f>_xll.qlInterestRateIndexMaturity($Y$21,AD2894,)</f>
        <v>59785</v>
      </c>
      <c r="AF2894" s="43" t="e">
        <f>_xll.qlTenorBasisValue(TenorBasis3M,AD2894,_xll.ohTrigger(trigger,$Y$36))</f>
        <v>#NUM!</v>
      </c>
      <c r="AG2894" s="82" t="e">
        <f t="shared" si="104"/>
        <v>#NUM!</v>
      </c>
      <c r="AH2894" s="82">
        <f>_xll.qlIndexFixing($Y$21,$AC2894,TRUE,_xll.ohTrigger(trigger))</f>
        <v>1.1413260822453995E-2</v>
      </c>
      <c r="AI2894" s="43" t="e">
        <f>_xll.qlIndexFixing($Y$6,$AC2894,TRUE,trigger)</f>
        <v>#NUM!</v>
      </c>
      <c r="AJ2894" s="45" t="e">
        <f t="shared" si="105"/>
        <v>#NUM!</v>
      </c>
    </row>
    <row r="2895" spans="28:36" x14ac:dyDescent="0.2">
      <c r="AB2895" s="114" t="s">
        <v>87</v>
      </c>
      <c r="AC2895" s="40">
        <f>_xll.qlInterestRateIndexFixingDate($Y$21,AD2895)</f>
        <v>59698</v>
      </c>
      <c r="AD2895" s="40">
        <f>_xll.qlCalendarAdvance(calendar,$AD2894,AB2895,,,trigger)</f>
        <v>59700</v>
      </c>
      <c r="AE2895" s="40">
        <f>_xll.qlInterestRateIndexMaturity($Y$21,AD2895,)</f>
        <v>59792</v>
      </c>
      <c r="AF2895" s="43" t="e">
        <f>_xll.qlTenorBasisValue(TenorBasis3M,AD2895,_xll.ohTrigger(trigger,$Y$36))</f>
        <v>#NUM!</v>
      </c>
      <c r="AG2895" s="82" t="e">
        <f t="shared" si="104"/>
        <v>#NUM!</v>
      </c>
      <c r="AH2895" s="82">
        <f>_xll.qlIndexFixing($Y$21,$AC2895,TRUE,_xll.ohTrigger(trigger))</f>
        <v>1.1416053299019629E-2</v>
      </c>
      <c r="AI2895" s="43" t="e">
        <f>_xll.qlIndexFixing($Y$6,$AC2895,TRUE,trigger)</f>
        <v>#NUM!</v>
      </c>
      <c r="AJ2895" s="45" t="e">
        <f t="shared" si="105"/>
        <v>#NUM!</v>
      </c>
    </row>
    <row r="2896" spans="28:36" x14ac:dyDescent="0.2">
      <c r="AB2896" s="114" t="s">
        <v>87</v>
      </c>
      <c r="AC2896" s="40">
        <f>_xll.qlInterestRateIndexFixingDate($Y$21,AD2896)</f>
        <v>59705</v>
      </c>
      <c r="AD2896" s="40">
        <f>_xll.qlCalendarAdvance(calendar,$AD2895,AB2896,,,trigger)</f>
        <v>59707</v>
      </c>
      <c r="AE2896" s="40">
        <f>_xll.qlInterestRateIndexMaturity($Y$21,AD2896,)</f>
        <v>59799</v>
      </c>
      <c r="AF2896" s="43" t="e">
        <f>_xll.qlTenorBasisValue(TenorBasis3M,AD2896,_xll.ohTrigger(trigger,$Y$36))</f>
        <v>#NUM!</v>
      </c>
      <c r="AG2896" s="82" t="e">
        <f t="shared" si="104"/>
        <v>#NUM!</v>
      </c>
      <c r="AH2896" s="82">
        <f>_xll.qlIndexFixing($Y$21,$AC2896,TRUE,_xll.ohTrigger(trigger))</f>
        <v>1.1418882750116528E-2</v>
      </c>
      <c r="AI2896" s="43" t="e">
        <f>_xll.qlIndexFixing($Y$6,$AC2896,TRUE,trigger)</f>
        <v>#NUM!</v>
      </c>
      <c r="AJ2896" s="45" t="e">
        <f t="shared" si="105"/>
        <v>#NUM!</v>
      </c>
    </row>
    <row r="2897" spans="28:36" x14ac:dyDescent="0.2">
      <c r="AB2897" s="114" t="s">
        <v>87</v>
      </c>
      <c r="AC2897" s="40">
        <f>_xll.qlInterestRateIndexFixingDate($Y$21,AD2897)</f>
        <v>59712</v>
      </c>
      <c r="AD2897" s="40">
        <f>_xll.qlCalendarAdvance(calendar,$AD2896,AB2897,,,trigger)</f>
        <v>59714</v>
      </c>
      <c r="AE2897" s="40">
        <f>_xll.qlInterestRateIndexMaturity($Y$21,AD2897,)</f>
        <v>59806</v>
      </c>
      <c r="AF2897" s="43" t="e">
        <f>_xll.qlTenorBasisValue(TenorBasis3M,AD2897,_xll.ohTrigger(trigger,$Y$36))</f>
        <v>#NUM!</v>
      </c>
      <c r="AG2897" s="82" t="e">
        <f t="shared" si="104"/>
        <v>#NUM!</v>
      </c>
      <c r="AH2897" s="82">
        <f>_xll.qlIndexFixing($Y$21,$AC2897,TRUE,_xll.ohTrigger(trigger))</f>
        <v>1.1421749175823755E-2</v>
      </c>
      <c r="AI2897" s="43" t="e">
        <f>_xll.qlIndexFixing($Y$6,$AC2897,TRUE,trigger)</f>
        <v>#NUM!</v>
      </c>
      <c r="AJ2897" s="45" t="e">
        <f t="shared" si="105"/>
        <v>#NUM!</v>
      </c>
    </row>
    <row r="2898" spans="28:36" x14ac:dyDescent="0.2">
      <c r="AB2898" s="114" t="s">
        <v>87</v>
      </c>
      <c r="AC2898" s="40">
        <f>_xll.qlInterestRateIndexFixingDate($Y$21,AD2898)</f>
        <v>59719</v>
      </c>
      <c r="AD2898" s="40">
        <f>_xll.qlCalendarAdvance(calendar,$AD2897,AB2898,,,trigger)</f>
        <v>59721</v>
      </c>
      <c r="AE2898" s="40">
        <f>_xll.qlInterestRateIndexMaturity($Y$21,AD2898,)</f>
        <v>59813</v>
      </c>
      <c r="AF2898" s="43" t="e">
        <f>_xll.qlTenorBasisValue(TenorBasis3M,AD2898,_xll.ohTrigger(trigger,$Y$36))</f>
        <v>#NUM!</v>
      </c>
      <c r="AG2898" s="82" t="e">
        <f t="shared" si="104"/>
        <v>#NUM!</v>
      </c>
      <c r="AH2898" s="82">
        <f>_xll.qlIndexFixing($Y$21,$AC2898,TRUE,_xll.ohTrigger(trigger))</f>
        <v>1.142465257622125E-2</v>
      </c>
      <c r="AI2898" s="43" t="e">
        <f>_xll.qlIndexFixing($Y$6,$AC2898,TRUE,trigger)</f>
        <v>#NUM!</v>
      </c>
      <c r="AJ2898" s="45" t="e">
        <f t="shared" si="105"/>
        <v>#NUM!</v>
      </c>
    </row>
    <row r="2899" spans="28:36" x14ac:dyDescent="0.2">
      <c r="AB2899" s="114" t="s">
        <v>87</v>
      </c>
      <c r="AC2899" s="40">
        <f>_xll.qlInterestRateIndexFixingDate($Y$21,AD2899)</f>
        <v>59726</v>
      </c>
      <c r="AD2899" s="40">
        <f>_xll.qlCalendarAdvance(calendar,$AD2898,AB2899,,,trigger)</f>
        <v>59728</v>
      </c>
      <c r="AE2899" s="40">
        <f>_xll.qlInterestRateIndexMaturity($Y$21,AD2899,)</f>
        <v>59820</v>
      </c>
      <c r="AF2899" s="43" t="e">
        <f>_xll.qlTenorBasisValue(TenorBasis3M,AD2899,_xll.ohTrigger(trigger,$Y$36))</f>
        <v>#NUM!</v>
      </c>
      <c r="AG2899" s="82" t="e">
        <f t="shared" si="104"/>
        <v>#NUM!</v>
      </c>
      <c r="AH2899" s="82">
        <f>_xll.qlIndexFixing($Y$21,$AC2899,TRUE,_xll.ohTrigger(trigger))</f>
        <v>1.142759295139242E-2</v>
      </c>
      <c r="AI2899" s="43" t="e">
        <f>_xll.qlIndexFixing($Y$6,$AC2899,TRUE,trigger)</f>
        <v>#NUM!</v>
      </c>
      <c r="AJ2899" s="45" t="e">
        <f t="shared" si="105"/>
        <v>#NUM!</v>
      </c>
    </row>
    <row r="2900" spans="28:36" x14ac:dyDescent="0.2">
      <c r="AB2900" s="114" t="s">
        <v>87</v>
      </c>
      <c r="AC2900" s="40">
        <f>_xll.qlInterestRateIndexFixingDate($Y$21,AD2900)</f>
        <v>59733</v>
      </c>
      <c r="AD2900" s="40">
        <f>_xll.qlCalendarAdvance(calendar,$AD2899,AB2900,,,trigger)</f>
        <v>59735</v>
      </c>
      <c r="AE2900" s="40">
        <f>_xll.qlInterestRateIndexMaturity($Y$21,AD2900,)</f>
        <v>59827</v>
      </c>
      <c r="AF2900" s="43" t="e">
        <f>_xll.qlTenorBasisValue(TenorBasis3M,AD2900,_xll.ohTrigger(trigger,$Y$36))</f>
        <v>#NUM!</v>
      </c>
      <c r="AG2900" s="82" t="e">
        <f t="shared" si="104"/>
        <v>#NUM!</v>
      </c>
      <c r="AH2900" s="82">
        <f>_xll.qlIndexFixing($Y$21,$AC2900,TRUE,_xll.ohTrigger(trigger))</f>
        <v>1.1430570301419812E-2</v>
      </c>
      <c r="AI2900" s="43" t="e">
        <f>_xll.qlIndexFixing($Y$6,$AC2900,TRUE,trigger)</f>
        <v>#NUM!</v>
      </c>
      <c r="AJ2900" s="45" t="e">
        <f t="shared" si="105"/>
        <v>#NUM!</v>
      </c>
    </row>
    <row r="2901" spans="28:36" x14ac:dyDescent="0.2">
      <c r="AB2901" s="114" t="s">
        <v>87</v>
      </c>
      <c r="AC2901" s="40">
        <f>_xll.qlInterestRateIndexFixingDate($Y$21,AD2901)</f>
        <v>59740</v>
      </c>
      <c r="AD2901" s="40">
        <f>_xll.qlCalendarAdvance(calendar,$AD2900,AB2901,,,trigger)</f>
        <v>59742</v>
      </c>
      <c r="AE2901" s="40">
        <f>_xll.qlInterestRateIndexMaturity($Y$21,AD2901,)</f>
        <v>59834</v>
      </c>
      <c r="AF2901" s="43" t="e">
        <f>_xll.qlTenorBasisValue(TenorBasis3M,AD2901,_xll.ohTrigger(trigger,$Y$36))</f>
        <v>#NUM!</v>
      </c>
      <c r="AG2901" s="82" t="e">
        <f t="shared" si="104"/>
        <v>#NUM!</v>
      </c>
      <c r="AH2901" s="82">
        <f>_xll.qlIndexFixing($Y$21,$AC2901,TRUE,_xll.ohTrigger(trigger))</f>
        <v>1.1433584626387706E-2</v>
      </c>
      <c r="AI2901" s="43" t="e">
        <f>_xll.qlIndexFixing($Y$6,$AC2901,TRUE,trigger)</f>
        <v>#NUM!</v>
      </c>
      <c r="AJ2901" s="45" t="e">
        <f t="shared" si="105"/>
        <v>#NUM!</v>
      </c>
    </row>
    <row r="2902" spans="28:36" x14ac:dyDescent="0.2">
      <c r="AB2902" s="114" t="s">
        <v>87</v>
      </c>
      <c r="AC2902" s="40">
        <f>_xll.qlInterestRateIndexFixingDate($Y$21,AD2902)</f>
        <v>59747</v>
      </c>
      <c r="AD2902" s="40">
        <f>_xll.qlCalendarAdvance(calendar,$AD2901,AB2902,,,trigger)</f>
        <v>59749</v>
      </c>
      <c r="AE2902" s="40">
        <f>_xll.qlInterestRateIndexMaturity($Y$21,AD2902,)</f>
        <v>59841</v>
      </c>
      <c r="AF2902" s="43" t="e">
        <f>_xll.qlTenorBasisValue(TenorBasis3M,AD2902,_xll.ohTrigger(trigger,$Y$36))</f>
        <v>#NUM!</v>
      </c>
      <c r="AG2902" s="82" t="e">
        <f t="shared" si="104"/>
        <v>#NUM!</v>
      </c>
      <c r="AH2902" s="82">
        <f>_xll.qlIndexFixing($Y$21,$AC2902,TRUE,_xll.ohTrigger(trigger))</f>
        <v>1.1436635926382116E-2</v>
      </c>
      <c r="AI2902" s="43" t="e">
        <f>_xll.qlIndexFixing($Y$6,$AC2902,TRUE,trigger)</f>
        <v>#NUM!</v>
      </c>
      <c r="AJ2902" s="45" t="e">
        <f t="shared" si="105"/>
        <v>#NUM!</v>
      </c>
    </row>
    <row r="2903" spans="28:36" x14ac:dyDescent="0.2">
      <c r="AB2903" s="114" t="s">
        <v>87</v>
      </c>
      <c r="AC2903" s="40">
        <f>_xll.qlInterestRateIndexFixingDate($Y$21,AD2903)</f>
        <v>59754</v>
      </c>
      <c r="AD2903" s="40">
        <f>_xll.qlCalendarAdvance(calendar,$AD2902,AB2903,,,trigger)</f>
        <v>59756</v>
      </c>
      <c r="AE2903" s="40">
        <f>_xll.qlInterestRateIndexMaturity($Y$21,AD2903,)</f>
        <v>59848</v>
      </c>
      <c r="AF2903" s="43" t="e">
        <f>_xll.qlTenorBasisValue(TenorBasis3M,AD2903,_xll.ohTrigger(trigger,$Y$36))</f>
        <v>#NUM!</v>
      </c>
      <c r="AG2903" s="82" t="e">
        <f t="shared" si="104"/>
        <v>#NUM!</v>
      </c>
      <c r="AH2903" s="82">
        <f>_xll.qlIndexFixing($Y$21,$AC2903,TRUE,_xll.ohTrigger(trigger))</f>
        <v>1.1439724201486458E-2</v>
      </c>
      <c r="AI2903" s="43" t="e">
        <f>_xll.qlIndexFixing($Y$6,$AC2903,TRUE,trigger)</f>
        <v>#NUM!</v>
      </c>
      <c r="AJ2903" s="45" t="e">
        <f t="shared" si="105"/>
        <v>#NUM!</v>
      </c>
    </row>
    <row r="2904" spans="28:36" x14ac:dyDescent="0.2">
      <c r="AB2904" s="114" t="s">
        <v>87</v>
      </c>
      <c r="AC2904" s="40">
        <f>_xll.qlInterestRateIndexFixingDate($Y$21,AD2904)</f>
        <v>59761</v>
      </c>
      <c r="AD2904" s="40">
        <f>_xll.qlCalendarAdvance(calendar,$AD2903,AB2904,,,trigger)</f>
        <v>59763</v>
      </c>
      <c r="AE2904" s="40">
        <f>_xll.qlInterestRateIndexMaturity($Y$21,AD2904,)</f>
        <v>59855</v>
      </c>
      <c r="AF2904" s="43" t="e">
        <f>_xll.qlTenorBasisValue(TenorBasis3M,AD2904,_xll.ohTrigger(trigger,$Y$36))</f>
        <v>#NUM!</v>
      </c>
      <c r="AG2904" s="82" t="e">
        <f t="shared" si="104"/>
        <v>#NUM!</v>
      </c>
      <c r="AH2904" s="82">
        <f>_xll.qlIndexFixing($Y$21,$AC2904,TRUE,_xll.ohTrigger(trigger))</f>
        <v>1.144284945179283E-2</v>
      </c>
      <c r="AI2904" s="43" t="e">
        <f>_xll.qlIndexFixing($Y$6,$AC2904,TRUE,trigger)</f>
        <v>#NUM!</v>
      </c>
      <c r="AJ2904" s="45" t="e">
        <f t="shared" si="105"/>
        <v>#NUM!</v>
      </c>
    </row>
    <row r="2905" spans="28:36" x14ac:dyDescent="0.2">
      <c r="AB2905" s="114" t="s">
        <v>87</v>
      </c>
      <c r="AC2905" s="40">
        <f>_xll.qlInterestRateIndexFixingDate($Y$21,AD2905)</f>
        <v>59768</v>
      </c>
      <c r="AD2905" s="40">
        <f>_xll.qlCalendarAdvance(calendar,$AD2904,AB2905,,,trigger)</f>
        <v>59770</v>
      </c>
      <c r="AE2905" s="40">
        <f>_xll.qlInterestRateIndexMaturity($Y$21,AD2905,)</f>
        <v>59862</v>
      </c>
      <c r="AF2905" s="43" t="e">
        <f>_xll.qlTenorBasisValue(TenorBasis3M,AD2905,_xll.ohTrigger(trigger,$Y$36))</f>
        <v>#NUM!</v>
      </c>
      <c r="AG2905" s="82" t="e">
        <f t="shared" si="104"/>
        <v>#NUM!</v>
      </c>
      <c r="AH2905" s="82">
        <f>_xll.qlIndexFixing($Y$21,$AC2905,TRUE,_xll.ohTrigger(trigger))</f>
        <v>1.1446011677385513E-2</v>
      </c>
      <c r="AI2905" s="43" t="e">
        <f>_xll.qlIndexFixing($Y$6,$AC2905,TRUE,trigger)</f>
        <v>#NUM!</v>
      </c>
      <c r="AJ2905" s="45" t="e">
        <f t="shared" si="105"/>
        <v>#NUM!</v>
      </c>
    </row>
    <row r="2906" spans="28:36" x14ac:dyDescent="0.2">
      <c r="AB2906" s="114" t="s">
        <v>87</v>
      </c>
      <c r="AC2906" s="40">
        <f>_xll.qlInterestRateIndexFixingDate($Y$21,AD2906)</f>
        <v>59775</v>
      </c>
      <c r="AD2906" s="40">
        <f>_xll.qlCalendarAdvance(calendar,$AD2905,AB2906,,,trigger)</f>
        <v>59777</v>
      </c>
      <c r="AE2906" s="40">
        <f>_xll.qlInterestRateIndexMaturity($Y$21,AD2906,)</f>
        <v>59869</v>
      </c>
      <c r="AF2906" s="43" t="e">
        <f>_xll.qlTenorBasisValue(TenorBasis3M,AD2906,_xll.ohTrigger(trigger,$Y$36))</f>
        <v>#NUM!</v>
      </c>
      <c r="AG2906" s="82" t="e">
        <f t="shared" si="104"/>
        <v>#NUM!</v>
      </c>
      <c r="AH2906" s="82">
        <f>_xll.qlIndexFixing($Y$21,$AC2906,TRUE,_xll.ohTrigger(trigger))</f>
        <v>1.1449210878354E-2</v>
      </c>
      <c r="AI2906" s="43" t="e">
        <f>_xll.qlIndexFixing($Y$6,$AC2906,TRUE,trigger)</f>
        <v>#NUM!</v>
      </c>
      <c r="AJ2906" s="45" t="e">
        <f t="shared" si="105"/>
        <v>#NUM!</v>
      </c>
    </row>
    <row r="2907" spans="28:36" x14ac:dyDescent="0.2">
      <c r="AB2907" s="114" t="s">
        <v>87</v>
      </c>
      <c r="AC2907" s="40">
        <f>_xll.qlInterestRateIndexFixingDate($Y$21,AD2907)</f>
        <v>59782</v>
      </c>
      <c r="AD2907" s="40">
        <f>_xll.qlCalendarAdvance(calendar,$AD2906,AB2907,,,trigger)</f>
        <v>59784</v>
      </c>
      <c r="AE2907" s="40">
        <f>_xll.qlInterestRateIndexMaturity($Y$21,AD2907,)</f>
        <v>59875</v>
      </c>
      <c r="AF2907" s="43" t="e">
        <f>_xll.qlTenorBasisValue(TenorBasis3M,AD2907,_xll.ohTrigger(trigger,$Y$36))</f>
        <v>#NUM!</v>
      </c>
      <c r="AG2907" s="82" t="e">
        <f t="shared" si="104"/>
        <v>#NUM!</v>
      </c>
      <c r="AH2907" s="82">
        <f>_xll.qlIndexFixing($Y$21,$AC2907,TRUE,_xll.ohTrigger(trigger))</f>
        <v>1.1452026941977465E-2</v>
      </c>
      <c r="AI2907" s="43" t="e">
        <f>_xll.qlIndexFixing($Y$6,$AC2907,TRUE,trigger)</f>
        <v>#NUM!</v>
      </c>
      <c r="AJ2907" s="45" t="e">
        <f t="shared" si="105"/>
        <v>#NUM!</v>
      </c>
    </row>
    <row r="2908" spans="28:36" x14ac:dyDescent="0.2">
      <c r="AB2908" s="114" t="s">
        <v>87</v>
      </c>
      <c r="AC2908" s="40">
        <f>_xll.qlInterestRateIndexFixingDate($Y$21,AD2908)</f>
        <v>59789</v>
      </c>
      <c r="AD2908" s="40">
        <f>_xll.qlCalendarAdvance(calendar,$AD2907,AB2908,,,trigger)</f>
        <v>59791</v>
      </c>
      <c r="AE2908" s="40">
        <f>_xll.qlInterestRateIndexMaturity($Y$21,AD2908,)</f>
        <v>59882</v>
      </c>
      <c r="AF2908" s="43" t="e">
        <f>_xll.qlTenorBasisValue(TenorBasis3M,AD2908,_xll.ohTrigger(trigger,$Y$36))</f>
        <v>#NUM!</v>
      </c>
      <c r="AG2908" s="82" t="e">
        <f t="shared" si="104"/>
        <v>#NUM!</v>
      </c>
      <c r="AH2908" s="82">
        <f>_xll.qlIndexFixing($Y$21,$AC2908,TRUE,_xll.ohTrigger(trigger))</f>
        <v>1.1455297348953026E-2</v>
      </c>
      <c r="AI2908" s="43" t="e">
        <f>_xll.qlIndexFixing($Y$6,$AC2908,TRUE,trigger)</f>
        <v>#NUM!</v>
      </c>
      <c r="AJ2908" s="45" t="e">
        <f t="shared" si="105"/>
        <v>#NUM!</v>
      </c>
    </row>
    <row r="2909" spans="28:36" x14ac:dyDescent="0.2">
      <c r="AB2909" s="114" t="s">
        <v>87</v>
      </c>
      <c r="AC2909" s="40">
        <f>_xll.qlInterestRateIndexFixingDate($Y$21,AD2909)</f>
        <v>59796</v>
      </c>
      <c r="AD2909" s="40">
        <f>_xll.qlCalendarAdvance(calendar,$AD2908,AB2909,,,trigger)</f>
        <v>59798</v>
      </c>
      <c r="AE2909" s="40">
        <f>_xll.qlInterestRateIndexMaturity($Y$21,AD2909,)</f>
        <v>59889</v>
      </c>
      <c r="AF2909" s="43" t="e">
        <f>_xll.qlTenorBasisValue(TenorBasis3M,AD2909,_xll.ohTrigger(trigger,$Y$36))</f>
        <v>#NUM!</v>
      </c>
      <c r="AG2909" s="82" t="e">
        <f t="shared" si="104"/>
        <v>#NUM!</v>
      </c>
      <c r="AH2909" s="82">
        <f>_xll.qlIndexFixing($Y$21,$AC2909,TRUE,_xll.ohTrigger(trigger))</f>
        <v>1.1458604730367042E-2</v>
      </c>
      <c r="AI2909" s="43" t="e">
        <f>_xll.qlIndexFixing($Y$6,$AC2909,TRUE,trigger)</f>
        <v>#NUM!</v>
      </c>
      <c r="AJ2909" s="45" t="e">
        <f t="shared" si="105"/>
        <v>#NUM!</v>
      </c>
    </row>
    <row r="2910" spans="28:36" x14ac:dyDescent="0.2">
      <c r="AB2910" s="114" t="s">
        <v>87</v>
      </c>
      <c r="AC2910" s="40">
        <f>_xll.qlInterestRateIndexFixingDate($Y$21,AD2910)</f>
        <v>59803</v>
      </c>
      <c r="AD2910" s="40">
        <f>_xll.qlCalendarAdvance(calendar,$AD2909,AB2910,,,trigger)</f>
        <v>59805</v>
      </c>
      <c r="AE2910" s="40">
        <f>_xll.qlInterestRateIndexMaturity($Y$21,AD2910,)</f>
        <v>59897</v>
      </c>
      <c r="AF2910" s="43" t="e">
        <f>_xll.qlTenorBasisValue(TenorBasis3M,AD2910,_xll.ohTrigger(trigger,$Y$36))</f>
        <v>#NUM!</v>
      </c>
      <c r="AG2910" s="82" t="e">
        <f t="shared" si="104"/>
        <v>#NUM!</v>
      </c>
      <c r="AH2910" s="82">
        <f>_xll.qlIndexFixing($Y$21,$AC2910,TRUE,_xll.ohTrigger(trigger))</f>
        <v>1.1462377437826266E-2</v>
      </c>
      <c r="AI2910" s="43" t="e">
        <f>_xll.qlIndexFixing($Y$6,$AC2910,TRUE,trigger)</f>
        <v>#NUM!</v>
      </c>
      <c r="AJ2910" s="45" t="e">
        <f t="shared" si="105"/>
        <v>#NUM!</v>
      </c>
    </row>
    <row r="2911" spans="28:36" x14ac:dyDescent="0.2">
      <c r="AB2911" s="114" t="s">
        <v>87</v>
      </c>
      <c r="AC2911" s="40">
        <f>_xll.qlInterestRateIndexFixingDate($Y$21,AD2911)</f>
        <v>59810</v>
      </c>
      <c r="AD2911" s="40">
        <f>_xll.qlCalendarAdvance(calendar,$AD2910,AB2911,,,trigger)</f>
        <v>59812</v>
      </c>
      <c r="AE2911" s="40">
        <f>_xll.qlInterestRateIndexMaturity($Y$21,AD2911,)</f>
        <v>59904</v>
      </c>
      <c r="AF2911" s="43" t="e">
        <f>_xll.qlTenorBasisValue(TenorBasis3M,AD2911,_xll.ohTrigger(trigger,$Y$36))</f>
        <v>#NUM!</v>
      </c>
      <c r="AG2911" s="82" t="e">
        <f t="shared" si="104"/>
        <v>#NUM!</v>
      </c>
      <c r="AH2911" s="82">
        <f>_xll.qlIndexFixing($Y$21,$AC2911,TRUE,_xll.ohTrigger(trigger))</f>
        <v>1.1465761517057887E-2</v>
      </c>
      <c r="AI2911" s="43" t="e">
        <f>_xll.qlIndexFixing($Y$6,$AC2911,TRUE,trigger)</f>
        <v>#NUM!</v>
      </c>
      <c r="AJ2911" s="45" t="e">
        <f t="shared" si="105"/>
        <v>#NUM!</v>
      </c>
    </row>
    <row r="2912" spans="28:36" x14ac:dyDescent="0.2">
      <c r="AB2912" s="114" t="s">
        <v>87</v>
      </c>
      <c r="AC2912" s="40">
        <f>_xll.qlInterestRateIndexFixingDate($Y$21,AD2912)</f>
        <v>59817</v>
      </c>
      <c r="AD2912" s="40">
        <f>_xll.qlCalendarAdvance(calendar,$AD2911,AB2912,,,trigger)</f>
        <v>59819</v>
      </c>
      <c r="AE2912" s="40">
        <f>_xll.qlInterestRateIndexMaturity($Y$21,AD2912,)</f>
        <v>59911</v>
      </c>
      <c r="AF2912" s="43" t="e">
        <f>_xll.qlTenorBasisValue(TenorBasis3M,AD2912,_xll.ohTrigger(trigger,$Y$36))</f>
        <v>#NUM!</v>
      </c>
      <c r="AG2912" s="82" t="e">
        <f t="shared" si="104"/>
        <v>#NUM!</v>
      </c>
      <c r="AH2912" s="82">
        <f>_xll.qlIndexFixing($Y$21,$AC2912,TRUE,_xll.ohTrigger(trigger))</f>
        <v>1.1469182572224866E-2</v>
      </c>
      <c r="AI2912" s="43" t="e">
        <f>_xll.qlIndexFixing($Y$6,$AC2912,TRUE,trigger)</f>
        <v>#NUM!</v>
      </c>
      <c r="AJ2912" s="45" t="e">
        <f t="shared" si="105"/>
        <v>#NUM!</v>
      </c>
    </row>
    <row r="2913" spans="28:36" x14ac:dyDescent="0.2">
      <c r="AB2913" s="114" t="s">
        <v>87</v>
      </c>
      <c r="AC2913" s="40">
        <f>_xll.qlInterestRateIndexFixingDate($Y$21,AD2913)</f>
        <v>59824</v>
      </c>
      <c r="AD2913" s="40">
        <f>_xll.qlCalendarAdvance(calendar,$AD2912,AB2913,,,trigger)</f>
        <v>59826</v>
      </c>
      <c r="AE2913" s="40">
        <f>_xll.qlInterestRateIndexMaturity($Y$21,AD2913,)</f>
        <v>59918</v>
      </c>
      <c r="AF2913" s="43" t="e">
        <f>_xll.qlTenorBasisValue(TenorBasis3M,AD2913,_xll.ohTrigger(trigger,$Y$36))</f>
        <v>#NUM!</v>
      </c>
      <c r="AG2913" s="82" t="e">
        <f t="shared" si="104"/>
        <v>#NUM!</v>
      </c>
      <c r="AH2913" s="82">
        <f>_xll.qlIndexFixing($Y$21,$AC2913,TRUE,_xll.ohTrigger(trigger))</f>
        <v>1.1472640603423645E-2</v>
      </c>
      <c r="AI2913" s="43" t="e">
        <f>_xll.qlIndexFixing($Y$6,$AC2913,TRUE,trigger)</f>
        <v>#NUM!</v>
      </c>
      <c r="AJ2913" s="45" t="e">
        <f t="shared" si="105"/>
        <v>#NUM!</v>
      </c>
    </row>
    <row r="2914" spans="28:36" x14ac:dyDescent="0.2">
      <c r="AB2914" s="114" t="s">
        <v>87</v>
      </c>
      <c r="AC2914" s="40">
        <f>_xll.qlInterestRateIndexFixingDate($Y$21,AD2914)</f>
        <v>59831</v>
      </c>
      <c r="AD2914" s="40">
        <f>_xll.qlCalendarAdvance(calendar,$AD2913,AB2914,,,trigger)</f>
        <v>59833</v>
      </c>
      <c r="AE2914" s="40">
        <f>_xll.qlInterestRateIndexMaturity($Y$21,AD2914,)</f>
        <v>59925</v>
      </c>
      <c r="AF2914" s="43" t="e">
        <f>_xll.qlTenorBasisValue(TenorBasis3M,AD2914,_xll.ohTrigger(trigger,$Y$36))</f>
        <v>#NUM!</v>
      </c>
      <c r="AG2914" s="82" t="e">
        <f t="shared" si="104"/>
        <v>#NUM!</v>
      </c>
      <c r="AH2914" s="82">
        <f>_xll.qlIndexFixing($Y$21,$AC2914,TRUE,_xll.ohTrigger(trigger))</f>
        <v>1.147613561075154E-2</v>
      </c>
      <c r="AI2914" s="43" t="e">
        <f>_xll.qlIndexFixing($Y$6,$AC2914,TRUE,trigger)</f>
        <v>#NUM!</v>
      </c>
      <c r="AJ2914" s="45" t="e">
        <f t="shared" si="105"/>
        <v>#NUM!</v>
      </c>
    </row>
    <row r="2915" spans="28:36" x14ac:dyDescent="0.2">
      <c r="AB2915" s="114" t="s">
        <v>87</v>
      </c>
      <c r="AC2915" s="40">
        <f>_xll.qlInterestRateIndexFixingDate($Y$21,AD2915)</f>
        <v>59838</v>
      </c>
      <c r="AD2915" s="40">
        <f>_xll.qlCalendarAdvance(calendar,$AD2914,AB2915,,,trigger)</f>
        <v>59840</v>
      </c>
      <c r="AE2915" s="40">
        <f>_xll.qlInterestRateIndexMaturity($Y$21,AD2915,)</f>
        <v>59932</v>
      </c>
      <c r="AF2915" s="43" t="e">
        <f>_xll.qlTenorBasisValue(TenorBasis3M,AD2915,_xll.ohTrigger(trigger,$Y$36))</f>
        <v>#NUM!</v>
      </c>
      <c r="AG2915" s="82" t="e">
        <f t="shared" si="104"/>
        <v>#NUM!</v>
      </c>
      <c r="AH2915" s="82">
        <f>_xll.qlIndexFixing($Y$21,$AC2915,TRUE,_xll.ohTrigger(trigger))</f>
        <v>1.1479667594308471E-2</v>
      </c>
      <c r="AI2915" s="43" t="e">
        <f>_xll.qlIndexFixing($Y$6,$AC2915,TRUE,trigger)</f>
        <v>#NUM!</v>
      </c>
      <c r="AJ2915" s="45" t="e">
        <f t="shared" si="105"/>
        <v>#NUM!</v>
      </c>
    </row>
    <row r="2916" spans="28:36" x14ac:dyDescent="0.2">
      <c r="AB2916" s="114" t="s">
        <v>87</v>
      </c>
      <c r="AC2916" s="40">
        <f>_xll.qlInterestRateIndexFixingDate($Y$21,AD2916)</f>
        <v>59845</v>
      </c>
      <c r="AD2916" s="40">
        <f>_xll.qlCalendarAdvance(calendar,$AD2915,AB2916,,,trigger)</f>
        <v>59847</v>
      </c>
      <c r="AE2916" s="40">
        <f>_xll.qlInterestRateIndexMaturity($Y$21,AD2916,)</f>
        <v>59939</v>
      </c>
      <c r="AF2916" s="43" t="e">
        <f>_xll.qlTenorBasisValue(TenorBasis3M,AD2916,_xll.ohTrigger(trigger,$Y$36))</f>
        <v>#NUM!</v>
      </c>
      <c r="AG2916" s="82" t="e">
        <f t="shared" si="104"/>
        <v>#NUM!</v>
      </c>
      <c r="AH2916" s="82">
        <f>_xll.qlIndexFixing($Y$21,$AC2916,TRUE,_xll.ohTrigger(trigger))</f>
        <v>1.1483236554193487E-2</v>
      </c>
      <c r="AI2916" s="43" t="e">
        <f>_xll.qlIndexFixing($Y$6,$AC2916,TRUE,trigger)</f>
        <v>#NUM!</v>
      </c>
      <c r="AJ2916" s="45" t="e">
        <f t="shared" si="105"/>
        <v>#NUM!</v>
      </c>
    </row>
    <row r="2917" spans="28:36" x14ac:dyDescent="0.2">
      <c r="AB2917" s="114" t="s">
        <v>87</v>
      </c>
      <c r="AC2917" s="40">
        <f>_xll.qlInterestRateIndexFixingDate($Y$21,AD2917)</f>
        <v>59852</v>
      </c>
      <c r="AD2917" s="40">
        <f>_xll.qlCalendarAdvance(calendar,$AD2916,AB2917,,,trigger)</f>
        <v>59854</v>
      </c>
      <c r="AE2917" s="40">
        <f>_xll.qlInterestRateIndexMaturity($Y$21,AD2917,)</f>
        <v>59946</v>
      </c>
      <c r="AF2917" s="43" t="e">
        <f>_xll.qlTenorBasisValue(TenorBasis3M,AD2917,_xll.ohTrigger(trigger,$Y$36))</f>
        <v>#NUM!</v>
      </c>
      <c r="AG2917" s="82" t="e">
        <f t="shared" si="104"/>
        <v>#NUM!</v>
      </c>
      <c r="AH2917" s="82">
        <f>_xll.qlIndexFixing($Y$21,$AC2917,TRUE,_xll.ohTrigger(trigger))</f>
        <v>1.1486842490507378E-2</v>
      </c>
      <c r="AI2917" s="43" t="e">
        <f>_xll.qlIndexFixing($Y$6,$AC2917,TRUE,trigger)</f>
        <v>#NUM!</v>
      </c>
      <c r="AJ2917" s="45" t="e">
        <f t="shared" si="105"/>
        <v>#NUM!</v>
      </c>
    </row>
    <row r="2918" spans="28:36" x14ac:dyDescent="0.2">
      <c r="AB2918" s="114" t="s">
        <v>87</v>
      </c>
      <c r="AC2918" s="40">
        <f>_xll.qlInterestRateIndexFixingDate($Y$21,AD2918)</f>
        <v>59859</v>
      </c>
      <c r="AD2918" s="40">
        <f>_xll.qlCalendarAdvance(calendar,$AD2917,AB2918,,,trigger)</f>
        <v>59861</v>
      </c>
      <c r="AE2918" s="40">
        <f>_xll.qlInterestRateIndexMaturity($Y$21,AD2918,)</f>
        <v>59953</v>
      </c>
      <c r="AF2918" s="43" t="e">
        <f>_xll.qlTenorBasisValue(TenorBasis3M,AD2918,_xll.ohTrigger(trigger,$Y$36))</f>
        <v>#NUM!</v>
      </c>
      <c r="AG2918" s="82" t="e">
        <f t="shared" si="104"/>
        <v>#NUM!</v>
      </c>
      <c r="AH2918" s="82">
        <f>_xll.qlIndexFixing($Y$21,$AC2918,TRUE,_xll.ohTrigger(trigger))</f>
        <v>1.1490485403351803E-2</v>
      </c>
      <c r="AI2918" s="43" t="e">
        <f>_xll.qlIndexFixing($Y$6,$AC2918,TRUE,trigger)</f>
        <v>#NUM!</v>
      </c>
      <c r="AJ2918" s="45" t="e">
        <f t="shared" si="105"/>
        <v>#NUM!</v>
      </c>
    </row>
    <row r="2919" spans="28:36" x14ac:dyDescent="0.2">
      <c r="AB2919" s="114" t="s">
        <v>87</v>
      </c>
      <c r="AC2919" s="40">
        <f>_xll.qlInterestRateIndexFixingDate($Y$21,AD2919)</f>
        <v>59866</v>
      </c>
      <c r="AD2919" s="40">
        <f>_xll.qlCalendarAdvance(calendar,$AD2918,AB2919,,,trigger)</f>
        <v>59868</v>
      </c>
      <c r="AE2919" s="40">
        <f>_xll.qlInterestRateIndexMaturity($Y$21,AD2919,)</f>
        <v>59960</v>
      </c>
      <c r="AF2919" s="43" t="e">
        <f>_xll.qlTenorBasisValue(TenorBasis3M,AD2919,_xll.ohTrigger(trigger,$Y$36))</f>
        <v>#NUM!</v>
      </c>
      <c r="AG2919" s="82" t="e">
        <f t="shared" si="104"/>
        <v>#NUM!</v>
      </c>
      <c r="AH2919" s="82">
        <f>_xll.qlIndexFixing($Y$21,$AC2919,TRUE,_xll.ohTrigger(trigger))</f>
        <v>1.1494165292831027E-2</v>
      </c>
      <c r="AI2919" s="43" t="e">
        <f>_xll.qlIndexFixing($Y$6,$AC2919,TRUE,trigger)</f>
        <v>#NUM!</v>
      </c>
      <c r="AJ2919" s="45" t="e">
        <f t="shared" si="105"/>
        <v>#NUM!</v>
      </c>
    </row>
    <row r="2920" spans="28:36" x14ac:dyDescent="0.2">
      <c r="AB2920" s="114" t="s">
        <v>87</v>
      </c>
      <c r="AC2920" s="40">
        <f>_xll.qlInterestRateIndexFixingDate($Y$21,AD2920)</f>
        <v>59873</v>
      </c>
      <c r="AD2920" s="40">
        <f>_xll.qlCalendarAdvance(calendar,$AD2919,AB2920,,,trigger)</f>
        <v>59875</v>
      </c>
      <c r="AE2920" s="40">
        <f>_xll.qlInterestRateIndexMaturity($Y$21,AD2920,)</f>
        <v>59966</v>
      </c>
      <c r="AF2920" s="43" t="e">
        <f>_xll.qlTenorBasisValue(TenorBasis3M,AD2920,_xll.ohTrigger(trigger,$Y$36))</f>
        <v>#NUM!</v>
      </c>
      <c r="AG2920" s="82" t="e">
        <f t="shared" si="104"/>
        <v>#NUM!</v>
      </c>
      <c r="AH2920" s="82">
        <f>_xll.qlIndexFixing($Y$21,$AC2920,TRUE,_xll.ohTrigger(trigger))</f>
        <v>1.1497426266142989E-2</v>
      </c>
      <c r="AI2920" s="43" t="e">
        <f>_xll.qlIndexFixing($Y$6,$AC2920,TRUE,trigger)</f>
        <v>#NUM!</v>
      </c>
      <c r="AJ2920" s="45" t="e">
        <f t="shared" si="105"/>
        <v>#NUM!</v>
      </c>
    </row>
    <row r="2921" spans="28:36" x14ac:dyDescent="0.2">
      <c r="AB2921" s="114" t="s">
        <v>87</v>
      </c>
      <c r="AC2921" s="40">
        <f>_xll.qlInterestRateIndexFixingDate($Y$21,AD2921)</f>
        <v>59880</v>
      </c>
      <c r="AD2921" s="40">
        <f>_xll.qlCalendarAdvance(calendar,$AD2920,AB2921,,,trigger)</f>
        <v>59882</v>
      </c>
      <c r="AE2921" s="40">
        <f>_xll.qlInterestRateIndexMaturity($Y$21,AD2921,)</f>
        <v>59973</v>
      </c>
      <c r="AF2921" s="43" t="e">
        <f>_xll.qlTenorBasisValue(TenorBasis3M,AD2921,_xll.ohTrigger(trigger,$Y$36))</f>
        <v>#NUM!</v>
      </c>
      <c r="AG2921" s="82" t="e">
        <f t="shared" si="104"/>
        <v>#NUM!</v>
      </c>
      <c r="AH2921" s="82">
        <f>_xll.qlIndexFixing($Y$21,$AC2921,TRUE,_xll.ohTrigger(trigger))</f>
        <v>1.1501177348343886E-2</v>
      </c>
      <c r="AI2921" s="43" t="e">
        <f>_xll.qlIndexFixing($Y$6,$AC2921,TRUE,trigger)</f>
        <v>#NUM!</v>
      </c>
      <c r="AJ2921" s="45" t="e">
        <f t="shared" si="105"/>
        <v>#NUM!</v>
      </c>
    </row>
    <row r="2922" spans="28:36" x14ac:dyDescent="0.2">
      <c r="AB2922" s="114" t="s">
        <v>87</v>
      </c>
      <c r="AC2922" s="40">
        <f>_xll.qlInterestRateIndexFixingDate($Y$21,AD2922)</f>
        <v>59887</v>
      </c>
      <c r="AD2922" s="40">
        <f>_xll.qlCalendarAdvance(calendar,$AD2921,AB2922,,,trigger)</f>
        <v>59889</v>
      </c>
      <c r="AE2922" s="40">
        <f>_xll.qlInterestRateIndexMaturity($Y$21,AD2922,)</f>
        <v>59980</v>
      </c>
      <c r="AF2922" s="43" t="e">
        <f>_xll.qlTenorBasisValue(TenorBasis3M,AD2922,_xll.ohTrigger(trigger,$Y$36))</f>
        <v>#NUM!</v>
      </c>
      <c r="AG2922" s="82" t="e">
        <f t="shared" si="104"/>
        <v>#NUM!</v>
      </c>
      <c r="AH2922" s="82">
        <f>_xll.qlIndexFixing($Y$21,$AC2922,TRUE,_xll.ohTrigger(trigger))</f>
        <v>1.1504965406268367E-2</v>
      </c>
      <c r="AI2922" s="43" t="e">
        <f>_xll.qlIndexFixing($Y$6,$AC2922,TRUE,trigger)</f>
        <v>#NUM!</v>
      </c>
      <c r="AJ2922" s="45" t="e">
        <f t="shared" si="105"/>
        <v>#NUM!</v>
      </c>
    </row>
    <row r="2923" spans="28:36" x14ac:dyDescent="0.2">
      <c r="AB2923" s="114" t="s">
        <v>87</v>
      </c>
      <c r="AC2923" s="40">
        <f>_xll.qlInterestRateIndexFixingDate($Y$21,AD2923)</f>
        <v>59891</v>
      </c>
      <c r="AD2923" s="40">
        <f>_xll.qlCalendarAdvance(calendar,$AD2922,AB2923,,,trigger)</f>
        <v>59897</v>
      </c>
      <c r="AE2923" s="40">
        <f>_xll.qlInterestRateIndexMaturity($Y$21,AD2923,)</f>
        <v>59988</v>
      </c>
      <c r="AF2923" s="43" t="e">
        <f>_xll.qlTenorBasisValue(TenorBasis3M,AD2923,_xll.ohTrigger(trigger,$Y$36))</f>
        <v>#NUM!</v>
      </c>
      <c r="AG2923" s="82" t="e">
        <f t="shared" si="104"/>
        <v>#NUM!</v>
      </c>
      <c r="AH2923" s="82">
        <f>_xll.qlIndexFixing($Y$21,$AC2923,TRUE,_xll.ohTrigger(trigger))</f>
        <v>1.1509339891853564E-2</v>
      </c>
      <c r="AI2923" s="43" t="e">
        <f>_xll.qlIndexFixing($Y$6,$AC2923,TRUE,trigger)</f>
        <v>#NUM!</v>
      </c>
      <c r="AJ2923" s="45" t="e">
        <f t="shared" si="105"/>
        <v>#NUM!</v>
      </c>
    </row>
    <row r="2924" spans="28:36" x14ac:dyDescent="0.2">
      <c r="AB2924" s="114" t="s">
        <v>87</v>
      </c>
      <c r="AC2924" s="40">
        <f>_xll.qlInterestRateIndexFixingDate($Y$21,AD2924)</f>
        <v>59901</v>
      </c>
      <c r="AD2924" s="40">
        <f>_xll.qlCalendarAdvance(calendar,$AD2923,AB2924,,,trigger)</f>
        <v>59904</v>
      </c>
      <c r="AE2924" s="40">
        <f>_xll.qlInterestRateIndexMaturity($Y$21,AD2924,)</f>
        <v>59995</v>
      </c>
      <c r="AF2924" s="43" t="e">
        <f>_xll.qlTenorBasisValue(TenorBasis3M,AD2924,_xll.ohTrigger(trigger,$Y$36))</f>
        <v>#NUM!</v>
      </c>
      <c r="AG2924" s="82" t="e">
        <f t="shared" si="104"/>
        <v>#NUM!</v>
      </c>
      <c r="AH2924" s="82">
        <f>_xll.qlIndexFixing($Y$21,$AC2924,TRUE,_xll.ohTrigger(trigger))</f>
        <v>1.1513207183826814E-2</v>
      </c>
      <c r="AI2924" s="43" t="e">
        <f>_xll.qlIndexFixing($Y$6,$AC2924,TRUE,trigger)</f>
        <v>#NUM!</v>
      </c>
      <c r="AJ2924" s="45" t="e">
        <f t="shared" si="105"/>
        <v>#NUM!</v>
      </c>
    </row>
    <row r="2925" spans="28:36" x14ac:dyDescent="0.2">
      <c r="AB2925" s="114" t="s">
        <v>87</v>
      </c>
      <c r="AC2925" s="40">
        <f>_xll.qlInterestRateIndexFixingDate($Y$21,AD2925)</f>
        <v>59909</v>
      </c>
      <c r="AD2925" s="40">
        <f>_xll.qlCalendarAdvance(calendar,$AD2924,AB2925,,,trigger)</f>
        <v>59911</v>
      </c>
      <c r="AE2925" s="40">
        <f>_xll.qlInterestRateIndexMaturity($Y$21,AD2925,)</f>
        <v>60002</v>
      </c>
      <c r="AF2925" s="43" t="e">
        <f>_xll.qlTenorBasisValue(TenorBasis3M,AD2925,_xll.ohTrigger(trigger,$Y$36))</f>
        <v>#NUM!</v>
      </c>
      <c r="AG2925" s="82" t="e">
        <f t="shared" si="104"/>
        <v>#NUM!</v>
      </c>
      <c r="AH2925" s="82">
        <f>_xll.qlIndexFixing($Y$21,$AC2925,TRUE,_xll.ohTrigger(trigger))</f>
        <v>1.1517111451858325E-2</v>
      </c>
      <c r="AI2925" s="43" t="e">
        <f>_xll.qlIndexFixing($Y$6,$AC2925,TRUE,trigger)</f>
        <v>#NUM!</v>
      </c>
      <c r="AJ2925" s="45" t="e">
        <f t="shared" si="105"/>
        <v>#NUM!</v>
      </c>
    </row>
    <row r="2926" spans="28:36" x14ac:dyDescent="0.2">
      <c r="AB2926" s="114" t="s">
        <v>87</v>
      </c>
      <c r="AC2926" s="40">
        <f>_xll.qlInterestRateIndexFixingDate($Y$21,AD2926)</f>
        <v>59916</v>
      </c>
      <c r="AD2926" s="40">
        <f>_xll.qlCalendarAdvance(calendar,$AD2925,AB2926,,,trigger)</f>
        <v>59918</v>
      </c>
      <c r="AE2926" s="40">
        <f>_xll.qlInterestRateIndexMaturity($Y$21,AD2926,)</f>
        <v>60009</v>
      </c>
      <c r="AF2926" s="43" t="e">
        <f>_xll.qlTenorBasisValue(TenorBasis3M,AD2926,_xll.ohTrigger(trigger,$Y$36))</f>
        <v>#NUM!</v>
      </c>
      <c r="AG2926" s="82" t="e">
        <f t="shared" si="104"/>
        <v>#NUM!</v>
      </c>
      <c r="AH2926" s="82">
        <f>_xll.qlIndexFixing($Y$21,$AC2926,TRUE,_xll.ohTrigger(trigger))</f>
        <v>1.152105269605702E-2</v>
      </c>
      <c r="AI2926" s="43" t="e">
        <f>_xll.qlIndexFixing($Y$6,$AC2926,TRUE,trigger)</f>
        <v>#NUM!</v>
      </c>
      <c r="AJ2926" s="45" t="e">
        <f t="shared" si="105"/>
        <v>#NUM!</v>
      </c>
    </row>
    <row r="2927" spans="28:36" x14ac:dyDescent="0.2">
      <c r="AB2927" s="114" t="s">
        <v>87</v>
      </c>
      <c r="AC2927" s="40">
        <f>_xll.qlInterestRateIndexFixingDate($Y$21,AD2927)</f>
        <v>59923</v>
      </c>
      <c r="AD2927" s="40">
        <f>_xll.qlCalendarAdvance(calendar,$AD2926,AB2927,,,trigger)</f>
        <v>59925</v>
      </c>
      <c r="AE2927" s="40">
        <f>_xll.qlInterestRateIndexMaturity($Y$21,AD2927,)</f>
        <v>60016</v>
      </c>
      <c r="AF2927" s="43" t="e">
        <f>_xll.qlTenorBasisValue(TenorBasis3M,AD2927,_xll.ohTrigger(trigger,$Y$36))</f>
        <v>#NUM!</v>
      </c>
      <c r="AG2927" s="82" t="e">
        <f t="shared" si="104"/>
        <v>#NUM!</v>
      </c>
      <c r="AH2927" s="82">
        <f>_xll.qlIndexFixing($Y$21,$AC2927,TRUE,_xll.ohTrigger(trigger))</f>
        <v>1.1525030916534456E-2</v>
      </c>
      <c r="AI2927" s="43" t="e">
        <f>_xll.qlIndexFixing($Y$6,$AC2927,TRUE,trigger)</f>
        <v>#NUM!</v>
      </c>
      <c r="AJ2927" s="45" t="e">
        <f t="shared" si="105"/>
        <v>#NUM!</v>
      </c>
    </row>
    <row r="2928" spans="28:36" x14ac:dyDescent="0.2">
      <c r="AB2928" s="114" t="s">
        <v>87</v>
      </c>
      <c r="AC2928" s="40">
        <f>_xll.qlInterestRateIndexFixingDate($Y$21,AD2928)</f>
        <v>59930</v>
      </c>
      <c r="AD2928" s="40">
        <f>_xll.qlCalendarAdvance(calendar,$AD2927,AB2928,,,trigger)</f>
        <v>59932</v>
      </c>
      <c r="AE2928" s="40">
        <f>_xll.qlInterestRateIndexMaturity($Y$21,AD2928,)</f>
        <v>60022</v>
      </c>
      <c r="AF2928" s="43" t="e">
        <f>_xll.qlTenorBasisValue(TenorBasis3M,AD2928,_xll.ohTrigger(trigger,$Y$36))</f>
        <v>#NUM!</v>
      </c>
      <c r="AG2928" s="82" t="e">
        <f t="shared" si="104"/>
        <v>#NUM!</v>
      </c>
      <c r="AH2928" s="82">
        <f>_xll.qlIndexFixing($Y$21,$AC2928,TRUE,_xll.ohTrigger(trigger))</f>
        <v>1.1528567977729054E-2</v>
      </c>
      <c r="AI2928" s="43" t="e">
        <f>_xll.qlIndexFixing($Y$6,$AC2928,TRUE,trigger)</f>
        <v>#NUM!</v>
      </c>
      <c r="AJ2928" s="45" t="e">
        <f t="shared" si="105"/>
        <v>#NUM!</v>
      </c>
    </row>
    <row r="2929" spans="28:36" x14ac:dyDescent="0.2">
      <c r="AB2929" s="114" t="s">
        <v>87</v>
      </c>
      <c r="AC2929" s="40">
        <f>_xll.qlInterestRateIndexFixingDate($Y$21,AD2929)</f>
        <v>59937</v>
      </c>
      <c r="AD2929" s="40">
        <f>_xll.qlCalendarAdvance(calendar,$AD2928,AB2929,,,trigger)</f>
        <v>59939</v>
      </c>
      <c r="AE2929" s="40">
        <f>_xll.qlInterestRateIndexMaturity($Y$21,AD2929,)</f>
        <v>60029</v>
      </c>
      <c r="AF2929" s="43" t="e">
        <f>_xll.qlTenorBasisValue(TenorBasis3M,AD2929,_xll.ohTrigger(trigger,$Y$36))</f>
        <v>#NUM!</v>
      </c>
      <c r="AG2929" s="82" t="e">
        <f t="shared" si="104"/>
        <v>#NUM!</v>
      </c>
      <c r="AH2929" s="82">
        <f>_xll.qlIndexFixing($Y$21,$AC2929,TRUE,_xll.ohTrigger(trigger))</f>
        <v>1.1532617380393795E-2</v>
      </c>
      <c r="AI2929" s="43" t="e">
        <f>_xll.qlIndexFixing($Y$6,$AC2929,TRUE,trigger)</f>
        <v>#NUM!</v>
      </c>
      <c r="AJ2929" s="45" t="e">
        <f t="shared" si="105"/>
        <v>#NUM!</v>
      </c>
    </row>
    <row r="2930" spans="28:36" x14ac:dyDescent="0.2">
      <c r="AB2930" s="114" t="s">
        <v>87</v>
      </c>
      <c r="AC2930" s="40">
        <f>_xll.qlInterestRateIndexFixingDate($Y$21,AD2930)</f>
        <v>59944</v>
      </c>
      <c r="AD2930" s="40">
        <f>_xll.qlCalendarAdvance(calendar,$AD2929,AB2930,,,trigger)</f>
        <v>59946</v>
      </c>
      <c r="AE2930" s="40">
        <f>_xll.qlInterestRateIndexMaturity($Y$21,AD2930,)</f>
        <v>60036</v>
      </c>
      <c r="AF2930" s="43" t="e">
        <f>_xll.qlTenorBasisValue(TenorBasis3M,AD2930,_xll.ohTrigger(trigger,$Y$36))</f>
        <v>#NUM!</v>
      </c>
      <c r="AG2930" s="82" t="e">
        <f t="shared" si="104"/>
        <v>#NUM!</v>
      </c>
      <c r="AH2930" s="82">
        <f>_xll.qlIndexFixing($Y$21,$AC2930,TRUE,_xll.ohTrigger(trigger))</f>
        <v>1.1536703758435962E-2</v>
      </c>
      <c r="AI2930" s="43" t="e">
        <f>_xll.qlIndexFixing($Y$6,$AC2930,TRUE,trigger)</f>
        <v>#NUM!</v>
      </c>
      <c r="AJ2930" s="45" t="e">
        <f t="shared" si="105"/>
        <v>#NUM!</v>
      </c>
    </row>
    <row r="2931" spans="28:36" x14ac:dyDescent="0.2">
      <c r="AB2931" s="114" t="s">
        <v>87</v>
      </c>
      <c r="AC2931" s="40">
        <f>_xll.qlInterestRateIndexFixingDate($Y$21,AD2931)</f>
        <v>59951</v>
      </c>
      <c r="AD2931" s="40">
        <f>_xll.qlCalendarAdvance(calendar,$AD2930,AB2931,,,trigger)</f>
        <v>59953</v>
      </c>
      <c r="AE2931" s="40">
        <f>_xll.qlInterestRateIndexMaturity($Y$21,AD2931,)</f>
        <v>60043</v>
      </c>
      <c r="AF2931" s="43" t="e">
        <f>_xll.qlTenorBasisValue(TenorBasis3M,AD2931,_xll.ohTrigger(trigger,$Y$36))</f>
        <v>#NUM!</v>
      </c>
      <c r="AG2931" s="82" t="e">
        <f t="shared" si="104"/>
        <v>#NUM!</v>
      </c>
      <c r="AH2931" s="82">
        <f>_xll.qlIndexFixing($Y$21,$AC2931,TRUE,_xll.ohTrigger(trigger))</f>
        <v>1.1540827111970131E-2</v>
      </c>
      <c r="AI2931" s="43" t="e">
        <f>_xll.qlIndexFixing($Y$6,$AC2931,TRUE,trigger)</f>
        <v>#NUM!</v>
      </c>
      <c r="AJ2931" s="45" t="e">
        <f t="shared" si="105"/>
        <v>#NUM!</v>
      </c>
    </row>
    <row r="2932" spans="28:36" x14ac:dyDescent="0.2">
      <c r="AB2932" s="114" t="s">
        <v>87</v>
      </c>
      <c r="AC2932" s="40">
        <f>_xll.qlInterestRateIndexFixingDate($Y$21,AD2932)</f>
        <v>59958</v>
      </c>
      <c r="AD2932" s="40">
        <f>_xll.qlCalendarAdvance(calendar,$AD2931,AB2932,,,trigger)</f>
        <v>59960</v>
      </c>
      <c r="AE2932" s="40">
        <f>_xll.qlInterestRateIndexMaturity($Y$21,AD2932,)</f>
        <v>60050</v>
      </c>
      <c r="AF2932" s="43" t="e">
        <f>_xll.qlTenorBasisValue(TenorBasis3M,AD2932,_xll.ohTrigger(trigger,$Y$36))</f>
        <v>#NUM!</v>
      </c>
      <c r="AG2932" s="82" t="e">
        <f t="shared" si="104"/>
        <v>#NUM!</v>
      </c>
      <c r="AH2932" s="82">
        <f>_xll.qlIndexFixing($Y$21,$AC2932,TRUE,_xll.ohTrigger(trigger))</f>
        <v>1.1544987441108212E-2</v>
      </c>
      <c r="AI2932" s="43" t="e">
        <f>_xll.qlIndexFixing($Y$6,$AC2932,TRUE,trigger)</f>
        <v>#NUM!</v>
      </c>
      <c r="AJ2932" s="45" t="e">
        <f t="shared" si="105"/>
        <v>#NUM!</v>
      </c>
    </row>
    <row r="2933" spans="28:36" x14ac:dyDescent="0.2">
      <c r="AB2933" s="114" t="s">
        <v>87</v>
      </c>
      <c r="AC2933" s="40">
        <f>_xll.qlInterestRateIndexFixingDate($Y$21,AD2933)</f>
        <v>59965</v>
      </c>
      <c r="AD2933" s="40">
        <f>_xll.qlCalendarAdvance(calendar,$AD2932,AB2933,,,trigger)</f>
        <v>59967</v>
      </c>
      <c r="AE2933" s="40">
        <f>_xll.qlInterestRateIndexMaturity($Y$21,AD2933,)</f>
        <v>60059</v>
      </c>
      <c r="AF2933" s="43" t="e">
        <f>_xll.qlTenorBasisValue(TenorBasis3M,AD2933,_xll.ohTrigger(trigger,$Y$36))</f>
        <v>#NUM!</v>
      </c>
      <c r="AG2933" s="82" t="e">
        <f t="shared" si="104"/>
        <v>#NUM!</v>
      </c>
      <c r="AH2933" s="82">
        <f>_xll.qlIndexFixing($Y$21,$AC2933,TRUE,_xll.ohTrigger(trigger))</f>
        <v>1.1550169024278127E-2</v>
      </c>
      <c r="AI2933" s="43" t="e">
        <f>_xll.qlIndexFixing($Y$6,$AC2933,TRUE,trigger)</f>
        <v>#NUM!</v>
      </c>
      <c r="AJ2933" s="45" t="e">
        <f t="shared" si="105"/>
        <v>#NUM!</v>
      </c>
    </row>
    <row r="2934" spans="28:36" x14ac:dyDescent="0.2">
      <c r="AB2934" s="114" t="s">
        <v>87</v>
      </c>
      <c r="AC2934" s="40">
        <f>_xll.qlInterestRateIndexFixingDate($Y$21,AD2934)</f>
        <v>59972</v>
      </c>
      <c r="AD2934" s="40">
        <f>_xll.qlCalendarAdvance(calendar,$AD2933,AB2934,,,trigger)</f>
        <v>59974</v>
      </c>
      <c r="AE2934" s="40">
        <f>_xll.qlInterestRateIndexMaturity($Y$21,AD2934,)</f>
        <v>60066</v>
      </c>
      <c r="AF2934" s="43" t="e">
        <f>_xll.qlTenorBasisValue(TenorBasis3M,AD2934,_xll.ohTrigger(trigger,$Y$36))</f>
        <v>#NUM!</v>
      </c>
      <c r="AG2934" s="82" t="e">
        <f t="shared" si="104"/>
        <v>#NUM!</v>
      </c>
      <c r="AH2934" s="82">
        <f>_xll.qlIndexFixing($Y$21,$AC2934,TRUE,_xll.ohTrigger(trigger))</f>
        <v>1.1554408858957992E-2</v>
      </c>
      <c r="AI2934" s="43" t="e">
        <f>_xll.qlIndexFixing($Y$6,$AC2934,TRUE,trigger)</f>
        <v>#NUM!</v>
      </c>
      <c r="AJ2934" s="45" t="e">
        <f t="shared" si="105"/>
        <v>#NUM!</v>
      </c>
    </row>
    <row r="2935" spans="28:36" x14ac:dyDescent="0.2">
      <c r="AB2935" s="114" t="s">
        <v>87</v>
      </c>
      <c r="AC2935" s="40">
        <f>_xll.qlInterestRateIndexFixingDate($Y$21,AD2935)</f>
        <v>59979</v>
      </c>
      <c r="AD2935" s="40">
        <f>_xll.qlCalendarAdvance(calendar,$AD2934,AB2935,,,trigger)</f>
        <v>59981</v>
      </c>
      <c r="AE2935" s="40">
        <f>_xll.qlInterestRateIndexMaturity($Y$21,AD2935,)</f>
        <v>60073</v>
      </c>
      <c r="AF2935" s="43" t="e">
        <f>_xll.qlTenorBasisValue(TenorBasis3M,AD2935,_xll.ohTrigger(trigger,$Y$36))</f>
        <v>#NUM!</v>
      </c>
      <c r="AG2935" s="82" t="e">
        <f t="shared" si="104"/>
        <v>#NUM!</v>
      </c>
      <c r="AH2935" s="82">
        <f>_xll.qlIndexFixing($Y$21,$AC2935,TRUE,_xll.ohTrigger(trigger))</f>
        <v>1.1558685672077297E-2</v>
      </c>
      <c r="AI2935" s="43" t="e">
        <f>_xll.qlIndexFixing($Y$6,$AC2935,TRUE,trigger)</f>
        <v>#NUM!</v>
      </c>
      <c r="AJ2935" s="45" t="e">
        <f t="shared" si="105"/>
        <v>#NUM!</v>
      </c>
    </row>
    <row r="2936" spans="28:36" x14ac:dyDescent="0.2">
      <c r="AB2936" s="114" t="s">
        <v>87</v>
      </c>
      <c r="AC2936" s="40">
        <f>_xll.qlInterestRateIndexFixingDate($Y$21,AD2936)</f>
        <v>59986</v>
      </c>
      <c r="AD2936" s="40">
        <f>_xll.qlCalendarAdvance(calendar,$AD2935,AB2936,,,trigger)</f>
        <v>59988</v>
      </c>
      <c r="AE2936" s="40">
        <f>_xll.qlInterestRateIndexMaturity($Y$21,AD2936,)</f>
        <v>60080</v>
      </c>
      <c r="AF2936" s="43" t="e">
        <f>_xll.qlTenorBasisValue(TenorBasis3M,AD2936,_xll.ohTrigger(trigger,$Y$36))</f>
        <v>#NUM!</v>
      </c>
      <c r="AG2936" s="82" t="e">
        <f t="shared" si="104"/>
        <v>#NUM!</v>
      </c>
      <c r="AH2936" s="82">
        <f>_xll.qlIndexFixing($Y$21,$AC2936,TRUE,_xll.ohTrigger(trigger))</f>
        <v>1.1562999463760291E-2</v>
      </c>
      <c r="AI2936" s="43" t="e">
        <f>_xll.qlIndexFixing($Y$6,$AC2936,TRUE,trigger)</f>
        <v>#NUM!</v>
      </c>
      <c r="AJ2936" s="45" t="e">
        <f t="shared" si="105"/>
        <v>#NUM!</v>
      </c>
    </row>
    <row r="2937" spans="28:36" x14ac:dyDescent="0.2">
      <c r="AB2937" s="114" t="s">
        <v>87</v>
      </c>
      <c r="AC2937" s="40">
        <f>_xll.qlInterestRateIndexFixingDate($Y$21,AD2937)</f>
        <v>59993</v>
      </c>
      <c r="AD2937" s="40">
        <f>_xll.qlCalendarAdvance(calendar,$AD2936,AB2937,,,trigger)</f>
        <v>59995</v>
      </c>
      <c r="AE2937" s="40">
        <f>_xll.qlInterestRateIndexMaturity($Y$21,AD2937,)</f>
        <v>60086</v>
      </c>
      <c r="AF2937" s="43" t="e">
        <f>_xll.qlTenorBasisValue(TenorBasis3M,AD2937,_xll.ohTrigger(trigger,$Y$36))</f>
        <v>#NUM!</v>
      </c>
      <c r="AG2937" s="82" t="e">
        <f t="shared" si="104"/>
        <v>#NUM!</v>
      </c>
      <c r="AH2937" s="82">
        <f>_xll.qlIndexFixing($Y$21,$AC2937,TRUE,_xll.ohTrigger(trigger))</f>
        <v>1.1566846841586717E-2</v>
      </c>
      <c r="AI2937" s="43" t="e">
        <f>_xll.qlIndexFixing($Y$6,$AC2937,TRUE,trigger)</f>
        <v>#NUM!</v>
      </c>
      <c r="AJ2937" s="45" t="e">
        <f t="shared" si="105"/>
        <v>#NUM!</v>
      </c>
    </row>
    <row r="2938" spans="28:36" x14ac:dyDescent="0.2">
      <c r="AB2938" s="114" t="s">
        <v>87</v>
      </c>
      <c r="AC2938" s="40">
        <f>_xll.qlInterestRateIndexFixingDate($Y$21,AD2938)</f>
        <v>60000</v>
      </c>
      <c r="AD2938" s="40">
        <f>_xll.qlCalendarAdvance(calendar,$AD2937,AB2938,,,trigger)</f>
        <v>60002</v>
      </c>
      <c r="AE2938" s="40">
        <f>_xll.qlInterestRateIndexMaturity($Y$21,AD2938,)</f>
        <v>60093</v>
      </c>
      <c r="AF2938" s="43" t="e">
        <f>_xll.qlTenorBasisValue(TenorBasis3M,AD2938,_xll.ohTrigger(trigger,$Y$36))</f>
        <v>#NUM!</v>
      </c>
      <c r="AG2938" s="82" t="e">
        <f t="shared" si="104"/>
        <v>#NUM!</v>
      </c>
      <c r="AH2938" s="82">
        <f>_xll.qlIndexFixing($Y$21,$AC2938,TRUE,_xll.ohTrigger(trigger))</f>
        <v>1.1571231808691742E-2</v>
      </c>
      <c r="AI2938" s="43" t="e">
        <f>_xll.qlIndexFixing($Y$6,$AC2938,TRUE,trigger)</f>
        <v>#NUM!</v>
      </c>
      <c r="AJ2938" s="45" t="e">
        <f t="shared" si="105"/>
        <v>#NUM!</v>
      </c>
    </row>
    <row r="2939" spans="28:36" x14ac:dyDescent="0.2">
      <c r="AB2939" s="114" t="s">
        <v>87</v>
      </c>
      <c r="AC2939" s="40">
        <f>_xll.qlInterestRateIndexFixingDate($Y$21,AD2939)</f>
        <v>60007</v>
      </c>
      <c r="AD2939" s="40">
        <f>_xll.qlCalendarAdvance(calendar,$AD2938,AB2939,,,trigger)</f>
        <v>60009</v>
      </c>
      <c r="AE2939" s="40">
        <f>_xll.qlInterestRateIndexMaturity($Y$21,AD2939,)</f>
        <v>60100</v>
      </c>
      <c r="AF2939" s="43" t="e">
        <f>_xll.qlTenorBasisValue(TenorBasis3M,AD2939,_xll.ohTrigger(trigger,$Y$36))</f>
        <v>#NUM!</v>
      </c>
      <c r="AG2939" s="82" t="e">
        <f t="shared" si="104"/>
        <v>#NUM!</v>
      </c>
      <c r="AH2939" s="82">
        <f>_xll.qlIndexFixing($Y$21,$AC2939,TRUE,_xll.ohTrigger(trigger))</f>
        <v>1.1575653753478342E-2</v>
      </c>
      <c r="AI2939" s="43" t="e">
        <f>_xll.qlIndexFixing($Y$6,$AC2939,TRUE,trigger)</f>
        <v>#NUM!</v>
      </c>
      <c r="AJ2939" s="45" t="e">
        <f t="shared" si="105"/>
        <v>#NUM!</v>
      </c>
    </row>
    <row r="2940" spans="28:36" x14ac:dyDescent="0.2">
      <c r="AB2940" s="114" t="s">
        <v>87</v>
      </c>
      <c r="AC2940" s="40">
        <f>_xll.qlInterestRateIndexFixingDate($Y$21,AD2940)</f>
        <v>60014</v>
      </c>
      <c r="AD2940" s="40">
        <f>_xll.qlCalendarAdvance(calendar,$AD2939,AB2940,,,trigger)</f>
        <v>60016</v>
      </c>
      <c r="AE2940" s="40">
        <f>_xll.qlInterestRateIndexMaturity($Y$21,AD2940,)</f>
        <v>60107</v>
      </c>
      <c r="AF2940" s="43" t="e">
        <f>_xll.qlTenorBasisValue(TenorBasis3M,AD2940,_xll.ohTrigger(trigger,$Y$36))</f>
        <v>#NUM!</v>
      </c>
      <c r="AG2940" s="82" t="e">
        <f t="shared" si="104"/>
        <v>#NUM!</v>
      </c>
      <c r="AH2940" s="82">
        <f>_xll.qlIndexFixing($Y$21,$AC2940,TRUE,_xll.ohTrigger(trigger))</f>
        <v>1.158011267606862E-2</v>
      </c>
      <c r="AI2940" s="43" t="e">
        <f>_xll.qlIndexFixing($Y$6,$AC2940,TRUE,trigger)</f>
        <v>#NUM!</v>
      </c>
      <c r="AJ2940" s="45" t="e">
        <f t="shared" si="105"/>
        <v>#NUM!</v>
      </c>
    </row>
    <row r="2941" spans="28:36" x14ac:dyDescent="0.2">
      <c r="AB2941" s="114" t="s">
        <v>87</v>
      </c>
      <c r="AC2941" s="40">
        <f>_xll.qlInterestRateIndexFixingDate($Y$21,AD2941)</f>
        <v>60021</v>
      </c>
      <c r="AD2941" s="40">
        <f>_xll.qlCalendarAdvance(calendar,$AD2940,AB2941,,,trigger)</f>
        <v>60024</v>
      </c>
      <c r="AE2941" s="40">
        <f>_xll.qlInterestRateIndexMaturity($Y$21,AD2941,)</f>
        <v>60118</v>
      </c>
      <c r="AF2941" s="43" t="e">
        <f>_xll.qlTenorBasisValue(TenorBasis3M,AD2941,_xll.ohTrigger(trigger,$Y$36))</f>
        <v>#NUM!</v>
      </c>
      <c r="AG2941" s="82" t="e">
        <f t="shared" si="104"/>
        <v>#NUM!</v>
      </c>
      <c r="AH2941" s="82">
        <f>_xll.qlIndexFixing($Y$21,$AC2941,TRUE,_xll.ohTrigger(trigger))</f>
        <v>1.1586799475914573E-2</v>
      </c>
      <c r="AI2941" s="43" t="e">
        <f>_xll.qlIndexFixing($Y$6,$AC2941,TRUE,trigger)</f>
        <v>#NUM!</v>
      </c>
      <c r="AJ2941" s="45" t="e">
        <f t="shared" si="105"/>
        <v>#NUM!</v>
      </c>
    </row>
    <row r="2942" spans="28:36" x14ac:dyDescent="0.2">
      <c r="AB2942" s="114" t="s">
        <v>87</v>
      </c>
      <c r="AC2942" s="40">
        <f>_xll.qlInterestRateIndexFixingDate($Y$21,AD2942)</f>
        <v>60029</v>
      </c>
      <c r="AD2942" s="40">
        <f>_xll.qlCalendarAdvance(calendar,$AD2941,AB2942,,,trigger)</f>
        <v>60031</v>
      </c>
      <c r="AE2942" s="40">
        <f>_xll.qlInterestRateIndexMaturity($Y$21,AD2942,)</f>
        <v>60125</v>
      </c>
      <c r="AF2942" s="43" t="e">
        <f>_xll.qlTenorBasisValue(TenorBasis3M,AD2942,_xll.ohTrigger(trigger,$Y$36))</f>
        <v>#NUM!</v>
      </c>
      <c r="AG2942" s="82" t="e">
        <f t="shared" si="104"/>
        <v>#NUM!</v>
      </c>
      <c r="AH2942" s="82">
        <f>_xll.qlIndexFixing($Y$21,$AC2942,TRUE,_xll.ohTrigger(trigger))</f>
        <v>1.159134599938717E-2</v>
      </c>
      <c r="AI2942" s="43" t="e">
        <f>_xll.qlIndexFixing($Y$6,$AC2942,TRUE,trigger)</f>
        <v>#NUM!</v>
      </c>
      <c r="AJ2942" s="45" t="e">
        <f t="shared" si="105"/>
        <v>#NUM!</v>
      </c>
    </row>
    <row r="2943" spans="28:36" x14ac:dyDescent="0.2">
      <c r="AB2943" s="114" t="s">
        <v>87</v>
      </c>
      <c r="AC2943" s="40">
        <f>_xll.qlInterestRateIndexFixingDate($Y$21,AD2943)</f>
        <v>60036</v>
      </c>
      <c r="AD2943" s="40">
        <f>_xll.qlCalendarAdvance(calendar,$AD2942,AB2943,,,trigger)</f>
        <v>60038</v>
      </c>
      <c r="AE2943" s="40">
        <f>_xll.qlInterestRateIndexMaturity($Y$21,AD2943,)</f>
        <v>60132</v>
      </c>
      <c r="AF2943" s="43" t="e">
        <f>_xll.qlTenorBasisValue(TenorBasis3M,AD2943,_xll.ohTrigger(trigger,$Y$36))</f>
        <v>#NUM!</v>
      </c>
      <c r="AG2943" s="82" t="e">
        <f t="shared" si="104"/>
        <v>#NUM!</v>
      </c>
      <c r="AH2943" s="82">
        <f>_xll.qlIndexFixing($Y$21,$AC2943,TRUE,_xll.ohTrigger(trigger))</f>
        <v>1.1595929504827044E-2</v>
      </c>
      <c r="AI2943" s="43" t="e">
        <f>_xll.qlIndexFixing($Y$6,$AC2943,TRUE,trigger)</f>
        <v>#NUM!</v>
      </c>
      <c r="AJ2943" s="45" t="e">
        <f t="shared" si="105"/>
        <v>#NUM!</v>
      </c>
    </row>
    <row r="2944" spans="28:36" x14ac:dyDescent="0.2">
      <c r="AB2944" s="114" t="s">
        <v>87</v>
      </c>
      <c r="AC2944" s="40">
        <f>_xll.qlInterestRateIndexFixingDate($Y$21,AD2944)</f>
        <v>60043</v>
      </c>
      <c r="AD2944" s="40">
        <f>_xll.qlCalendarAdvance(calendar,$AD2943,AB2944,,,trigger)</f>
        <v>60045</v>
      </c>
      <c r="AE2944" s="40">
        <f>_xll.qlInterestRateIndexMaturity($Y$21,AD2944,)</f>
        <v>60139</v>
      </c>
      <c r="AF2944" s="43" t="e">
        <f>_xll.qlTenorBasisValue(TenorBasis3M,AD2944,_xll.ohTrigger(trigger,$Y$36))</f>
        <v>#NUM!</v>
      </c>
      <c r="AG2944" s="82" t="e">
        <f t="shared" si="104"/>
        <v>#NUM!</v>
      </c>
      <c r="AH2944" s="82">
        <f>_xll.qlIndexFixing($Y$21,$AC2944,TRUE,_xll.ohTrigger(trigger))</f>
        <v>1.1600549992366852E-2</v>
      </c>
      <c r="AI2944" s="43" t="e">
        <f>_xll.qlIndexFixing($Y$6,$AC2944,TRUE,trigger)</f>
        <v>#NUM!</v>
      </c>
      <c r="AJ2944" s="45" t="e">
        <f t="shared" si="105"/>
        <v>#NUM!</v>
      </c>
    </row>
    <row r="2945" spans="28:36" x14ac:dyDescent="0.2">
      <c r="AB2945" s="114" t="s">
        <v>87</v>
      </c>
      <c r="AC2945" s="40">
        <f>_xll.qlInterestRateIndexFixingDate($Y$21,AD2945)</f>
        <v>60050</v>
      </c>
      <c r="AD2945" s="40">
        <f>_xll.qlCalendarAdvance(calendar,$AD2944,AB2945,,,trigger)</f>
        <v>60052</v>
      </c>
      <c r="AE2945" s="40">
        <f>_xll.qlInterestRateIndexMaturity($Y$21,AD2945,)</f>
        <v>60143</v>
      </c>
      <c r="AF2945" s="43" t="e">
        <f>_xll.qlTenorBasisValue(TenorBasis3M,AD2945,_xll.ohTrigger(trigger,$Y$36))</f>
        <v>#NUM!</v>
      </c>
      <c r="AG2945" s="82" t="e">
        <f t="shared" si="104"/>
        <v>#NUM!</v>
      </c>
      <c r="AH2945" s="82">
        <f>_xll.qlIndexFixing($Y$21,$AC2945,TRUE,_xll.ohTrigger(trigger))</f>
        <v>1.1603628381075605E-2</v>
      </c>
      <c r="AI2945" s="43" t="e">
        <f>_xll.qlIndexFixing($Y$6,$AC2945,TRUE,trigger)</f>
        <v>#NUM!</v>
      </c>
      <c r="AJ2945" s="45" t="e">
        <f t="shared" si="105"/>
        <v>#NUM!</v>
      </c>
    </row>
    <row r="2946" spans="28:36" x14ac:dyDescent="0.2">
      <c r="AB2946" s="114" t="s">
        <v>87</v>
      </c>
      <c r="AC2946" s="40">
        <f>_xll.qlInterestRateIndexFixingDate($Y$21,AD2946)</f>
        <v>60057</v>
      </c>
      <c r="AD2946" s="40">
        <f>_xll.qlCalendarAdvance(calendar,$AD2945,AB2946,,,trigger)</f>
        <v>60059</v>
      </c>
      <c r="AE2946" s="40">
        <f>_xll.qlInterestRateIndexMaturity($Y$21,AD2946,)</f>
        <v>60153</v>
      </c>
      <c r="AF2946" s="43" t="e">
        <f>_xll.qlTenorBasisValue(TenorBasis3M,AD2946,_xll.ohTrigger(trigger,$Y$36))</f>
        <v>#NUM!</v>
      </c>
      <c r="AG2946" s="82" t="e">
        <f t="shared" si="104"/>
        <v>#NUM!</v>
      </c>
      <c r="AH2946" s="82">
        <f>_xll.qlIndexFixing($Y$21,$AC2946,TRUE,_xll.ohTrigger(trigger))</f>
        <v>1.1609901914280319E-2</v>
      </c>
      <c r="AI2946" s="43" t="e">
        <f>_xll.qlIndexFixing($Y$6,$AC2946,TRUE,trigger)</f>
        <v>#NUM!</v>
      </c>
      <c r="AJ2946" s="45" t="e">
        <f t="shared" si="105"/>
        <v>#NUM!</v>
      </c>
    </row>
    <row r="2947" spans="28:36" x14ac:dyDescent="0.2">
      <c r="AB2947" s="114" t="s">
        <v>87</v>
      </c>
      <c r="AC2947" s="40">
        <f>_xll.qlInterestRateIndexFixingDate($Y$21,AD2947)</f>
        <v>60064</v>
      </c>
      <c r="AD2947" s="40">
        <f>_xll.qlCalendarAdvance(calendar,$AD2946,AB2947,,,trigger)</f>
        <v>60066</v>
      </c>
      <c r="AE2947" s="40">
        <f>_xll.qlInterestRateIndexMaturity($Y$21,AD2947,)</f>
        <v>60160</v>
      </c>
      <c r="AF2947" s="43" t="e">
        <f>_xll.qlTenorBasisValue(TenorBasis3M,AD2947,_xll.ohTrigger(trigger,$Y$36))</f>
        <v>#NUM!</v>
      </c>
      <c r="AG2947" s="82" t="e">
        <f t="shared" si="104"/>
        <v>#NUM!</v>
      </c>
      <c r="AH2947" s="82">
        <f>_xll.qlIndexFixing($Y$21,$AC2947,TRUE,_xll.ohTrigger(trigger))</f>
        <v>1.1614633348923546E-2</v>
      </c>
      <c r="AI2947" s="43" t="e">
        <f>_xll.qlIndexFixing($Y$6,$AC2947,TRUE,trigger)</f>
        <v>#NUM!</v>
      </c>
      <c r="AJ2947" s="45" t="e">
        <f t="shared" si="105"/>
        <v>#NUM!</v>
      </c>
    </row>
    <row r="2948" spans="28:36" x14ac:dyDescent="0.2">
      <c r="AB2948" s="114" t="s">
        <v>87</v>
      </c>
      <c r="AC2948" s="40">
        <f>_xll.qlInterestRateIndexFixingDate($Y$21,AD2948)</f>
        <v>60071</v>
      </c>
      <c r="AD2948" s="40">
        <f>_xll.qlCalendarAdvance(calendar,$AD2947,AB2948,,,trigger)</f>
        <v>60073</v>
      </c>
      <c r="AE2948" s="40">
        <f>_xll.qlInterestRateIndexMaturity($Y$21,AD2948,)</f>
        <v>60167</v>
      </c>
      <c r="AF2948" s="43" t="e">
        <f>_xll.qlTenorBasisValue(TenorBasis3M,AD2948,_xll.ohTrigger(trigger,$Y$36))</f>
        <v>#NUM!</v>
      </c>
      <c r="AG2948" s="82" t="e">
        <f t="shared" ref="AG2948:AG3011" si="106">AI2948</f>
        <v>#NUM!</v>
      </c>
      <c r="AH2948" s="82">
        <f>_xll.qlIndexFixing($Y$21,$AC2948,TRUE,_xll.ohTrigger(trigger))</f>
        <v>1.1619401766206704E-2</v>
      </c>
      <c r="AI2948" s="43" t="e">
        <f>_xll.qlIndexFixing($Y$6,$AC2948,TRUE,trigger)</f>
        <v>#NUM!</v>
      </c>
      <c r="AJ2948" s="45" t="e">
        <f t="shared" ref="AJ2948:AJ3011" si="107">(AH2948-AI2948)*10000</f>
        <v>#NUM!</v>
      </c>
    </row>
    <row r="2949" spans="28:36" x14ac:dyDescent="0.2">
      <c r="AB2949" s="114" t="s">
        <v>87</v>
      </c>
      <c r="AC2949" s="40">
        <f>_xll.qlInterestRateIndexFixingDate($Y$21,AD2949)</f>
        <v>60078</v>
      </c>
      <c r="AD2949" s="40">
        <f>_xll.qlCalendarAdvance(calendar,$AD2948,AB2949,,,trigger)</f>
        <v>60080</v>
      </c>
      <c r="AE2949" s="40">
        <f>_xll.qlInterestRateIndexMaturity($Y$21,AD2949,)</f>
        <v>60174</v>
      </c>
      <c r="AF2949" s="43" t="e">
        <f>_xll.qlTenorBasisValue(TenorBasis3M,AD2949,_xll.ohTrigger(trigger,$Y$36))</f>
        <v>#NUM!</v>
      </c>
      <c r="AG2949" s="82" t="e">
        <f t="shared" si="106"/>
        <v>#NUM!</v>
      </c>
      <c r="AH2949" s="82">
        <f>_xll.qlIndexFixing($Y$21,$AC2949,TRUE,_xll.ohTrigger(trigger))</f>
        <v>1.1624207166267553E-2</v>
      </c>
      <c r="AI2949" s="43" t="e">
        <f>_xll.qlIndexFixing($Y$6,$AC2949,TRUE,trigger)</f>
        <v>#NUM!</v>
      </c>
      <c r="AJ2949" s="45" t="e">
        <f t="shared" si="107"/>
        <v>#NUM!</v>
      </c>
    </row>
    <row r="2950" spans="28:36" x14ac:dyDescent="0.2">
      <c r="AB2950" s="114" t="s">
        <v>87</v>
      </c>
      <c r="AC2950" s="40">
        <f>_xll.qlInterestRateIndexFixingDate($Y$21,AD2950)</f>
        <v>60085</v>
      </c>
      <c r="AD2950" s="40">
        <f>_xll.qlCalendarAdvance(calendar,$AD2949,AB2950,,,trigger)</f>
        <v>60087</v>
      </c>
      <c r="AE2950" s="40">
        <f>_xll.qlInterestRateIndexMaturity($Y$21,AD2950,)</f>
        <v>60181</v>
      </c>
      <c r="AF2950" s="43" t="e">
        <f>_xll.qlTenorBasisValue(TenorBasis3M,AD2950,_xll.ohTrigger(trigger,$Y$36))</f>
        <v>#NUM!</v>
      </c>
      <c r="AG2950" s="82" t="e">
        <f t="shared" si="106"/>
        <v>#NUM!</v>
      </c>
      <c r="AH2950" s="82">
        <f>_xll.qlIndexFixing($Y$21,$AC2950,TRUE,_xll.ohTrigger(trigger))</f>
        <v>1.1629049549243854E-2</v>
      </c>
      <c r="AI2950" s="43" t="e">
        <f>_xll.qlIndexFixing($Y$6,$AC2950,TRUE,trigger)</f>
        <v>#NUM!</v>
      </c>
      <c r="AJ2950" s="45" t="e">
        <f t="shared" si="107"/>
        <v>#NUM!</v>
      </c>
    </row>
    <row r="2951" spans="28:36" x14ac:dyDescent="0.2">
      <c r="AB2951" s="114" t="s">
        <v>87</v>
      </c>
      <c r="AC2951" s="40">
        <f>_xll.qlInterestRateIndexFixingDate($Y$21,AD2951)</f>
        <v>60092</v>
      </c>
      <c r="AD2951" s="40">
        <f>_xll.qlCalendarAdvance(calendar,$AD2950,AB2951,,,trigger)</f>
        <v>60094</v>
      </c>
      <c r="AE2951" s="40">
        <f>_xll.qlInterestRateIndexMaturity($Y$21,AD2951,)</f>
        <v>60188</v>
      </c>
      <c r="AF2951" s="43" t="e">
        <f>_xll.qlTenorBasisValue(TenorBasis3M,AD2951,_xll.ohTrigger(trigger,$Y$36))</f>
        <v>#NUM!</v>
      </c>
      <c r="AG2951" s="82" t="e">
        <f t="shared" si="106"/>
        <v>#NUM!</v>
      </c>
      <c r="AH2951" s="82">
        <f>_xll.qlIndexFixing($Y$21,$AC2951,TRUE,_xll.ohTrigger(trigger))</f>
        <v>1.1633928915277625E-2</v>
      </c>
      <c r="AI2951" s="43" t="e">
        <f>_xll.qlIndexFixing($Y$6,$AC2951,TRUE,trigger)</f>
        <v>#NUM!</v>
      </c>
      <c r="AJ2951" s="45" t="e">
        <f t="shared" si="107"/>
        <v>#NUM!</v>
      </c>
    </row>
    <row r="2952" spans="28:36" x14ac:dyDescent="0.2">
      <c r="AB2952" s="114" t="s">
        <v>87</v>
      </c>
      <c r="AC2952" s="40">
        <f>_xll.qlInterestRateIndexFixingDate($Y$21,AD2952)</f>
        <v>60099</v>
      </c>
      <c r="AD2952" s="40">
        <f>_xll.qlCalendarAdvance(calendar,$AD2951,AB2952,,,trigger)</f>
        <v>60101</v>
      </c>
      <c r="AE2952" s="40">
        <f>_xll.qlInterestRateIndexMaturity($Y$21,AD2952,)</f>
        <v>60195</v>
      </c>
      <c r="AF2952" s="43" t="e">
        <f>_xll.qlTenorBasisValue(TenorBasis3M,AD2952,_xll.ohTrigger(trigger,$Y$36))</f>
        <v>#NUM!</v>
      </c>
      <c r="AG2952" s="82" t="e">
        <f t="shared" si="106"/>
        <v>#NUM!</v>
      </c>
      <c r="AH2952" s="82">
        <f>_xll.qlIndexFixing($Y$21,$AC2952,TRUE,_xll.ohTrigger(trigger))</f>
        <v>1.1638845264506623E-2</v>
      </c>
      <c r="AI2952" s="43" t="e">
        <f>_xll.qlIndexFixing($Y$6,$AC2952,TRUE,trigger)</f>
        <v>#NUM!</v>
      </c>
      <c r="AJ2952" s="45" t="e">
        <f t="shared" si="107"/>
        <v>#NUM!</v>
      </c>
    </row>
    <row r="2953" spans="28:36" x14ac:dyDescent="0.2">
      <c r="AB2953" s="114" t="s">
        <v>87</v>
      </c>
      <c r="AC2953" s="40">
        <f>_xll.qlInterestRateIndexFixingDate($Y$21,AD2953)</f>
        <v>60106</v>
      </c>
      <c r="AD2953" s="40">
        <f>_xll.qlCalendarAdvance(calendar,$AD2952,AB2953,,,trigger)</f>
        <v>60108</v>
      </c>
      <c r="AE2953" s="40">
        <f>_xll.qlInterestRateIndexMaturity($Y$21,AD2953,)</f>
        <v>60202</v>
      </c>
      <c r="AF2953" s="43" t="e">
        <f>_xll.qlTenorBasisValue(TenorBasis3M,AD2953,_xll.ohTrigger(trigger,$Y$36))</f>
        <v>#NUM!</v>
      </c>
      <c r="AG2953" s="82" t="e">
        <f t="shared" si="106"/>
        <v>#NUM!</v>
      </c>
      <c r="AH2953" s="82">
        <f>_xll.qlIndexFixing($Y$21,$AC2953,TRUE,_xll.ohTrigger(trigger))</f>
        <v>1.1643798597075417E-2</v>
      </c>
      <c r="AI2953" s="43" t="e">
        <f>_xll.qlIndexFixing($Y$6,$AC2953,TRUE,trigger)</f>
        <v>#NUM!</v>
      </c>
      <c r="AJ2953" s="45" t="e">
        <f t="shared" si="107"/>
        <v>#NUM!</v>
      </c>
    </row>
    <row r="2954" spans="28:36" x14ac:dyDescent="0.2">
      <c r="AB2954" s="114" t="s">
        <v>87</v>
      </c>
      <c r="AC2954" s="40">
        <f>_xll.qlInterestRateIndexFixingDate($Y$21,AD2954)</f>
        <v>60113</v>
      </c>
      <c r="AD2954" s="40">
        <f>_xll.qlCalendarAdvance(calendar,$AD2953,AB2954,,,trigger)</f>
        <v>60115</v>
      </c>
      <c r="AE2954" s="40">
        <f>_xll.qlInterestRateIndexMaturity($Y$21,AD2954,)</f>
        <v>60209</v>
      </c>
      <c r="AF2954" s="43" t="e">
        <f>_xll.qlTenorBasisValue(TenorBasis3M,AD2954,_xll.ohTrigger(trigger,$Y$36))</f>
        <v>#NUM!</v>
      </c>
      <c r="AG2954" s="82" t="e">
        <f t="shared" si="106"/>
        <v>#NUM!</v>
      </c>
      <c r="AH2954" s="82">
        <f>_xll.qlIndexFixing($Y$21,$AC2954,TRUE,_xll.ohTrigger(trigger))</f>
        <v>1.1648788913126021E-2</v>
      </c>
      <c r="AI2954" s="43" t="e">
        <f>_xll.qlIndexFixing($Y$6,$AC2954,TRUE,trigger)</f>
        <v>#NUM!</v>
      </c>
      <c r="AJ2954" s="45" t="e">
        <f t="shared" si="107"/>
        <v>#NUM!</v>
      </c>
    </row>
    <row r="2955" spans="28:36" x14ac:dyDescent="0.2">
      <c r="AB2955" s="114" t="s">
        <v>87</v>
      </c>
      <c r="AC2955" s="40">
        <f>_xll.qlInterestRateIndexFixingDate($Y$21,AD2955)</f>
        <v>60120</v>
      </c>
      <c r="AD2955" s="40">
        <f>_xll.qlCalendarAdvance(calendar,$AD2954,AB2955,,,trigger)</f>
        <v>60122</v>
      </c>
      <c r="AE2955" s="40">
        <f>_xll.qlInterestRateIndexMaturity($Y$21,AD2955,)</f>
        <v>60216</v>
      </c>
      <c r="AF2955" s="43" t="e">
        <f>_xll.qlTenorBasisValue(TenorBasis3M,AD2955,_xll.ohTrigger(trigger,$Y$36))</f>
        <v>#NUM!</v>
      </c>
      <c r="AG2955" s="82" t="e">
        <f t="shared" si="106"/>
        <v>#NUM!</v>
      </c>
      <c r="AH2955" s="82">
        <f>_xll.qlIndexFixing($Y$21,$AC2955,TRUE,_xll.ohTrigger(trigger))</f>
        <v>1.1653816212803848E-2</v>
      </c>
      <c r="AI2955" s="43" t="e">
        <f>_xll.qlIndexFixing($Y$6,$AC2955,TRUE,trigger)</f>
        <v>#NUM!</v>
      </c>
      <c r="AJ2955" s="45" t="e">
        <f t="shared" si="107"/>
        <v>#NUM!</v>
      </c>
    </row>
    <row r="2956" spans="28:36" x14ac:dyDescent="0.2">
      <c r="AB2956" s="114" t="s">
        <v>87</v>
      </c>
      <c r="AC2956" s="40">
        <f>_xll.qlInterestRateIndexFixingDate($Y$21,AD2956)</f>
        <v>60127</v>
      </c>
      <c r="AD2956" s="40">
        <f>_xll.qlCalendarAdvance(calendar,$AD2955,AB2956,,,trigger)</f>
        <v>60129</v>
      </c>
      <c r="AE2956" s="40">
        <f>_xll.qlInterestRateIndexMaturity($Y$21,AD2956,)</f>
        <v>60223</v>
      </c>
      <c r="AF2956" s="43" t="e">
        <f>_xll.qlTenorBasisValue(TenorBasis3M,AD2956,_xll.ohTrigger(trigger,$Y$36))</f>
        <v>#NUM!</v>
      </c>
      <c r="AG2956" s="82" t="e">
        <f t="shared" si="106"/>
        <v>#NUM!</v>
      </c>
      <c r="AH2956" s="82">
        <f>_xll.qlIndexFixing($Y$21,$AC2956,TRUE,_xll.ohTrigger(trigger))</f>
        <v>1.1658880496250915E-2</v>
      </c>
      <c r="AI2956" s="43" t="e">
        <f>_xll.qlIndexFixing($Y$6,$AC2956,TRUE,trigger)</f>
        <v>#NUM!</v>
      </c>
      <c r="AJ2956" s="45" t="e">
        <f t="shared" si="107"/>
        <v>#NUM!</v>
      </c>
    </row>
    <row r="2957" spans="28:36" x14ac:dyDescent="0.2">
      <c r="AB2957" s="114" t="s">
        <v>87</v>
      </c>
      <c r="AC2957" s="40">
        <f>_xll.qlInterestRateIndexFixingDate($Y$21,AD2957)</f>
        <v>60134</v>
      </c>
      <c r="AD2957" s="40">
        <f>_xll.qlCalendarAdvance(calendar,$AD2956,AB2957,,,trigger)</f>
        <v>60136</v>
      </c>
      <c r="AE2957" s="40">
        <f>_xll.qlInterestRateIndexMaturity($Y$21,AD2957,)</f>
        <v>60230</v>
      </c>
      <c r="AF2957" s="43" t="e">
        <f>_xll.qlTenorBasisValue(TenorBasis3M,AD2957,_xll.ohTrigger(trigger,$Y$36))</f>
        <v>#NUM!</v>
      </c>
      <c r="AG2957" s="82" t="e">
        <f t="shared" si="106"/>
        <v>#NUM!</v>
      </c>
      <c r="AH2957" s="82">
        <f>_xll.qlIndexFixing($Y$21,$AC2957,TRUE,_xll.ohTrigger(trigger))</f>
        <v>1.1663981763616887E-2</v>
      </c>
      <c r="AI2957" s="43" t="e">
        <f>_xll.qlIndexFixing($Y$6,$AC2957,TRUE,trigger)</f>
        <v>#NUM!</v>
      </c>
      <c r="AJ2957" s="45" t="e">
        <f t="shared" si="107"/>
        <v>#NUM!</v>
      </c>
    </row>
    <row r="2958" spans="28:36" x14ac:dyDescent="0.2">
      <c r="AB2958" s="114" t="s">
        <v>87</v>
      </c>
      <c r="AC2958" s="40">
        <f>_xll.qlInterestRateIndexFixingDate($Y$21,AD2958)</f>
        <v>60141</v>
      </c>
      <c r="AD2958" s="40">
        <f>_xll.qlCalendarAdvance(calendar,$AD2957,AB2958,,,trigger)</f>
        <v>60143</v>
      </c>
      <c r="AE2958" s="40">
        <f>_xll.qlInterestRateIndexMaturity($Y$21,AD2958,)</f>
        <v>60234</v>
      </c>
      <c r="AF2958" s="43" t="e">
        <f>_xll.qlTenorBasisValue(TenorBasis3M,AD2958,_xll.ohTrigger(trigger,$Y$36))</f>
        <v>#NUM!</v>
      </c>
      <c r="AG2958" s="82" t="e">
        <f t="shared" si="106"/>
        <v>#NUM!</v>
      </c>
      <c r="AH2958" s="82">
        <f>_xll.qlIndexFixing($Y$21,$AC2958,TRUE,_xll.ohTrigger(trigger))</f>
        <v>1.1667431731131203E-2</v>
      </c>
      <c r="AI2958" s="43" t="e">
        <f>_xll.qlIndexFixing($Y$6,$AC2958,TRUE,trigger)</f>
        <v>#NUM!</v>
      </c>
      <c r="AJ2958" s="45" t="e">
        <f t="shared" si="107"/>
        <v>#NUM!</v>
      </c>
    </row>
    <row r="2959" spans="28:36" x14ac:dyDescent="0.2">
      <c r="AB2959" s="114" t="s">
        <v>87</v>
      </c>
      <c r="AC2959" s="40">
        <f>_xll.qlInterestRateIndexFixingDate($Y$21,AD2959)</f>
        <v>60148</v>
      </c>
      <c r="AD2959" s="40">
        <f>_xll.qlCalendarAdvance(calendar,$AD2958,AB2959,,,trigger)</f>
        <v>60150</v>
      </c>
      <c r="AE2959" s="40">
        <f>_xll.qlInterestRateIndexMaturity($Y$21,AD2959,)</f>
        <v>60241</v>
      </c>
      <c r="AF2959" s="43" t="e">
        <f>_xll.qlTenorBasisValue(TenorBasis3M,AD2959,_xll.ohTrigger(trigger,$Y$36))</f>
        <v>#NUM!</v>
      </c>
      <c r="AG2959" s="82" t="e">
        <f t="shared" si="106"/>
        <v>#NUM!</v>
      </c>
      <c r="AH2959" s="82">
        <f>_xll.qlIndexFixing($Y$21,$AC2959,TRUE,_xll.ohTrigger(trigger))</f>
        <v>1.1672598539793E-2</v>
      </c>
      <c r="AI2959" s="43" t="e">
        <f>_xll.qlIndexFixing($Y$6,$AC2959,TRUE,trigger)</f>
        <v>#NUM!</v>
      </c>
      <c r="AJ2959" s="45" t="e">
        <f t="shared" si="107"/>
        <v>#NUM!</v>
      </c>
    </row>
    <row r="2960" spans="28:36" x14ac:dyDescent="0.2">
      <c r="AB2960" s="114" t="s">
        <v>87</v>
      </c>
      <c r="AC2960" s="40">
        <f>_xll.qlInterestRateIndexFixingDate($Y$21,AD2960)</f>
        <v>60155</v>
      </c>
      <c r="AD2960" s="40">
        <f>_xll.qlCalendarAdvance(calendar,$AD2959,AB2960,,,trigger)</f>
        <v>60157</v>
      </c>
      <c r="AE2960" s="40">
        <f>_xll.qlInterestRateIndexMaturity($Y$21,AD2960,)</f>
        <v>60248</v>
      </c>
      <c r="AF2960" s="43" t="e">
        <f>_xll.qlTenorBasisValue(TenorBasis3M,AD2960,_xll.ohTrigger(trigger,$Y$36))</f>
        <v>#NUM!</v>
      </c>
      <c r="AG2960" s="82" t="e">
        <f t="shared" si="106"/>
        <v>#NUM!</v>
      </c>
      <c r="AH2960" s="82">
        <f>_xll.qlIndexFixing($Y$21,$AC2960,TRUE,_xll.ohTrigger(trigger))</f>
        <v>1.167780232896927E-2</v>
      </c>
      <c r="AI2960" s="43" t="e">
        <f>_xll.qlIndexFixing($Y$6,$AC2960,TRUE,trigger)</f>
        <v>#NUM!</v>
      </c>
      <c r="AJ2960" s="45" t="e">
        <f t="shared" si="107"/>
        <v>#NUM!</v>
      </c>
    </row>
    <row r="2961" spans="28:36" x14ac:dyDescent="0.2">
      <c r="AB2961" s="114" t="s">
        <v>87</v>
      </c>
      <c r="AC2961" s="40">
        <f>_xll.qlInterestRateIndexFixingDate($Y$21,AD2961)</f>
        <v>60162</v>
      </c>
      <c r="AD2961" s="40">
        <f>_xll.qlCalendarAdvance(calendar,$AD2960,AB2961,,,trigger)</f>
        <v>60164</v>
      </c>
      <c r="AE2961" s="40">
        <f>_xll.qlInterestRateIndexMaturity($Y$21,AD2961,)</f>
        <v>60255</v>
      </c>
      <c r="AF2961" s="43" t="e">
        <f>_xll.qlTenorBasisValue(TenorBasis3M,AD2961,_xll.ohTrigger(trigger,$Y$36))</f>
        <v>#NUM!</v>
      </c>
      <c r="AG2961" s="82" t="e">
        <f t="shared" si="106"/>
        <v>#NUM!</v>
      </c>
      <c r="AH2961" s="82">
        <f>_xll.qlIndexFixing($Y$21,$AC2961,TRUE,_xll.ohTrigger(trigger))</f>
        <v>1.168304309880671E-2</v>
      </c>
      <c r="AI2961" s="43" t="e">
        <f>_xll.qlIndexFixing($Y$6,$AC2961,TRUE,trigger)</f>
        <v>#NUM!</v>
      </c>
      <c r="AJ2961" s="45" t="e">
        <f t="shared" si="107"/>
        <v>#NUM!</v>
      </c>
    </row>
    <row r="2962" spans="28:36" x14ac:dyDescent="0.2">
      <c r="AB2962" s="114" t="s">
        <v>87</v>
      </c>
      <c r="AC2962" s="40">
        <f>_xll.qlInterestRateIndexFixingDate($Y$21,AD2962)</f>
        <v>60169</v>
      </c>
      <c r="AD2962" s="40">
        <f>_xll.qlCalendarAdvance(calendar,$AD2961,AB2962,,,trigger)</f>
        <v>60171</v>
      </c>
      <c r="AE2962" s="40">
        <f>_xll.qlInterestRateIndexMaturity($Y$21,AD2962,)</f>
        <v>60265</v>
      </c>
      <c r="AF2962" s="43" t="e">
        <f>_xll.qlTenorBasisValue(TenorBasis3M,AD2962,_xll.ohTrigger(trigger,$Y$36))</f>
        <v>#NUM!</v>
      </c>
      <c r="AG2962" s="82" t="e">
        <f t="shared" si="106"/>
        <v>#NUM!</v>
      </c>
      <c r="AH2962" s="82">
        <f>_xll.qlIndexFixing($Y$21,$AC2962,TRUE,_xll.ohTrigger(trigger))</f>
        <v>1.1690042864402374E-2</v>
      </c>
      <c r="AI2962" s="43" t="e">
        <f>_xll.qlIndexFixing($Y$6,$AC2962,TRUE,trigger)</f>
        <v>#NUM!</v>
      </c>
      <c r="AJ2962" s="45" t="e">
        <f t="shared" si="107"/>
        <v>#NUM!</v>
      </c>
    </row>
    <row r="2963" spans="28:36" x14ac:dyDescent="0.2">
      <c r="AB2963" s="114" t="s">
        <v>87</v>
      </c>
      <c r="AC2963" s="40">
        <f>_xll.qlInterestRateIndexFixingDate($Y$21,AD2963)</f>
        <v>60176</v>
      </c>
      <c r="AD2963" s="40">
        <f>_xll.qlCalendarAdvance(calendar,$AD2962,AB2963,,,trigger)</f>
        <v>60178</v>
      </c>
      <c r="AE2963" s="40">
        <f>_xll.qlInterestRateIndexMaturity($Y$21,AD2963,)</f>
        <v>60272</v>
      </c>
      <c r="AF2963" s="43" t="e">
        <f>_xll.qlTenorBasisValue(TenorBasis3M,AD2963,_xll.ohTrigger(trigger,$Y$36))</f>
        <v>#NUM!</v>
      </c>
      <c r="AG2963" s="82" t="e">
        <f t="shared" si="106"/>
        <v>#NUM!</v>
      </c>
      <c r="AH2963" s="82">
        <f>_xll.qlIndexFixing($Y$21,$AC2963,TRUE,_xll.ohTrigger(trigger))</f>
        <v>1.1695366038404391E-2</v>
      </c>
      <c r="AI2963" s="43" t="e">
        <f>_xll.qlIndexFixing($Y$6,$AC2963,TRUE,trigger)</f>
        <v>#NUM!</v>
      </c>
      <c r="AJ2963" s="45" t="e">
        <f t="shared" si="107"/>
        <v>#NUM!</v>
      </c>
    </row>
    <row r="2964" spans="28:36" x14ac:dyDescent="0.2">
      <c r="AB2964" s="114" t="s">
        <v>87</v>
      </c>
      <c r="AC2964" s="40">
        <f>_xll.qlInterestRateIndexFixingDate($Y$21,AD2964)</f>
        <v>60183</v>
      </c>
      <c r="AD2964" s="40">
        <f>_xll.qlCalendarAdvance(calendar,$AD2963,AB2964,,,trigger)</f>
        <v>60185</v>
      </c>
      <c r="AE2964" s="40">
        <f>_xll.qlInterestRateIndexMaturity($Y$21,AD2964,)</f>
        <v>60279</v>
      </c>
      <c r="AF2964" s="43" t="e">
        <f>_xll.qlTenorBasisValue(TenorBasis3M,AD2964,_xll.ohTrigger(trigger,$Y$36))</f>
        <v>#NUM!</v>
      </c>
      <c r="AG2964" s="82" t="e">
        <f t="shared" si="106"/>
        <v>#NUM!</v>
      </c>
      <c r="AH2964" s="82">
        <f>_xll.qlIndexFixing($Y$21,$AC2964,TRUE,_xll.ohTrigger(trigger))</f>
        <v>1.1700726197378089E-2</v>
      </c>
      <c r="AI2964" s="43" t="e">
        <f>_xll.qlIndexFixing($Y$6,$AC2964,TRUE,trigger)</f>
        <v>#NUM!</v>
      </c>
      <c r="AJ2964" s="45" t="e">
        <f t="shared" si="107"/>
        <v>#NUM!</v>
      </c>
    </row>
    <row r="2965" spans="28:36" x14ac:dyDescent="0.2">
      <c r="AB2965" s="114" t="s">
        <v>87</v>
      </c>
      <c r="AC2965" s="40">
        <f>_xll.qlInterestRateIndexFixingDate($Y$21,AD2965)</f>
        <v>60190</v>
      </c>
      <c r="AD2965" s="40">
        <f>_xll.qlCalendarAdvance(calendar,$AD2964,AB2965,,,trigger)</f>
        <v>60192</v>
      </c>
      <c r="AE2965" s="40">
        <f>_xll.qlInterestRateIndexMaturity($Y$21,AD2965,)</f>
        <v>60286</v>
      </c>
      <c r="AF2965" s="43" t="e">
        <f>_xll.qlTenorBasisValue(TenorBasis3M,AD2965,_xll.ohTrigger(trigger,$Y$36))</f>
        <v>#NUM!</v>
      </c>
      <c r="AG2965" s="82" t="e">
        <f t="shared" si="106"/>
        <v>#NUM!</v>
      </c>
      <c r="AH2965" s="82">
        <f>_xll.qlIndexFixing($Y$21,$AC2965,TRUE,_xll.ohTrigger(trigger))</f>
        <v>1.1706123341477389E-2</v>
      </c>
      <c r="AI2965" s="43" t="e">
        <f>_xll.qlIndexFixing($Y$6,$AC2965,TRUE,trigger)</f>
        <v>#NUM!</v>
      </c>
      <c r="AJ2965" s="45" t="e">
        <f t="shared" si="107"/>
        <v>#NUM!</v>
      </c>
    </row>
    <row r="2966" spans="28:36" x14ac:dyDescent="0.2">
      <c r="AB2966" s="114" t="s">
        <v>87</v>
      </c>
      <c r="AC2966" s="40">
        <f>_xll.qlInterestRateIndexFixingDate($Y$21,AD2966)</f>
        <v>60197</v>
      </c>
      <c r="AD2966" s="40">
        <f>_xll.qlCalendarAdvance(calendar,$AD2965,AB2966,,,trigger)</f>
        <v>60199</v>
      </c>
      <c r="AE2966" s="40">
        <f>_xll.qlInterestRateIndexMaturity($Y$21,AD2966,)</f>
        <v>60293</v>
      </c>
      <c r="AF2966" s="43" t="e">
        <f>_xll.qlTenorBasisValue(TenorBasis3M,AD2966,_xll.ohTrigger(trigger,$Y$36))</f>
        <v>#NUM!</v>
      </c>
      <c r="AG2966" s="82" t="e">
        <f t="shared" si="106"/>
        <v>#NUM!</v>
      </c>
      <c r="AH2966" s="82">
        <f>_xll.qlIndexFixing($Y$21,$AC2966,TRUE,_xll.ohTrigger(trigger))</f>
        <v>1.1711557470858759E-2</v>
      </c>
      <c r="AI2966" s="43" t="e">
        <f>_xll.qlIndexFixing($Y$6,$AC2966,TRUE,trigger)</f>
        <v>#NUM!</v>
      </c>
      <c r="AJ2966" s="45" t="e">
        <f t="shared" si="107"/>
        <v>#NUM!</v>
      </c>
    </row>
    <row r="2967" spans="28:36" x14ac:dyDescent="0.2">
      <c r="AB2967" s="114" t="s">
        <v>87</v>
      </c>
      <c r="AC2967" s="40">
        <f>_xll.qlInterestRateIndexFixingDate($Y$21,AD2967)</f>
        <v>60204</v>
      </c>
      <c r="AD2967" s="40">
        <f>_xll.qlCalendarAdvance(calendar,$AD2966,AB2967,,,trigger)</f>
        <v>60206</v>
      </c>
      <c r="AE2967" s="40">
        <f>_xll.qlInterestRateIndexMaturity($Y$21,AD2967,)</f>
        <v>60297</v>
      </c>
      <c r="AF2967" s="43" t="e">
        <f>_xll.qlTenorBasisValue(TenorBasis3M,AD2967,_xll.ohTrigger(trigger,$Y$36))</f>
        <v>#NUM!</v>
      </c>
      <c r="AG2967" s="82" t="e">
        <f t="shared" si="106"/>
        <v>#NUM!</v>
      </c>
      <c r="AH2967" s="82">
        <f>_xll.qlIndexFixing($Y$21,$AC2967,TRUE,_xll.ohTrigger(trigger))</f>
        <v>1.1715264319977462E-2</v>
      </c>
      <c r="AI2967" s="43" t="e">
        <f>_xll.qlIndexFixing($Y$6,$AC2967,TRUE,trigger)</f>
        <v>#NUM!</v>
      </c>
      <c r="AJ2967" s="45" t="e">
        <f t="shared" si="107"/>
        <v>#NUM!</v>
      </c>
    </row>
    <row r="2968" spans="28:36" x14ac:dyDescent="0.2">
      <c r="AB2968" s="114" t="s">
        <v>87</v>
      </c>
      <c r="AC2968" s="40">
        <f>_xll.qlInterestRateIndexFixingDate($Y$21,AD2968)</f>
        <v>60211</v>
      </c>
      <c r="AD2968" s="40">
        <f>_xll.qlCalendarAdvance(calendar,$AD2967,AB2968,,,trigger)</f>
        <v>60213</v>
      </c>
      <c r="AE2968" s="40">
        <f>_xll.qlInterestRateIndexMaturity($Y$21,AD2968,)</f>
        <v>60307</v>
      </c>
      <c r="AF2968" s="43" t="e">
        <f>_xll.qlTenorBasisValue(TenorBasis3M,AD2968,_xll.ohTrigger(trigger,$Y$36))</f>
        <v>#NUM!</v>
      </c>
      <c r="AG2968" s="82" t="e">
        <f t="shared" si="106"/>
        <v>#NUM!</v>
      </c>
      <c r="AH2968" s="82">
        <f>_xll.qlIndexFixing($Y$21,$AC2968,TRUE,_xll.ohTrigger(trigger))</f>
        <v>1.1722536686096146E-2</v>
      </c>
      <c r="AI2968" s="43" t="e">
        <f>_xll.qlIndexFixing($Y$6,$AC2968,TRUE,trigger)</f>
        <v>#NUM!</v>
      </c>
      <c r="AJ2968" s="45" t="e">
        <f t="shared" si="107"/>
        <v>#NUM!</v>
      </c>
    </row>
    <row r="2969" spans="28:36" x14ac:dyDescent="0.2">
      <c r="AB2969" s="114" t="s">
        <v>87</v>
      </c>
      <c r="AC2969" s="40">
        <f>_xll.qlInterestRateIndexFixingDate($Y$21,AD2969)</f>
        <v>60218</v>
      </c>
      <c r="AD2969" s="40">
        <f>_xll.qlCalendarAdvance(calendar,$AD2968,AB2969,,,trigger)</f>
        <v>60220</v>
      </c>
      <c r="AE2969" s="40">
        <f>_xll.qlInterestRateIndexMaturity($Y$21,AD2969,)</f>
        <v>60314</v>
      </c>
      <c r="AF2969" s="43" t="e">
        <f>_xll.qlTenorBasisValue(TenorBasis3M,AD2969,_xll.ohTrigger(trigger,$Y$36))</f>
        <v>#NUM!</v>
      </c>
      <c r="AG2969" s="82" t="e">
        <f t="shared" si="106"/>
        <v>#NUM!</v>
      </c>
      <c r="AH2969" s="82">
        <f>_xll.qlIndexFixing($Y$21,$AC2969,TRUE,_xll.ohTrigger(trigger))</f>
        <v>1.1728081772269356E-2</v>
      </c>
      <c r="AI2969" s="43" t="e">
        <f>_xll.qlIndexFixing($Y$6,$AC2969,TRUE,trigger)</f>
        <v>#NUM!</v>
      </c>
      <c r="AJ2969" s="45" t="e">
        <f t="shared" si="107"/>
        <v>#NUM!</v>
      </c>
    </row>
    <row r="2970" spans="28:36" x14ac:dyDescent="0.2">
      <c r="AB2970" s="114" t="s">
        <v>87</v>
      </c>
      <c r="AC2970" s="40">
        <f>_xll.qlInterestRateIndexFixingDate($Y$21,AD2970)</f>
        <v>60225</v>
      </c>
      <c r="AD2970" s="40">
        <f>_xll.qlCalendarAdvance(calendar,$AD2969,AB2970,,,trigger)</f>
        <v>60227</v>
      </c>
      <c r="AE2970" s="40">
        <f>_xll.qlInterestRateIndexMaturity($Y$21,AD2970,)</f>
        <v>60321</v>
      </c>
      <c r="AF2970" s="43" t="e">
        <f>_xll.qlTenorBasisValue(TenorBasis3M,AD2970,_xll.ohTrigger(trigger,$Y$36))</f>
        <v>#NUM!</v>
      </c>
      <c r="AG2970" s="82" t="e">
        <f t="shared" si="106"/>
        <v>#NUM!</v>
      </c>
      <c r="AH2970" s="82">
        <f>_xll.qlIndexFixing($Y$21,$AC2970,TRUE,_xll.ohTrigger(trigger))</f>
        <v>1.1733663844358172E-2</v>
      </c>
      <c r="AI2970" s="43" t="e">
        <f>_xll.qlIndexFixing($Y$6,$AC2970,TRUE,trigger)</f>
        <v>#NUM!</v>
      </c>
      <c r="AJ2970" s="45" t="e">
        <f t="shared" si="107"/>
        <v>#NUM!</v>
      </c>
    </row>
    <row r="2971" spans="28:36" x14ac:dyDescent="0.2">
      <c r="AB2971" s="114" t="s">
        <v>87</v>
      </c>
      <c r="AC2971" s="40">
        <f>_xll.qlInterestRateIndexFixingDate($Y$21,AD2971)</f>
        <v>60232</v>
      </c>
      <c r="AD2971" s="40">
        <f>_xll.qlCalendarAdvance(calendar,$AD2970,AB2971,,,trigger)</f>
        <v>60234</v>
      </c>
      <c r="AE2971" s="40">
        <f>_xll.qlInterestRateIndexMaturity($Y$21,AD2971,)</f>
        <v>60325</v>
      </c>
      <c r="AF2971" s="43" t="e">
        <f>_xll.qlTenorBasisValue(TenorBasis3M,AD2971,_xll.ohTrigger(trigger,$Y$36))</f>
        <v>#NUM!</v>
      </c>
      <c r="AG2971" s="82" t="e">
        <f t="shared" si="106"/>
        <v>#NUM!</v>
      </c>
      <c r="AH2971" s="82">
        <f>_xll.qlIndexFixing($Y$21,$AC2971,TRUE,_xll.ohTrigger(trigger))</f>
        <v>1.1737484766249893E-2</v>
      </c>
      <c r="AI2971" s="43" t="e">
        <f>_xll.qlIndexFixing($Y$6,$AC2971,TRUE,trigger)</f>
        <v>#NUM!</v>
      </c>
      <c r="AJ2971" s="45" t="e">
        <f t="shared" si="107"/>
        <v>#NUM!</v>
      </c>
    </row>
    <row r="2972" spans="28:36" x14ac:dyDescent="0.2">
      <c r="AB2972" s="114" t="s">
        <v>87</v>
      </c>
      <c r="AC2972" s="40">
        <f>_xll.qlInterestRateIndexFixingDate($Y$21,AD2972)</f>
        <v>60239</v>
      </c>
      <c r="AD2972" s="40">
        <f>_xll.qlCalendarAdvance(calendar,$AD2971,AB2972,,,trigger)</f>
        <v>60241</v>
      </c>
      <c r="AE2972" s="40">
        <f>_xll.qlInterestRateIndexMaturity($Y$21,AD2972,)</f>
        <v>60331</v>
      </c>
      <c r="AF2972" s="43" t="e">
        <f>_xll.qlTenorBasisValue(TenorBasis3M,AD2972,_xll.ohTrigger(trigger,$Y$36))</f>
        <v>#NUM!</v>
      </c>
      <c r="AG2972" s="82" t="e">
        <f t="shared" si="106"/>
        <v>#NUM!</v>
      </c>
      <c r="AH2972" s="82">
        <f>_xll.qlIndexFixing($Y$21,$AC2972,TRUE,_xll.ohTrigger(trigger))</f>
        <v>1.1742530693650721E-2</v>
      </c>
      <c r="AI2972" s="43" t="e">
        <f>_xll.qlIndexFixing($Y$6,$AC2972,TRUE,trigger)</f>
        <v>#NUM!</v>
      </c>
      <c r="AJ2972" s="45" t="e">
        <f t="shared" si="107"/>
        <v>#NUM!</v>
      </c>
    </row>
    <row r="2973" spans="28:36" x14ac:dyDescent="0.2">
      <c r="AB2973" s="114" t="s">
        <v>87</v>
      </c>
      <c r="AC2973" s="40">
        <f>_xll.qlInterestRateIndexFixingDate($Y$21,AD2973)</f>
        <v>60246</v>
      </c>
      <c r="AD2973" s="40">
        <f>_xll.qlCalendarAdvance(calendar,$AD2972,AB2973,,,trigger)</f>
        <v>60248</v>
      </c>
      <c r="AE2973" s="40">
        <f>_xll.qlInterestRateIndexMaturity($Y$21,AD2973,)</f>
        <v>60338</v>
      </c>
      <c r="AF2973" s="43" t="e">
        <f>_xll.qlTenorBasisValue(TenorBasis3M,AD2973,_xll.ohTrigger(trigger,$Y$36))</f>
        <v>#NUM!</v>
      </c>
      <c r="AG2973" s="82" t="e">
        <f t="shared" si="106"/>
        <v>#NUM!</v>
      </c>
      <c r="AH2973" s="82">
        <f>_xll.qlIndexFixing($Y$21,$AC2973,TRUE,_xll.ohTrigger(trigger))</f>
        <v>1.1748212416414994E-2</v>
      </c>
      <c r="AI2973" s="43" t="e">
        <f>_xll.qlIndexFixing($Y$6,$AC2973,TRUE,trigger)</f>
        <v>#NUM!</v>
      </c>
      <c r="AJ2973" s="45" t="e">
        <f t="shared" si="107"/>
        <v>#NUM!</v>
      </c>
    </row>
    <row r="2974" spans="28:36" x14ac:dyDescent="0.2">
      <c r="AB2974" s="114" t="s">
        <v>87</v>
      </c>
      <c r="AC2974" s="40">
        <f>_xll.qlInterestRateIndexFixingDate($Y$21,AD2974)</f>
        <v>60253</v>
      </c>
      <c r="AD2974" s="40">
        <f>_xll.qlCalendarAdvance(calendar,$AD2973,AB2974,,,trigger)</f>
        <v>60255</v>
      </c>
      <c r="AE2974" s="40">
        <f>_xll.qlInterestRateIndexMaturity($Y$21,AD2974,)</f>
        <v>60345</v>
      </c>
      <c r="AF2974" s="43" t="e">
        <f>_xll.qlTenorBasisValue(TenorBasis3M,AD2974,_xll.ohTrigger(trigger,$Y$36))</f>
        <v>#NUM!</v>
      </c>
      <c r="AG2974" s="82" t="e">
        <f t="shared" si="106"/>
        <v>#NUM!</v>
      </c>
      <c r="AH2974" s="82">
        <f>_xll.qlIndexFixing($Y$21,$AC2974,TRUE,_xll.ohTrigger(trigger))</f>
        <v>1.1753931120519034E-2</v>
      </c>
      <c r="AI2974" s="43" t="e">
        <f>_xll.qlIndexFixing($Y$6,$AC2974,TRUE,trigger)</f>
        <v>#NUM!</v>
      </c>
      <c r="AJ2974" s="45" t="e">
        <f t="shared" si="107"/>
        <v>#NUM!</v>
      </c>
    </row>
    <row r="2975" spans="28:36" x14ac:dyDescent="0.2">
      <c r="AB2975" s="114" t="s">
        <v>87</v>
      </c>
      <c r="AC2975" s="40">
        <f>_xll.qlInterestRateIndexFixingDate($Y$21,AD2975)</f>
        <v>60259</v>
      </c>
      <c r="AD2975" s="40">
        <f>_xll.qlCalendarAdvance(calendar,$AD2974,AB2975,,,trigger)</f>
        <v>60265</v>
      </c>
      <c r="AE2975" s="40">
        <f>_xll.qlInterestRateIndexMaturity($Y$21,AD2975,)</f>
        <v>60357</v>
      </c>
      <c r="AF2975" s="43" t="e">
        <f>_xll.qlTenorBasisValue(TenorBasis3M,AD2975,_xll.ohTrigger(trigger,$Y$36))</f>
        <v>#NUM!</v>
      </c>
      <c r="AG2975" s="82" t="e">
        <f t="shared" si="106"/>
        <v>#NUM!</v>
      </c>
      <c r="AH2975" s="82">
        <f>_xll.qlIndexFixing($Y$21,$AC2975,TRUE,_xll.ohTrigger(trigger))</f>
        <v>1.1763387805875719E-2</v>
      </c>
      <c r="AI2975" s="43" t="e">
        <f>_xll.qlIndexFixing($Y$6,$AC2975,TRUE,trigger)</f>
        <v>#NUM!</v>
      </c>
      <c r="AJ2975" s="45" t="e">
        <f t="shared" si="107"/>
        <v>#NUM!</v>
      </c>
    </row>
    <row r="2976" spans="28:36" x14ac:dyDescent="0.2">
      <c r="AB2976" s="114" t="s">
        <v>87</v>
      </c>
      <c r="AC2976" s="40">
        <f>_xll.qlInterestRateIndexFixingDate($Y$21,AD2976)</f>
        <v>60267</v>
      </c>
      <c r="AD2976" s="40">
        <f>_xll.qlCalendarAdvance(calendar,$AD2975,AB2976,,,trigger)</f>
        <v>60272</v>
      </c>
      <c r="AE2976" s="40">
        <f>_xll.qlInterestRateIndexMaturity($Y$21,AD2976,)</f>
        <v>60363</v>
      </c>
      <c r="AF2976" s="43" t="e">
        <f>_xll.qlTenorBasisValue(TenorBasis3M,AD2976,_xll.ohTrigger(trigger,$Y$36))</f>
        <v>#NUM!</v>
      </c>
      <c r="AG2976" s="82" t="e">
        <f t="shared" si="106"/>
        <v>#NUM!</v>
      </c>
      <c r="AH2976" s="82">
        <f>_xll.qlIndexFixing($Y$21,$AC2976,TRUE,_xll.ohTrigger(trigger))</f>
        <v>1.176858753388778E-2</v>
      </c>
      <c r="AI2976" s="43" t="e">
        <f>_xll.qlIndexFixing($Y$6,$AC2976,TRUE,trigger)</f>
        <v>#NUM!</v>
      </c>
      <c r="AJ2976" s="45" t="e">
        <f t="shared" si="107"/>
        <v>#NUM!</v>
      </c>
    </row>
    <row r="2977" spans="28:36" x14ac:dyDescent="0.2">
      <c r="AB2977" s="114" t="s">
        <v>87</v>
      </c>
      <c r="AC2977" s="40">
        <f>_xll.qlInterestRateIndexFixingDate($Y$21,AD2977)</f>
        <v>60275</v>
      </c>
      <c r="AD2977" s="40">
        <f>_xll.qlCalendarAdvance(calendar,$AD2976,AB2977,,,trigger)</f>
        <v>60279</v>
      </c>
      <c r="AE2977" s="40">
        <f>_xll.qlInterestRateIndexMaturity($Y$21,AD2977,)</f>
        <v>60370</v>
      </c>
      <c r="AF2977" s="43" t="e">
        <f>_xll.qlTenorBasisValue(TenorBasis3M,AD2977,_xll.ohTrigger(trigger,$Y$36))</f>
        <v>#NUM!</v>
      </c>
      <c r="AG2977" s="82" t="e">
        <f t="shared" si="106"/>
        <v>#NUM!</v>
      </c>
      <c r="AH2977" s="82">
        <f>_xll.qlIndexFixing($Y$21,$AC2977,TRUE,_xll.ohTrigger(trigger))</f>
        <v>1.1774435864884405E-2</v>
      </c>
      <c r="AI2977" s="43" t="e">
        <f>_xll.qlIndexFixing($Y$6,$AC2977,TRUE,trigger)</f>
        <v>#NUM!</v>
      </c>
      <c r="AJ2977" s="45" t="e">
        <f t="shared" si="107"/>
        <v>#NUM!</v>
      </c>
    </row>
    <row r="2978" spans="28:36" x14ac:dyDescent="0.2">
      <c r="AB2978" s="114" t="s">
        <v>87</v>
      </c>
      <c r="AC2978" s="40">
        <f>_xll.qlInterestRateIndexFixingDate($Y$21,AD2978)</f>
        <v>60282</v>
      </c>
      <c r="AD2978" s="40">
        <f>_xll.qlCalendarAdvance(calendar,$AD2977,AB2978,,,trigger)</f>
        <v>60286</v>
      </c>
      <c r="AE2978" s="40">
        <f>_xll.qlInterestRateIndexMaturity($Y$21,AD2978,)</f>
        <v>60377</v>
      </c>
      <c r="AF2978" s="43" t="e">
        <f>_xll.qlTenorBasisValue(TenorBasis3M,AD2978,_xll.ohTrigger(trigger,$Y$36))</f>
        <v>#NUM!</v>
      </c>
      <c r="AG2978" s="82" t="e">
        <f t="shared" si="106"/>
        <v>#NUM!</v>
      </c>
      <c r="AH2978" s="82">
        <f>_xll.qlIndexFixing($Y$21,$AC2978,TRUE,_xll.ohTrigger(trigger))</f>
        <v>1.1780321179243337E-2</v>
      </c>
      <c r="AI2978" s="43" t="e">
        <f>_xll.qlIndexFixing($Y$6,$AC2978,TRUE,trigger)</f>
        <v>#NUM!</v>
      </c>
      <c r="AJ2978" s="45" t="e">
        <f t="shared" si="107"/>
        <v>#NUM!</v>
      </c>
    </row>
    <row r="2979" spans="28:36" x14ac:dyDescent="0.2">
      <c r="AB2979" s="114" t="s">
        <v>87</v>
      </c>
      <c r="AC2979" s="40">
        <f>_xll.qlInterestRateIndexFixingDate($Y$21,AD2979)</f>
        <v>60289</v>
      </c>
      <c r="AD2979" s="40">
        <f>_xll.qlCalendarAdvance(calendar,$AD2978,AB2979,,,trigger)</f>
        <v>60293</v>
      </c>
      <c r="AE2979" s="40">
        <f>_xll.qlInterestRateIndexMaturity($Y$21,AD2979,)</f>
        <v>60384</v>
      </c>
      <c r="AF2979" s="43" t="e">
        <f>_xll.qlTenorBasisValue(TenorBasis3M,AD2979,_xll.ohTrigger(trigger,$Y$36))</f>
        <v>#NUM!</v>
      </c>
      <c r="AG2979" s="82" t="e">
        <f t="shared" si="106"/>
        <v>#NUM!</v>
      </c>
      <c r="AH2979" s="82">
        <f>_xll.qlIndexFixing($Y$21,$AC2979,TRUE,_xll.ohTrigger(trigger))</f>
        <v>1.178624347712884E-2</v>
      </c>
      <c r="AI2979" s="43" t="e">
        <f>_xll.qlIndexFixing($Y$6,$AC2979,TRUE,trigger)</f>
        <v>#NUM!</v>
      </c>
      <c r="AJ2979" s="45" t="e">
        <f t="shared" si="107"/>
        <v>#NUM!</v>
      </c>
    </row>
    <row r="2980" spans="28:36" x14ac:dyDescent="0.2">
      <c r="AB2980" s="114" t="s">
        <v>87</v>
      </c>
      <c r="AC2980" s="40">
        <f>_xll.qlInterestRateIndexFixingDate($Y$21,AD2980)</f>
        <v>60296</v>
      </c>
      <c r="AD2980" s="40">
        <f>_xll.qlCalendarAdvance(calendar,$AD2979,AB2980,,,trigger)</f>
        <v>60300</v>
      </c>
      <c r="AE2980" s="40">
        <f>_xll.qlInterestRateIndexMaturity($Y$21,AD2980,)</f>
        <v>60391</v>
      </c>
      <c r="AF2980" s="43" t="e">
        <f>_xll.qlTenorBasisValue(TenorBasis3M,AD2980,_xll.ohTrigger(trigger,$Y$36))</f>
        <v>#NUM!</v>
      </c>
      <c r="AG2980" s="82" t="e">
        <f t="shared" si="106"/>
        <v>#NUM!</v>
      </c>
      <c r="AH2980" s="82">
        <f>_xll.qlIndexFixing($Y$21,$AC2980,TRUE,_xll.ohTrigger(trigger))</f>
        <v>1.1792202758706936E-2</v>
      </c>
      <c r="AI2980" s="43" t="e">
        <f>_xll.qlIndexFixing($Y$6,$AC2980,TRUE,trigger)</f>
        <v>#NUM!</v>
      </c>
      <c r="AJ2980" s="45" t="e">
        <f t="shared" si="107"/>
        <v>#NUM!</v>
      </c>
    </row>
    <row r="2981" spans="28:36" x14ac:dyDescent="0.2">
      <c r="AB2981" s="114" t="s">
        <v>87</v>
      </c>
      <c r="AC2981" s="40">
        <f>_xll.qlInterestRateIndexFixingDate($Y$21,AD2981)</f>
        <v>60303</v>
      </c>
      <c r="AD2981" s="40">
        <f>_xll.qlCalendarAdvance(calendar,$AD2980,AB2981,,,trigger)</f>
        <v>60307</v>
      </c>
      <c r="AE2981" s="40">
        <f>_xll.qlInterestRateIndexMaturity($Y$21,AD2981,)</f>
        <v>60398</v>
      </c>
      <c r="AF2981" s="43" t="e">
        <f>_xll.qlTenorBasisValue(TenorBasis3M,AD2981,_xll.ohTrigger(trigger,$Y$36))</f>
        <v>#NUM!</v>
      </c>
      <c r="AG2981" s="82" t="e">
        <f t="shared" si="106"/>
        <v>#NUM!</v>
      </c>
      <c r="AH2981" s="82">
        <f>_xll.qlIndexFixing($Y$21,$AC2981,TRUE,_xll.ohTrigger(trigger))</f>
        <v>1.1798199024142766E-2</v>
      </c>
      <c r="AI2981" s="43" t="e">
        <f>_xll.qlIndexFixing($Y$6,$AC2981,TRUE,trigger)</f>
        <v>#NUM!</v>
      </c>
      <c r="AJ2981" s="45" t="e">
        <f t="shared" si="107"/>
        <v>#NUM!</v>
      </c>
    </row>
    <row r="2982" spans="28:36" x14ac:dyDescent="0.2">
      <c r="AB2982" s="114" t="s">
        <v>87</v>
      </c>
      <c r="AC2982" s="40">
        <f>_xll.qlInterestRateIndexFixingDate($Y$21,AD2982)</f>
        <v>60310</v>
      </c>
      <c r="AD2982" s="40">
        <f>_xll.qlCalendarAdvance(calendar,$AD2981,AB2982,,,trigger)</f>
        <v>60314</v>
      </c>
      <c r="AE2982" s="40">
        <f>_xll.qlInterestRateIndexMaturity($Y$21,AD2982,)</f>
        <v>60405</v>
      </c>
      <c r="AF2982" s="43" t="e">
        <f>_xll.qlTenorBasisValue(TenorBasis3M,AD2982,_xll.ohTrigger(trigger,$Y$36))</f>
        <v>#NUM!</v>
      </c>
      <c r="AG2982" s="82" t="e">
        <f t="shared" si="106"/>
        <v>#NUM!</v>
      </c>
      <c r="AH2982" s="82">
        <f>_xll.qlIndexFixing($Y$21,$AC2982,TRUE,_xll.ohTrigger(trigger))</f>
        <v>1.1804232273604987E-2</v>
      </c>
      <c r="AI2982" s="43" t="e">
        <f>_xll.qlIndexFixing($Y$6,$AC2982,TRUE,trigger)</f>
        <v>#NUM!</v>
      </c>
      <c r="AJ2982" s="45" t="e">
        <f t="shared" si="107"/>
        <v>#NUM!</v>
      </c>
    </row>
    <row r="2983" spans="28:36" x14ac:dyDescent="0.2">
      <c r="AB2983" s="114" t="s">
        <v>87</v>
      </c>
      <c r="AC2983" s="40">
        <f>_xll.qlInterestRateIndexFixingDate($Y$21,AD2983)</f>
        <v>60317</v>
      </c>
      <c r="AD2983" s="40">
        <f>_xll.qlCalendarAdvance(calendar,$AD2982,AB2983,,,trigger)</f>
        <v>60321</v>
      </c>
      <c r="AE2983" s="40">
        <f>_xll.qlInterestRateIndexMaturity($Y$21,AD2983,)</f>
        <v>60412</v>
      </c>
      <c r="AF2983" s="43" t="e">
        <f>_xll.qlTenorBasisValue(TenorBasis3M,AD2983,_xll.ohTrigger(trigger,$Y$36))</f>
        <v>#NUM!</v>
      </c>
      <c r="AG2983" s="82" t="e">
        <f t="shared" si="106"/>
        <v>#NUM!</v>
      </c>
      <c r="AH2983" s="82">
        <f>_xll.qlIndexFixing($Y$21,$AC2983,TRUE,_xll.ohTrigger(trigger))</f>
        <v>1.181030250726401E-2</v>
      </c>
      <c r="AI2983" s="43" t="e">
        <f>_xll.qlIndexFixing($Y$6,$AC2983,TRUE,trigger)</f>
        <v>#NUM!</v>
      </c>
      <c r="AJ2983" s="45" t="e">
        <f t="shared" si="107"/>
        <v>#NUM!</v>
      </c>
    </row>
    <row r="2984" spans="28:36" x14ac:dyDescent="0.2">
      <c r="AB2984" s="114" t="s">
        <v>87</v>
      </c>
      <c r="AC2984" s="40">
        <f>_xll.qlInterestRateIndexFixingDate($Y$21,AD2984)</f>
        <v>60324</v>
      </c>
      <c r="AD2984" s="40">
        <f>_xll.qlCalendarAdvance(calendar,$AD2983,AB2984,,,trigger)</f>
        <v>60328</v>
      </c>
      <c r="AE2984" s="40">
        <f>_xll.qlInterestRateIndexMaturity($Y$21,AD2984,)</f>
        <v>60420</v>
      </c>
      <c r="AF2984" s="43" t="e">
        <f>_xll.qlTenorBasisValue(TenorBasis3M,AD2984,_xll.ohTrigger(trigger,$Y$36))</f>
        <v>#NUM!</v>
      </c>
      <c r="AG2984" s="82" t="e">
        <f t="shared" si="106"/>
        <v>#NUM!</v>
      </c>
      <c r="AH2984" s="82">
        <f>_xll.qlIndexFixing($Y$21,$AC2984,TRUE,_xll.ohTrigger(trigger))</f>
        <v>1.1817046875137545E-2</v>
      </c>
      <c r="AI2984" s="43" t="e">
        <f>_xll.qlIndexFixing($Y$6,$AC2984,TRUE,trigger)</f>
        <v>#NUM!</v>
      </c>
      <c r="AJ2984" s="45" t="e">
        <f t="shared" si="107"/>
        <v>#NUM!</v>
      </c>
    </row>
    <row r="2985" spans="28:36" x14ac:dyDescent="0.2">
      <c r="AB2985" s="114" t="s">
        <v>87</v>
      </c>
      <c r="AC2985" s="40">
        <f>_xll.qlInterestRateIndexFixingDate($Y$21,AD2985)</f>
        <v>60331</v>
      </c>
      <c r="AD2985" s="40">
        <f>_xll.qlCalendarAdvance(calendar,$AD2984,AB2985,,,trigger)</f>
        <v>60335</v>
      </c>
      <c r="AE2985" s="40">
        <f>_xll.qlInterestRateIndexMaturity($Y$21,AD2985,)</f>
        <v>60427</v>
      </c>
      <c r="AF2985" s="43" t="e">
        <f>_xll.qlTenorBasisValue(TenorBasis3M,AD2985,_xll.ohTrigger(trigger,$Y$36))</f>
        <v>#NUM!</v>
      </c>
      <c r="AG2985" s="82" t="e">
        <f t="shared" si="106"/>
        <v>#NUM!</v>
      </c>
      <c r="AH2985" s="82">
        <f>_xll.qlIndexFixing($Y$21,$AC2985,TRUE,_xll.ohTrigger(trigger))</f>
        <v>1.1823193920986404E-2</v>
      </c>
      <c r="AI2985" s="43" t="e">
        <f>_xll.qlIndexFixing($Y$6,$AC2985,TRUE,trigger)</f>
        <v>#NUM!</v>
      </c>
      <c r="AJ2985" s="45" t="e">
        <f t="shared" si="107"/>
        <v>#NUM!</v>
      </c>
    </row>
    <row r="2986" spans="28:36" x14ac:dyDescent="0.2">
      <c r="AB2986" s="114" t="s">
        <v>87</v>
      </c>
      <c r="AC2986" s="40">
        <f>_xll.qlInterestRateIndexFixingDate($Y$21,AD2986)</f>
        <v>60338</v>
      </c>
      <c r="AD2986" s="40">
        <f>_xll.qlCalendarAdvance(calendar,$AD2985,AB2986,,,trigger)</f>
        <v>60342</v>
      </c>
      <c r="AE2986" s="40">
        <f>_xll.qlInterestRateIndexMaturity($Y$21,AD2986,)</f>
        <v>60434</v>
      </c>
      <c r="AF2986" s="43" t="e">
        <f>_xll.qlTenorBasisValue(TenorBasis3M,AD2986,_xll.ohTrigger(trigger,$Y$36))</f>
        <v>#NUM!</v>
      </c>
      <c r="AG2986" s="82" t="e">
        <f t="shared" si="106"/>
        <v>#NUM!</v>
      </c>
      <c r="AH2986" s="82">
        <f>_xll.qlIndexFixing($Y$21,$AC2986,TRUE,_xll.ohTrigger(trigger))</f>
        <v>1.1829377952872974E-2</v>
      </c>
      <c r="AI2986" s="43" t="e">
        <f>_xll.qlIndexFixing($Y$6,$AC2986,TRUE,trigger)</f>
        <v>#NUM!</v>
      </c>
      <c r="AJ2986" s="45" t="e">
        <f t="shared" si="107"/>
        <v>#NUM!</v>
      </c>
    </row>
    <row r="2987" spans="28:36" x14ac:dyDescent="0.2">
      <c r="AB2987" s="114" t="s">
        <v>87</v>
      </c>
      <c r="AC2987" s="40">
        <f>_xll.qlInterestRateIndexFixingDate($Y$21,AD2987)</f>
        <v>60345</v>
      </c>
      <c r="AD2987" s="40">
        <f>_xll.qlCalendarAdvance(calendar,$AD2986,AB2987,,,trigger)</f>
        <v>60349</v>
      </c>
      <c r="AE2987" s="40">
        <f>_xll.qlInterestRateIndexMaturity($Y$21,AD2987,)</f>
        <v>60441</v>
      </c>
      <c r="AF2987" s="43" t="e">
        <f>_xll.qlTenorBasisValue(TenorBasis3M,AD2987,_xll.ohTrigger(trigger,$Y$36))</f>
        <v>#NUM!</v>
      </c>
      <c r="AG2987" s="82" t="e">
        <f t="shared" si="106"/>
        <v>#NUM!</v>
      </c>
      <c r="AH2987" s="82">
        <f>_xll.qlIndexFixing($Y$21,$AC2987,TRUE,_xll.ohTrigger(trigger))</f>
        <v>1.1835598970974503E-2</v>
      </c>
      <c r="AI2987" s="43" t="e">
        <f>_xll.qlIndexFixing($Y$6,$AC2987,TRUE,trigger)</f>
        <v>#NUM!</v>
      </c>
      <c r="AJ2987" s="45" t="e">
        <f t="shared" si="107"/>
        <v>#NUM!</v>
      </c>
    </row>
    <row r="2988" spans="28:36" x14ac:dyDescent="0.2">
      <c r="AB2988" s="114" t="s">
        <v>87</v>
      </c>
      <c r="AC2988" s="40">
        <f>_xll.qlInterestRateIndexFixingDate($Y$21,AD2988)</f>
        <v>60351</v>
      </c>
      <c r="AD2988" s="40">
        <f>_xll.qlCalendarAdvance(calendar,$AD2987,AB2988,,,trigger)</f>
        <v>60357</v>
      </c>
      <c r="AE2988" s="40">
        <f>_xll.qlInterestRateIndexMaturity($Y$21,AD2988,)</f>
        <v>60448</v>
      </c>
      <c r="AF2988" s="43" t="e">
        <f>_xll.qlTenorBasisValue(TenorBasis3M,AD2988,_xll.ohTrigger(trigger,$Y$36))</f>
        <v>#NUM!</v>
      </c>
      <c r="AG2988" s="82" t="e">
        <f t="shared" si="106"/>
        <v>#NUM!</v>
      </c>
      <c r="AH2988" s="82">
        <f>_xll.qlIndexFixing($Y$21,$AC2988,TRUE,_xll.ohTrigger(trigger))</f>
        <v>1.1842105057543401E-2</v>
      </c>
      <c r="AI2988" s="43" t="e">
        <f>_xll.qlIndexFixing($Y$6,$AC2988,TRUE,trigger)</f>
        <v>#NUM!</v>
      </c>
      <c r="AJ2988" s="45" t="e">
        <f t="shared" si="107"/>
        <v>#NUM!</v>
      </c>
    </row>
    <row r="2989" spans="28:36" x14ac:dyDescent="0.2">
      <c r="AB2989" s="114" t="s">
        <v>87</v>
      </c>
      <c r="AC2989" s="40">
        <f>_xll.qlInterestRateIndexFixingDate($Y$21,AD2989)</f>
        <v>60360</v>
      </c>
      <c r="AD2989" s="40">
        <f>_xll.qlCalendarAdvance(calendar,$AD2988,AB2989,,,trigger)</f>
        <v>60364</v>
      </c>
      <c r="AE2989" s="40">
        <f>_xll.qlInterestRateIndexMaturity($Y$21,AD2989,)</f>
        <v>60455</v>
      </c>
      <c r="AF2989" s="43" t="e">
        <f>_xll.qlTenorBasisValue(TenorBasis3M,AD2989,_xll.ohTrigger(trigger,$Y$36))</f>
        <v>#NUM!</v>
      </c>
      <c r="AG2989" s="82" t="e">
        <f t="shared" si="106"/>
        <v>#NUM!</v>
      </c>
      <c r="AH2989" s="82">
        <f>_xll.qlIndexFixing($Y$21,$AC2989,TRUE,_xll.ohTrigger(trigger))</f>
        <v>1.1848402483592162E-2</v>
      </c>
      <c r="AI2989" s="43" t="e">
        <f>_xll.qlIndexFixing($Y$6,$AC2989,TRUE,trigger)</f>
        <v>#NUM!</v>
      </c>
      <c r="AJ2989" s="45" t="e">
        <f t="shared" si="107"/>
        <v>#NUM!</v>
      </c>
    </row>
    <row r="2990" spans="28:36" x14ac:dyDescent="0.2">
      <c r="AB2990" s="114" t="s">
        <v>87</v>
      </c>
      <c r="AC2990" s="40">
        <f>_xll.qlInterestRateIndexFixingDate($Y$21,AD2990)</f>
        <v>60367</v>
      </c>
      <c r="AD2990" s="40">
        <f>_xll.qlCalendarAdvance(calendar,$AD2989,AB2990,,,trigger)</f>
        <v>60371</v>
      </c>
      <c r="AE2990" s="40">
        <f>_xll.qlInterestRateIndexMaturity($Y$21,AD2990,)</f>
        <v>60462</v>
      </c>
      <c r="AF2990" s="43" t="e">
        <f>_xll.qlTenorBasisValue(TenorBasis3M,AD2990,_xll.ohTrigger(trigger,$Y$36))</f>
        <v>#NUM!</v>
      </c>
      <c r="AG2990" s="82" t="e">
        <f t="shared" si="106"/>
        <v>#NUM!</v>
      </c>
      <c r="AH2990" s="82">
        <f>_xll.qlIndexFixing($Y$21,$AC2990,TRUE,_xll.ohTrigger(trigger))</f>
        <v>1.185473689506927E-2</v>
      </c>
      <c r="AI2990" s="43" t="e">
        <f>_xll.qlIndexFixing($Y$6,$AC2990,TRUE,trigger)</f>
        <v>#NUM!</v>
      </c>
      <c r="AJ2990" s="45" t="e">
        <f t="shared" si="107"/>
        <v>#NUM!</v>
      </c>
    </row>
    <row r="2991" spans="28:36" x14ac:dyDescent="0.2">
      <c r="AB2991" s="114" t="s">
        <v>87</v>
      </c>
      <c r="AC2991" s="40">
        <f>_xll.qlInterestRateIndexFixingDate($Y$21,AD2991)</f>
        <v>60374</v>
      </c>
      <c r="AD2991" s="40">
        <f>_xll.qlCalendarAdvance(calendar,$AD2990,AB2991,,,trigger)</f>
        <v>60378</v>
      </c>
      <c r="AE2991" s="40">
        <f>_xll.qlInterestRateIndexMaturity($Y$21,AD2991,)</f>
        <v>60469</v>
      </c>
      <c r="AF2991" s="43" t="e">
        <f>_xll.qlTenorBasisValue(TenorBasis3M,AD2991,_xll.ohTrigger(trigger,$Y$36))</f>
        <v>#NUM!</v>
      </c>
      <c r="AG2991" s="82" t="e">
        <f t="shared" si="106"/>
        <v>#NUM!</v>
      </c>
      <c r="AH2991" s="82">
        <f>_xll.qlIndexFixing($Y$21,$AC2991,TRUE,_xll.ohTrigger(trigger))</f>
        <v>1.1861108292154799E-2</v>
      </c>
      <c r="AI2991" s="43" t="e">
        <f>_xll.qlIndexFixing($Y$6,$AC2991,TRUE,trigger)</f>
        <v>#NUM!</v>
      </c>
      <c r="AJ2991" s="45" t="e">
        <f t="shared" si="107"/>
        <v>#NUM!</v>
      </c>
    </row>
    <row r="2992" spans="28:36" x14ac:dyDescent="0.2">
      <c r="AB2992" s="114" t="s">
        <v>87</v>
      </c>
      <c r="AC2992" s="40">
        <f>_xll.qlInterestRateIndexFixingDate($Y$21,AD2992)</f>
        <v>60381</v>
      </c>
      <c r="AD2992" s="40">
        <f>_xll.qlCalendarAdvance(calendar,$AD2991,AB2992,,,trigger)</f>
        <v>60385</v>
      </c>
      <c r="AE2992" s="40">
        <f>_xll.qlInterestRateIndexMaturity($Y$21,AD2992,)</f>
        <v>60476</v>
      </c>
      <c r="AF2992" s="43" t="e">
        <f>_xll.qlTenorBasisValue(TenorBasis3M,AD2992,_xll.ohTrigger(trigger,$Y$36))</f>
        <v>#NUM!</v>
      </c>
      <c r="AG2992" s="82" t="e">
        <f t="shared" si="106"/>
        <v>#NUM!</v>
      </c>
      <c r="AH2992" s="82">
        <f>_xll.qlIndexFixing($Y$21,$AC2992,TRUE,_xll.ohTrigger(trigger))</f>
        <v>1.1867516675026191E-2</v>
      </c>
      <c r="AI2992" s="43" t="e">
        <f>_xll.qlIndexFixing($Y$6,$AC2992,TRUE,trigger)</f>
        <v>#NUM!</v>
      </c>
      <c r="AJ2992" s="45" t="e">
        <f t="shared" si="107"/>
        <v>#NUM!</v>
      </c>
    </row>
    <row r="2993" spans="28:36" x14ac:dyDescent="0.2">
      <c r="AB2993" s="114" t="s">
        <v>87</v>
      </c>
      <c r="AC2993" s="40">
        <f>_xll.qlInterestRateIndexFixingDate($Y$21,AD2993)</f>
        <v>60387</v>
      </c>
      <c r="AD2993" s="40">
        <f>_xll.qlCalendarAdvance(calendar,$AD2992,AB2993,,,trigger)</f>
        <v>60392</v>
      </c>
      <c r="AE2993" s="40">
        <f>_xll.qlInterestRateIndexMaturity($Y$21,AD2993,)</f>
        <v>60484</v>
      </c>
      <c r="AF2993" s="43" t="e">
        <f>_xll.qlTenorBasisValue(TenorBasis3M,AD2993,_xll.ohTrigger(trigger,$Y$36))</f>
        <v>#NUM!</v>
      </c>
      <c r="AG2993" s="82" t="e">
        <f t="shared" si="106"/>
        <v>#NUM!</v>
      </c>
      <c r="AH2993" s="82">
        <f>_xll.qlIndexFixing($Y$21,$AC2993,TRUE,_xll.ohTrigger(trigger))</f>
        <v>1.187462523921415E-2</v>
      </c>
      <c r="AI2993" s="43" t="e">
        <f>_xll.qlIndexFixing($Y$6,$AC2993,TRUE,trigger)</f>
        <v>#NUM!</v>
      </c>
      <c r="AJ2993" s="45" t="e">
        <f t="shared" si="107"/>
        <v>#NUM!</v>
      </c>
    </row>
    <row r="2994" spans="28:36" x14ac:dyDescent="0.2">
      <c r="AB2994" s="114" t="s">
        <v>87</v>
      </c>
      <c r="AC2994" s="40">
        <f>_xll.qlInterestRateIndexFixingDate($Y$21,AD2994)</f>
        <v>60395</v>
      </c>
      <c r="AD2994" s="40">
        <f>_xll.qlCalendarAdvance(calendar,$AD2993,AB2994,,,trigger)</f>
        <v>60399</v>
      </c>
      <c r="AE2994" s="40">
        <f>_xll.qlInterestRateIndexMaturity($Y$21,AD2994,)</f>
        <v>60491</v>
      </c>
      <c r="AF2994" s="43" t="e">
        <f>_xll.qlTenorBasisValue(TenorBasis3M,AD2994,_xll.ohTrigger(trigger,$Y$36))</f>
        <v>#NUM!</v>
      </c>
      <c r="AG2994" s="82" t="e">
        <f t="shared" si="106"/>
        <v>#NUM!</v>
      </c>
      <c r="AH2994" s="82">
        <f>_xll.qlIndexFixing($Y$21,$AC2994,TRUE,_xll.ohTrigger(trigger))</f>
        <v>1.1881110449722761E-2</v>
      </c>
      <c r="AI2994" s="43" t="e">
        <f>_xll.qlIndexFixing($Y$6,$AC2994,TRUE,trigger)</f>
        <v>#NUM!</v>
      </c>
      <c r="AJ2994" s="45" t="e">
        <f t="shared" si="107"/>
        <v>#NUM!</v>
      </c>
    </row>
    <row r="2995" spans="28:36" x14ac:dyDescent="0.2">
      <c r="AB2995" s="114" t="s">
        <v>87</v>
      </c>
      <c r="AC2995" s="40">
        <f>_xll.qlInterestRateIndexFixingDate($Y$21,AD2995)</f>
        <v>60402</v>
      </c>
      <c r="AD2995" s="40">
        <f>_xll.qlCalendarAdvance(calendar,$AD2994,AB2995,,,trigger)</f>
        <v>60406</v>
      </c>
      <c r="AE2995" s="40">
        <f>_xll.qlInterestRateIndexMaturity($Y$21,AD2995,)</f>
        <v>60498</v>
      </c>
      <c r="AF2995" s="43" t="e">
        <f>_xll.qlTenorBasisValue(TenorBasis3M,AD2995,_xll.ohTrigger(trigger,$Y$36))</f>
        <v>#NUM!</v>
      </c>
      <c r="AG2995" s="82" t="e">
        <f t="shared" si="106"/>
        <v>#NUM!</v>
      </c>
      <c r="AH2995" s="82">
        <f>_xll.qlIndexFixing($Y$21,$AC2995,TRUE,_xll.ohTrigger(trigger))</f>
        <v>1.1887632647907773E-2</v>
      </c>
      <c r="AI2995" s="43" t="e">
        <f>_xll.qlIndexFixing($Y$6,$AC2995,TRUE,trigger)</f>
        <v>#NUM!</v>
      </c>
      <c r="AJ2995" s="45" t="e">
        <f t="shared" si="107"/>
        <v>#NUM!</v>
      </c>
    </row>
    <row r="2996" spans="28:36" x14ac:dyDescent="0.2">
      <c r="AB2996" s="114" t="s">
        <v>87</v>
      </c>
      <c r="AC2996" s="40">
        <f>_xll.qlInterestRateIndexFixingDate($Y$21,AD2996)</f>
        <v>60409</v>
      </c>
      <c r="AD2996" s="40">
        <f>_xll.qlCalendarAdvance(calendar,$AD2995,AB2996,,,trigger)</f>
        <v>60413</v>
      </c>
      <c r="AE2996" s="40">
        <f>_xll.qlInterestRateIndexMaturity($Y$21,AD2996,)</f>
        <v>60505</v>
      </c>
      <c r="AF2996" s="43" t="e">
        <f>_xll.qlTenorBasisValue(TenorBasis3M,AD2996,_xll.ohTrigger(trigger,$Y$36))</f>
        <v>#NUM!</v>
      </c>
      <c r="AG2996" s="82" t="e">
        <f t="shared" si="106"/>
        <v>#NUM!</v>
      </c>
      <c r="AH2996" s="82">
        <f>_xll.qlIndexFixing($Y$21,$AC2996,TRUE,_xll.ohTrigger(trigger))</f>
        <v>1.1894191833951646E-2</v>
      </c>
      <c r="AI2996" s="43" t="e">
        <f>_xll.qlIndexFixing($Y$6,$AC2996,TRUE,trigger)</f>
        <v>#NUM!</v>
      </c>
      <c r="AJ2996" s="45" t="e">
        <f t="shared" si="107"/>
        <v>#NUM!</v>
      </c>
    </row>
    <row r="2997" spans="28:36" x14ac:dyDescent="0.2">
      <c r="AB2997" s="114" t="s">
        <v>87</v>
      </c>
      <c r="AC2997" s="40">
        <f>_xll.qlInterestRateIndexFixingDate($Y$21,AD2997)</f>
        <v>60416</v>
      </c>
      <c r="AD2997" s="40">
        <f>_xll.qlCalendarAdvance(calendar,$AD2996,AB2997,,,trigger)</f>
        <v>60420</v>
      </c>
      <c r="AE2997" s="40">
        <f>_xll.qlInterestRateIndexMaturity($Y$21,AD2997,)</f>
        <v>60512</v>
      </c>
      <c r="AF2997" s="43" t="e">
        <f>_xll.qlTenorBasisValue(TenorBasis3M,AD2997,_xll.ohTrigger(trigger,$Y$36))</f>
        <v>#NUM!</v>
      </c>
      <c r="AG2997" s="82" t="e">
        <f t="shared" si="106"/>
        <v>#NUM!</v>
      </c>
      <c r="AH2997" s="82">
        <f>_xll.qlIndexFixing($Y$21,$AC2997,TRUE,_xll.ohTrigger(trigger))</f>
        <v>1.190078800804119E-2</v>
      </c>
      <c r="AI2997" s="43" t="e">
        <f>_xll.qlIndexFixing($Y$6,$AC2997,TRUE,trigger)</f>
        <v>#NUM!</v>
      </c>
      <c r="AJ2997" s="45" t="e">
        <f t="shared" si="107"/>
        <v>#NUM!</v>
      </c>
    </row>
    <row r="2998" spans="28:36" x14ac:dyDescent="0.2">
      <c r="AB2998" s="114" t="s">
        <v>87</v>
      </c>
      <c r="AC2998" s="40">
        <f>_xll.qlInterestRateIndexFixingDate($Y$21,AD2998)</f>
        <v>60423</v>
      </c>
      <c r="AD2998" s="40">
        <f>_xll.qlCalendarAdvance(calendar,$AD2997,AB2998,,,trigger)</f>
        <v>60427</v>
      </c>
      <c r="AE2998" s="40">
        <f>_xll.qlInterestRateIndexMaturity($Y$21,AD2998,)</f>
        <v>60519</v>
      </c>
      <c r="AF2998" s="43" t="e">
        <f>_xll.qlTenorBasisValue(TenorBasis3M,AD2998,_xll.ohTrigger(trigger,$Y$36))</f>
        <v>#NUM!</v>
      </c>
      <c r="AG2998" s="82" t="e">
        <f t="shared" si="106"/>
        <v>#NUM!</v>
      </c>
      <c r="AH2998" s="82">
        <f>_xll.qlIndexFixing($Y$21,$AC2998,TRUE,_xll.ohTrigger(trigger))</f>
        <v>1.1907421170360604E-2</v>
      </c>
      <c r="AI2998" s="43" t="e">
        <f>_xll.qlIndexFixing($Y$6,$AC2998,TRUE,trigger)</f>
        <v>#NUM!</v>
      </c>
      <c r="AJ2998" s="45" t="e">
        <f t="shared" si="107"/>
        <v>#NUM!</v>
      </c>
    </row>
    <row r="2999" spans="28:36" x14ac:dyDescent="0.2">
      <c r="AB2999" s="114" t="s">
        <v>87</v>
      </c>
      <c r="AC2999" s="40">
        <f>_xll.qlInterestRateIndexFixingDate($Y$21,AD2999)</f>
        <v>60430</v>
      </c>
      <c r="AD2999" s="40">
        <f>_xll.qlCalendarAdvance(calendar,$AD2998,AB2999,,,trigger)</f>
        <v>60434</v>
      </c>
      <c r="AE2999" s="40">
        <f>_xll.qlInterestRateIndexMaturity($Y$21,AD2999,)</f>
        <v>60526</v>
      </c>
      <c r="AF2999" s="43" t="e">
        <f>_xll.qlTenorBasisValue(TenorBasis3M,AD2999,_xll.ohTrigger(trigger,$Y$36))</f>
        <v>#NUM!</v>
      </c>
      <c r="AG2999" s="82" t="e">
        <f t="shared" si="106"/>
        <v>#NUM!</v>
      </c>
      <c r="AH2999" s="82">
        <f>_xll.qlIndexFixing($Y$21,$AC2999,TRUE,_xll.ohTrigger(trigger))</f>
        <v>1.1914091321098432E-2</v>
      </c>
      <c r="AI2999" s="43" t="e">
        <f>_xll.qlIndexFixing($Y$6,$AC2999,TRUE,trigger)</f>
        <v>#NUM!</v>
      </c>
      <c r="AJ2999" s="45" t="e">
        <f t="shared" si="107"/>
        <v>#NUM!</v>
      </c>
    </row>
    <row r="3000" spans="28:36" x14ac:dyDescent="0.2">
      <c r="AB3000" s="114" t="s">
        <v>87</v>
      </c>
      <c r="AC3000" s="40">
        <f>_xll.qlInterestRateIndexFixingDate($Y$21,AD3000)</f>
        <v>60437</v>
      </c>
      <c r="AD3000" s="40">
        <f>_xll.qlCalendarAdvance(calendar,$AD2999,AB3000,,,trigger)</f>
        <v>60441</v>
      </c>
      <c r="AE3000" s="40">
        <f>_xll.qlInterestRateIndexMaturity($Y$21,AD3000,)</f>
        <v>60533</v>
      </c>
      <c r="AF3000" s="43" t="e">
        <f>_xll.qlTenorBasisValue(TenorBasis3M,AD3000,_xll.ohTrigger(trigger,$Y$36))</f>
        <v>#NUM!</v>
      </c>
      <c r="AG3000" s="82" t="e">
        <f t="shared" si="106"/>
        <v>#NUM!</v>
      </c>
      <c r="AH3000" s="82">
        <f>_xll.qlIndexFixing($Y$21,$AC3000,TRUE,_xll.ohTrigger(trigger))</f>
        <v>1.1920798460444091E-2</v>
      </c>
      <c r="AI3000" s="43" t="e">
        <f>_xll.qlIndexFixing($Y$6,$AC3000,TRUE,trigger)</f>
        <v>#NUM!</v>
      </c>
      <c r="AJ3000" s="45" t="e">
        <f t="shared" si="107"/>
        <v>#NUM!</v>
      </c>
    </row>
    <row r="3001" spans="28:36" x14ac:dyDescent="0.2">
      <c r="AB3001" s="114" t="s">
        <v>87</v>
      </c>
      <c r="AC3001" s="40">
        <f>_xll.qlInterestRateIndexFixingDate($Y$21,AD3001)</f>
        <v>60444</v>
      </c>
      <c r="AD3001" s="40">
        <f>_xll.qlCalendarAdvance(calendar,$AD3000,AB3001,,,trigger)</f>
        <v>60448</v>
      </c>
      <c r="AE3001" s="40">
        <f>_xll.qlInterestRateIndexMaturity($Y$21,AD3001,)</f>
        <v>60540</v>
      </c>
      <c r="AF3001" s="43" t="e">
        <f>_xll.qlTenorBasisValue(TenorBasis3M,AD3001,_xll.ohTrigger(trigger,$Y$36))</f>
        <v>#NUM!</v>
      </c>
      <c r="AG3001" s="82" t="e">
        <f t="shared" si="106"/>
        <v>#NUM!</v>
      </c>
      <c r="AH3001" s="82">
        <f>_xll.qlIndexFixing($Y$21,$AC3001,TRUE,_xll.ohTrigger(trigger))</f>
        <v>1.1927542588586991E-2</v>
      </c>
      <c r="AI3001" s="43" t="e">
        <f>_xll.qlIndexFixing($Y$6,$AC3001,TRUE,trigger)</f>
        <v>#NUM!</v>
      </c>
      <c r="AJ3001" s="45" t="e">
        <f t="shared" si="107"/>
        <v>#NUM!</v>
      </c>
    </row>
    <row r="3002" spans="28:36" x14ac:dyDescent="0.2">
      <c r="AB3002" s="114" t="s">
        <v>87</v>
      </c>
      <c r="AC3002" s="40">
        <f>_xll.qlInterestRateIndexFixingDate($Y$21,AD3002)</f>
        <v>60451</v>
      </c>
      <c r="AD3002" s="40">
        <f>_xll.qlCalendarAdvance(calendar,$AD3001,AB3002,,,trigger)</f>
        <v>60455</v>
      </c>
      <c r="AE3002" s="40">
        <f>_xll.qlInterestRateIndexMaturity($Y$21,AD3002,)</f>
        <v>60547</v>
      </c>
      <c r="AF3002" s="43" t="e">
        <f>_xll.qlTenorBasisValue(TenorBasis3M,AD3002,_xll.ohTrigger(trigger,$Y$36))</f>
        <v>#NUM!</v>
      </c>
      <c r="AG3002" s="82" t="e">
        <f t="shared" si="106"/>
        <v>#NUM!</v>
      </c>
      <c r="AH3002" s="82">
        <f>_xll.qlIndexFixing($Y$21,$AC3002,TRUE,_xll.ohTrigger(trigger))</f>
        <v>1.193432347267861E-2</v>
      </c>
      <c r="AI3002" s="43" t="e">
        <f>_xll.qlIndexFixing($Y$6,$AC3002,TRUE,trigger)</f>
        <v>#NUM!</v>
      </c>
      <c r="AJ3002" s="45" t="e">
        <f t="shared" si="107"/>
        <v>#NUM!</v>
      </c>
    </row>
    <row r="3003" spans="28:36" x14ac:dyDescent="0.2">
      <c r="AB3003" s="114" t="s">
        <v>87</v>
      </c>
      <c r="AC3003" s="40">
        <f>_xll.qlInterestRateIndexFixingDate($Y$21,AD3003)</f>
        <v>60458</v>
      </c>
      <c r="AD3003" s="40">
        <f>_xll.qlCalendarAdvance(calendar,$AD3002,AB3003,,,trigger)</f>
        <v>60462</v>
      </c>
      <c r="AE3003" s="40">
        <f>_xll.qlInterestRateIndexMaturity($Y$21,AD3003,)</f>
        <v>60554</v>
      </c>
      <c r="AF3003" s="43" t="e">
        <f>_xll.qlTenorBasisValue(TenorBasis3M,AD3003,_xll.ohTrigger(trigger,$Y$36))</f>
        <v>#NUM!</v>
      </c>
      <c r="AG3003" s="82" t="e">
        <f t="shared" si="106"/>
        <v>#NUM!</v>
      </c>
      <c r="AH3003" s="82">
        <f>_xll.qlIndexFixing($Y$21,$AC3003,TRUE,_xll.ohTrigger(trigger))</f>
        <v>1.1941138590499124E-2</v>
      </c>
      <c r="AI3003" s="43" t="e">
        <f>_xll.qlIndexFixing($Y$6,$AC3003,TRUE,trigger)</f>
        <v>#NUM!</v>
      </c>
      <c r="AJ3003" s="45" t="e">
        <f t="shared" si="107"/>
        <v>#NUM!</v>
      </c>
    </row>
    <row r="3004" spans="28:36" x14ac:dyDescent="0.2">
      <c r="AB3004" s="114" t="s">
        <v>87</v>
      </c>
      <c r="AC3004" s="40">
        <f>_xll.qlInterestRateIndexFixingDate($Y$21,AD3004)</f>
        <v>60465</v>
      </c>
      <c r="AD3004" s="40">
        <f>_xll.qlCalendarAdvance(calendar,$AD3003,AB3004,,,trigger)</f>
        <v>60469</v>
      </c>
      <c r="AE3004" s="40">
        <f>_xll.qlInterestRateIndexMaturity($Y$21,AD3004,)</f>
        <v>60561</v>
      </c>
      <c r="AF3004" s="43" t="e">
        <f>_xll.qlTenorBasisValue(TenorBasis3M,AD3004,_xll.ohTrigger(trigger,$Y$36))</f>
        <v>#NUM!</v>
      </c>
      <c r="AG3004" s="82" t="e">
        <f t="shared" si="106"/>
        <v>#NUM!</v>
      </c>
      <c r="AH3004" s="82">
        <f>_xll.qlIndexFixing($Y$21,$AC3004,TRUE,_xll.ohTrigger(trigger))</f>
        <v>1.1947984120389023E-2</v>
      </c>
      <c r="AI3004" s="43" t="e">
        <f>_xll.qlIndexFixing($Y$6,$AC3004,TRUE,trigger)</f>
        <v>#NUM!</v>
      </c>
      <c r="AJ3004" s="45" t="e">
        <f t="shared" si="107"/>
        <v>#NUM!</v>
      </c>
    </row>
    <row r="3005" spans="28:36" x14ac:dyDescent="0.2">
      <c r="AB3005" s="114" t="s">
        <v>87</v>
      </c>
      <c r="AC3005" s="40">
        <f>_xll.qlInterestRateIndexFixingDate($Y$21,AD3005)</f>
        <v>60472</v>
      </c>
      <c r="AD3005" s="40">
        <f>_xll.qlCalendarAdvance(calendar,$AD3004,AB3005,,,trigger)</f>
        <v>60476</v>
      </c>
      <c r="AE3005" s="40">
        <f>_xll.qlInterestRateIndexMaturity($Y$21,AD3005,)</f>
        <v>60568</v>
      </c>
      <c r="AF3005" s="43" t="e">
        <f>_xll.qlTenorBasisValue(TenorBasis3M,AD3005,_xll.ohTrigger(trigger,$Y$36))</f>
        <v>#NUM!</v>
      </c>
      <c r="AG3005" s="82" t="e">
        <f t="shared" si="106"/>
        <v>#NUM!</v>
      </c>
      <c r="AH3005" s="82">
        <f>_xll.qlIndexFixing($Y$21,$AC3005,TRUE,_xll.ohTrigger(trigger))</f>
        <v>1.1954856225742492E-2</v>
      </c>
      <c r="AI3005" s="43" t="e">
        <f>_xll.qlIndexFixing($Y$6,$AC3005,TRUE,trigger)</f>
        <v>#NUM!</v>
      </c>
      <c r="AJ3005" s="45" t="e">
        <f t="shared" si="107"/>
        <v>#NUM!</v>
      </c>
    </row>
    <row r="3006" spans="28:36" x14ac:dyDescent="0.2">
      <c r="AB3006" s="114" t="s">
        <v>87</v>
      </c>
      <c r="AC3006" s="40">
        <f>_xll.qlInterestRateIndexFixingDate($Y$21,AD3006)</f>
        <v>60479</v>
      </c>
      <c r="AD3006" s="40">
        <f>_xll.qlCalendarAdvance(calendar,$AD3005,AB3006,,,trigger)</f>
        <v>60483</v>
      </c>
      <c r="AE3006" s="40">
        <f>_xll.qlInterestRateIndexMaturity($Y$21,AD3006,)</f>
        <v>60575</v>
      </c>
      <c r="AF3006" s="43" t="e">
        <f>_xll.qlTenorBasisValue(TenorBasis3M,AD3006,_xll.ohTrigger(trigger,$Y$36))</f>
        <v>#NUM!</v>
      </c>
      <c r="AG3006" s="82" t="e">
        <f t="shared" si="106"/>
        <v>#NUM!</v>
      </c>
      <c r="AH3006" s="82">
        <f>_xll.qlIndexFixing($Y$21,$AC3006,TRUE,_xll.ohTrigger(trigger))</f>
        <v>1.1961751069932861E-2</v>
      </c>
      <c r="AI3006" s="43" t="e">
        <f>_xll.qlIndexFixing($Y$6,$AC3006,TRUE,trigger)</f>
        <v>#NUM!</v>
      </c>
      <c r="AJ3006" s="45" t="e">
        <f t="shared" si="107"/>
        <v>#NUM!</v>
      </c>
    </row>
    <row r="3007" spans="28:36" x14ac:dyDescent="0.2">
      <c r="AB3007" s="114" t="s">
        <v>87</v>
      </c>
      <c r="AC3007" s="40">
        <f>_xll.qlInterestRateIndexFixingDate($Y$21,AD3007)</f>
        <v>60486</v>
      </c>
      <c r="AD3007" s="40">
        <f>_xll.qlCalendarAdvance(calendar,$AD3006,AB3007,,,trigger)</f>
        <v>60490</v>
      </c>
      <c r="AE3007" s="40">
        <f>_xll.qlInterestRateIndexMaturity($Y$21,AD3007,)</f>
        <v>60582</v>
      </c>
      <c r="AF3007" s="43" t="e">
        <f>_xll.qlTenorBasisValue(TenorBasis3M,AD3007,_xll.ohTrigger(trigger,$Y$36))</f>
        <v>#NUM!</v>
      </c>
      <c r="AG3007" s="82" t="e">
        <f t="shared" si="106"/>
        <v>#NUM!</v>
      </c>
      <c r="AH3007" s="82">
        <f>_xll.qlIndexFixing($Y$21,$AC3007,TRUE,_xll.ohTrigger(trigger))</f>
        <v>1.1968664816303921E-2</v>
      </c>
      <c r="AI3007" s="43" t="e">
        <f>_xll.qlIndexFixing($Y$6,$AC3007,TRUE,trigger)</f>
        <v>#NUM!</v>
      </c>
      <c r="AJ3007" s="45" t="e">
        <f t="shared" si="107"/>
        <v>#NUM!</v>
      </c>
    </row>
    <row r="3008" spans="28:36" x14ac:dyDescent="0.2">
      <c r="AB3008" s="114" t="s">
        <v>87</v>
      </c>
      <c r="AC3008" s="40">
        <f>_xll.qlInterestRateIndexFixingDate($Y$21,AD3008)</f>
        <v>60493</v>
      </c>
      <c r="AD3008" s="40">
        <f>_xll.qlCalendarAdvance(calendar,$AD3007,AB3008,,,trigger)</f>
        <v>60497</v>
      </c>
      <c r="AE3008" s="40">
        <f>_xll.qlInterestRateIndexMaturity($Y$21,AD3008,)</f>
        <v>60589</v>
      </c>
      <c r="AF3008" s="43" t="e">
        <f>_xll.qlTenorBasisValue(TenorBasis3M,AD3008,_xll.ohTrigger(trigger,$Y$36))</f>
        <v>#NUM!</v>
      </c>
      <c r="AG3008" s="82" t="e">
        <f t="shared" si="106"/>
        <v>#NUM!</v>
      </c>
      <c r="AH3008" s="82">
        <f>_xll.qlIndexFixing($Y$21,$AC3008,TRUE,_xll.ohTrigger(trigger))</f>
        <v>1.1975593628175131E-2</v>
      </c>
      <c r="AI3008" s="43" t="e">
        <f>_xll.qlIndexFixing($Y$6,$AC3008,TRUE,trigger)</f>
        <v>#NUM!</v>
      </c>
      <c r="AJ3008" s="45" t="e">
        <f t="shared" si="107"/>
        <v>#NUM!</v>
      </c>
    </row>
    <row r="3009" spans="28:36" x14ac:dyDescent="0.2">
      <c r="AB3009" s="114" t="s">
        <v>87</v>
      </c>
      <c r="AC3009" s="40">
        <f>_xll.qlInterestRateIndexFixingDate($Y$21,AD3009)</f>
        <v>60500</v>
      </c>
      <c r="AD3009" s="40">
        <f>_xll.qlCalendarAdvance(calendar,$AD3008,AB3009,,,trigger)</f>
        <v>60504</v>
      </c>
      <c r="AE3009" s="40">
        <f>_xll.qlInterestRateIndexMaturity($Y$21,AD3009,)</f>
        <v>60596</v>
      </c>
      <c r="AF3009" s="43" t="e">
        <f>_xll.qlTenorBasisValue(TenorBasis3M,AD3009,_xll.ohTrigger(trigger,$Y$36))</f>
        <v>#NUM!</v>
      </c>
      <c r="AG3009" s="82" t="e">
        <f t="shared" si="106"/>
        <v>#NUM!</v>
      </c>
      <c r="AH3009" s="82">
        <f>_xll.qlIndexFixing($Y$21,$AC3009,TRUE,_xll.ohTrigger(trigger))</f>
        <v>1.1982533668836413E-2</v>
      </c>
      <c r="AI3009" s="43" t="e">
        <f>_xll.qlIndexFixing($Y$6,$AC3009,TRUE,trigger)</f>
        <v>#NUM!</v>
      </c>
      <c r="AJ3009" s="45" t="e">
        <f t="shared" si="107"/>
        <v>#NUM!</v>
      </c>
    </row>
    <row r="3010" spans="28:36" x14ac:dyDescent="0.2">
      <c r="AB3010" s="114" t="s">
        <v>87</v>
      </c>
      <c r="AC3010" s="40">
        <f>_xll.qlInterestRateIndexFixingDate($Y$21,AD3010)</f>
        <v>60507</v>
      </c>
      <c r="AD3010" s="40">
        <f>_xll.qlCalendarAdvance(calendar,$AD3009,AB3010,,,trigger)</f>
        <v>60511</v>
      </c>
      <c r="AE3010" s="40">
        <f>_xll.qlInterestRateIndexMaturity($Y$21,AD3010,)</f>
        <v>60602</v>
      </c>
      <c r="AF3010" s="43" t="e">
        <f>_xll.qlTenorBasisValue(TenorBasis3M,AD3010,_xll.ohTrigger(trigger,$Y$36))</f>
        <v>#NUM!</v>
      </c>
      <c r="AG3010" s="82" t="e">
        <f t="shared" si="106"/>
        <v>#NUM!</v>
      </c>
      <c r="AH3010" s="82">
        <f>_xll.qlIndexFixing($Y$21,$AC3010,TRUE,_xll.ohTrigger(trigger))</f>
        <v>1.1988785237876644E-2</v>
      </c>
      <c r="AI3010" s="43" t="e">
        <f>_xll.qlIndexFixing($Y$6,$AC3010,TRUE,trigger)</f>
        <v>#NUM!</v>
      </c>
      <c r="AJ3010" s="45" t="e">
        <f t="shared" si="107"/>
        <v>#NUM!</v>
      </c>
    </row>
    <row r="3011" spans="28:36" x14ac:dyDescent="0.2">
      <c r="AB3011" s="114" t="s">
        <v>87</v>
      </c>
      <c r="AC3011" s="40">
        <f>_xll.qlInterestRateIndexFixingDate($Y$21,AD3011)</f>
        <v>60514</v>
      </c>
      <c r="AD3011" s="40">
        <f>_xll.qlCalendarAdvance(calendar,$AD3010,AB3011,,,trigger)</f>
        <v>60518</v>
      </c>
      <c r="AE3011" s="40">
        <f>_xll.qlInterestRateIndexMaturity($Y$21,AD3011,)</f>
        <v>60609</v>
      </c>
      <c r="AF3011" s="43" t="e">
        <f>_xll.qlTenorBasisValue(TenorBasis3M,AD3011,_xll.ohTrigger(trigger,$Y$36))</f>
        <v>#NUM!</v>
      </c>
      <c r="AG3011" s="82" t="e">
        <f t="shared" si="106"/>
        <v>#NUM!</v>
      </c>
      <c r="AH3011" s="82">
        <f>_xll.qlIndexFixing($Y$21,$AC3011,TRUE,_xll.ohTrigger(trigger))</f>
        <v>1.1995736627280082E-2</v>
      </c>
      <c r="AI3011" s="43" t="e">
        <f>_xll.qlIndexFixing($Y$6,$AC3011,TRUE,trigger)</f>
        <v>#NUM!</v>
      </c>
      <c r="AJ3011" s="45" t="e">
        <f t="shared" si="107"/>
        <v>#NUM!</v>
      </c>
    </row>
    <row r="3012" spans="28:36" x14ac:dyDescent="0.2">
      <c r="AB3012" s="114" t="s">
        <v>87</v>
      </c>
      <c r="AC3012" s="40">
        <f>_xll.qlInterestRateIndexFixingDate($Y$21,AD3012)</f>
        <v>60521</v>
      </c>
      <c r="AD3012" s="40">
        <f>_xll.qlCalendarAdvance(calendar,$AD3011,AB3012,,,trigger)</f>
        <v>60525</v>
      </c>
      <c r="AE3012" s="40">
        <f>_xll.qlInterestRateIndexMaturity($Y$21,AD3012,)</f>
        <v>60616</v>
      </c>
      <c r="AF3012" s="43" t="e">
        <f>_xll.qlTenorBasisValue(TenorBasis3M,AD3012,_xll.ohTrigger(trigger,$Y$36))</f>
        <v>#NUM!</v>
      </c>
      <c r="AG3012" s="82" t="e">
        <f t="shared" ref="AG3012:AG3075" si="108">AI3012</f>
        <v>#NUM!</v>
      </c>
      <c r="AH3012" s="82">
        <f>_xll.qlIndexFixing($Y$21,$AC3012,TRUE,_xll.ohTrigger(trigger))</f>
        <v>1.2002687879616898E-2</v>
      </c>
      <c r="AI3012" s="43" t="e">
        <f>_xll.qlIndexFixing($Y$6,$AC3012,TRUE,trigger)</f>
        <v>#NUM!</v>
      </c>
      <c r="AJ3012" s="45" t="e">
        <f t="shared" ref="AJ3012:AJ3075" si="109">(AH3012-AI3012)*10000</f>
        <v>#NUM!</v>
      </c>
    </row>
    <row r="3013" spans="28:36" x14ac:dyDescent="0.2">
      <c r="AB3013" s="114" t="s">
        <v>87</v>
      </c>
      <c r="AC3013" s="40">
        <f>_xll.qlInterestRateIndexFixingDate($Y$21,AD3013)</f>
        <v>60528</v>
      </c>
      <c r="AD3013" s="40">
        <f>_xll.qlCalendarAdvance(calendar,$AD3012,AB3013,,,trigger)</f>
        <v>60532</v>
      </c>
      <c r="AE3013" s="40">
        <f>_xll.qlInterestRateIndexMaturity($Y$21,AD3013,)</f>
        <v>60623</v>
      </c>
      <c r="AF3013" s="43" t="e">
        <f>_xll.qlTenorBasisValue(TenorBasis3M,AD3013,_xll.ohTrigger(trigger,$Y$36))</f>
        <v>#NUM!</v>
      </c>
      <c r="AG3013" s="82" t="e">
        <f t="shared" si="108"/>
        <v>#NUM!</v>
      </c>
      <c r="AH3013" s="82">
        <f>_xll.qlIndexFixing($Y$21,$AC3013,TRUE,_xll.ohTrigger(trigger))</f>
        <v>1.2009635116036447E-2</v>
      </c>
      <c r="AI3013" s="43" t="e">
        <f>_xll.qlIndexFixing($Y$6,$AC3013,TRUE,trigger)</f>
        <v>#NUM!</v>
      </c>
      <c r="AJ3013" s="45" t="e">
        <f t="shared" si="109"/>
        <v>#NUM!</v>
      </c>
    </row>
    <row r="3014" spans="28:36" x14ac:dyDescent="0.2">
      <c r="AB3014" s="114" t="s">
        <v>87</v>
      </c>
      <c r="AC3014" s="40">
        <f>_xll.qlInterestRateIndexFixingDate($Y$21,AD3014)</f>
        <v>60535</v>
      </c>
      <c r="AD3014" s="40">
        <f>_xll.qlCalendarAdvance(calendar,$AD3013,AB3014,,,trigger)</f>
        <v>60539</v>
      </c>
      <c r="AE3014" s="40">
        <f>_xll.qlInterestRateIndexMaturity($Y$21,AD3014,)</f>
        <v>60630</v>
      </c>
      <c r="AF3014" s="43" t="e">
        <f>_xll.qlTenorBasisValue(TenorBasis3M,AD3014,_xll.ohTrigger(trigger,$Y$36))</f>
        <v>#NUM!</v>
      </c>
      <c r="AG3014" s="82" t="e">
        <f t="shared" si="108"/>
        <v>#NUM!</v>
      </c>
      <c r="AH3014" s="82">
        <f>_xll.qlIndexFixing($Y$21,$AC3014,TRUE,_xll.ohTrigger(trigger))</f>
        <v>1.2016574457661725E-2</v>
      </c>
      <c r="AI3014" s="43" t="e">
        <f>_xll.qlIndexFixing($Y$6,$AC3014,TRUE,trigger)</f>
        <v>#NUM!</v>
      </c>
      <c r="AJ3014" s="45" t="e">
        <f t="shared" si="109"/>
        <v>#NUM!</v>
      </c>
    </row>
    <row r="3015" spans="28:36" x14ac:dyDescent="0.2">
      <c r="AB3015" s="114" t="s">
        <v>87</v>
      </c>
      <c r="AC3015" s="40">
        <f>_xll.qlInterestRateIndexFixingDate($Y$21,AD3015)</f>
        <v>60542</v>
      </c>
      <c r="AD3015" s="40">
        <f>_xll.qlCalendarAdvance(calendar,$AD3014,AB3015,,,trigger)</f>
        <v>60546</v>
      </c>
      <c r="AE3015" s="40">
        <f>_xll.qlInterestRateIndexMaturity($Y$21,AD3015,)</f>
        <v>60638</v>
      </c>
      <c r="AF3015" s="43" t="e">
        <f>_xll.qlTenorBasisValue(TenorBasis3M,AD3015,_xll.ohTrigger(trigger,$Y$36))</f>
        <v>#NUM!</v>
      </c>
      <c r="AG3015" s="82" t="e">
        <f t="shared" si="108"/>
        <v>#NUM!</v>
      </c>
      <c r="AH3015" s="82">
        <f>_xll.qlIndexFixing($Y$21,$AC3015,TRUE,_xll.ohTrigger(trigger))</f>
        <v>1.2024194977620086E-2</v>
      </c>
      <c r="AI3015" s="43" t="e">
        <f>_xll.qlIndexFixing($Y$6,$AC3015,TRUE,trigger)</f>
        <v>#NUM!</v>
      </c>
      <c r="AJ3015" s="45" t="e">
        <f t="shared" si="109"/>
        <v>#NUM!</v>
      </c>
    </row>
    <row r="3016" spans="28:36" x14ac:dyDescent="0.2">
      <c r="AB3016" s="114" t="s">
        <v>87</v>
      </c>
      <c r="AC3016" s="40">
        <f>_xll.qlInterestRateIndexFixingDate($Y$21,AD3016)</f>
        <v>60549</v>
      </c>
      <c r="AD3016" s="40">
        <f>_xll.qlCalendarAdvance(calendar,$AD3015,AB3016,,,trigger)</f>
        <v>60553</v>
      </c>
      <c r="AE3016" s="40">
        <f>_xll.qlInterestRateIndexMaturity($Y$21,AD3016,)</f>
        <v>60645</v>
      </c>
      <c r="AF3016" s="43" t="e">
        <f>_xll.qlTenorBasisValue(TenorBasis3M,AD3016,_xll.ohTrigger(trigger,$Y$36))</f>
        <v>#NUM!</v>
      </c>
      <c r="AG3016" s="82" t="e">
        <f t="shared" si="108"/>
        <v>#NUM!</v>
      </c>
      <c r="AH3016" s="82">
        <f>_xll.qlIndexFixing($Y$21,$AC3016,TRUE,_xll.ohTrigger(trigger))</f>
        <v>1.2031108551826254E-2</v>
      </c>
      <c r="AI3016" s="43" t="e">
        <f>_xll.qlIndexFixing($Y$6,$AC3016,TRUE,trigger)</f>
        <v>#NUM!</v>
      </c>
      <c r="AJ3016" s="45" t="e">
        <f t="shared" si="109"/>
        <v>#NUM!</v>
      </c>
    </row>
    <row r="3017" spans="28:36" x14ac:dyDescent="0.2">
      <c r="AB3017" s="114" t="s">
        <v>87</v>
      </c>
      <c r="AC3017" s="40">
        <f>_xll.qlInterestRateIndexFixingDate($Y$21,AD3017)</f>
        <v>60556</v>
      </c>
      <c r="AD3017" s="40">
        <f>_xll.qlCalendarAdvance(calendar,$AD3016,AB3017,,,trigger)</f>
        <v>60560</v>
      </c>
      <c r="AE3017" s="40">
        <f>_xll.qlInterestRateIndexMaturity($Y$21,AD3017,)</f>
        <v>60652</v>
      </c>
      <c r="AF3017" s="43" t="e">
        <f>_xll.qlTenorBasisValue(TenorBasis3M,AD3017,_xll.ohTrigger(trigger,$Y$36))</f>
        <v>#NUM!</v>
      </c>
      <c r="AG3017" s="82" t="e">
        <f t="shared" si="108"/>
        <v>#NUM!</v>
      </c>
      <c r="AH3017" s="82">
        <f>_xll.qlIndexFixing($Y$21,$AC3017,TRUE,_xll.ohTrigger(trigger))</f>
        <v>1.203800868951096E-2</v>
      </c>
      <c r="AI3017" s="43" t="e">
        <f>_xll.qlIndexFixing($Y$6,$AC3017,TRUE,trigger)</f>
        <v>#NUM!</v>
      </c>
      <c r="AJ3017" s="45" t="e">
        <f t="shared" si="109"/>
        <v>#NUM!</v>
      </c>
    </row>
    <row r="3018" spans="28:36" x14ac:dyDescent="0.2">
      <c r="AB3018" s="114" t="s">
        <v>87</v>
      </c>
      <c r="AC3018" s="40">
        <f>_xll.qlInterestRateIndexFixingDate($Y$21,AD3018)</f>
        <v>60563</v>
      </c>
      <c r="AD3018" s="40">
        <f>_xll.qlCalendarAdvance(calendar,$AD3017,AB3018,,,trigger)</f>
        <v>60567</v>
      </c>
      <c r="AE3018" s="40">
        <f>_xll.qlInterestRateIndexMaturity($Y$21,AD3018,)</f>
        <v>60659</v>
      </c>
      <c r="AF3018" s="43" t="e">
        <f>_xll.qlTenorBasisValue(TenorBasis3M,AD3018,_xll.ohTrigger(trigger,$Y$36))</f>
        <v>#NUM!</v>
      </c>
      <c r="AG3018" s="82" t="e">
        <f t="shared" si="108"/>
        <v>#NUM!</v>
      </c>
      <c r="AH3018" s="82">
        <f>_xll.qlIndexFixing($Y$21,$AC3018,TRUE,_xll.ohTrigger(trigger))</f>
        <v>1.2044895390601221E-2</v>
      </c>
      <c r="AI3018" s="43" t="e">
        <f>_xll.qlIndexFixing($Y$6,$AC3018,TRUE,trigger)</f>
        <v>#NUM!</v>
      </c>
      <c r="AJ3018" s="45" t="e">
        <f t="shared" si="109"/>
        <v>#NUM!</v>
      </c>
    </row>
    <row r="3019" spans="28:36" x14ac:dyDescent="0.2">
      <c r="AB3019" s="114" t="s">
        <v>87</v>
      </c>
      <c r="AC3019" s="40">
        <f>_xll.qlInterestRateIndexFixingDate($Y$21,AD3019)</f>
        <v>60570</v>
      </c>
      <c r="AD3019" s="40">
        <f>_xll.qlCalendarAdvance(calendar,$AD3018,AB3019,,,trigger)</f>
        <v>60574</v>
      </c>
      <c r="AE3019" s="40">
        <f>_xll.qlInterestRateIndexMaturity($Y$21,AD3019,)</f>
        <v>60666</v>
      </c>
      <c r="AF3019" s="43" t="e">
        <f>_xll.qlTenorBasisValue(TenorBasis3M,AD3019,_xll.ohTrigger(trigger,$Y$36))</f>
        <v>#NUM!</v>
      </c>
      <c r="AG3019" s="82" t="e">
        <f t="shared" si="108"/>
        <v>#NUM!</v>
      </c>
      <c r="AH3019" s="82">
        <f>_xll.qlIndexFixing($Y$21,$AC3019,TRUE,_xll.ohTrigger(trigger))</f>
        <v>1.2051768655028395E-2</v>
      </c>
      <c r="AI3019" s="43" t="e">
        <f>_xll.qlIndexFixing($Y$6,$AC3019,TRUE,trigger)</f>
        <v>#NUM!</v>
      </c>
      <c r="AJ3019" s="45" t="e">
        <f t="shared" si="109"/>
        <v>#NUM!</v>
      </c>
    </row>
    <row r="3020" spans="28:36" x14ac:dyDescent="0.2">
      <c r="AB3020" s="114" t="s">
        <v>87</v>
      </c>
      <c r="AC3020" s="40">
        <f>_xll.qlInterestRateIndexFixingDate($Y$21,AD3020)</f>
        <v>60577</v>
      </c>
      <c r="AD3020" s="40">
        <f>_xll.qlCalendarAdvance(calendar,$AD3019,AB3020,,,trigger)</f>
        <v>60581</v>
      </c>
      <c r="AE3020" s="40">
        <f>_xll.qlInterestRateIndexMaturity($Y$21,AD3020,)</f>
        <v>60673</v>
      </c>
      <c r="AF3020" s="43" t="e">
        <f>_xll.qlTenorBasisValue(TenorBasis3M,AD3020,_xll.ohTrigger(trigger,$Y$36))</f>
        <v>#NUM!</v>
      </c>
      <c r="AG3020" s="82" t="e">
        <f t="shared" si="108"/>
        <v>#NUM!</v>
      </c>
      <c r="AH3020" s="82">
        <f>_xll.qlIndexFixing($Y$21,$AC3020,TRUE,_xll.ohTrigger(trigger))</f>
        <v>1.2058628482720369E-2</v>
      </c>
      <c r="AI3020" s="43" t="e">
        <f>_xll.qlIndexFixing($Y$6,$AC3020,TRUE,trigger)</f>
        <v>#NUM!</v>
      </c>
      <c r="AJ3020" s="45" t="e">
        <f t="shared" si="109"/>
        <v>#NUM!</v>
      </c>
    </row>
    <row r="3021" spans="28:36" x14ac:dyDescent="0.2">
      <c r="AB3021" s="114" t="s">
        <v>87</v>
      </c>
      <c r="AC3021" s="40">
        <f>_xll.qlInterestRateIndexFixingDate($Y$21,AD3021)</f>
        <v>60584</v>
      </c>
      <c r="AD3021" s="40">
        <f>_xll.qlCalendarAdvance(calendar,$AD3020,AB3021,,,trigger)</f>
        <v>60588</v>
      </c>
      <c r="AE3021" s="40">
        <f>_xll.qlInterestRateIndexMaturity($Y$21,AD3021,)</f>
        <v>60680</v>
      </c>
      <c r="AF3021" s="43" t="e">
        <f>_xll.qlTenorBasisValue(TenorBasis3M,AD3021,_xll.ohTrigger(trigger,$Y$36))</f>
        <v>#NUM!</v>
      </c>
      <c r="AG3021" s="82" t="e">
        <f t="shared" si="108"/>
        <v>#NUM!</v>
      </c>
      <c r="AH3021" s="82">
        <f>_xll.qlIndexFixing($Y$21,$AC3021,TRUE,_xll.ohTrigger(trigger))</f>
        <v>1.206547487360589E-2</v>
      </c>
      <c r="AI3021" s="43" t="e">
        <f>_xll.qlIndexFixing($Y$6,$AC3021,TRUE,trigger)</f>
        <v>#NUM!</v>
      </c>
      <c r="AJ3021" s="45" t="e">
        <f t="shared" si="109"/>
        <v>#NUM!</v>
      </c>
    </row>
    <row r="3022" spans="28:36" x14ac:dyDescent="0.2">
      <c r="AB3022" s="114" t="s">
        <v>87</v>
      </c>
      <c r="AC3022" s="40">
        <f>_xll.qlInterestRateIndexFixingDate($Y$21,AD3022)</f>
        <v>60591</v>
      </c>
      <c r="AD3022" s="40">
        <f>_xll.qlCalendarAdvance(calendar,$AD3021,AB3022,,,trigger)</f>
        <v>60595</v>
      </c>
      <c r="AE3022" s="40">
        <f>_xll.qlInterestRateIndexMaturity($Y$21,AD3022,)</f>
        <v>60687</v>
      </c>
      <c r="AF3022" s="43" t="e">
        <f>_xll.qlTenorBasisValue(TenorBasis3M,AD3022,_xll.ohTrigger(trigger,$Y$36))</f>
        <v>#NUM!</v>
      </c>
      <c r="AG3022" s="82" t="e">
        <f t="shared" si="108"/>
        <v>#NUM!</v>
      </c>
      <c r="AH3022" s="82">
        <f>_xll.qlIndexFixing($Y$21,$AC3022,TRUE,_xll.ohTrigger(trigger))</f>
        <v>1.2072307827618058E-2</v>
      </c>
      <c r="AI3022" s="43" t="e">
        <f>_xll.qlIndexFixing($Y$6,$AC3022,TRUE,trigger)</f>
        <v>#NUM!</v>
      </c>
      <c r="AJ3022" s="45" t="e">
        <f t="shared" si="109"/>
        <v>#NUM!</v>
      </c>
    </row>
    <row r="3023" spans="28:36" x14ac:dyDescent="0.2">
      <c r="AB3023" s="114" t="s">
        <v>87</v>
      </c>
      <c r="AC3023" s="40">
        <f>_xll.qlInterestRateIndexFixingDate($Y$21,AD3023)</f>
        <v>60598</v>
      </c>
      <c r="AD3023" s="40">
        <f>_xll.qlCalendarAdvance(calendar,$AD3022,AB3023,,,trigger)</f>
        <v>60602</v>
      </c>
      <c r="AE3023" s="40">
        <f>_xll.qlInterestRateIndexMaturity($Y$21,AD3023,)</f>
        <v>60692</v>
      </c>
      <c r="AF3023" s="43" t="e">
        <f>_xll.qlTenorBasisValue(TenorBasis3M,AD3023,_xll.ohTrigger(trigger,$Y$36))</f>
        <v>#NUM!</v>
      </c>
      <c r="AG3023" s="82" t="e">
        <f t="shared" si="108"/>
        <v>#NUM!</v>
      </c>
      <c r="AH3023" s="82">
        <f>_xll.qlIndexFixing($Y$21,$AC3023,TRUE,_xll.ohTrigger(trigger))</f>
        <v>1.2077753311188211E-2</v>
      </c>
      <c r="AI3023" s="43" t="e">
        <f>_xll.qlIndexFixing($Y$6,$AC3023,TRUE,trigger)</f>
        <v>#NUM!</v>
      </c>
      <c r="AJ3023" s="45" t="e">
        <f t="shared" si="109"/>
        <v>#NUM!</v>
      </c>
    </row>
    <row r="3024" spans="28:36" x14ac:dyDescent="0.2">
      <c r="AB3024" s="114" t="s">
        <v>87</v>
      </c>
      <c r="AC3024" s="40">
        <f>_xll.qlInterestRateIndexFixingDate($Y$21,AD3024)</f>
        <v>60605</v>
      </c>
      <c r="AD3024" s="40">
        <f>_xll.qlCalendarAdvance(calendar,$AD3023,AB3024,,,trigger)</f>
        <v>60609</v>
      </c>
      <c r="AE3024" s="40">
        <f>_xll.qlInterestRateIndexMaturity($Y$21,AD3024,)</f>
        <v>60699</v>
      </c>
      <c r="AF3024" s="43" t="e">
        <f>_xll.qlTenorBasisValue(TenorBasis3M,AD3024,_xll.ohTrigger(trigger,$Y$36))</f>
        <v>#NUM!</v>
      </c>
      <c r="AG3024" s="82" t="e">
        <f t="shared" si="108"/>
        <v>#NUM!</v>
      </c>
      <c r="AH3024" s="82">
        <f>_xll.qlIndexFixing($Y$21,$AC3024,TRUE,_xll.ohTrigger(trigger))</f>
        <v>1.2084560854590087E-2</v>
      </c>
      <c r="AI3024" s="43" t="e">
        <f>_xll.qlIndexFixing($Y$6,$AC3024,TRUE,trigger)</f>
        <v>#NUM!</v>
      </c>
      <c r="AJ3024" s="45" t="e">
        <f t="shared" si="109"/>
        <v>#NUM!</v>
      </c>
    </row>
    <row r="3025" spans="28:36" x14ac:dyDescent="0.2">
      <c r="AB3025" s="114" t="s">
        <v>87</v>
      </c>
      <c r="AC3025" s="40">
        <f>_xll.qlInterestRateIndexFixingDate($Y$21,AD3025)</f>
        <v>60612</v>
      </c>
      <c r="AD3025" s="40">
        <f>_xll.qlCalendarAdvance(calendar,$AD3024,AB3025,,,trigger)</f>
        <v>60616</v>
      </c>
      <c r="AE3025" s="40">
        <f>_xll.qlInterestRateIndexMaturity($Y$21,AD3025,)</f>
        <v>60706</v>
      </c>
      <c r="AF3025" s="43" t="e">
        <f>_xll.qlTenorBasisValue(TenorBasis3M,AD3025,_xll.ohTrigger(trigger,$Y$36))</f>
        <v>#NUM!</v>
      </c>
      <c r="AG3025" s="82" t="e">
        <f t="shared" si="108"/>
        <v>#NUM!</v>
      </c>
      <c r="AH3025" s="82">
        <f>_xll.qlIndexFixing($Y$21,$AC3025,TRUE,_xll.ohTrigger(trigger))</f>
        <v>1.2091354961559553E-2</v>
      </c>
      <c r="AI3025" s="43" t="e">
        <f>_xll.qlIndexFixing($Y$6,$AC3025,TRUE,trigger)</f>
        <v>#NUM!</v>
      </c>
      <c r="AJ3025" s="45" t="e">
        <f t="shared" si="109"/>
        <v>#NUM!</v>
      </c>
    </row>
    <row r="3026" spans="28:36" x14ac:dyDescent="0.2">
      <c r="AB3026" s="114" t="s">
        <v>87</v>
      </c>
      <c r="AC3026" s="40">
        <f>_xll.qlInterestRateIndexFixingDate($Y$21,AD3026)</f>
        <v>60619</v>
      </c>
      <c r="AD3026" s="40">
        <f>_xll.qlCalendarAdvance(calendar,$AD3025,AB3026,,,trigger)</f>
        <v>60623</v>
      </c>
      <c r="AE3026" s="40">
        <f>_xll.qlInterestRateIndexMaturity($Y$21,AD3026,)</f>
        <v>60713</v>
      </c>
      <c r="AF3026" s="43" t="e">
        <f>_xll.qlTenorBasisValue(TenorBasis3M,AD3026,_xll.ohTrigger(trigger,$Y$36))</f>
        <v>#NUM!</v>
      </c>
      <c r="AG3026" s="82" t="e">
        <f t="shared" si="108"/>
        <v>#NUM!</v>
      </c>
      <c r="AH3026" s="82">
        <f>_xll.qlIndexFixing($Y$21,$AC3026,TRUE,_xll.ohTrigger(trigger))</f>
        <v>1.2098135632030882E-2</v>
      </c>
      <c r="AI3026" s="43" t="e">
        <f>_xll.qlIndexFixing($Y$6,$AC3026,TRUE,trigger)</f>
        <v>#NUM!</v>
      </c>
      <c r="AJ3026" s="45" t="e">
        <f t="shared" si="109"/>
        <v>#NUM!</v>
      </c>
    </row>
    <row r="3027" spans="28:36" x14ac:dyDescent="0.2">
      <c r="AB3027" s="114" t="s">
        <v>87</v>
      </c>
      <c r="AC3027" s="40">
        <f>_xll.qlInterestRateIndexFixingDate($Y$21,AD3027)</f>
        <v>60625</v>
      </c>
      <c r="AD3027" s="40">
        <f>_xll.qlCalendarAdvance(calendar,$AD3026,AB3027,,,trigger)</f>
        <v>60630</v>
      </c>
      <c r="AE3027" s="40">
        <f>_xll.qlInterestRateIndexMaturity($Y$21,AD3027,)</f>
        <v>60720</v>
      </c>
      <c r="AF3027" s="43" t="e">
        <f>_xll.qlTenorBasisValue(TenorBasis3M,AD3027,_xll.ohTrigger(trigger,$Y$36))</f>
        <v>#NUM!</v>
      </c>
      <c r="AG3027" s="82" t="e">
        <f t="shared" si="108"/>
        <v>#NUM!</v>
      </c>
      <c r="AH3027" s="82">
        <f>_xll.qlIndexFixing($Y$21,$AC3027,TRUE,_xll.ohTrigger(trigger))</f>
        <v>1.2104902865933909E-2</v>
      </c>
      <c r="AI3027" s="43" t="e">
        <f>_xll.qlIndexFixing($Y$6,$AC3027,TRUE,trigger)</f>
        <v>#NUM!</v>
      </c>
      <c r="AJ3027" s="45" t="e">
        <f t="shared" si="109"/>
        <v>#NUM!</v>
      </c>
    </row>
    <row r="3028" spans="28:36" x14ac:dyDescent="0.2">
      <c r="AB3028" s="114" t="s">
        <v>87</v>
      </c>
      <c r="AC3028" s="40">
        <f>_xll.qlInterestRateIndexFixingDate($Y$21,AD3028)</f>
        <v>60632</v>
      </c>
      <c r="AD3028" s="40">
        <f>_xll.qlCalendarAdvance(calendar,$AD3027,AB3028,,,trigger)</f>
        <v>60637</v>
      </c>
      <c r="AE3028" s="40">
        <f>_xll.qlInterestRateIndexMaturity($Y$21,AD3028,)</f>
        <v>60727</v>
      </c>
      <c r="AF3028" s="43" t="e">
        <f>_xll.qlTenorBasisValue(TenorBasis3M,AD3028,_xll.ohTrigger(trigger,$Y$36))</f>
        <v>#NUM!</v>
      </c>
      <c r="AG3028" s="82" t="e">
        <f t="shared" si="108"/>
        <v>#NUM!</v>
      </c>
      <c r="AH3028" s="82">
        <f>_xll.qlIndexFixing($Y$21,$AC3028,TRUE,_xll.ohTrigger(trigger))</f>
        <v>1.2111656663200243E-2</v>
      </c>
      <c r="AI3028" s="43" t="e">
        <f>_xll.qlIndexFixing($Y$6,$AC3028,TRUE,trigger)</f>
        <v>#NUM!</v>
      </c>
      <c r="AJ3028" s="45" t="e">
        <f t="shared" si="109"/>
        <v>#NUM!</v>
      </c>
    </row>
    <row r="3029" spans="28:36" x14ac:dyDescent="0.2">
      <c r="AB3029" s="114" t="s">
        <v>87</v>
      </c>
      <c r="AC3029" s="40">
        <f>_xll.qlInterestRateIndexFixingDate($Y$21,AD3029)</f>
        <v>60640</v>
      </c>
      <c r="AD3029" s="40">
        <f>_xll.qlCalendarAdvance(calendar,$AD3028,AB3029,,,trigger)</f>
        <v>60644</v>
      </c>
      <c r="AE3029" s="40">
        <f>_xll.qlInterestRateIndexMaturity($Y$21,AD3029,)</f>
        <v>60735</v>
      </c>
      <c r="AF3029" s="43" t="e">
        <f>_xll.qlTenorBasisValue(TenorBasis3M,AD3029,_xll.ohTrigger(trigger,$Y$36))</f>
        <v>#NUM!</v>
      </c>
      <c r="AG3029" s="82" t="e">
        <f t="shared" si="108"/>
        <v>#NUM!</v>
      </c>
      <c r="AH3029" s="82">
        <f>_xll.qlIndexFixing($Y$21,$AC3029,TRUE,_xll.ohTrigger(trigger))</f>
        <v>1.2119079672862944E-2</v>
      </c>
      <c r="AI3029" s="43" t="e">
        <f>_xll.qlIndexFixing($Y$6,$AC3029,TRUE,trigger)</f>
        <v>#NUM!</v>
      </c>
      <c r="AJ3029" s="45" t="e">
        <f t="shared" si="109"/>
        <v>#NUM!</v>
      </c>
    </row>
    <row r="3030" spans="28:36" x14ac:dyDescent="0.2">
      <c r="AB3030" s="114" t="s">
        <v>87</v>
      </c>
      <c r="AC3030" s="40">
        <f>_xll.qlInterestRateIndexFixingDate($Y$21,AD3030)</f>
        <v>60647</v>
      </c>
      <c r="AD3030" s="40">
        <f>_xll.qlCalendarAdvance(calendar,$AD3029,AB3030,,,trigger)</f>
        <v>60651</v>
      </c>
      <c r="AE3030" s="40">
        <f>_xll.qlInterestRateIndexMaturity($Y$21,AD3030,)</f>
        <v>60741</v>
      </c>
      <c r="AF3030" s="43" t="e">
        <f>_xll.qlTenorBasisValue(TenorBasis3M,AD3030,_xll.ohTrigger(trigger,$Y$36))</f>
        <v>#NUM!</v>
      </c>
      <c r="AG3030" s="82" t="e">
        <f t="shared" si="108"/>
        <v>#NUM!</v>
      </c>
      <c r="AH3030" s="82">
        <f>_xll.qlIndexFixing($Y$21,$AC3030,TRUE,_xll.ohTrigger(trigger))</f>
        <v>1.2125123947554606E-2</v>
      </c>
      <c r="AI3030" s="43" t="e">
        <f>_xll.qlIndexFixing($Y$6,$AC3030,TRUE,trigger)</f>
        <v>#NUM!</v>
      </c>
      <c r="AJ3030" s="45" t="e">
        <f t="shared" si="109"/>
        <v>#NUM!</v>
      </c>
    </row>
    <row r="3031" spans="28:36" x14ac:dyDescent="0.2">
      <c r="AB3031" s="114" t="s">
        <v>87</v>
      </c>
      <c r="AC3031" s="40">
        <f>_xll.qlInterestRateIndexFixingDate($Y$21,AD3031)</f>
        <v>60654</v>
      </c>
      <c r="AD3031" s="40">
        <f>_xll.qlCalendarAdvance(calendar,$AD3030,AB3031,,,trigger)</f>
        <v>60658</v>
      </c>
      <c r="AE3031" s="40">
        <f>_xll.qlInterestRateIndexMaturity($Y$21,AD3031,)</f>
        <v>60748</v>
      </c>
      <c r="AF3031" s="43" t="e">
        <f>_xll.qlTenorBasisValue(TenorBasis3M,AD3031,_xll.ohTrigger(trigger,$Y$36))</f>
        <v>#NUM!</v>
      </c>
      <c r="AG3031" s="82" t="e">
        <f t="shared" si="108"/>
        <v>#NUM!</v>
      </c>
      <c r="AH3031" s="82">
        <f>_xll.qlIndexFixing($Y$21,$AC3031,TRUE,_xll.ohTrigger(trigger))</f>
        <v>1.2131837434505854E-2</v>
      </c>
      <c r="AI3031" s="43" t="e">
        <f>_xll.qlIndexFixing($Y$6,$AC3031,TRUE,trigger)</f>
        <v>#NUM!</v>
      </c>
      <c r="AJ3031" s="45" t="e">
        <f t="shared" si="109"/>
        <v>#NUM!</v>
      </c>
    </row>
    <row r="3032" spans="28:36" x14ac:dyDescent="0.2">
      <c r="AB3032" s="114" t="s">
        <v>87</v>
      </c>
      <c r="AC3032" s="40">
        <f>_xll.qlInterestRateIndexFixingDate($Y$21,AD3032)</f>
        <v>60661</v>
      </c>
      <c r="AD3032" s="40">
        <f>_xll.qlCalendarAdvance(calendar,$AD3031,AB3032,,,trigger)</f>
        <v>60665</v>
      </c>
      <c r="AE3032" s="40">
        <f>_xll.qlInterestRateIndexMaturity($Y$21,AD3032,)</f>
        <v>60755</v>
      </c>
      <c r="AF3032" s="43" t="e">
        <f>_xll.qlTenorBasisValue(TenorBasis3M,AD3032,_xll.ohTrigger(trigger,$Y$36))</f>
        <v>#NUM!</v>
      </c>
      <c r="AG3032" s="82" t="e">
        <f t="shared" si="108"/>
        <v>#NUM!</v>
      </c>
      <c r="AH3032" s="82">
        <f>_xll.qlIndexFixing($Y$21,$AC3032,TRUE,_xll.ohTrigger(trigger))</f>
        <v>1.2138537484552181E-2</v>
      </c>
      <c r="AI3032" s="43" t="e">
        <f>_xll.qlIndexFixing($Y$6,$AC3032,TRUE,trigger)</f>
        <v>#NUM!</v>
      </c>
      <c r="AJ3032" s="45" t="e">
        <f t="shared" si="109"/>
        <v>#NUM!</v>
      </c>
    </row>
    <row r="3033" spans="28:36" x14ac:dyDescent="0.2">
      <c r="AB3033" s="114" t="s">
        <v>87</v>
      </c>
      <c r="AC3033" s="40">
        <f>_xll.qlInterestRateIndexFixingDate($Y$21,AD3033)</f>
        <v>60668</v>
      </c>
      <c r="AD3033" s="40">
        <f>_xll.qlCalendarAdvance(calendar,$AD3032,AB3033,,,trigger)</f>
        <v>60672</v>
      </c>
      <c r="AE3033" s="40">
        <f>_xll.qlInterestRateIndexMaturity($Y$21,AD3033,)</f>
        <v>60762</v>
      </c>
      <c r="AF3033" s="43" t="e">
        <f>_xll.qlTenorBasisValue(TenorBasis3M,AD3033,_xll.ohTrigger(trigger,$Y$36))</f>
        <v>#NUM!</v>
      </c>
      <c r="AG3033" s="82" t="e">
        <f t="shared" si="108"/>
        <v>#NUM!</v>
      </c>
      <c r="AH3033" s="82">
        <f>_xll.qlIndexFixing($Y$21,$AC3033,TRUE,_xll.ohTrigger(trigger))</f>
        <v>1.2145224097622531E-2</v>
      </c>
      <c r="AI3033" s="43" t="e">
        <f>_xll.qlIndexFixing($Y$6,$AC3033,TRUE,trigger)</f>
        <v>#NUM!</v>
      </c>
      <c r="AJ3033" s="45" t="e">
        <f t="shared" si="109"/>
        <v>#NUM!</v>
      </c>
    </row>
    <row r="3034" spans="28:36" x14ac:dyDescent="0.2">
      <c r="AB3034" s="114" t="s">
        <v>87</v>
      </c>
      <c r="AC3034" s="40">
        <f>_xll.qlInterestRateIndexFixingDate($Y$21,AD3034)</f>
        <v>60675</v>
      </c>
      <c r="AD3034" s="40">
        <f>_xll.qlCalendarAdvance(calendar,$AD3033,AB3034,,,trigger)</f>
        <v>60679</v>
      </c>
      <c r="AE3034" s="40">
        <f>_xll.qlInterestRateIndexMaturity($Y$21,AD3034,)</f>
        <v>60769</v>
      </c>
      <c r="AF3034" s="43" t="e">
        <f>_xll.qlTenorBasisValue(TenorBasis3M,AD3034,_xll.ohTrigger(trigger,$Y$36))</f>
        <v>#NUM!</v>
      </c>
      <c r="AG3034" s="82" t="e">
        <f t="shared" si="108"/>
        <v>#NUM!</v>
      </c>
      <c r="AH3034" s="82">
        <f>_xll.qlIndexFixing($Y$21,$AC3034,TRUE,_xll.ohTrigger(trigger))</f>
        <v>1.2151897273652956E-2</v>
      </c>
      <c r="AI3034" s="43" t="e">
        <f>_xll.qlIndexFixing($Y$6,$AC3034,TRUE,trigger)</f>
        <v>#NUM!</v>
      </c>
      <c r="AJ3034" s="45" t="e">
        <f t="shared" si="109"/>
        <v>#NUM!</v>
      </c>
    </row>
    <row r="3035" spans="28:36" x14ac:dyDescent="0.2">
      <c r="AB3035" s="114" t="s">
        <v>87</v>
      </c>
      <c r="AC3035" s="40">
        <f>_xll.qlInterestRateIndexFixingDate($Y$21,AD3035)</f>
        <v>60682</v>
      </c>
      <c r="AD3035" s="40">
        <f>_xll.qlCalendarAdvance(calendar,$AD3034,AB3035,,,trigger)</f>
        <v>60686</v>
      </c>
      <c r="AE3035" s="40">
        <f>_xll.qlInterestRateIndexMaturity($Y$21,AD3035,)</f>
        <v>60776</v>
      </c>
      <c r="AF3035" s="43" t="e">
        <f>_xll.qlTenorBasisValue(TenorBasis3M,AD3035,_xll.ohTrigger(trigger,$Y$36))</f>
        <v>#NUM!</v>
      </c>
      <c r="AG3035" s="82" t="e">
        <f t="shared" si="108"/>
        <v>#NUM!</v>
      </c>
      <c r="AH3035" s="82">
        <f>_xll.qlIndexFixing($Y$21,$AC3035,TRUE,_xll.ohTrigger(trigger))</f>
        <v>1.2158557012575066E-2</v>
      </c>
      <c r="AI3035" s="43" t="e">
        <f>_xll.qlIndexFixing($Y$6,$AC3035,TRUE,trigger)</f>
        <v>#NUM!</v>
      </c>
      <c r="AJ3035" s="45" t="e">
        <f t="shared" si="109"/>
        <v>#NUM!</v>
      </c>
    </row>
    <row r="3036" spans="28:36" x14ac:dyDescent="0.2">
      <c r="AB3036" s="114" t="s">
        <v>87</v>
      </c>
      <c r="AC3036" s="40">
        <f>_xll.qlInterestRateIndexFixingDate($Y$21,AD3036)</f>
        <v>60689</v>
      </c>
      <c r="AD3036" s="40">
        <f>_xll.qlCalendarAdvance(calendar,$AD3035,AB3036,,,trigger)</f>
        <v>60693</v>
      </c>
      <c r="AE3036" s="40">
        <f>_xll.qlInterestRateIndexMaturity($Y$21,AD3036,)</f>
        <v>60785</v>
      </c>
      <c r="AF3036" s="43" t="e">
        <f>_xll.qlTenorBasisValue(TenorBasis3M,AD3036,_xll.ohTrigger(trigger,$Y$36))</f>
        <v>#NUM!</v>
      </c>
      <c r="AG3036" s="82" t="e">
        <f t="shared" si="108"/>
        <v>#NUM!</v>
      </c>
      <c r="AH3036" s="82">
        <f>_xll.qlIndexFixing($Y$21,$AC3036,TRUE,_xll.ohTrigger(trigger))</f>
        <v>1.216655827274651E-2</v>
      </c>
      <c r="AI3036" s="43" t="e">
        <f>_xll.qlIndexFixing($Y$6,$AC3036,TRUE,trigger)</f>
        <v>#NUM!</v>
      </c>
      <c r="AJ3036" s="45" t="e">
        <f t="shared" si="109"/>
        <v>#NUM!</v>
      </c>
    </row>
    <row r="3037" spans="28:36" x14ac:dyDescent="0.2">
      <c r="AB3037" s="114" t="s">
        <v>87</v>
      </c>
      <c r="AC3037" s="40">
        <f>_xll.qlInterestRateIndexFixingDate($Y$21,AD3037)</f>
        <v>60696</v>
      </c>
      <c r="AD3037" s="40">
        <f>_xll.qlCalendarAdvance(calendar,$AD3036,AB3037,,,trigger)</f>
        <v>60700</v>
      </c>
      <c r="AE3037" s="40">
        <f>_xll.qlInterestRateIndexMaturity($Y$21,AD3037,)</f>
        <v>60792</v>
      </c>
      <c r="AF3037" s="43" t="e">
        <f>_xll.qlTenorBasisValue(TenorBasis3M,AD3037,_xll.ohTrigger(trigger,$Y$36))</f>
        <v>#NUM!</v>
      </c>
      <c r="AG3037" s="82" t="e">
        <f t="shared" si="108"/>
        <v>#NUM!</v>
      </c>
      <c r="AH3037" s="82">
        <f>_xll.qlIndexFixing($Y$21,$AC3037,TRUE,_xll.ohTrigger(trigger))</f>
        <v>1.2173189665272918E-2</v>
      </c>
      <c r="AI3037" s="43" t="e">
        <f>_xll.qlIndexFixing($Y$6,$AC3037,TRUE,trigger)</f>
        <v>#NUM!</v>
      </c>
      <c r="AJ3037" s="45" t="e">
        <f t="shared" si="109"/>
        <v>#NUM!</v>
      </c>
    </row>
    <row r="3038" spans="28:36" x14ac:dyDescent="0.2">
      <c r="AB3038" s="114" t="s">
        <v>87</v>
      </c>
      <c r="AC3038" s="40">
        <f>_xll.qlInterestRateIndexFixingDate($Y$21,AD3038)</f>
        <v>60703</v>
      </c>
      <c r="AD3038" s="40">
        <f>_xll.qlCalendarAdvance(calendar,$AD3037,AB3038,,,trigger)</f>
        <v>60707</v>
      </c>
      <c r="AE3038" s="40">
        <f>_xll.qlInterestRateIndexMaturity($Y$21,AD3038,)</f>
        <v>60799</v>
      </c>
      <c r="AF3038" s="43" t="e">
        <f>_xll.qlTenorBasisValue(TenorBasis3M,AD3038,_xll.ohTrigger(trigger,$Y$36))</f>
        <v>#NUM!</v>
      </c>
      <c r="AG3038" s="82" t="e">
        <f t="shared" si="108"/>
        <v>#NUM!</v>
      </c>
      <c r="AH3038" s="82">
        <f>_xll.qlIndexFixing($Y$21,$AC3038,TRUE,_xll.ohTrigger(trigger))</f>
        <v>1.2179807619816423E-2</v>
      </c>
      <c r="AI3038" s="43" t="e">
        <f>_xll.qlIndexFixing($Y$6,$AC3038,TRUE,trigger)</f>
        <v>#NUM!</v>
      </c>
      <c r="AJ3038" s="45" t="e">
        <f t="shared" si="109"/>
        <v>#NUM!</v>
      </c>
    </row>
    <row r="3039" spans="28:36" x14ac:dyDescent="0.2">
      <c r="AB3039" s="114" t="s">
        <v>87</v>
      </c>
      <c r="AC3039" s="40">
        <f>_xll.qlInterestRateIndexFixingDate($Y$21,AD3039)</f>
        <v>60710</v>
      </c>
      <c r="AD3039" s="40">
        <f>_xll.qlCalendarAdvance(calendar,$AD3038,AB3039,,,trigger)</f>
        <v>60714</v>
      </c>
      <c r="AE3039" s="40">
        <f>_xll.qlInterestRateIndexMaturity($Y$21,AD3039,)</f>
        <v>60806</v>
      </c>
      <c r="AF3039" s="43" t="e">
        <f>_xll.qlTenorBasisValue(TenorBasis3M,AD3039,_xll.ohTrigger(trigger,$Y$36))</f>
        <v>#NUM!</v>
      </c>
      <c r="AG3039" s="82" t="e">
        <f t="shared" si="108"/>
        <v>#NUM!</v>
      </c>
      <c r="AH3039" s="82">
        <f>_xll.qlIndexFixing($Y$21,$AC3039,TRUE,_xll.ohTrigger(trigger))</f>
        <v>1.2186412136310125E-2</v>
      </c>
      <c r="AI3039" s="43" t="e">
        <f>_xll.qlIndexFixing($Y$6,$AC3039,TRUE,trigger)</f>
        <v>#NUM!</v>
      </c>
      <c r="AJ3039" s="45" t="e">
        <f t="shared" si="109"/>
        <v>#NUM!</v>
      </c>
    </row>
    <row r="3040" spans="28:36" x14ac:dyDescent="0.2">
      <c r="AB3040" s="114" t="s">
        <v>87</v>
      </c>
      <c r="AC3040" s="40">
        <f>_xll.qlInterestRateIndexFixingDate($Y$21,AD3040)</f>
        <v>60717</v>
      </c>
      <c r="AD3040" s="40">
        <f>_xll.qlCalendarAdvance(calendar,$AD3039,AB3040,,,trigger)</f>
        <v>60721</v>
      </c>
      <c r="AE3040" s="40">
        <f>_xll.qlInterestRateIndexMaturity($Y$21,AD3040,)</f>
        <v>60813</v>
      </c>
      <c r="AF3040" s="43" t="e">
        <f>_xll.qlTenorBasisValue(TenorBasis3M,AD3040,_xll.ohTrigger(trigger,$Y$36))</f>
        <v>#NUM!</v>
      </c>
      <c r="AG3040" s="82" t="e">
        <f t="shared" si="108"/>
        <v>#NUM!</v>
      </c>
      <c r="AH3040" s="82">
        <f>_xll.qlIndexFixing($Y$21,$AC3040,TRUE,_xll.ohTrigger(trigger))</f>
        <v>1.2193003214684514E-2</v>
      </c>
      <c r="AI3040" s="43" t="e">
        <f>_xll.qlIndexFixing($Y$6,$AC3040,TRUE,trigger)</f>
        <v>#NUM!</v>
      </c>
      <c r="AJ3040" s="45" t="e">
        <f t="shared" si="109"/>
        <v>#NUM!</v>
      </c>
    </row>
    <row r="3041" spans="28:36" x14ac:dyDescent="0.2">
      <c r="AB3041" s="114" t="s">
        <v>87</v>
      </c>
      <c r="AC3041" s="40">
        <f>_xll.qlInterestRateIndexFixingDate($Y$21,AD3041)</f>
        <v>60724</v>
      </c>
      <c r="AD3041" s="40">
        <f>_xll.qlCalendarAdvance(calendar,$AD3040,AB3041,,,trigger)</f>
        <v>60728</v>
      </c>
      <c r="AE3041" s="40">
        <f>_xll.qlInterestRateIndexMaturity($Y$21,AD3041,)</f>
        <v>60819</v>
      </c>
      <c r="AF3041" s="43" t="e">
        <f>_xll.qlTenorBasisValue(TenorBasis3M,AD3041,_xll.ohTrigger(trigger,$Y$36))</f>
        <v>#NUM!</v>
      </c>
      <c r="AG3041" s="82" t="e">
        <f t="shared" si="108"/>
        <v>#NUM!</v>
      </c>
      <c r="AH3041" s="82">
        <f>_xll.qlIndexFixing($Y$21,$AC3041,TRUE,_xll.ohTrigger(trigger))</f>
        <v>1.2198907086557605E-2</v>
      </c>
      <c r="AI3041" s="43" t="e">
        <f>_xll.qlIndexFixing($Y$6,$AC3041,TRUE,trigger)</f>
        <v>#NUM!</v>
      </c>
      <c r="AJ3041" s="45" t="e">
        <f t="shared" si="109"/>
        <v>#NUM!</v>
      </c>
    </row>
    <row r="3042" spans="28:36" x14ac:dyDescent="0.2">
      <c r="AB3042" s="114" t="s">
        <v>87</v>
      </c>
      <c r="AC3042" s="40">
        <f>_xll.qlInterestRateIndexFixingDate($Y$21,AD3042)</f>
        <v>60729</v>
      </c>
      <c r="AD3042" s="40">
        <f>_xll.qlCalendarAdvance(calendar,$AD3041,AB3042,,,trigger)</f>
        <v>60735</v>
      </c>
      <c r="AE3042" s="40">
        <f>_xll.qlInterestRateIndexMaturity($Y$21,AD3042,)</f>
        <v>60826</v>
      </c>
      <c r="AF3042" s="43" t="e">
        <f>_xll.qlTenorBasisValue(TenorBasis3M,AD3042,_xll.ohTrigger(trigger,$Y$36))</f>
        <v>#NUM!</v>
      </c>
      <c r="AG3042" s="82" t="e">
        <f t="shared" si="108"/>
        <v>#NUM!</v>
      </c>
      <c r="AH3042" s="82">
        <f>_xll.qlIndexFixing($Y$21,$AC3042,TRUE,_xll.ohTrigger(trigger))</f>
        <v>1.2205472026193034E-2</v>
      </c>
      <c r="AI3042" s="43" t="e">
        <f>_xll.qlIndexFixing($Y$6,$AC3042,TRUE,trigger)</f>
        <v>#NUM!</v>
      </c>
      <c r="AJ3042" s="45" t="e">
        <f t="shared" si="109"/>
        <v>#NUM!</v>
      </c>
    </row>
    <row r="3043" spans="28:36" x14ac:dyDescent="0.2">
      <c r="AB3043" s="114" t="s">
        <v>87</v>
      </c>
      <c r="AC3043" s="40">
        <f>_xll.qlInterestRateIndexFixingDate($Y$21,AD3043)</f>
        <v>60738</v>
      </c>
      <c r="AD3043" s="40">
        <f>_xll.qlCalendarAdvance(calendar,$AD3042,AB3043,,,trigger)</f>
        <v>60742</v>
      </c>
      <c r="AE3043" s="40">
        <f>_xll.qlInterestRateIndexMaturity($Y$21,AD3043,)</f>
        <v>60833</v>
      </c>
      <c r="AF3043" s="43" t="e">
        <f>_xll.qlTenorBasisValue(TenorBasis3M,AD3043,_xll.ohTrigger(trigger,$Y$36))</f>
        <v>#NUM!</v>
      </c>
      <c r="AG3043" s="82" t="e">
        <f t="shared" si="108"/>
        <v>#NUM!</v>
      </c>
      <c r="AH3043" s="82">
        <f>_xll.qlIndexFixing($Y$21,$AC3043,TRUE,_xll.ohTrigger(trigger))</f>
        <v>1.2212023527848063E-2</v>
      </c>
      <c r="AI3043" s="43" t="e">
        <f>_xll.qlIndexFixing($Y$6,$AC3043,TRUE,trigger)</f>
        <v>#NUM!</v>
      </c>
      <c r="AJ3043" s="45" t="e">
        <f t="shared" si="109"/>
        <v>#NUM!</v>
      </c>
    </row>
    <row r="3044" spans="28:36" x14ac:dyDescent="0.2">
      <c r="AB3044" s="114" t="s">
        <v>87</v>
      </c>
      <c r="AC3044" s="40">
        <f>_xll.qlInterestRateIndexFixingDate($Y$21,AD3044)</f>
        <v>60745</v>
      </c>
      <c r="AD3044" s="40">
        <f>_xll.qlCalendarAdvance(calendar,$AD3043,AB3044,,,trigger)</f>
        <v>60749</v>
      </c>
      <c r="AE3044" s="40">
        <f>_xll.qlInterestRateIndexMaturity($Y$21,AD3044,)</f>
        <v>60840</v>
      </c>
      <c r="AF3044" s="43" t="e">
        <f>_xll.qlTenorBasisValue(TenorBasis3M,AD3044,_xll.ohTrigger(trigger,$Y$36))</f>
        <v>#NUM!</v>
      </c>
      <c r="AG3044" s="82" t="e">
        <f t="shared" si="108"/>
        <v>#NUM!</v>
      </c>
      <c r="AH3044" s="82">
        <f>_xll.qlIndexFixing($Y$21,$AC3044,TRUE,_xll.ohTrigger(trigger))</f>
        <v>1.2218561591456812E-2</v>
      </c>
      <c r="AI3044" s="43" t="e">
        <f>_xll.qlIndexFixing($Y$6,$AC3044,TRUE,trigger)</f>
        <v>#NUM!</v>
      </c>
      <c r="AJ3044" s="45" t="e">
        <f t="shared" si="109"/>
        <v>#NUM!</v>
      </c>
    </row>
    <row r="3045" spans="28:36" x14ac:dyDescent="0.2">
      <c r="AB3045" s="114" t="s">
        <v>87</v>
      </c>
      <c r="AC3045" s="40">
        <f>_xll.qlInterestRateIndexFixingDate($Y$21,AD3045)</f>
        <v>60752</v>
      </c>
      <c r="AD3045" s="40">
        <f>_xll.qlCalendarAdvance(calendar,$AD3044,AB3045,,,trigger)</f>
        <v>60756</v>
      </c>
      <c r="AE3045" s="40">
        <f>_xll.qlInterestRateIndexMaturity($Y$21,AD3045,)</f>
        <v>60848</v>
      </c>
      <c r="AF3045" s="43" t="e">
        <f>_xll.qlTenorBasisValue(TenorBasis3M,AD3045,_xll.ohTrigger(trigger,$Y$36))</f>
        <v>#NUM!</v>
      </c>
      <c r="AG3045" s="82" t="e">
        <f t="shared" si="108"/>
        <v>#NUM!</v>
      </c>
      <c r="AH3045" s="82">
        <f>_xll.qlIndexFixing($Y$21,$AC3045,TRUE,_xll.ohTrigger(trigger))</f>
        <v>1.2225757032412998E-2</v>
      </c>
      <c r="AI3045" s="43" t="e">
        <f>_xll.qlIndexFixing($Y$6,$AC3045,TRUE,trigger)</f>
        <v>#NUM!</v>
      </c>
      <c r="AJ3045" s="45" t="e">
        <f t="shared" si="109"/>
        <v>#NUM!</v>
      </c>
    </row>
    <row r="3046" spans="28:36" x14ac:dyDescent="0.2">
      <c r="AB3046" s="114" t="s">
        <v>87</v>
      </c>
      <c r="AC3046" s="40">
        <f>_xll.qlInterestRateIndexFixingDate($Y$21,AD3046)</f>
        <v>60759</v>
      </c>
      <c r="AD3046" s="40">
        <f>_xll.qlCalendarAdvance(calendar,$AD3045,AB3046,,,trigger)</f>
        <v>60763</v>
      </c>
      <c r="AE3046" s="40">
        <f>_xll.qlInterestRateIndexMaturity($Y$21,AD3046,)</f>
        <v>60855</v>
      </c>
      <c r="AF3046" s="43" t="e">
        <f>_xll.qlTenorBasisValue(TenorBasis3M,AD3046,_xll.ohTrigger(trigger,$Y$36))</f>
        <v>#NUM!</v>
      </c>
      <c r="AG3046" s="82" t="e">
        <f t="shared" si="108"/>
        <v>#NUM!</v>
      </c>
      <c r="AH3046" s="82">
        <f>_xll.qlIndexFixing($Y$21,$AC3046,TRUE,_xll.ohTrigger(trigger))</f>
        <v>1.2232267480659595E-2</v>
      </c>
      <c r="AI3046" s="43" t="e">
        <f>_xll.qlIndexFixing($Y$6,$AC3046,TRUE,trigger)</f>
        <v>#NUM!</v>
      </c>
      <c r="AJ3046" s="45" t="e">
        <f t="shared" si="109"/>
        <v>#NUM!</v>
      </c>
    </row>
    <row r="3047" spans="28:36" x14ac:dyDescent="0.2">
      <c r="AB3047" s="114" t="s">
        <v>87</v>
      </c>
      <c r="AC3047" s="40">
        <f>_xll.qlInterestRateIndexFixingDate($Y$21,AD3047)</f>
        <v>60766</v>
      </c>
      <c r="AD3047" s="40">
        <f>_xll.qlCalendarAdvance(calendar,$AD3046,AB3047,,,trigger)</f>
        <v>60770</v>
      </c>
      <c r="AE3047" s="40">
        <f>_xll.qlInterestRateIndexMaturity($Y$21,AD3047,)</f>
        <v>60862</v>
      </c>
      <c r="AF3047" s="43" t="e">
        <f>_xll.qlTenorBasisValue(TenorBasis3M,AD3047,_xll.ohTrigger(trigger,$Y$36))</f>
        <v>#NUM!</v>
      </c>
      <c r="AG3047" s="82" t="e">
        <f t="shared" si="108"/>
        <v>#NUM!</v>
      </c>
      <c r="AH3047" s="82">
        <f>_xll.qlIndexFixing($Y$21,$AC3047,TRUE,_xll.ohTrigger(trigger))</f>
        <v>1.2238764490315952E-2</v>
      </c>
      <c r="AI3047" s="43" t="e">
        <f>_xll.qlIndexFixing($Y$6,$AC3047,TRUE,trigger)</f>
        <v>#NUM!</v>
      </c>
      <c r="AJ3047" s="45" t="e">
        <f t="shared" si="109"/>
        <v>#NUM!</v>
      </c>
    </row>
    <row r="3048" spans="28:36" x14ac:dyDescent="0.2">
      <c r="AB3048" s="114" t="s">
        <v>87</v>
      </c>
      <c r="AC3048" s="40">
        <f>_xll.qlInterestRateIndexFixingDate($Y$21,AD3048)</f>
        <v>60773</v>
      </c>
      <c r="AD3048" s="40">
        <f>_xll.qlCalendarAdvance(calendar,$AD3047,AB3048,,,trigger)</f>
        <v>60777</v>
      </c>
      <c r="AE3048" s="40">
        <f>_xll.qlInterestRateIndexMaturity($Y$21,AD3048,)</f>
        <v>60869</v>
      </c>
      <c r="AF3048" s="43" t="e">
        <f>_xll.qlTenorBasisValue(TenorBasis3M,AD3048,_xll.ohTrigger(trigger,$Y$36))</f>
        <v>#NUM!</v>
      </c>
      <c r="AG3048" s="82" t="e">
        <f t="shared" si="108"/>
        <v>#NUM!</v>
      </c>
      <c r="AH3048" s="82">
        <f>_xll.qlIndexFixing($Y$21,$AC3048,TRUE,_xll.ohTrigger(trigger))</f>
        <v>1.2245248061316034E-2</v>
      </c>
      <c r="AI3048" s="43" t="e">
        <f>_xll.qlIndexFixing($Y$6,$AC3048,TRUE,trigger)</f>
        <v>#NUM!</v>
      </c>
      <c r="AJ3048" s="45" t="e">
        <f t="shared" si="109"/>
        <v>#NUM!</v>
      </c>
    </row>
    <row r="3049" spans="28:36" x14ac:dyDescent="0.2">
      <c r="AB3049" s="114" t="s">
        <v>87</v>
      </c>
      <c r="AC3049" s="40">
        <f>_xll.qlInterestRateIndexFixingDate($Y$21,AD3049)</f>
        <v>60780</v>
      </c>
      <c r="AD3049" s="40">
        <f>_xll.qlCalendarAdvance(calendar,$AD3048,AB3049,,,trigger)</f>
        <v>60784</v>
      </c>
      <c r="AE3049" s="40">
        <f>_xll.qlInterestRateIndexMaturity($Y$21,AD3049,)</f>
        <v>60876</v>
      </c>
      <c r="AF3049" s="43" t="e">
        <f>_xll.qlTenorBasisValue(TenorBasis3M,AD3049,_xll.ohTrigger(trigger,$Y$36))</f>
        <v>#NUM!</v>
      </c>
      <c r="AG3049" s="82" t="e">
        <f t="shared" si="108"/>
        <v>#NUM!</v>
      </c>
      <c r="AH3049" s="82">
        <f>_xll.qlIndexFixing($Y$21,$AC3049,TRUE,_xll.ohTrigger(trigger))</f>
        <v>1.2251718193592069E-2</v>
      </c>
      <c r="AI3049" s="43" t="e">
        <f>_xll.qlIndexFixing($Y$6,$AC3049,TRUE,trigger)</f>
        <v>#NUM!</v>
      </c>
      <c r="AJ3049" s="45" t="e">
        <f t="shared" si="109"/>
        <v>#NUM!</v>
      </c>
    </row>
    <row r="3050" spans="28:36" x14ac:dyDescent="0.2">
      <c r="AB3050" s="114" t="s">
        <v>87</v>
      </c>
      <c r="AC3050" s="40">
        <f>_xll.qlInterestRateIndexFixingDate($Y$21,AD3050)</f>
        <v>60787</v>
      </c>
      <c r="AD3050" s="40">
        <f>_xll.qlCalendarAdvance(calendar,$AD3049,AB3050,,,trigger)</f>
        <v>60791</v>
      </c>
      <c r="AE3050" s="40">
        <f>_xll.qlInterestRateIndexMaturity($Y$21,AD3050,)</f>
        <v>60883</v>
      </c>
      <c r="AF3050" s="43" t="e">
        <f>_xll.qlTenorBasisValue(TenorBasis3M,AD3050,_xll.ohTrigger(trigger,$Y$36))</f>
        <v>#NUM!</v>
      </c>
      <c r="AG3050" s="82" t="e">
        <f t="shared" si="108"/>
        <v>#NUM!</v>
      </c>
      <c r="AH3050" s="82">
        <f>_xll.qlIndexFixing($Y$21,$AC3050,TRUE,_xll.ohTrigger(trigger))</f>
        <v>1.2258174887079762E-2</v>
      </c>
      <c r="AI3050" s="43" t="e">
        <f>_xll.qlIndexFixing($Y$6,$AC3050,TRUE,trigger)</f>
        <v>#NUM!</v>
      </c>
      <c r="AJ3050" s="45" t="e">
        <f t="shared" si="109"/>
        <v>#NUM!</v>
      </c>
    </row>
    <row r="3051" spans="28:36" x14ac:dyDescent="0.2">
      <c r="AB3051" s="114" t="s">
        <v>87</v>
      </c>
      <c r="AC3051" s="40">
        <f>_xll.qlInterestRateIndexFixingDate($Y$21,AD3051)</f>
        <v>60794</v>
      </c>
      <c r="AD3051" s="40">
        <f>_xll.qlCalendarAdvance(calendar,$AD3050,AB3051,,,trigger)</f>
        <v>60798</v>
      </c>
      <c r="AE3051" s="40">
        <f>_xll.qlInterestRateIndexMaturity($Y$21,AD3051,)</f>
        <v>60890</v>
      </c>
      <c r="AF3051" s="43" t="e">
        <f>_xll.qlTenorBasisValue(TenorBasis3M,AD3051,_xll.ohTrigger(trigger,$Y$36))</f>
        <v>#NUM!</v>
      </c>
      <c r="AG3051" s="82" t="e">
        <f t="shared" si="108"/>
        <v>#NUM!</v>
      </c>
      <c r="AH3051" s="82">
        <f>_xll.qlIndexFixing($Y$21,$AC3051,TRUE,_xll.ohTrigger(trigger))</f>
        <v>1.2264618141711339E-2</v>
      </c>
      <c r="AI3051" s="43" t="e">
        <f>_xll.qlIndexFixing($Y$6,$AC3051,TRUE,trigger)</f>
        <v>#NUM!</v>
      </c>
      <c r="AJ3051" s="45" t="e">
        <f t="shared" si="109"/>
        <v>#NUM!</v>
      </c>
    </row>
    <row r="3052" spans="28:36" x14ac:dyDescent="0.2">
      <c r="AB3052" s="114" t="s">
        <v>87</v>
      </c>
      <c r="AC3052" s="40">
        <f>_xll.qlInterestRateIndexFixingDate($Y$21,AD3052)</f>
        <v>60801</v>
      </c>
      <c r="AD3052" s="40">
        <f>_xll.qlCalendarAdvance(calendar,$AD3051,AB3052,,,trigger)</f>
        <v>60805</v>
      </c>
      <c r="AE3052" s="40">
        <f>_xll.qlInterestRateIndexMaturity($Y$21,AD3052,)</f>
        <v>60897</v>
      </c>
      <c r="AF3052" s="43" t="e">
        <f>_xll.qlTenorBasisValue(TenorBasis3M,AD3052,_xll.ohTrigger(trigger,$Y$36))</f>
        <v>#NUM!</v>
      </c>
      <c r="AG3052" s="82" t="e">
        <f t="shared" si="108"/>
        <v>#NUM!</v>
      </c>
      <c r="AH3052" s="82">
        <f>_xll.qlIndexFixing($Y$21,$AC3052,TRUE,_xll.ohTrigger(trigger))</f>
        <v>1.2271047957419899E-2</v>
      </c>
      <c r="AI3052" s="43" t="e">
        <f>_xll.qlIndexFixing($Y$6,$AC3052,TRUE,trigger)</f>
        <v>#NUM!</v>
      </c>
      <c r="AJ3052" s="45" t="e">
        <f t="shared" si="109"/>
        <v>#NUM!</v>
      </c>
    </row>
    <row r="3053" spans="28:36" x14ac:dyDescent="0.2">
      <c r="AB3053" s="114" t="s">
        <v>87</v>
      </c>
      <c r="AC3053" s="40">
        <f>_xll.qlInterestRateIndexFixingDate($Y$21,AD3053)</f>
        <v>60808</v>
      </c>
      <c r="AD3053" s="40">
        <f>_xll.qlCalendarAdvance(calendar,$AD3052,AB3053,,,trigger)</f>
        <v>60812</v>
      </c>
      <c r="AE3053" s="40">
        <f>_xll.qlInterestRateIndexMaturity($Y$21,AD3053,)</f>
        <v>60904</v>
      </c>
      <c r="AF3053" s="43" t="e">
        <f>_xll.qlTenorBasisValue(TenorBasis3M,AD3053,_xll.ohTrigger(trigger,$Y$36))</f>
        <v>#NUM!</v>
      </c>
      <c r="AG3053" s="82" t="e">
        <f t="shared" si="108"/>
        <v>#NUM!</v>
      </c>
      <c r="AH3053" s="82">
        <f>_xll.qlIndexFixing($Y$21,$AC3053,TRUE,_xll.ohTrigger(trigger))</f>
        <v>1.2277464334141144E-2</v>
      </c>
      <c r="AI3053" s="43" t="e">
        <f>_xll.qlIndexFixing($Y$6,$AC3053,TRUE,trigger)</f>
        <v>#NUM!</v>
      </c>
      <c r="AJ3053" s="45" t="e">
        <f t="shared" si="109"/>
        <v>#NUM!</v>
      </c>
    </row>
    <row r="3054" spans="28:36" x14ac:dyDescent="0.2">
      <c r="AB3054" s="114" t="s">
        <v>87</v>
      </c>
      <c r="AC3054" s="40">
        <f>_xll.qlInterestRateIndexFixingDate($Y$21,AD3054)</f>
        <v>60815</v>
      </c>
      <c r="AD3054" s="40">
        <f>_xll.qlCalendarAdvance(calendar,$AD3053,AB3054,,,trigger)</f>
        <v>60819</v>
      </c>
      <c r="AE3054" s="40">
        <f>_xll.qlInterestRateIndexMaturity($Y$21,AD3054,)</f>
        <v>60911</v>
      </c>
      <c r="AF3054" s="43" t="e">
        <f>_xll.qlTenorBasisValue(TenorBasis3M,AD3054,_xll.ohTrigger(trigger,$Y$36))</f>
        <v>#NUM!</v>
      </c>
      <c r="AG3054" s="82" t="e">
        <f t="shared" si="108"/>
        <v>#NUM!</v>
      </c>
      <c r="AH3054" s="82">
        <f>_xll.qlIndexFixing($Y$21,$AC3054,TRUE,_xll.ohTrigger(trigger))</f>
        <v>1.2283867271807304E-2</v>
      </c>
      <c r="AI3054" s="43" t="e">
        <f>_xll.qlIndexFixing($Y$6,$AC3054,TRUE,trigger)</f>
        <v>#NUM!</v>
      </c>
      <c r="AJ3054" s="45" t="e">
        <f t="shared" si="109"/>
        <v>#NUM!</v>
      </c>
    </row>
    <row r="3055" spans="28:36" x14ac:dyDescent="0.2">
      <c r="AB3055" s="114" t="s">
        <v>87</v>
      </c>
      <c r="AC3055" s="40">
        <f>_xll.qlInterestRateIndexFixingDate($Y$21,AD3055)</f>
        <v>60822</v>
      </c>
      <c r="AD3055" s="40">
        <f>_xll.qlCalendarAdvance(calendar,$AD3054,AB3055,,,trigger)</f>
        <v>60826</v>
      </c>
      <c r="AE3055" s="40">
        <f>_xll.qlInterestRateIndexMaturity($Y$21,AD3055,)</f>
        <v>60918</v>
      </c>
      <c r="AF3055" s="43" t="e">
        <f>_xll.qlTenorBasisValue(TenorBasis3M,AD3055,_xll.ohTrigger(trigger,$Y$36))</f>
        <v>#NUM!</v>
      </c>
      <c r="AG3055" s="82" t="e">
        <f t="shared" si="108"/>
        <v>#NUM!</v>
      </c>
      <c r="AH3055" s="82">
        <f>_xll.qlIndexFixing($Y$21,$AC3055,TRUE,_xll.ohTrigger(trigger))</f>
        <v>1.2290256770354949E-2</v>
      </c>
      <c r="AI3055" s="43" t="e">
        <f>_xll.qlIndexFixing($Y$6,$AC3055,TRUE,trigger)</f>
        <v>#NUM!</v>
      </c>
      <c r="AJ3055" s="45" t="e">
        <f t="shared" si="109"/>
        <v>#NUM!</v>
      </c>
    </row>
    <row r="3056" spans="28:36" x14ac:dyDescent="0.2">
      <c r="AB3056" s="114" t="s">
        <v>87</v>
      </c>
      <c r="AC3056" s="40">
        <f>_xll.qlInterestRateIndexFixingDate($Y$21,AD3056)</f>
        <v>60829</v>
      </c>
      <c r="AD3056" s="40">
        <f>_xll.qlCalendarAdvance(calendar,$AD3055,AB3056,,,trigger)</f>
        <v>60833</v>
      </c>
      <c r="AE3056" s="40">
        <f>_xll.qlInterestRateIndexMaturity($Y$21,AD3056,)</f>
        <v>60925</v>
      </c>
      <c r="AF3056" s="43" t="e">
        <f>_xll.qlTenorBasisValue(TenorBasis3M,AD3056,_xll.ohTrigger(trigger,$Y$36))</f>
        <v>#NUM!</v>
      </c>
      <c r="AG3056" s="82" t="e">
        <f t="shared" si="108"/>
        <v>#NUM!</v>
      </c>
      <c r="AH3056" s="82">
        <f>_xll.qlIndexFixing($Y$21,$AC3056,TRUE,_xll.ohTrigger(trigger))</f>
        <v>1.229663282971544E-2</v>
      </c>
      <c r="AI3056" s="43" t="e">
        <f>_xll.qlIndexFixing($Y$6,$AC3056,TRUE,trigger)</f>
        <v>#NUM!</v>
      </c>
      <c r="AJ3056" s="45" t="e">
        <f t="shared" si="109"/>
        <v>#NUM!</v>
      </c>
    </row>
    <row r="3057" spans="28:36" x14ac:dyDescent="0.2">
      <c r="AB3057" s="114" t="s">
        <v>87</v>
      </c>
      <c r="AC3057" s="40">
        <f>_xll.qlInterestRateIndexFixingDate($Y$21,AD3057)</f>
        <v>60836</v>
      </c>
      <c r="AD3057" s="40">
        <f>_xll.qlCalendarAdvance(calendar,$AD3056,AB3057,,,trigger)</f>
        <v>60840</v>
      </c>
      <c r="AE3057" s="40">
        <f>_xll.qlInterestRateIndexMaturity($Y$21,AD3057,)</f>
        <v>60932</v>
      </c>
      <c r="AF3057" s="43" t="e">
        <f>_xll.qlTenorBasisValue(TenorBasis3M,AD3057,_xll.ohTrigger(trigger,$Y$36))</f>
        <v>#NUM!</v>
      </c>
      <c r="AG3057" s="82" t="e">
        <f t="shared" si="108"/>
        <v>#NUM!</v>
      </c>
      <c r="AH3057" s="82">
        <f>_xll.qlIndexFixing($Y$21,$AC3057,TRUE,_xll.ohTrigger(trigger))</f>
        <v>1.2302995449825349E-2</v>
      </c>
      <c r="AI3057" s="43" t="e">
        <f>_xll.qlIndexFixing($Y$6,$AC3057,TRUE,trigger)</f>
        <v>#NUM!</v>
      </c>
      <c r="AJ3057" s="45" t="e">
        <f t="shared" si="109"/>
        <v>#NUM!</v>
      </c>
    </row>
    <row r="3058" spans="28:36" x14ac:dyDescent="0.2">
      <c r="AB3058" s="114" t="s">
        <v>87</v>
      </c>
      <c r="AC3058" s="40">
        <f>_xll.qlInterestRateIndexFixingDate($Y$21,AD3058)</f>
        <v>60843</v>
      </c>
      <c r="AD3058" s="40">
        <f>_xll.qlCalendarAdvance(calendar,$AD3057,AB3058,,,trigger)</f>
        <v>60847</v>
      </c>
      <c r="AE3058" s="40">
        <f>_xll.qlInterestRateIndexMaturity($Y$21,AD3058,)</f>
        <v>60939</v>
      </c>
      <c r="AF3058" s="43" t="e">
        <f>_xll.qlTenorBasisValue(TenorBasis3M,AD3058,_xll.ohTrigger(trigger,$Y$36))</f>
        <v>#NUM!</v>
      </c>
      <c r="AG3058" s="82" t="e">
        <f t="shared" si="108"/>
        <v>#NUM!</v>
      </c>
      <c r="AH3058" s="82">
        <f>_xll.qlIndexFixing($Y$21,$AC3058,TRUE,_xll.ohTrigger(trigger))</f>
        <v>1.2309344630618642E-2</v>
      </c>
      <c r="AI3058" s="43" t="e">
        <f>_xll.qlIndexFixing($Y$6,$AC3058,TRUE,trigger)</f>
        <v>#NUM!</v>
      </c>
      <c r="AJ3058" s="45" t="e">
        <f t="shared" si="109"/>
        <v>#NUM!</v>
      </c>
    </row>
    <row r="3059" spans="28:36" x14ac:dyDescent="0.2">
      <c r="AB3059" s="114" t="s">
        <v>87</v>
      </c>
      <c r="AC3059" s="40">
        <f>_xll.qlInterestRateIndexFixingDate($Y$21,AD3059)</f>
        <v>60850</v>
      </c>
      <c r="AD3059" s="40">
        <f>_xll.qlCalendarAdvance(calendar,$AD3058,AB3059,,,trigger)</f>
        <v>60854</v>
      </c>
      <c r="AE3059" s="40">
        <f>_xll.qlInterestRateIndexMaturity($Y$21,AD3059,)</f>
        <v>60946</v>
      </c>
      <c r="AF3059" s="43" t="e">
        <f>_xll.qlTenorBasisValue(TenorBasis3M,AD3059,_xll.ohTrigger(trigger,$Y$36))</f>
        <v>#NUM!</v>
      </c>
      <c r="AG3059" s="82" t="e">
        <f t="shared" si="108"/>
        <v>#NUM!</v>
      </c>
      <c r="AH3059" s="82">
        <f>_xll.qlIndexFixing($Y$21,$AC3059,TRUE,_xll.ohTrigger(trigger))</f>
        <v>1.2315680372030154E-2</v>
      </c>
      <c r="AI3059" s="43" t="e">
        <f>_xll.qlIndexFixing($Y$6,$AC3059,TRUE,trigger)</f>
        <v>#NUM!</v>
      </c>
      <c r="AJ3059" s="45" t="e">
        <f t="shared" si="109"/>
        <v>#NUM!</v>
      </c>
    </row>
    <row r="3060" spans="28:36" x14ac:dyDescent="0.2">
      <c r="AB3060" s="114" t="s">
        <v>87</v>
      </c>
      <c r="AC3060" s="40">
        <f>_xll.qlInterestRateIndexFixingDate($Y$21,AD3060)</f>
        <v>60857</v>
      </c>
      <c r="AD3060" s="40">
        <f>_xll.qlCalendarAdvance(calendar,$AD3059,AB3060,,,trigger)</f>
        <v>60861</v>
      </c>
      <c r="AE3060" s="40">
        <f>_xll.qlInterestRateIndexMaturity($Y$21,AD3060,)</f>
        <v>60953</v>
      </c>
      <c r="AF3060" s="43" t="e">
        <f>_xll.qlTenorBasisValue(TenorBasis3M,AD3060,_xll.ohTrigger(trigger,$Y$36))</f>
        <v>#NUM!</v>
      </c>
      <c r="AG3060" s="82" t="e">
        <f t="shared" si="108"/>
        <v>#NUM!</v>
      </c>
      <c r="AH3060" s="82">
        <f>_xll.qlIndexFixing($Y$21,$AC3060,TRUE,_xll.ohTrigger(trigger))</f>
        <v>1.232200267399472E-2</v>
      </c>
      <c r="AI3060" s="43" t="e">
        <f>_xll.qlIndexFixing($Y$6,$AC3060,TRUE,trigger)</f>
        <v>#NUM!</v>
      </c>
      <c r="AJ3060" s="45" t="e">
        <f t="shared" si="109"/>
        <v>#NUM!</v>
      </c>
    </row>
    <row r="3061" spans="28:36" x14ac:dyDescent="0.2">
      <c r="AB3061" s="114" t="s">
        <v>87</v>
      </c>
      <c r="AC3061" s="40">
        <f>_xll.qlInterestRateIndexFixingDate($Y$21,AD3061)</f>
        <v>60864</v>
      </c>
      <c r="AD3061" s="40">
        <f>_xll.qlCalendarAdvance(calendar,$AD3060,AB3061,,,trigger)</f>
        <v>60868</v>
      </c>
      <c r="AE3061" s="40">
        <f>_xll.qlInterestRateIndexMaturity($Y$21,AD3061,)</f>
        <v>60960</v>
      </c>
      <c r="AF3061" s="43" t="e">
        <f>_xll.qlTenorBasisValue(TenorBasis3M,AD3061,_xll.ohTrigger(trigger,$Y$36))</f>
        <v>#NUM!</v>
      </c>
      <c r="AG3061" s="82" t="e">
        <f t="shared" si="108"/>
        <v>#NUM!</v>
      </c>
      <c r="AH3061" s="82">
        <f>_xll.qlIndexFixing($Y$21,$AC3061,TRUE,_xll.ohTrigger(trigger))</f>
        <v>1.2328311536448042E-2</v>
      </c>
      <c r="AI3061" s="43" t="e">
        <f>_xll.qlIndexFixing($Y$6,$AC3061,TRUE,trigger)</f>
        <v>#NUM!</v>
      </c>
      <c r="AJ3061" s="45" t="e">
        <f t="shared" si="109"/>
        <v>#NUM!</v>
      </c>
    </row>
    <row r="3062" spans="28:36" x14ac:dyDescent="0.2">
      <c r="AB3062" s="114" t="s">
        <v>87</v>
      </c>
      <c r="AC3062" s="40">
        <f>_xll.qlInterestRateIndexFixingDate($Y$21,AD3062)</f>
        <v>60871</v>
      </c>
      <c r="AD3062" s="40">
        <f>_xll.qlCalendarAdvance(calendar,$AD3061,AB3062,,,trigger)</f>
        <v>60875</v>
      </c>
      <c r="AE3062" s="40">
        <f>_xll.qlInterestRateIndexMaturity($Y$21,AD3062,)</f>
        <v>60966</v>
      </c>
      <c r="AF3062" s="43" t="e">
        <f>_xll.qlTenorBasisValue(TenorBasis3M,AD3062,_xll.ohTrigger(trigger,$Y$36))</f>
        <v>#NUM!</v>
      </c>
      <c r="AG3062" s="82" t="e">
        <f t="shared" si="108"/>
        <v>#NUM!</v>
      </c>
      <c r="AH3062" s="82">
        <f>_xll.qlIndexFixing($Y$21,$AC3062,TRUE,_xll.ohTrigger(trigger))</f>
        <v>1.233394875521732E-2</v>
      </c>
      <c r="AI3062" s="43" t="e">
        <f>_xll.qlIndexFixing($Y$6,$AC3062,TRUE,trigger)</f>
        <v>#NUM!</v>
      </c>
      <c r="AJ3062" s="45" t="e">
        <f t="shared" si="109"/>
        <v>#NUM!</v>
      </c>
    </row>
    <row r="3063" spans="28:36" x14ac:dyDescent="0.2">
      <c r="AB3063" s="114" t="s">
        <v>87</v>
      </c>
      <c r="AC3063" s="40">
        <f>_xll.qlInterestRateIndexFixingDate($Y$21,AD3063)</f>
        <v>60878</v>
      </c>
      <c r="AD3063" s="40">
        <f>_xll.qlCalendarAdvance(calendar,$AD3062,AB3063,,,trigger)</f>
        <v>60882</v>
      </c>
      <c r="AE3063" s="40">
        <f>_xll.qlInterestRateIndexMaturity($Y$21,AD3063,)</f>
        <v>60973</v>
      </c>
      <c r="AF3063" s="43" t="e">
        <f>_xll.qlTenorBasisValue(TenorBasis3M,AD3063,_xll.ohTrigger(trigger,$Y$36))</f>
        <v>#NUM!</v>
      </c>
      <c r="AG3063" s="82" t="e">
        <f t="shared" si="108"/>
        <v>#NUM!</v>
      </c>
      <c r="AH3063" s="82">
        <f>_xll.qlIndexFixing($Y$21,$AC3063,TRUE,_xll.ohTrigger(trigger))</f>
        <v>1.234023148345564E-2</v>
      </c>
      <c r="AI3063" s="43" t="e">
        <f>_xll.qlIndexFixing($Y$6,$AC3063,TRUE,trigger)</f>
        <v>#NUM!</v>
      </c>
      <c r="AJ3063" s="45" t="e">
        <f t="shared" si="109"/>
        <v>#NUM!</v>
      </c>
    </row>
    <row r="3064" spans="28:36" x14ac:dyDescent="0.2">
      <c r="AB3064" s="114" t="s">
        <v>87</v>
      </c>
      <c r="AC3064" s="40">
        <f>_xll.qlInterestRateIndexFixingDate($Y$21,AD3064)</f>
        <v>60885</v>
      </c>
      <c r="AD3064" s="40">
        <f>_xll.qlCalendarAdvance(calendar,$AD3063,AB3064,,,trigger)</f>
        <v>60889</v>
      </c>
      <c r="AE3064" s="40">
        <f>_xll.qlInterestRateIndexMaturity($Y$21,AD3064,)</f>
        <v>60980</v>
      </c>
      <c r="AF3064" s="43" t="e">
        <f>_xll.qlTenorBasisValue(TenorBasis3M,AD3064,_xll.ohTrigger(trigger,$Y$36))</f>
        <v>#NUM!</v>
      </c>
      <c r="AG3064" s="82" t="e">
        <f t="shared" si="108"/>
        <v>#NUM!</v>
      </c>
      <c r="AH3064" s="82">
        <f>_xll.qlIndexFixing($Y$21,$AC3064,TRUE,_xll.ohTrigger(trigger))</f>
        <v>1.2346500772344107E-2</v>
      </c>
      <c r="AI3064" s="43" t="e">
        <f>_xll.qlIndexFixing($Y$6,$AC3064,TRUE,trigger)</f>
        <v>#NUM!</v>
      </c>
      <c r="AJ3064" s="45" t="e">
        <f t="shared" si="109"/>
        <v>#NUM!</v>
      </c>
    </row>
    <row r="3065" spans="28:36" x14ac:dyDescent="0.2">
      <c r="AB3065" s="114" t="s">
        <v>87</v>
      </c>
      <c r="AC3065" s="40">
        <f>_xll.qlInterestRateIndexFixingDate($Y$21,AD3065)</f>
        <v>60892</v>
      </c>
      <c r="AD3065" s="40">
        <f>_xll.qlCalendarAdvance(calendar,$AD3064,AB3065,,,trigger)</f>
        <v>60896</v>
      </c>
      <c r="AE3065" s="40">
        <f>_xll.qlInterestRateIndexMaturity($Y$21,AD3065,)</f>
        <v>60987</v>
      </c>
      <c r="AF3065" s="43" t="e">
        <f>_xll.qlTenorBasisValue(TenorBasis3M,AD3065,_xll.ohTrigger(trigger,$Y$36))</f>
        <v>#NUM!</v>
      </c>
      <c r="AG3065" s="82" t="e">
        <f t="shared" si="108"/>
        <v>#NUM!</v>
      </c>
      <c r="AH3065" s="82">
        <f>_xll.qlIndexFixing($Y$21,$AC3065,TRUE,_xll.ohTrigger(trigger))</f>
        <v>1.2352756621818598E-2</v>
      </c>
      <c r="AI3065" s="43" t="e">
        <f>_xll.qlIndexFixing($Y$6,$AC3065,TRUE,trigger)</f>
        <v>#NUM!</v>
      </c>
      <c r="AJ3065" s="45" t="e">
        <f t="shared" si="109"/>
        <v>#NUM!</v>
      </c>
    </row>
    <row r="3066" spans="28:36" x14ac:dyDescent="0.2">
      <c r="AB3066" s="114" t="s">
        <v>87</v>
      </c>
      <c r="AC3066" s="40">
        <f>_xll.qlInterestRateIndexFixingDate($Y$21,AD3066)</f>
        <v>60899</v>
      </c>
      <c r="AD3066" s="40">
        <f>_xll.qlCalendarAdvance(calendar,$AD3065,AB3066,,,trigger)</f>
        <v>60903</v>
      </c>
      <c r="AE3066" s="40">
        <f>_xll.qlInterestRateIndexMaturity($Y$21,AD3066,)</f>
        <v>60994</v>
      </c>
      <c r="AF3066" s="43" t="e">
        <f>_xll.qlTenorBasisValue(TenorBasis3M,AD3066,_xll.ohTrigger(trigger,$Y$36))</f>
        <v>#NUM!</v>
      </c>
      <c r="AG3066" s="82" t="e">
        <f t="shared" si="108"/>
        <v>#NUM!</v>
      </c>
      <c r="AH3066" s="82">
        <f>_xll.qlIndexFixing($Y$21,$AC3066,TRUE,_xll.ohTrigger(trigger))</f>
        <v>1.2358999031814106E-2</v>
      </c>
      <c r="AI3066" s="43" t="e">
        <f>_xll.qlIndexFixing($Y$6,$AC3066,TRUE,trigger)</f>
        <v>#NUM!</v>
      </c>
      <c r="AJ3066" s="45" t="e">
        <f t="shared" si="109"/>
        <v>#NUM!</v>
      </c>
    </row>
    <row r="3067" spans="28:36" x14ac:dyDescent="0.2">
      <c r="AB3067" s="114" t="s">
        <v>87</v>
      </c>
      <c r="AC3067" s="40">
        <f>_xll.qlInterestRateIndexFixingDate($Y$21,AD3067)</f>
        <v>60906</v>
      </c>
      <c r="AD3067" s="40">
        <f>_xll.qlCalendarAdvance(calendar,$AD3066,AB3067,,,trigger)</f>
        <v>60910</v>
      </c>
      <c r="AE3067" s="40">
        <f>_xll.qlInterestRateIndexMaturity($Y$21,AD3067,)</f>
        <v>61002</v>
      </c>
      <c r="AF3067" s="43" t="e">
        <f>_xll.qlTenorBasisValue(TenorBasis3M,AD3067,_xll.ohTrigger(trigger,$Y$36))</f>
        <v>#NUM!</v>
      </c>
      <c r="AG3067" s="82" t="e">
        <f t="shared" si="108"/>
        <v>#NUM!</v>
      </c>
      <c r="AH3067" s="82">
        <f>_xll.qlIndexFixing($Y$21,$AC3067,TRUE,_xll.ohTrigger(trigger))</f>
        <v>1.2365882477793912E-2</v>
      </c>
      <c r="AI3067" s="43" t="e">
        <f>_xll.qlIndexFixing($Y$6,$AC3067,TRUE,trigger)</f>
        <v>#NUM!</v>
      </c>
      <c r="AJ3067" s="45" t="e">
        <f t="shared" si="109"/>
        <v>#NUM!</v>
      </c>
    </row>
    <row r="3068" spans="28:36" x14ac:dyDescent="0.2">
      <c r="AB3068" s="114" t="s">
        <v>87</v>
      </c>
      <c r="AC3068" s="40">
        <f>_xll.qlInterestRateIndexFixingDate($Y$21,AD3068)</f>
        <v>60913</v>
      </c>
      <c r="AD3068" s="40">
        <f>_xll.qlCalendarAdvance(calendar,$AD3067,AB3068,,,trigger)</f>
        <v>60917</v>
      </c>
      <c r="AE3068" s="40">
        <f>_xll.qlInterestRateIndexMaturity($Y$21,AD3068,)</f>
        <v>61009</v>
      </c>
      <c r="AF3068" s="43" t="e">
        <f>_xll.qlTenorBasisValue(TenorBasis3M,AD3068,_xll.ohTrigger(trigger,$Y$36))</f>
        <v>#NUM!</v>
      </c>
      <c r="AG3068" s="82" t="e">
        <f t="shared" si="108"/>
        <v>#NUM!</v>
      </c>
      <c r="AH3068" s="82">
        <f>_xll.qlIndexFixing($Y$21,$AC3068,TRUE,_xll.ohTrigger(trigger))</f>
        <v>1.2372097261856068E-2</v>
      </c>
      <c r="AI3068" s="43" t="e">
        <f>_xll.qlIndexFixing($Y$6,$AC3068,TRUE,trigger)</f>
        <v>#NUM!</v>
      </c>
      <c r="AJ3068" s="45" t="e">
        <f t="shared" si="109"/>
        <v>#NUM!</v>
      </c>
    </row>
    <row r="3069" spans="28:36" x14ac:dyDescent="0.2">
      <c r="AB3069" s="114" t="s">
        <v>87</v>
      </c>
      <c r="AC3069" s="40">
        <f>_xll.qlInterestRateIndexFixingDate($Y$21,AD3069)</f>
        <v>60920</v>
      </c>
      <c r="AD3069" s="40">
        <f>_xll.qlCalendarAdvance(calendar,$AD3068,AB3069,,,trigger)</f>
        <v>60924</v>
      </c>
      <c r="AE3069" s="40">
        <f>_xll.qlInterestRateIndexMaturity($Y$21,AD3069,)</f>
        <v>61016</v>
      </c>
      <c r="AF3069" s="43" t="e">
        <f>_xll.qlTenorBasisValue(TenorBasis3M,AD3069,_xll.ohTrigger(trigger,$Y$36))</f>
        <v>#NUM!</v>
      </c>
      <c r="AG3069" s="82" t="e">
        <f t="shared" si="108"/>
        <v>#NUM!</v>
      </c>
      <c r="AH3069" s="82">
        <f>_xll.qlIndexFixing($Y$21,$AC3069,TRUE,_xll.ohTrigger(trigger))</f>
        <v>1.2378298605891744E-2</v>
      </c>
      <c r="AI3069" s="43" t="e">
        <f>_xll.qlIndexFixing($Y$6,$AC3069,TRUE,trigger)</f>
        <v>#NUM!</v>
      </c>
      <c r="AJ3069" s="45" t="e">
        <f t="shared" si="109"/>
        <v>#NUM!</v>
      </c>
    </row>
    <row r="3070" spans="28:36" x14ac:dyDescent="0.2">
      <c r="AB3070" s="114" t="s">
        <v>87</v>
      </c>
      <c r="AC3070" s="40">
        <f>_xll.qlInterestRateIndexFixingDate($Y$21,AD3070)</f>
        <v>60927</v>
      </c>
      <c r="AD3070" s="40">
        <f>_xll.qlCalendarAdvance(calendar,$AD3069,AB3070,,,trigger)</f>
        <v>60931</v>
      </c>
      <c r="AE3070" s="40">
        <f>_xll.qlInterestRateIndexMaturity($Y$21,AD3070,)</f>
        <v>61023</v>
      </c>
      <c r="AF3070" s="43" t="e">
        <f>_xll.qlTenorBasisValue(TenorBasis3M,AD3070,_xll.ohTrigger(trigger,$Y$36))</f>
        <v>#NUM!</v>
      </c>
      <c r="AG3070" s="82" t="e">
        <f t="shared" si="108"/>
        <v>#NUM!</v>
      </c>
      <c r="AH3070" s="82">
        <f>_xll.qlIndexFixing($Y$21,$AC3070,TRUE,_xll.ohTrigger(trigger))</f>
        <v>1.2384486509836638E-2</v>
      </c>
      <c r="AI3070" s="43" t="e">
        <f>_xll.qlIndexFixing($Y$6,$AC3070,TRUE,trigger)</f>
        <v>#NUM!</v>
      </c>
      <c r="AJ3070" s="45" t="e">
        <f t="shared" si="109"/>
        <v>#NUM!</v>
      </c>
    </row>
    <row r="3071" spans="28:36" x14ac:dyDescent="0.2">
      <c r="AB3071" s="114" t="s">
        <v>87</v>
      </c>
      <c r="AC3071" s="40">
        <f>_xll.qlInterestRateIndexFixingDate($Y$21,AD3071)</f>
        <v>60934</v>
      </c>
      <c r="AD3071" s="40">
        <f>_xll.qlCalendarAdvance(calendar,$AD3070,AB3071,,,trigger)</f>
        <v>60938</v>
      </c>
      <c r="AE3071" s="40">
        <f>_xll.qlInterestRateIndexMaturity($Y$21,AD3071,)</f>
        <v>61030</v>
      </c>
      <c r="AF3071" s="43" t="e">
        <f>_xll.qlTenorBasisValue(TenorBasis3M,AD3071,_xll.ohTrigger(trigger,$Y$36))</f>
        <v>#NUM!</v>
      </c>
      <c r="AG3071" s="82" t="e">
        <f t="shared" si="108"/>
        <v>#NUM!</v>
      </c>
      <c r="AH3071" s="82">
        <f>_xll.qlIndexFixing($Y$21,$AC3071,TRUE,_xll.ohTrigger(trigger))</f>
        <v>1.2390660973628197E-2</v>
      </c>
      <c r="AI3071" s="43" t="e">
        <f>_xll.qlIndexFixing($Y$6,$AC3071,TRUE,trigger)</f>
        <v>#NUM!</v>
      </c>
      <c r="AJ3071" s="45" t="e">
        <f t="shared" si="109"/>
        <v>#NUM!</v>
      </c>
    </row>
    <row r="3072" spans="28:36" x14ac:dyDescent="0.2">
      <c r="AB3072" s="114" t="s">
        <v>87</v>
      </c>
      <c r="AC3072" s="40">
        <f>_xll.qlInterestRateIndexFixingDate($Y$21,AD3072)</f>
        <v>60941</v>
      </c>
      <c r="AD3072" s="40">
        <f>_xll.qlCalendarAdvance(calendar,$AD3071,AB3072,,,trigger)</f>
        <v>60945</v>
      </c>
      <c r="AE3072" s="40">
        <f>_xll.qlInterestRateIndexMaturity($Y$21,AD3072,)</f>
        <v>61037</v>
      </c>
      <c r="AF3072" s="43" t="e">
        <f>_xll.qlTenorBasisValue(TenorBasis3M,AD3072,_xll.ohTrigger(trigger,$Y$36))</f>
        <v>#NUM!</v>
      </c>
      <c r="AG3072" s="82" t="e">
        <f t="shared" si="108"/>
        <v>#NUM!</v>
      </c>
      <c r="AH3072" s="82">
        <f>_xll.qlIndexFixing($Y$21,$AC3072,TRUE,_xll.ohTrigger(trigger))</f>
        <v>1.2396821997201249E-2</v>
      </c>
      <c r="AI3072" s="43" t="e">
        <f>_xll.qlIndexFixing($Y$6,$AC3072,TRUE,trigger)</f>
        <v>#NUM!</v>
      </c>
      <c r="AJ3072" s="45" t="e">
        <f t="shared" si="109"/>
        <v>#NUM!</v>
      </c>
    </row>
    <row r="3073" spans="28:36" x14ac:dyDescent="0.2">
      <c r="AB3073" s="114" t="s">
        <v>87</v>
      </c>
      <c r="AC3073" s="40">
        <f>_xll.qlInterestRateIndexFixingDate($Y$21,AD3073)</f>
        <v>60948</v>
      </c>
      <c r="AD3073" s="40">
        <f>_xll.qlCalendarAdvance(calendar,$AD3072,AB3073,,,trigger)</f>
        <v>60952</v>
      </c>
      <c r="AE3073" s="40">
        <f>_xll.qlInterestRateIndexMaturity($Y$21,AD3073,)</f>
        <v>61044</v>
      </c>
      <c r="AF3073" s="43" t="e">
        <f>_xll.qlTenorBasisValue(TenorBasis3M,AD3073,_xll.ohTrigger(trigger,$Y$36))</f>
        <v>#NUM!</v>
      </c>
      <c r="AG3073" s="82" t="e">
        <f t="shared" si="108"/>
        <v>#NUM!</v>
      </c>
      <c r="AH3073" s="82">
        <f>_xll.qlIndexFixing($Y$21,$AC3073,TRUE,_xll.ohTrigger(trigger))</f>
        <v>1.240296958049498E-2</v>
      </c>
      <c r="AI3073" s="43" t="e">
        <f>_xll.qlIndexFixing($Y$6,$AC3073,TRUE,trigger)</f>
        <v>#NUM!</v>
      </c>
      <c r="AJ3073" s="45" t="e">
        <f t="shared" si="109"/>
        <v>#NUM!</v>
      </c>
    </row>
    <row r="3074" spans="28:36" x14ac:dyDescent="0.2">
      <c r="AB3074" s="114" t="s">
        <v>87</v>
      </c>
      <c r="AC3074" s="40">
        <f>_xll.qlInterestRateIndexFixingDate($Y$21,AD3074)</f>
        <v>60955</v>
      </c>
      <c r="AD3074" s="40">
        <f>_xll.qlCalendarAdvance(calendar,$AD3073,AB3074,,,trigger)</f>
        <v>60959</v>
      </c>
      <c r="AE3074" s="40">
        <f>_xll.qlInterestRateIndexMaturity($Y$21,AD3074,)</f>
        <v>61051</v>
      </c>
      <c r="AF3074" s="43" t="e">
        <f>_xll.qlTenorBasisValue(TenorBasis3M,AD3074,_xll.ohTrigger(trigger,$Y$36))</f>
        <v>#NUM!</v>
      </c>
      <c r="AG3074" s="82" t="e">
        <f t="shared" si="108"/>
        <v>#NUM!</v>
      </c>
      <c r="AH3074" s="82">
        <f>_xll.qlIndexFixing($Y$21,$AC3074,TRUE,_xll.ohTrigger(trigger))</f>
        <v>1.2409103723444219E-2</v>
      </c>
      <c r="AI3074" s="43" t="e">
        <f>_xll.qlIndexFixing($Y$6,$AC3074,TRUE,trigger)</f>
        <v>#NUM!</v>
      </c>
      <c r="AJ3074" s="45" t="e">
        <f t="shared" si="109"/>
        <v>#NUM!</v>
      </c>
    </row>
    <row r="3075" spans="28:36" x14ac:dyDescent="0.2">
      <c r="AB3075" s="114" t="s">
        <v>87</v>
      </c>
      <c r="AC3075" s="40">
        <f>_xll.qlInterestRateIndexFixingDate($Y$21,AD3075)</f>
        <v>60962</v>
      </c>
      <c r="AD3075" s="40">
        <f>_xll.qlCalendarAdvance(calendar,$AD3074,AB3075,,,trigger)</f>
        <v>60966</v>
      </c>
      <c r="AE3075" s="40">
        <f>_xll.qlInterestRateIndexMaturity($Y$21,AD3075,)</f>
        <v>61056</v>
      </c>
      <c r="AF3075" s="43" t="e">
        <f>_xll.qlTenorBasisValue(TenorBasis3M,AD3075,_xll.ohTrigger(trigger,$Y$36))</f>
        <v>#NUM!</v>
      </c>
      <c r="AG3075" s="82" t="e">
        <f t="shared" si="108"/>
        <v>#NUM!</v>
      </c>
      <c r="AH3075" s="82">
        <f>_xll.qlIndexFixing($Y$21,$AC3075,TRUE,_xll.ohTrigger(trigger))</f>
        <v>1.2413927387124879E-2</v>
      </c>
      <c r="AI3075" s="43" t="e">
        <f>_xll.qlIndexFixing($Y$6,$AC3075,TRUE,trigger)</f>
        <v>#NUM!</v>
      </c>
      <c r="AJ3075" s="45" t="e">
        <f t="shared" si="109"/>
        <v>#NUM!</v>
      </c>
    </row>
    <row r="3076" spans="28:36" x14ac:dyDescent="0.2">
      <c r="AB3076" s="114" t="s">
        <v>87</v>
      </c>
      <c r="AC3076" s="40">
        <f>_xll.qlInterestRateIndexFixingDate($Y$21,AD3076)</f>
        <v>60969</v>
      </c>
      <c r="AD3076" s="40">
        <f>_xll.qlCalendarAdvance(calendar,$AD3075,AB3076,,,trigger)</f>
        <v>60973</v>
      </c>
      <c r="AE3076" s="40">
        <f>_xll.qlInterestRateIndexMaturity($Y$21,AD3076,)</f>
        <v>61063</v>
      </c>
      <c r="AF3076" s="43" t="e">
        <f>_xll.qlTenorBasisValue(TenorBasis3M,AD3076,_xll.ohTrigger(trigger,$Y$36))</f>
        <v>#NUM!</v>
      </c>
      <c r="AG3076" s="82" t="e">
        <f t="shared" ref="AG3076:AG3139" si="110">AI3076</f>
        <v>#NUM!</v>
      </c>
      <c r="AH3076" s="82">
        <f>_xll.qlIndexFixing($Y$21,$AC3076,TRUE,_xll.ohTrigger(trigger))</f>
        <v>1.2420036148510505E-2</v>
      </c>
      <c r="AI3076" s="43" t="e">
        <f>_xll.qlIndexFixing($Y$6,$AC3076,TRUE,trigger)</f>
        <v>#NUM!</v>
      </c>
      <c r="AJ3076" s="45" t="e">
        <f t="shared" ref="AJ3076:AJ3139" si="111">(AH3076-AI3076)*10000</f>
        <v>#NUM!</v>
      </c>
    </row>
    <row r="3077" spans="28:36" x14ac:dyDescent="0.2">
      <c r="AB3077" s="114" t="s">
        <v>87</v>
      </c>
      <c r="AC3077" s="40">
        <f>_xll.qlInterestRateIndexFixingDate($Y$21,AD3077)</f>
        <v>60976</v>
      </c>
      <c r="AD3077" s="40">
        <f>_xll.qlCalendarAdvance(calendar,$AD3076,AB3077,,,trigger)</f>
        <v>60980</v>
      </c>
      <c r="AE3077" s="40">
        <f>_xll.qlInterestRateIndexMaturity($Y$21,AD3077,)</f>
        <v>61070</v>
      </c>
      <c r="AF3077" s="43" t="e">
        <f>_xll.qlTenorBasisValue(TenorBasis3M,AD3077,_xll.ohTrigger(trigger,$Y$36))</f>
        <v>#NUM!</v>
      </c>
      <c r="AG3077" s="82" t="e">
        <f t="shared" si="110"/>
        <v>#NUM!</v>
      </c>
      <c r="AH3077" s="82">
        <f>_xll.qlIndexFixing($Y$21,$AC3077,TRUE,_xll.ohTrigger(trigger))</f>
        <v>1.2426131470092194E-2</v>
      </c>
      <c r="AI3077" s="43" t="e">
        <f>_xll.qlIndexFixing($Y$6,$AC3077,TRUE,trigger)</f>
        <v>#NUM!</v>
      </c>
      <c r="AJ3077" s="45" t="e">
        <f t="shared" si="111"/>
        <v>#NUM!</v>
      </c>
    </row>
    <row r="3078" spans="28:36" x14ac:dyDescent="0.2">
      <c r="AB3078" s="114" t="s">
        <v>87</v>
      </c>
      <c r="AC3078" s="40">
        <f>_xll.qlInterestRateIndexFixingDate($Y$21,AD3078)</f>
        <v>60983</v>
      </c>
      <c r="AD3078" s="40">
        <f>_xll.qlCalendarAdvance(calendar,$AD3077,AB3078,,,trigger)</f>
        <v>60987</v>
      </c>
      <c r="AE3078" s="40">
        <f>_xll.qlInterestRateIndexMaturity($Y$21,AD3078,)</f>
        <v>61077</v>
      </c>
      <c r="AF3078" s="43" t="e">
        <f>_xll.qlTenorBasisValue(TenorBasis3M,AD3078,_xll.ohTrigger(trigger,$Y$36))</f>
        <v>#NUM!</v>
      </c>
      <c r="AG3078" s="82" t="e">
        <f t="shared" si="110"/>
        <v>#NUM!</v>
      </c>
      <c r="AH3078" s="82">
        <f>_xll.qlIndexFixing($Y$21,$AC3078,TRUE,_xll.ohTrigger(trigger))</f>
        <v>1.2432213351808663E-2</v>
      </c>
      <c r="AI3078" s="43" t="e">
        <f>_xll.qlIndexFixing($Y$6,$AC3078,TRUE,trigger)</f>
        <v>#NUM!</v>
      </c>
      <c r="AJ3078" s="45" t="e">
        <f t="shared" si="111"/>
        <v>#NUM!</v>
      </c>
    </row>
    <row r="3079" spans="28:36" x14ac:dyDescent="0.2">
      <c r="AB3079" s="114" t="s">
        <v>87</v>
      </c>
      <c r="AC3079" s="40">
        <f>_xll.qlInterestRateIndexFixingDate($Y$21,AD3079)</f>
        <v>60990</v>
      </c>
      <c r="AD3079" s="40">
        <f>_xll.qlCalendarAdvance(calendar,$AD3078,AB3079,,,trigger)</f>
        <v>60994</v>
      </c>
      <c r="AE3079" s="40">
        <f>_xll.qlInterestRateIndexMaturity($Y$21,AD3079,)</f>
        <v>61084</v>
      </c>
      <c r="AF3079" s="43" t="e">
        <f>_xll.qlTenorBasisValue(TenorBasis3M,AD3079,_xll.ohTrigger(trigger,$Y$36))</f>
        <v>#NUM!</v>
      </c>
      <c r="AG3079" s="82" t="e">
        <f t="shared" si="110"/>
        <v>#NUM!</v>
      </c>
      <c r="AH3079" s="82">
        <f>_xll.qlIndexFixing($Y$21,$AC3079,TRUE,_xll.ohTrigger(trigger))</f>
        <v>1.2438281793599515E-2</v>
      </c>
      <c r="AI3079" s="43" t="e">
        <f>_xll.qlIndexFixing($Y$6,$AC3079,TRUE,trigger)</f>
        <v>#NUM!</v>
      </c>
      <c r="AJ3079" s="45" t="e">
        <f t="shared" si="111"/>
        <v>#NUM!</v>
      </c>
    </row>
    <row r="3080" spans="28:36" x14ac:dyDescent="0.2">
      <c r="AB3080" s="114" t="s">
        <v>87</v>
      </c>
      <c r="AC3080" s="40">
        <f>_xll.qlInterestRateIndexFixingDate($Y$21,AD3080)</f>
        <v>60997</v>
      </c>
      <c r="AD3080" s="40">
        <f>_xll.qlCalendarAdvance(calendar,$AD3079,AB3080,,,trigger)</f>
        <v>61001</v>
      </c>
      <c r="AE3080" s="40">
        <f>_xll.qlInterestRateIndexMaturity($Y$21,AD3080,)</f>
        <v>61092</v>
      </c>
      <c r="AF3080" s="43" t="e">
        <f>_xll.qlTenorBasisValue(TenorBasis3M,AD3080,_xll.ohTrigger(trigger,$Y$36))</f>
        <v>#NUM!</v>
      </c>
      <c r="AG3080" s="82" t="e">
        <f t="shared" si="110"/>
        <v>#NUM!</v>
      </c>
      <c r="AH3080" s="82">
        <f>_xll.qlIndexFixing($Y$21,$AC3080,TRUE,_xll.ohTrigger(trigger))</f>
        <v>1.2444981591311922E-2</v>
      </c>
      <c r="AI3080" s="43" t="e">
        <f>_xll.qlIndexFixing($Y$6,$AC3080,TRUE,trigger)</f>
        <v>#NUM!</v>
      </c>
      <c r="AJ3080" s="45" t="e">
        <f t="shared" si="111"/>
        <v>#NUM!</v>
      </c>
    </row>
    <row r="3081" spans="28:36" x14ac:dyDescent="0.2">
      <c r="AB3081" s="114" t="s">
        <v>87</v>
      </c>
      <c r="AC3081" s="40">
        <f>_xll.qlInterestRateIndexFixingDate($Y$21,AD3081)</f>
        <v>61004</v>
      </c>
      <c r="AD3081" s="40">
        <f>_xll.qlCalendarAdvance(calendar,$AD3080,AB3081,,,trigger)</f>
        <v>61008</v>
      </c>
      <c r="AE3081" s="40">
        <f>_xll.qlInterestRateIndexMaturity($Y$21,AD3081,)</f>
        <v>61098</v>
      </c>
      <c r="AF3081" s="43" t="e">
        <f>_xll.qlTenorBasisValue(TenorBasis3M,AD3081,_xll.ohTrigger(trigger,$Y$36))</f>
        <v>#NUM!</v>
      </c>
      <c r="AG3081" s="82" t="e">
        <f t="shared" si="110"/>
        <v>#NUM!</v>
      </c>
      <c r="AH3081" s="82">
        <f>_xll.qlIndexFixing($Y$21,$AC3081,TRUE,_xll.ohTrigger(trigger))</f>
        <v>1.2450378357156566E-2</v>
      </c>
      <c r="AI3081" s="43" t="e">
        <f>_xll.qlIndexFixing($Y$6,$AC3081,TRUE,trigger)</f>
        <v>#NUM!</v>
      </c>
      <c r="AJ3081" s="45" t="e">
        <f t="shared" si="111"/>
        <v>#NUM!</v>
      </c>
    </row>
    <row r="3082" spans="28:36" x14ac:dyDescent="0.2">
      <c r="AB3082" s="114" t="s">
        <v>87</v>
      </c>
      <c r="AC3082" s="40">
        <f>_xll.qlInterestRateIndexFixingDate($Y$21,AD3082)</f>
        <v>61011</v>
      </c>
      <c r="AD3082" s="40">
        <f>_xll.qlCalendarAdvance(calendar,$AD3081,AB3082,,,trigger)</f>
        <v>61015</v>
      </c>
      <c r="AE3082" s="40">
        <f>_xll.qlInterestRateIndexMaturity($Y$21,AD3082,)</f>
        <v>61105</v>
      </c>
      <c r="AF3082" s="43" t="e">
        <f>_xll.qlTenorBasisValue(TenorBasis3M,AD3082,_xll.ohTrigger(trigger,$Y$36))</f>
        <v>#NUM!</v>
      </c>
      <c r="AG3082" s="82" t="e">
        <f t="shared" si="110"/>
        <v>#NUM!</v>
      </c>
      <c r="AH3082" s="82">
        <f>_xll.qlIndexFixing($Y$21,$AC3082,TRUE,_xll.ohTrigger(trigger))</f>
        <v>1.2456406478801973E-2</v>
      </c>
      <c r="AI3082" s="43" t="e">
        <f>_xll.qlIndexFixing($Y$6,$AC3082,TRUE,trigger)</f>
        <v>#NUM!</v>
      </c>
      <c r="AJ3082" s="45" t="e">
        <f t="shared" si="111"/>
        <v>#NUM!</v>
      </c>
    </row>
    <row r="3083" spans="28:36" x14ac:dyDescent="0.2">
      <c r="AB3083" s="114" t="s">
        <v>87</v>
      </c>
      <c r="AC3083" s="40">
        <f>_xll.qlInterestRateIndexFixingDate($Y$21,AD3083)</f>
        <v>61018</v>
      </c>
      <c r="AD3083" s="40">
        <f>_xll.qlCalendarAdvance(calendar,$AD3082,AB3083,,,trigger)</f>
        <v>61022</v>
      </c>
      <c r="AE3083" s="40">
        <f>_xll.qlInterestRateIndexMaturity($Y$21,AD3083,)</f>
        <v>61112</v>
      </c>
      <c r="AF3083" s="43" t="e">
        <f>_xll.qlTenorBasisValue(TenorBasis3M,AD3083,_xll.ohTrigger(trigger,$Y$36))</f>
        <v>#NUM!</v>
      </c>
      <c r="AG3083" s="82" t="e">
        <f t="shared" si="110"/>
        <v>#NUM!</v>
      </c>
      <c r="AH3083" s="82">
        <f>_xll.qlIndexFixing($Y$21,$AC3083,TRUE,_xll.ohTrigger(trigger))</f>
        <v>1.2462421160277515E-2</v>
      </c>
      <c r="AI3083" s="43" t="e">
        <f>_xll.qlIndexFixing($Y$6,$AC3083,TRUE,trigger)</f>
        <v>#NUM!</v>
      </c>
      <c r="AJ3083" s="45" t="e">
        <f t="shared" si="111"/>
        <v>#NUM!</v>
      </c>
    </row>
    <row r="3084" spans="28:36" x14ac:dyDescent="0.2">
      <c r="AB3084" s="114" t="s">
        <v>87</v>
      </c>
      <c r="AC3084" s="40">
        <f>_xll.qlInterestRateIndexFixingDate($Y$21,AD3084)</f>
        <v>61025</v>
      </c>
      <c r="AD3084" s="40">
        <f>_xll.qlCalendarAdvance(calendar,$AD3083,AB3084,,,trigger)</f>
        <v>61029</v>
      </c>
      <c r="AE3084" s="40">
        <f>_xll.qlInterestRateIndexMaturity($Y$21,AD3084,)</f>
        <v>61119</v>
      </c>
      <c r="AF3084" s="43" t="e">
        <f>_xll.qlTenorBasisValue(TenorBasis3M,AD3084,_xll.ohTrigger(trigger,$Y$36))</f>
        <v>#NUM!</v>
      </c>
      <c r="AG3084" s="82" t="e">
        <f t="shared" si="110"/>
        <v>#NUM!</v>
      </c>
      <c r="AH3084" s="82">
        <f>_xll.qlIndexFixing($Y$21,$AC3084,TRUE,_xll.ohTrigger(trigger))</f>
        <v>1.2468422401523682E-2</v>
      </c>
      <c r="AI3084" s="43" t="e">
        <f>_xll.qlIndexFixing($Y$6,$AC3084,TRUE,trigger)</f>
        <v>#NUM!</v>
      </c>
      <c r="AJ3084" s="45" t="e">
        <f t="shared" si="111"/>
        <v>#NUM!</v>
      </c>
    </row>
    <row r="3085" spans="28:36" x14ac:dyDescent="0.2">
      <c r="AB3085" s="114" t="s">
        <v>87</v>
      </c>
      <c r="AC3085" s="40">
        <f>_xll.qlInterestRateIndexFixingDate($Y$21,AD3085)</f>
        <v>61032</v>
      </c>
      <c r="AD3085" s="40">
        <f>_xll.qlCalendarAdvance(calendar,$AD3084,AB3085,,,trigger)</f>
        <v>61036</v>
      </c>
      <c r="AE3085" s="40">
        <f>_xll.qlInterestRateIndexMaturity($Y$21,AD3085,)</f>
        <v>61126</v>
      </c>
      <c r="AF3085" s="43" t="e">
        <f>_xll.qlTenorBasisValue(TenorBasis3M,AD3085,_xll.ohTrigger(trigger,$Y$36))</f>
        <v>#NUM!</v>
      </c>
      <c r="AG3085" s="82" t="e">
        <f t="shared" si="110"/>
        <v>#NUM!</v>
      </c>
      <c r="AH3085" s="82">
        <f>_xll.qlIndexFixing($Y$21,$AC3085,TRUE,_xll.ohTrigger(trigger))</f>
        <v>1.2474410202479191E-2</v>
      </c>
      <c r="AI3085" s="43" t="e">
        <f>_xll.qlIndexFixing($Y$6,$AC3085,TRUE,trigger)</f>
        <v>#NUM!</v>
      </c>
      <c r="AJ3085" s="45" t="e">
        <f t="shared" si="111"/>
        <v>#NUM!</v>
      </c>
    </row>
    <row r="3086" spans="28:36" x14ac:dyDescent="0.2">
      <c r="AB3086" s="114" t="s">
        <v>87</v>
      </c>
      <c r="AC3086" s="40">
        <f>_xll.qlInterestRateIndexFixingDate($Y$21,AD3086)</f>
        <v>61039</v>
      </c>
      <c r="AD3086" s="40">
        <f>_xll.qlCalendarAdvance(calendar,$AD3085,AB3086,,,trigger)</f>
        <v>61043</v>
      </c>
      <c r="AE3086" s="40">
        <f>_xll.qlInterestRateIndexMaturity($Y$21,AD3086,)</f>
        <v>61133</v>
      </c>
      <c r="AF3086" s="43" t="e">
        <f>_xll.qlTenorBasisValue(TenorBasis3M,AD3086,_xll.ohTrigger(trigger,$Y$36))</f>
        <v>#NUM!</v>
      </c>
      <c r="AG3086" s="82" t="e">
        <f t="shared" si="110"/>
        <v>#NUM!</v>
      </c>
      <c r="AH3086" s="82">
        <f>_xll.qlIndexFixing($Y$21,$AC3086,TRUE,_xll.ohTrigger(trigger))</f>
        <v>1.2480384563083646E-2</v>
      </c>
      <c r="AI3086" s="43" t="e">
        <f>_xll.qlIndexFixing($Y$6,$AC3086,TRUE,trigger)</f>
        <v>#NUM!</v>
      </c>
      <c r="AJ3086" s="45" t="e">
        <f t="shared" si="111"/>
        <v>#NUM!</v>
      </c>
    </row>
    <row r="3087" spans="28:36" x14ac:dyDescent="0.2">
      <c r="AB3087" s="114" t="s">
        <v>87</v>
      </c>
      <c r="AC3087" s="40">
        <f>_xll.qlInterestRateIndexFixingDate($Y$21,AD3087)</f>
        <v>61046</v>
      </c>
      <c r="AD3087" s="40">
        <f>_xll.qlCalendarAdvance(calendar,$AD3086,AB3087,,,trigger)</f>
        <v>61050</v>
      </c>
      <c r="AE3087" s="40">
        <f>_xll.qlInterestRateIndexMaturity($Y$21,AD3087,)</f>
        <v>61140</v>
      </c>
      <c r="AF3087" s="43" t="e">
        <f>_xll.qlTenorBasisValue(TenorBasis3M,AD3087,_xll.ohTrigger(trigger,$Y$36))</f>
        <v>#NUM!</v>
      </c>
      <c r="AG3087" s="82" t="e">
        <f t="shared" si="110"/>
        <v>#NUM!</v>
      </c>
      <c r="AH3087" s="82">
        <f>_xll.qlIndexFixing($Y$21,$AC3087,TRUE,_xll.ohTrigger(trigger))</f>
        <v>1.2486345483276651E-2</v>
      </c>
      <c r="AI3087" s="43" t="e">
        <f>_xll.qlIndexFixing($Y$6,$AC3087,TRUE,trigger)</f>
        <v>#NUM!</v>
      </c>
      <c r="AJ3087" s="45" t="e">
        <f t="shared" si="111"/>
        <v>#NUM!</v>
      </c>
    </row>
    <row r="3088" spans="28:36" x14ac:dyDescent="0.2">
      <c r="AB3088" s="114" t="s">
        <v>87</v>
      </c>
      <c r="AC3088" s="40">
        <f>_xll.qlInterestRateIndexFixingDate($Y$21,AD3088)</f>
        <v>61053</v>
      </c>
      <c r="AD3088" s="40">
        <f>_xll.qlCalendarAdvance(calendar,$AD3087,AB3088,,,trigger)</f>
        <v>61057</v>
      </c>
      <c r="AE3088" s="40">
        <f>_xll.qlInterestRateIndexMaturity($Y$21,AD3088,)</f>
        <v>61149</v>
      </c>
      <c r="AF3088" s="43" t="e">
        <f>_xll.qlTenorBasisValue(TenorBasis3M,AD3088,_xll.ohTrigger(trigger,$Y$36))</f>
        <v>#NUM!</v>
      </c>
      <c r="AG3088" s="82" t="e">
        <f t="shared" si="110"/>
        <v>#NUM!</v>
      </c>
      <c r="AH3088" s="82">
        <f>_xll.qlIndexFixing($Y$21,$AC3088,TRUE,_xll.ohTrigger(trigger))</f>
        <v>1.2493570453566695E-2</v>
      </c>
      <c r="AI3088" s="43" t="e">
        <f>_xll.qlIndexFixing($Y$6,$AC3088,TRUE,trigger)</f>
        <v>#NUM!</v>
      </c>
      <c r="AJ3088" s="45" t="e">
        <f t="shared" si="111"/>
        <v>#NUM!</v>
      </c>
    </row>
    <row r="3089" spans="28:36" x14ac:dyDescent="0.2">
      <c r="AB3089" s="114" t="s">
        <v>87</v>
      </c>
      <c r="AC3089" s="40">
        <f>_xll.qlInterestRateIndexFixingDate($Y$21,AD3089)</f>
        <v>61060</v>
      </c>
      <c r="AD3089" s="40">
        <f>_xll.qlCalendarAdvance(calendar,$AD3088,AB3089,,,trigger)</f>
        <v>61064</v>
      </c>
      <c r="AE3089" s="40">
        <f>_xll.qlInterestRateIndexMaturity($Y$21,AD3089,)</f>
        <v>61156</v>
      </c>
      <c r="AF3089" s="43" t="e">
        <f>_xll.qlTenorBasisValue(TenorBasis3M,AD3089,_xll.ohTrigger(trigger,$Y$36))</f>
        <v>#NUM!</v>
      </c>
      <c r="AG3089" s="82" t="e">
        <f t="shared" si="110"/>
        <v>#NUM!</v>
      </c>
      <c r="AH3089" s="82">
        <f>_xll.qlIndexFixing($Y$21,$AC3089,TRUE,_xll.ohTrigger(trigger))</f>
        <v>1.2499502983869357E-2</v>
      </c>
      <c r="AI3089" s="43" t="e">
        <f>_xll.qlIndexFixing($Y$6,$AC3089,TRUE,trigger)</f>
        <v>#NUM!</v>
      </c>
      <c r="AJ3089" s="45" t="e">
        <f t="shared" si="111"/>
        <v>#NUM!</v>
      </c>
    </row>
    <row r="3090" spans="28:36" x14ac:dyDescent="0.2">
      <c r="AB3090" s="114" t="s">
        <v>87</v>
      </c>
      <c r="AC3090" s="40">
        <f>_xll.qlInterestRateIndexFixingDate($Y$21,AD3090)</f>
        <v>61067</v>
      </c>
      <c r="AD3090" s="40">
        <f>_xll.qlCalendarAdvance(calendar,$AD3089,AB3090,,,trigger)</f>
        <v>61071</v>
      </c>
      <c r="AE3090" s="40">
        <f>_xll.qlInterestRateIndexMaturity($Y$21,AD3090,)</f>
        <v>61163</v>
      </c>
      <c r="AF3090" s="43" t="e">
        <f>_xll.qlTenorBasisValue(TenorBasis3M,AD3090,_xll.ohTrigger(trigger,$Y$36))</f>
        <v>#NUM!</v>
      </c>
      <c r="AG3090" s="82" t="e">
        <f t="shared" si="110"/>
        <v>#NUM!</v>
      </c>
      <c r="AH3090" s="82">
        <f>_xll.qlIndexFixing($Y$21,$AC3090,TRUE,_xll.ohTrigger(trigger))</f>
        <v>1.2505422072837018E-2</v>
      </c>
      <c r="AI3090" s="43" t="e">
        <f>_xll.qlIndexFixing($Y$6,$AC3090,TRUE,trigger)</f>
        <v>#NUM!</v>
      </c>
      <c r="AJ3090" s="45" t="e">
        <f t="shared" si="111"/>
        <v>#NUM!</v>
      </c>
    </row>
    <row r="3091" spans="28:36" x14ac:dyDescent="0.2">
      <c r="AB3091" s="114" t="s">
        <v>87</v>
      </c>
      <c r="AC3091" s="40">
        <f>_xll.qlInterestRateIndexFixingDate($Y$21,AD3091)</f>
        <v>61074</v>
      </c>
      <c r="AD3091" s="40">
        <f>_xll.qlCalendarAdvance(calendar,$AD3090,AB3091,,,trigger)</f>
        <v>61078</v>
      </c>
      <c r="AE3091" s="40">
        <f>_xll.qlInterestRateIndexMaturity($Y$21,AD3091,)</f>
        <v>61170</v>
      </c>
      <c r="AF3091" s="43" t="e">
        <f>_xll.qlTenorBasisValue(TenorBasis3M,AD3091,_xll.ohTrigger(trigger,$Y$36))</f>
        <v>#NUM!</v>
      </c>
      <c r="AG3091" s="82" t="e">
        <f t="shared" si="110"/>
        <v>#NUM!</v>
      </c>
      <c r="AH3091" s="82">
        <f>_xll.qlIndexFixing($Y$21,$AC3091,TRUE,_xll.ohTrigger(trigger))</f>
        <v>1.2511327720407119E-2</v>
      </c>
      <c r="AI3091" s="43" t="e">
        <f>_xll.qlIndexFixing($Y$6,$AC3091,TRUE,trigger)</f>
        <v>#NUM!</v>
      </c>
      <c r="AJ3091" s="45" t="e">
        <f t="shared" si="111"/>
        <v>#NUM!</v>
      </c>
    </row>
    <row r="3092" spans="28:36" x14ac:dyDescent="0.2">
      <c r="AB3092" s="114" t="s">
        <v>87</v>
      </c>
      <c r="AC3092" s="40">
        <f>_xll.qlInterestRateIndexFixingDate($Y$21,AD3092)</f>
        <v>61081</v>
      </c>
      <c r="AD3092" s="40">
        <f>_xll.qlCalendarAdvance(calendar,$AD3091,AB3092,,,trigger)</f>
        <v>61085</v>
      </c>
      <c r="AE3092" s="40">
        <f>_xll.qlInterestRateIndexMaturity($Y$21,AD3092,)</f>
        <v>61177</v>
      </c>
      <c r="AF3092" s="43" t="e">
        <f>_xll.qlTenorBasisValue(TenorBasis3M,AD3092,_xll.ohTrigger(trigger,$Y$36))</f>
        <v>#NUM!</v>
      </c>
      <c r="AG3092" s="82" t="e">
        <f t="shared" si="110"/>
        <v>#NUM!</v>
      </c>
      <c r="AH3092" s="82">
        <f>_xll.qlIndexFixing($Y$21,$AC3092,TRUE,_xll.ohTrigger(trigger))</f>
        <v>1.2517219926519708E-2</v>
      </c>
      <c r="AI3092" s="43" t="e">
        <f>_xll.qlIndexFixing($Y$6,$AC3092,TRUE,trigger)</f>
        <v>#NUM!</v>
      </c>
      <c r="AJ3092" s="45" t="e">
        <f t="shared" si="111"/>
        <v>#NUM!</v>
      </c>
    </row>
    <row r="3093" spans="28:36" x14ac:dyDescent="0.2">
      <c r="AB3093" s="114" t="s">
        <v>87</v>
      </c>
      <c r="AC3093" s="40">
        <f>_xll.qlInterestRateIndexFixingDate($Y$21,AD3093)</f>
        <v>61086</v>
      </c>
      <c r="AD3093" s="40">
        <f>_xll.qlCalendarAdvance(calendar,$AD3092,AB3093,,,trigger)</f>
        <v>61092</v>
      </c>
      <c r="AE3093" s="40">
        <f>_xll.qlInterestRateIndexMaturity($Y$21,AD3093,)</f>
        <v>61183</v>
      </c>
      <c r="AF3093" s="43" t="e">
        <f>_xll.qlTenorBasisValue(TenorBasis3M,AD3093,_xll.ohTrigger(trigger,$Y$36))</f>
        <v>#NUM!</v>
      </c>
      <c r="AG3093" s="82" t="e">
        <f t="shared" si="110"/>
        <v>#NUM!</v>
      </c>
      <c r="AH3093" s="82">
        <f>_xll.qlIndexFixing($Y$21,$AC3093,TRUE,_xll.ohTrigger(trigger))</f>
        <v>1.252246375050258E-2</v>
      </c>
      <c r="AI3093" s="43" t="e">
        <f>_xll.qlIndexFixing($Y$6,$AC3093,TRUE,trigger)</f>
        <v>#NUM!</v>
      </c>
      <c r="AJ3093" s="45" t="e">
        <f t="shared" si="111"/>
        <v>#NUM!</v>
      </c>
    </row>
    <row r="3094" spans="28:36" x14ac:dyDescent="0.2">
      <c r="AB3094" s="114" t="s">
        <v>87</v>
      </c>
      <c r="AC3094" s="40">
        <f>_xll.qlInterestRateIndexFixingDate($Y$21,AD3094)</f>
        <v>61095</v>
      </c>
      <c r="AD3094" s="40">
        <f>_xll.qlCalendarAdvance(calendar,$AD3093,AB3094,,,trigger)</f>
        <v>61099</v>
      </c>
      <c r="AE3094" s="40">
        <f>_xll.qlInterestRateIndexMaturity($Y$21,AD3094,)</f>
        <v>61190</v>
      </c>
      <c r="AF3094" s="43" t="e">
        <f>_xll.qlTenorBasisValue(TenorBasis3M,AD3094,_xll.ohTrigger(trigger,$Y$36))</f>
        <v>#NUM!</v>
      </c>
      <c r="AG3094" s="82" t="e">
        <f t="shared" si="110"/>
        <v>#NUM!</v>
      </c>
      <c r="AH3094" s="82">
        <f>_xll.qlIndexFixing($Y$21,$AC3094,TRUE,_xll.ohTrigger(trigger))</f>
        <v>1.2528329829859349E-2</v>
      </c>
      <c r="AI3094" s="43" t="e">
        <f>_xll.qlIndexFixing($Y$6,$AC3094,TRUE,trigger)</f>
        <v>#NUM!</v>
      </c>
      <c r="AJ3094" s="45" t="e">
        <f t="shared" si="111"/>
        <v>#NUM!</v>
      </c>
    </row>
    <row r="3095" spans="28:36" x14ac:dyDescent="0.2">
      <c r="AB3095" s="114" t="s">
        <v>87</v>
      </c>
      <c r="AC3095" s="40">
        <f>_xll.qlInterestRateIndexFixingDate($Y$21,AD3095)</f>
        <v>61102</v>
      </c>
      <c r="AD3095" s="40">
        <f>_xll.qlCalendarAdvance(calendar,$AD3094,AB3095,,,trigger)</f>
        <v>61106</v>
      </c>
      <c r="AE3095" s="40">
        <f>_xll.qlInterestRateIndexMaturity($Y$21,AD3095,)</f>
        <v>61197</v>
      </c>
      <c r="AF3095" s="43" t="e">
        <f>_xll.qlTenorBasisValue(TenorBasis3M,AD3095,_xll.ohTrigger(trigger,$Y$36))</f>
        <v>#NUM!</v>
      </c>
      <c r="AG3095" s="82" t="e">
        <f t="shared" si="110"/>
        <v>#NUM!</v>
      </c>
      <c r="AH3095" s="82">
        <f>_xll.qlIndexFixing($Y$21,$AC3095,TRUE,_xll.ohTrigger(trigger))</f>
        <v>1.2534182467951314E-2</v>
      </c>
      <c r="AI3095" s="43" t="e">
        <f>_xll.qlIndexFixing($Y$6,$AC3095,TRUE,trigger)</f>
        <v>#NUM!</v>
      </c>
      <c r="AJ3095" s="45" t="e">
        <f t="shared" si="111"/>
        <v>#NUM!</v>
      </c>
    </row>
    <row r="3096" spans="28:36" x14ac:dyDescent="0.2">
      <c r="AB3096" s="114" t="s">
        <v>87</v>
      </c>
      <c r="AC3096" s="40">
        <f>_xll.qlInterestRateIndexFixingDate($Y$21,AD3096)</f>
        <v>61109</v>
      </c>
      <c r="AD3096" s="40">
        <f>_xll.qlCalendarAdvance(calendar,$AD3095,AB3096,,,trigger)</f>
        <v>61113</v>
      </c>
      <c r="AE3096" s="40">
        <f>_xll.qlInterestRateIndexMaturity($Y$21,AD3096,)</f>
        <v>61204</v>
      </c>
      <c r="AF3096" s="43" t="e">
        <f>_xll.qlTenorBasisValue(TenorBasis3M,AD3096,_xll.ohTrigger(trigger,$Y$36))</f>
        <v>#NUM!</v>
      </c>
      <c r="AG3096" s="82" t="e">
        <f t="shared" si="110"/>
        <v>#NUM!</v>
      </c>
      <c r="AH3096" s="82">
        <f>_xll.qlIndexFixing($Y$21,$AC3096,TRUE,_xll.ohTrigger(trigger))</f>
        <v>1.2540021664723134E-2</v>
      </c>
      <c r="AI3096" s="43" t="e">
        <f>_xll.qlIndexFixing($Y$6,$AC3096,TRUE,trigger)</f>
        <v>#NUM!</v>
      </c>
      <c r="AJ3096" s="45" t="e">
        <f t="shared" si="111"/>
        <v>#NUM!</v>
      </c>
    </row>
    <row r="3097" spans="28:36" x14ac:dyDescent="0.2">
      <c r="AB3097" s="114" t="s">
        <v>87</v>
      </c>
      <c r="AC3097" s="40">
        <f>_xll.qlInterestRateIndexFixingDate($Y$21,AD3097)</f>
        <v>61116</v>
      </c>
      <c r="AD3097" s="40">
        <f>_xll.qlCalendarAdvance(calendar,$AD3096,AB3097,,,trigger)</f>
        <v>61120</v>
      </c>
      <c r="AE3097" s="40">
        <f>_xll.qlInterestRateIndexMaturity($Y$21,AD3097,)</f>
        <v>61212</v>
      </c>
      <c r="AF3097" s="43" t="e">
        <f>_xll.qlTenorBasisValue(TenorBasis3M,AD3097,_xll.ohTrigger(trigger,$Y$36))</f>
        <v>#NUM!</v>
      </c>
      <c r="AG3097" s="82" t="e">
        <f t="shared" si="110"/>
        <v>#NUM!</v>
      </c>
      <c r="AH3097" s="82">
        <f>_xll.qlIndexFixing($Y$21,$AC3097,TRUE,_xll.ohTrigger(trigger))</f>
        <v>1.2546479333105135E-2</v>
      </c>
      <c r="AI3097" s="43" t="e">
        <f>_xll.qlIndexFixing($Y$6,$AC3097,TRUE,trigger)</f>
        <v>#NUM!</v>
      </c>
      <c r="AJ3097" s="45" t="e">
        <f t="shared" si="111"/>
        <v>#NUM!</v>
      </c>
    </row>
    <row r="3098" spans="28:36" x14ac:dyDescent="0.2">
      <c r="AB3098" s="114" t="s">
        <v>87</v>
      </c>
      <c r="AC3098" s="40">
        <f>_xll.qlInterestRateIndexFixingDate($Y$21,AD3098)</f>
        <v>61123</v>
      </c>
      <c r="AD3098" s="40">
        <f>_xll.qlCalendarAdvance(calendar,$AD3097,AB3098,,,trigger)</f>
        <v>61127</v>
      </c>
      <c r="AE3098" s="40">
        <f>_xll.qlInterestRateIndexMaturity($Y$21,AD3098,)</f>
        <v>61219</v>
      </c>
      <c r="AF3098" s="43" t="e">
        <f>_xll.qlTenorBasisValue(TenorBasis3M,AD3098,_xll.ohTrigger(trigger,$Y$36))</f>
        <v>#NUM!</v>
      </c>
      <c r="AG3098" s="82" t="e">
        <f t="shared" si="110"/>
        <v>#NUM!</v>
      </c>
      <c r="AH3098" s="82">
        <f>_xll.qlIndexFixing($Y$21,$AC3098,TRUE,_xll.ohTrigger(trigger))</f>
        <v>1.2552290889206707E-2</v>
      </c>
      <c r="AI3098" s="43" t="e">
        <f>_xll.qlIndexFixing($Y$6,$AC3098,TRUE,trigger)</f>
        <v>#NUM!</v>
      </c>
      <c r="AJ3098" s="45" t="e">
        <f t="shared" si="111"/>
        <v>#NUM!</v>
      </c>
    </row>
    <row r="3099" spans="28:36" x14ac:dyDescent="0.2">
      <c r="AB3099" s="114" t="s">
        <v>87</v>
      </c>
      <c r="AC3099" s="40">
        <f>_xll.qlInterestRateIndexFixingDate($Y$21,AD3099)</f>
        <v>61130</v>
      </c>
      <c r="AD3099" s="40">
        <f>_xll.qlCalendarAdvance(calendar,$AD3098,AB3099,,,trigger)</f>
        <v>61134</v>
      </c>
      <c r="AE3099" s="40">
        <f>_xll.qlInterestRateIndexMaturity($Y$21,AD3099,)</f>
        <v>61226</v>
      </c>
      <c r="AF3099" s="43" t="e">
        <f>_xll.qlTenorBasisValue(TenorBasis3M,AD3099,_xll.ohTrigger(trigger,$Y$36))</f>
        <v>#NUM!</v>
      </c>
      <c r="AG3099" s="82" t="e">
        <f t="shared" si="110"/>
        <v>#NUM!</v>
      </c>
      <c r="AH3099" s="82">
        <f>_xll.qlIndexFixing($Y$21,$AC3099,TRUE,_xll.ohTrigger(trigger))</f>
        <v>1.2558089003429364E-2</v>
      </c>
      <c r="AI3099" s="43" t="e">
        <f>_xll.qlIndexFixing($Y$6,$AC3099,TRUE,trigger)</f>
        <v>#NUM!</v>
      </c>
      <c r="AJ3099" s="45" t="e">
        <f t="shared" si="111"/>
        <v>#NUM!</v>
      </c>
    </row>
    <row r="3100" spans="28:36" x14ac:dyDescent="0.2">
      <c r="AB3100" s="114" t="s">
        <v>87</v>
      </c>
      <c r="AC3100" s="40">
        <f>_xll.qlInterestRateIndexFixingDate($Y$21,AD3100)</f>
        <v>61137</v>
      </c>
      <c r="AD3100" s="40">
        <f>_xll.qlCalendarAdvance(calendar,$AD3099,AB3100,,,trigger)</f>
        <v>61141</v>
      </c>
      <c r="AE3100" s="40">
        <f>_xll.qlInterestRateIndexMaturity($Y$21,AD3100,)</f>
        <v>61233</v>
      </c>
      <c r="AF3100" s="43" t="e">
        <f>_xll.qlTenorBasisValue(TenorBasis3M,AD3100,_xll.ohTrigger(trigger,$Y$36))</f>
        <v>#NUM!</v>
      </c>
      <c r="AG3100" s="82" t="e">
        <f t="shared" si="110"/>
        <v>#NUM!</v>
      </c>
      <c r="AH3100" s="82">
        <f>_xll.qlIndexFixing($Y$21,$AC3100,TRUE,_xll.ohTrigger(trigger))</f>
        <v>1.2563873675714023E-2</v>
      </c>
      <c r="AI3100" s="43" t="e">
        <f>_xll.qlIndexFixing($Y$6,$AC3100,TRUE,trigger)</f>
        <v>#NUM!</v>
      </c>
      <c r="AJ3100" s="45" t="e">
        <f t="shared" si="111"/>
        <v>#NUM!</v>
      </c>
    </row>
    <row r="3101" spans="28:36" x14ac:dyDescent="0.2">
      <c r="AB3101" s="114" t="s">
        <v>87</v>
      </c>
      <c r="AC3101" s="40">
        <f>_xll.qlInterestRateIndexFixingDate($Y$21,AD3101)</f>
        <v>61144</v>
      </c>
      <c r="AD3101" s="40">
        <f>_xll.qlCalendarAdvance(calendar,$AD3100,AB3101,,,trigger)</f>
        <v>61148</v>
      </c>
      <c r="AE3101" s="40">
        <f>_xll.qlInterestRateIndexMaturity($Y$21,AD3101,)</f>
        <v>61240</v>
      </c>
      <c r="AF3101" s="43" t="e">
        <f>_xll.qlTenorBasisValue(TenorBasis3M,AD3101,_xll.ohTrigger(trigger,$Y$36))</f>
        <v>#NUM!</v>
      </c>
      <c r="AG3101" s="82" t="e">
        <f t="shared" si="110"/>
        <v>#NUM!</v>
      </c>
      <c r="AH3101" s="82">
        <f>_xll.qlIndexFixing($Y$21,$AC3101,TRUE,_xll.ohTrigger(trigger))</f>
        <v>1.2569644905999863E-2</v>
      </c>
      <c r="AI3101" s="43" t="e">
        <f>_xll.qlIndexFixing($Y$6,$AC3101,TRUE,trigger)</f>
        <v>#NUM!</v>
      </c>
      <c r="AJ3101" s="45" t="e">
        <f t="shared" si="111"/>
        <v>#NUM!</v>
      </c>
    </row>
    <row r="3102" spans="28:36" x14ac:dyDescent="0.2">
      <c r="AB3102" s="114" t="s">
        <v>87</v>
      </c>
      <c r="AC3102" s="40">
        <f>_xll.qlInterestRateIndexFixingDate($Y$21,AD3102)</f>
        <v>61151</v>
      </c>
      <c r="AD3102" s="40">
        <f>_xll.qlCalendarAdvance(calendar,$AD3101,AB3102,,,trigger)</f>
        <v>61155</v>
      </c>
      <c r="AE3102" s="40">
        <f>_xll.qlInterestRateIndexMaturity($Y$21,AD3102,)</f>
        <v>61247</v>
      </c>
      <c r="AF3102" s="43" t="e">
        <f>_xll.qlTenorBasisValue(TenorBasis3M,AD3102,_xll.ohTrigger(trigger,$Y$36))</f>
        <v>#NUM!</v>
      </c>
      <c r="AG3102" s="82" t="e">
        <f t="shared" si="110"/>
        <v>#NUM!</v>
      </c>
      <c r="AH3102" s="82">
        <f>_xll.qlIndexFixing($Y$21,$AC3102,TRUE,_xll.ohTrigger(trigger))</f>
        <v>1.257540269423041E-2</v>
      </c>
      <c r="AI3102" s="43" t="e">
        <f>_xll.qlIndexFixing($Y$6,$AC3102,TRUE,trigger)</f>
        <v>#NUM!</v>
      </c>
      <c r="AJ3102" s="45" t="e">
        <f t="shared" si="111"/>
        <v>#NUM!</v>
      </c>
    </row>
    <row r="3103" spans="28:36" x14ac:dyDescent="0.2">
      <c r="AB3103" s="114" t="s">
        <v>87</v>
      </c>
      <c r="AC3103" s="40">
        <f>_xll.qlInterestRateIndexFixingDate($Y$21,AD3103)</f>
        <v>61158</v>
      </c>
      <c r="AD3103" s="40">
        <f>_xll.qlCalendarAdvance(calendar,$AD3102,AB3103,,,trigger)</f>
        <v>61162</v>
      </c>
      <c r="AE3103" s="40">
        <f>_xll.qlInterestRateIndexMaturity($Y$21,AD3103,)</f>
        <v>61254</v>
      </c>
      <c r="AF3103" s="43" t="e">
        <f>_xll.qlTenorBasisValue(TenorBasis3M,AD3103,_xll.ohTrigger(trigger,$Y$36))</f>
        <v>#NUM!</v>
      </c>
      <c r="AG3103" s="82" t="e">
        <f t="shared" si="110"/>
        <v>#NUM!</v>
      </c>
      <c r="AH3103" s="82">
        <f>_xll.qlIndexFixing($Y$21,$AC3103,TRUE,_xll.ohTrigger(trigger))</f>
        <v>1.258114704034397E-2</v>
      </c>
      <c r="AI3103" s="43" t="e">
        <f>_xll.qlIndexFixing($Y$6,$AC3103,TRUE,trigger)</f>
        <v>#NUM!</v>
      </c>
      <c r="AJ3103" s="45" t="e">
        <f t="shared" si="111"/>
        <v>#NUM!</v>
      </c>
    </row>
    <row r="3104" spans="28:36" x14ac:dyDescent="0.2">
      <c r="AB3104" s="114" t="s">
        <v>87</v>
      </c>
      <c r="AC3104" s="40">
        <f>_xll.qlInterestRateIndexFixingDate($Y$21,AD3104)</f>
        <v>61165</v>
      </c>
      <c r="AD3104" s="40">
        <f>_xll.qlCalendarAdvance(calendar,$AD3103,AB3104,,,trigger)</f>
        <v>61169</v>
      </c>
      <c r="AE3104" s="40">
        <f>_xll.qlInterestRateIndexMaturity($Y$21,AD3104,)</f>
        <v>61261</v>
      </c>
      <c r="AF3104" s="43" t="e">
        <f>_xll.qlTenorBasisValue(TenorBasis3M,AD3104,_xll.ohTrigger(trigger,$Y$36))</f>
        <v>#NUM!</v>
      </c>
      <c r="AG3104" s="82" t="e">
        <f t="shared" si="110"/>
        <v>#NUM!</v>
      </c>
      <c r="AH3104" s="82">
        <f>_xll.qlIndexFixing($Y$21,$AC3104,TRUE,_xll.ohTrigger(trigger))</f>
        <v>1.2586877944283202E-2</v>
      </c>
      <c r="AI3104" s="43" t="e">
        <f>_xll.qlIndexFixing($Y$6,$AC3104,TRUE,trigger)</f>
        <v>#NUM!</v>
      </c>
      <c r="AJ3104" s="45" t="e">
        <f t="shared" si="111"/>
        <v>#NUM!</v>
      </c>
    </row>
    <row r="3105" spans="28:36" x14ac:dyDescent="0.2">
      <c r="AB3105" s="114" t="s">
        <v>87</v>
      </c>
      <c r="AC3105" s="40">
        <f>_xll.qlInterestRateIndexFixingDate($Y$21,AD3105)</f>
        <v>61172</v>
      </c>
      <c r="AD3105" s="40">
        <f>_xll.qlCalendarAdvance(calendar,$AD3104,AB3105,,,trigger)</f>
        <v>61176</v>
      </c>
      <c r="AE3105" s="40">
        <f>_xll.qlInterestRateIndexMaturity($Y$21,AD3105,)</f>
        <v>61268</v>
      </c>
      <c r="AF3105" s="43" t="e">
        <f>_xll.qlTenorBasisValue(TenorBasis3M,AD3105,_xll.ohTrigger(trigger,$Y$36))</f>
        <v>#NUM!</v>
      </c>
      <c r="AG3105" s="82" t="e">
        <f t="shared" si="110"/>
        <v>#NUM!</v>
      </c>
      <c r="AH3105" s="82">
        <f>_xll.qlIndexFixing($Y$21,$AC3105,TRUE,_xll.ohTrigger(trigger))</f>
        <v>1.259259540598902E-2</v>
      </c>
      <c r="AI3105" s="43" t="e">
        <f>_xll.qlIndexFixing($Y$6,$AC3105,TRUE,trigger)</f>
        <v>#NUM!</v>
      </c>
      <c r="AJ3105" s="45" t="e">
        <f t="shared" si="111"/>
        <v>#NUM!</v>
      </c>
    </row>
    <row r="3106" spans="28:36" x14ac:dyDescent="0.2">
      <c r="AB3106" s="114" t="s">
        <v>87</v>
      </c>
      <c r="AC3106" s="40">
        <f>_xll.qlInterestRateIndexFixingDate($Y$21,AD3106)</f>
        <v>61179</v>
      </c>
      <c r="AD3106" s="40">
        <f>_xll.qlCalendarAdvance(calendar,$AD3105,AB3106,,,trigger)</f>
        <v>61183</v>
      </c>
      <c r="AE3106" s="40">
        <f>_xll.qlInterestRateIndexMaturity($Y$21,AD3106,)</f>
        <v>61275</v>
      </c>
      <c r="AF3106" s="43" t="e">
        <f>_xll.qlTenorBasisValue(TenorBasis3M,AD3106,_xll.ohTrigger(trigger,$Y$36))</f>
        <v>#NUM!</v>
      </c>
      <c r="AG3106" s="82" t="e">
        <f t="shared" si="110"/>
        <v>#NUM!</v>
      </c>
      <c r="AH3106" s="82">
        <f>_xll.qlIndexFixing($Y$21,$AC3106,TRUE,_xll.ohTrigger(trigger))</f>
        <v>1.2598299425400604E-2</v>
      </c>
      <c r="AI3106" s="43" t="e">
        <f>_xll.qlIndexFixing($Y$6,$AC3106,TRUE,trigger)</f>
        <v>#NUM!</v>
      </c>
      <c r="AJ3106" s="45" t="e">
        <f t="shared" si="111"/>
        <v>#NUM!</v>
      </c>
    </row>
    <row r="3107" spans="28:36" x14ac:dyDescent="0.2">
      <c r="AB3107" s="114" t="s">
        <v>87</v>
      </c>
      <c r="AC3107" s="40">
        <f>_xll.qlInterestRateIndexFixingDate($Y$21,AD3107)</f>
        <v>61186</v>
      </c>
      <c r="AD3107" s="40">
        <f>_xll.qlCalendarAdvance(calendar,$AD3106,AB3107,,,trigger)</f>
        <v>61190</v>
      </c>
      <c r="AE3107" s="40">
        <f>_xll.qlInterestRateIndexMaturity($Y$21,AD3107,)</f>
        <v>61282</v>
      </c>
      <c r="AF3107" s="43" t="e">
        <f>_xll.qlTenorBasisValue(TenorBasis3M,AD3107,_xll.ohTrigger(trigger,$Y$36))</f>
        <v>#NUM!</v>
      </c>
      <c r="AG3107" s="82" t="e">
        <f t="shared" si="110"/>
        <v>#NUM!</v>
      </c>
      <c r="AH3107" s="82">
        <f>_xll.qlIndexFixing($Y$21,$AC3107,TRUE,_xll.ohTrigger(trigger))</f>
        <v>1.2603990002462345E-2</v>
      </c>
      <c r="AI3107" s="43" t="e">
        <f>_xll.qlIndexFixing($Y$6,$AC3107,TRUE,trigger)</f>
        <v>#NUM!</v>
      </c>
      <c r="AJ3107" s="45" t="e">
        <f t="shared" si="111"/>
        <v>#NUM!</v>
      </c>
    </row>
    <row r="3108" spans="28:36" x14ac:dyDescent="0.2">
      <c r="AB3108" s="114" t="s">
        <v>87</v>
      </c>
      <c r="AC3108" s="40">
        <f>_xll.qlInterestRateIndexFixingDate($Y$21,AD3108)</f>
        <v>61193</v>
      </c>
      <c r="AD3108" s="40">
        <f>_xll.qlCalendarAdvance(calendar,$AD3107,AB3108,,,trigger)</f>
        <v>61197</v>
      </c>
      <c r="AE3108" s="40">
        <f>_xll.qlInterestRateIndexMaturity($Y$21,AD3108,)</f>
        <v>61289</v>
      </c>
      <c r="AF3108" s="43" t="e">
        <f>_xll.qlTenorBasisValue(TenorBasis3M,AD3108,_xll.ohTrigger(trigger,$Y$36))</f>
        <v>#NUM!</v>
      </c>
      <c r="AG3108" s="82" t="e">
        <f t="shared" si="110"/>
        <v>#NUM!</v>
      </c>
      <c r="AH3108" s="82">
        <f>_xll.qlIndexFixing($Y$21,$AC3108,TRUE,_xll.ohTrigger(trigger))</f>
        <v>1.2609667137113425E-2</v>
      </c>
      <c r="AI3108" s="43" t="e">
        <f>_xll.qlIndexFixing($Y$6,$AC3108,TRUE,trigger)</f>
        <v>#NUM!</v>
      </c>
      <c r="AJ3108" s="45" t="e">
        <f t="shared" si="111"/>
        <v>#NUM!</v>
      </c>
    </row>
    <row r="3109" spans="28:36" x14ac:dyDescent="0.2">
      <c r="AB3109" s="114" t="s">
        <v>87</v>
      </c>
      <c r="AC3109" s="40">
        <f>_xll.qlInterestRateIndexFixingDate($Y$21,AD3109)</f>
        <v>61200</v>
      </c>
      <c r="AD3109" s="40">
        <f>_xll.qlCalendarAdvance(calendar,$AD3108,AB3109,,,trigger)</f>
        <v>61204</v>
      </c>
      <c r="AE3109" s="40">
        <f>_xll.qlInterestRateIndexMaturity($Y$21,AD3109,)</f>
        <v>61296</v>
      </c>
      <c r="AF3109" s="43" t="e">
        <f>_xll.qlTenorBasisValue(TenorBasis3M,AD3109,_xll.ohTrigger(trigger,$Y$36))</f>
        <v>#NUM!</v>
      </c>
      <c r="AG3109" s="82" t="e">
        <f t="shared" si="110"/>
        <v>#NUM!</v>
      </c>
      <c r="AH3109" s="82">
        <f>_xll.qlIndexFixing($Y$21,$AC3109,TRUE,_xll.ohTrigger(trigger))</f>
        <v>1.2615330829297363E-2</v>
      </c>
      <c r="AI3109" s="43" t="e">
        <f>_xll.qlIndexFixing($Y$6,$AC3109,TRUE,trigger)</f>
        <v>#NUM!</v>
      </c>
      <c r="AJ3109" s="45" t="e">
        <f t="shared" si="111"/>
        <v>#NUM!</v>
      </c>
    </row>
    <row r="3110" spans="28:36" x14ac:dyDescent="0.2">
      <c r="AB3110" s="114" t="s">
        <v>87</v>
      </c>
      <c r="AC3110" s="40">
        <f>_xll.qlInterestRateIndexFixingDate($Y$21,AD3110)</f>
        <v>61207</v>
      </c>
      <c r="AD3110" s="40">
        <f>_xll.qlCalendarAdvance(calendar,$AD3109,AB3110,,,trigger)</f>
        <v>61211</v>
      </c>
      <c r="AE3110" s="40">
        <f>_xll.qlInterestRateIndexMaturity($Y$21,AD3110,)</f>
        <v>61303</v>
      </c>
      <c r="AF3110" s="43" t="e">
        <f>_xll.qlTenorBasisValue(TenorBasis3M,AD3110,_xll.ohTrigger(trigger,$Y$36))</f>
        <v>#NUM!</v>
      </c>
      <c r="AG3110" s="82" t="e">
        <f t="shared" si="110"/>
        <v>#NUM!</v>
      </c>
      <c r="AH3110" s="82">
        <f>_xll.qlIndexFixing($Y$21,$AC3110,TRUE,_xll.ohTrigger(trigger))</f>
        <v>1.2620981078954211E-2</v>
      </c>
      <c r="AI3110" s="43" t="e">
        <f>_xll.qlIndexFixing($Y$6,$AC3110,TRUE,trigger)</f>
        <v>#NUM!</v>
      </c>
      <c r="AJ3110" s="45" t="e">
        <f t="shared" si="111"/>
        <v>#NUM!</v>
      </c>
    </row>
    <row r="3111" spans="28:36" x14ac:dyDescent="0.2">
      <c r="AB3111" s="114" t="s">
        <v>87</v>
      </c>
      <c r="AC3111" s="40">
        <f>_xll.qlInterestRateIndexFixingDate($Y$21,AD3111)</f>
        <v>61214</v>
      </c>
      <c r="AD3111" s="40">
        <f>_xll.qlCalendarAdvance(calendar,$AD3110,AB3111,,,trigger)</f>
        <v>61218</v>
      </c>
      <c r="AE3111" s="40">
        <f>_xll.qlInterestRateIndexMaturity($Y$21,AD3111,)</f>
        <v>61310</v>
      </c>
      <c r="AF3111" s="43" t="e">
        <f>_xll.qlTenorBasisValue(TenorBasis3M,AD3111,_xll.ohTrigger(trigger,$Y$36))</f>
        <v>#NUM!</v>
      </c>
      <c r="AG3111" s="82" t="e">
        <f t="shared" si="110"/>
        <v>#NUM!</v>
      </c>
      <c r="AH3111" s="82">
        <f>_xll.qlIndexFixing($Y$21,$AC3111,TRUE,_xll.ohTrigger(trigger))</f>
        <v>1.2626617886026622E-2</v>
      </c>
      <c r="AI3111" s="43" t="e">
        <f>_xll.qlIndexFixing($Y$6,$AC3111,TRUE,trigger)</f>
        <v>#NUM!</v>
      </c>
      <c r="AJ3111" s="45" t="e">
        <f t="shared" si="111"/>
        <v>#NUM!</v>
      </c>
    </row>
    <row r="3112" spans="28:36" x14ac:dyDescent="0.2">
      <c r="AB3112" s="114" t="s">
        <v>87</v>
      </c>
      <c r="AC3112" s="40">
        <f>_xll.qlInterestRateIndexFixingDate($Y$21,AD3112)</f>
        <v>61221</v>
      </c>
      <c r="AD3112" s="40">
        <f>_xll.qlCalendarAdvance(calendar,$AD3111,AB3112,,,trigger)</f>
        <v>61225</v>
      </c>
      <c r="AE3112" s="40">
        <f>_xll.qlInterestRateIndexMaturity($Y$21,AD3112,)</f>
        <v>61317</v>
      </c>
      <c r="AF3112" s="43" t="e">
        <f>_xll.qlTenorBasisValue(TenorBasis3M,AD3112,_xll.ohTrigger(trigger,$Y$36))</f>
        <v>#NUM!</v>
      </c>
      <c r="AG3112" s="82" t="e">
        <f t="shared" si="110"/>
        <v>#NUM!</v>
      </c>
      <c r="AH3112" s="82">
        <f>_xll.qlIndexFixing($Y$21,$AC3112,TRUE,_xll.ohTrigger(trigger))</f>
        <v>1.2632241250456382E-2</v>
      </c>
      <c r="AI3112" s="43" t="e">
        <f>_xll.qlIndexFixing($Y$6,$AC3112,TRUE,trigger)</f>
        <v>#NUM!</v>
      </c>
      <c r="AJ3112" s="45" t="e">
        <f t="shared" si="111"/>
        <v>#NUM!</v>
      </c>
    </row>
    <row r="3113" spans="28:36" x14ac:dyDescent="0.2">
      <c r="AB3113" s="114" t="s">
        <v>87</v>
      </c>
      <c r="AC3113" s="40">
        <f>_xll.qlInterestRateIndexFixingDate($Y$21,AD3113)</f>
        <v>61228</v>
      </c>
      <c r="AD3113" s="40">
        <f>_xll.qlCalendarAdvance(calendar,$AD3112,AB3113,,,trigger)</f>
        <v>61232</v>
      </c>
      <c r="AE3113" s="40">
        <f>_xll.qlInterestRateIndexMaturity($Y$21,AD3113,)</f>
        <v>61324</v>
      </c>
      <c r="AF3113" s="43" t="e">
        <f>_xll.qlTenorBasisValue(TenorBasis3M,AD3113,_xll.ohTrigger(trigger,$Y$36))</f>
        <v>#NUM!</v>
      </c>
      <c r="AG3113" s="82" t="e">
        <f t="shared" si="110"/>
        <v>#NUM!</v>
      </c>
      <c r="AH3113" s="82">
        <f>_xll.qlIndexFixing($Y$21,$AC3113,TRUE,_xll.ohTrigger(trigger))</f>
        <v>1.2637851172187013E-2</v>
      </c>
      <c r="AI3113" s="43" t="e">
        <f>_xll.qlIndexFixing($Y$6,$AC3113,TRUE,trigger)</f>
        <v>#NUM!</v>
      </c>
      <c r="AJ3113" s="45" t="e">
        <f t="shared" si="111"/>
        <v>#NUM!</v>
      </c>
    </row>
    <row r="3114" spans="28:36" x14ac:dyDescent="0.2">
      <c r="AB3114" s="114" t="s">
        <v>87</v>
      </c>
      <c r="AC3114" s="40">
        <f>_xll.qlInterestRateIndexFixingDate($Y$21,AD3114)</f>
        <v>61235</v>
      </c>
      <c r="AD3114" s="40">
        <f>_xll.qlCalendarAdvance(calendar,$AD3113,AB3114,,,trigger)</f>
        <v>61239</v>
      </c>
      <c r="AE3114" s="40">
        <f>_xll.qlInterestRateIndexMaturity($Y$21,AD3114,)</f>
        <v>61331</v>
      </c>
      <c r="AF3114" s="43" t="e">
        <f>_xll.qlTenorBasisValue(TenorBasis3M,AD3114,_xll.ohTrigger(trigger,$Y$36))</f>
        <v>#NUM!</v>
      </c>
      <c r="AG3114" s="82" t="e">
        <f t="shared" si="110"/>
        <v>#NUM!</v>
      </c>
      <c r="AH3114" s="82">
        <f>_xll.qlIndexFixing($Y$21,$AC3114,TRUE,_xll.ohTrigger(trigger))</f>
        <v>1.2643447651159436E-2</v>
      </c>
      <c r="AI3114" s="43" t="e">
        <f>_xll.qlIndexFixing($Y$6,$AC3114,TRUE,trigger)</f>
        <v>#NUM!</v>
      </c>
      <c r="AJ3114" s="45" t="e">
        <f t="shared" si="111"/>
        <v>#NUM!</v>
      </c>
    </row>
    <row r="3115" spans="28:36" x14ac:dyDescent="0.2">
      <c r="AB3115" s="114" t="s">
        <v>87</v>
      </c>
      <c r="AC3115" s="40">
        <f>_xll.qlInterestRateIndexFixingDate($Y$21,AD3115)</f>
        <v>61242</v>
      </c>
      <c r="AD3115" s="40">
        <f>_xll.qlCalendarAdvance(calendar,$AD3114,AB3115,,,trigger)</f>
        <v>61246</v>
      </c>
      <c r="AE3115" s="40">
        <f>_xll.qlInterestRateIndexMaturity($Y$21,AD3115,)</f>
        <v>61337</v>
      </c>
      <c r="AF3115" s="43" t="e">
        <f>_xll.qlTenorBasisValue(TenorBasis3M,AD3115,_xll.ohTrigger(trigger,$Y$36))</f>
        <v>#NUM!</v>
      </c>
      <c r="AG3115" s="82" t="e">
        <f t="shared" si="110"/>
        <v>#NUM!</v>
      </c>
      <c r="AH3115" s="82">
        <f>_xll.qlIndexFixing($Y$21,$AC3115,TRUE,_xll.ohTrigger(trigger))</f>
        <v>1.2648412474077934E-2</v>
      </c>
      <c r="AI3115" s="43" t="e">
        <f>_xll.qlIndexFixing($Y$6,$AC3115,TRUE,trigger)</f>
        <v>#NUM!</v>
      </c>
      <c r="AJ3115" s="45" t="e">
        <f t="shared" si="111"/>
        <v>#NUM!</v>
      </c>
    </row>
    <row r="3116" spans="28:36" x14ac:dyDescent="0.2">
      <c r="AB3116" s="114" t="s">
        <v>87</v>
      </c>
      <c r="AC3116" s="40">
        <f>_xll.qlInterestRateIndexFixingDate($Y$21,AD3116)</f>
        <v>61249</v>
      </c>
      <c r="AD3116" s="40">
        <f>_xll.qlCalendarAdvance(calendar,$AD3115,AB3116,,,trigger)</f>
        <v>61253</v>
      </c>
      <c r="AE3116" s="40">
        <f>_xll.qlInterestRateIndexMaturity($Y$21,AD3116,)</f>
        <v>61344</v>
      </c>
      <c r="AF3116" s="43" t="e">
        <f>_xll.qlTenorBasisValue(TenorBasis3M,AD3116,_xll.ohTrigger(trigger,$Y$36))</f>
        <v>#NUM!</v>
      </c>
      <c r="AG3116" s="82" t="e">
        <f t="shared" si="110"/>
        <v>#NUM!</v>
      </c>
      <c r="AH3116" s="82">
        <f>_xll.qlIndexFixing($Y$21,$AC3116,TRUE,_xll.ohTrigger(trigger))</f>
        <v>1.2653982832126164E-2</v>
      </c>
      <c r="AI3116" s="43" t="e">
        <f>_xll.qlIndexFixing($Y$6,$AC3116,TRUE,trigger)</f>
        <v>#NUM!</v>
      </c>
      <c r="AJ3116" s="45" t="e">
        <f t="shared" si="111"/>
        <v>#NUM!</v>
      </c>
    </row>
    <row r="3117" spans="28:36" x14ac:dyDescent="0.2">
      <c r="AB3117" s="114" t="s">
        <v>87</v>
      </c>
      <c r="AC3117" s="40">
        <f>_xll.qlInterestRateIndexFixingDate($Y$21,AD3117)</f>
        <v>61256</v>
      </c>
      <c r="AD3117" s="40">
        <f>_xll.qlCalendarAdvance(calendar,$AD3116,AB3117,,,trigger)</f>
        <v>61260</v>
      </c>
      <c r="AE3117" s="40">
        <f>_xll.qlInterestRateIndexMaturity($Y$21,AD3117,)</f>
        <v>61351</v>
      </c>
      <c r="AF3117" s="43" t="e">
        <f>_xll.qlTenorBasisValue(TenorBasis3M,AD3117,_xll.ohTrigger(trigger,$Y$36))</f>
        <v>#NUM!</v>
      </c>
      <c r="AG3117" s="82" t="e">
        <f t="shared" si="110"/>
        <v>#NUM!</v>
      </c>
      <c r="AH3117" s="82">
        <f>_xll.qlIndexFixing($Y$21,$AC3117,TRUE,_xll.ohTrigger(trigger))</f>
        <v>1.2659539747635005E-2</v>
      </c>
      <c r="AI3117" s="43" t="e">
        <f>_xll.qlIndexFixing($Y$6,$AC3117,TRUE,trigger)</f>
        <v>#NUM!</v>
      </c>
      <c r="AJ3117" s="45" t="e">
        <f t="shared" si="111"/>
        <v>#NUM!</v>
      </c>
    </row>
    <row r="3118" spans="28:36" x14ac:dyDescent="0.2">
      <c r="AB3118" s="114" t="s">
        <v>87</v>
      </c>
      <c r="AC3118" s="40">
        <f>_xll.qlInterestRateIndexFixingDate($Y$21,AD3118)</f>
        <v>61263</v>
      </c>
      <c r="AD3118" s="40">
        <f>_xll.qlCalendarAdvance(calendar,$AD3117,AB3118,,,trigger)</f>
        <v>61267</v>
      </c>
      <c r="AE3118" s="40">
        <f>_xll.qlInterestRateIndexMaturity($Y$21,AD3118,)</f>
        <v>61358</v>
      </c>
      <c r="AF3118" s="43" t="e">
        <f>_xll.qlTenorBasisValue(TenorBasis3M,AD3118,_xll.ohTrigger(trigger,$Y$36))</f>
        <v>#NUM!</v>
      </c>
      <c r="AG3118" s="82" t="e">
        <f t="shared" si="110"/>
        <v>#NUM!</v>
      </c>
      <c r="AH3118" s="82">
        <f>_xll.qlIndexFixing($Y$21,$AC3118,TRUE,_xll.ohTrigger(trigger))</f>
        <v>1.2665083220548238E-2</v>
      </c>
      <c r="AI3118" s="43" t="e">
        <f>_xll.qlIndexFixing($Y$6,$AC3118,TRUE,trigger)</f>
        <v>#NUM!</v>
      </c>
      <c r="AJ3118" s="45" t="e">
        <f t="shared" si="111"/>
        <v>#NUM!</v>
      </c>
    </row>
    <row r="3119" spans="28:36" x14ac:dyDescent="0.2">
      <c r="AB3119" s="114" t="s">
        <v>87</v>
      </c>
      <c r="AC3119" s="40">
        <f>_xll.qlInterestRateIndexFixingDate($Y$21,AD3119)</f>
        <v>61270</v>
      </c>
      <c r="AD3119" s="40">
        <f>_xll.qlCalendarAdvance(calendar,$AD3118,AB3119,,,trigger)</f>
        <v>61274</v>
      </c>
      <c r="AE3119" s="40">
        <f>_xll.qlInterestRateIndexMaturity($Y$21,AD3119,)</f>
        <v>61366</v>
      </c>
      <c r="AF3119" s="43" t="e">
        <f>_xll.qlTenorBasisValue(TenorBasis3M,AD3119,_xll.ohTrigger(trigger,$Y$36))</f>
        <v>#NUM!</v>
      </c>
      <c r="AG3119" s="82" t="e">
        <f t="shared" si="110"/>
        <v>#NUM!</v>
      </c>
      <c r="AH3119" s="82">
        <f>_xll.qlIndexFixing($Y$21,$AC3119,TRUE,_xll.ohTrigger(trigger))</f>
        <v>1.2671228402647368E-2</v>
      </c>
      <c r="AI3119" s="43" t="e">
        <f>_xll.qlIndexFixing($Y$6,$AC3119,TRUE,trigger)</f>
        <v>#NUM!</v>
      </c>
      <c r="AJ3119" s="45" t="e">
        <f t="shared" si="111"/>
        <v>#NUM!</v>
      </c>
    </row>
    <row r="3120" spans="28:36" x14ac:dyDescent="0.2">
      <c r="AB3120" s="114" t="s">
        <v>87</v>
      </c>
      <c r="AC3120" s="40">
        <f>_xll.qlInterestRateIndexFixingDate($Y$21,AD3120)</f>
        <v>61277</v>
      </c>
      <c r="AD3120" s="40">
        <f>_xll.qlCalendarAdvance(calendar,$AD3119,AB3120,,,trigger)</f>
        <v>61281</v>
      </c>
      <c r="AE3120" s="40">
        <f>_xll.qlInterestRateIndexMaturity($Y$21,AD3120,)</f>
        <v>61373</v>
      </c>
      <c r="AF3120" s="43" t="e">
        <f>_xll.qlTenorBasisValue(TenorBasis3M,AD3120,_xll.ohTrigger(trigger,$Y$36))</f>
        <v>#NUM!</v>
      </c>
      <c r="AG3120" s="82" t="e">
        <f t="shared" si="110"/>
        <v>#NUM!</v>
      </c>
      <c r="AH3120" s="82">
        <f>_xll.qlIndexFixing($Y$21,$AC3120,TRUE,_xll.ohTrigger(trigger))</f>
        <v>1.2676744223871484E-2</v>
      </c>
      <c r="AI3120" s="43" t="e">
        <f>_xll.qlIndexFixing($Y$6,$AC3120,TRUE,trigger)</f>
        <v>#NUM!</v>
      </c>
      <c r="AJ3120" s="45" t="e">
        <f t="shared" si="111"/>
        <v>#NUM!</v>
      </c>
    </row>
    <row r="3121" spans="28:36" x14ac:dyDescent="0.2">
      <c r="AB3121" s="114" t="s">
        <v>87</v>
      </c>
      <c r="AC3121" s="40">
        <f>_xll.qlInterestRateIndexFixingDate($Y$21,AD3121)</f>
        <v>61284</v>
      </c>
      <c r="AD3121" s="40">
        <f>_xll.qlCalendarAdvance(calendar,$AD3120,AB3121,,,trigger)</f>
        <v>61288</v>
      </c>
      <c r="AE3121" s="40">
        <f>_xll.qlInterestRateIndexMaturity($Y$21,AD3121,)</f>
        <v>61380</v>
      </c>
      <c r="AF3121" s="43" t="e">
        <f>_xll.qlTenorBasisValue(TenorBasis3M,AD3121,_xll.ohTrigger(trigger,$Y$36))</f>
        <v>#NUM!</v>
      </c>
      <c r="AG3121" s="82" t="e">
        <f t="shared" si="110"/>
        <v>#NUM!</v>
      </c>
      <c r="AH3121" s="82">
        <f>_xll.qlIndexFixing($Y$21,$AC3121,TRUE,_xll.ohTrigger(trigger))</f>
        <v>1.2682246601935969E-2</v>
      </c>
      <c r="AI3121" s="43" t="e">
        <f>_xll.qlIndexFixing($Y$6,$AC3121,TRUE,trigger)</f>
        <v>#NUM!</v>
      </c>
      <c r="AJ3121" s="45" t="e">
        <f t="shared" si="111"/>
        <v>#NUM!</v>
      </c>
    </row>
    <row r="3122" spans="28:36" x14ac:dyDescent="0.2">
      <c r="AB3122" s="114" t="s">
        <v>87</v>
      </c>
      <c r="AC3122" s="40">
        <f>_xll.qlInterestRateIndexFixingDate($Y$21,AD3122)</f>
        <v>61291</v>
      </c>
      <c r="AD3122" s="40">
        <f>_xll.qlCalendarAdvance(calendar,$AD3121,AB3122,,,trigger)</f>
        <v>61295</v>
      </c>
      <c r="AE3122" s="40">
        <f>_xll.qlInterestRateIndexMaturity($Y$21,AD3122,)</f>
        <v>61387</v>
      </c>
      <c r="AF3122" s="43" t="e">
        <f>_xll.qlTenorBasisValue(TenorBasis3M,AD3122,_xll.ohTrigger(trigger,$Y$36))</f>
        <v>#NUM!</v>
      </c>
      <c r="AG3122" s="82" t="e">
        <f t="shared" si="110"/>
        <v>#NUM!</v>
      </c>
      <c r="AH3122" s="82">
        <f>_xll.qlIndexFixing($Y$21,$AC3122,TRUE,_xll.ohTrigger(trigger))</f>
        <v>1.2687735536786955E-2</v>
      </c>
      <c r="AI3122" s="43" t="e">
        <f>_xll.qlIndexFixing($Y$6,$AC3122,TRUE,trigger)</f>
        <v>#NUM!</v>
      </c>
      <c r="AJ3122" s="45" t="e">
        <f t="shared" si="111"/>
        <v>#NUM!</v>
      </c>
    </row>
    <row r="3123" spans="28:36" x14ac:dyDescent="0.2">
      <c r="AB3123" s="114" t="s">
        <v>87</v>
      </c>
      <c r="AC3123" s="40">
        <f>_xll.qlInterestRateIndexFixingDate($Y$21,AD3123)</f>
        <v>61298</v>
      </c>
      <c r="AD3123" s="40">
        <f>_xll.qlCalendarAdvance(calendar,$AD3122,AB3123,,,trigger)</f>
        <v>61302</v>
      </c>
      <c r="AE3123" s="40">
        <f>_xll.qlInterestRateIndexMaturity($Y$21,AD3123,)</f>
        <v>61394</v>
      </c>
      <c r="AF3123" s="43" t="e">
        <f>_xll.qlTenorBasisValue(TenorBasis3M,AD3123,_xll.ohTrigger(trigger,$Y$36))</f>
        <v>#NUM!</v>
      </c>
      <c r="AG3123" s="82" t="e">
        <f t="shared" si="110"/>
        <v>#NUM!</v>
      </c>
      <c r="AH3123" s="82">
        <f>_xll.qlIndexFixing($Y$21,$AC3123,TRUE,_xll.ohTrigger(trigger))</f>
        <v>1.2693211028368836E-2</v>
      </c>
      <c r="AI3123" s="43" t="e">
        <f>_xll.qlIndexFixing($Y$6,$AC3123,TRUE,trigger)</f>
        <v>#NUM!</v>
      </c>
      <c r="AJ3123" s="45" t="e">
        <f t="shared" si="111"/>
        <v>#NUM!</v>
      </c>
    </row>
    <row r="3124" spans="28:36" x14ac:dyDescent="0.2">
      <c r="AB3124" s="114" t="s">
        <v>87</v>
      </c>
      <c r="AC3124" s="40">
        <f>_xll.qlInterestRateIndexFixingDate($Y$21,AD3124)</f>
        <v>61305</v>
      </c>
      <c r="AD3124" s="40">
        <f>_xll.qlCalendarAdvance(calendar,$AD3123,AB3124,,,trigger)</f>
        <v>61309</v>
      </c>
      <c r="AE3124" s="40">
        <f>_xll.qlInterestRateIndexMaturity($Y$21,AD3124,)</f>
        <v>61401</v>
      </c>
      <c r="AF3124" s="43" t="e">
        <f>_xll.qlTenorBasisValue(TenorBasis3M,AD3124,_xll.ohTrigger(trigger,$Y$36))</f>
        <v>#NUM!</v>
      </c>
      <c r="AG3124" s="82" t="e">
        <f t="shared" si="110"/>
        <v>#NUM!</v>
      </c>
      <c r="AH3124" s="82">
        <f>_xll.qlIndexFixing($Y$21,$AC3124,TRUE,_xll.ohTrigger(trigger))</f>
        <v>1.2698673076622527E-2</v>
      </c>
      <c r="AI3124" s="43" t="e">
        <f>_xll.qlIndexFixing($Y$6,$AC3124,TRUE,trigger)</f>
        <v>#NUM!</v>
      </c>
      <c r="AJ3124" s="45" t="e">
        <f t="shared" si="111"/>
        <v>#NUM!</v>
      </c>
    </row>
    <row r="3125" spans="28:36" x14ac:dyDescent="0.2">
      <c r="AB3125" s="114" t="s">
        <v>87</v>
      </c>
      <c r="AC3125" s="40">
        <f>_xll.qlInterestRateIndexFixingDate($Y$21,AD3125)</f>
        <v>61312</v>
      </c>
      <c r="AD3125" s="40">
        <f>_xll.qlCalendarAdvance(calendar,$AD3124,AB3125,,,trigger)</f>
        <v>61316</v>
      </c>
      <c r="AE3125" s="40">
        <f>_xll.qlInterestRateIndexMaturity($Y$21,AD3125,)</f>
        <v>61408</v>
      </c>
      <c r="AF3125" s="43" t="e">
        <f>_xll.qlTenorBasisValue(TenorBasis3M,AD3125,_xll.ohTrigger(trigger,$Y$36))</f>
        <v>#NUM!</v>
      </c>
      <c r="AG3125" s="82" t="e">
        <f t="shared" si="110"/>
        <v>#NUM!</v>
      </c>
      <c r="AH3125" s="82">
        <f>_xll.qlIndexFixing($Y$21,$AC3125,TRUE,_xll.ohTrigger(trigger))</f>
        <v>1.2704121681494157E-2</v>
      </c>
      <c r="AI3125" s="43" t="e">
        <f>_xll.qlIndexFixing($Y$6,$AC3125,TRUE,trigger)</f>
        <v>#NUM!</v>
      </c>
      <c r="AJ3125" s="45" t="e">
        <f t="shared" si="111"/>
        <v>#NUM!</v>
      </c>
    </row>
    <row r="3126" spans="28:36" x14ac:dyDescent="0.2">
      <c r="AB3126" s="114" t="s">
        <v>87</v>
      </c>
      <c r="AC3126" s="40">
        <f>_xll.qlInterestRateIndexFixingDate($Y$21,AD3126)</f>
        <v>61319</v>
      </c>
      <c r="AD3126" s="40">
        <f>_xll.qlCalendarAdvance(calendar,$AD3125,AB3126,,,trigger)</f>
        <v>61323</v>
      </c>
      <c r="AE3126" s="40">
        <f>_xll.qlInterestRateIndexMaturity($Y$21,AD3126,)</f>
        <v>61415</v>
      </c>
      <c r="AF3126" s="43" t="e">
        <f>_xll.qlTenorBasisValue(TenorBasis3M,AD3126,_xll.ohTrigger(trigger,$Y$36))</f>
        <v>#NUM!</v>
      </c>
      <c r="AG3126" s="82" t="e">
        <f t="shared" si="110"/>
        <v>#NUM!</v>
      </c>
      <c r="AH3126" s="82">
        <f>_xll.qlIndexFixing($Y$21,$AC3126,TRUE,_xll.ohTrigger(trigger))</f>
        <v>1.2709556842926384E-2</v>
      </c>
      <c r="AI3126" s="43" t="e">
        <f>_xll.qlIndexFixing($Y$6,$AC3126,TRUE,trigger)</f>
        <v>#NUM!</v>
      </c>
      <c r="AJ3126" s="45" t="e">
        <f t="shared" si="111"/>
        <v>#NUM!</v>
      </c>
    </row>
    <row r="3127" spans="28:36" x14ac:dyDescent="0.2">
      <c r="AB3127" s="114" t="s">
        <v>87</v>
      </c>
      <c r="AC3127" s="40">
        <f>_xll.qlInterestRateIndexFixingDate($Y$21,AD3127)</f>
        <v>61326</v>
      </c>
      <c r="AD3127" s="40">
        <f>_xll.qlCalendarAdvance(calendar,$AD3126,AB3127,,,trigger)</f>
        <v>61330</v>
      </c>
      <c r="AE3127" s="40">
        <f>_xll.qlInterestRateIndexMaturity($Y$21,AD3127,)</f>
        <v>61422</v>
      </c>
      <c r="AF3127" s="43" t="e">
        <f>_xll.qlTenorBasisValue(TenorBasis3M,AD3127,_xll.ohTrigger(trigger,$Y$36))</f>
        <v>#NUM!</v>
      </c>
      <c r="AG3127" s="82" t="e">
        <f t="shared" si="110"/>
        <v>#NUM!</v>
      </c>
      <c r="AH3127" s="82">
        <f>_xll.qlIndexFixing($Y$21,$AC3127,TRUE,_xll.ohTrigger(trigger))</f>
        <v>1.2714978560865333E-2</v>
      </c>
      <c r="AI3127" s="43" t="e">
        <f>_xll.qlIndexFixing($Y$6,$AC3127,TRUE,trigger)</f>
        <v>#NUM!</v>
      </c>
      <c r="AJ3127" s="45" t="e">
        <f t="shared" si="111"/>
        <v>#NUM!</v>
      </c>
    </row>
    <row r="3128" spans="28:36" x14ac:dyDescent="0.2">
      <c r="AB3128" s="114" t="s">
        <v>87</v>
      </c>
      <c r="AC3128" s="40">
        <f>_xll.qlInterestRateIndexFixingDate($Y$21,AD3128)</f>
        <v>61333</v>
      </c>
      <c r="AD3128" s="40">
        <f>_xll.qlCalendarAdvance(calendar,$AD3127,AB3128,,,trigger)</f>
        <v>61337</v>
      </c>
      <c r="AE3128" s="40">
        <f>_xll.qlInterestRateIndexMaturity($Y$21,AD3128,)</f>
        <v>61428</v>
      </c>
      <c r="AF3128" s="43" t="e">
        <f>_xll.qlTenorBasisValue(TenorBasis3M,AD3128,_xll.ohTrigger(trigger,$Y$36))</f>
        <v>#NUM!</v>
      </c>
      <c r="AG3128" s="82" t="e">
        <f t="shared" si="110"/>
        <v>#NUM!</v>
      </c>
      <c r="AH3128" s="82">
        <f>_xll.qlIndexFixing($Y$21,$AC3128,TRUE,_xll.ohTrigger(trigger))</f>
        <v>1.2719778594553114E-2</v>
      </c>
      <c r="AI3128" s="43" t="e">
        <f>_xll.qlIndexFixing($Y$6,$AC3128,TRUE,trigger)</f>
        <v>#NUM!</v>
      </c>
      <c r="AJ3128" s="45" t="e">
        <f t="shared" si="111"/>
        <v>#NUM!</v>
      </c>
    </row>
    <row r="3129" spans="28:36" x14ac:dyDescent="0.2">
      <c r="AB3129" s="114" t="s">
        <v>87</v>
      </c>
      <c r="AC3129" s="40">
        <f>_xll.qlInterestRateIndexFixingDate($Y$21,AD3129)</f>
        <v>61340</v>
      </c>
      <c r="AD3129" s="40">
        <f>_xll.qlCalendarAdvance(calendar,$AD3128,AB3129,,,trigger)</f>
        <v>61344</v>
      </c>
      <c r="AE3129" s="40">
        <f>_xll.qlInterestRateIndexMaturity($Y$21,AD3129,)</f>
        <v>61435</v>
      </c>
      <c r="AF3129" s="43" t="e">
        <f>_xll.qlTenorBasisValue(TenorBasis3M,AD3129,_xll.ohTrigger(trigger,$Y$36))</f>
        <v>#NUM!</v>
      </c>
      <c r="AG3129" s="82" t="e">
        <f t="shared" si="110"/>
        <v>#NUM!</v>
      </c>
      <c r="AH3129" s="82">
        <f>_xll.qlIndexFixing($Y$21,$AC3129,TRUE,_xll.ohTrigger(trigger))</f>
        <v>1.2725174195216517E-2</v>
      </c>
      <c r="AI3129" s="43" t="e">
        <f>_xll.qlIndexFixing($Y$6,$AC3129,TRUE,trigger)</f>
        <v>#NUM!</v>
      </c>
      <c r="AJ3129" s="45" t="e">
        <f t="shared" si="111"/>
        <v>#NUM!</v>
      </c>
    </row>
    <row r="3130" spans="28:36" x14ac:dyDescent="0.2">
      <c r="AB3130" s="114" t="s">
        <v>87</v>
      </c>
      <c r="AC3130" s="40">
        <f>_xll.qlInterestRateIndexFixingDate($Y$21,AD3130)</f>
        <v>61347</v>
      </c>
      <c r="AD3130" s="40">
        <f>_xll.qlCalendarAdvance(calendar,$AD3129,AB3130,,,trigger)</f>
        <v>61351</v>
      </c>
      <c r="AE3130" s="40">
        <f>_xll.qlInterestRateIndexMaturity($Y$21,AD3130,)</f>
        <v>61442</v>
      </c>
      <c r="AF3130" s="43" t="e">
        <f>_xll.qlTenorBasisValue(TenorBasis3M,AD3130,_xll.ohTrigger(trigger,$Y$36))</f>
        <v>#NUM!</v>
      </c>
      <c r="AG3130" s="82" t="e">
        <f t="shared" si="110"/>
        <v>#NUM!</v>
      </c>
      <c r="AH3130" s="82">
        <f>_xll.qlIndexFixing($Y$21,$AC3130,TRUE,_xll.ohTrigger(trigger))</f>
        <v>1.2730556352618471E-2</v>
      </c>
      <c r="AI3130" s="43" t="e">
        <f>_xll.qlIndexFixing($Y$6,$AC3130,TRUE,trigger)</f>
        <v>#NUM!</v>
      </c>
      <c r="AJ3130" s="45" t="e">
        <f t="shared" si="111"/>
        <v>#NUM!</v>
      </c>
    </row>
    <row r="3131" spans="28:36" x14ac:dyDescent="0.2">
      <c r="AB3131" s="114" t="s">
        <v>87</v>
      </c>
      <c r="AC3131" s="40">
        <f>_xll.qlInterestRateIndexFixingDate($Y$21,AD3131)</f>
        <v>61353</v>
      </c>
      <c r="AD3131" s="40">
        <f>_xll.qlCalendarAdvance(calendar,$AD3130,AB3131,,,trigger)</f>
        <v>61358</v>
      </c>
      <c r="AE3131" s="40">
        <f>_xll.qlInterestRateIndexMaturity($Y$21,AD3131,)</f>
        <v>61449</v>
      </c>
      <c r="AF3131" s="43" t="e">
        <f>_xll.qlTenorBasisValue(TenorBasis3M,AD3131,_xll.ohTrigger(trigger,$Y$36))</f>
        <v>#NUM!</v>
      </c>
      <c r="AG3131" s="82" t="e">
        <f t="shared" si="110"/>
        <v>#NUM!</v>
      </c>
      <c r="AH3131" s="82">
        <f>_xll.qlIndexFixing($Y$21,$AC3131,TRUE,_xll.ohTrigger(trigger))</f>
        <v>1.2735925066701881E-2</v>
      </c>
      <c r="AI3131" s="43" t="e">
        <f>_xll.qlIndexFixing($Y$6,$AC3131,TRUE,trigger)</f>
        <v>#NUM!</v>
      </c>
      <c r="AJ3131" s="45" t="e">
        <f t="shared" si="111"/>
        <v>#NUM!</v>
      </c>
    </row>
    <row r="3132" spans="28:36" x14ac:dyDescent="0.2">
      <c r="AB3132" s="114" t="s">
        <v>87</v>
      </c>
      <c r="AC3132" s="40">
        <f>_xll.qlInterestRateIndexFixingDate($Y$21,AD3132)</f>
        <v>61361</v>
      </c>
      <c r="AD3132" s="40">
        <f>_xll.qlCalendarAdvance(calendar,$AD3131,AB3132,,,trigger)</f>
        <v>61365</v>
      </c>
      <c r="AE3132" s="40">
        <f>_xll.qlInterestRateIndexMaturity($Y$21,AD3132,)</f>
        <v>61456</v>
      </c>
      <c r="AF3132" s="43" t="e">
        <f>_xll.qlTenorBasisValue(TenorBasis3M,AD3132,_xll.ohTrigger(trigger,$Y$36))</f>
        <v>#NUM!</v>
      </c>
      <c r="AG3132" s="82" t="e">
        <f t="shared" si="110"/>
        <v>#NUM!</v>
      </c>
      <c r="AH3132" s="82">
        <f>_xll.qlIndexFixing($Y$21,$AC3132,TRUE,_xll.ohTrigger(trigger))</f>
        <v>1.2741280337412279E-2</v>
      </c>
      <c r="AI3132" s="43" t="e">
        <f>_xll.qlIndexFixing($Y$6,$AC3132,TRUE,trigger)</f>
        <v>#NUM!</v>
      </c>
      <c r="AJ3132" s="45" t="e">
        <f t="shared" si="111"/>
        <v>#NUM!</v>
      </c>
    </row>
    <row r="3133" spans="28:36" x14ac:dyDescent="0.2">
      <c r="AB3133" s="114" t="s">
        <v>87</v>
      </c>
      <c r="AC3133" s="40">
        <f>_xll.qlInterestRateIndexFixingDate($Y$21,AD3133)</f>
        <v>61368</v>
      </c>
      <c r="AD3133" s="40">
        <f>_xll.qlCalendarAdvance(calendar,$AD3132,AB3133,,,trigger)</f>
        <v>61372</v>
      </c>
      <c r="AE3133" s="40">
        <f>_xll.qlInterestRateIndexMaturity($Y$21,AD3133,)</f>
        <v>61463</v>
      </c>
      <c r="AF3133" s="43" t="e">
        <f>_xll.qlTenorBasisValue(TenorBasis3M,AD3133,_xll.ohTrigger(trigger,$Y$36))</f>
        <v>#NUM!</v>
      </c>
      <c r="AG3133" s="82" t="e">
        <f t="shared" si="110"/>
        <v>#NUM!</v>
      </c>
      <c r="AH3133" s="82">
        <f>_xll.qlIndexFixing($Y$21,$AC3133,TRUE,_xll.ohTrigger(trigger))</f>
        <v>1.274662216469521E-2</v>
      </c>
      <c r="AI3133" s="43" t="e">
        <f>_xll.qlIndexFixing($Y$6,$AC3133,TRUE,trigger)</f>
        <v>#NUM!</v>
      </c>
      <c r="AJ3133" s="45" t="e">
        <f t="shared" si="111"/>
        <v>#NUM!</v>
      </c>
    </row>
    <row r="3134" spans="28:36" x14ac:dyDescent="0.2">
      <c r="AB3134" s="114" t="s">
        <v>87</v>
      </c>
      <c r="AC3134" s="40">
        <f>_xll.qlInterestRateIndexFixingDate($Y$21,AD3134)</f>
        <v>61375</v>
      </c>
      <c r="AD3134" s="40">
        <f>_xll.qlCalendarAdvance(calendar,$AD3133,AB3134,,,trigger)</f>
        <v>61379</v>
      </c>
      <c r="AE3134" s="40">
        <f>_xll.qlInterestRateIndexMaturity($Y$21,AD3134,)</f>
        <v>61470</v>
      </c>
      <c r="AF3134" s="43" t="e">
        <f>_xll.qlTenorBasisValue(TenorBasis3M,AD3134,_xll.ohTrigger(trigger,$Y$36))</f>
        <v>#NUM!</v>
      </c>
      <c r="AG3134" s="82" t="e">
        <f t="shared" si="110"/>
        <v>#NUM!</v>
      </c>
      <c r="AH3134" s="82">
        <f>_xll.qlIndexFixing($Y$21,$AC3134,TRUE,_xll.ohTrigger(trigger))</f>
        <v>1.2751950548497084E-2</v>
      </c>
      <c r="AI3134" s="43" t="e">
        <f>_xll.qlIndexFixing($Y$6,$AC3134,TRUE,trigger)</f>
        <v>#NUM!</v>
      </c>
      <c r="AJ3134" s="45" t="e">
        <f t="shared" si="111"/>
        <v>#NUM!</v>
      </c>
    </row>
    <row r="3135" spans="28:36" x14ac:dyDescent="0.2">
      <c r="AB3135" s="114" t="s">
        <v>87</v>
      </c>
      <c r="AC3135" s="40">
        <f>_xll.qlInterestRateIndexFixingDate($Y$21,AD3135)</f>
        <v>61382</v>
      </c>
      <c r="AD3135" s="40">
        <f>_xll.qlCalendarAdvance(calendar,$AD3134,AB3135,,,trigger)</f>
        <v>61386</v>
      </c>
      <c r="AE3135" s="40">
        <f>_xll.qlInterestRateIndexMaturity($Y$21,AD3135,)</f>
        <v>61477</v>
      </c>
      <c r="AF3135" s="43" t="e">
        <f>_xll.qlTenorBasisValue(TenorBasis3M,AD3135,_xll.ohTrigger(trigger,$Y$36))</f>
        <v>#NUM!</v>
      </c>
      <c r="AG3135" s="82" t="e">
        <f t="shared" si="110"/>
        <v>#NUM!</v>
      </c>
      <c r="AH3135" s="82">
        <f>_xll.qlIndexFixing($Y$21,$AC3135,TRUE,_xll.ohTrigger(trigger))</f>
        <v>1.2757265488762567E-2</v>
      </c>
      <c r="AI3135" s="43" t="e">
        <f>_xll.qlIndexFixing($Y$6,$AC3135,TRUE,trigger)</f>
        <v>#NUM!</v>
      </c>
      <c r="AJ3135" s="45" t="e">
        <f t="shared" si="111"/>
        <v>#NUM!</v>
      </c>
    </row>
    <row r="3136" spans="28:36" x14ac:dyDescent="0.2">
      <c r="AB3136" s="114" t="s">
        <v>87</v>
      </c>
      <c r="AC3136" s="40">
        <f>_xll.qlInterestRateIndexFixingDate($Y$21,AD3136)</f>
        <v>61389</v>
      </c>
      <c r="AD3136" s="40">
        <f>_xll.qlCalendarAdvance(calendar,$AD3135,AB3136,,,trigger)</f>
        <v>61393</v>
      </c>
      <c r="AE3136" s="40">
        <f>_xll.qlInterestRateIndexMaturity($Y$21,AD3136,)</f>
        <v>61483</v>
      </c>
      <c r="AF3136" s="43" t="e">
        <f>_xll.qlTenorBasisValue(TenorBasis3M,AD3136,_xll.ohTrigger(trigger,$Y$36))</f>
        <v>#NUM!</v>
      </c>
      <c r="AG3136" s="82" t="e">
        <f t="shared" si="110"/>
        <v>#NUM!</v>
      </c>
      <c r="AH3136" s="82">
        <f>_xll.qlIndexFixing($Y$21,$AC3136,TRUE,_xll.ohTrigger(trigger))</f>
        <v>1.2761964855474872E-2</v>
      </c>
      <c r="AI3136" s="43" t="e">
        <f>_xll.qlIndexFixing($Y$6,$AC3136,TRUE,trigger)</f>
        <v>#NUM!</v>
      </c>
      <c r="AJ3136" s="45" t="e">
        <f t="shared" si="111"/>
        <v>#NUM!</v>
      </c>
    </row>
    <row r="3137" spans="28:36" x14ac:dyDescent="0.2">
      <c r="AB3137" s="114" t="s">
        <v>87</v>
      </c>
      <c r="AC3137" s="40">
        <f>_xll.qlInterestRateIndexFixingDate($Y$21,AD3137)</f>
        <v>61396</v>
      </c>
      <c r="AD3137" s="40">
        <f>_xll.qlCalendarAdvance(calendar,$AD3136,AB3137,,,trigger)</f>
        <v>61400</v>
      </c>
      <c r="AE3137" s="40">
        <f>_xll.qlInterestRateIndexMaturity($Y$21,AD3137,)</f>
        <v>61490</v>
      </c>
      <c r="AF3137" s="43" t="e">
        <f>_xll.qlTenorBasisValue(TenorBasis3M,AD3137,_xll.ohTrigger(trigger,$Y$36))</f>
        <v>#NUM!</v>
      </c>
      <c r="AG3137" s="82" t="e">
        <f t="shared" si="110"/>
        <v>#NUM!</v>
      </c>
      <c r="AH3137" s="82">
        <f>_xll.qlIndexFixing($Y$21,$AC3137,TRUE,_xll.ohTrigger(trigger))</f>
        <v>1.276725368153997E-2</v>
      </c>
      <c r="AI3137" s="43" t="e">
        <f>_xll.qlIndexFixing($Y$6,$AC3137,TRUE,trigger)</f>
        <v>#NUM!</v>
      </c>
      <c r="AJ3137" s="45" t="e">
        <f t="shared" si="111"/>
        <v>#NUM!</v>
      </c>
    </row>
    <row r="3138" spans="28:36" x14ac:dyDescent="0.2">
      <c r="AB3138" s="114" t="s">
        <v>87</v>
      </c>
      <c r="AC3138" s="40">
        <f>_xll.qlInterestRateIndexFixingDate($Y$21,AD3138)</f>
        <v>61403</v>
      </c>
      <c r="AD3138" s="40">
        <f>_xll.qlCalendarAdvance(calendar,$AD3137,AB3138,,,trigger)</f>
        <v>61407</v>
      </c>
      <c r="AE3138" s="40">
        <f>_xll.qlInterestRateIndexMaturity($Y$21,AD3138,)</f>
        <v>61497</v>
      </c>
      <c r="AF3138" s="43" t="e">
        <f>_xll.qlTenorBasisValue(TenorBasis3M,AD3138,_xll.ohTrigger(trigger,$Y$36))</f>
        <v>#NUM!</v>
      </c>
      <c r="AG3138" s="82" t="e">
        <f t="shared" si="110"/>
        <v>#NUM!</v>
      </c>
      <c r="AH3138" s="82">
        <f>_xll.qlIndexFixing($Y$21,$AC3138,TRUE,_xll.ohTrigger(trigger))</f>
        <v>1.2772529064311477E-2</v>
      </c>
      <c r="AI3138" s="43" t="e">
        <f>_xll.qlIndexFixing($Y$6,$AC3138,TRUE,trigger)</f>
        <v>#NUM!</v>
      </c>
      <c r="AJ3138" s="45" t="e">
        <f t="shared" si="111"/>
        <v>#NUM!</v>
      </c>
    </row>
    <row r="3139" spans="28:36" x14ac:dyDescent="0.2">
      <c r="AB3139" s="114" t="s">
        <v>87</v>
      </c>
      <c r="AC3139" s="40">
        <f>_xll.qlInterestRateIndexFixingDate($Y$21,AD3139)</f>
        <v>61410</v>
      </c>
      <c r="AD3139" s="40">
        <f>_xll.qlCalendarAdvance(calendar,$AD3138,AB3139,,,trigger)</f>
        <v>61414</v>
      </c>
      <c r="AE3139" s="40">
        <f>_xll.qlInterestRateIndexMaturity($Y$21,AD3139,)</f>
        <v>61504</v>
      </c>
      <c r="AF3139" s="43" t="e">
        <f>_xll.qlTenorBasisValue(TenorBasis3M,AD3139,_xll.ohTrigger(trigger,$Y$36))</f>
        <v>#NUM!</v>
      </c>
      <c r="AG3139" s="82" t="e">
        <f t="shared" si="110"/>
        <v>#NUM!</v>
      </c>
      <c r="AH3139" s="82">
        <f>_xll.qlIndexFixing($Y$21,$AC3139,TRUE,_xll.ohTrigger(trigger))</f>
        <v>1.2777791003734329E-2</v>
      </c>
      <c r="AI3139" s="43" t="e">
        <f>_xll.qlIndexFixing($Y$6,$AC3139,TRUE,trigger)</f>
        <v>#NUM!</v>
      </c>
      <c r="AJ3139" s="45" t="e">
        <f t="shared" si="111"/>
        <v>#NUM!</v>
      </c>
    </row>
    <row r="3140" spans="28:36" x14ac:dyDescent="0.2">
      <c r="AB3140" s="114" t="s">
        <v>87</v>
      </c>
      <c r="AC3140" s="40">
        <f>_xll.qlInterestRateIndexFixingDate($Y$21,AD3140)</f>
        <v>61417</v>
      </c>
      <c r="AD3140" s="40">
        <f>_xll.qlCalendarAdvance(calendar,$AD3139,AB3140,,,trigger)</f>
        <v>61421</v>
      </c>
      <c r="AE3140" s="40">
        <f>_xll.qlInterestRateIndexMaturity($Y$21,AD3140,)</f>
        <v>61511</v>
      </c>
      <c r="AF3140" s="43" t="e">
        <f>_xll.qlTenorBasisValue(TenorBasis3M,AD3140,_xll.ohTrigger(trigger,$Y$36))</f>
        <v>#NUM!</v>
      </c>
      <c r="AG3140" s="82" t="e">
        <f t="shared" ref="AG3140:AG3203" si="112">AI3140</f>
        <v>#NUM!</v>
      </c>
      <c r="AH3140" s="82">
        <f>_xll.qlIndexFixing($Y$21,$AC3140,TRUE,_xll.ohTrigger(trigger))</f>
        <v>1.278303949975701E-2</v>
      </c>
      <c r="AI3140" s="43" t="e">
        <f>_xll.qlIndexFixing($Y$6,$AC3140,TRUE,trigger)</f>
        <v>#NUM!</v>
      </c>
      <c r="AJ3140" s="45" t="e">
        <f t="shared" ref="AJ3140:AJ3203" si="113">(AH3140-AI3140)*10000</f>
        <v>#NUM!</v>
      </c>
    </row>
    <row r="3141" spans="28:36" x14ac:dyDescent="0.2">
      <c r="AB3141" s="114" t="s">
        <v>87</v>
      </c>
      <c r="AC3141" s="40">
        <f>_xll.qlInterestRateIndexFixingDate($Y$21,AD3141)</f>
        <v>61424</v>
      </c>
      <c r="AD3141" s="40">
        <f>_xll.qlCalendarAdvance(calendar,$AD3140,AB3141,,,trigger)</f>
        <v>61428</v>
      </c>
      <c r="AE3141" s="40">
        <f>_xll.qlInterestRateIndexMaturity($Y$21,AD3141,)</f>
        <v>61520</v>
      </c>
      <c r="AF3141" s="43" t="e">
        <f>_xll.qlTenorBasisValue(TenorBasis3M,AD3141,_xll.ohTrigger(trigger,$Y$36))</f>
        <v>#NUM!</v>
      </c>
      <c r="AG3141" s="82" t="e">
        <f t="shared" si="112"/>
        <v>#NUM!</v>
      </c>
      <c r="AH3141" s="82">
        <f>_xll.qlIndexFixing($Y$21,$AC3141,TRUE,_xll.ohTrigger(trigger))</f>
        <v>1.278947101410338E-2</v>
      </c>
      <c r="AI3141" s="43" t="e">
        <f>_xll.qlIndexFixing($Y$6,$AC3141,TRUE,trigger)</f>
        <v>#NUM!</v>
      </c>
      <c r="AJ3141" s="45" t="e">
        <f t="shared" si="113"/>
        <v>#NUM!</v>
      </c>
    </row>
    <row r="3142" spans="28:36" x14ac:dyDescent="0.2">
      <c r="AB3142" s="114" t="s">
        <v>87</v>
      </c>
      <c r="AC3142" s="40">
        <f>_xll.qlInterestRateIndexFixingDate($Y$21,AD3142)</f>
        <v>61431</v>
      </c>
      <c r="AD3142" s="40">
        <f>_xll.qlCalendarAdvance(calendar,$AD3141,AB3142,,,trigger)</f>
        <v>61435</v>
      </c>
      <c r="AE3142" s="40">
        <f>_xll.qlInterestRateIndexMaturity($Y$21,AD3142,)</f>
        <v>61527</v>
      </c>
      <c r="AF3142" s="43" t="e">
        <f>_xll.qlTenorBasisValue(TenorBasis3M,AD3142,_xll.ohTrigger(trigger,$Y$36))</f>
        <v>#NUM!</v>
      </c>
      <c r="AG3142" s="82" t="e">
        <f t="shared" si="112"/>
        <v>#NUM!</v>
      </c>
      <c r="AH3142" s="82">
        <f>_xll.qlIndexFixing($Y$21,$AC3142,TRUE,_xll.ohTrigger(trigger))</f>
        <v>1.2794691073012857E-2</v>
      </c>
      <c r="AI3142" s="43" t="e">
        <f>_xll.qlIndexFixing($Y$6,$AC3142,TRUE,trigger)</f>
        <v>#NUM!</v>
      </c>
      <c r="AJ3142" s="45" t="e">
        <f t="shared" si="113"/>
        <v>#NUM!</v>
      </c>
    </row>
    <row r="3143" spans="28:36" x14ac:dyDescent="0.2">
      <c r="AB3143" s="114" t="s">
        <v>87</v>
      </c>
      <c r="AC3143" s="40">
        <f>_xll.qlInterestRateIndexFixingDate($Y$21,AD3143)</f>
        <v>61438</v>
      </c>
      <c r="AD3143" s="40">
        <f>_xll.qlCalendarAdvance(calendar,$AD3142,AB3143,,,trigger)</f>
        <v>61442</v>
      </c>
      <c r="AE3143" s="40">
        <f>_xll.qlInterestRateIndexMaturity($Y$21,AD3143,)</f>
        <v>61534</v>
      </c>
      <c r="AF3143" s="43" t="e">
        <f>_xll.qlTenorBasisValue(TenorBasis3M,AD3143,_xll.ohTrigger(trigger,$Y$36))</f>
        <v>#NUM!</v>
      </c>
      <c r="AG3143" s="82" t="e">
        <f t="shared" si="112"/>
        <v>#NUM!</v>
      </c>
      <c r="AH3143" s="82">
        <f>_xll.qlIndexFixing($Y$21,$AC3143,TRUE,_xll.ohTrigger(trigger))</f>
        <v>1.2799897687551498E-2</v>
      </c>
      <c r="AI3143" s="43" t="e">
        <f>_xll.qlIndexFixing($Y$6,$AC3143,TRUE,trigger)</f>
        <v>#NUM!</v>
      </c>
      <c r="AJ3143" s="45" t="e">
        <f t="shared" si="113"/>
        <v>#NUM!</v>
      </c>
    </row>
    <row r="3144" spans="28:36" x14ac:dyDescent="0.2">
      <c r="AB3144" s="114" t="s">
        <v>87</v>
      </c>
      <c r="AC3144" s="40">
        <f>_xll.qlInterestRateIndexFixingDate($Y$21,AD3144)</f>
        <v>61445</v>
      </c>
      <c r="AD3144" s="40">
        <f>_xll.qlCalendarAdvance(calendar,$AD3143,AB3144,,,trigger)</f>
        <v>61449</v>
      </c>
      <c r="AE3144" s="40">
        <f>_xll.qlInterestRateIndexMaturity($Y$21,AD3144,)</f>
        <v>61541</v>
      </c>
      <c r="AF3144" s="43" t="e">
        <f>_xll.qlTenorBasisValue(TenorBasis3M,AD3144,_xll.ohTrigger(trigger,$Y$36))</f>
        <v>#NUM!</v>
      </c>
      <c r="AG3144" s="82" t="e">
        <f t="shared" si="112"/>
        <v>#NUM!</v>
      </c>
      <c r="AH3144" s="82">
        <f>_xll.qlIndexFixing($Y$21,$AC3144,TRUE,_xll.ohTrigger(trigger))</f>
        <v>1.2805090857668041E-2</v>
      </c>
      <c r="AI3144" s="43" t="e">
        <f>_xll.qlIndexFixing($Y$6,$AC3144,TRUE,trigger)</f>
        <v>#NUM!</v>
      </c>
      <c r="AJ3144" s="45" t="e">
        <f t="shared" si="113"/>
        <v>#NUM!</v>
      </c>
    </row>
    <row r="3145" spans="28:36" x14ac:dyDescent="0.2">
      <c r="AB3145" s="114" t="s">
        <v>87</v>
      </c>
      <c r="AC3145" s="40">
        <f>_xll.qlInterestRateIndexFixingDate($Y$21,AD3145)</f>
        <v>61452</v>
      </c>
      <c r="AD3145" s="40">
        <f>_xll.qlCalendarAdvance(calendar,$AD3144,AB3145,,,trigger)</f>
        <v>61456</v>
      </c>
      <c r="AE3145" s="40">
        <f>_xll.qlInterestRateIndexMaturity($Y$21,AD3145,)</f>
        <v>61547</v>
      </c>
      <c r="AF3145" s="43" t="e">
        <f>_xll.qlTenorBasisValue(TenorBasis3M,AD3145,_xll.ohTrigger(trigger,$Y$36))</f>
        <v>#NUM!</v>
      </c>
      <c r="AG3145" s="82" t="e">
        <f t="shared" si="112"/>
        <v>#NUM!</v>
      </c>
      <c r="AH3145" s="82">
        <f>_xll.qlIndexFixing($Y$21,$AC3145,TRUE,_xll.ohTrigger(trigger))</f>
        <v>1.2809675485144913E-2</v>
      </c>
      <c r="AI3145" s="43" t="e">
        <f>_xll.qlIndexFixing($Y$6,$AC3145,TRUE,trigger)</f>
        <v>#NUM!</v>
      </c>
      <c r="AJ3145" s="45" t="e">
        <f t="shared" si="113"/>
        <v>#NUM!</v>
      </c>
    </row>
    <row r="3146" spans="28:36" x14ac:dyDescent="0.2">
      <c r="AB3146" s="114" t="s">
        <v>87</v>
      </c>
      <c r="AC3146" s="40">
        <f>_xll.qlInterestRateIndexFixingDate($Y$21,AD3146)</f>
        <v>61459</v>
      </c>
      <c r="AD3146" s="40">
        <f>_xll.qlCalendarAdvance(calendar,$AD3145,AB3146,,,trigger)</f>
        <v>61463</v>
      </c>
      <c r="AE3146" s="40">
        <f>_xll.qlInterestRateIndexMaturity($Y$21,AD3146,)</f>
        <v>61554</v>
      </c>
      <c r="AF3146" s="43" t="e">
        <f>_xll.qlTenorBasisValue(TenorBasis3M,AD3146,_xll.ohTrigger(trigger,$Y$36))</f>
        <v>#NUM!</v>
      </c>
      <c r="AG3146" s="82" t="e">
        <f t="shared" si="112"/>
        <v>#NUM!</v>
      </c>
      <c r="AH3146" s="82">
        <f>_xll.qlIndexFixing($Y$21,$AC3146,TRUE,_xll.ohTrigger(trigger))</f>
        <v>1.2814842542983212E-2</v>
      </c>
      <c r="AI3146" s="43" t="e">
        <f>_xll.qlIndexFixing($Y$6,$AC3146,TRUE,trigger)</f>
        <v>#NUM!</v>
      </c>
      <c r="AJ3146" s="45" t="e">
        <f t="shared" si="113"/>
        <v>#NUM!</v>
      </c>
    </row>
    <row r="3147" spans="28:36" x14ac:dyDescent="0.2">
      <c r="AB3147" s="114" t="s">
        <v>87</v>
      </c>
      <c r="AC3147" s="40">
        <f>_xll.qlInterestRateIndexFixingDate($Y$21,AD3147)</f>
        <v>61466</v>
      </c>
      <c r="AD3147" s="40">
        <f>_xll.qlCalendarAdvance(calendar,$AD3146,AB3147,,,trigger)</f>
        <v>61470</v>
      </c>
      <c r="AE3147" s="40">
        <f>_xll.qlInterestRateIndexMaturity($Y$21,AD3147,)</f>
        <v>61561</v>
      </c>
      <c r="AF3147" s="43" t="e">
        <f>_xll.qlTenorBasisValue(TenorBasis3M,AD3147,_xll.ohTrigger(trigger,$Y$36))</f>
        <v>#NUM!</v>
      </c>
      <c r="AG3147" s="82" t="e">
        <f t="shared" si="112"/>
        <v>#NUM!</v>
      </c>
      <c r="AH3147" s="82">
        <f>_xll.qlIndexFixing($Y$21,$AC3147,TRUE,_xll.ohTrigger(trigger))</f>
        <v>1.2819996156646507E-2</v>
      </c>
      <c r="AI3147" s="43" t="e">
        <f>_xll.qlIndexFixing($Y$6,$AC3147,TRUE,trigger)</f>
        <v>#NUM!</v>
      </c>
      <c r="AJ3147" s="45" t="e">
        <f t="shared" si="113"/>
        <v>#NUM!</v>
      </c>
    </row>
    <row r="3148" spans="28:36" x14ac:dyDescent="0.2">
      <c r="AB3148" s="114" t="s">
        <v>87</v>
      </c>
      <c r="AC3148" s="40">
        <f>_xll.qlInterestRateIndexFixingDate($Y$21,AD3148)</f>
        <v>61471</v>
      </c>
      <c r="AD3148" s="40">
        <f>_xll.qlCalendarAdvance(calendar,$AD3147,AB3148,,,trigger)</f>
        <v>61477</v>
      </c>
      <c r="AE3148" s="40">
        <f>_xll.qlInterestRateIndexMaturity($Y$21,AD3148,)</f>
        <v>61568</v>
      </c>
      <c r="AF3148" s="43" t="e">
        <f>_xll.qlTenorBasisValue(TenorBasis3M,AD3148,_xll.ohTrigger(trigger,$Y$36))</f>
        <v>#NUM!</v>
      </c>
      <c r="AG3148" s="82" t="e">
        <f t="shared" si="112"/>
        <v>#NUM!</v>
      </c>
      <c r="AH3148" s="82">
        <f>_xll.qlIndexFixing($Y$21,$AC3148,TRUE,_xll.ohTrigger(trigger))</f>
        <v>1.2825136326082971E-2</v>
      </c>
      <c r="AI3148" s="43" t="e">
        <f>_xll.qlIndexFixing($Y$6,$AC3148,TRUE,trigger)</f>
        <v>#NUM!</v>
      </c>
      <c r="AJ3148" s="45" t="e">
        <f t="shared" si="113"/>
        <v>#NUM!</v>
      </c>
    </row>
    <row r="3149" spans="28:36" x14ac:dyDescent="0.2">
      <c r="AB3149" s="114" t="s">
        <v>87</v>
      </c>
      <c r="AC3149" s="40">
        <f>_xll.qlInterestRateIndexFixingDate($Y$21,AD3149)</f>
        <v>61480</v>
      </c>
      <c r="AD3149" s="40">
        <f>_xll.qlCalendarAdvance(calendar,$AD3148,AB3149,,,trigger)</f>
        <v>61485</v>
      </c>
      <c r="AE3149" s="40">
        <f>_xll.qlInterestRateIndexMaturity($Y$21,AD3149,)</f>
        <v>61577</v>
      </c>
      <c r="AF3149" s="43" t="e">
        <f>_xll.qlTenorBasisValue(TenorBasis3M,AD3149,_xll.ohTrigger(trigger,$Y$36))</f>
        <v>#NUM!</v>
      </c>
      <c r="AG3149" s="82" t="e">
        <f t="shared" si="112"/>
        <v>#NUM!</v>
      </c>
      <c r="AH3149" s="82">
        <f>_xll.qlIndexFixing($Y$21,$AC3149,TRUE,_xll.ohTrigger(trigger))</f>
        <v>1.2831586220680317E-2</v>
      </c>
      <c r="AI3149" s="43" t="e">
        <f>_xll.qlIndexFixing($Y$6,$AC3149,TRUE,trigger)</f>
        <v>#NUM!</v>
      </c>
      <c r="AJ3149" s="45" t="e">
        <f t="shared" si="113"/>
        <v>#NUM!</v>
      </c>
    </row>
    <row r="3150" spans="28:36" x14ac:dyDescent="0.2">
      <c r="AB3150" s="114" t="s">
        <v>87</v>
      </c>
      <c r="AC3150" s="40">
        <f>_xll.qlInterestRateIndexFixingDate($Y$21,AD3150)</f>
        <v>61490</v>
      </c>
      <c r="AD3150" s="40">
        <f>_xll.qlCalendarAdvance(calendar,$AD3149,AB3150,,,trigger)</f>
        <v>61492</v>
      </c>
      <c r="AE3150" s="40">
        <f>_xll.qlInterestRateIndexMaturity($Y$21,AD3150,)</f>
        <v>61584</v>
      </c>
      <c r="AF3150" s="43" t="e">
        <f>_xll.qlTenorBasisValue(TenorBasis3M,AD3150,_xll.ohTrigger(trigger,$Y$36))</f>
        <v>#NUM!</v>
      </c>
      <c r="AG3150" s="82" t="e">
        <f t="shared" si="112"/>
        <v>#NUM!</v>
      </c>
      <c r="AH3150" s="82">
        <f>_xll.qlIndexFixing($Y$21,$AC3150,TRUE,_xll.ohTrigger(trigger))</f>
        <v>1.2836696802460692E-2</v>
      </c>
      <c r="AI3150" s="43" t="e">
        <f>_xll.qlIndexFixing($Y$6,$AC3150,TRUE,trigger)</f>
        <v>#NUM!</v>
      </c>
      <c r="AJ3150" s="45" t="e">
        <f t="shared" si="113"/>
        <v>#NUM!</v>
      </c>
    </row>
    <row r="3151" spans="28:36" x14ac:dyDescent="0.2">
      <c r="AB3151" s="114" t="s">
        <v>87</v>
      </c>
      <c r="AC3151" s="40">
        <f>_xll.qlInterestRateIndexFixingDate($Y$21,AD3151)</f>
        <v>61497</v>
      </c>
      <c r="AD3151" s="40">
        <f>_xll.qlCalendarAdvance(calendar,$AD3150,AB3151,,,trigger)</f>
        <v>61499</v>
      </c>
      <c r="AE3151" s="40">
        <f>_xll.qlInterestRateIndexMaturity($Y$21,AD3151,)</f>
        <v>61591</v>
      </c>
      <c r="AF3151" s="43" t="e">
        <f>_xll.qlTenorBasisValue(TenorBasis3M,AD3151,_xll.ohTrigger(trigger,$Y$36))</f>
        <v>#NUM!</v>
      </c>
      <c r="AG3151" s="82" t="e">
        <f t="shared" si="112"/>
        <v>#NUM!</v>
      </c>
      <c r="AH3151" s="82">
        <f>_xll.qlIndexFixing($Y$21,$AC3151,TRUE,_xll.ohTrigger(trigger))</f>
        <v>1.2841793939438403E-2</v>
      </c>
      <c r="AI3151" s="43" t="e">
        <f>_xll.qlIndexFixing($Y$6,$AC3151,TRUE,trigger)</f>
        <v>#NUM!</v>
      </c>
      <c r="AJ3151" s="45" t="e">
        <f t="shared" si="113"/>
        <v>#NUM!</v>
      </c>
    </row>
    <row r="3152" spans="28:36" x14ac:dyDescent="0.2">
      <c r="AB3152" s="114" t="s">
        <v>87</v>
      </c>
      <c r="AC3152" s="40">
        <f>_xll.qlInterestRateIndexFixingDate($Y$21,AD3152)</f>
        <v>61504</v>
      </c>
      <c r="AD3152" s="40">
        <f>_xll.qlCalendarAdvance(calendar,$AD3151,AB3152,,,trigger)</f>
        <v>61506</v>
      </c>
      <c r="AE3152" s="40">
        <f>_xll.qlInterestRateIndexMaturity($Y$21,AD3152,)</f>
        <v>61598</v>
      </c>
      <c r="AF3152" s="43" t="e">
        <f>_xll.qlTenorBasisValue(TenorBasis3M,AD3152,_xll.ohTrigger(trigger,$Y$36))</f>
        <v>#NUM!</v>
      </c>
      <c r="AG3152" s="82" t="e">
        <f t="shared" si="112"/>
        <v>#NUM!</v>
      </c>
      <c r="AH3152" s="82">
        <f>_xll.qlIndexFixing($Y$21,$AC3152,TRUE,_xll.ohTrigger(trigger))</f>
        <v>1.2846877631563057E-2</v>
      </c>
      <c r="AI3152" s="43" t="e">
        <f>_xll.qlIndexFixing($Y$6,$AC3152,TRUE,trigger)</f>
        <v>#NUM!</v>
      </c>
      <c r="AJ3152" s="45" t="e">
        <f t="shared" si="113"/>
        <v>#NUM!</v>
      </c>
    </row>
    <row r="3153" spans="28:36" x14ac:dyDescent="0.2">
      <c r="AB3153" s="114" t="s">
        <v>87</v>
      </c>
      <c r="AC3153" s="40">
        <f>_xll.qlInterestRateIndexFixingDate($Y$21,AD3153)</f>
        <v>61511</v>
      </c>
      <c r="AD3153" s="40">
        <f>_xll.qlCalendarAdvance(calendar,$AD3152,AB3153,,,trigger)</f>
        <v>61513</v>
      </c>
      <c r="AE3153" s="40">
        <f>_xll.qlInterestRateIndexMaturity($Y$21,AD3153,)</f>
        <v>61605</v>
      </c>
      <c r="AF3153" s="43" t="e">
        <f>_xll.qlTenorBasisValue(TenorBasis3M,AD3153,_xll.ohTrigger(trigger,$Y$36))</f>
        <v>#NUM!</v>
      </c>
      <c r="AG3153" s="82" t="e">
        <f t="shared" si="112"/>
        <v>#NUM!</v>
      </c>
      <c r="AH3153" s="82">
        <f>_xll.qlIndexFixing($Y$21,$AC3153,TRUE,_xll.ohTrigger(trigger))</f>
        <v>1.2851947878781654E-2</v>
      </c>
      <c r="AI3153" s="43" t="e">
        <f>_xll.qlIndexFixing($Y$6,$AC3153,TRUE,trigger)</f>
        <v>#NUM!</v>
      </c>
      <c r="AJ3153" s="45" t="e">
        <f t="shared" si="113"/>
        <v>#NUM!</v>
      </c>
    </row>
    <row r="3154" spans="28:36" x14ac:dyDescent="0.2">
      <c r="AB3154" s="114" t="s">
        <v>87</v>
      </c>
      <c r="AC3154" s="40">
        <f>_xll.qlInterestRateIndexFixingDate($Y$21,AD3154)</f>
        <v>61518</v>
      </c>
      <c r="AD3154" s="40">
        <f>_xll.qlCalendarAdvance(calendar,$AD3153,AB3154,,,trigger)</f>
        <v>61520</v>
      </c>
      <c r="AE3154" s="40">
        <f>_xll.qlInterestRateIndexMaturity($Y$21,AD3154,)</f>
        <v>61612</v>
      </c>
      <c r="AF3154" s="43" t="e">
        <f>_xll.qlTenorBasisValue(TenorBasis3M,AD3154,_xll.ohTrigger(trigger,$Y$36))</f>
        <v>#NUM!</v>
      </c>
      <c r="AG3154" s="82" t="e">
        <f t="shared" si="112"/>
        <v>#NUM!</v>
      </c>
      <c r="AH3154" s="82">
        <f>_xll.qlIndexFixing($Y$21,$AC3154,TRUE,_xll.ohTrigger(trigger))</f>
        <v>1.2857004681042929E-2</v>
      </c>
      <c r="AI3154" s="43" t="e">
        <f>_xll.qlIndexFixing($Y$6,$AC3154,TRUE,trigger)</f>
        <v>#NUM!</v>
      </c>
      <c r="AJ3154" s="45" t="e">
        <f t="shared" si="113"/>
        <v>#NUM!</v>
      </c>
    </row>
    <row r="3155" spans="28:36" x14ac:dyDescent="0.2">
      <c r="AB3155" s="114" t="s">
        <v>87</v>
      </c>
      <c r="AC3155" s="40">
        <f>_xll.qlInterestRateIndexFixingDate($Y$21,AD3155)</f>
        <v>61525</v>
      </c>
      <c r="AD3155" s="40">
        <f>_xll.qlCalendarAdvance(calendar,$AD3154,AB3155,,,trigger)</f>
        <v>61527</v>
      </c>
      <c r="AE3155" s="40">
        <f>_xll.qlInterestRateIndexMaturity($Y$21,AD3155,)</f>
        <v>61619</v>
      </c>
      <c r="AF3155" s="43" t="e">
        <f>_xll.qlTenorBasisValue(TenorBasis3M,AD3155,_xll.ohTrigger(trigger,$Y$36))</f>
        <v>#NUM!</v>
      </c>
      <c r="AG3155" s="82" t="e">
        <f t="shared" si="112"/>
        <v>#NUM!</v>
      </c>
      <c r="AH3155" s="82">
        <f>_xll.qlIndexFixing($Y$21,$AC3155,TRUE,_xll.ohTrigger(trigger))</f>
        <v>1.2862048038293012E-2</v>
      </c>
      <c r="AI3155" s="43" t="e">
        <f>_xll.qlIndexFixing($Y$6,$AC3155,TRUE,trigger)</f>
        <v>#NUM!</v>
      </c>
      <c r="AJ3155" s="45" t="e">
        <f t="shared" si="113"/>
        <v>#NUM!</v>
      </c>
    </row>
    <row r="3156" spans="28:36" x14ac:dyDescent="0.2">
      <c r="AB3156" s="114" t="s">
        <v>87</v>
      </c>
      <c r="AC3156" s="40">
        <f>_xll.qlInterestRateIndexFixingDate($Y$21,AD3156)</f>
        <v>61532</v>
      </c>
      <c r="AD3156" s="40">
        <f>_xll.qlCalendarAdvance(calendar,$AD3155,AB3156,,,trigger)</f>
        <v>61534</v>
      </c>
      <c r="AE3156" s="40">
        <f>_xll.qlInterestRateIndexMaturity($Y$21,AD3156,)</f>
        <v>61626</v>
      </c>
      <c r="AF3156" s="43" t="e">
        <f>_xll.qlTenorBasisValue(TenorBasis3M,AD3156,_xll.ohTrigger(trigger,$Y$36))</f>
        <v>#NUM!</v>
      </c>
      <c r="AG3156" s="82" t="e">
        <f t="shared" si="112"/>
        <v>#NUM!</v>
      </c>
      <c r="AH3156" s="82">
        <f>_xll.qlIndexFixing($Y$21,$AC3156,TRUE,_xll.ohTrigger(trigger))</f>
        <v>1.2867077950481511E-2</v>
      </c>
      <c r="AI3156" s="43" t="e">
        <f>_xll.qlIndexFixing($Y$6,$AC3156,TRUE,trigger)</f>
        <v>#NUM!</v>
      </c>
      <c r="AJ3156" s="45" t="e">
        <f t="shared" si="113"/>
        <v>#NUM!</v>
      </c>
    </row>
    <row r="3157" spans="28:36" x14ac:dyDescent="0.2">
      <c r="AB3157" s="114" t="s">
        <v>87</v>
      </c>
      <c r="AC3157" s="40">
        <f>_xll.qlInterestRateIndexFixingDate($Y$21,AD3157)</f>
        <v>61539</v>
      </c>
      <c r="AD3157" s="40">
        <f>_xll.qlCalendarAdvance(calendar,$AD3156,AB3157,,,trigger)</f>
        <v>61541</v>
      </c>
      <c r="AE3157" s="40">
        <f>_xll.qlInterestRateIndexMaturity($Y$21,AD3157,)</f>
        <v>61633</v>
      </c>
      <c r="AF3157" s="43" t="e">
        <f>_xll.qlTenorBasisValue(TenorBasis3M,AD3157,_xll.ohTrigger(trigger,$Y$36))</f>
        <v>#NUM!</v>
      </c>
      <c r="AG3157" s="82" t="e">
        <f t="shared" si="112"/>
        <v>#NUM!</v>
      </c>
      <c r="AH3157" s="82">
        <f>_xll.qlIndexFixing($Y$21,$AC3157,TRUE,_xll.ohTrigger(trigger))</f>
        <v>1.287209441755629E-2</v>
      </c>
      <c r="AI3157" s="43" t="e">
        <f>_xll.qlIndexFixing($Y$6,$AC3157,TRUE,trigger)</f>
        <v>#NUM!</v>
      </c>
      <c r="AJ3157" s="45" t="e">
        <f t="shared" si="113"/>
        <v>#NUM!</v>
      </c>
    </row>
    <row r="3158" spans="28:36" x14ac:dyDescent="0.2">
      <c r="AB3158" s="114" t="s">
        <v>87</v>
      </c>
      <c r="AC3158" s="40">
        <f>_xll.qlInterestRateIndexFixingDate($Y$21,AD3158)</f>
        <v>61546</v>
      </c>
      <c r="AD3158" s="40">
        <f>_xll.qlCalendarAdvance(calendar,$AD3157,AB3158,,,trigger)</f>
        <v>61548</v>
      </c>
      <c r="AE3158" s="40">
        <f>_xll.qlInterestRateIndexMaturity($Y$21,AD3158,)</f>
        <v>61640</v>
      </c>
      <c r="AF3158" s="43" t="e">
        <f>_xll.qlTenorBasisValue(TenorBasis3M,AD3158,_xll.ohTrigger(trigger,$Y$36))</f>
        <v>#NUM!</v>
      </c>
      <c r="AG3158" s="82" t="e">
        <f t="shared" si="112"/>
        <v>#NUM!</v>
      </c>
      <c r="AH3158" s="82">
        <f>_xll.qlIndexFixing($Y$21,$AC3158,TRUE,_xll.ohTrigger(trigger))</f>
        <v>1.2877097439466089E-2</v>
      </c>
      <c r="AI3158" s="43" t="e">
        <f>_xll.qlIndexFixing($Y$6,$AC3158,TRUE,trigger)</f>
        <v>#NUM!</v>
      </c>
      <c r="AJ3158" s="45" t="e">
        <f t="shared" si="113"/>
        <v>#NUM!</v>
      </c>
    </row>
    <row r="3159" spans="28:36" x14ac:dyDescent="0.2">
      <c r="AB3159" s="114" t="s">
        <v>87</v>
      </c>
      <c r="AC3159" s="40">
        <f>_xll.qlInterestRateIndexFixingDate($Y$21,AD3159)</f>
        <v>61553</v>
      </c>
      <c r="AD3159" s="40">
        <f>_xll.qlCalendarAdvance(calendar,$AD3158,AB3159,,,trigger)</f>
        <v>61555</v>
      </c>
      <c r="AE3159" s="40">
        <f>_xll.qlInterestRateIndexMaturity($Y$21,AD3159,)</f>
        <v>61647</v>
      </c>
      <c r="AF3159" s="43" t="e">
        <f>_xll.qlTenorBasisValue(TenorBasis3M,AD3159,_xll.ohTrigger(trigger,$Y$36))</f>
        <v>#NUM!</v>
      </c>
      <c r="AG3159" s="82" t="e">
        <f t="shared" si="112"/>
        <v>#NUM!</v>
      </c>
      <c r="AH3159" s="82">
        <f>_xll.qlIndexFixing($Y$21,$AC3159,TRUE,_xll.ohTrigger(trigger))</f>
        <v>1.2882087016159643E-2</v>
      </c>
      <c r="AI3159" s="43" t="e">
        <f>_xll.qlIndexFixing($Y$6,$AC3159,TRUE,trigger)</f>
        <v>#NUM!</v>
      </c>
      <c r="AJ3159" s="45" t="e">
        <f t="shared" si="113"/>
        <v>#NUM!</v>
      </c>
    </row>
    <row r="3160" spans="28:36" x14ac:dyDescent="0.2">
      <c r="AB3160" s="114" t="s">
        <v>87</v>
      </c>
      <c r="AC3160" s="40">
        <f>_xll.qlInterestRateIndexFixingDate($Y$21,AD3160)</f>
        <v>61560</v>
      </c>
      <c r="AD3160" s="40">
        <f>_xll.qlCalendarAdvance(calendar,$AD3159,AB3160,,,trigger)</f>
        <v>61562</v>
      </c>
      <c r="AE3160" s="40">
        <f>_xll.qlInterestRateIndexMaturity($Y$21,AD3160,)</f>
        <v>61654</v>
      </c>
      <c r="AF3160" s="43" t="e">
        <f>_xll.qlTenorBasisValue(TenorBasis3M,AD3160,_xll.ohTrigger(trigger,$Y$36))</f>
        <v>#NUM!</v>
      </c>
      <c r="AG3160" s="82" t="e">
        <f t="shared" si="112"/>
        <v>#NUM!</v>
      </c>
      <c r="AH3160" s="82">
        <f>_xll.qlIndexFixing($Y$21,$AC3160,TRUE,_xll.ohTrigger(trigger))</f>
        <v>1.2887063147585689E-2</v>
      </c>
      <c r="AI3160" s="43" t="e">
        <f>_xll.qlIndexFixing($Y$6,$AC3160,TRUE,trigger)</f>
        <v>#NUM!</v>
      </c>
      <c r="AJ3160" s="45" t="e">
        <f t="shared" si="113"/>
        <v>#NUM!</v>
      </c>
    </row>
    <row r="3161" spans="28:36" x14ac:dyDescent="0.2">
      <c r="AB3161" s="114" t="s">
        <v>87</v>
      </c>
      <c r="AC3161" s="40">
        <f>_xll.qlInterestRateIndexFixingDate($Y$21,AD3161)</f>
        <v>61567</v>
      </c>
      <c r="AD3161" s="40">
        <f>_xll.qlCalendarAdvance(calendar,$AD3160,AB3161,,,trigger)</f>
        <v>61569</v>
      </c>
      <c r="AE3161" s="40">
        <f>_xll.qlInterestRateIndexMaturity($Y$21,AD3161,)</f>
        <v>61661</v>
      </c>
      <c r="AF3161" s="43" t="e">
        <f>_xll.qlTenorBasisValue(TenorBasis3M,AD3161,_xll.ohTrigger(trigger,$Y$36))</f>
        <v>#NUM!</v>
      </c>
      <c r="AG3161" s="82" t="e">
        <f t="shared" si="112"/>
        <v>#NUM!</v>
      </c>
      <c r="AH3161" s="82">
        <f>_xll.qlIndexFixing($Y$21,$AC3161,TRUE,_xll.ohTrigger(trigger))</f>
        <v>1.2892025833692094E-2</v>
      </c>
      <c r="AI3161" s="43" t="e">
        <f>_xll.qlIndexFixing($Y$6,$AC3161,TRUE,trigger)</f>
        <v>#NUM!</v>
      </c>
      <c r="AJ3161" s="45" t="e">
        <f t="shared" si="113"/>
        <v>#NUM!</v>
      </c>
    </row>
    <row r="3162" spans="28:36" x14ac:dyDescent="0.2">
      <c r="AB3162" s="114" t="s">
        <v>87</v>
      </c>
      <c r="AC3162" s="40">
        <f>_xll.qlInterestRateIndexFixingDate($Y$21,AD3162)</f>
        <v>61574</v>
      </c>
      <c r="AD3162" s="40">
        <f>_xll.qlCalendarAdvance(calendar,$AD3161,AB3162,,,trigger)</f>
        <v>61576</v>
      </c>
      <c r="AE3162" s="40">
        <f>_xll.qlInterestRateIndexMaturity($Y$21,AD3162,)</f>
        <v>61668</v>
      </c>
      <c r="AF3162" s="43" t="e">
        <f>_xll.qlTenorBasisValue(TenorBasis3M,AD3162,_xll.ohTrigger(trigger,$Y$36))</f>
        <v>#NUM!</v>
      </c>
      <c r="AG3162" s="82" t="e">
        <f t="shared" si="112"/>
        <v>#NUM!</v>
      </c>
      <c r="AH3162" s="82">
        <f>_xll.qlIndexFixing($Y$21,$AC3162,TRUE,_xll.ohTrigger(trigger))</f>
        <v>1.2896975074429334E-2</v>
      </c>
      <c r="AI3162" s="43" t="e">
        <f>_xll.qlIndexFixing($Y$6,$AC3162,TRUE,trigger)</f>
        <v>#NUM!</v>
      </c>
      <c r="AJ3162" s="45" t="e">
        <f t="shared" si="113"/>
        <v>#NUM!</v>
      </c>
    </row>
    <row r="3163" spans="28:36" x14ac:dyDescent="0.2">
      <c r="AB3163" s="114" t="s">
        <v>87</v>
      </c>
      <c r="AC3163" s="40">
        <f>_xll.qlInterestRateIndexFixingDate($Y$21,AD3163)</f>
        <v>61581</v>
      </c>
      <c r="AD3163" s="40">
        <f>_xll.qlCalendarAdvance(calendar,$AD3162,AB3163,,,trigger)</f>
        <v>61583</v>
      </c>
      <c r="AE3163" s="40">
        <f>_xll.qlInterestRateIndexMaturity($Y$21,AD3163,)</f>
        <v>61675</v>
      </c>
      <c r="AF3163" s="43" t="e">
        <f>_xll.qlTenorBasisValue(TenorBasis3M,AD3163,_xll.ohTrigger(trigger,$Y$36))</f>
        <v>#NUM!</v>
      </c>
      <c r="AG3163" s="82" t="e">
        <f t="shared" si="112"/>
        <v>#NUM!</v>
      </c>
      <c r="AH3163" s="82">
        <f>_xll.qlIndexFixing($Y$21,$AC3163,TRUE,_xll.ohTrigger(trigger))</f>
        <v>1.2901910869744408E-2</v>
      </c>
      <c r="AI3163" s="43" t="e">
        <f>_xll.qlIndexFixing($Y$6,$AC3163,TRUE,trigger)</f>
        <v>#NUM!</v>
      </c>
      <c r="AJ3163" s="45" t="e">
        <f t="shared" si="113"/>
        <v>#NUM!</v>
      </c>
    </row>
    <row r="3164" spans="28:36" x14ac:dyDescent="0.2">
      <c r="AB3164" s="114" t="s">
        <v>87</v>
      </c>
      <c r="AC3164" s="40">
        <f>_xll.qlInterestRateIndexFixingDate($Y$21,AD3164)</f>
        <v>61588</v>
      </c>
      <c r="AD3164" s="40">
        <f>_xll.qlCalendarAdvance(calendar,$AD3163,AB3164,,,trigger)</f>
        <v>61590</v>
      </c>
      <c r="AE3164" s="40">
        <f>_xll.qlInterestRateIndexMaturity($Y$21,AD3164,)</f>
        <v>61682</v>
      </c>
      <c r="AF3164" s="43" t="e">
        <f>_xll.qlTenorBasisValue(TenorBasis3M,AD3164,_xll.ohTrigger(trigger,$Y$36))</f>
        <v>#NUM!</v>
      </c>
      <c r="AG3164" s="82" t="e">
        <f t="shared" si="112"/>
        <v>#NUM!</v>
      </c>
      <c r="AH3164" s="82">
        <f>_xll.qlIndexFixing($Y$21,$AC3164,TRUE,_xll.ohTrigger(trigger))</f>
        <v>1.2906833219587788E-2</v>
      </c>
      <c r="AI3164" s="43" t="e">
        <f>_xll.qlIndexFixing($Y$6,$AC3164,TRUE,trigger)</f>
        <v>#NUM!</v>
      </c>
      <c r="AJ3164" s="45" t="e">
        <f t="shared" si="113"/>
        <v>#NUM!</v>
      </c>
    </row>
    <row r="3165" spans="28:36" x14ac:dyDescent="0.2">
      <c r="AB3165" s="114" t="s">
        <v>87</v>
      </c>
      <c r="AC3165" s="40">
        <f>_xll.qlInterestRateIndexFixingDate($Y$21,AD3165)</f>
        <v>61595</v>
      </c>
      <c r="AD3165" s="40">
        <f>_xll.qlCalendarAdvance(calendar,$AD3164,AB3165,,,trigger)</f>
        <v>61597</v>
      </c>
      <c r="AE3165" s="40">
        <f>_xll.qlInterestRateIndexMaturity($Y$21,AD3165,)</f>
        <v>61689</v>
      </c>
      <c r="AF3165" s="43" t="e">
        <f>_xll.qlTenorBasisValue(TenorBasis3M,AD3165,_xll.ohTrigger(trigger,$Y$36))</f>
        <v>#NUM!</v>
      </c>
      <c r="AG3165" s="82" t="e">
        <f t="shared" si="112"/>
        <v>#NUM!</v>
      </c>
      <c r="AH3165" s="82">
        <f>_xll.qlIndexFixing($Y$21,$AC3165,TRUE,_xll.ohTrigger(trigger))</f>
        <v>1.2911742123910819E-2</v>
      </c>
      <c r="AI3165" s="43" t="e">
        <f>_xll.qlIndexFixing($Y$6,$AC3165,TRUE,trigger)</f>
        <v>#NUM!</v>
      </c>
      <c r="AJ3165" s="45" t="e">
        <f t="shared" si="113"/>
        <v>#NUM!</v>
      </c>
    </row>
    <row r="3166" spans="28:36" x14ac:dyDescent="0.2">
      <c r="AB3166" s="114" t="s">
        <v>87</v>
      </c>
      <c r="AC3166" s="40">
        <f>_xll.qlInterestRateIndexFixingDate($Y$21,AD3166)</f>
        <v>61602</v>
      </c>
      <c r="AD3166" s="40">
        <f>_xll.qlCalendarAdvance(calendar,$AD3165,AB3166,,,trigger)</f>
        <v>61604</v>
      </c>
      <c r="AE3166" s="40">
        <f>_xll.qlInterestRateIndexMaturity($Y$21,AD3166,)</f>
        <v>61696</v>
      </c>
      <c r="AF3166" s="43" t="e">
        <f>_xll.qlTenorBasisValue(TenorBasis3M,AD3166,_xll.ohTrigger(trigger,$Y$36))</f>
        <v>#NUM!</v>
      </c>
      <c r="AG3166" s="82" t="e">
        <f t="shared" si="112"/>
        <v>#NUM!</v>
      </c>
      <c r="AH3166" s="82">
        <f>_xll.qlIndexFixing($Y$21,$AC3166,TRUE,_xll.ohTrigger(trigger))</f>
        <v>1.2916637582659631E-2</v>
      </c>
      <c r="AI3166" s="43" t="e">
        <f>_xll.qlIndexFixing($Y$6,$AC3166,TRUE,trigger)</f>
        <v>#NUM!</v>
      </c>
      <c r="AJ3166" s="45" t="e">
        <f t="shared" si="113"/>
        <v>#NUM!</v>
      </c>
    </row>
    <row r="3167" spans="28:36" x14ac:dyDescent="0.2">
      <c r="AB3167" s="114" t="s">
        <v>87</v>
      </c>
      <c r="AC3167" s="40">
        <f>_xll.qlInterestRateIndexFixingDate($Y$21,AD3167)</f>
        <v>61609</v>
      </c>
      <c r="AD3167" s="40">
        <f>_xll.qlCalendarAdvance(calendar,$AD3166,AB3167,,,trigger)</f>
        <v>61611</v>
      </c>
      <c r="AE3167" s="40">
        <f>_xll.qlInterestRateIndexMaturity($Y$21,AD3167,)</f>
        <v>61702</v>
      </c>
      <c r="AF3167" s="43" t="e">
        <f>_xll.qlTenorBasisValue(TenorBasis3M,AD3167,_xll.ohTrigger(trigger,$Y$36))</f>
        <v>#NUM!</v>
      </c>
      <c r="AG3167" s="82" t="e">
        <f t="shared" si="112"/>
        <v>#NUM!</v>
      </c>
      <c r="AH3167" s="82">
        <f>_xll.qlIndexFixing($Y$21,$AC3167,TRUE,_xll.ohTrigger(trigger))</f>
        <v>1.2920941792961471E-2</v>
      </c>
      <c r="AI3167" s="43" t="e">
        <f>_xll.qlIndexFixing($Y$6,$AC3167,TRUE,trigger)</f>
        <v>#NUM!</v>
      </c>
      <c r="AJ3167" s="45" t="e">
        <f t="shared" si="113"/>
        <v>#NUM!</v>
      </c>
    </row>
    <row r="3168" spans="28:36" x14ac:dyDescent="0.2">
      <c r="AB3168" s="114" t="s">
        <v>87</v>
      </c>
      <c r="AC3168" s="40">
        <f>_xll.qlInterestRateIndexFixingDate($Y$21,AD3168)</f>
        <v>61616</v>
      </c>
      <c r="AD3168" s="40">
        <f>_xll.qlCalendarAdvance(calendar,$AD3167,AB3168,,,trigger)</f>
        <v>61618</v>
      </c>
      <c r="AE3168" s="40">
        <f>_xll.qlInterestRateIndexMaturity($Y$21,AD3168,)</f>
        <v>61709</v>
      </c>
      <c r="AF3168" s="43" t="e">
        <f>_xll.qlTenorBasisValue(TenorBasis3M,AD3168,_xll.ohTrigger(trigger,$Y$36))</f>
        <v>#NUM!</v>
      </c>
      <c r="AG3168" s="82" t="e">
        <f t="shared" si="112"/>
        <v>#NUM!</v>
      </c>
      <c r="AH3168" s="82">
        <f>_xll.qlIndexFixing($Y$21,$AC3168,TRUE,_xll.ohTrigger(trigger))</f>
        <v>1.2925811146304866E-2</v>
      </c>
      <c r="AI3168" s="43" t="e">
        <f>_xll.qlIndexFixing($Y$6,$AC3168,TRUE,trigger)</f>
        <v>#NUM!</v>
      </c>
      <c r="AJ3168" s="45" t="e">
        <f t="shared" si="113"/>
        <v>#NUM!</v>
      </c>
    </row>
    <row r="3169" spans="28:36" x14ac:dyDescent="0.2">
      <c r="AB3169" s="114" t="s">
        <v>87</v>
      </c>
      <c r="AC3169" s="40">
        <f>_xll.qlInterestRateIndexFixingDate($Y$21,AD3169)</f>
        <v>61623</v>
      </c>
      <c r="AD3169" s="40">
        <f>_xll.qlCalendarAdvance(calendar,$AD3168,AB3169,,,trigger)</f>
        <v>61625</v>
      </c>
      <c r="AE3169" s="40">
        <f>_xll.qlInterestRateIndexMaturity($Y$21,AD3169,)</f>
        <v>61716</v>
      </c>
      <c r="AF3169" s="43" t="e">
        <f>_xll.qlTenorBasisValue(TenorBasis3M,AD3169,_xll.ohTrigger(trigger,$Y$36))</f>
        <v>#NUM!</v>
      </c>
      <c r="AG3169" s="82" t="e">
        <f t="shared" si="112"/>
        <v>#NUM!</v>
      </c>
      <c r="AH3169" s="82">
        <f>_xll.qlIndexFixing($Y$21,$AC3169,TRUE,_xll.ohTrigger(trigger))</f>
        <v>1.2930667054344492E-2</v>
      </c>
      <c r="AI3169" s="43" t="e">
        <f>_xll.qlIndexFixing($Y$6,$AC3169,TRUE,trigger)</f>
        <v>#NUM!</v>
      </c>
      <c r="AJ3169" s="45" t="e">
        <f t="shared" si="113"/>
        <v>#NUM!</v>
      </c>
    </row>
    <row r="3170" spans="28:36" x14ac:dyDescent="0.2">
      <c r="AB3170" s="114" t="s">
        <v>87</v>
      </c>
      <c r="AC3170" s="40">
        <f>_xll.qlInterestRateIndexFixingDate($Y$21,AD3170)</f>
        <v>61630</v>
      </c>
      <c r="AD3170" s="40">
        <f>_xll.qlCalendarAdvance(calendar,$AD3169,AB3170,,,trigger)</f>
        <v>61632</v>
      </c>
      <c r="AE3170" s="40">
        <f>_xll.qlInterestRateIndexMaturity($Y$21,AD3170,)</f>
        <v>61724</v>
      </c>
      <c r="AF3170" s="43" t="e">
        <f>_xll.qlTenorBasisValue(TenorBasis3M,AD3170,_xll.ohTrigger(trigger,$Y$36))</f>
        <v>#NUM!</v>
      </c>
      <c r="AG3170" s="82" t="e">
        <f t="shared" si="112"/>
        <v>#NUM!</v>
      </c>
      <c r="AH3170" s="82">
        <f>_xll.qlIndexFixing($Y$21,$AC3170,TRUE,_xll.ohTrigger(trigger))</f>
        <v>1.2936084960927387E-2</v>
      </c>
      <c r="AI3170" s="43" t="e">
        <f>_xll.qlIndexFixing($Y$6,$AC3170,TRUE,trigger)</f>
        <v>#NUM!</v>
      </c>
      <c r="AJ3170" s="45" t="e">
        <f t="shared" si="113"/>
        <v>#NUM!</v>
      </c>
    </row>
    <row r="3171" spans="28:36" x14ac:dyDescent="0.2">
      <c r="AB3171" s="114" t="s">
        <v>87</v>
      </c>
      <c r="AC3171" s="40">
        <f>_xll.qlInterestRateIndexFixingDate($Y$21,AD3171)</f>
        <v>61637</v>
      </c>
      <c r="AD3171" s="40">
        <f>_xll.qlCalendarAdvance(calendar,$AD3170,AB3171,,,trigger)</f>
        <v>61639</v>
      </c>
      <c r="AE3171" s="40">
        <f>_xll.qlInterestRateIndexMaturity($Y$21,AD3171,)</f>
        <v>61731</v>
      </c>
      <c r="AF3171" s="43" t="e">
        <f>_xll.qlTenorBasisValue(TenorBasis3M,AD3171,_xll.ohTrigger(trigger,$Y$36))</f>
        <v>#NUM!</v>
      </c>
      <c r="AG3171" s="82" t="e">
        <f t="shared" si="112"/>
        <v>#NUM!</v>
      </c>
      <c r="AH3171" s="82">
        <f>_xll.qlIndexFixing($Y$21,$AC3171,TRUE,_xll.ohTrigger(trigger))</f>
        <v>1.2940913191061349E-2</v>
      </c>
      <c r="AI3171" s="43" t="e">
        <f>_xll.qlIndexFixing($Y$6,$AC3171,TRUE,trigger)</f>
        <v>#NUM!</v>
      </c>
      <c r="AJ3171" s="45" t="e">
        <f t="shared" si="113"/>
        <v>#NUM!</v>
      </c>
    </row>
    <row r="3172" spans="28:36" x14ac:dyDescent="0.2">
      <c r="AB3172" s="114" t="s">
        <v>87</v>
      </c>
      <c r="AC3172" s="40">
        <f>_xll.qlInterestRateIndexFixingDate($Y$21,AD3172)</f>
        <v>61644</v>
      </c>
      <c r="AD3172" s="40">
        <f>_xll.qlCalendarAdvance(calendar,$AD3171,AB3172,,,trigger)</f>
        <v>61646</v>
      </c>
      <c r="AE3172" s="40">
        <f>_xll.qlInterestRateIndexMaturity($Y$21,AD3172,)</f>
        <v>61738</v>
      </c>
      <c r="AF3172" s="43" t="e">
        <f>_xll.qlTenorBasisValue(TenorBasis3M,AD3172,_xll.ohTrigger(trigger,$Y$36))</f>
        <v>#NUM!</v>
      </c>
      <c r="AG3172" s="82" t="e">
        <f t="shared" si="112"/>
        <v>#NUM!</v>
      </c>
      <c r="AH3172" s="82">
        <f>_xll.qlIndexFixing($Y$21,$AC3172,TRUE,_xll.ohTrigger(trigger))</f>
        <v>1.294572797532394E-2</v>
      </c>
      <c r="AI3172" s="43" t="e">
        <f>_xll.qlIndexFixing($Y$6,$AC3172,TRUE,trigger)</f>
        <v>#NUM!</v>
      </c>
      <c r="AJ3172" s="45" t="e">
        <f t="shared" si="113"/>
        <v>#NUM!</v>
      </c>
    </row>
    <row r="3173" spans="28:36" x14ac:dyDescent="0.2">
      <c r="AB3173" s="114" t="s">
        <v>87</v>
      </c>
      <c r="AC3173" s="40">
        <f>_xll.qlInterestRateIndexFixingDate($Y$21,AD3173)</f>
        <v>61651</v>
      </c>
      <c r="AD3173" s="40">
        <f>_xll.qlCalendarAdvance(calendar,$AD3172,AB3173,,,trigger)</f>
        <v>61653</v>
      </c>
      <c r="AE3173" s="40">
        <f>_xll.qlInterestRateIndexMaturity($Y$21,AD3173,)</f>
        <v>61745</v>
      </c>
      <c r="AF3173" s="43" t="e">
        <f>_xll.qlTenorBasisValue(TenorBasis3M,AD3173,_xll.ohTrigger(trigger,$Y$36))</f>
        <v>#NUM!</v>
      </c>
      <c r="AG3173" s="82" t="e">
        <f t="shared" si="112"/>
        <v>#NUM!</v>
      </c>
      <c r="AH3173" s="82">
        <f>_xll.qlIndexFixing($Y$21,$AC3173,TRUE,_xll.ohTrigger(trigger))</f>
        <v>1.2950529313664763E-2</v>
      </c>
      <c r="AI3173" s="43" t="e">
        <f>_xll.qlIndexFixing($Y$6,$AC3173,TRUE,trigger)</f>
        <v>#NUM!</v>
      </c>
      <c r="AJ3173" s="45" t="e">
        <f t="shared" si="113"/>
        <v>#NUM!</v>
      </c>
    </row>
    <row r="3174" spans="28:36" x14ac:dyDescent="0.2">
      <c r="AB3174" s="114" t="s">
        <v>87</v>
      </c>
      <c r="AC3174" s="40">
        <f>_xll.qlInterestRateIndexFixingDate($Y$21,AD3174)</f>
        <v>61658</v>
      </c>
      <c r="AD3174" s="40">
        <f>_xll.qlCalendarAdvance(calendar,$AD3173,AB3174,,,trigger)</f>
        <v>61660</v>
      </c>
      <c r="AE3174" s="40">
        <f>_xll.qlInterestRateIndexMaturity($Y$21,AD3174,)</f>
        <v>61752</v>
      </c>
      <c r="AF3174" s="43" t="e">
        <f>_xll.qlTenorBasisValue(TenorBasis3M,AD3174,_xll.ohTrigger(trigger,$Y$36))</f>
        <v>#NUM!</v>
      </c>
      <c r="AG3174" s="82" t="e">
        <f t="shared" si="112"/>
        <v>#NUM!</v>
      </c>
      <c r="AH3174" s="82">
        <f>_xll.qlIndexFixing($Y$21,$AC3174,TRUE,_xll.ohTrigger(trigger))</f>
        <v>1.2955317206033424E-2</v>
      </c>
      <c r="AI3174" s="43" t="e">
        <f>_xll.qlIndexFixing($Y$6,$AC3174,TRUE,trigger)</f>
        <v>#NUM!</v>
      </c>
      <c r="AJ3174" s="45" t="e">
        <f t="shared" si="113"/>
        <v>#NUM!</v>
      </c>
    </row>
    <row r="3175" spans="28:36" x14ac:dyDescent="0.2">
      <c r="AB3175" s="114" t="s">
        <v>87</v>
      </c>
      <c r="AC3175" s="40">
        <f>_xll.qlInterestRateIndexFixingDate($Y$21,AD3175)</f>
        <v>61665</v>
      </c>
      <c r="AD3175" s="40">
        <f>_xll.qlCalendarAdvance(calendar,$AD3174,AB3175,,,trigger)</f>
        <v>61667</v>
      </c>
      <c r="AE3175" s="40">
        <f>_xll.qlInterestRateIndexMaturity($Y$21,AD3175,)</f>
        <v>61759</v>
      </c>
      <c r="AF3175" s="43" t="e">
        <f>_xll.qlTenorBasisValue(TenorBasis3M,AD3175,_xll.ohTrigger(trigger,$Y$36))</f>
        <v>#NUM!</v>
      </c>
      <c r="AG3175" s="82" t="e">
        <f t="shared" si="112"/>
        <v>#NUM!</v>
      </c>
      <c r="AH3175" s="82">
        <f>_xll.qlIndexFixing($Y$21,$AC3175,TRUE,_xll.ohTrigger(trigger))</f>
        <v>1.2960091652381265E-2</v>
      </c>
      <c r="AI3175" s="43" t="e">
        <f>_xll.qlIndexFixing($Y$6,$AC3175,TRUE,trigger)</f>
        <v>#NUM!</v>
      </c>
      <c r="AJ3175" s="45" t="e">
        <f t="shared" si="113"/>
        <v>#NUM!</v>
      </c>
    </row>
    <row r="3176" spans="28:36" x14ac:dyDescent="0.2">
      <c r="AB3176" s="114" t="s">
        <v>87</v>
      </c>
      <c r="AC3176" s="40">
        <f>_xll.qlInterestRateIndexFixingDate($Y$21,AD3176)</f>
        <v>61672</v>
      </c>
      <c r="AD3176" s="40">
        <f>_xll.qlCalendarAdvance(calendar,$AD3175,AB3176,,,trigger)</f>
        <v>61674</v>
      </c>
      <c r="AE3176" s="40">
        <f>_xll.qlInterestRateIndexMaturity($Y$21,AD3176,)</f>
        <v>61766</v>
      </c>
      <c r="AF3176" s="43" t="e">
        <f>_xll.qlTenorBasisValue(TenorBasis3M,AD3176,_xll.ohTrigger(trigger,$Y$36))</f>
        <v>#NUM!</v>
      </c>
      <c r="AG3176" s="82" t="e">
        <f t="shared" si="112"/>
        <v>#NUM!</v>
      </c>
      <c r="AH3176" s="82">
        <f>_xll.qlIndexFixing($Y$21,$AC3176,TRUE,_xll.ohTrigger(trigger))</f>
        <v>1.2964852652660501E-2</v>
      </c>
      <c r="AI3176" s="43" t="e">
        <f>_xll.qlIndexFixing($Y$6,$AC3176,TRUE,trigger)</f>
        <v>#NUM!</v>
      </c>
      <c r="AJ3176" s="45" t="e">
        <f t="shared" si="113"/>
        <v>#NUM!</v>
      </c>
    </row>
    <row r="3177" spans="28:36" x14ac:dyDescent="0.2">
      <c r="AB3177" s="114" t="s">
        <v>87</v>
      </c>
      <c r="AC3177" s="40">
        <f>_xll.qlInterestRateIndexFixingDate($Y$21,AD3177)</f>
        <v>61679</v>
      </c>
      <c r="AD3177" s="40">
        <f>_xll.qlCalendarAdvance(calendar,$AD3176,AB3177,,,trigger)</f>
        <v>61681</v>
      </c>
      <c r="AE3177" s="40">
        <f>_xll.qlInterestRateIndexMaturity($Y$21,AD3177,)</f>
        <v>61773</v>
      </c>
      <c r="AF3177" s="43" t="e">
        <f>_xll.qlTenorBasisValue(TenorBasis3M,AD3177,_xll.ohTrigger(trigger,$Y$36))</f>
        <v>#NUM!</v>
      </c>
      <c r="AG3177" s="82" t="e">
        <f t="shared" si="112"/>
        <v>#NUM!</v>
      </c>
      <c r="AH3177" s="82">
        <f>_xll.qlIndexFixing($Y$21,$AC3177,TRUE,_xll.ohTrigger(trigger))</f>
        <v>1.2969600206821606E-2</v>
      </c>
      <c r="AI3177" s="43" t="e">
        <f>_xll.qlIndexFixing($Y$6,$AC3177,TRUE,trigger)</f>
        <v>#NUM!</v>
      </c>
      <c r="AJ3177" s="45" t="e">
        <f t="shared" si="113"/>
        <v>#NUM!</v>
      </c>
    </row>
    <row r="3178" spans="28:36" x14ac:dyDescent="0.2">
      <c r="AB3178" s="114" t="s">
        <v>87</v>
      </c>
      <c r="AC3178" s="40">
        <f>_xll.qlInterestRateIndexFixingDate($Y$21,AD3178)</f>
        <v>61686</v>
      </c>
      <c r="AD3178" s="40">
        <f>_xll.qlCalendarAdvance(calendar,$AD3177,AB3178,,,trigger)</f>
        <v>61688</v>
      </c>
      <c r="AE3178" s="40">
        <f>_xll.qlInterestRateIndexMaturity($Y$21,AD3178,)</f>
        <v>61780</v>
      </c>
      <c r="AF3178" s="43" t="e">
        <f>_xll.qlTenorBasisValue(TenorBasis3M,AD3178,_xll.ohTrigger(trigger,$Y$36))</f>
        <v>#NUM!</v>
      </c>
      <c r="AG3178" s="82" t="e">
        <f t="shared" si="112"/>
        <v>#NUM!</v>
      </c>
      <c r="AH3178" s="82">
        <f>_xll.qlIndexFixing($Y$21,$AC3178,TRUE,_xll.ohTrigger(trigger))</f>
        <v>1.2974334314814184E-2</v>
      </c>
      <c r="AI3178" s="43" t="e">
        <f>_xll.qlIndexFixing($Y$6,$AC3178,TRUE,trigger)</f>
        <v>#NUM!</v>
      </c>
      <c r="AJ3178" s="45" t="e">
        <f t="shared" si="113"/>
        <v>#NUM!</v>
      </c>
    </row>
    <row r="3179" spans="28:36" x14ac:dyDescent="0.2">
      <c r="AB3179" s="114" t="s">
        <v>87</v>
      </c>
      <c r="AC3179" s="40">
        <f>_xll.qlInterestRateIndexFixingDate($Y$21,AD3179)</f>
        <v>61693</v>
      </c>
      <c r="AD3179" s="40">
        <f>_xll.qlCalendarAdvance(calendar,$AD3178,AB3179,,,trigger)</f>
        <v>61695</v>
      </c>
      <c r="AE3179" s="40">
        <f>_xll.qlInterestRateIndexMaturity($Y$21,AD3179,)</f>
        <v>61787</v>
      </c>
      <c r="AF3179" s="43" t="e">
        <f>_xll.qlTenorBasisValue(TenorBasis3M,AD3179,_xll.ohTrigger(trigger,$Y$36))</f>
        <v>#NUM!</v>
      </c>
      <c r="AG3179" s="82" t="e">
        <f t="shared" si="112"/>
        <v>#NUM!</v>
      </c>
      <c r="AH3179" s="82">
        <f>_xll.qlIndexFixing($Y$21,$AC3179,TRUE,_xll.ohTrigger(trigger))</f>
        <v>1.2979054976593053E-2</v>
      </c>
      <c r="AI3179" s="43" t="e">
        <f>_xll.qlIndexFixing($Y$6,$AC3179,TRUE,trigger)</f>
        <v>#NUM!</v>
      </c>
      <c r="AJ3179" s="45" t="e">
        <f t="shared" si="113"/>
        <v>#NUM!</v>
      </c>
    </row>
    <row r="3180" spans="28:36" x14ac:dyDescent="0.2">
      <c r="AB3180" s="114" t="s">
        <v>87</v>
      </c>
      <c r="AC3180" s="40">
        <f>_xll.qlInterestRateIndexFixingDate($Y$21,AD3180)</f>
        <v>61700</v>
      </c>
      <c r="AD3180" s="40">
        <f>_xll.qlCalendarAdvance(calendar,$AD3179,AB3180,,,trigger)</f>
        <v>61702</v>
      </c>
      <c r="AE3180" s="40">
        <f>_xll.qlInterestRateIndexMaturity($Y$21,AD3180,)</f>
        <v>61792</v>
      </c>
      <c r="AF3180" s="43" t="e">
        <f>_xll.qlTenorBasisValue(TenorBasis3M,AD3180,_xll.ohTrigger(trigger,$Y$36))</f>
        <v>#NUM!</v>
      </c>
      <c r="AG3180" s="82" t="e">
        <f t="shared" si="112"/>
        <v>#NUM!</v>
      </c>
      <c r="AH3180" s="82">
        <f>_xll.qlIndexFixing($Y$21,$AC3180,TRUE,_xll.ohTrigger(trigger))</f>
        <v>1.2982627023595761E-2</v>
      </c>
      <c r="AI3180" s="43" t="e">
        <f>_xll.qlIndexFixing($Y$6,$AC3180,TRUE,trigger)</f>
        <v>#NUM!</v>
      </c>
      <c r="AJ3180" s="45" t="e">
        <f t="shared" si="113"/>
        <v>#NUM!</v>
      </c>
    </row>
    <row r="3181" spans="28:36" x14ac:dyDescent="0.2">
      <c r="AB3181" s="114" t="s">
        <v>87</v>
      </c>
      <c r="AC3181" s="40">
        <f>_xll.qlInterestRateIndexFixingDate($Y$21,AD3181)</f>
        <v>61707</v>
      </c>
      <c r="AD3181" s="40">
        <f>_xll.qlCalendarAdvance(calendar,$AD3180,AB3181,,,trigger)</f>
        <v>61709</v>
      </c>
      <c r="AE3181" s="40">
        <f>_xll.qlInterestRateIndexMaturity($Y$21,AD3181,)</f>
        <v>61799</v>
      </c>
      <c r="AF3181" s="43" t="e">
        <f>_xll.qlTenorBasisValue(TenorBasis3M,AD3181,_xll.ohTrigger(trigger,$Y$36))</f>
        <v>#NUM!</v>
      </c>
      <c r="AG3181" s="82" t="e">
        <f t="shared" si="112"/>
        <v>#NUM!</v>
      </c>
      <c r="AH3181" s="82">
        <f>_xll.qlIndexFixing($Y$21,$AC3181,TRUE,_xll.ohTrigger(trigger))</f>
        <v>1.2987322375524357E-2</v>
      </c>
      <c r="AI3181" s="43" t="e">
        <f>_xll.qlIndexFixing($Y$6,$AC3181,TRUE,trigger)</f>
        <v>#NUM!</v>
      </c>
      <c r="AJ3181" s="45" t="e">
        <f t="shared" si="113"/>
        <v>#NUM!</v>
      </c>
    </row>
    <row r="3182" spans="28:36" x14ac:dyDescent="0.2">
      <c r="AB3182" s="114" t="s">
        <v>87</v>
      </c>
      <c r="AC3182" s="40">
        <f>_xll.qlInterestRateIndexFixingDate($Y$21,AD3182)</f>
        <v>61714</v>
      </c>
      <c r="AD3182" s="40">
        <f>_xll.qlCalendarAdvance(calendar,$AD3181,AB3182,,,trigger)</f>
        <v>61716</v>
      </c>
      <c r="AE3182" s="40">
        <f>_xll.qlInterestRateIndexMaturity($Y$21,AD3182,)</f>
        <v>61806</v>
      </c>
      <c r="AF3182" s="43" t="e">
        <f>_xll.qlTenorBasisValue(TenorBasis3M,AD3182,_xll.ohTrigger(trigger,$Y$36))</f>
        <v>#NUM!</v>
      </c>
      <c r="AG3182" s="82" t="e">
        <f t="shared" si="112"/>
        <v>#NUM!</v>
      </c>
      <c r="AH3182" s="82">
        <f>_xll.qlIndexFixing($Y$21,$AC3182,TRUE,_xll.ohTrigger(trigger))</f>
        <v>1.2992004281946912E-2</v>
      </c>
      <c r="AI3182" s="43" t="e">
        <f>_xll.qlIndexFixing($Y$6,$AC3182,TRUE,trigger)</f>
        <v>#NUM!</v>
      </c>
      <c r="AJ3182" s="45" t="e">
        <f t="shared" si="113"/>
        <v>#NUM!</v>
      </c>
    </row>
    <row r="3183" spans="28:36" x14ac:dyDescent="0.2">
      <c r="AB3183" s="114" t="s">
        <v>87</v>
      </c>
      <c r="AC3183" s="40">
        <f>_xll.qlInterestRateIndexFixingDate($Y$21,AD3183)</f>
        <v>61718</v>
      </c>
      <c r="AD3183" s="40">
        <f>_xll.qlCalendarAdvance(calendar,$AD3182,AB3183,,,trigger)</f>
        <v>61724</v>
      </c>
      <c r="AE3183" s="40">
        <f>_xll.qlInterestRateIndexMaturity($Y$21,AD3183,)</f>
        <v>61814</v>
      </c>
      <c r="AF3183" s="43" t="e">
        <f>_xll.qlTenorBasisValue(TenorBasis3M,AD3183,_xll.ohTrigger(trigger,$Y$36))</f>
        <v>#NUM!</v>
      </c>
      <c r="AG3183" s="82" t="e">
        <f t="shared" si="112"/>
        <v>#NUM!</v>
      </c>
      <c r="AH3183" s="82">
        <f>_xll.qlIndexFixing($Y$21,$AC3183,TRUE,_xll.ohTrigger(trigger))</f>
        <v>1.2997338568196959E-2</v>
      </c>
      <c r="AI3183" s="43" t="e">
        <f>_xll.qlIndexFixing($Y$6,$AC3183,TRUE,trigger)</f>
        <v>#NUM!</v>
      </c>
      <c r="AJ3183" s="45" t="e">
        <f t="shared" si="113"/>
        <v>#NUM!</v>
      </c>
    </row>
    <row r="3184" spans="28:36" x14ac:dyDescent="0.2">
      <c r="AB3184" s="114" t="s">
        <v>87</v>
      </c>
      <c r="AC3184" s="40">
        <f>_xll.qlInterestRateIndexFixingDate($Y$21,AD3184)</f>
        <v>61728</v>
      </c>
      <c r="AD3184" s="40">
        <f>_xll.qlCalendarAdvance(calendar,$AD3183,AB3184,,,trigger)</f>
        <v>61731</v>
      </c>
      <c r="AE3184" s="40">
        <f>_xll.qlInterestRateIndexMaturity($Y$21,AD3184,)</f>
        <v>61821</v>
      </c>
      <c r="AF3184" s="43" t="e">
        <f>_xll.qlTenorBasisValue(TenorBasis3M,AD3184,_xll.ohTrigger(trigger,$Y$36))</f>
        <v>#NUM!</v>
      </c>
      <c r="AG3184" s="82" t="e">
        <f t="shared" si="112"/>
        <v>#NUM!</v>
      </c>
      <c r="AH3184" s="82">
        <f>_xll.qlIndexFixing($Y$21,$AC3184,TRUE,_xll.ohTrigger(trigger))</f>
        <v>1.3001991662659584E-2</v>
      </c>
      <c r="AI3184" s="43" t="e">
        <f>_xll.qlIndexFixing($Y$6,$AC3184,TRUE,trigger)</f>
        <v>#NUM!</v>
      </c>
      <c r="AJ3184" s="45" t="e">
        <f t="shared" si="113"/>
        <v>#NUM!</v>
      </c>
    </row>
    <row r="3185" spans="28:36" x14ac:dyDescent="0.2">
      <c r="AB3185" s="114" t="s">
        <v>87</v>
      </c>
      <c r="AC3185" s="40">
        <f>_xll.qlInterestRateIndexFixingDate($Y$21,AD3185)</f>
        <v>61736</v>
      </c>
      <c r="AD3185" s="40">
        <f>_xll.qlCalendarAdvance(calendar,$AD3184,AB3185,,,trigger)</f>
        <v>61738</v>
      </c>
      <c r="AE3185" s="40">
        <f>_xll.qlInterestRateIndexMaturity($Y$21,AD3185,)</f>
        <v>61828</v>
      </c>
      <c r="AF3185" s="43" t="e">
        <f>_xll.qlTenorBasisValue(TenorBasis3M,AD3185,_xll.ohTrigger(trigger,$Y$36))</f>
        <v>#NUM!</v>
      </c>
      <c r="AG3185" s="82" t="e">
        <f t="shared" si="112"/>
        <v>#NUM!</v>
      </c>
      <c r="AH3185" s="82">
        <f>_xll.qlIndexFixing($Y$21,$AC3185,TRUE,_xll.ohTrigger(trigger))</f>
        <v>1.3006631311466066E-2</v>
      </c>
      <c r="AI3185" s="43" t="e">
        <f>_xll.qlIndexFixing($Y$6,$AC3185,TRUE,trigger)</f>
        <v>#NUM!</v>
      </c>
      <c r="AJ3185" s="45" t="e">
        <f t="shared" si="113"/>
        <v>#NUM!</v>
      </c>
    </row>
    <row r="3186" spans="28:36" x14ac:dyDescent="0.2">
      <c r="AB3186" s="114" t="s">
        <v>87</v>
      </c>
      <c r="AC3186" s="40">
        <f>_xll.qlInterestRateIndexFixingDate($Y$21,AD3186)</f>
        <v>61743</v>
      </c>
      <c r="AD3186" s="40">
        <f>_xll.qlCalendarAdvance(calendar,$AD3185,AB3186,,,trigger)</f>
        <v>61745</v>
      </c>
      <c r="AE3186" s="40">
        <f>_xll.qlInterestRateIndexMaturity($Y$21,AD3186,)</f>
        <v>61835</v>
      </c>
      <c r="AF3186" s="43" t="e">
        <f>_xll.qlTenorBasisValue(TenorBasis3M,AD3186,_xll.ohTrigger(trigger,$Y$36))</f>
        <v>#NUM!</v>
      </c>
      <c r="AG3186" s="82" t="e">
        <f t="shared" si="112"/>
        <v>#NUM!</v>
      </c>
      <c r="AH3186" s="82">
        <f>_xll.qlIndexFixing($Y$21,$AC3186,TRUE,_xll.ohTrigger(trigger))</f>
        <v>1.3011257514572883E-2</v>
      </c>
      <c r="AI3186" s="43" t="e">
        <f>_xll.qlIndexFixing($Y$6,$AC3186,TRUE,trigger)</f>
        <v>#NUM!</v>
      </c>
      <c r="AJ3186" s="45" t="e">
        <f t="shared" si="113"/>
        <v>#NUM!</v>
      </c>
    </row>
    <row r="3187" spans="28:36" x14ac:dyDescent="0.2">
      <c r="AB3187" s="114" t="s">
        <v>87</v>
      </c>
      <c r="AC3187" s="40">
        <f>_xll.qlInterestRateIndexFixingDate($Y$21,AD3187)</f>
        <v>61750</v>
      </c>
      <c r="AD3187" s="40">
        <f>_xll.qlCalendarAdvance(calendar,$AD3186,AB3187,,,trigger)</f>
        <v>61752</v>
      </c>
      <c r="AE3187" s="40">
        <f>_xll.qlInterestRateIndexMaturity($Y$21,AD3187,)</f>
        <v>61842</v>
      </c>
      <c r="AF3187" s="43" t="e">
        <f>_xll.qlTenorBasisValue(TenorBasis3M,AD3187,_xll.ohTrigger(trigger,$Y$36))</f>
        <v>#NUM!</v>
      </c>
      <c r="AG3187" s="82" t="e">
        <f t="shared" si="112"/>
        <v>#NUM!</v>
      </c>
      <c r="AH3187" s="82">
        <f>_xll.qlIndexFixing($Y$21,$AC3187,TRUE,_xll.ohTrigger(trigger))</f>
        <v>1.3015870271931185E-2</v>
      </c>
      <c r="AI3187" s="43" t="e">
        <f>_xll.qlIndexFixing($Y$6,$AC3187,TRUE,trigger)</f>
        <v>#NUM!</v>
      </c>
      <c r="AJ3187" s="45" t="e">
        <f t="shared" si="113"/>
        <v>#NUM!</v>
      </c>
    </row>
    <row r="3188" spans="28:36" x14ac:dyDescent="0.2">
      <c r="AB3188" s="114" t="s">
        <v>87</v>
      </c>
      <c r="AC3188" s="40">
        <f>_xll.qlInterestRateIndexFixingDate($Y$21,AD3188)</f>
        <v>61757</v>
      </c>
      <c r="AD3188" s="40">
        <f>_xll.qlCalendarAdvance(calendar,$AD3187,AB3188,,,trigger)</f>
        <v>61759</v>
      </c>
      <c r="AE3188" s="40">
        <f>_xll.qlInterestRateIndexMaturity($Y$21,AD3188,)</f>
        <v>61848</v>
      </c>
      <c r="AF3188" s="43" t="e">
        <f>_xll.qlTenorBasisValue(TenorBasis3M,AD3188,_xll.ohTrigger(trigger,$Y$36))</f>
        <v>#NUM!</v>
      </c>
      <c r="AG3188" s="82" t="e">
        <f t="shared" si="112"/>
        <v>#NUM!</v>
      </c>
      <c r="AH3188" s="82">
        <f>_xll.qlIndexFixing($Y$21,$AC3188,TRUE,_xll.ohTrigger(trigger))</f>
        <v>1.3019908362243083E-2</v>
      </c>
      <c r="AI3188" s="43" t="e">
        <f>_xll.qlIndexFixing($Y$6,$AC3188,TRUE,trigger)</f>
        <v>#NUM!</v>
      </c>
      <c r="AJ3188" s="45" t="e">
        <f t="shared" si="113"/>
        <v>#NUM!</v>
      </c>
    </row>
    <row r="3189" spans="28:36" x14ac:dyDescent="0.2">
      <c r="AB3189" s="114" t="s">
        <v>87</v>
      </c>
      <c r="AC3189" s="40">
        <f>_xll.qlInterestRateIndexFixingDate($Y$21,AD3189)</f>
        <v>61764</v>
      </c>
      <c r="AD3189" s="40">
        <f>_xll.qlCalendarAdvance(calendar,$AD3188,AB3189,,,trigger)</f>
        <v>61766</v>
      </c>
      <c r="AE3189" s="40">
        <f>_xll.qlInterestRateIndexMaturity($Y$21,AD3189,)</f>
        <v>61855</v>
      </c>
      <c r="AF3189" s="43" t="e">
        <f>_xll.qlTenorBasisValue(TenorBasis3M,AD3189,_xll.ohTrigger(trigger,$Y$36))</f>
        <v>#NUM!</v>
      </c>
      <c r="AG3189" s="82" t="e">
        <f t="shared" si="112"/>
        <v>#NUM!</v>
      </c>
      <c r="AH3189" s="82">
        <f>_xll.qlIndexFixing($Y$21,$AC3189,TRUE,_xll.ohTrigger(trigger))</f>
        <v>1.3024495022738088E-2</v>
      </c>
      <c r="AI3189" s="43" t="e">
        <f>_xll.qlIndexFixing($Y$6,$AC3189,TRUE,trigger)</f>
        <v>#NUM!</v>
      </c>
      <c r="AJ3189" s="45" t="e">
        <f t="shared" si="113"/>
        <v>#NUM!</v>
      </c>
    </row>
    <row r="3190" spans="28:36" x14ac:dyDescent="0.2">
      <c r="AB3190" s="114" t="s">
        <v>87</v>
      </c>
      <c r="AC3190" s="40">
        <f>_xll.qlInterestRateIndexFixingDate($Y$21,AD3190)</f>
        <v>61771</v>
      </c>
      <c r="AD3190" s="40">
        <f>_xll.qlCalendarAdvance(calendar,$AD3189,AB3190,,,trigger)</f>
        <v>61773</v>
      </c>
      <c r="AE3190" s="40">
        <f>_xll.qlInterestRateIndexMaturity($Y$21,AD3190,)</f>
        <v>61862</v>
      </c>
      <c r="AF3190" s="43" t="e">
        <f>_xll.qlTenorBasisValue(TenorBasis3M,AD3190,_xll.ohTrigger(trigger,$Y$36))</f>
        <v>#NUM!</v>
      </c>
      <c r="AG3190" s="82" t="e">
        <f t="shared" si="112"/>
        <v>#NUM!</v>
      </c>
      <c r="AH3190" s="82">
        <f>_xll.qlIndexFixing($Y$21,$AC3190,TRUE,_xll.ohTrigger(trigger))</f>
        <v>1.3029068237777108E-2</v>
      </c>
      <c r="AI3190" s="43" t="e">
        <f>_xll.qlIndexFixing($Y$6,$AC3190,TRUE,trigger)</f>
        <v>#NUM!</v>
      </c>
      <c r="AJ3190" s="45" t="e">
        <f t="shared" si="113"/>
        <v>#NUM!</v>
      </c>
    </row>
    <row r="3191" spans="28:36" x14ac:dyDescent="0.2">
      <c r="AB3191" s="114" t="s">
        <v>87</v>
      </c>
      <c r="AC3191" s="40">
        <f>_xll.qlInterestRateIndexFixingDate($Y$21,AD3191)</f>
        <v>61778</v>
      </c>
      <c r="AD3191" s="40">
        <f>_xll.qlCalendarAdvance(calendar,$AD3190,AB3191,,,trigger)</f>
        <v>61780</v>
      </c>
      <c r="AE3191" s="40">
        <f>_xll.qlInterestRateIndexMaturity($Y$21,AD3191,)</f>
        <v>61869</v>
      </c>
      <c r="AF3191" s="43" t="e">
        <f>_xll.qlTenorBasisValue(TenorBasis3M,AD3191,_xll.ohTrigger(trigger,$Y$36))</f>
        <v>#NUM!</v>
      </c>
      <c r="AG3191" s="82" t="e">
        <f t="shared" si="112"/>
        <v>#NUM!</v>
      </c>
      <c r="AH3191" s="82">
        <f>_xll.qlIndexFixing($Y$21,$AC3191,TRUE,_xll.ohTrigger(trigger))</f>
        <v>1.3033628007316134E-2</v>
      </c>
      <c r="AI3191" s="43" t="e">
        <f>_xll.qlIndexFixing($Y$6,$AC3191,TRUE,trigger)</f>
        <v>#NUM!</v>
      </c>
      <c r="AJ3191" s="45" t="e">
        <f t="shared" si="113"/>
        <v>#NUM!</v>
      </c>
    </row>
    <row r="3192" spans="28:36" x14ac:dyDescent="0.2">
      <c r="AB3192" s="114" t="s">
        <v>87</v>
      </c>
      <c r="AC3192" s="40">
        <f>_xll.qlInterestRateIndexFixingDate($Y$21,AD3192)</f>
        <v>61785</v>
      </c>
      <c r="AD3192" s="40">
        <f>_xll.qlCalendarAdvance(calendar,$AD3191,AB3192,,,trigger)</f>
        <v>61787</v>
      </c>
      <c r="AE3192" s="40">
        <f>_xll.qlInterestRateIndexMaturity($Y$21,AD3192,)</f>
        <v>61879</v>
      </c>
      <c r="AF3192" s="43" t="e">
        <f>_xll.qlTenorBasisValue(TenorBasis3M,AD3192,_xll.ohTrigger(trigger,$Y$36))</f>
        <v>#NUM!</v>
      </c>
      <c r="AG3192" s="82" t="e">
        <f t="shared" si="112"/>
        <v>#NUM!</v>
      </c>
      <c r="AH3192" s="82">
        <f>_xll.qlIndexFixing($Y$21,$AC3192,TRUE,_xll.ohTrigger(trigger))</f>
        <v>1.3039848262547938E-2</v>
      </c>
      <c r="AI3192" s="43" t="e">
        <f>_xll.qlIndexFixing($Y$6,$AC3192,TRUE,trigger)</f>
        <v>#NUM!</v>
      </c>
      <c r="AJ3192" s="45" t="e">
        <f t="shared" si="113"/>
        <v>#NUM!</v>
      </c>
    </row>
    <row r="3193" spans="28:36" x14ac:dyDescent="0.2">
      <c r="AB3193" s="114" t="s">
        <v>87</v>
      </c>
      <c r="AC3193" s="40">
        <f>_xll.qlInterestRateIndexFixingDate($Y$21,AD3193)</f>
        <v>61792</v>
      </c>
      <c r="AD3193" s="40">
        <f>_xll.qlCalendarAdvance(calendar,$AD3192,AB3193,,,trigger)</f>
        <v>61794</v>
      </c>
      <c r="AE3193" s="40">
        <f>_xll.qlInterestRateIndexMaturity($Y$21,AD3193,)</f>
        <v>61886</v>
      </c>
      <c r="AF3193" s="43" t="e">
        <f>_xll.qlTenorBasisValue(TenorBasis3M,AD3193,_xll.ohTrigger(trigger,$Y$36))</f>
        <v>#NUM!</v>
      </c>
      <c r="AG3193" s="82" t="e">
        <f t="shared" si="112"/>
        <v>#NUM!</v>
      </c>
      <c r="AH3193" s="82">
        <f>_xll.qlIndexFixing($Y$21,$AC3193,TRUE,_xll.ohTrigger(trigger))</f>
        <v>1.3044378751284277E-2</v>
      </c>
      <c r="AI3193" s="43" t="e">
        <f>_xll.qlIndexFixing($Y$6,$AC3193,TRUE,trigger)</f>
        <v>#NUM!</v>
      </c>
      <c r="AJ3193" s="45" t="e">
        <f t="shared" si="113"/>
        <v>#NUM!</v>
      </c>
    </row>
    <row r="3194" spans="28:36" x14ac:dyDescent="0.2">
      <c r="AB3194" s="114" t="s">
        <v>87</v>
      </c>
      <c r="AC3194" s="40">
        <f>_xll.qlInterestRateIndexFixingDate($Y$21,AD3194)</f>
        <v>61799</v>
      </c>
      <c r="AD3194" s="40">
        <f>_xll.qlCalendarAdvance(calendar,$AD3193,AB3194,,,trigger)</f>
        <v>61801</v>
      </c>
      <c r="AE3194" s="40">
        <f>_xll.qlInterestRateIndexMaturity($Y$21,AD3194,)</f>
        <v>61893</v>
      </c>
      <c r="AF3194" s="43" t="e">
        <f>_xll.qlTenorBasisValue(TenorBasis3M,AD3194,_xll.ohTrigger(trigger,$Y$36))</f>
        <v>#NUM!</v>
      </c>
      <c r="AG3194" s="82" t="e">
        <f t="shared" si="112"/>
        <v>#NUM!</v>
      </c>
      <c r="AH3194" s="82">
        <f>_xll.qlIndexFixing($Y$21,$AC3194,TRUE,_xll.ohTrigger(trigger))</f>
        <v>1.3048895793084877E-2</v>
      </c>
      <c r="AI3194" s="43" t="e">
        <f>_xll.qlIndexFixing($Y$6,$AC3194,TRUE,trigger)</f>
        <v>#NUM!</v>
      </c>
      <c r="AJ3194" s="45" t="e">
        <f t="shared" si="113"/>
        <v>#NUM!</v>
      </c>
    </row>
    <row r="3195" spans="28:36" x14ac:dyDescent="0.2">
      <c r="AB3195" s="114" t="s">
        <v>87</v>
      </c>
      <c r="AC3195" s="40">
        <f>_xll.qlInterestRateIndexFixingDate($Y$21,AD3195)</f>
        <v>61806</v>
      </c>
      <c r="AD3195" s="40">
        <f>_xll.qlCalendarAdvance(calendar,$AD3194,AB3195,,,trigger)</f>
        <v>61808</v>
      </c>
      <c r="AE3195" s="40">
        <f>_xll.qlInterestRateIndexMaturity($Y$21,AD3195,)</f>
        <v>61900</v>
      </c>
      <c r="AF3195" s="43" t="e">
        <f>_xll.qlTenorBasisValue(TenorBasis3M,AD3195,_xll.ohTrigger(trigger,$Y$36))</f>
        <v>#NUM!</v>
      </c>
      <c r="AG3195" s="82" t="e">
        <f t="shared" si="112"/>
        <v>#NUM!</v>
      </c>
      <c r="AH3195" s="82">
        <f>_xll.qlIndexFixing($Y$21,$AC3195,TRUE,_xll.ohTrigger(trigger))</f>
        <v>1.3053399387903689E-2</v>
      </c>
      <c r="AI3195" s="43" t="e">
        <f>_xll.qlIndexFixing($Y$6,$AC3195,TRUE,trigger)</f>
        <v>#NUM!</v>
      </c>
      <c r="AJ3195" s="45" t="e">
        <f t="shared" si="113"/>
        <v>#NUM!</v>
      </c>
    </row>
    <row r="3196" spans="28:36" x14ac:dyDescent="0.2">
      <c r="AB3196" s="114" t="s">
        <v>87</v>
      </c>
      <c r="AC3196" s="40">
        <f>_xll.qlInterestRateIndexFixingDate($Y$21,AD3196)</f>
        <v>61813</v>
      </c>
      <c r="AD3196" s="40">
        <f>_xll.qlCalendarAdvance(calendar,$AD3195,AB3196,,,trigger)</f>
        <v>61815</v>
      </c>
      <c r="AE3196" s="40">
        <f>_xll.qlInterestRateIndexMaturity($Y$21,AD3196,)</f>
        <v>61907</v>
      </c>
      <c r="AF3196" s="43" t="e">
        <f>_xll.qlTenorBasisValue(TenorBasis3M,AD3196,_xll.ohTrigger(trigger,$Y$36))</f>
        <v>#NUM!</v>
      </c>
      <c r="AG3196" s="82" t="e">
        <f t="shared" si="112"/>
        <v>#NUM!</v>
      </c>
      <c r="AH3196" s="82">
        <f>_xll.qlIndexFixing($Y$21,$AC3196,TRUE,_xll.ohTrigger(trigger))</f>
        <v>1.3057889535692922E-2</v>
      </c>
      <c r="AI3196" s="43" t="e">
        <f>_xll.qlIndexFixing($Y$6,$AC3196,TRUE,trigger)</f>
        <v>#NUM!</v>
      </c>
      <c r="AJ3196" s="45" t="e">
        <f t="shared" si="113"/>
        <v>#NUM!</v>
      </c>
    </row>
    <row r="3197" spans="28:36" x14ac:dyDescent="0.2">
      <c r="AB3197" s="114" t="s">
        <v>87</v>
      </c>
      <c r="AC3197" s="40">
        <f>_xll.qlInterestRateIndexFixingDate($Y$21,AD3197)</f>
        <v>61820</v>
      </c>
      <c r="AD3197" s="40">
        <f>_xll.qlCalendarAdvance(calendar,$AD3196,AB3197,,,trigger)</f>
        <v>61822</v>
      </c>
      <c r="AE3197" s="40">
        <f>_xll.qlInterestRateIndexMaturity($Y$21,AD3197,)</f>
        <v>61913</v>
      </c>
      <c r="AF3197" s="43" t="e">
        <f>_xll.qlTenorBasisValue(TenorBasis3M,AD3197,_xll.ohTrigger(trigger,$Y$36))</f>
        <v>#NUM!</v>
      </c>
      <c r="AG3197" s="82" t="e">
        <f t="shared" si="112"/>
        <v>#NUM!</v>
      </c>
      <c r="AH3197" s="82">
        <f>_xll.qlIndexFixing($Y$21,$AC3197,TRUE,_xll.ohTrigger(trigger))</f>
        <v>1.306181230921391E-2</v>
      </c>
      <c r="AI3197" s="43" t="e">
        <f>_xll.qlIndexFixing($Y$6,$AC3197,TRUE,trigger)</f>
        <v>#NUM!</v>
      </c>
      <c r="AJ3197" s="45" t="e">
        <f t="shared" si="113"/>
        <v>#NUM!</v>
      </c>
    </row>
    <row r="3198" spans="28:36" x14ac:dyDescent="0.2">
      <c r="AB3198" s="114" t="s">
        <v>87</v>
      </c>
      <c r="AC3198" s="40">
        <f>_xll.qlInterestRateIndexFixingDate($Y$21,AD3198)</f>
        <v>61827</v>
      </c>
      <c r="AD3198" s="40">
        <f>_xll.qlCalendarAdvance(calendar,$AD3197,AB3198,,,trigger)</f>
        <v>61829</v>
      </c>
      <c r="AE3198" s="40">
        <f>_xll.qlInterestRateIndexMaturity($Y$21,AD3198,)</f>
        <v>61920</v>
      </c>
      <c r="AF3198" s="43" t="e">
        <f>_xll.qlTenorBasisValue(TenorBasis3M,AD3198,_xll.ohTrigger(trigger,$Y$36))</f>
        <v>#NUM!</v>
      </c>
      <c r="AG3198" s="82" t="e">
        <f t="shared" si="112"/>
        <v>#NUM!</v>
      </c>
      <c r="AH3198" s="82">
        <f>_xll.qlIndexFixing($Y$21,$AC3198,TRUE,_xll.ohTrigger(trigger))</f>
        <v>1.3066276361589135E-2</v>
      </c>
      <c r="AI3198" s="43" t="e">
        <f>_xll.qlIndexFixing($Y$6,$AC3198,TRUE,trigger)</f>
        <v>#NUM!</v>
      </c>
      <c r="AJ3198" s="45" t="e">
        <f t="shared" si="113"/>
        <v>#NUM!</v>
      </c>
    </row>
    <row r="3199" spans="28:36" x14ac:dyDescent="0.2">
      <c r="AB3199" s="114" t="s">
        <v>87</v>
      </c>
      <c r="AC3199" s="40">
        <f>_xll.qlInterestRateIndexFixingDate($Y$21,AD3199)</f>
        <v>61834</v>
      </c>
      <c r="AD3199" s="40">
        <f>_xll.qlCalendarAdvance(calendar,$AD3198,AB3199,,,trigger)</f>
        <v>61836</v>
      </c>
      <c r="AE3199" s="40">
        <f>_xll.qlInterestRateIndexMaturity($Y$21,AD3199,)</f>
        <v>61927</v>
      </c>
      <c r="AF3199" s="43" t="e">
        <f>_xll.qlTenorBasisValue(TenorBasis3M,AD3199,_xll.ohTrigger(trigger,$Y$36))</f>
        <v>#NUM!</v>
      </c>
      <c r="AG3199" s="82" t="e">
        <f t="shared" si="112"/>
        <v>#NUM!</v>
      </c>
      <c r="AH3199" s="82">
        <f>_xll.qlIndexFixing($Y$21,$AC3199,TRUE,_xll.ohTrigger(trigger))</f>
        <v>1.3070726967232282E-2</v>
      </c>
      <c r="AI3199" s="43" t="e">
        <f>_xll.qlIndexFixing($Y$6,$AC3199,TRUE,trigger)</f>
        <v>#NUM!</v>
      </c>
      <c r="AJ3199" s="45" t="e">
        <f t="shared" si="113"/>
        <v>#NUM!</v>
      </c>
    </row>
    <row r="3200" spans="28:36" x14ac:dyDescent="0.2">
      <c r="AB3200" s="114" t="s">
        <v>87</v>
      </c>
      <c r="AC3200" s="40">
        <f>_xll.qlInterestRateIndexFixingDate($Y$21,AD3200)</f>
        <v>61841</v>
      </c>
      <c r="AD3200" s="40">
        <f>_xll.qlCalendarAdvance(calendar,$AD3199,AB3200,,,trigger)</f>
        <v>61843</v>
      </c>
      <c r="AE3200" s="40">
        <f>_xll.qlInterestRateIndexMaturity($Y$21,AD3200,)</f>
        <v>61934</v>
      </c>
      <c r="AF3200" s="43" t="e">
        <f>_xll.qlTenorBasisValue(TenorBasis3M,AD3200,_xll.ohTrigger(trigger,$Y$36))</f>
        <v>#NUM!</v>
      </c>
      <c r="AG3200" s="82" t="e">
        <f t="shared" si="112"/>
        <v>#NUM!</v>
      </c>
      <c r="AH3200" s="82">
        <f>_xll.qlIndexFixing($Y$21,$AC3200,TRUE,_xll.ohTrigger(trigger))</f>
        <v>1.3075164126100304E-2</v>
      </c>
      <c r="AI3200" s="43" t="e">
        <f>_xll.qlIndexFixing($Y$6,$AC3200,TRUE,trigger)</f>
        <v>#NUM!</v>
      </c>
      <c r="AJ3200" s="45" t="e">
        <f t="shared" si="113"/>
        <v>#NUM!</v>
      </c>
    </row>
    <row r="3201" spans="28:36" x14ac:dyDescent="0.2">
      <c r="AB3201" s="114" t="s">
        <v>87</v>
      </c>
      <c r="AC3201" s="40">
        <f>_xll.qlInterestRateIndexFixingDate($Y$21,AD3201)</f>
        <v>61847</v>
      </c>
      <c r="AD3201" s="40">
        <f>_xll.qlCalendarAdvance(calendar,$AD3200,AB3201,,,trigger)</f>
        <v>61850</v>
      </c>
      <c r="AE3201" s="40">
        <f>_xll.qlInterestRateIndexMaturity($Y$21,AD3201,)</f>
        <v>61942</v>
      </c>
      <c r="AF3201" s="43" t="e">
        <f>_xll.qlTenorBasisValue(TenorBasis3M,AD3201,_xll.ohTrigger(trigger,$Y$36))</f>
        <v>#NUM!</v>
      </c>
      <c r="AG3201" s="82" t="e">
        <f t="shared" si="112"/>
        <v>#NUM!</v>
      </c>
      <c r="AH3201" s="82">
        <f>_xll.qlIndexFixing($Y$21,$AC3201,TRUE,_xll.ohTrigger(trigger))</f>
        <v>1.3080138567604541E-2</v>
      </c>
      <c r="AI3201" s="43" t="e">
        <f>_xll.qlIndexFixing($Y$6,$AC3201,TRUE,trigger)</f>
        <v>#NUM!</v>
      </c>
      <c r="AJ3201" s="45" t="e">
        <f t="shared" si="113"/>
        <v>#NUM!</v>
      </c>
    </row>
    <row r="3202" spans="28:36" x14ac:dyDescent="0.2">
      <c r="AB3202" s="114" t="s">
        <v>87</v>
      </c>
      <c r="AC3202" s="40">
        <f>_xll.qlInterestRateIndexFixingDate($Y$21,AD3202)</f>
        <v>61855</v>
      </c>
      <c r="AD3202" s="40">
        <f>_xll.qlCalendarAdvance(calendar,$AD3201,AB3202,,,trigger)</f>
        <v>61857</v>
      </c>
      <c r="AE3202" s="40">
        <f>_xll.qlInterestRateIndexMaturity($Y$21,AD3202,)</f>
        <v>61949</v>
      </c>
      <c r="AF3202" s="43" t="e">
        <f>_xll.qlTenorBasisValue(TenorBasis3M,AD3202,_xll.ohTrigger(trigger,$Y$36))</f>
        <v>#NUM!</v>
      </c>
      <c r="AG3202" s="82" t="e">
        <f t="shared" si="112"/>
        <v>#NUM!</v>
      </c>
      <c r="AH3202" s="82">
        <f>_xll.qlIndexFixing($Y$21,$AC3202,TRUE,_xll.ohTrigger(trigger))</f>
        <v>1.3084548032259689E-2</v>
      </c>
      <c r="AI3202" s="43" t="e">
        <f>_xll.qlIndexFixing($Y$6,$AC3202,TRUE,trigger)</f>
        <v>#NUM!</v>
      </c>
      <c r="AJ3202" s="45" t="e">
        <f t="shared" si="113"/>
        <v>#NUM!</v>
      </c>
    </row>
    <row r="3203" spans="28:36" x14ac:dyDescent="0.2">
      <c r="AB3203" s="114" t="s">
        <v>87</v>
      </c>
      <c r="AC3203" s="40">
        <f>_xll.qlInterestRateIndexFixingDate($Y$21,AD3203)</f>
        <v>61862</v>
      </c>
      <c r="AD3203" s="40">
        <f>_xll.qlCalendarAdvance(calendar,$AD3202,AB3203,,,trigger)</f>
        <v>61864</v>
      </c>
      <c r="AE3203" s="40">
        <f>_xll.qlInterestRateIndexMaturity($Y$21,AD3203,)</f>
        <v>61956</v>
      </c>
      <c r="AF3203" s="43" t="e">
        <f>_xll.qlTenorBasisValue(TenorBasis3M,AD3203,_xll.ohTrigger(trigger,$Y$36))</f>
        <v>#NUM!</v>
      </c>
      <c r="AG3203" s="82" t="e">
        <f t="shared" si="112"/>
        <v>#NUM!</v>
      </c>
      <c r="AH3203" s="82">
        <f>_xll.qlIndexFixing($Y$21,$AC3203,TRUE,_xll.ohTrigger(trigger))</f>
        <v>1.3088944049564646E-2</v>
      </c>
      <c r="AI3203" s="43" t="e">
        <f>_xll.qlIndexFixing($Y$6,$AC3203,TRUE,trigger)</f>
        <v>#NUM!</v>
      </c>
      <c r="AJ3203" s="45" t="e">
        <f t="shared" si="113"/>
        <v>#NUM!</v>
      </c>
    </row>
    <row r="3204" spans="28:36" x14ac:dyDescent="0.2">
      <c r="AB3204" s="114" t="s">
        <v>87</v>
      </c>
      <c r="AC3204" s="40">
        <f>_xll.qlInterestRateIndexFixingDate($Y$21,AD3204)</f>
        <v>61869</v>
      </c>
      <c r="AD3204" s="40">
        <f>_xll.qlCalendarAdvance(calendar,$AD3203,AB3204,,,trigger)</f>
        <v>61871</v>
      </c>
      <c r="AE3204" s="40">
        <f>_xll.qlInterestRateIndexMaturity($Y$21,AD3204,)</f>
        <v>61963</v>
      </c>
      <c r="AF3204" s="43" t="e">
        <f>_xll.qlTenorBasisValue(TenorBasis3M,AD3204,_xll.ohTrigger(trigger,$Y$36))</f>
        <v>#NUM!</v>
      </c>
      <c r="AG3204" s="82" t="e">
        <f t="shared" ref="AG3204:AG3267" si="114">AI3204</f>
        <v>#NUM!</v>
      </c>
      <c r="AH3204" s="82">
        <f>_xll.qlIndexFixing($Y$21,$AC3204,TRUE,_xll.ohTrigger(trigger))</f>
        <v>1.3093326619477709E-2</v>
      </c>
      <c r="AI3204" s="43" t="e">
        <f>_xll.qlIndexFixing($Y$6,$AC3204,TRUE,trigger)</f>
        <v>#NUM!</v>
      </c>
      <c r="AJ3204" s="45" t="e">
        <f t="shared" ref="AJ3204:AJ3267" si="115">(AH3204-AI3204)*10000</f>
        <v>#NUM!</v>
      </c>
    </row>
    <row r="3205" spans="28:36" x14ac:dyDescent="0.2">
      <c r="AB3205" s="114" t="s">
        <v>87</v>
      </c>
      <c r="AC3205" s="40">
        <f>_xll.qlInterestRateIndexFixingDate($Y$21,AD3205)</f>
        <v>61876</v>
      </c>
      <c r="AD3205" s="40">
        <f>_xll.qlCalendarAdvance(calendar,$AD3204,AB3205,,,trigger)</f>
        <v>61878</v>
      </c>
      <c r="AE3205" s="40">
        <f>_xll.qlInterestRateIndexMaturity($Y$21,AD3205,)</f>
        <v>61970</v>
      </c>
      <c r="AF3205" s="43" t="e">
        <f>_xll.qlTenorBasisValue(TenorBasis3M,AD3205,_xll.ohTrigger(trigger,$Y$36))</f>
        <v>#NUM!</v>
      </c>
      <c r="AG3205" s="82" t="e">
        <f t="shared" si="114"/>
        <v>#NUM!</v>
      </c>
      <c r="AH3205" s="82">
        <f>_xll.qlIndexFixing($Y$21,$AC3205,TRUE,_xll.ohTrigger(trigger))</f>
        <v>1.3097695741950218E-2</v>
      </c>
      <c r="AI3205" s="43" t="e">
        <f>_xll.qlIndexFixing($Y$6,$AC3205,TRUE,trigger)</f>
        <v>#NUM!</v>
      </c>
      <c r="AJ3205" s="45" t="e">
        <f t="shared" si="115"/>
        <v>#NUM!</v>
      </c>
    </row>
    <row r="3206" spans="28:36" x14ac:dyDescent="0.2">
      <c r="AB3206" s="114" t="s">
        <v>87</v>
      </c>
      <c r="AC3206" s="40">
        <f>_xll.qlInterestRateIndexFixingDate($Y$21,AD3206)</f>
        <v>61883</v>
      </c>
      <c r="AD3206" s="40">
        <f>_xll.qlCalendarAdvance(calendar,$AD3205,AB3206,,,trigger)</f>
        <v>61885</v>
      </c>
      <c r="AE3206" s="40">
        <f>_xll.qlInterestRateIndexMaturity($Y$21,AD3206,)</f>
        <v>61977</v>
      </c>
      <c r="AF3206" s="43" t="e">
        <f>_xll.qlTenorBasisValue(TenorBasis3M,AD3206,_xll.ohTrigger(trigger,$Y$36))</f>
        <v>#NUM!</v>
      </c>
      <c r="AG3206" s="82" t="e">
        <f t="shared" si="114"/>
        <v>#NUM!</v>
      </c>
      <c r="AH3206" s="82">
        <f>_xll.qlIndexFixing($Y$21,$AC3206,TRUE,_xll.ohTrigger(trigger))</f>
        <v>1.3102051416941339E-2</v>
      </c>
      <c r="AI3206" s="43" t="e">
        <f>_xll.qlIndexFixing($Y$6,$AC3206,TRUE,trigger)</f>
        <v>#NUM!</v>
      </c>
      <c r="AJ3206" s="45" t="e">
        <f t="shared" si="115"/>
        <v>#NUM!</v>
      </c>
    </row>
    <row r="3207" spans="28:36" x14ac:dyDescent="0.2">
      <c r="AB3207" s="114" t="s">
        <v>87</v>
      </c>
      <c r="AC3207" s="40">
        <f>_xll.qlInterestRateIndexFixingDate($Y$21,AD3207)</f>
        <v>61890</v>
      </c>
      <c r="AD3207" s="40">
        <f>_xll.qlCalendarAdvance(calendar,$AD3206,AB3207,,,trigger)</f>
        <v>61892</v>
      </c>
      <c r="AE3207" s="40">
        <f>_xll.qlInterestRateIndexMaturity($Y$21,AD3207,)</f>
        <v>61984</v>
      </c>
      <c r="AF3207" s="43" t="e">
        <f>_xll.qlTenorBasisValue(TenorBasis3M,AD3207,_xll.ohTrigger(trigger,$Y$36))</f>
        <v>#NUM!</v>
      </c>
      <c r="AG3207" s="82" t="e">
        <f t="shared" si="114"/>
        <v>#NUM!</v>
      </c>
      <c r="AH3207" s="82">
        <f>_xll.qlIndexFixing($Y$21,$AC3207,TRUE,_xll.ohTrigger(trigger))</f>
        <v>1.3106393644401543E-2</v>
      </c>
      <c r="AI3207" s="43" t="e">
        <f>_xll.qlIndexFixing($Y$6,$AC3207,TRUE,trigger)</f>
        <v>#NUM!</v>
      </c>
      <c r="AJ3207" s="45" t="e">
        <f t="shared" si="115"/>
        <v>#NUM!</v>
      </c>
    </row>
    <row r="3208" spans="28:36" x14ac:dyDescent="0.2">
      <c r="AB3208" s="114" t="s">
        <v>87</v>
      </c>
      <c r="AC3208" s="40">
        <f>_xll.qlInterestRateIndexFixingDate($Y$21,AD3208)</f>
        <v>61897</v>
      </c>
      <c r="AD3208" s="40">
        <f>_xll.qlCalendarAdvance(calendar,$AD3207,AB3208,,,trigger)</f>
        <v>61899</v>
      </c>
      <c r="AE3208" s="40">
        <f>_xll.qlInterestRateIndexMaturity($Y$21,AD3208,)</f>
        <v>61991</v>
      </c>
      <c r="AF3208" s="43" t="e">
        <f>_xll.qlTenorBasisValue(TenorBasis3M,AD3208,_xll.ohTrigger(trigger,$Y$36))</f>
        <v>#NUM!</v>
      </c>
      <c r="AG3208" s="82" t="e">
        <f t="shared" si="114"/>
        <v>#NUM!</v>
      </c>
      <c r="AH3208" s="82">
        <f>_xll.qlIndexFixing($Y$21,$AC3208,TRUE,_xll.ohTrigger(trigger))</f>
        <v>1.3110722424289128E-2</v>
      </c>
      <c r="AI3208" s="43" t="e">
        <f>_xll.qlIndexFixing($Y$6,$AC3208,TRUE,trigger)</f>
        <v>#NUM!</v>
      </c>
      <c r="AJ3208" s="45" t="e">
        <f t="shared" si="115"/>
        <v>#NUM!</v>
      </c>
    </row>
    <row r="3209" spans="28:36" x14ac:dyDescent="0.2">
      <c r="AB3209" s="114" t="s">
        <v>87</v>
      </c>
      <c r="AC3209" s="40">
        <f>_xll.qlInterestRateIndexFixingDate($Y$21,AD3209)</f>
        <v>61904</v>
      </c>
      <c r="AD3209" s="40">
        <f>_xll.qlCalendarAdvance(calendar,$AD3208,AB3209,,,trigger)</f>
        <v>61906</v>
      </c>
      <c r="AE3209" s="40">
        <f>_xll.qlInterestRateIndexMaturity($Y$21,AD3209,)</f>
        <v>61998</v>
      </c>
      <c r="AF3209" s="43" t="e">
        <f>_xll.qlTenorBasisValue(TenorBasis3M,AD3209,_xll.ohTrigger(trigger,$Y$36))</f>
        <v>#NUM!</v>
      </c>
      <c r="AG3209" s="82" t="e">
        <f t="shared" si="114"/>
        <v>#NUM!</v>
      </c>
      <c r="AH3209" s="82">
        <f>_xll.qlIndexFixing($Y$21,$AC3209,TRUE,_xll.ohTrigger(trigger))</f>
        <v>1.3115037756558912E-2</v>
      </c>
      <c r="AI3209" s="43" t="e">
        <f>_xll.qlIndexFixing($Y$6,$AC3209,TRUE,trigger)</f>
        <v>#NUM!</v>
      </c>
      <c r="AJ3209" s="45" t="e">
        <f t="shared" si="115"/>
        <v>#NUM!</v>
      </c>
    </row>
    <row r="3210" spans="28:36" x14ac:dyDescent="0.2">
      <c r="AB3210" s="114" t="s">
        <v>87</v>
      </c>
      <c r="AC3210" s="40">
        <f>_xll.qlInterestRateIndexFixingDate($Y$21,AD3210)</f>
        <v>61911</v>
      </c>
      <c r="AD3210" s="40">
        <f>_xll.qlCalendarAdvance(calendar,$AD3209,AB3210,,,trigger)</f>
        <v>61913</v>
      </c>
      <c r="AE3210" s="40">
        <f>_xll.qlInterestRateIndexMaturity($Y$21,AD3210,)</f>
        <v>62005</v>
      </c>
      <c r="AF3210" s="43" t="e">
        <f>_xll.qlTenorBasisValue(TenorBasis3M,AD3210,_xll.ohTrigger(trigger,$Y$36))</f>
        <v>#NUM!</v>
      </c>
      <c r="AG3210" s="82" t="e">
        <f t="shared" si="114"/>
        <v>#NUM!</v>
      </c>
      <c r="AH3210" s="82">
        <f>_xll.qlIndexFixing($Y$21,$AC3210,TRUE,_xll.ohTrigger(trigger))</f>
        <v>1.3119339641166581E-2</v>
      </c>
      <c r="AI3210" s="43" t="e">
        <f>_xll.qlIndexFixing($Y$6,$AC3210,TRUE,trigger)</f>
        <v>#NUM!</v>
      </c>
      <c r="AJ3210" s="45" t="e">
        <f t="shared" si="115"/>
        <v>#NUM!</v>
      </c>
    </row>
    <row r="3211" spans="28:36" x14ac:dyDescent="0.2">
      <c r="AB3211" s="114" t="s">
        <v>87</v>
      </c>
      <c r="AC3211" s="40">
        <f>_xll.qlInterestRateIndexFixingDate($Y$21,AD3211)</f>
        <v>61918</v>
      </c>
      <c r="AD3211" s="40">
        <f>_xll.qlCalendarAdvance(calendar,$AD3210,AB3211,,,trigger)</f>
        <v>61920</v>
      </c>
      <c r="AE3211" s="40">
        <f>_xll.qlInterestRateIndexMaturity($Y$21,AD3211,)</f>
        <v>62012</v>
      </c>
      <c r="AF3211" s="43" t="e">
        <f>_xll.qlTenorBasisValue(TenorBasis3M,AD3211,_xll.ohTrigger(trigger,$Y$36))</f>
        <v>#NUM!</v>
      </c>
      <c r="AG3211" s="82" t="e">
        <f t="shared" si="114"/>
        <v>#NUM!</v>
      </c>
      <c r="AH3211" s="82">
        <f>_xll.qlIndexFixing($Y$21,$AC3211,TRUE,_xll.ohTrigger(trigger))</f>
        <v>1.312362807806869E-2</v>
      </c>
      <c r="AI3211" s="43" t="e">
        <f>_xll.qlIndexFixing($Y$6,$AC3211,TRUE,trigger)</f>
        <v>#NUM!</v>
      </c>
      <c r="AJ3211" s="45" t="e">
        <f t="shared" si="115"/>
        <v>#NUM!</v>
      </c>
    </row>
    <row r="3212" spans="28:36" x14ac:dyDescent="0.2">
      <c r="AB3212" s="114" t="s">
        <v>87</v>
      </c>
      <c r="AC3212" s="40">
        <f>_xll.qlInterestRateIndexFixingDate($Y$21,AD3212)</f>
        <v>61925</v>
      </c>
      <c r="AD3212" s="40">
        <f>_xll.qlCalendarAdvance(calendar,$AD3211,AB3212,,,trigger)</f>
        <v>61927</v>
      </c>
      <c r="AE3212" s="40">
        <f>_xll.qlInterestRateIndexMaturity($Y$21,AD3212,)</f>
        <v>62019</v>
      </c>
      <c r="AF3212" s="43" t="e">
        <f>_xll.qlTenorBasisValue(TenorBasis3M,AD3212,_xll.ohTrigger(trigger,$Y$36))</f>
        <v>#NUM!</v>
      </c>
      <c r="AG3212" s="82" t="e">
        <f t="shared" si="114"/>
        <v>#NUM!</v>
      </c>
      <c r="AH3212" s="82">
        <f>_xll.qlIndexFixing($Y$21,$AC3212,TRUE,_xll.ohTrigger(trigger))</f>
        <v>1.3127903067220932E-2</v>
      </c>
      <c r="AI3212" s="43" t="e">
        <f>_xll.qlIndexFixing($Y$6,$AC3212,TRUE,trigger)</f>
        <v>#NUM!</v>
      </c>
      <c r="AJ3212" s="45" t="e">
        <f t="shared" si="115"/>
        <v>#NUM!</v>
      </c>
    </row>
    <row r="3213" spans="28:36" x14ac:dyDescent="0.2">
      <c r="AB3213" s="114" t="s">
        <v>87</v>
      </c>
      <c r="AC3213" s="40">
        <f>_xll.qlInterestRateIndexFixingDate($Y$21,AD3213)</f>
        <v>61932</v>
      </c>
      <c r="AD3213" s="40">
        <f>_xll.qlCalendarAdvance(calendar,$AD3212,AB3213,,,trigger)</f>
        <v>61934</v>
      </c>
      <c r="AE3213" s="40">
        <f>_xll.qlInterestRateIndexMaturity($Y$21,AD3213,)</f>
        <v>62026</v>
      </c>
      <c r="AF3213" s="43" t="e">
        <f>_xll.qlTenorBasisValue(TenorBasis3M,AD3213,_xll.ohTrigger(trigger,$Y$36))</f>
        <v>#NUM!</v>
      </c>
      <c r="AG3213" s="82" t="e">
        <f t="shared" si="114"/>
        <v>#NUM!</v>
      </c>
      <c r="AH3213" s="82">
        <f>_xll.qlIndexFixing($Y$21,$AC3213,TRUE,_xll.ohTrigger(trigger))</f>
        <v>1.313216460857812E-2</v>
      </c>
      <c r="AI3213" s="43" t="e">
        <f>_xll.qlIndexFixing($Y$6,$AC3213,TRUE,trigger)</f>
        <v>#NUM!</v>
      </c>
      <c r="AJ3213" s="45" t="e">
        <f t="shared" si="115"/>
        <v>#NUM!</v>
      </c>
    </row>
    <row r="3214" spans="28:36" x14ac:dyDescent="0.2">
      <c r="AB3214" s="114" t="s">
        <v>87</v>
      </c>
      <c r="AC3214" s="40">
        <f>_xll.qlInterestRateIndexFixingDate($Y$21,AD3214)</f>
        <v>61939</v>
      </c>
      <c r="AD3214" s="40">
        <f>_xll.qlCalendarAdvance(calendar,$AD3213,AB3214,,,trigger)</f>
        <v>61941</v>
      </c>
      <c r="AE3214" s="40">
        <f>_xll.qlInterestRateIndexMaturity($Y$21,AD3214,)</f>
        <v>62033</v>
      </c>
      <c r="AF3214" s="43" t="e">
        <f>_xll.qlTenorBasisValue(TenorBasis3M,AD3214,_xll.ohTrigger(trigger,$Y$36))</f>
        <v>#NUM!</v>
      </c>
      <c r="AG3214" s="82" t="e">
        <f t="shared" si="114"/>
        <v>#NUM!</v>
      </c>
      <c r="AH3214" s="82">
        <f>_xll.qlIndexFixing($Y$21,$AC3214,TRUE,_xll.ohTrigger(trigger))</f>
        <v>1.3136412702097684E-2</v>
      </c>
      <c r="AI3214" s="43" t="e">
        <f>_xll.qlIndexFixing($Y$6,$AC3214,TRUE,trigger)</f>
        <v>#NUM!</v>
      </c>
      <c r="AJ3214" s="45" t="e">
        <f t="shared" si="115"/>
        <v>#NUM!</v>
      </c>
    </row>
    <row r="3215" spans="28:36" x14ac:dyDescent="0.2">
      <c r="AB3215" s="114" t="s">
        <v>87</v>
      </c>
      <c r="AC3215" s="40">
        <f>_xll.qlInterestRateIndexFixingDate($Y$21,AD3215)</f>
        <v>61946</v>
      </c>
      <c r="AD3215" s="40">
        <f>_xll.qlCalendarAdvance(calendar,$AD3214,AB3215,,,trigger)</f>
        <v>61948</v>
      </c>
      <c r="AE3215" s="40">
        <f>_xll.qlInterestRateIndexMaturity($Y$21,AD3215,)</f>
        <v>62040</v>
      </c>
      <c r="AF3215" s="43" t="e">
        <f>_xll.qlTenorBasisValue(TenorBasis3M,AD3215,_xll.ohTrigger(trigger,$Y$36))</f>
        <v>#NUM!</v>
      </c>
      <c r="AG3215" s="82" t="e">
        <f t="shared" si="114"/>
        <v>#NUM!</v>
      </c>
      <c r="AH3215" s="82">
        <f>_xll.qlIndexFixing($Y$21,$AC3215,TRUE,_xll.ohTrigger(trigger))</f>
        <v>1.3140647347734439E-2</v>
      </c>
      <c r="AI3215" s="43" t="e">
        <f>_xll.qlIndexFixing($Y$6,$AC3215,TRUE,trigger)</f>
        <v>#NUM!</v>
      </c>
      <c r="AJ3215" s="45" t="e">
        <f t="shared" si="115"/>
        <v>#NUM!</v>
      </c>
    </row>
    <row r="3216" spans="28:36" x14ac:dyDescent="0.2">
      <c r="AB3216" s="114" t="s">
        <v>87</v>
      </c>
      <c r="AC3216" s="40">
        <f>_xll.qlInterestRateIndexFixingDate($Y$21,AD3216)</f>
        <v>61953</v>
      </c>
      <c r="AD3216" s="40">
        <f>_xll.qlCalendarAdvance(calendar,$AD3215,AB3216,,,trigger)</f>
        <v>61955</v>
      </c>
      <c r="AE3216" s="40">
        <f>_xll.qlInterestRateIndexMaturity($Y$21,AD3216,)</f>
        <v>62047</v>
      </c>
      <c r="AF3216" s="43" t="e">
        <f>_xll.qlTenorBasisValue(TenorBasis3M,AD3216,_xll.ohTrigger(trigger,$Y$36))</f>
        <v>#NUM!</v>
      </c>
      <c r="AG3216" s="82" t="e">
        <f t="shared" si="114"/>
        <v>#NUM!</v>
      </c>
      <c r="AH3216" s="82">
        <f>_xll.qlIndexFixing($Y$21,$AC3216,TRUE,_xll.ohTrigger(trigger))</f>
        <v>1.314486854544755E-2</v>
      </c>
      <c r="AI3216" s="43" t="e">
        <f>_xll.qlIndexFixing($Y$6,$AC3216,TRUE,trigger)</f>
        <v>#NUM!</v>
      </c>
      <c r="AJ3216" s="45" t="e">
        <f t="shared" si="115"/>
        <v>#NUM!</v>
      </c>
    </row>
    <row r="3217" spans="28:36" x14ac:dyDescent="0.2">
      <c r="AB3217" s="114" t="s">
        <v>87</v>
      </c>
      <c r="AC3217" s="40">
        <f>_xll.qlInterestRateIndexFixingDate($Y$21,AD3217)</f>
        <v>61960</v>
      </c>
      <c r="AD3217" s="40">
        <f>_xll.qlCalendarAdvance(calendar,$AD3216,AB3217,,,trigger)</f>
        <v>61962</v>
      </c>
      <c r="AE3217" s="40">
        <f>_xll.qlInterestRateIndexMaturity($Y$21,AD3217,)</f>
        <v>62054</v>
      </c>
      <c r="AF3217" s="43" t="e">
        <f>_xll.qlTenorBasisValue(TenorBasis3M,AD3217,_xll.ohTrigger(trigger,$Y$36))</f>
        <v>#NUM!</v>
      </c>
      <c r="AG3217" s="82" t="e">
        <f t="shared" si="114"/>
        <v>#NUM!</v>
      </c>
      <c r="AH3217" s="82">
        <f>_xll.qlIndexFixing($Y$21,$AC3217,TRUE,_xll.ohTrigger(trigger))</f>
        <v>1.3149076295190968E-2</v>
      </c>
      <c r="AI3217" s="43" t="e">
        <f>_xll.qlIndexFixing($Y$6,$AC3217,TRUE,trigger)</f>
        <v>#NUM!</v>
      </c>
      <c r="AJ3217" s="45" t="e">
        <f t="shared" si="115"/>
        <v>#NUM!</v>
      </c>
    </row>
    <row r="3218" spans="28:36" x14ac:dyDescent="0.2">
      <c r="AB3218" s="114" t="s">
        <v>87</v>
      </c>
      <c r="AC3218" s="40">
        <f>_xll.qlInterestRateIndexFixingDate($Y$21,AD3218)</f>
        <v>61967</v>
      </c>
      <c r="AD3218" s="40">
        <f>_xll.qlCalendarAdvance(calendar,$AD3217,AB3218,,,trigger)</f>
        <v>61969</v>
      </c>
      <c r="AE3218" s="40">
        <f>_xll.qlInterestRateIndexMaturity($Y$21,AD3218,)</f>
        <v>62061</v>
      </c>
      <c r="AF3218" s="43" t="e">
        <f>_xll.qlTenorBasisValue(TenorBasis3M,AD3218,_xll.ohTrigger(trigger,$Y$36))</f>
        <v>#NUM!</v>
      </c>
      <c r="AG3218" s="82" t="e">
        <f t="shared" si="114"/>
        <v>#NUM!</v>
      </c>
      <c r="AH3218" s="82">
        <f>_xll.qlIndexFixing($Y$21,$AC3218,TRUE,_xll.ohTrigger(trigger))</f>
        <v>1.3153270596922985E-2</v>
      </c>
      <c r="AI3218" s="43" t="e">
        <f>_xll.qlIndexFixing($Y$6,$AC3218,TRUE,trigger)</f>
        <v>#NUM!</v>
      </c>
      <c r="AJ3218" s="45" t="e">
        <f t="shared" si="115"/>
        <v>#NUM!</v>
      </c>
    </row>
    <row r="3219" spans="28:36" x14ac:dyDescent="0.2">
      <c r="AB3219" s="114" t="s">
        <v>87</v>
      </c>
      <c r="AC3219" s="40">
        <f>_xll.qlInterestRateIndexFixingDate($Y$21,AD3219)</f>
        <v>61974</v>
      </c>
      <c r="AD3219" s="40">
        <f>_xll.qlCalendarAdvance(calendar,$AD3218,AB3219,,,trigger)</f>
        <v>61976</v>
      </c>
      <c r="AE3219" s="40">
        <f>_xll.qlInterestRateIndexMaturity($Y$21,AD3219,)</f>
        <v>62067</v>
      </c>
      <c r="AF3219" s="43" t="e">
        <f>_xll.qlTenorBasisValue(TenorBasis3M,AD3219,_xll.ohTrigger(trigger,$Y$36))</f>
        <v>#NUM!</v>
      </c>
      <c r="AG3219" s="82" t="e">
        <f t="shared" si="114"/>
        <v>#NUM!</v>
      </c>
      <c r="AH3219" s="82">
        <f>_xll.qlIndexFixing($Y$21,$AC3219,TRUE,_xll.ohTrigger(trigger))</f>
        <v>1.3156915197920943E-2</v>
      </c>
      <c r="AI3219" s="43" t="e">
        <f>_xll.qlIndexFixing($Y$6,$AC3219,TRUE,trigger)</f>
        <v>#NUM!</v>
      </c>
      <c r="AJ3219" s="45" t="e">
        <f t="shared" si="115"/>
        <v>#NUM!</v>
      </c>
    </row>
    <row r="3220" spans="28:36" x14ac:dyDescent="0.2">
      <c r="AB3220" s="114" t="s">
        <v>87</v>
      </c>
      <c r="AC3220" s="40">
        <f>_xll.qlInterestRateIndexFixingDate($Y$21,AD3220)</f>
        <v>61981</v>
      </c>
      <c r="AD3220" s="40">
        <f>_xll.qlCalendarAdvance(calendar,$AD3219,AB3220,,,trigger)</f>
        <v>61983</v>
      </c>
      <c r="AE3220" s="40">
        <f>_xll.qlInterestRateIndexMaturity($Y$21,AD3220,)</f>
        <v>62074</v>
      </c>
      <c r="AF3220" s="43" t="e">
        <f>_xll.qlTenorBasisValue(TenorBasis3M,AD3220,_xll.ohTrigger(trigger,$Y$36))</f>
        <v>#NUM!</v>
      </c>
      <c r="AG3220" s="82" t="e">
        <f t="shared" si="114"/>
        <v>#NUM!</v>
      </c>
      <c r="AH3220" s="82">
        <f>_xll.qlIndexFixing($Y$21,$AC3220,TRUE,_xll.ohTrigger(trigger))</f>
        <v>1.3161083411971782E-2</v>
      </c>
      <c r="AI3220" s="43" t="e">
        <f>_xll.qlIndexFixing($Y$6,$AC3220,TRUE,trigger)</f>
        <v>#NUM!</v>
      </c>
      <c r="AJ3220" s="45" t="e">
        <f t="shared" si="115"/>
        <v>#NUM!</v>
      </c>
    </row>
    <row r="3221" spans="28:36" x14ac:dyDescent="0.2">
      <c r="AB3221" s="114" t="s">
        <v>87</v>
      </c>
      <c r="AC3221" s="40">
        <f>_xll.qlInterestRateIndexFixingDate($Y$21,AD3221)</f>
        <v>61988</v>
      </c>
      <c r="AD3221" s="40">
        <f>_xll.qlCalendarAdvance(calendar,$AD3220,AB3221,,,trigger)</f>
        <v>61990</v>
      </c>
      <c r="AE3221" s="40">
        <f>_xll.qlInterestRateIndexMaturity($Y$21,AD3221,)</f>
        <v>62081</v>
      </c>
      <c r="AF3221" s="43" t="e">
        <f>_xll.qlTenorBasisValue(TenorBasis3M,AD3221,_xll.ohTrigger(trigger,$Y$36))</f>
        <v>#NUM!</v>
      </c>
      <c r="AG3221" s="82" t="e">
        <f t="shared" si="114"/>
        <v>#NUM!</v>
      </c>
      <c r="AH3221" s="82">
        <f>_xll.qlIndexFixing($Y$21,$AC3221,TRUE,_xll.ohTrigger(trigger))</f>
        <v>1.3165238178327794E-2</v>
      </c>
      <c r="AI3221" s="43" t="e">
        <f>_xll.qlIndexFixing($Y$6,$AC3221,TRUE,trigger)</f>
        <v>#NUM!</v>
      </c>
      <c r="AJ3221" s="45" t="e">
        <f t="shared" si="115"/>
        <v>#NUM!</v>
      </c>
    </row>
    <row r="3222" spans="28:36" x14ac:dyDescent="0.2">
      <c r="AB3222" s="114" t="s">
        <v>87</v>
      </c>
      <c r="AC3222" s="40">
        <f>_xll.qlInterestRateIndexFixingDate($Y$21,AD3222)</f>
        <v>61995</v>
      </c>
      <c r="AD3222" s="40">
        <f>_xll.qlCalendarAdvance(calendar,$AD3221,AB3222,,,trigger)</f>
        <v>61997</v>
      </c>
      <c r="AE3222" s="40">
        <f>_xll.qlInterestRateIndexMaturity($Y$21,AD3222,)</f>
        <v>62089</v>
      </c>
      <c r="AF3222" s="43" t="e">
        <f>_xll.qlTenorBasisValue(TenorBasis3M,AD3222,_xll.ohTrigger(trigger,$Y$36))</f>
        <v>#NUM!</v>
      </c>
      <c r="AG3222" s="82" t="e">
        <f t="shared" si="114"/>
        <v>#NUM!</v>
      </c>
      <c r="AH3222" s="82">
        <f>_xll.qlIndexFixing($Y$21,$AC3222,TRUE,_xll.ohTrigger(trigger))</f>
        <v>1.3169913322872526E-2</v>
      </c>
      <c r="AI3222" s="43" t="e">
        <f>_xll.qlIndexFixing($Y$6,$AC3222,TRUE,trigger)</f>
        <v>#NUM!</v>
      </c>
      <c r="AJ3222" s="45" t="e">
        <f t="shared" si="115"/>
        <v>#NUM!</v>
      </c>
    </row>
    <row r="3223" spans="28:36" x14ac:dyDescent="0.2">
      <c r="AB3223" s="114" t="s">
        <v>87</v>
      </c>
      <c r="AC3223" s="40">
        <f>_xll.qlInterestRateIndexFixingDate($Y$21,AD3223)</f>
        <v>62002</v>
      </c>
      <c r="AD3223" s="40">
        <f>_xll.qlCalendarAdvance(calendar,$AD3222,AB3223,,,trigger)</f>
        <v>62004</v>
      </c>
      <c r="AE3223" s="40">
        <f>_xll.qlInterestRateIndexMaturity($Y$21,AD3223,)</f>
        <v>62096</v>
      </c>
      <c r="AF3223" s="43" t="e">
        <f>_xll.qlTenorBasisValue(TenorBasis3M,AD3223,_xll.ohTrigger(trigger,$Y$36))</f>
        <v>#NUM!</v>
      </c>
      <c r="AG3223" s="82" t="e">
        <f t="shared" si="114"/>
        <v>#NUM!</v>
      </c>
      <c r="AH3223" s="82">
        <f>_xll.qlIndexFixing($Y$21,$AC3223,TRUE,_xll.ohTrigger(trigger))</f>
        <v>1.3174040383901103E-2</v>
      </c>
      <c r="AI3223" s="43" t="e">
        <f>_xll.qlIndexFixing($Y$6,$AC3223,TRUE,trigger)</f>
        <v>#NUM!</v>
      </c>
      <c r="AJ3223" s="45" t="e">
        <f t="shared" si="115"/>
        <v>#NUM!</v>
      </c>
    </row>
    <row r="3224" spans="28:36" x14ac:dyDescent="0.2">
      <c r="AB3224" s="114" t="s">
        <v>87</v>
      </c>
      <c r="AC3224" s="40">
        <f>_xll.qlInterestRateIndexFixingDate($Y$21,AD3224)</f>
        <v>62009</v>
      </c>
      <c r="AD3224" s="40">
        <f>_xll.qlCalendarAdvance(calendar,$AD3223,AB3224,,,trigger)</f>
        <v>62011</v>
      </c>
      <c r="AE3224" s="40">
        <f>_xll.qlInterestRateIndexMaturity($Y$21,AD3224,)</f>
        <v>62103</v>
      </c>
      <c r="AF3224" s="43" t="e">
        <f>_xll.qlTenorBasisValue(TenorBasis3M,AD3224,_xll.ohTrigger(trigger,$Y$36))</f>
        <v>#NUM!</v>
      </c>
      <c r="AG3224" s="82" t="e">
        <f t="shared" si="114"/>
        <v>#NUM!</v>
      </c>
      <c r="AH3224" s="82">
        <f>_xll.qlIndexFixing($Y$21,$AC3224,TRUE,_xll.ohTrigger(trigger))</f>
        <v>1.3178153996662832E-2</v>
      </c>
      <c r="AI3224" s="43" t="e">
        <f>_xll.qlIndexFixing($Y$6,$AC3224,TRUE,trigger)</f>
        <v>#NUM!</v>
      </c>
      <c r="AJ3224" s="45" t="e">
        <f t="shared" si="115"/>
        <v>#NUM!</v>
      </c>
    </row>
    <row r="3225" spans="28:36" x14ac:dyDescent="0.2">
      <c r="AB3225" s="114" t="s">
        <v>87</v>
      </c>
      <c r="AC3225" s="40">
        <f>_xll.qlInterestRateIndexFixingDate($Y$21,AD3225)</f>
        <v>62016</v>
      </c>
      <c r="AD3225" s="40">
        <f>_xll.qlCalendarAdvance(calendar,$AD3224,AB3225,,,trigger)</f>
        <v>62018</v>
      </c>
      <c r="AE3225" s="40">
        <f>_xll.qlInterestRateIndexMaturity($Y$21,AD3225,)</f>
        <v>62110</v>
      </c>
      <c r="AF3225" s="43" t="e">
        <f>_xll.qlTenorBasisValue(TenorBasis3M,AD3225,_xll.ohTrigger(trigger,$Y$36))</f>
        <v>#NUM!</v>
      </c>
      <c r="AG3225" s="82" t="e">
        <f t="shared" si="114"/>
        <v>#NUM!</v>
      </c>
      <c r="AH3225" s="82">
        <f>_xll.qlIndexFixing($Y$21,$AC3225,TRUE,_xll.ohTrigger(trigger))</f>
        <v>1.3182254161110794E-2</v>
      </c>
      <c r="AI3225" s="43" t="e">
        <f>_xll.qlIndexFixing($Y$6,$AC3225,TRUE,trigger)</f>
        <v>#NUM!</v>
      </c>
      <c r="AJ3225" s="45" t="e">
        <f t="shared" si="115"/>
        <v>#NUM!</v>
      </c>
    </row>
    <row r="3226" spans="28:36" x14ac:dyDescent="0.2">
      <c r="AB3226" s="114" t="s">
        <v>87</v>
      </c>
      <c r="AC3226" s="40">
        <f>_xll.qlInterestRateIndexFixingDate($Y$21,AD3226)</f>
        <v>62023</v>
      </c>
      <c r="AD3226" s="40">
        <f>_xll.qlCalendarAdvance(calendar,$AD3225,AB3226,,,trigger)</f>
        <v>62025</v>
      </c>
      <c r="AE3226" s="40">
        <f>_xll.qlInterestRateIndexMaturity($Y$21,AD3226,)</f>
        <v>62117</v>
      </c>
      <c r="AF3226" s="43" t="e">
        <f>_xll.qlTenorBasisValue(TenorBasis3M,AD3226,_xll.ohTrigger(trigger,$Y$36))</f>
        <v>#NUM!</v>
      </c>
      <c r="AG3226" s="82" t="e">
        <f t="shared" si="114"/>
        <v>#NUM!</v>
      </c>
      <c r="AH3226" s="82">
        <f>_xll.qlIndexFixing($Y$21,$AC3226,TRUE,_xll.ohTrigger(trigger))</f>
        <v>1.3186340877208496E-2</v>
      </c>
      <c r="AI3226" s="43" t="e">
        <f>_xll.qlIndexFixing($Y$6,$AC3226,TRUE,trigger)</f>
        <v>#NUM!</v>
      </c>
      <c r="AJ3226" s="45" t="e">
        <f t="shared" si="115"/>
        <v>#NUM!</v>
      </c>
    </row>
    <row r="3227" spans="28:36" x14ac:dyDescent="0.2">
      <c r="AB3227" s="114" t="s">
        <v>87</v>
      </c>
      <c r="AC3227" s="40">
        <f>_xll.qlInterestRateIndexFixingDate($Y$21,AD3227)</f>
        <v>62030</v>
      </c>
      <c r="AD3227" s="40">
        <f>_xll.qlCalendarAdvance(calendar,$AD3226,AB3227,,,trigger)</f>
        <v>62032</v>
      </c>
      <c r="AE3227" s="40">
        <f>_xll.qlInterestRateIndexMaturity($Y$21,AD3227,)</f>
        <v>62124</v>
      </c>
      <c r="AF3227" s="43" t="e">
        <f>_xll.qlTenorBasisValue(TenorBasis3M,AD3227,_xll.ohTrigger(trigger,$Y$36))</f>
        <v>#NUM!</v>
      </c>
      <c r="AG3227" s="82" t="e">
        <f t="shared" si="114"/>
        <v>#NUM!</v>
      </c>
      <c r="AH3227" s="82">
        <f>_xll.qlIndexFixing($Y$21,$AC3227,TRUE,_xll.ohTrigger(trigger))</f>
        <v>1.3190414144909891E-2</v>
      </c>
      <c r="AI3227" s="43" t="e">
        <f>_xll.qlIndexFixing($Y$6,$AC3227,TRUE,trigger)</f>
        <v>#NUM!</v>
      </c>
      <c r="AJ3227" s="45" t="e">
        <f t="shared" si="115"/>
        <v>#NUM!</v>
      </c>
    </row>
    <row r="3228" spans="28:36" x14ac:dyDescent="0.2">
      <c r="AB3228" s="114" t="s">
        <v>87</v>
      </c>
      <c r="AC3228" s="40">
        <f>_xll.qlInterestRateIndexFixingDate($Y$21,AD3228)</f>
        <v>62037</v>
      </c>
      <c r="AD3228" s="40">
        <f>_xll.qlCalendarAdvance(calendar,$AD3227,AB3228,,,trigger)</f>
        <v>62039</v>
      </c>
      <c r="AE3228" s="40">
        <f>_xll.qlInterestRateIndexMaturity($Y$21,AD3228,)</f>
        <v>62131</v>
      </c>
      <c r="AF3228" s="43" t="e">
        <f>_xll.qlTenorBasisValue(TenorBasis3M,AD3228,_xll.ohTrigger(trigger,$Y$36))</f>
        <v>#NUM!</v>
      </c>
      <c r="AG3228" s="82" t="e">
        <f t="shared" si="114"/>
        <v>#NUM!</v>
      </c>
      <c r="AH3228" s="82">
        <f>_xll.qlIndexFixing($Y$21,$AC3228,TRUE,_xll.ohTrigger(trigger))</f>
        <v>1.3194473964175005E-2</v>
      </c>
      <c r="AI3228" s="43" t="e">
        <f>_xll.qlIndexFixing($Y$6,$AC3228,TRUE,trigger)</f>
        <v>#NUM!</v>
      </c>
      <c r="AJ3228" s="45" t="e">
        <f t="shared" si="115"/>
        <v>#NUM!</v>
      </c>
    </row>
    <row r="3229" spans="28:36" x14ac:dyDescent="0.2">
      <c r="AB3229" s="114" t="s">
        <v>87</v>
      </c>
      <c r="AC3229" s="40">
        <f>_xll.qlInterestRateIndexFixingDate($Y$21,AD3229)</f>
        <v>62044</v>
      </c>
      <c r="AD3229" s="40">
        <f>_xll.qlCalendarAdvance(calendar,$AD3228,AB3229,,,trigger)</f>
        <v>62046</v>
      </c>
      <c r="AE3229" s="40">
        <f>_xll.qlInterestRateIndexMaturity($Y$21,AD3229,)</f>
        <v>62138</v>
      </c>
      <c r="AF3229" s="43" t="e">
        <f>_xll.qlTenorBasisValue(TenorBasis3M,AD3229,_xll.ohTrigger(trigger,$Y$36))</f>
        <v>#NUM!</v>
      </c>
      <c r="AG3229" s="82" t="e">
        <f t="shared" si="114"/>
        <v>#NUM!</v>
      </c>
      <c r="AH3229" s="82">
        <f>_xll.qlIndexFixing($Y$21,$AC3229,TRUE,_xll.ohTrigger(trigger))</f>
        <v>1.3198520334962138E-2</v>
      </c>
      <c r="AI3229" s="43" t="e">
        <f>_xll.qlIndexFixing($Y$6,$AC3229,TRUE,trigger)</f>
        <v>#NUM!</v>
      </c>
      <c r="AJ3229" s="45" t="e">
        <f t="shared" si="115"/>
        <v>#NUM!</v>
      </c>
    </row>
    <row r="3230" spans="28:36" x14ac:dyDescent="0.2">
      <c r="AB3230" s="114" t="s">
        <v>87</v>
      </c>
      <c r="AC3230" s="40">
        <f>_xll.qlInterestRateIndexFixingDate($Y$21,AD3230)</f>
        <v>62051</v>
      </c>
      <c r="AD3230" s="40">
        <f>_xll.qlCalendarAdvance(calendar,$AD3229,AB3230,,,trigger)</f>
        <v>62053</v>
      </c>
      <c r="AE3230" s="40">
        <f>_xll.qlInterestRateIndexMaturity($Y$21,AD3230,)</f>
        <v>62145</v>
      </c>
      <c r="AF3230" s="43" t="e">
        <f>_xll.qlTenorBasisValue(TenorBasis3M,AD3230,_xll.ohTrigger(trigger,$Y$36))</f>
        <v>#NUM!</v>
      </c>
      <c r="AG3230" s="82" t="e">
        <f t="shared" si="114"/>
        <v>#NUM!</v>
      </c>
      <c r="AH3230" s="82">
        <f>_xll.qlIndexFixing($Y$21,$AC3230,TRUE,_xll.ohTrigger(trigger))</f>
        <v>1.3202553257228711E-2</v>
      </c>
      <c r="AI3230" s="43" t="e">
        <f>_xll.qlIndexFixing($Y$6,$AC3230,TRUE,trigger)</f>
        <v>#NUM!</v>
      </c>
      <c r="AJ3230" s="45" t="e">
        <f t="shared" si="115"/>
        <v>#NUM!</v>
      </c>
    </row>
    <row r="3231" spans="28:36" x14ac:dyDescent="0.2">
      <c r="AB3231" s="114" t="s">
        <v>87</v>
      </c>
      <c r="AC3231" s="40">
        <f>_xll.qlInterestRateIndexFixingDate($Y$21,AD3231)</f>
        <v>62058</v>
      </c>
      <c r="AD3231" s="40">
        <f>_xll.qlCalendarAdvance(calendar,$AD3230,AB3231,,,trigger)</f>
        <v>62060</v>
      </c>
      <c r="AE3231" s="40">
        <f>_xll.qlInterestRateIndexMaturity($Y$21,AD3231,)</f>
        <v>62152</v>
      </c>
      <c r="AF3231" s="43" t="e">
        <f>_xll.qlTenorBasisValue(TenorBasis3M,AD3231,_xll.ohTrigger(trigger,$Y$36))</f>
        <v>#NUM!</v>
      </c>
      <c r="AG3231" s="82" t="e">
        <f t="shared" si="114"/>
        <v>#NUM!</v>
      </c>
      <c r="AH3231" s="82">
        <f>_xll.qlIndexFixing($Y$21,$AC3231,TRUE,_xll.ohTrigger(trigger))</f>
        <v>1.3206572730934759E-2</v>
      </c>
      <c r="AI3231" s="43" t="e">
        <f>_xll.qlIndexFixing($Y$6,$AC3231,TRUE,trigger)</f>
        <v>#NUM!</v>
      </c>
      <c r="AJ3231" s="45" t="e">
        <f t="shared" si="115"/>
        <v>#NUM!</v>
      </c>
    </row>
    <row r="3232" spans="28:36" x14ac:dyDescent="0.2">
      <c r="AB3232" s="114" t="s">
        <v>87</v>
      </c>
      <c r="AC3232" s="40">
        <f>_xll.qlInterestRateIndexFixingDate($Y$21,AD3232)</f>
        <v>62065</v>
      </c>
      <c r="AD3232" s="40">
        <f>_xll.qlCalendarAdvance(calendar,$AD3231,AB3232,,,trigger)</f>
        <v>62067</v>
      </c>
      <c r="AE3232" s="40">
        <f>_xll.qlInterestRateIndexMaturity($Y$21,AD3232,)</f>
        <v>62157</v>
      </c>
      <c r="AF3232" s="43" t="e">
        <f>_xll.qlTenorBasisValue(TenorBasis3M,AD3232,_xll.ohTrigger(trigger,$Y$36))</f>
        <v>#NUM!</v>
      </c>
      <c r="AG3232" s="82" t="e">
        <f t="shared" si="114"/>
        <v>#NUM!</v>
      </c>
      <c r="AH3232" s="82">
        <f>_xll.qlIndexFixing($Y$21,$AC3232,TRUE,_xll.ohTrigger(trigger))</f>
        <v>1.3209527275985344E-2</v>
      </c>
      <c r="AI3232" s="43" t="e">
        <f>_xll.qlIndexFixing($Y$6,$AC3232,TRUE,trigger)</f>
        <v>#NUM!</v>
      </c>
      <c r="AJ3232" s="45" t="e">
        <f t="shared" si="115"/>
        <v>#NUM!</v>
      </c>
    </row>
    <row r="3233" spans="28:36" x14ac:dyDescent="0.2">
      <c r="AB3233" s="114" t="s">
        <v>87</v>
      </c>
      <c r="AC3233" s="40">
        <f>_xll.qlInterestRateIndexFixingDate($Y$21,AD3233)</f>
        <v>62072</v>
      </c>
      <c r="AD3233" s="40">
        <f>_xll.qlCalendarAdvance(calendar,$AD3232,AB3233,,,trigger)</f>
        <v>62074</v>
      </c>
      <c r="AE3233" s="40">
        <f>_xll.qlInterestRateIndexMaturity($Y$21,AD3233,)</f>
        <v>62164</v>
      </c>
      <c r="AF3233" s="43" t="e">
        <f>_xll.qlTenorBasisValue(TenorBasis3M,AD3233,_xll.ohTrigger(trigger,$Y$36))</f>
        <v>#NUM!</v>
      </c>
      <c r="AG3233" s="82" t="e">
        <f t="shared" si="114"/>
        <v>#NUM!</v>
      </c>
      <c r="AH3233" s="82">
        <f>_xll.qlIndexFixing($Y$21,$AC3233,TRUE,_xll.ohTrigger(trigger))</f>
        <v>1.3213521480993862E-2</v>
      </c>
      <c r="AI3233" s="43" t="e">
        <f>_xll.qlIndexFixing($Y$6,$AC3233,TRUE,trigger)</f>
        <v>#NUM!</v>
      </c>
      <c r="AJ3233" s="45" t="e">
        <f t="shared" si="115"/>
        <v>#NUM!</v>
      </c>
    </row>
    <row r="3234" spans="28:36" x14ac:dyDescent="0.2">
      <c r="AB3234" s="114" t="s">
        <v>87</v>
      </c>
      <c r="AC3234" s="40">
        <f>_xll.qlInterestRateIndexFixingDate($Y$21,AD3234)</f>
        <v>62079</v>
      </c>
      <c r="AD3234" s="40">
        <f>_xll.qlCalendarAdvance(calendar,$AD3233,AB3234,,,trigger)</f>
        <v>62081</v>
      </c>
      <c r="AE3234" s="40">
        <f>_xll.qlInterestRateIndexMaturity($Y$21,AD3234,)</f>
        <v>62171</v>
      </c>
      <c r="AF3234" s="43" t="e">
        <f>_xll.qlTenorBasisValue(TenorBasis3M,AD3234,_xll.ohTrigger(trigger,$Y$36))</f>
        <v>#NUM!</v>
      </c>
      <c r="AG3234" s="82" t="e">
        <f t="shared" si="114"/>
        <v>#NUM!</v>
      </c>
      <c r="AH3234" s="82">
        <f>_xll.qlIndexFixing($Y$21,$AC3234,TRUE,_xll.ohTrigger(trigger))</f>
        <v>1.3217502238220824E-2</v>
      </c>
      <c r="AI3234" s="43" t="e">
        <f>_xll.qlIndexFixing($Y$6,$AC3234,TRUE,trigger)</f>
        <v>#NUM!</v>
      </c>
      <c r="AJ3234" s="45" t="e">
        <f t="shared" si="115"/>
        <v>#NUM!</v>
      </c>
    </row>
    <row r="3235" spans="28:36" x14ac:dyDescent="0.2">
      <c r="AB3235" s="114" t="s">
        <v>87</v>
      </c>
      <c r="AC3235" s="40">
        <f>_xll.qlInterestRateIndexFixingDate($Y$21,AD3235)</f>
        <v>62085</v>
      </c>
      <c r="AD3235" s="40">
        <f>_xll.qlCalendarAdvance(calendar,$AD3234,AB3235,,,trigger)</f>
        <v>62089</v>
      </c>
      <c r="AE3235" s="40">
        <f>_xll.qlInterestRateIndexMaturity($Y$21,AD3235,)</f>
        <v>62179</v>
      </c>
      <c r="AF3235" s="43" t="e">
        <f>_xll.qlTenorBasisValue(TenorBasis3M,AD3235,_xll.ohTrigger(trigger,$Y$36))</f>
        <v>#NUM!</v>
      </c>
      <c r="AG3235" s="82" t="e">
        <f t="shared" si="114"/>
        <v>#NUM!</v>
      </c>
      <c r="AH3235" s="82">
        <f>_xll.qlIndexFixing($Y$21,$AC3235,TRUE,_xll.ohTrigger(trigger))</f>
        <v>1.3222035208328542E-2</v>
      </c>
      <c r="AI3235" s="43" t="e">
        <f>_xll.qlIndexFixing($Y$6,$AC3235,TRUE,trigger)</f>
        <v>#NUM!</v>
      </c>
      <c r="AJ3235" s="45" t="e">
        <f t="shared" si="115"/>
        <v>#NUM!</v>
      </c>
    </row>
    <row r="3236" spans="28:36" x14ac:dyDescent="0.2">
      <c r="AB3236" s="114" t="s">
        <v>87</v>
      </c>
      <c r="AC3236" s="40">
        <f>_xll.qlInterestRateIndexFixingDate($Y$21,AD3236)</f>
        <v>62093</v>
      </c>
      <c r="AD3236" s="40">
        <f>_xll.qlCalendarAdvance(calendar,$AD3235,AB3236,,,trigger)</f>
        <v>62096</v>
      </c>
      <c r="AE3236" s="40">
        <f>_xll.qlInterestRateIndexMaturity($Y$21,AD3236,)</f>
        <v>62186</v>
      </c>
      <c r="AF3236" s="43" t="e">
        <f>_xll.qlTenorBasisValue(TenorBasis3M,AD3236,_xll.ohTrigger(trigger,$Y$36))</f>
        <v>#NUM!</v>
      </c>
      <c r="AG3236" s="82" t="e">
        <f t="shared" si="114"/>
        <v>#NUM!</v>
      </c>
      <c r="AH3236" s="82">
        <f>_xll.qlIndexFixing($Y$21,$AC3236,TRUE,_xll.ohTrigger(trigger))</f>
        <v>1.3225987148745233E-2</v>
      </c>
      <c r="AI3236" s="43" t="e">
        <f>_xll.qlIndexFixing($Y$6,$AC3236,TRUE,trigger)</f>
        <v>#NUM!</v>
      </c>
      <c r="AJ3236" s="45" t="e">
        <f t="shared" si="115"/>
        <v>#NUM!</v>
      </c>
    </row>
    <row r="3237" spans="28:36" x14ac:dyDescent="0.2">
      <c r="AB3237" s="114" t="s">
        <v>87</v>
      </c>
      <c r="AC3237" s="40">
        <f>_xll.qlInterestRateIndexFixingDate($Y$21,AD3237)</f>
        <v>62101</v>
      </c>
      <c r="AD3237" s="40">
        <f>_xll.qlCalendarAdvance(calendar,$AD3236,AB3237,,,trigger)</f>
        <v>62103</v>
      </c>
      <c r="AE3237" s="40">
        <f>_xll.qlInterestRateIndexMaturity($Y$21,AD3237,)</f>
        <v>62193</v>
      </c>
      <c r="AF3237" s="43" t="e">
        <f>_xll.qlTenorBasisValue(TenorBasis3M,AD3237,_xll.ohTrigger(trigger,$Y$36))</f>
        <v>#NUM!</v>
      </c>
      <c r="AG3237" s="82" t="e">
        <f t="shared" si="114"/>
        <v>#NUM!</v>
      </c>
      <c r="AH3237" s="82">
        <f>_xll.qlIndexFixing($Y$21,$AC3237,TRUE,_xll.ohTrigger(trigger))</f>
        <v>1.3229925641256024E-2</v>
      </c>
      <c r="AI3237" s="43" t="e">
        <f>_xll.qlIndexFixing($Y$6,$AC3237,TRUE,trigger)</f>
        <v>#NUM!</v>
      </c>
      <c r="AJ3237" s="45" t="e">
        <f t="shared" si="115"/>
        <v>#NUM!</v>
      </c>
    </row>
    <row r="3238" spans="28:36" x14ac:dyDescent="0.2">
      <c r="AB3238" s="114" t="s">
        <v>87</v>
      </c>
      <c r="AC3238" s="40">
        <f>_xll.qlInterestRateIndexFixingDate($Y$21,AD3238)</f>
        <v>62108</v>
      </c>
      <c r="AD3238" s="40">
        <f>_xll.qlCalendarAdvance(calendar,$AD3237,AB3238,,,trigger)</f>
        <v>62110</v>
      </c>
      <c r="AE3238" s="40">
        <f>_xll.qlInterestRateIndexMaturity($Y$21,AD3238,)</f>
        <v>62200</v>
      </c>
      <c r="AF3238" s="43" t="e">
        <f>_xll.qlTenorBasisValue(TenorBasis3M,AD3238,_xll.ohTrigger(trigger,$Y$36))</f>
        <v>#NUM!</v>
      </c>
      <c r="AG3238" s="82" t="e">
        <f t="shared" si="114"/>
        <v>#NUM!</v>
      </c>
      <c r="AH3238" s="82">
        <f>_xll.qlIndexFixing($Y$21,$AC3238,TRUE,_xll.ohTrigger(trigger))</f>
        <v>1.3233850685820059E-2</v>
      </c>
      <c r="AI3238" s="43" t="e">
        <f>_xll.qlIndexFixing($Y$6,$AC3238,TRUE,trigger)</f>
        <v>#NUM!</v>
      </c>
      <c r="AJ3238" s="45" t="e">
        <f t="shared" si="115"/>
        <v>#NUM!</v>
      </c>
    </row>
    <row r="3239" spans="28:36" x14ac:dyDescent="0.2">
      <c r="AB3239" s="114" t="s">
        <v>87</v>
      </c>
      <c r="AC3239" s="40">
        <f>_xll.qlInterestRateIndexFixingDate($Y$21,AD3239)</f>
        <v>62115</v>
      </c>
      <c r="AD3239" s="40">
        <f>_xll.qlCalendarAdvance(calendar,$AD3238,AB3239,,,trigger)</f>
        <v>62117</v>
      </c>
      <c r="AE3239" s="40">
        <f>_xll.qlInterestRateIndexMaturity($Y$21,AD3239,)</f>
        <v>62207</v>
      </c>
      <c r="AF3239" s="43" t="e">
        <f>_xll.qlTenorBasisValue(TenorBasis3M,AD3239,_xll.ohTrigger(trigger,$Y$36))</f>
        <v>#NUM!</v>
      </c>
      <c r="AG3239" s="82" t="e">
        <f t="shared" si="114"/>
        <v>#NUM!</v>
      </c>
      <c r="AH3239" s="82">
        <f>_xll.qlIndexFixing($Y$21,$AC3239,TRUE,_xll.ohTrigger(trigger))</f>
        <v>1.323776228239737E-2</v>
      </c>
      <c r="AI3239" s="43" t="e">
        <f>_xll.qlIndexFixing($Y$6,$AC3239,TRUE,trigger)</f>
        <v>#NUM!</v>
      </c>
      <c r="AJ3239" s="45" t="e">
        <f t="shared" si="115"/>
        <v>#NUM!</v>
      </c>
    </row>
    <row r="3240" spans="28:36" x14ac:dyDescent="0.2">
      <c r="AB3240" s="114" t="s">
        <v>87</v>
      </c>
      <c r="AC3240" s="40">
        <f>_xll.qlInterestRateIndexFixingDate($Y$21,AD3240)</f>
        <v>62122</v>
      </c>
      <c r="AD3240" s="40">
        <f>_xll.qlCalendarAdvance(calendar,$AD3239,AB3240,,,trigger)</f>
        <v>62124</v>
      </c>
      <c r="AE3240" s="40">
        <f>_xll.qlInterestRateIndexMaturity($Y$21,AD3240,)</f>
        <v>62213</v>
      </c>
      <c r="AF3240" s="43" t="e">
        <f>_xll.qlTenorBasisValue(TenorBasis3M,AD3240,_xll.ohTrigger(trigger,$Y$36))</f>
        <v>#NUM!</v>
      </c>
      <c r="AG3240" s="82" t="e">
        <f t="shared" si="114"/>
        <v>#NUM!</v>
      </c>
      <c r="AH3240" s="82">
        <f>_xll.qlIndexFixing($Y$21,$AC3240,TRUE,_xll.ohTrigger(trigger))</f>
        <v>1.3241141236700803E-2</v>
      </c>
      <c r="AI3240" s="43" t="e">
        <f>_xll.qlIndexFixing($Y$6,$AC3240,TRUE,trigger)</f>
        <v>#NUM!</v>
      </c>
      <c r="AJ3240" s="45" t="e">
        <f t="shared" si="115"/>
        <v>#NUM!</v>
      </c>
    </row>
    <row r="3241" spans="28:36" x14ac:dyDescent="0.2">
      <c r="AB3241" s="114" t="s">
        <v>87</v>
      </c>
      <c r="AC3241" s="40">
        <f>_xll.qlInterestRateIndexFixingDate($Y$21,AD3241)</f>
        <v>62129</v>
      </c>
      <c r="AD3241" s="40">
        <f>_xll.qlCalendarAdvance(calendar,$AD3240,AB3241,,,trigger)</f>
        <v>62131</v>
      </c>
      <c r="AE3241" s="40">
        <f>_xll.qlInterestRateIndexMaturity($Y$21,AD3241,)</f>
        <v>62220</v>
      </c>
      <c r="AF3241" s="43" t="e">
        <f>_xll.qlTenorBasisValue(TenorBasis3M,AD3241,_xll.ohTrigger(trigger,$Y$36))</f>
        <v>#NUM!</v>
      </c>
      <c r="AG3241" s="82" t="e">
        <f t="shared" si="114"/>
        <v>#NUM!</v>
      </c>
      <c r="AH3241" s="82">
        <f>_xll.qlIndexFixing($Y$21,$AC3241,TRUE,_xll.ohTrigger(trigger))</f>
        <v>1.3245026755064487E-2</v>
      </c>
      <c r="AI3241" s="43" t="e">
        <f>_xll.qlIndexFixing($Y$6,$AC3241,TRUE,trigger)</f>
        <v>#NUM!</v>
      </c>
      <c r="AJ3241" s="45" t="e">
        <f t="shared" si="115"/>
        <v>#NUM!</v>
      </c>
    </row>
    <row r="3242" spans="28:36" x14ac:dyDescent="0.2">
      <c r="AB3242" s="114" t="s">
        <v>87</v>
      </c>
      <c r="AC3242" s="40">
        <f>_xll.qlInterestRateIndexFixingDate($Y$21,AD3242)</f>
        <v>62136</v>
      </c>
      <c r="AD3242" s="40">
        <f>_xll.qlCalendarAdvance(calendar,$AD3241,AB3242,,,trigger)</f>
        <v>62138</v>
      </c>
      <c r="AE3242" s="40">
        <f>_xll.qlInterestRateIndexMaturity($Y$21,AD3242,)</f>
        <v>62227</v>
      </c>
      <c r="AF3242" s="43" t="e">
        <f>_xll.qlTenorBasisValue(TenorBasis3M,AD3242,_xll.ohTrigger(trigger,$Y$36))</f>
        <v>#NUM!</v>
      </c>
      <c r="AG3242" s="82" t="e">
        <f t="shared" si="114"/>
        <v>#NUM!</v>
      </c>
      <c r="AH3242" s="82">
        <f>_xll.qlIndexFixing($Y$21,$AC3242,TRUE,_xll.ohTrigger(trigger))</f>
        <v>1.3248898825780682E-2</v>
      </c>
      <c r="AI3242" s="43" t="e">
        <f>_xll.qlIndexFixing($Y$6,$AC3242,TRUE,trigger)</f>
        <v>#NUM!</v>
      </c>
      <c r="AJ3242" s="45" t="e">
        <f t="shared" si="115"/>
        <v>#NUM!</v>
      </c>
    </row>
    <row r="3243" spans="28:36" x14ac:dyDescent="0.2">
      <c r="AB3243" s="114" t="s">
        <v>87</v>
      </c>
      <c r="AC3243" s="40">
        <f>_xll.qlInterestRateIndexFixingDate($Y$21,AD3243)</f>
        <v>62143</v>
      </c>
      <c r="AD3243" s="40">
        <f>_xll.qlCalendarAdvance(calendar,$AD3242,AB3243,,,trigger)</f>
        <v>62145</v>
      </c>
      <c r="AE3243" s="40">
        <f>_xll.qlInterestRateIndexMaturity($Y$21,AD3243,)</f>
        <v>62234</v>
      </c>
      <c r="AF3243" s="43" t="e">
        <f>_xll.qlTenorBasisValue(TenorBasis3M,AD3243,_xll.ohTrigger(trigger,$Y$36))</f>
        <v>#NUM!</v>
      </c>
      <c r="AG3243" s="82" t="e">
        <f t="shared" si="114"/>
        <v>#NUM!</v>
      </c>
      <c r="AH3243" s="82">
        <f>_xll.qlIndexFixing($Y$21,$AC3243,TRUE,_xll.ohTrigger(trigger))</f>
        <v>1.325275744880897E-2</v>
      </c>
      <c r="AI3243" s="43" t="e">
        <f>_xll.qlIndexFixing($Y$6,$AC3243,TRUE,trigger)</f>
        <v>#NUM!</v>
      </c>
      <c r="AJ3243" s="45" t="e">
        <f t="shared" si="115"/>
        <v>#NUM!</v>
      </c>
    </row>
    <row r="3244" spans="28:36" x14ac:dyDescent="0.2">
      <c r="AB3244" s="114" t="s">
        <v>87</v>
      </c>
      <c r="AC3244" s="40">
        <f>_xll.qlInterestRateIndexFixingDate($Y$21,AD3244)</f>
        <v>62150</v>
      </c>
      <c r="AD3244" s="40">
        <f>_xll.qlCalendarAdvance(calendar,$AD3243,AB3244,,,trigger)</f>
        <v>62152</v>
      </c>
      <c r="AE3244" s="40">
        <f>_xll.qlInterestRateIndexMaturity($Y$21,AD3244,)</f>
        <v>62243</v>
      </c>
      <c r="AF3244" s="43" t="e">
        <f>_xll.qlTenorBasisValue(TenorBasis3M,AD3244,_xll.ohTrigger(trigger,$Y$36))</f>
        <v>#NUM!</v>
      </c>
      <c r="AG3244" s="82" t="e">
        <f t="shared" si="114"/>
        <v>#NUM!</v>
      </c>
      <c r="AH3244" s="82">
        <f>_xll.qlIndexFixing($Y$21,$AC3244,TRUE,_xll.ohTrigger(trigger))</f>
        <v>1.3257634398626305E-2</v>
      </c>
      <c r="AI3244" s="43" t="e">
        <f>_xll.qlIndexFixing($Y$6,$AC3244,TRUE,trigger)</f>
        <v>#NUM!</v>
      </c>
      <c r="AJ3244" s="45" t="e">
        <f t="shared" si="115"/>
        <v>#NUM!</v>
      </c>
    </row>
    <row r="3245" spans="28:36" x14ac:dyDescent="0.2">
      <c r="AB3245" s="114" t="s">
        <v>87</v>
      </c>
      <c r="AC3245" s="40">
        <f>_xll.qlInterestRateIndexFixingDate($Y$21,AD3245)</f>
        <v>62157</v>
      </c>
      <c r="AD3245" s="40">
        <f>_xll.qlCalendarAdvance(calendar,$AD3244,AB3245,,,trigger)</f>
        <v>62159</v>
      </c>
      <c r="AE3245" s="40">
        <f>_xll.qlInterestRateIndexMaturity($Y$21,AD3245,)</f>
        <v>62253</v>
      </c>
      <c r="AF3245" s="43" t="e">
        <f>_xll.qlTenorBasisValue(TenorBasis3M,AD3245,_xll.ohTrigger(trigger,$Y$36))</f>
        <v>#NUM!</v>
      </c>
      <c r="AG3245" s="82" t="e">
        <f t="shared" si="114"/>
        <v>#NUM!</v>
      </c>
      <c r="AH3245" s="82">
        <f>_xll.qlIndexFixing($Y$21,$AC3245,TRUE,_xll.ohTrigger(trigger))</f>
        <v>1.3263009197442336E-2</v>
      </c>
      <c r="AI3245" s="43" t="e">
        <f>_xll.qlIndexFixing($Y$6,$AC3245,TRUE,trigger)</f>
        <v>#NUM!</v>
      </c>
      <c r="AJ3245" s="45" t="e">
        <f t="shared" si="115"/>
        <v>#NUM!</v>
      </c>
    </row>
    <row r="3246" spans="28:36" x14ac:dyDescent="0.2">
      <c r="AB3246" s="114" t="s">
        <v>87</v>
      </c>
      <c r="AC3246" s="40">
        <f>_xll.qlInterestRateIndexFixingDate($Y$21,AD3246)</f>
        <v>62164</v>
      </c>
      <c r="AD3246" s="40">
        <f>_xll.qlCalendarAdvance(calendar,$AD3245,AB3246,,,trigger)</f>
        <v>62166</v>
      </c>
      <c r="AE3246" s="40">
        <f>_xll.qlInterestRateIndexMaturity($Y$21,AD3246,)</f>
        <v>62260</v>
      </c>
      <c r="AF3246" s="43" t="e">
        <f>_xll.qlTenorBasisValue(TenorBasis3M,AD3246,_xll.ohTrigger(trigger,$Y$36))</f>
        <v>#NUM!</v>
      </c>
      <c r="AG3246" s="82" t="e">
        <f t="shared" si="114"/>
        <v>#NUM!</v>
      </c>
      <c r="AH3246" s="82">
        <f>_xll.qlIndexFixing($Y$21,$AC3246,TRUE,_xll.ohTrigger(trigger))</f>
        <v>1.3266823375801019E-2</v>
      </c>
      <c r="AI3246" s="43" t="e">
        <f>_xll.qlIndexFixing($Y$6,$AC3246,TRUE,trigger)</f>
        <v>#NUM!</v>
      </c>
      <c r="AJ3246" s="45" t="e">
        <f t="shared" si="115"/>
        <v>#NUM!</v>
      </c>
    </row>
    <row r="3247" spans="28:36" x14ac:dyDescent="0.2">
      <c r="AB3247" s="114" t="s">
        <v>87</v>
      </c>
      <c r="AC3247" s="40">
        <f>_xll.qlInterestRateIndexFixingDate($Y$21,AD3247)</f>
        <v>62171</v>
      </c>
      <c r="AD3247" s="40">
        <f>_xll.qlCalendarAdvance(calendar,$AD3246,AB3247,,,trigger)</f>
        <v>62173</v>
      </c>
      <c r="AE3247" s="40">
        <f>_xll.qlInterestRateIndexMaturity($Y$21,AD3247,)</f>
        <v>62267</v>
      </c>
      <c r="AF3247" s="43" t="e">
        <f>_xll.qlTenorBasisValue(TenorBasis3M,AD3247,_xll.ohTrigger(trigger,$Y$36))</f>
        <v>#NUM!</v>
      </c>
      <c r="AG3247" s="82" t="e">
        <f t="shared" si="114"/>
        <v>#NUM!</v>
      </c>
      <c r="AH3247" s="82">
        <f>_xll.qlIndexFixing($Y$21,$AC3247,TRUE,_xll.ohTrigger(trigger))</f>
        <v>1.3270624104034434E-2</v>
      </c>
      <c r="AI3247" s="43" t="e">
        <f>_xll.qlIndexFixing($Y$6,$AC3247,TRUE,trigger)</f>
        <v>#NUM!</v>
      </c>
      <c r="AJ3247" s="45" t="e">
        <f t="shared" si="115"/>
        <v>#NUM!</v>
      </c>
    </row>
    <row r="3248" spans="28:36" x14ac:dyDescent="0.2">
      <c r="AB3248" s="114" t="s">
        <v>87</v>
      </c>
      <c r="AC3248" s="40">
        <f>_xll.qlInterestRateIndexFixingDate($Y$21,AD3248)</f>
        <v>62178</v>
      </c>
      <c r="AD3248" s="40">
        <f>_xll.qlCalendarAdvance(calendar,$AD3247,AB3248,,,trigger)</f>
        <v>62184</v>
      </c>
      <c r="AE3248" s="40">
        <f>_xll.qlInterestRateIndexMaturity($Y$21,AD3248,)</f>
        <v>62275</v>
      </c>
      <c r="AF3248" s="43" t="e">
        <f>_xll.qlTenorBasisValue(TenorBasis3M,AD3248,_xll.ohTrigger(trigger,$Y$36))</f>
        <v>#NUM!</v>
      </c>
      <c r="AG3248" s="82" t="e">
        <f t="shared" si="114"/>
        <v>#NUM!</v>
      </c>
      <c r="AH3248" s="82">
        <f>_xll.qlIndexFixing($Y$21,$AC3248,TRUE,_xll.ohTrigger(trigger))</f>
        <v>1.3275033587010869E-2</v>
      </c>
      <c r="AI3248" s="43" t="e">
        <f>_xll.qlIndexFixing($Y$6,$AC3248,TRUE,trigger)</f>
        <v>#NUM!</v>
      </c>
      <c r="AJ3248" s="45" t="e">
        <f t="shared" si="115"/>
        <v>#NUM!</v>
      </c>
    </row>
    <row r="3249" spans="28:36" x14ac:dyDescent="0.2">
      <c r="AB3249" s="114" t="s">
        <v>87</v>
      </c>
      <c r="AC3249" s="40">
        <f>_xll.qlInterestRateIndexFixingDate($Y$21,AD3249)</f>
        <v>62187</v>
      </c>
      <c r="AD3249" s="40">
        <f>_xll.qlCalendarAdvance(calendar,$AD3248,AB3249,,,trigger)</f>
        <v>62191</v>
      </c>
      <c r="AE3249" s="40">
        <f>_xll.qlInterestRateIndexMaturity($Y$21,AD3249,)</f>
        <v>62282</v>
      </c>
      <c r="AF3249" s="43" t="e">
        <f>_xll.qlTenorBasisValue(TenorBasis3M,AD3249,_xll.ohTrigger(trigger,$Y$36))</f>
        <v>#NUM!</v>
      </c>
      <c r="AG3249" s="82" t="e">
        <f t="shared" si="114"/>
        <v>#NUM!</v>
      </c>
      <c r="AH3249" s="82">
        <f>_xll.qlIndexFixing($Y$21,$AC3249,TRUE,_xll.ohTrigger(trigger))</f>
        <v>1.3278802194934179E-2</v>
      </c>
      <c r="AI3249" s="43" t="e">
        <f>_xll.qlIndexFixing($Y$6,$AC3249,TRUE,trigger)</f>
        <v>#NUM!</v>
      </c>
      <c r="AJ3249" s="45" t="e">
        <f t="shared" si="115"/>
        <v>#NUM!</v>
      </c>
    </row>
    <row r="3250" spans="28:36" x14ac:dyDescent="0.2">
      <c r="AB3250" s="114" t="s">
        <v>87</v>
      </c>
      <c r="AC3250" s="40">
        <f>_xll.qlInterestRateIndexFixingDate($Y$21,AD3250)</f>
        <v>62194</v>
      </c>
      <c r="AD3250" s="40">
        <f>_xll.qlCalendarAdvance(calendar,$AD3249,AB3250,,,trigger)</f>
        <v>62198</v>
      </c>
      <c r="AE3250" s="40">
        <f>_xll.qlInterestRateIndexMaturity($Y$21,AD3250,)</f>
        <v>62289</v>
      </c>
      <c r="AF3250" s="43" t="e">
        <f>_xll.qlTenorBasisValue(TenorBasis3M,AD3250,_xll.ohTrigger(trigger,$Y$36))</f>
        <v>#NUM!</v>
      </c>
      <c r="AG3250" s="82" t="e">
        <f t="shared" si="114"/>
        <v>#NUM!</v>
      </c>
      <c r="AH3250" s="82">
        <f>_xll.qlIndexFixing($Y$21,$AC3250,TRUE,_xll.ohTrigger(trigger))</f>
        <v>1.3282557353966256E-2</v>
      </c>
      <c r="AI3250" s="43" t="e">
        <f>_xll.qlIndexFixing($Y$6,$AC3250,TRUE,trigger)</f>
        <v>#NUM!</v>
      </c>
      <c r="AJ3250" s="45" t="e">
        <f t="shared" si="115"/>
        <v>#NUM!</v>
      </c>
    </row>
    <row r="3251" spans="28:36" x14ac:dyDescent="0.2">
      <c r="AB3251" s="114" t="s">
        <v>87</v>
      </c>
      <c r="AC3251" s="40">
        <f>_xll.qlInterestRateIndexFixingDate($Y$21,AD3251)</f>
        <v>62201</v>
      </c>
      <c r="AD3251" s="40">
        <f>_xll.qlCalendarAdvance(calendar,$AD3250,AB3251,,,trigger)</f>
        <v>62205</v>
      </c>
      <c r="AE3251" s="40">
        <f>_xll.qlInterestRateIndexMaturity($Y$21,AD3251,)</f>
        <v>62296</v>
      </c>
      <c r="AF3251" s="43" t="e">
        <f>_xll.qlTenorBasisValue(TenorBasis3M,AD3251,_xll.ohTrigger(trigger,$Y$36))</f>
        <v>#NUM!</v>
      </c>
      <c r="AG3251" s="82" t="e">
        <f t="shared" si="114"/>
        <v>#NUM!</v>
      </c>
      <c r="AH3251" s="82">
        <f>_xll.qlIndexFixing($Y$21,$AC3251,TRUE,_xll.ohTrigger(trigger))</f>
        <v>1.3286299064069331E-2</v>
      </c>
      <c r="AI3251" s="43" t="e">
        <f>_xll.qlIndexFixing($Y$6,$AC3251,TRUE,trigger)</f>
        <v>#NUM!</v>
      </c>
      <c r="AJ3251" s="45" t="e">
        <f t="shared" si="115"/>
        <v>#NUM!</v>
      </c>
    </row>
    <row r="3252" spans="28:36" x14ac:dyDescent="0.2">
      <c r="AB3252" s="114" t="s">
        <v>87</v>
      </c>
      <c r="AC3252" s="40">
        <f>_xll.qlInterestRateIndexFixingDate($Y$21,AD3252)</f>
        <v>62208</v>
      </c>
      <c r="AD3252" s="40">
        <f>_xll.qlCalendarAdvance(calendar,$AD3251,AB3252,,,trigger)</f>
        <v>62212</v>
      </c>
      <c r="AE3252" s="40">
        <f>_xll.qlInterestRateIndexMaturity($Y$21,AD3252,)</f>
        <v>62303</v>
      </c>
      <c r="AF3252" s="43" t="e">
        <f>_xll.qlTenorBasisValue(TenorBasis3M,AD3252,_xll.ohTrigger(trigger,$Y$36))</f>
        <v>#NUM!</v>
      </c>
      <c r="AG3252" s="82" t="e">
        <f t="shared" si="114"/>
        <v>#NUM!</v>
      </c>
      <c r="AH3252" s="82">
        <f>_xll.qlIndexFixing($Y$21,$AC3252,TRUE,_xll.ohTrigger(trigger))</f>
        <v>1.3290027325204751E-2</v>
      </c>
      <c r="AI3252" s="43" t="e">
        <f>_xll.qlIndexFixing($Y$6,$AC3252,TRUE,trigger)</f>
        <v>#NUM!</v>
      </c>
      <c r="AJ3252" s="45" t="e">
        <f t="shared" si="115"/>
        <v>#NUM!</v>
      </c>
    </row>
    <row r="3253" spans="28:36" x14ac:dyDescent="0.2">
      <c r="AB3253" s="114" t="s">
        <v>87</v>
      </c>
      <c r="AC3253" s="40">
        <f>_xll.qlInterestRateIndexFixingDate($Y$21,AD3253)</f>
        <v>62215</v>
      </c>
      <c r="AD3253" s="40">
        <f>_xll.qlCalendarAdvance(calendar,$AD3252,AB3253,,,trigger)</f>
        <v>62219</v>
      </c>
      <c r="AE3253" s="40">
        <f>_xll.qlInterestRateIndexMaturity($Y$21,AD3253,)</f>
        <v>62311</v>
      </c>
      <c r="AF3253" s="43" t="e">
        <f>_xll.qlTenorBasisValue(TenorBasis3M,AD3253,_xll.ohTrigger(trigger,$Y$36))</f>
        <v>#NUM!</v>
      </c>
      <c r="AG3253" s="82" t="e">
        <f t="shared" si="114"/>
        <v>#NUM!</v>
      </c>
      <c r="AH3253" s="82">
        <f>_xll.qlIndexFixing($Y$21,$AC3253,TRUE,_xll.ohTrigger(trigger))</f>
        <v>1.3294250060694688E-2</v>
      </c>
      <c r="AI3253" s="43" t="e">
        <f>_xll.qlIndexFixing($Y$6,$AC3253,TRUE,trigger)</f>
        <v>#NUM!</v>
      </c>
      <c r="AJ3253" s="45" t="e">
        <f t="shared" si="115"/>
        <v>#NUM!</v>
      </c>
    </row>
    <row r="3254" spans="28:36" x14ac:dyDescent="0.2">
      <c r="AB3254" s="114" t="s">
        <v>87</v>
      </c>
      <c r="AC3254" s="40">
        <f>_xll.qlInterestRateIndexFixingDate($Y$21,AD3254)</f>
        <v>62222</v>
      </c>
      <c r="AD3254" s="40">
        <f>_xll.qlCalendarAdvance(calendar,$AD3253,AB3254,,,trigger)</f>
        <v>62226</v>
      </c>
      <c r="AE3254" s="40">
        <f>_xll.qlInterestRateIndexMaturity($Y$21,AD3254,)</f>
        <v>62318</v>
      </c>
      <c r="AF3254" s="43" t="e">
        <f>_xll.qlTenorBasisValue(TenorBasis3M,AD3254,_xll.ohTrigger(trigger,$Y$36))</f>
        <v>#NUM!</v>
      </c>
      <c r="AG3254" s="82" t="e">
        <f t="shared" si="114"/>
        <v>#NUM!</v>
      </c>
      <c r="AH3254" s="82">
        <f>_xll.qlIndexFixing($Y$21,$AC3254,TRUE,_xll.ohTrigger(trigger))</f>
        <v>1.3297950599571754E-2</v>
      </c>
      <c r="AI3254" s="43" t="e">
        <f>_xll.qlIndexFixing($Y$6,$AC3254,TRUE,trigger)</f>
        <v>#NUM!</v>
      </c>
      <c r="AJ3254" s="45" t="e">
        <f t="shared" si="115"/>
        <v>#NUM!</v>
      </c>
    </row>
    <row r="3255" spans="28:36" x14ac:dyDescent="0.2">
      <c r="AB3255" s="114" t="s">
        <v>87</v>
      </c>
      <c r="AC3255" s="40">
        <f>_xll.qlInterestRateIndexFixingDate($Y$21,AD3255)</f>
        <v>62229</v>
      </c>
      <c r="AD3255" s="40">
        <f>_xll.qlCalendarAdvance(calendar,$AD3254,AB3255,,,trigger)</f>
        <v>62233</v>
      </c>
      <c r="AE3255" s="40">
        <f>_xll.qlInterestRateIndexMaturity($Y$21,AD3255,)</f>
        <v>62325</v>
      </c>
      <c r="AF3255" s="43" t="e">
        <f>_xll.qlTenorBasisValue(TenorBasis3M,AD3255,_xll.ohTrigger(trigger,$Y$36))</f>
        <v>#NUM!</v>
      </c>
      <c r="AG3255" s="82" t="e">
        <f t="shared" si="114"/>
        <v>#NUM!</v>
      </c>
      <c r="AH3255" s="82">
        <f>_xll.qlIndexFixing($Y$21,$AC3255,TRUE,_xll.ohTrigger(trigger))</f>
        <v>1.3301637688905603E-2</v>
      </c>
      <c r="AI3255" s="43" t="e">
        <f>_xll.qlIndexFixing($Y$6,$AC3255,TRUE,trigger)</f>
        <v>#NUM!</v>
      </c>
      <c r="AJ3255" s="45" t="e">
        <f t="shared" si="115"/>
        <v>#NUM!</v>
      </c>
    </row>
    <row r="3256" spans="28:36" x14ac:dyDescent="0.2">
      <c r="AB3256" s="114" t="s">
        <v>87</v>
      </c>
      <c r="AC3256" s="40">
        <f>_xll.qlInterestRateIndexFixingDate($Y$21,AD3256)</f>
        <v>62236</v>
      </c>
      <c r="AD3256" s="40">
        <f>_xll.qlCalendarAdvance(calendar,$AD3255,AB3256,,,trigger)</f>
        <v>62240</v>
      </c>
      <c r="AE3256" s="40">
        <f>_xll.qlInterestRateIndexMaturity($Y$21,AD3256,)</f>
        <v>62332</v>
      </c>
      <c r="AF3256" s="43" t="e">
        <f>_xll.qlTenorBasisValue(TenorBasis3M,AD3256,_xll.ohTrigger(trigger,$Y$36))</f>
        <v>#NUM!</v>
      </c>
      <c r="AG3256" s="82" t="e">
        <f t="shared" si="114"/>
        <v>#NUM!</v>
      </c>
      <c r="AH3256" s="82">
        <f>_xll.qlIndexFixing($Y$21,$AC3256,TRUE,_xll.ohTrigger(trigger))</f>
        <v>1.3305311328659739E-2</v>
      </c>
      <c r="AI3256" s="43" t="e">
        <f>_xll.qlIndexFixing($Y$6,$AC3256,TRUE,trigger)</f>
        <v>#NUM!</v>
      </c>
      <c r="AJ3256" s="45" t="e">
        <f t="shared" si="115"/>
        <v>#NUM!</v>
      </c>
    </row>
    <row r="3257" spans="28:36" x14ac:dyDescent="0.2">
      <c r="AB3257" s="114" t="s">
        <v>87</v>
      </c>
      <c r="AC3257" s="40">
        <f>_xll.qlInterestRateIndexFixingDate($Y$21,AD3257)</f>
        <v>62243</v>
      </c>
      <c r="AD3257" s="40">
        <f>_xll.qlCalendarAdvance(calendar,$AD3256,AB3257,,,trigger)</f>
        <v>62247</v>
      </c>
      <c r="AE3257" s="40">
        <f>_xll.qlInterestRateIndexMaturity($Y$21,AD3257,)</f>
        <v>62339</v>
      </c>
      <c r="AF3257" s="43" t="e">
        <f>_xll.qlTenorBasisValue(TenorBasis3M,AD3257,_xll.ohTrigger(trigger,$Y$36))</f>
        <v>#NUM!</v>
      </c>
      <c r="AG3257" s="82" t="e">
        <f t="shared" si="114"/>
        <v>#NUM!</v>
      </c>
      <c r="AH3257" s="82">
        <f>_xll.qlIndexFixing($Y$21,$AC3257,TRUE,_xll.ohTrigger(trigger))</f>
        <v>1.3308971518795934E-2</v>
      </c>
      <c r="AI3257" s="43" t="e">
        <f>_xll.qlIndexFixing($Y$6,$AC3257,TRUE,trigger)</f>
        <v>#NUM!</v>
      </c>
      <c r="AJ3257" s="45" t="e">
        <f t="shared" si="115"/>
        <v>#NUM!</v>
      </c>
    </row>
    <row r="3258" spans="28:36" x14ac:dyDescent="0.2">
      <c r="AB3258" s="114" t="s">
        <v>87</v>
      </c>
      <c r="AC3258" s="40">
        <f>_xll.qlInterestRateIndexFixingDate($Y$21,AD3258)</f>
        <v>62250</v>
      </c>
      <c r="AD3258" s="40">
        <f>_xll.qlCalendarAdvance(calendar,$AD3257,AB3258,,,trigger)</f>
        <v>62254</v>
      </c>
      <c r="AE3258" s="40">
        <f>_xll.qlInterestRateIndexMaturity($Y$21,AD3258,)</f>
        <v>62346</v>
      </c>
      <c r="AF3258" s="43" t="e">
        <f>_xll.qlTenorBasisValue(TenorBasis3M,AD3258,_xll.ohTrigger(trigger,$Y$36))</f>
        <v>#NUM!</v>
      </c>
      <c r="AG3258" s="82" t="e">
        <f t="shared" si="114"/>
        <v>#NUM!</v>
      </c>
      <c r="AH3258" s="82">
        <f>_xll.qlIndexFixing($Y$21,$AC3258,TRUE,_xll.ohTrigger(trigger))</f>
        <v>1.3312618259277698E-2</v>
      </c>
      <c r="AI3258" s="43" t="e">
        <f>_xll.qlIndexFixing($Y$6,$AC3258,TRUE,trigger)</f>
        <v>#NUM!</v>
      </c>
      <c r="AJ3258" s="45" t="e">
        <f t="shared" si="115"/>
        <v>#NUM!</v>
      </c>
    </row>
    <row r="3259" spans="28:36" x14ac:dyDescent="0.2">
      <c r="AB3259" s="114" t="s">
        <v>87</v>
      </c>
      <c r="AC3259" s="40">
        <f>_xll.qlInterestRateIndexFixingDate($Y$21,AD3259)</f>
        <v>62257</v>
      </c>
      <c r="AD3259" s="40">
        <f>_xll.qlCalendarAdvance(calendar,$AD3258,AB3259,,,trigger)</f>
        <v>62261</v>
      </c>
      <c r="AE3259" s="40">
        <f>_xll.qlInterestRateIndexMaturity($Y$21,AD3259,)</f>
        <v>62353</v>
      </c>
      <c r="AF3259" s="43" t="e">
        <f>_xll.qlTenorBasisValue(TenorBasis3M,AD3259,_xll.ohTrigger(trigger,$Y$36))</f>
        <v>#NUM!</v>
      </c>
      <c r="AG3259" s="82" t="e">
        <f t="shared" si="114"/>
        <v>#NUM!</v>
      </c>
      <c r="AH3259" s="82">
        <f>_xll.qlIndexFixing($Y$21,$AC3259,TRUE,_xll.ohTrigger(trigger))</f>
        <v>1.3316251550066797E-2</v>
      </c>
      <c r="AI3259" s="43" t="e">
        <f>_xll.qlIndexFixing($Y$6,$AC3259,TRUE,trigger)</f>
        <v>#NUM!</v>
      </c>
      <c r="AJ3259" s="45" t="e">
        <f t="shared" si="115"/>
        <v>#NUM!</v>
      </c>
    </row>
    <row r="3260" spans="28:36" x14ac:dyDescent="0.2">
      <c r="AB3260" s="114" t="s">
        <v>87</v>
      </c>
      <c r="AC3260" s="40">
        <f>_xll.qlInterestRateIndexFixingDate($Y$21,AD3260)</f>
        <v>62264</v>
      </c>
      <c r="AD3260" s="40">
        <f>_xll.qlCalendarAdvance(calendar,$AD3259,AB3260,,,trigger)</f>
        <v>62268</v>
      </c>
      <c r="AE3260" s="40">
        <f>_xll.qlInterestRateIndexMaturity($Y$21,AD3260,)</f>
        <v>62360</v>
      </c>
      <c r="AF3260" s="43" t="e">
        <f>_xll.qlTenorBasisValue(TenorBasis3M,AD3260,_xll.ohTrigger(trigger,$Y$36))</f>
        <v>#NUM!</v>
      </c>
      <c r="AG3260" s="82" t="e">
        <f t="shared" si="114"/>
        <v>#NUM!</v>
      </c>
      <c r="AH3260" s="82">
        <f>_xll.qlIndexFixing($Y$21,$AC3260,TRUE,_xll.ohTrigger(trigger))</f>
        <v>1.331987139112587E-2</v>
      </c>
      <c r="AI3260" s="43" t="e">
        <f>_xll.qlIndexFixing($Y$6,$AC3260,TRUE,trigger)</f>
        <v>#NUM!</v>
      </c>
      <c r="AJ3260" s="45" t="e">
        <f t="shared" si="115"/>
        <v>#NUM!</v>
      </c>
    </row>
    <row r="3261" spans="28:36" x14ac:dyDescent="0.2">
      <c r="AB3261" s="114" t="s">
        <v>87</v>
      </c>
      <c r="AC3261" s="40">
        <f>_xll.qlInterestRateIndexFixingDate($Y$21,AD3261)</f>
        <v>62271</v>
      </c>
      <c r="AD3261" s="40">
        <f>_xll.qlCalendarAdvance(calendar,$AD3260,AB3261,,,trigger)</f>
        <v>62275</v>
      </c>
      <c r="AE3261" s="40">
        <f>_xll.qlInterestRateIndexMaturity($Y$21,AD3261,)</f>
        <v>62367</v>
      </c>
      <c r="AF3261" s="43" t="e">
        <f>_xll.qlTenorBasisValue(TenorBasis3M,AD3261,_xll.ohTrigger(trigger,$Y$36))</f>
        <v>#NUM!</v>
      </c>
      <c r="AG3261" s="82" t="e">
        <f t="shared" si="114"/>
        <v>#NUM!</v>
      </c>
      <c r="AH3261" s="82">
        <f>_xll.qlIndexFixing($Y$21,$AC3261,TRUE,_xll.ohTrigger(trigger))</f>
        <v>1.3323477782415818E-2</v>
      </c>
      <c r="AI3261" s="43" t="e">
        <f>_xll.qlIndexFixing($Y$6,$AC3261,TRUE,trigger)</f>
        <v>#NUM!</v>
      </c>
      <c r="AJ3261" s="45" t="e">
        <f t="shared" si="115"/>
        <v>#NUM!</v>
      </c>
    </row>
    <row r="3262" spans="28:36" x14ac:dyDescent="0.2">
      <c r="AB3262" s="114" t="s">
        <v>87</v>
      </c>
      <c r="AC3262" s="40">
        <f>_xll.qlInterestRateIndexFixingDate($Y$21,AD3262)</f>
        <v>62278</v>
      </c>
      <c r="AD3262" s="40">
        <f>_xll.qlCalendarAdvance(calendar,$AD3261,AB3262,,,trigger)</f>
        <v>62282</v>
      </c>
      <c r="AE3262" s="40">
        <f>_xll.qlInterestRateIndexMaturity($Y$21,AD3262,)</f>
        <v>62374</v>
      </c>
      <c r="AF3262" s="43" t="e">
        <f>_xll.qlTenorBasisValue(TenorBasis3M,AD3262,_xll.ohTrigger(trigger,$Y$36))</f>
        <v>#NUM!</v>
      </c>
      <c r="AG3262" s="82" t="e">
        <f t="shared" si="114"/>
        <v>#NUM!</v>
      </c>
      <c r="AH3262" s="82">
        <f>_xll.qlIndexFixing($Y$21,$AC3262,TRUE,_xll.ohTrigger(trigger))</f>
        <v>1.3327070723904494E-2</v>
      </c>
      <c r="AI3262" s="43" t="e">
        <f>_xll.qlIndexFixing($Y$6,$AC3262,TRUE,trigger)</f>
        <v>#NUM!</v>
      </c>
      <c r="AJ3262" s="45" t="e">
        <f t="shared" si="115"/>
        <v>#NUM!</v>
      </c>
    </row>
    <row r="3263" spans="28:36" x14ac:dyDescent="0.2">
      <c r="AB3263" s="114" t="s">
        <v>87</v>
      </c>
      <c r="AC3263" s="40">
        <f>_xll.qlInterestRateIndexFixingDate($Y$21,AD3263)</f>
        <v>62285</v>
      </c>
      <c r="AD3263" s="40">
        <f>_xll.qlCalendarAdvance(calendar,$AD3262,AB3263,,,trigger)</f>
        <v>62289</v>
      </c>
      <c r="AE3263" s="40">
        <f>_xll.qlInterestRateIndexMaturity($Y$21,AD3263,)</f>
        <v>62381</v>
      </c>
      <c r="AF3263" s="43" t="e">
        <f>_xll.qlTenorBasisValue(TenorBasis3M,AD3263,_xll.ohTrigger(trigger,$Y$36))</f>
        <v>#NUM!</v>
      </c>
      <c r="AG3263" s="82" t="e">
        <f t="shared" si="114"/>
        <v>#NUM!</v>
      </c>
      <c r="AH3263" s="82">
        <f>_xll.qlIndexFixing($Y$21,$AC3263,TRUE,_xll.ohTrigger(trigger))</f>
        <v>1.3330650215549323E-2</v>
      </c>
      <c r="AI3263" s="43" t="e">
        <f>_xll.qlIndexFixing($Y$6,$AC3263,TRUE,trigger)</f>
        <v>#NUM!</v>
      </c>
      <c r="AJ3263" s="45" t="e">
        <f t="shared" si="115"/>
        <v>#NUM!</v>
      </c>
    </row>
    <row r="3264" spans="28:36" x14ac:dyDescent="0.2">
      <c r="AB3264" s="114" t="s">
        <v>87</v>
      </c>
      <c r="AC3264" s="40">
        <f>_xll.qlInterestRateIndexFixingDate($Y$21,AD3264)</f>
        <v>62292</v>
      </c>
      <c r="AD3264" s="40">
        <f>_xll.qlCalendarAdvance(calendar,$AD3263,AB3264,,,trigger)</f>
        <v>62296</v>
      </c>
      <c r="AE3264" s="40">
        <f>_xll.qlInterestRateIndexMaturity($Y$21,AD3264,)</f>
        <v>62388</v>
      </c>
      <c r="AF3264" s="43" t="e">
        <f>_xll.qlTenorBasisValue(TenorBasis3M,AD3264,_xll.ohTrigger(trigger,$Y$36))</f>
        <v>#NUM!</v>
      </c>
      <c r="AG3264" s="82" t="e">
        <f t="shared" si="114"/>
        <v>#NUM!</v>
      </c>
      <c r="AH3264" s="82">
        <f>_xll.qlIndexFixing($Y$21,$AC3264,TRUE,_xll.ohTrigger(trigger))</f>
        <v>1.3334216257317287E-2</v>
      </c>
      <c r="AI3264" s="43" t="e">
        <f>_xll.qlIndexFixing($Y$6,$AC3264,TRUE,trigger)</f>
        <v>#NUM!</v>
      </c>
      <c r="AJ3264" s="45" t="e">
        <f t="shared" si="115"/>
        <v>#NUM!</v>
      </c>
    </row>
    <row r="3265" spans="28:36" x14ac:dyDescent="0.2">
      <c r="AB3265" s="114" t="s">
        <v>87</v>
      </c>
      <c r="AC3265" s="40">
        <f>_xll.qlInterestRateIndexFixingDate($Y$21,AD3265)</f>
        <v>62299</v>
      </c>
      <c r="AD3265" s="40">
        <f>_xll.qlCalendarAdvance(calendar,$AD3264,AB3265,,,trigger)</f>
        <v>62303</v>
      </c>
      <c r="AE3265" s="40">
        <f>_xll.qlInterestRateIndexMaturity($Y$21,AD3265,)</f>
        <v>62395</v>
      </c>
      <c r="AF3265" s="43" t="e">
        <f>_xll.qlTenorBasisValue(TenorBasis3M,AD3265,_xll.ohTrigger(trigger,$Y$36))</f>
        <v>#NUM!</v>
      </c>
      <c r="AG3265" s="82" t="e">
        <f t="shared" si="114"/>
        <v>#NUM!</v>
      </c>
      <c r="AH3265" s="82">
        <f>_xll.qlIndexFixing($Y$21,$AC3265,TRUE,_xll.ohTrigger(trigger))</f>
        <v>1.3337768849170156E-2</v>
      </c>
      <c r="AI3265" s="43" t="e">
        <f>_xll.qlIndexFixing($Y$6,$AC3265,TRUE,trigger)</f>
        <v>#NUM!</v>
      </c>
      <c r="AJ3265" s="45" t="e">
        <f t="shared" si="115"/>
        <v>#NUM!</v>
      </c>
    </row>
    <row r="3266" spans="28:36" x14ac:dyDescent="0.2">
      <c r="AB3266" s="114" t="s">
        <v>87</v>
      </c>
      <c r="AC3266" s="40">
        <f>_xll.qlInterestRateIndexFixingDate($Y$21,AD3266)</f>
        <v>62306</v>
      </c>
      <c r="AD3266" s="40">
        <f>_xll.qlCalendarAdvance(calendar,$AD3265,AB3266,,,trigger)</f>
        <v>62310</v>
      </c>
      <c r="AE3266" s="40">
        <f>_xll.qlInterestRateIndexMaturity($Y$21,AD3266,)</f>
        <v>62402</v>
      </c>
      <c r="AF3266" s="43" t="e">
        <f>_xll.qlTenorBasisValue(TenorBasis3M,AD3266,_xll.ohTrigger(trigger,$Y$36))</f>
        <v>#NUM!</v>
      </c>
      <c r="AG3266" s="82" t="e">
        <f t="shared" si="114"/>
        <v>#NUM!</v>
      </c>
      <c r="AH3266" s="82">
        <f>_xll.qlIndexFixing($Y$21,$AC3266,TRUE,_xll.ohTrigger(trigger))</f>
        <v>1.3341307991072308E-2</v>
      </c>
      <c r="AI3266" s="43" t="e">
        <f>_xll.qlIndexFixing($Y$6,$AC3266,TRUE,trigger)</f>
        <v>#NUM!</v>
      </c>
      <c r="AJ3266" s="45" t="e">
        <f t="shared" si="115"/>
        <v>#NUM!</v>
      </c>
    </row>
    <row r="3267" spans="28:36" x14ac:dyDescent="0.2">
      <c r="AB3267" s="114" t="s">
        <v>87</v>
      </c>
      <c r="AC3267" s="40">
        <f>_xll.qlInterestRateIndexFixingDate($Y$21,AD3267)</f>
        <v>62313</v>
      </c>
      <c r="AD3267" s="40">
        <f>_xll.qlCalendarAdvance(calendar,$AD3266,AB3267,,,trigger)</f>
        <v>62317</v>
      </c>
      <c r="AE3267" s="40">
        <f>_xll.qlInterestRateIndexMaturity($Y$21,AD3267,)</f>
        <v>62409</v>
      </c>
      <c r="AF3267" s="43" t="e">
        <f>_xll.qlTenorBasisValue(TenorBasis3M,AD3267,_xll.ohTrigger(trigger,$Y$36))</f>
        <v>#NUM!</v>
      </c>
      <c r="AG3267" s="82" t="e">
        <f t="shared" si="114"/>
        <v>#NUM!</v>
      </c>
      <c r="AH3267" s="82">
        <f>_xll.qlIndexFixing($Y$21,$AC3267,TRUE,_xll.ohTrigger(trigger))</f>
        <v>1.334483368298638E-2</v>
      </c>
      <c r="AI3267" s="43" t="e">
        <f>_xll.qlIndexFixing($Y$6,$AC3267,TRUE,trigger)</f>
        <v>#NUM!</v>
      </c>
      <c r="AJ3267" s="45" t="e">
        <f t="shared" si="115"/>
        <v>#NUM!</v>
      </c>
    </row>
    <row r="3268" spans="28:36" x14ac:dyDescent="0.2">
      <c r="AB3268" s="114" t="s">
        <v>87</v>
      </c>
      <c r="AC3268" s="40">
        <f>_xll.qlInterestRateIndexFixingDate($Y$21,AD3268)</f>
        <v>62320</v>
      </c>
      <c r="AD3268" s="40">
        <f>_xll.qlCalendarAdvance(calendar,$AD3267,AB3268,,,trigger)</f>
        <v>62324</v>
      </c>
      <c r="AE3268" s="40">
        <f>_xll.qlInterestRateIndexMaturity($Y$21,AD3268,)</f>
        <v>62416</v>
      </c>
      <c r="AF3268" s="43" t="e">
        <f>_xll.qlTenorBasisValue(TenorBasis3M,AD3268,_xll.ohTrigger(trigger,$Y$36))</f>
        <v>#NUM!</v>
      </c>
      <c r="AG3268" s="82" t="e">
        <f t="shared" ref="AG3268:AG3331" si="116">AI3268</f>
        <v>#NUM!</v>
      </c>
      <c r="AH3268" s="82">
        <f>_xll.qlIndexFixing($Y$21,$AC3268,TRUE,_xll.ohTrigger(trigger))</f>
        <v>1.3348345924875878E-2</v>
      </c>
      <c r="AI3268" s="43" t="e">
        <f>_xll.qlIndexFixing($Y$6,$AC3268,TRUE,trigger)</f>
        <v>#NUM!</v>
      </c>
      <c r="AJ3268" s="45" t="e">
        <f t="shared" ref="AJ3268:AJ3331" si="117">(AH3268-AI3268)*10000</f>
        <v>#NUM!</v>
      </c>
    </row>
    <row r="3269" spans="28:36" x14ac:dyDescent="0.2">
      <c r="AB3269" s="114" t="s">
        <v>87</v>
      </c>
      <c r="AC3269" s="40">
        <f>_xll.qlInterestRateIndexFixingDate($Y$21,AD3269)</f>
        <v>62327</v>
      </c>
      <c r="AD3269" s="40">
        <f>_xll.qlCalendarAdvance(calendar,$AD3268,AB3269,,,trigger)</f>
        <v>62331</v>
      </c>
      <c r="AE3269" s="40">
        <f>_xll.qlInterestRateIndexMaturity($Y$21,AD3269,)</f>
        <v>62423</v>
      </c>
      <c r="AF3269" s="43" t="e">
        <f>_xll.qlTenorBasisValue(TenorBasis3M,AD3269,_xll.ohTrigger(trigger,$Y$36))</f>
        <v>#NUM!</v>
      </c>
      <c r="AG3269" s="82" t="e">
        <f t="shared" si="116"/>
        <v>#NUM!</v>
      </c>
      <c r="AH3269" s="82">
        <f>_xll.qlIndexFixing($Y$21,$AC3269,TRUE,_xll.ohTrigger(trigger))</f>
        <v>1.3351844716706919E-2</v>
      </c>
      <c r="AI3269" s="43" t="e">
        <f>_xll.qlIndexFixing($Y$6,$AC3269,TRUE,trigger)</f>
        <v>#NUM!</v>
      </c>
      <c r="AJ3269" s="45" t="e">
        <f t="shared" si="117"/>
        <v>#NUM!</v>
      </c>
    </row>
    <row r="3270" spans="28:36" x14ac:dyDescent="0.2">
      <c r="AB3270" s="114" t="s">
        <v>87</v>
      </c>
      <c r="AC3270" s="40">
        <f>_xll.qlInterestRateIndexFixingDate($Y$21,AD3270)</f>
        <v>62334</v>
      </c>
      <c r="AD3270" s="40">
        <f>_xll.qlCalendarAdvance(calendar,$AD3269,AB3270,,,trigger)</f>
        <v>62338</v>
      </c>
      <c r="AE3270" s="40">
        <f>_xll.qlInterestRateIndexMaturity($Y$21,AD3270,)</f>
        <v>62429</v>
      </c>
      <c r="AF3270" s="43" t="e">
        <f>_xll.qlTenorBasisValue(TenorBasis3M,AD3270,_xll.ohTrigger(trigger,$Y$36))</f>
        <v>#NUM!</v>
      </c>
      <c r="AG3270" s="82" t="e">
        <f t="shared" si="116"/>
        <v>#NUM!</v>
      </c>
      <c r="AH3270" s="82">
        <f>_xll.qlIndexFixing($Y$21,$AC3270,TRUE,_xll.ohTrigger(trigger))</f>
        <v>1.3354836209585165E-2</v>
      </c>
      <c r="AI3270" s="43" t="e">
        <f>_xll.qlIndexFixing($Y$6,$AC3270,TRUE,trigger)</f>
        <v>#NUM!</v>
      </c>
      <c r="AJ3270" s="45" t="e">
        <f t="shared" si="117"/>
        <v>#NUM!</v>
      </c>
    </row>
    <row r="3271" spans="28:36" x14ac:dyDescent="0.2">
      <c r="AB3271" s="114" t="s">
        <v>87</v>
      </c>
      <c r="AC3271" s="40">
        <f>_xll.qlInterestRateIndexFixingDate($Y$21,AD3271)</f>
        <v>62341</v>
      </c>
      <c r="AD3271" s="40">
        <f>_xll.qlCalendarAdvance(calendar,$AD3270,AB3271,,,trigger)</f>
        <v>62345</v>
      </c>
      <c r="AE3271" s="40">
        <f>_xll.qlInterestRateIndexMaturity($Y$21,AD3271,)</f>
        <v>62436</v>
      </c>
      <c r="AF3271" s="43" t="e">
        <f>_xll.qlTenorBasisValue(TenorBasis3M,AD3271,_xll.ohTrigger(trigger,$Y$36))</f>
        <v>#NUM!</v>
      </c>
      <c r="AG3271" s="82" t="e">
        <f t="shared" si="116"/>
        <v>#NUM!</v>
      </c>
      <c r="AH3271" s="82">
        <f>_xll.qlIndexFixing($Y$21,$AC3271,TRUE,_xll.ohTrigger(trigger))</f>
        <v>1.335830893328498E-2</v>
      </c>
      <c r="AI3271" s="43" t="e">
        <f>_xll.qlIndexFixing($Y$6,$AC3271,TRUE,trigger)</f>
        <v>#NUM!</v>
      </c>
      <c r="AJ3271" s="45" t="e">
        <f t="shared" si="117"/>
        <v>#NUM!</v>
      </c>
    </row>
    <row r="3272" spans="28:36" x14ac:dyDescent="0.2">
      <c r="AB3272" s="114" t="s">
        <v>87</v>
      </c>
      <c r="AC3272" s="40">
        <f>_xll.qlInterestRateIndexFixingDate($Y$21,AD3272)</f>
        <v>62348</v>
      </c>
      <c r="AD3272" s="40">
        <f>_xll.qlCalendarAdvance(calendar,$AD3271,AB3272,,,trigger)</f>
        <v>62352</v>
      </c>
      <c r="AE3272" s="40">
        <f>_xll.qlInterestRateIndexMaturity($Y$21,AD3272,)</f>
        <v>62443</v>
      </c>
      <c r="AF3272" s="43" t="e">
        <f>_xll.qlTenorBasisValue(TenorBasis3M,AD3272,_xll.ohTrigger(trigger,$Y$36))</f>
        <v>#NUM!</v>
      </c>
      <c r="AG3272" s="82" t="e">
        <f t="shared" si="116"/>
        <v>#NUM!</v>
      </c>
      <c r="AH3272" s="82">
        <f>_xll.qlIndexFixing($Y$21,$AC3272,TRUE,_xll.ohTrigger(trigger))</f>
        <v>1.3361768207285416E-2</v>
      </c>
      <c r="AI3272" s="43" t="e">
        <f>_xll.qlIndexFixing($Y$6,$AC3272,TRUE,trigger)</f>
        <v>#NUM!</v>
      </c>
      <c r="AJ3272" s="45" t="e">
        <f t="shared" si="117"/>
        <v>#NUM!</v>
      </c>
    </row>
    <row r="3273" spans="28:36" x14ac:dyDescent="0.2">
      <c r="AB3273" s="114" t="s">
        <v>87</v>
      </c>
      <c r="AC3273" s="40">
        <f>_xll.qlInterestRateIndexFixingDate($Y$21,AD3273)</f>
        <v>62355</v>
      </c>
      <c r="AD3273" s="40">
        <f>_xll.qlCalendarAdvance(calendar,$AD3272,AB3273,,,trigger)</f>
        <v>62359</v>
      </c>
      <c r="AE3273" s="40">
        <f>_xll.qlInterestRateIndexMaturity($Y$21,AD3273,)</f>
        <v>62450</v>
      </c>
      <c r="AF3273" s="43" t="e">
        <f>_xll.qlTenorBasisValue(TenorBasis3M,AD3273,_xll.ohTrigger(trigger,$Y$36))</f>
        <v>#NUM!</v>
      </c>
      <c r="AG3273" s="82" t="e">
        <f t="shared" si="116"/>
        <v>#NUM!</v>
      </c>
      <c r="AH3273" s="82">
        <f>_xll.qlIndexFixing($Y$21,$AC3273,TRUE,_xll.ohTrigger(trigger))</f>
        <v>1.336521403155134E-2</v>
      </c>
      <c r="AI3273" s="43" t="e">
        <f>_xll.qlIndexFixing($Y$6,$AC3273,TRUE,trigger)</f>
        <v>#NUM!</v>
      </c>
      <c r="AJ3273" s="45" t="e">
        <f t="shared" si="117"/>
        <v>#NUM!</v>
      </c>
    </row>
    <row r="3274" spans="28:36" x14ac:dyDescent="0.2">
      <c r="AB3274" s="114" t="s">
        <v>87</v>
      </c>
      <c r="AC3274" s="40">
        <f>_xll.qlInterestRateIndexFixingDate($Y$21,AD3274)</f>
        <v>62362</v>
      </c>
      <c r="AD3274" s="40">
        <f>_xll.qlCalendarAdvance(calendar,$AD3273,AB3274,,,trigger)</f>
        <v>62366</v>
      </c>
      <c r="AE3274" s="40">
        <f>_xll.qlInterestRateIndexMaturity($Y$21,AD3274,)</f>
        <v>62458</v>
      </c>
      <c r="AF3274" s="43" t="e">
        <f>_xll.qlTenorBasisValue(TenorBasis3M,AD3274,_xll.ohTrigger(trigger,$Y$36))</f>
        <v>#NUM!</v>
      </c>
      <c r="AG3274" s="82" t="e">
        <f t="shared" si="116"/>
        <v>#NUM!</v>
      </c>
      <c r="AH3274" s="82">
        <f>_xll.qlIndexFixing($Y$21,$AC3274,TRUE,_xll.ohTrigger(trigger))</f>
        <v>1.3369136923704533E-2</v>
      </c>
      <c r="AI3274" s="43" t="e">
        <f>_xll.qlIndexFixing($Y$6,$AC3274,TRUE,trigger)</f>
        <v>#NUM!</v>
      </c>
      <c r="AJ3274" s="45" t="e">
        <f t="shared" si="117"/>
        <v>#NUM!</v>
      </c>
    </row>
    <row r="3275" spans="28:36" x14ac:dyDescent="0.2">
      <c r="AB3275" s="114" t="s">
        <v>87</v>
      </c>
      <c r="AC3275" s="40">
        <f>_xll.qlInterestRateIndexFixingDate($Y$21,AD3275)</f>
        <v>62369</v>
      </c>
      <c r="AD3275" s="40">
        <f>_xll.qlCalendarAdvance(calendar,$AD3274,AB3275,,,trigger)</f>
        <v>62373</v>
      </c>
      <c r="AE3275" s="40">
        <f>_xll.qlInterestRateIndexMaturity($Y$21,AD3275,)</f>
        <v>62465</v>
      </c>
      <c r="AF3275" s="43" t="e">
        <f>_xll.qlTenorBasisValue(TenorBasis3M,AD3275,_xll.ohTrigger(trigger,$Y$36))</f>
        <v>#NUM!</v>
      </c>
      <c r="AG3275" s="82" t="e">
        <f t="shared" si="116"/>
        <v>#NUM!</v>
      </c>
      <c r="AH3275" s="82">
        <f>_xll.qlIndexFixing($Y$21,$AC3275,TRUE,_xll.ohTrigger(trigger))</f>
        <v>1.3372555014423694E-2</v>
      </c>
      <c r="AI3275" s="43" t="e">
        <f>_xll.qlIndexFixing($Y$6,$AC3275,TRUE,trigger)</f>
        <v>#NUM!</v>
      </c>
      <c r="AJ3275" s="45" t="e">
        <f t="shared" si="117"/>
        <v>#NUM!</v>
      </c>
    </row>
    <row r="3276" spans="28:36" x14ac:dyDescent="0.2">
      <c r="AB3276" s="114" t="s">
        <v>87</v>
      </c>
      <c r="AC3276" s="40">
        <f>_xll.qlInterestRateIndexFixingDate($Y$21,AD3276)</f>
        <v>62376</v>
      </c>
      <c r="AD3276" s="40">
        <f>_xll.qlCalendarAdvance(calendar,$AD3275,AB3276,,,trigger)</f>
        <v>62380</v>
      </c>
      <c r="AE3276" s="40">
        <f>_xll.qlInterestRateIndexMaturity($Y$21,AD3276,)</f>
        <v>62472</v>
      </c>
      <c r="AF3276" s="43" t="e">
        <f>_xll.qlTenorBasisValue(TenorBasis3M,AD3276,_xll.ohTrigger(trigger,$Y$36))</f>
        <v>#NUM!</v>
      </c>
      <c r="AG3276" s="82" t="e">
        <f t="shared" si="116"/>
        <v>#NUM!</v>
      </c>
      <c r="AH3276" s="82">
        <f>_xll.qlIndexFixing($Y$21,$AC3276,TRUE,_xll.ohTrigger(trigger))</f>
        <v>1.3375959654835899E-2</v>
      </c>
      <c r="AI3276" s="43" t="e">
        <f>_xll.qlIndexFixing($Y$6,$AC3276,TRUE,trigger)</f>
        <v>#NUM!</v>
      </c>
      <c r="AJ3276" s="45" t="e">
        <f t="shared" si="117"/>
        <v>#NUM!</v>
      </c>
    </row>
    <row r="3277" spans="28:36" x14ac:dyDescent="0.2">
      <c r="AB3277" s="114" t="s">
        <v>87</v>
      </c>
      <c r="AC3277" s="40">
        <f>_xll.qlInterestRateIndexFixingDate($Y$21,AD3277)</f>
        <v>62383</v>
      </c>
      <c r="AD3277" s="40">
        <f>_xll.qlCalendarAdvance(calendar,$AD3276,AB3277,,,trigger)</f>
        <v>62387</v>
      </c>
      <c r="AE3277" s="40">
        <f>_xll.qlInterestRateIndexMaturity($Y$21,AD3277,)</f>
        <v>62479</v>
      </c>
      <c r="AF3277" s="43" t="e">
        <f>_xll.qlTenorBasisValue(TenorBasis3M,AD3277,_xll.ohTrigger(trigger,$Y$36))</f>
        <v>#NUM!</v>
      </c>
      <c r="AG3277" s="82" t="e">
        <f t="shared" si="116"/>
        <v>#NUM!</v>
      </c>
      <c r="AH3277" s="82">
        <f>_xll.qlIndexFixing($Y$21,$AC3277,TRUE,_xll.ohTrigger(trigger))</f>
        <v>1.3379350844902918E-2</v>
      </c>
      <c r="AI3277" s="43" t="e">
        <f>_xll.qlIndexFixing($Y$6,$AC3277,TRUE,trigger)</f>
        <v>#NUM!</v>
      </c>
      <c r="AJ3277" s="45" t="e">
        <f t="shared" si="117"/>
        <v>#NUM!</v>
      </c>
    </row>
    <row r="3278" spans="28:36" x14ac:dyDescent="0.2">
      <c r="AB3278" s="114" t="s">
        <v>87</v>
      </c>
      <c r="AC3278" s="40">
        <f>_xll.qlInterestRateIndexFixingDate($Y$21,AD3278)</f>
        <v>62390</v>
      </c>
      <c r="AD3278" s="40">
        <f>_xll.qlCalendarAdvance(calendar,$AD3277,AB3278,,,trigger)</f>
        <v>62394</v>
      </c>
      <c r="AE3278" s="40">
        <f>_xll.qlInterestRateIndexMaturity($Y$21,AD3278,)</f>
        <v>62486</v>
      </c>
      <c r="AF3278" s="43" t="e">
        <f>_xll.qlTenorBasisValue(TenorBasis3M,AD3278,_xll.ohTrigger(trigger,$Y$36))</f>
        <v>#NUM!</v>
      </c>
      <c r="AG3278" s="82" t="e">
        <f t="shared" si="116"/>
        <v>#NUM!</v>
      </c>
      <c r="AH3278" s="82">
        <f>_xll.qlIndexFixing($Y$21,$AC3278,TRUE,_xll.ohTrigger(trigger))</f>
        <v>1.3382728584592605E-2</v>
      </c>
      <c r="AI3278" s="43" t="e">
        <f>_xll.qlIndexFixing($Y$6,$AC3278,TRUE,trigger)</f>
        <v>#NUM!</v>
      </c>
      <c r="AJ3278" s="45" t="e">
        <f t="shared" si="117"/>
        <v>#NUM!</v>
      </c>
    </row>
    <row r="3279" spans="28:36" x14ac:dyDescent="0.2">
      <c r="AB3279" s="114" t="s">
        <v>87</v>
      </c>
      <c r="AC3279" s="40">
        <f>_xll.qlInterestRateIndexFixingDate($Y$21,AD3279)</f>
        <v>62397</v>
      </c>
      <c r="AD3279" s="40">
        <f>_xll.qlCalendarAdvance(calendar,$AD3278,AB3279,,,trigger)</f>
        <v>62401</v>
      </c>
      <c r="AE3279" s="40">
        <f>_xll.qlInterestRateIndexMaturity($Y$21,AD3279,)</f>
        <v>62493</v>
      </c>
      <c r="AF3279" s="43" t="e">
        <f>_xll.qlTenorBasisValue(TenorBasis3M,AD3279,_xll.ohTrigger(trigger,$Y$36))</f>
        <v>#NUM!</v>
      </c>
      <c r="AG3279" s="82" t="e">
        <f t="shared" si="116"/>
        <v>#NUM!</v>
      </c>
      <c r="AH3279" s="82">
        <f>_xll.qlIndexFixing($Y$21,$AC3279,TRUE,_xll.ohTrigger(trigger))</f>
        <v>1.3386092873867597E-2</v>
      </c>
      <c r="AI3279" s="43" t="e">
        <f>_xll.qlIndexFixing($Y$6,$AC3279,TRUE,trigger)</f>
        <v>#NUM!</v>
      </c>
      <c r="AJ3279" s="45" t="e">
        <f t="shared" si="117"/>
        <v>#NUM!</v>
      </c>
    </row>
    <row r="3280" spans="28:36" x14ac:dyDescent="0.2">
      <c r="AB3280" s="114" t="s">
        <v>87</v>
      </c>
      <c r="AC3280" s="40">
        <f>_xll.qlInterestRateIndexFixingDate($Y$21,AD3280)</f>
        <v>62404</v>
      </c>
      <c r="AD3280" s="40">
        <f>_xll.qlCalendarAdvance(calendar,$AD3279,AB3280,,,trigger)</f>
        <v>62408</v>
      </c>
      <c r="AE3280" s="40">
        <f>_xll.qlInterestRateIndexMaturity($Y$21,AD3280,)</f>
        <v>62500</v>
      </c>
      <c r="AF3280" s="43" t="e">
        <f>_xll.qlTenorBasisValue(TenorBasis3M,AD3280,_xll.ohTrigger(trigger,$Y$36))</f>
        <v>#NUM!</v>
      </c>
      <c r="AG3280" s="82" t="e">
        <f t="shared" si="116"/>
        <v>#NUM!</v>
      </c>
      <c r="AH3280" s="82">
        <f>_xll.qlIndexFixing($Y$21,$AC3280,TRUE,_xll.ohTrigger(trigger))</f>
        <v>1.3389443712694876E-2</v>
      </c>
      <c r="AI3280" s="43" t="e">
        <f>_xll.qlIndexFixing($Y$6,$AC3280,TRUE,trigger)</f>
        <v>#NUM!</v>
      </c>
      <c r="AJ3280" s="45" t="e">
        <f t="shared" si="117"/>
        <v>#NUM!</v>
      </c>
    </row>
    <row r="3281" spans="28:36" x14ac:dyDescent="0.2">
      <c r="AB3281" s="114" t="s">
        <v>87</v>
      </c>
      <c r="AC3281" s="40">
        <f>_xll.qlInterestRateIndexFixingDate($Y$21,AD3281)</f>
        <v>62411</v>
      </c>
      <c r="AD3281" s="40">
        <f>_xll.qlCalendarAdvance(calendar,$AD3280,AB3281,,,trigger)</f>
        <v>62415</v>
      </c>
      <c r="AE3281" s="40">
        <f>_xll.qlInterestRateIndexMaturity($Y$21,AD3281,)</f>
        <v>62507</v>
      </c>
      <c r="AF3281" s="43" t="e">
        <f>_xll.qlTenorBasisValue(TenorBasis3M,AD3281,_xll.ohTrigger(trigger,$Y$36))</f>
        <v>#NUM!</v>
      </c>
      <c r="AG3281" s="82" t="e">
        <f t="shared" si="116"/>
        <v>#NUM!</v>
      </c>
      <c r="AH3281" s="82">
        <f>_xll.qlIndexFixing($Y$21,$AC3281,TRUE,_xll.ohTrigger(trigger))</f>
        <v>1.3392781101040557E-2</v>
      </c>
      <c r="AI3281" s="43" t="e">
        <f>_xll.qlIndexFixing($Y$6,$AC3281,TRUE,trigger)</f>
        <v>#NUM!</v>
      </c>
      <c r="AJ3281" s="45" t="e">
        <f t="shared" si="117"/>
        <v>#NUM!</v>
      </c>
    </row>
    <row r="3282" spans="28:36" x14ac:dyDescent="0.2">
      <c r="AB3282" s="114" t="s">
        <v>87</v>
      </c>
      <c r="AC3282" s="40">
        <f>_xll.qlInterestRateIndexFixingDate($Y$21,AD3282)</f>
        <v>62418</v>
      </c>
      <c r="AD3282" s="40">
        <f>_xll.qlCalendarAdvance(calendar,$AD3281,AB3282,,,trigger)</f>
        <v>62422</v>
      </c>
      <c r="AE3282" s="40">
        <f>_xll.qlInterestRateIndexMaturity($Y$21,AD3282,)</f>
        <v>62514</v>
      </c>
      <c r="AF3282" s="43" t="e">
        <f>_xll.qlTenorBasisValue(TenorBasis3M,AD3282,_xll.ohTrigger(trigger,$Y$36))</f>
        <v>#NUM!</v>
      </c>
      <c r="AG3282" s="82" t="e">
        <f t="shared" si="116"/>
        <v>#NUM!</v>
      </c>
      <c r="AH3282" s="82">
        <f>_xll.qlIndexFixing($Y$21,$AC3282,TRUE,_xll.ohTrigger(trigger))</f>
        <v>1.3396105038869885E-2</v>
      </c>
      <c r="AI3282" s="43" t="e">
        <f>_xll.qlIndexFixing($Y$6,$AC3282,TRUE,trigger)</f>
        <v>#NUM!</v>
      </c>
      <c r="AJ3282" s="45" t="e">
        <f t="shared" si="117"/>
        <v>#NUM!</v>
      </c>
    </row>
    <row r="3283" spans="28:36" x14ac:dyDescent="0.2">
      <c r="AB3283" s="114" t="s">
        <v>87</v>
      </c>
      <c r="AC3283" s="40">
        <f>_xll.qlInterestRateIndexFixingDate($Y$21,AD3283)</f>
        <v>62425</v>
      </c>
      <c r="AD3283" s="40">
        <f>_xll.qlCalendarAdvance(calendar,$AD3282,AB3283,,,trigger)</f>
        <v>62429</v>
      </c>
      <c r="AE3283" s="40">
        <f>_xll.qlInterestRateIndexMaturity($Y$21,AD3283,)</f>
        <v>62519</v>
      </c>
      <c r="AF3283" s="43" t="e">
        <f>_xll.qlTenorBasisValue(TenorBasis3M,AD3283,_xll.ohTrigger(trigger,$Y$36))</f>
        <v>#NUM!</v>
      </c>
      <c r="AG3283" s="82" t="e">
        <f t="shared" si="116"/>
        <v>#NUM!</v>
      </c>
      <c r="AH3283" s="82">
        <f>_xll.qlIndexFixing($Y$21,$AC3283,TRUE,_xll.ohTrigger(trigger))</f>
        <v>1.3398449468179585E-2</v>
      </c>
      <c r="AI3283" s="43" t="e">
        <f>_xll.qlIndexFixing($Y$6,$AC3283,TRUE,trigger)</f>
        <v>#NUM!</v>
      </c>
      <c r="AJ3283" s="45" t="e">
        <f t="shared" si="117"/>
        <v>#NUM!</v>
      </c>
    </row>
    <row r="3284" spans="28:36" x14ac:dyDescent="0.2">
      <c r="AB3284" s="114" t="s">
        <v>87</v>
      </c>
      <c r="AC3284" s="40">
        <f>_xll.qlInterestRateIndexFixingDate($Y$21,AD3284)</f>
        <v>62432</v>
      </c>
      <c r="AD3284" s="40">
        <f>_xll.qlCalendarAdvance(calendar,$AD3283,AB3284,,,trigger)</f>
        <v>62436</v>
      </c>
      <c r="AE3284" s="40">
        <f>_xll.qlInterestRateIndexMaturity($Y$21,AD3284,)</f>
        <v>62526</v>
      </c>
      <c r="AF3284" s="43" t="e">
        <f>_xll.qlTenorBasisValue(TenorBasis3M,AD3284,_xll.ohTrigger(trigger,$Y$36))</f>
        <v>#NUM!</v>
      </c>
      <c r="AG3284" s="82" t="e">
        <f t="shared" si="116"/>
        <v>#NUM!</v>
      </c>
      <c r="AH3284" s="82">
        <f>_xll.qlIndexFixing($Y$21,$AC3284,TRUE,_xll.ohTrigger(trigger))</f>
        <v>1.3401748181219197E-2</v>
      </c>
      <c r="AI3284" s="43" t="e">
        <f>_xll.qlIndexFixing($Y$6,$AC3284,TRUE,trigger)</f>
        <v>#NUM!</v>
      </c>
      <c r="AJ3284" s="45" t="e">
        <f t="shared" si="117"/>
        <v>#NUM!</v>
      </c>
    </row>
    <row r="3285" spans="28:36" x14ac:dyDescent="0.2">
      <c r="AB3285" s="114" t="s">
        <v>87</v>
      </c>
      <c r="AC3285" s="40">
        <f>_xll.qlInterestRateIndexFixingDate($Y$21,AD3285)</f>
        <v>62439</v>
      </c>
      <c r="AD3285" s="40">
        <f>_xll.qlCalendarAdvance(calendar,$AD3284,AB3285,,,trigger)</f>
        <v>62443</v>
      </c>
      <c r="AE3285" s="40">
        <f>_xll.qlInterestRateIndexMaturity($Y$21,AD3285,)</f>
        <v>62533</v>
      </c>
      <c r="AF3285" s="43" t="e">
        <f>_xll.qlTenorBasisValue(TenorBasis3M,AD3285,_xll.ohTrigger(trigger,$Y$36))</f>
        <v>#NUM!</v>
      </c>
      <c r="AG3285" s="82" t="e">
        <f t="shared" si="116"/>
        <v>#NUM!</v>
      </c>
      <c r="AH3285" s="82">
        <f>_xll.qlIndexFixing($Y$21,$AC3285,TRUE,_xll.ohTrigger(trigger))</f>
        <v>1.3405033444584546E-2</v>
      </c>
      <c r="AI3285" s="43" t="e">
        <f>_xll.qlIndexFixing($Y$6,$AC3285,TRUE,trigger)</f>
        <v>#NUM!</v>
      </c>
      <c r="AJ3285" s="45" t="e">
        <f t="shared" si="117"/>
        <v>#NUM!</v>
      </c>
    </row>
    <row r="3286" spans="28:36" x14ac:dyDescent="0.2">
      <c r="AB3286" s="114" t="s">
        <v>87</v>
      </c>
      <c r="AC3286" s="40">
        <f>_xll.qlInterestRateIndexFixingDate($Y$21,AD3286)</f>
        <v>62446</v>
      </c>
      <c r="AD3286" s="40">
        <f>_xll.qlCalendarAdvance(calendar,$AD3285,AB3286,,,trigger)</f>
        <v>62450</v>
      </c>
      <c r="AE3286" s="40">
        <f>_xll.qlInterestRateIndexMaturity($Y$21,AD3286,)</f>
        <v>62540</v>
      </c>
      <c r="AF3286" s="43" t="e">
        <f>_xll.qlTenorBasisValue(TenorBasis3M,AD3286,_xll.ohTrigger(trigger,$Y$36))</f>
        <v>#NUM!</v>
      </c>
      <c r="AG3286" s="82" t="e">
        <f t="shared" si="116"/>
        <v>#NUM!</v>
      </c>
      <c r="AH3286" s="82">
        <f>_xll.qlIndexFixing($Y$21,$AC3286,TRUE,_xll.ohTrigger(trigger))</f>
        <v>1.3408305258240993E-2</v>
      </c>
      <c r="AI3286" s="43" t="e">
        <f>_xll.qlIndexFixing($Y$6,$AC3286,TRUE,trigger)</f>
        <v>#NUM!</v>
      </c>
      <c r="AJ3286" s="45" t="e">
        <f t="shared" si="117"/>
        <v>#NUM!</v>
      </c>
    </row>
    <row r="3287" spans="28:36" x14ac:dyDescent="0.2">
      <c r="AB3287" s="114" t="s">
        <v>87</v>
      </c>
      <c r="AC3287" s="40">
        <f>_xll.qlInterestRateIndexFixingDate($Y$21,AD3287)</f>
        <v>62451</v>
      </c>
      <c r="AD3287" s="40">
        <f>_xll.qlCalendarAdvance(calendar,$AD3286,AB3287,,,trigger)</f>
        <v>62457</v>
      </c>
      <c r="AE3287" s="40">
        <f>_xll.qlInterestRateIndexMaturity($Y$21,AD3287,)</f>
        <v>62547</v>
      </c>
      <c r="AF3287" s="43" t="e">
        <f>_xll.qlTenorBasisValue(TenorBasis3M,AD3287,_xll.ohTrigger(trigger,$Y$36))</f>
        <v>#NUM!</v>
      </c>
      <c r="AG3287" s="82" t="e">
        <f t="shared" si="116"/>
        <v>#NUM!</v>
      </c>
      <c r="AH3287" s="82">
        <f>_xll.qlIndexFixing($Y$21,$AC3287,TRUE,_xll.ohTrigger(trigger))</f>
        <v>1.3411563622160116E-2</v>
      </c>
      <c r="AI3287" s="43" t="e">
        <f>_xll.qlIndexFixing($Y$6,$AC3287,TRUE,trigger)</f>
        <v>#NUM!</v>
      </c>
      <c r="AJ3287" s="45" t="e">
        <f t="shared" si="117"/>
        <v>#NUM!</v>
      </c>
    </row>
    <row r="3288" spans="28:36" x14ac:dyDescent="0.2">
      <c r="AB3288" s="114" t="s">
        <v>87</v>
      </c>
      <c r="AC3288" s="40">
        <f>_xll.qlInterestRateIndexFixingDate($Y$21,AD3288)</f>
        <v>62460</v>
      </c>
      <c r="AD3288" s="40">
        <f>_xll.qlCalendarAdvance(calendar,$AD3287,AB3288,,,trigger)</f>
        <v>62464</v>
      </c>
      <c r="AE3288" s="40">
        <f>_xll.qlInterestRateIndexMaturity($Y$21,AD3288,)</f>
        <v>62554</v>
      </c>
      <c r="AF3288" s="43" t="e">
        <f>_xll.qlTenorBasisValue(TenorBasis3M,AD3288,_xll.ohTrigger(trigger,$Y$36))</f>
        <v>#NUM!</v>
      </c>
      <c r="AG3288" s="82" t="e">
        <f t="shared" si="116"/>
        <v>#NUM!</v>
      </c>
      <c r="AH3288" s="82">
        <f>_xll.qlIndexFixing($Y$21,$AC3288,TRUE,_xll.ohTrigger(trigger))</f>
        <v>1.3414808536303724E-2</v>
      </c>
      <c r="AI3288" s="43" t="e">
        <f>_xll.qlIndexFixing($Y$6,$AC3288,TRUE,trigger)</f>
        <v>#NUM!</v>
      </c>
      <c r="AJ3288" s="45" t="e">
        <f t="shared" si="117"/>
        <v>#NUM!</v>
      </c>
    </row>
    <row r="3289" spans="28:36" x14ac:dyDescent="0.2">
      <c r="AB3289" s="114" t="s">
        <v>87</v>
      </c>
      <c r="AC3289" s="40">
        <f>_xll.qlInterestRateIndexFixingDate($Y$21,AD3289)</f>
        <v>62467</v>
      </c>
      <c r="AD3289" s="40">
        <f>_xll.qlCalendarAdvance(calendar,$AD3288,AB3289,,,trigger)</f>
        <v>62471</v>
      </c>
      <c r="AE3289" s="40">
        <f>_xll.qlInterestRateIndexMaturity($Y$21,AD3289,)</f>
        <v>62561</v>
      </c>
      <c r="AF3289" s="43" t="e">
        <f>_xll.qlTenorBasisValue(TenorBasis3M,AD3289,_xll.ohTrigger(trigger,$Y$36))</f>
        <v>#NUM!</v>
      </c>
      <c r="AG3289" s="82" t="e">
        <f t="shared" si="116"/>
        <v>#NUM!</v>
      </c>
      <c r="AH3289" s="82">
        <f>_xll.qlIndexFixing($Y$21,$AC3289,TRUE,_xll.ohTrigger(trigger))</f>
        <v>1.3418040000643394E-2</v>
      </c>
      <c r="AI3289" s="43" t="e">
        <f>_xll.qlIndexFixing($Y$6,$AC3289,TRUE,trigger)</f>
        <v>#NUM!</v>
      </c>
      <c r="AJ3289" s="45" t="e">
        <f t="shared" si="117"/>
        <v>#NUM!</v>
      </c>
    </row>
    <row r="3290" spans="28:36" x14ac:dyDescent="0.2">
      <c r="AB3290" s="114" t="s">
        <v>87</v>
      </c>
      <c r="AC3290" s="40">
        <f>_xll.qlInterestRateIndexFixingDate($Y$21,AD3290)</f>
        <v>62474</v>
      </c>
      <c r="AD3290" s="40">
        <f>_xll.qlCalendarAdvance(calendar,$AD3289,AB3290,,,trigger)</f>
        <v>62478</v>
      </c>
      <c r="AE3290" s="40">
        <f>_xll.qlInterestRateIndexMaturity($Y$21,AD3290,)</f>
        <v>62569</v>
      </c>
      <c r="AF3290" s="43" t="e">
        <f>_xll.qlTenorBasisValue(TenorBasis3M,AD3290,_xll.ohTrigger(trigger,$Y$36))</f>
        <v>#NUM!</v>
      </c>
      <c r="AG3290" s="82" t="e">
        <f t="shared" si="116"/>
        <v>#NUM!</v>
      </c>
      <c r="AH3290" s="82">
        <f>_xll.qlIndexFixing($Y$21,$AC3290,TRUE,_xll.ohTrigger(trigger))</f>
        <v>1.342173520117816E-2</v>
      </c>
      <c r="AI3290" s="43" t="e">
        <f>_xll.qlIndexFixing($Y$6,$AC3290,TRUE,trigger)</f>
        <v>#NUM!</v>
      </c>
      <c r="AJ3290" s="45" t="e">
        <f t="shared" si="117"/>
        <v>#NUM!</v>
      </c>
    </row>
    <row r="3291" spans="28:36" x14ac:dyDescent="0.2">
      <c r="AB3291" s="114" t="s">
        <v>87</v>
      </c>
      <c r="AC3291" s="40">
        <f>_xll.qlInterestRateIndexFixingDate($Y$21,AD3291)</f>
        <v>62481</v>
      </c>
      <c r="AD3291" s="40">
        <f>_xll.qlCalendarAdvance(calendar,$AD3290,AB3291,,,trigger)</f>
        <v>62485</v>
      </c>
      <c r="AE3291" s="40">
        <f>_xll.qlInterestRateIndexMaturity($Y$21,AD3291,)</f>
        <v>62575</v>
      </c>
      <c r="AF3291" s="43" t="e">
        <f>_xll.qlTenorBasisValue(TenorBasis3M,AD3291,_xll.ohTrigger(trigger,$Y$36))</f>
        <v>#NUM!</v>
      </c>
      <c r="AG3291" s="82" t="e">
        <f t="shared" si="116"/>
        <v>#NUM!</v>
      </c>
      <c r="AH3291" s="82">
        <f>_xll.qlIndexFixing($Y$21,$AC3291,TRUE,_xll.ohTrigger(trigger))</f>
        <v>1.3424462579775032E-2</v>
      </c>
      <c r="AI3291" s="43" t="e">
        <f>_xll.qlIndexFixing($Y$6,$AC3291,TRUE,trigger)</f>
        <v>#NUM!</v>
      </c>
      <c r="AJ3291" s="45" t="e">
        <f t="shared" si="117"/>
        <v>#NUM!</v>
      </c>
    </row>
    <row r="3292" spans="28:36" x14ac:dyDescent="0.2">
      <c r="AB3292" s="114" t="s">
        <v>87</v>
      </c>
      <c r="AC3292" s="40">
        <f>_xll.qlInterestRateIndexFixingDate($Y$21,AD3292)</f>
        <v>62488</v>
      </c>
      <c r="AD3292" s="40">
        <f>_xll.qlCalendarAdvance(calendar,$AD3291,AB3292,,,trigger)</f>
        <v>62492</v>
      </c>
      <c r="AE3292" s="40">
        <f>_xll.qlInterestRateIndexMaturity($Y$21,AD3292,)</f>
        <v>62582</v>
      </c>
      <c r="AF3292" s="43" t="e">
        <f>_xll.qlTenorBasisValue(TenorBasis3M,AD3292,_xll.ohTrigger(trigger,$Y$36))</f>
        <v>#NUM!</v>
      </c>
      <c r="AG3292" s="82" t="e">
        <f t="shared" si="116"/>
        <v>#NUM!</v>
      </c>
      <c r="AH3292" s="82">
        <f>_xll.qlIndexFixing($Y$21,$AC3292,TRUE,_xll.ohTrigger(trigger))</f>
        <v>1.3427653694503938E-2</v>
      </c>
      <c r="AI3292" s="43" t="e">
        <f>_xll.qlIndexFixing($Y$6,$AC3292,TRUE,trigger)</f>
        <v>#NUM!</v>
      </c>
      <c r="AJ3292" s="45" t="e">
        <f t="shared" si="117"/>
        <v>#NUM!</v>
      </c>
    </row>
    <row r="3293" spans="28:36" x14ac:dyDescent="0.2">
      <c r="AB3293" s="114" t="s">
        <v>87</v>
      </c>
      <c r="AC3293" s="40">
        <f>_xll.qlInterestRateIndexFixingDate($Y$21,AD3293)</f>
        <v>62495</v>
      </c>
      <c r="AD3293" s="40">
        <f>_xll.qlCalendarAdvance(calendar,$AD3292,AB3293,,,trigger)</f>
        <v>62499</v>
      </c>
      <c r="AE3293" s="40">
        <f>_xll.qlInterestRateIndexMaturity($Y$21,AD3293,)</f>
        <v>62589</v>
      </c>
      <c r="AF3293" s="43" t="e">
        <f>_xll.qlTenorBasisValue(TenorBasis3M,AD3293,_xll.ohTrigger(trigger,$Y$36))</f>
        <v>#NUM!</v>
      </c>
      <c r="AG3293" s="82" t="e">
        <f t="shared" si="116"/>
        <v>#NUM!</v>
      </c>
      <c r="AH3293" s="82">
        <f>_xll.qlIndexFixing($Y$21,$AC3293,TRUE,_xll.ohTrigger(trigger))</f>
        <v>1.3430831359297457E-2</v>
      </c>
      <c r="AI3293" s="43" t="e">
        <f>_xll.qlIndexFixing($Y$6,$AC3293,TRUE,trigger)</f>
        <v>#NUM!</v>
      </c>
      <c r="AJ3293" s="45" t="e">
        <f t="shared" si="117"/>
        <v>#NUM!</v>
      </c>
    </row>
    <row r="3294" spans="28:36" x14ac:dyDescent="0.2">
      <c r="AB3294" s="114" t="s">
        <v>87</v>
      </c>
      <c r="AC3294" s="40">
        <f>_xll.qlInterestRateIndexFixingDate($Y$21,AD3294)</f>
        <v>62502</v>
      </c>
      <c r="AD3294" s="40">
        <f>_xll.qlCalendarAdvance(calendar,$AD3293,AB3294,,,trigger)</f>
        <v>62506</v>
      </c>
      <c r="AE3294" s="40">
        <f>_xll.qlInterestRateIndexMaturity($Y$21,AD3294,)</f>
        <v>62596</v>
      </c>
      <c r="AF3294" s="43" t="e">
        <f>_xll.qlTenorBasisValue(TenorBasis3M,AD3294,_xll.ohTrigger(trigger,$Y$36))</f>
        <v>#NUM!</v>
      </c>
      <c r="AG3294" s="82" t="e">
        <f t="shared" si="116"/>
        <v>#NUM!</v>
      </c>
      <c r="AH3294" s="82">
        <f>_xll.qlIndexFixing($Y$21,$AC3294,TRUE,_xll.ohTrigger(trigger))</f>
        <v>1.3433995574124502E-2</v>
      </c>
      <c r="AI3294" s="43" t="e">
        <f>_xll.qlIndexFixing($Y$6,$AC3294,TRUE,trigger)</f>
        <v>#NUM!</v>
      </c>
      <c r="AJ3294" s="45" t="e">
        <f t="shared" si="117"/>
        <v>#NUM!</v>
      </c>
    </row>
    <row r="3295" spans="28:36" x14ac:dyDescent="0.2">
      <c r="AB3295" s="114" t="s">
        <v>87</v>
      </c>
      <c r="AC3295" s="40">
        <f>_xll.qlInterestRateIndexFixingDate($Y$21,AD3295)</f>
        <v>62509</v>
      </c>
      <c r="AD3295" s="40">
        <f>_xll.qlCalendarAdvance(calendar,$AD3294,AB3295,,,trigger)</f>
        <v>62513</v>
      </c>
      <c r="AE3295" s="40">
        <f>_xll.qlInterestRateIndexMaturity($Y$21,AD3295,)</f>
        <v>62603</v>
      </c>
      <c r="AF3295" s="43" t="e">
        <f>_xll.qlTenorBasisValue(TenorBasis3M,AD3295,_xll.ohTrigger(trigger,$Y$36))</f>
        <v>#NUM!</v>
      </c>
      <c r="AG3295" s="82" t="e">
        <f t="shared" si="116"/>
        <v>#NUM!</v>
      </c>
      <c r="AH3295" s="82">
        <f>_xll.qlIndexFixing($Y$21,$AC3295,TRUE,_xll.ohTrigger(trigger))</f>
        <v>1.3437146338953099E-2</v>
      </c>
      <c r="AI3295" s="43" t="e">
        <f>_xll.qlIndexFixing($Y$6,$AC3295,TRUE,trigger)</f>
        <v>#NUM!</v>
      </c>
      <c r="AJ3295" s="45" t="e">
        <f t="shared" si="117"/>
        <v>#NUM!</v>
      </c>
    </row>
    <row r="3296" spans="28:36" x14ac:dyDescent="0.2">
      <c r="AB3296" s="114" t="s">
        <v>87</v>
      </c>
      <c r="AC3296" s="40">
        <f>_xll.qlInterestRateIndexFixingDate($Y$21,AD3296)</f>
        <v>62516</v>
      </c>
      <c r="AD3296" s="40">
        <f>_xll.qlCalendarAdvance(calendar,$AD3295,AB3296,,,trigger)</f>
        <v>62520</v>
      </c>
      <c r="AE3296" s="40">
        <f>_xll.qlInterestRateIndexMaturity($Y$21,AD3296,)</f>
        <v>62612</v>
      </c>
      <c r="AF3296" s="43" t="e">
        <f>_xll.qlTenorBasisValue(TenorBasis3M,AD3296,_xll.ohTrigger(trigger,$Y$36))</f>
        <v>#NUM!</v>
      </c>
      <c r="AG3296" s="82" t="e">
        <f t="shared" si="116"/>
        <v>#NUM!</v>
      </c>
      <c r="AH3296" s="82">
        <f>_xll.qlIndexFixing($Y$21,$AC3296,TRUE,_xll.ohTrigger(trigger))</f>
        <v>1.3441227845337697E-2</v>
      </c>
      <c r="AI3296" s="43" t="e">
        <f>_xll.qlIndexFixing($Y$6,$AC3296,TRUE,trigger)</f>
        <v>#NUM!</v>
      </c>
      <c r="AJ3296" s="45" t="e">
        <f t="shared" si="117"/>
        <v>#NUM!</v>
      </c>
    </row>
    <row r="3297" spans="28:36" x14ac:dyDescent="0.2">
      <c r="AB3297" s="114" t="s">
        <v>87</v>
      </c>
      <c r="AC3297" s="40">
        <f>_xll.qlInterestRateIndexFixingDate($Y$21,AD3297)</f>
        <v>62523</v>
      </c>
      <c r="AD3297" s="40">
        <f>_xll.qlCalendarAdvance(calendar,$AD3296,AB3297,,,trigger)</f>
        <v>62527</v>
      </c>
      <c r="AE3297" s="40">
        <f>_xll.qlInterestRateIndexMaturity($Y$21,AD3297,)</f>
        <v>62619</v>
      </c>
      <c r="AF3297" s="43" t="e">
        <f>_xll.qlTenorBasisValue(TenorBasis3M,AD3297,_xll.ohTrigger(trigger,$Y$36))</f>
        <v>#NUM!</v>
      </c>
      <c r="AG3297" s="82" t="e">
        <f t="shared" si="116"/>
        <v>#NUM!</v>
      </c>
      <c r="AH3297" s="82">
        <f>_xll.qlIndexFixing($Y$21,$AC3297,TRUE,_xll.ohTrigger(trigger))</f>
        <v>1.344435002139365E-2</v>
      </c>
      <c r="AI3297" s="43" t="e">
        <f>_xll.qlIndexFixing($Y$6,$AC3297,TRUE,trigger)</f>
        <v>#NUM!</v>
      </c>
      <c r="AJ3297" s="45" t="e">
        <f t="shared" si="117"/>
        <v>#NUM!</v>
      </c>
    </row>
    <row r="3298" spans="28:36" x14ac:dyDescent="0.2">
      <c r="AB3298" s="114" t="s">
        <v>87</v>
      </c>
      <c r="AC3298" s="40">
        <f>_xll.qlInterestRateIndexFixingDate($Y$21,AD3298)</f>
        <v>62530</v>
      </c>
      <c r="AD3298" s="40">
        <f>_xll.qlCalendarAdvance(calendar,$AD3297,AB3298,,,trigger)</f>
        <v>62534</v>
      </c>
      <c r="AE3298" s="40">
        <f>_xll.qlInterestRateIndexMaturity($Y$21,AD3298,)</f>
        <v>62626</v>
      </c>
      <c r="AF3298" s="43" t="e">
        <f>_xll.qlTenorBasisValue(TenorBasis3M,AD3298,_xll.ohTrigger(trigger,$Y$36))</f>
        <v>#NUM!</v>
      </c>
      <c r="AG3298" s="82" t="e">
        <f t="shared" si="116"/>
        <v>#NUM!</v>
      </c>
      <c r="AH3298" s="82">
        <f>_xll.qlIndexFixing($Y$21,$AC3298,TRUE,_xll.ohTrigger(trigger))</f>
        <v>1.3447458746402369E-2</v>
      </c>
      <c r="AI3298" s="43" t="e">
        <f>_xll.qlIndexFixing($Y$6,$AC3298,TRUE,trigger)</f>
        <v>#NUM!</v>
      </c>
      <c r="AJ3298" s="45" t="e">
        <f t="shared" si="117"/>
        <v>#NUM!</v>
      </c>
    </row>
    <row r="3299" spans="28:36" x14ac:dyDescent="0.2">
      <c r="AB3299" s="114" t="s">
        <v>87</v>
      </c>
      <c r="AC3299" s="40">
        <f>_xll.qlInterestRateIndexFixingDate($Y$21,AD3299)</f>
        <v>62537</v>
      </c>
      <c r="AD3299" s="40">
        <f>_xll.qlCalendarAdvance(calendar,$AD3298,AB3299,,,trigger)</f>
        <v>62541</v>
      </c>
      <c r="AE3299" s="40">
        <f>_xll.qlInterestRateIndexMaturity($Y$21,AD3299,)</f>
        <v>62633</v>
      </c>
      <c r="AF3299" s="43" t="e">
        <f>_xll.qlTenorBasisValue(TenorBasis3M,AD3299,_xll.ohTrigger(trigger,$Y$36))</f>
        <v>#NUM!</v>
      </c>
      <c r="AG3299" s="82" t="e">
        <f t="shared" si="116"/>
        <v>#NUM!</v>
      </c>
      <c r="AH3299" s="82">
        <f>_xll.qlIndexFixing($Y$21,$AC3299,TRUE,_xll.ohTrigger(trigger))</f>
        <v>1.3450554020333447E-2</v>
      </c>
      <c r="AI3299" s="43" t="e">
        <f>_xll.qlIndexFixing($Y$6,$AC3299,TRUE,trigger)</f>
        <v>#NUM!</v>
      </c>
      <c r="AJ3299" s="45" t="e">
        <f t="shared" si="117"/>
        <v>#NUM!</v>
      </c>
    </row>
    <row r="3300" spans="28:36" x14ac:dyDescent="0.2">
      <c r="AB3300" s="114" t="s">
        <v>87</v>
      </c>
      <c r="AC3300" s="40">
        <f>_xll.qlInterestRateIndexFixingDate($Y$21,AD3300)</f>
        <v>62544</v>
      </c>
      <c r="AD3300" s="40">
        <f>_xll.qlCalendarAdvance(calendar,$AD3299,AB3300,,,trigger)</f>
        <v>62548</v>
      </c>
      <c r="AE3300" s="40">
        <f>_xll.qlInterestRateIndexMaturity($Y$21,AD3300,)</f>
        <v>62639</v>
      </c>
      <c r="AF3300" s="43" t="e">
        <f>_xll.qlTenorBasisValue(TenorBasis3M,AD3300,_xll.ohTrigger(trigger,$Y$36))</f>
        <v>#NUM!</v>
      </c>
      <c r="AG3300" s="82" t="e">
        <f t="shared" si="116"/>
        <v>#NUM!</v>
      </c>
      <c r="AH3300" s="82">
        <f>_xll.qlIndexFixing($Y$21,$AC3300,TRUE,_xll.ohTrigger(trigger))</f>
        <v>1.3453167162094397E-2</v>
      </c>
      <c r="AI3300" s="43" t="e">
        <f>_xll.qlIndexFixing($Y$6,$AC3300,TRUE,trigger)</f>
        <v>#NUM!</v>
      </c>
      <c r="AJ3300" s="45" t="e">
        <f t="shared" si="117"/>
        <v>#NUM!</v>
      </c>
    </row>
    <row r="3301" spans="28:36" x14ac:dyDescent="0.2">
      <c r="AB3301" s="114" t="s">
        <v>87</v>
      </c>
      <c r="AC3301" s="40">
        <f>_xll.qlInterestRateIndexFixingDate($Y$21,AD3301)</f>
        <v>62551</v>
      </c>
      <c r="AD3301" s="40">
        <f>_xll.qlCalendarAdvance(calendar,$AD3300,AB3301,,,trigger)</f>
        <v>62555</v>
      </c>
      <c r="AE3301" s="40">
        <f>_xll.qlInterestRateIndexMaturity($Y$21,AD3301,)</f>
        <v>62646</v>
      </c>
      <c r="AF3301" s="43" t="e">
        <f>_xll.qlTenorBasisValue(TenorBasis3M,AD3301,_xll.ohTrigger(trigger,$Y$36))</f>
        <v>#NUM!</v>
      </c>
      <c r="AG3301" s="82" t="e">
        <f t="shared" si="116"/>
        <v>#NUM!</v>
      </c>
      <c r="AH3301" s="82">
        <f>_xll.qlIndexFixing($Y$21,$AC3301,TRUE,_xll.ohTrigger(trigger))</f>
        <v>1.3456236380053742E-2</v>
      </c>
      <c r="AI3301" s="43" t="e">
        <f>_xll.qlIndexFixing($Y$6,$AC3301,TRUE,trigger)</f>
        <v>#NUM!</v>
      </c>
      <c r="AJ3301" s="45" t="e">
        <f t="shared" si="117"/>
        <v>#NUM!</v>
      </c>
    </row>
    <row r="3302" spans="28:36" x14ac:dyDescent="0.2">
      <c r="AB3302" s="114" t="s">
        <v>87</v>
      </c>
      <c r="AC3302" s="40">
        <f>_xll.qlInterestRateIndexFixingDate($Y$21,AD3302)</f>
        <v>62558</v>
      </c>
      <c r="AD3302" s="40">
        <f>_xll.qlCalendarAdvance(calendar,$AD3301,AB3302,,,trigger)</f>
        <v>62562</v>
      </c>
      <c r="AE3302" s="40">
        <f>_xll.qlInterestRateIndexMaturity($Y$21,AD3302,)</f>
        <v>62653</v>
      </c>
      <c r="AF3302" s="43" t="e">
        <f>_xll.qlTenorBasisValue(TenorBasis3M,AD3302,_xll.ohTrigger(trigger,$Y$36))</f>
        <v>#NUM!</v>
      </c>
      <c r="AG3302" s="82" t="e">
        <f t="shared" si="116"/>
        <v>#NUM!</v>
      </c>
      <c r="AH3302" s="82">
        <f>_xll.qlIndexFixing($Y$21,$AC3302,TRUE,_xll.ohTrigger(trigger))</f>
        <v>1.3459292147318462E-2</v>
      </c>
      <c r="AI3302" s="43" t="e">
        <f>_xll.qlIndexFixing($Y$6,$AC3302,TRUE,trigger)</f>
        <v>#NUM!</v>
      </c>
      <c r="AJ3302" s="45" t="e">
        <f t="shared" si="117"/>
        <v>#NUM!</v>
      </c>
    </row>
    <row r="3303" spans="28:36" x14ac:dyDescent="0.2">
      <c r="AB3303" s="114" t="s">
        <v>87</v>
      </c>
      <c r="AC3303" s="40">
        <f>_xll.qlInterestRateIndexFixingDate($Y$21,AD3303)</f>
        <v>62563</v>
      </c>
      <c r="AD3303" s="40">
        <f>_xll.qlCalendarAdvance(calendar,$AD3302,AB3303,,,trigger)</f>
        <v>62569</v>
      </c>
      <c r="AE3303" s="40">
        <f>_xll.qlInterestRateIndexMaturity($Y$21,AD3303,)</f>
        <v>62660</v>
      </c>
      <c r="AF3303" s="43" t="e">
        <f>_xll.qlTenorBasisValue(TenorBasis3M,AD3303,_xll.ohTrigger(trigger,$Y$36))</f>
        <v>#NUM!</v>
      </c>
      <c r="AG3303" s="82" t="e">
        <f t="shared" si="116"/>
        <v>#NUM!</v>
      </c>
      <c r="AH3303" s="82">
        <f>_xll.qlIndexFixing($Y$21,$AC3303,TRUE,_xll.ohTrigger(trigger))</f>
        <v>1.3462334463856057E-2</v>
      </c>
      <c r="AI3303" s="43" t="e">
        <f>_xll.qlIndexFixing($Y$6,$AC3303,TRUE,trigger)</f>
        <v>#NUM!</v>
      </c>
      <c r="AJ3303" s="45" t="e">
        <f t="shared" si="117"/>
        <v>#NUM!</v>
      </c>
    </row>
    <row r="3304" spans="28:36" x14ac:dyDescent="0.2">
      <c r="AB3304" s="114" t="s">
        <v>87</v>
      </c>
      <c r="AC3304" s="40">
        <f>_xll.qlInterestRateIndexFixingDate($Y$21,AD3304)</f>
        <v>62572</v>
      </c>
      <c r="AD3304" s="40">
        <f>_xll.qlCalendarAdvance(calendar,$AD3303,AB3304,,,trigger)</f>
        <v>62576</v>
      </c>
      <c r="AE3304" s="40">
        <f>_xll.qlInterestRateIndexMaturity($Y$21,AD3304,)</f>
        <v>62667</v>
      </c>
      <c r="AF3304" s="43" t="e">
        <f>_xll.qlTenorBasisValue(TenorBasis3M,AD3304,_xll.ohTrigger(trigger,$Y$36))</f>
        <v>#NUM!</v>
      </c>
      <c r="AG3304" s="82" t="e">
        <f t="shared" si="116"/>
        <v>#NUM!</v>
      </c>
      <c r="AH3304" s="82">
        <f>_xll.qlIndexFixing($Y$21,$AC3304,TRUE,_xll.ohTrigger(trigger))</f>
        <v>1.3465363329634904E-2</v>
      </c>
      <c r="AI3304" s="43" t="e">
        <f>_xll.qlIndexFixing($Y$6,$AC3304,TRUE,trigger)</f>
        <v>#NUM!</v>
      </c>
      <c r="AJ3304" s="45" t="e">
        <f t="shared" si="117"/>
        <v>#NUM!</v>
      </c>
    </row>
    <row r="3305" spans="28:36" x14ac:dyDescent="0.2">
      <c r="AB3305" s="114" t="s">
        <v>87</v>
      </c>
      <c r="AC3305" s="40">
        <f>_xll.qlInterestRateIndexFixingDate($Y$21,AD3305)</f>
        <v>62578</v>
      </c>
      <c r="AD3305" s="40">
        <f>_xll.qlCalendarAdvance(calendar,$AD3304,AB3305,,,trigger)</f>
        <v>62583</v>
      </c>
      <c r="AE3305" s="40">
        <f>_xll.qlInterestRateIndexMaturity($Y$21,AD3305,)</f>
        <v>62675</v>
      </c>
      <c r="AF3305" s="43" t="e">
        <f>_xll.qlTenorBasisValue(TenorBasis3M,AD3305,_xll.ohTrigger(trigger,$Y$36))</f>
        <v>#NUM!</v>
      </c>
      <c r="AG3305" s="82" t="e">
        <f t="shared" si="116"/>
        <v>#NUM!</v>
      </c>
      <c r="AH3305" s="82">
        <f>_xll.qlIndexFixing($Y$21,$AC3305,TRUE,_xll.ohTrigger(trigger))</f>
        <v>1.3468843189492583E-2</v>
      </c>
      <c r="AI3305" s="43" t="e">
        <f>_xll.qlIndexFixing($Y$6,$AC3305,TRUE,trigger)</f>
        <v>#NUM!</v>
      </c>
      <c r="AJ3305" s="45" t="e">
        <f t="shared" si="117"/>
        <v>#NUM!</v>
      </c>
    </row>
    <row r="3306" spans="28:36" x14ac:dyDescent="0.2">
      <c r="AB3306" s="114" t="s">
        <v>87</v>
      </c>
      <c r="AC3306" s="40">
        <f>_xll.qlInterestRateIndexFixingDate($Y$21,AD3306)</f>
        <v>62586</v>
      </c>
      <c r="AD3306" s="40">
        <f>_xll.qlCalendarAdvance(calendar,$AD3305,AB3306,,,trigger)</f>
        <v>62590</v>
      </c>
      <c r="AE3306" s="40">
        <f>_xll.qlInterestRateIndexMaturity($Y$21,AD3306,)</f>
        <v>62682</v>
      </c>
      <c r="AF3306" s="43" t="e">
        <f>_xll.qlTenorBasisValue(TenorBasis3M,AD3306,_xll.ohTrigger(trigger,$Y$36))</f>
        <v>#NUM!</v>
      </c>
      <c r="AG3306" s="82" t="e">
        <f t="shared" si="116"/>
        <v>#NUM!</v>
      </c>
      <c r="AH3306" s="82">
        <f>_xll.qlIndexFixing($Y$21,$AC3306,TRUE,_xll.ohTrigger(trigger))</f>
        <v>1.3471844304990436E-2</v>
      </c>
      <c r="AI3306" s="43" t="e">
        <f>_xll.qlIndexFixing($Y$6,$AC3306,TRUE,trigger)</f>
        <v>#NUM!</v>
      </c>
      <c r="AJ3306" s="45" t="e">
        <f t="shared" si="117"/>
        <v>#NUM!</v>
      </c>
    </row>
    <row r="3307" spans="28:36" x14ac:dyDescent="0.2">
      <c r="AB3307" s="114" t="s">
        <v>87</v>
      </c>
      <c r="AC3307" s="40">
        <f>_xll.qlInterestRateIndexFixingDate($Y$21,AD3307)</f>
        <v>62593</v>
      </c>
      <c r="AD3307" s="40">
        <f>_xll.qlCalendarAdvance(calendar,$AD3306,AB3307,,,trigger)</f>
        <v>62597</v>
      </c>
      <c r="AE3307" s="40">
        <f>_xll.qlInterestRateIndexMaturity($Y$21,AD3307,)</f>
        <v>62689</v>
      </c>
      <c r="AF3307" s="43" t="e">
        <f>_xll.qlTenorBasisValue(TenorBasis3M,AD3307,_xll.ohTrigger(trigger,$Y$36))</f>
        <v>#NUM!</v>
      </c>
      <c r="AG3307" s="82" t="e">
        <f t="shared" si="116"/>
        <v>#NUM!</v>
      </c>
      <c r="AH3307" s="82">
        <f>_xll.qlIndexFixing($Y$21,$AC3307,TRUE,_xll.ohTrigger(trigger))</f>
        <v>1.3474831969158673E-2</v>
      </c>
      <c r="AI3307" s="43" t="e">
        <f>_xll.qlIndexFixing($Y$6,$AC3307,TRUE,trigger)</f>
        <v>#NUM!</v>
      </c>
      <c r="AJ3307" s="45" t="e">
        <f t="shared" si="117"/>
        <v>#NUM!</v>
      </c>
    </row>
    <row r="3308" spans="28:36" x14ac:dyDescent="0.2">
      <c r="AB3308" s="114" t="s">
        <v>87</v>
      </c>
      <c r="AC3308" s="40">
        <f>_xll.qlInterestRateIndexFixingDate($Y$21,AD3308)</f>
        <v>62600</v>
      </c>
      <c r="AD3308" s="40">
        <f>_xll.qlCalendarAdvance(calendar,$AD3307,AB3308,,,trigger)</f>
        <v>62604</v>
      </c>
      <c r="AE3308" s="40">
        <f>_xll.qlInterestRateIndexMaturity($Y$21,AD3308,)</f>
        <v>62696</v>
      </c>
      <c r="AF3308" s="43" t="e">
        <f>_xll.qlTenorBasisValue(TenorBasis3M,AD3308,_xll.ohTrigger(trigger,$Y$36))</f>
        <v>#NUM!</v>
      </c>
      <c r="AG3308" s="82" t="e">
        <f t="shared" si="116"/>
        <v>#NUM!</v>
      </c>
      <c r="AH3308" s="82">
        <f>_xll.qlIndexFixing($Y$21,$AC3308,TRUE,_xll.ohTrigger(trigger))</f>
        <v>1.3477806181965148E-2</v>
      </c>
      <c r="AI3308" s="43" t="e">
        <f>_xll.qlIndexFixing($Y$6,$AC3308,TRUE,trigger)</f>
        <v>#NUM!</v>
      </c>
      <c r="AJ3308" s="45" t="e">
        <f t="shared" si="117"/>
        <v>#NUM!</v>
      </c>
    </row>
    <row r="3309" spans="28:36" x14ac:dyDescent="0.2">
      <c r="AB3309" s="114" t="s">
        <v>87</v>
      </c>
      <c r="AC3309" s="40">
        <f>_xll.qlInterestRateIndexFixingDate($Y$21,AD3309)</f>
        <v>62607</v>
      </c>
      <c r="AD3309" s="40">
        <f>_xll.qlCalendarAdvance(calendar,$AD3308,AB3309,,,trigger)</f>
        <v>62611</v>
      </c>
      <c r="AE3309" s="40">
        <f>_xll.qlInterestRateIndexMaturity($Y$21,AD3309,)</f>
        <v>62703</v>
      </c>
      <c r="AF3309" s="43" t="e">
        <f>_xll.qlTenorBasisValue(TenorBasis3M,AD3309,_xll.ohTrigger(trigger,$Y$36))</f>
        <v>#NUM!</v>
      </c>
      <c r="AG3309" s="82" t="e">
        <f t="shared" si="116"/>
        <v>#NUM!</v>
      </c>
      <c r="AH3309" s="82">
        <f>_xll.qlIndexFixing($Y$21,$AC3309,TRUE,_xll.ohTrigger(trigger))</f>
        <v>1.3480766943382922E-2</v>
      </c>
      <c r="AI3309" s="43" t="e">
        <f>_xll.qlIndexFixing($Y$6,$AC3309,TRUE,trigger)</f>
        <v>#NUM!</v>
      </c>
      <c r="AJ3309" s="45" t="e">
        <f t="shared" si="117"/>
        <v>#NUM!</v>
      </c>
    </row>
    <row r="3310" spans="28:36" x14ac:dyDescent="0.2">
      <c r="AB3310" s="114" t="s">
        <v>87</v>
      </c>
      <c r="AC3310" s="40">
        <f>_xll.qlInterestRateIndexFixingDate($Y$21,AD3310)</f>
        <v>62614</v>
      </c>
      <c r="AD3310" s="40">
        <f>_xll.qlCalendarAdvance(calendar,$AD3309,AB3310,,,trigger)</f>
        <v>62618</v>
      </c>
      <c r="AE3310" s="40">
        <f>_xll.qlInterestRateIndexMaturity($Y$21,AD3310,)</f>
        <v>62710</v>
      </c>
      <c r="AF3310" s="43" t="e">
        <f>_xll.qlTenorBasisValue(TenorBasis3M,AD3310,_xll.ohTrigger(trigger,$Y$36))</f>
        <v>#NUM!</v>
      </c>
      <c r="AG3310" s="82" t="e">
        <f t="shared" si="116"/>
        <v>#NUM!</v>
      </c>
      <c r="AH3310" s="82">
        <f>_xll.qlIndexFixing($Y$21,$AC3310,TRUE,_xll.ohTrigger(trigger))</f>
        <v>1.3483714253378113E-2</v>
      </c>
      <c r="AI3310" s="43" t="e">
        <f>_xll.qlIndexFixing($Y$6,$AC3310,TRUE,trigger)</f>
        <v>#NUM!</v>
      </c>
      <c r="AJ3310" s="45" t="e">
        <f t="shared" si="117"/>
        <v>#NUM!</v>
      </c>
    </row>
    <row r="3311" spans="28:36" x14ac:dyDescent="0.2">
      <c r="AB3311" s="114" t="s">
        <v>87</v>
      </c>
      <c r="AC3311" s="40">
        <f>_xll.qlInterestRateIndexFixingDate($Y$21,AD3311)</f>
        <v>62621</v>
      </c>
      <c r="AD3311" s="40">
        <f>_xll.qlCalendarAdvance(calendar,$AD3310,AB3311,,,trigger)</f>
        <v>62625</v>
      </c>
      <c r="AE3311" s="40">
        <f>_xll.qlInterestRateIndexMaturity($Y$21,AD3311,)</f>
        <v>62717</v>
      </c>
      <c r="AF3311" s="43" t="e">
        <f>_xll.qlTenorBasisValue(TenorBasis3M,AD3311,_xll.ohTrigger(trigger,$Y$36))</f>
        <v>#NUM!</v>
      </c>
      <c r="AG3311" s="82" t="e">
        <f t="shared" si="116"/>
        <v>#NUM!</v>
      </c>
      <c r="AH3311" s="82">
        <f>_xll.qlIndexFixing($Y$21,$AC3311,TRUE,_xll.ohTrigger(trigger))</f>
        <v>1.3486648111922047E-2</v>
      </c>
      <c r="AI3311" s="43" t="e">
        <f>_xll.qlIndexFixing($Y$6,$AC3311,TRUE,trigger)</f>
        <v>#NUM!</v>
      </c>
      <c r="AJ3311" s="45" t="e">
        <f t="shared" si="117"/>
        <v>#NUM!</v>
      </c>
    </row>
    <row r="3312" spans="28:36" x14ac:dyDescent="0.2">
      <c r="AB3312" s="114" t="s">
        <v>87</v>
      </c>
      <c r="AC3312" s="40">
        <f>_xll.qlInterestRateIndexFixingDate($Y$21,AD3312)</f>
        <v>62628</v>
      </c>
      <c r="AD3312" s="40">
        <f>_xll.qlCalendarAdvance(calendar,$AD3311,AB3312,,,trigger)</f>
        <v>62632</v>
      </c>
      <c r="AE3312" s="40">
        <f>_xll.qlInterestRateIndexMaturity($Y$21,AD3312,)</f>
        <v>62724</v>
      </c>
      <c r="AF3312" s="43" t="e">
        <f>_xll.qlTenorBasisValue(TenorBasis3M,AD3312,_xll.ohTrigger(trigger,$Y$36))</f>
        <v>#NUM!</v>
      </c>
      <c r="AG3312" s="82" t="e">
        <f t="shared" si="116"/>
        <v>#NUM!</v>
      </c>
      <c r="AH3312" s="82">
        <f>_xll.qlIndexFixing($Y$21,$AC3312,TRUE,_xll.ohTrigger(trigger))</f>
        <v>1.3489568518986051E-2</v>
      </c>
      <c r="AI3312" s="43" t="e">
        <f>_xll.qlIndexFixing($Y$6,$AC3312,TRUE,trigger)</f>
        <v>#NUM!</v>
      </c>
      <c r="AJ3312" s="45" t="e">
        <f t="shared" si="117"/>
        <v>#NUM!</v>
      </c>
    </row>
    <row r="3313" spans="28:36" x14ac:dyDescent="0.2">
      <c r="AB3313" s="114" t="s">
        <v>87</v>
      </c>
      <c r="AC3313" s="40">
        <f>_xll.qlInterestRateIndexFixingDate($Y$21,AD3313)</f>
        <v>62635</v>
      </c>
      <c r="AD3313" s="40">
        <f>_xll.qlCalendarAdvance(calendar,$AD3312,AB3313,,,trigger)</f>
        <v>62639</v>
      </c>
      <c r="AE3313" s="40">
        <f>_xll.qlInterestRateIndexMaturity($Y$21,AD3313,)</f>
        <v>62731</v>
      </c>
      <c r="AF3313" s="43" t="e">
        <f>_xll.qlTenorBasisValue(TenorBasis3M,AD3313,_xll.ohTrigger(trigger,$Y$36))</f>
        <v>#NUM!</v>
      </c>
      <c r="AG3313" s="82" t="e">
        <f t="shared" si="116"/>
        <v>#NUM!</v>
      </c>
      <c r="AH3313" s="82">
        <f>_xll.qlIndexFixing($Y$21,$AC3313,TRUE,_xll.ohTrigger(trigger))</f>
        <v>1.3492475474537108E-2</v>
      </c>
      <c r="AI3313" s="43" t="e">
        <f>_xll.qlIndexFixing($Y$6,$AC3313,TRUE,trigger)</f>
        <v>#NUM!</v>
      </c>
      <c r="AJ3313" s="45" t="e">
        <f t="shared" si="117"/>
        <v>#NUM!</v>
      </c>
    </row>
    <row r="3314" spans="28:36" x14ac:dyDescent="0.2">
      <c r="AB3314" s="114" t="s">
        <v>87</v>
      </c>
      <c r="AC3314" s="40">
        <f>_xll.qlInterestRateIndexFixingDate($Y$21,AD3314)</f>
        <v>62642</v>
      </c>
      <c r="AD3314" s="40">
        <f>_xll.qlCalendarAdvance(calendar,$AD3313,AB3314,,,trigger)</f>
        <v>62646</v>
      </c>
      <c r="AE3314" s="40">
        <f>_xll.qlInterestRateIndexMaturity($Y$21,AD3314,)</f>
        <v>62738</v>
      </c>
      <c r="AF3314" s="43" t="e">
        <f>_xll.qlTenorBasisValue(TenorBasis3M,AD3314,_xll.ohTrigger(trigger,$Y$36))</f>
        <v>#NUM!</v>
      </c>
      <c r="AG3314" s="82" t="e">
        <f t="shared" si="116"/>
        <v>#NUM!</v>
      </c>
      <c r="AH3314" s="82">
        <f>_xll.qlIndexFixing($Y$21,$AC3314,TRUE,_xll.ohTrigger(trigger))</f>
        <v>1.3495368978548283E-2</v>
      </c>
      <c r="AI3314" s="43" t="e">
        <f>_xll.qlIndexFixing($Y$6,$AC3314,TRUE,trigger)</f>
        <v>#NUM!</v>
      </c>
      <c r="AJ3314" s="45" t="e">
        <f t="shared" si="117"/>
        <v>#NUM!</v>
      </c>
    </row>
    <row r="3315" spans="28:36" x14ac:dyDescent="0.2">
      <c r="AB3315" s="114" t="s">
        <v>87</v>
      </c>
      <c r="AC3315" s="40">
        <f>_xll.qlInterestRateIndexFixingDate($Y$21,AD3315)</f>
        <v>62649</v>
      </c>
      <c r="AD3315" s="40">
        <f>_xll.qlCalendarAdvance(calendar,$AD3314,AB3315,,,trigger)</f>
        <v>62653</v>
      </c>
      <c r="AE3315" s="40">
        <f>_xll.qlInterestRateIndexMaturity($Y$21,AD3315,)</f>
        <v>62745</v>
      </c>
      <c r="AF3315" s="43" t="e">
        <f>_xll.qlTenorBasisValue(TenorBasis3M,AD3315,_xll.ohTrigger(trigger,$Y$36))</f>
        <v>#NUM!</v>
      </c>
      <c r="AG3315" s="82" t="e">
        <f t="shared" si="116"/>
        <v>#NUM!</v>
      </c>
      <c r="AH3315" s="82">
        <f>_xll.qlIndexFixing($Y$21,$AC3315,TRUE,_xll.ohTrigger(trigger))</f>
        <v>1.349824903098569E-2</v>
      </c>
      <c r="AI3315" s="43" t="e">
        <f>_xll.qlIndexFixing($Y$6,$AC3315,TRUE,trigger)</f>
        <v>#NUM!</v>
      </c>
      <c r="AJ3315" s="45" t="e">
        <f t="shared" si="117"/>
        <v>#NUM!</v>
      </c>
    </row>
    <row r="3316" spans="28:36" x14ac:dyDescent="0.2">
      <c r="AB3316" s="114" t="s">
        <v>87</v>
      </c>
      <c r="AC3316" s="40">
        <f>_xll.qlInterestRateIndexFixingDate($Y$21,AD3316)</f>
        <v>62656</v>
      </c>
      <c r="AD3316" s="40">
        <f>_xll.qlCalendarAdvance(calendar,$AD3315,AB3316,,,trigger)</f>
        <v>62660</v>
      </c>
      <c r="AE3316" s="40">
        <f>_xll.qlInterestRateIndexMaturity($Y$21,AD3316,)</f>
        <v>62752</v>
      </c>
      <c r="AF3316" s="43" t="e">
        <f>_xll.qlTenorBasisValue(TenorBasis3M,AD3316,_xll.ohTrigger(trigger,$Y$36))</f>
        <v>#NUM!</v>
      </c>
      <c r="AG3316" s="82" t="e">
        <f t="shared" si="116"/>
        <v>#NUM!</v>
      </c>
      <c r="AH3316" s="82">
        <f>_xll.qlIndexFixing($Y$21,$AC3316,TRUE,_xll.ohTrigger(trigger))</f>
        <v>1.3501115631824131E-2</v>
      </c>
      <c r="AI3316" s="43" t="e">
        <f>_xll.qlIndexFixing($Y$6,$AC3316,TRUE,trigger)</f>
        <v>#NUM!</v>
      </c>
      <c r="AJ3316" s="45" t="e">
        <f t="shared" si="117"/>
        <v>#NUM!</v>
      </c>
    </row>
    <row r="3317" spans="28:36" x14ac:dyDescent="0.2">
      <c r="AB3317" s="114" t="s">
        <v>87</v>
      </c>
      <c r="AC3317" s="40">
        <f>_xll.qlInterestRateIndexFixingDate($Y$21,AD3317)</f>
        <v>62663</v>
      </c>
      <c r="AD3317" s="40">
        <f>_xll.qlCalendarAdvance(calendar,$AD3316,AB3317,,,trigger)</f>
        <v>62667</v>
      </c>
      <c r="AE3317" s="40">
        <f>_xll.qlInterestRateIndexMaturity($Y$21,AD3317,)</f>
        <v>62759</v>
      </c>
      <c r="AF3317" s="43" t="e">
        <f>_xll.qlTenorBasisValue(TenorBasis3M,AD3317,_xll.ohTrigger(trigger,$Y$36))</f>
        <v>#NUM!</v>
      </c>
      <c r="AG3317" s="82" t="e">
        <f t="shared" si="116"/>
        <v>#NUM!</v>
      </c>
      <c r="AH3317" s="82">
        <f>_xll.qlIndexFixing($Y$21,$AC3317,TRUE,_xll.ohTrigger(trigger))</f>
        <v>1.3503968781033196E-2</v>
      </c>
      <c r="AI3317" s="43" t="e">
        <f>_xll.qlIndexFixing($Y$6,$AC3317,TRUE,trigger)</f>
        <v>#NUM!</v>
      </c>
      <c r="AJ3317" s="45" t="e">
        <f t="shared" si="117"/>
        <v>#NUM!</v>
      </c>
    </row>
    <row r="3318" spans="28:36" x14ac:dyDescent="0.2">
      <c r="AB3318" s="114" t="s">
        <v>87</v>
      </c>
      <c r="AC3318" s="40">
        <f>_xll.qlInterestRateIndexFixingDate($Y$21,AD3318)</f>
        <v>62670</v>
      </c>
      <c r="AD3318" s="40">
        <f>_xll.qlCalendarAdvance(calendar,$AD3317,AB3318,,,trigger)</f>
        <v>62674</v>
      </c>
      <c r="AE3318" s="40">
        <f>_xll.qlInterestRateIndexMaturity($Y$21,AD3318,)</f>
        <v>62766</v>
      </c>
      <c r="AF3318" s="43" t="e">
        <f>_xll.qlTenorBasisValue(TenorBasis3M,AD3318,_xll.ohTrigger(trigger,$Y$36))</f>
        <v>#NUM!</v>
      </c>
      <c r="AG3318" s="82" t="e">
        <f t="shared" si="116"/>
        <v>#NUM!</v>
      </c>
      <c r="AH3318" s="82">
        <f>_xll.qlIndexFixing($Y$21,$AC3318,TRUE,_xll.ohTrigger(trigger))</f>
        <v>1.3506808478581609E-2</v>
      </c>
      <c r="AI3318" s="43" t="e">
        <f>_xll.qlIndexFixing($Y$6,$AC3318,TRUE,trigger)</f>
        <v>#NUM!</v>
      </c>
      <c r="AJ3318" s="45" t="e">
        <f t="shared" si="117"/>
        <v>#NUM!</v>
      </c>
    </row>
    <row r="3319" spans="28:36" x14ac:dyDescent="0.2">
      <c r="AB3319" s="114" t="s">
        <v>87</v>
      </c>
      <c r="AC3319" s="40">
        <f>_xll.qlInterestRateIndexFixingDate($Y$21,AD3319)</f>
        <v>62677</v>
      </c>
      <c r="AD3319" s="40">
        <f>_xll.qlCalendarAdvance(calendar,$AD3318,AB3319,,,trigger)</f>
        <v>62681</v>
      </c>
      <c r="AE3319" s="40">
        <f>_xll.qlInterestRateIndexMaturity($Y$21,AD3319,)</f>
        <v>62773</v>
      </c>
      <c r="AF3319" s="43" t="e">
        <f>_xll.qlTenorBasisValue(TenorBasis3M,AD3319,_xll.ohTrigger(trigger,$Y$36))</f>
        <v>#NUM!</v>
      </c>
      <c r="AG3319" s="82" t="e">
        <f t="shared" si="116"/>
        <v>#NUM!</v>
      </c>
      <c r="AH3319" s="82">
        <f>_xll.qlIndexFixing($Y$21,$AC3319,TRUE,_xll.ohTrigger(trigger))</f>
        <v>1.350963472444156E-2</v>
      </c>
      <c r="AI3319" s="43" t="e">
        <f>_xll.qlIndexFixing($Y$6,$AC3319,TRUE,trigger)</f>
        <v>#NUM!</v>
      </c>
      <c r="AJ3319" s="45" t="e">
        <f t="shared" si="117"/>
        <v>#NUM!</v>
      </c>
    </row>
    <row r="3320" spans="28:36" x14ac:dyDescent="0.2">
      <c r="AB3320" s="114" t="s">
        <v>87</v>
      </c>
      <c r="AC3320" s="40">
        <f>_xll.qlInterestRateIndexFixingDate($Y$21,AD3320)</f>
        <v>62684</v>
      </c>
      <c r="AD3320" s="40">
        <f>_xll.qlCalendarAdvance(calendar,$AD3319,AB3320,,,trigger)</f>
        <v>62688</v>
      </c>
      <c r="AE3320" s="40">
        <f>_xll.qlInterestRateIndexMaturity($Y$21,AD3320,)</f>
        <v>62780</v>
      </c>
      <c r="AF3320" s="43" t="e">
        <f>_xll.qlTenorBasisValue(TenorBasis3M,AD3320,_xll.ohTrigger(trigger,$Y$36))</f>
        <v>#NUM!</v>
      </c>
      <c r="AG3320" s="82" t="e">
        <f t="shared" si="116"/>
        <v>#NUM!</v>
      </c>
      <c r="AH3320" s="82">
        <f>_xll.qlIndexFixing($Y$21,$AC3320,TRUE,_xll.ohTrigger(trigger))</f>
        <v>1.3512447518584382E-2</v>
      </c>
      <c r="AI3320" s="43" t="e">
        <f>_xll.qlIndexFixing($Y$6,$AC3320,TRUE,trigger)</f>
        <v>#NUM!</v>
      </c>
      <c r="AJ3320" s="45" t="e">
        <f t="shared" si="117"/>
        <v>#NUM!</v>
      </c>
    </row>
    <row r="3321" spans="28:36" x14ac:dyDescent="0.2">
      <c r="AB3321" s="114" t="s">
        <v>87</v>
      </c>
      <c r="AC3321" s="40">
        <f>_xll.qlInterestRateIndexFixingDate($Y$21,AD3321)</f>
        <v>62691</v>
      </c>
      <c r="AD3321" s="40">
        <f>_xll.qlCalendarAdvance(calendar,$AD3320,AB3321,,,trigger)</f>
        <v>62695</v>
      </c>
      <c r="AE3321" s="40">
        <f>_xll.qlInterestRateIndexMaturity($Y$21,AD3321,)</f>
        <v>62787</v>
      </c>
      <c r="AF3321" s="43" t="e">
        <f>_xll.qlTenorBasisValue(TenorBasis3M,AD3321,_xll.ohTrigger(trigger,$Y$36))</f>
        <v>#NUM!</v>
      </c>
      <c r="AG3321" s="82" t="e">
        <f t="shared" si="116"/>
        <v>#NUM!</v>
      </c>
      <c r="AH3321" s="82">
        <f>_xll.qlIndexFixing($Y$21,$AC3321,TRUE,_xll.ohTrigger(trigger))</f>
        <v>1.3515246860979661E-2</v>
      </c>
      <c r="AI3321" s="43" t="e">
        <f>_xll.qlIndexFixing($Y$6,$AC3321,TRUE,trigger)</f>
        <v>#NUM!</v>
      </c>
      <c r="AJ3321" s="45" t="e">
        <f t="shared" si="117"/>
        <v>#NUM!</v>
      </c>
    </row>
    <row r="3322" spans="28:36" x14ac:dyDescent="0.2">
      <c r="AB3322" s="114" t="s">
        <v>87</v>
      </c>
      <c r="AC3322" s="40">
        <f>_xll.qlInterestRateIndexFixingDate($Y$21,AD3322)</f>
        <v>62698</v>
      </c>
      <c r="AD3322" s="40">
        <f>_xll.qlCalendarAdvance(calendar,$AD3321,AB3322,,,trigger)</f>
        <v>62702</v>
      </c>
      <c r="AE3322" s="40">
        <f>_xll.qlInterestRateIndexMaturity($Y$21,AD3322,)</f>
        <v>62793</v>
      </c>
      <c r="AF3322" s="43" t="e">
        <f>_xll.qlTenorBasisValue(TenorBasis3M,AD3322,_xll.ohTrigger(trigger,$Y$36))</f>
        <v>#NUM!</v>
      </c>
      <c r="AG3322" s="82" t="e">
        <f t="shared" si="116"/>
        <v>#NUM!</v>
      </c>
      <c r="AH3322" s="82">
        <f>_xll.qlIndexFixing($Y$21,$AC3322,TRUE,_xll.ohTrigger(trigger))</f>
        <v>1.3517582799699888E-2</v>
      </c>
      <c r="AI3322" s="43" t="e">
        <f>_xll.qlIndexFixing($Y$6,$AC3322,TRUE,trigger)</f>
        <v>#NUM!</v>
      </c>
      <c r="AJ3322" s="45" t="e">
        <f t="shared" si="117"/>
        <v>#NUM!</v>
      </c>
    </row>
    <row r="3323" spans="28:36" x14ac:dyDescent="0.2">
      <c r="AB3323" s="114" t="s">
        <v>87</v>
      </c>
      <c r="AC3323" s="40">
        <f>_xll.qlInterestRateIndexFixingDate($Y$21,AD3323)</f>
        <v>62705</v>
      </c>
      <c r="AD3323" s="40">
        <f>_xll.qlCalendarAdvance(calendar,$AD3322,AB3323,,,trigger)</f>
        <v>62709</v>
      </c>
      <c r="AE3323" s="40">
        <f>_xll.qlInterestRateIndexMaturity($Y$21,AD3323,)</f>
        <v>62800</v>
      </c>
      <c r="AF3323" s="43" t="e">
        <f>_xll.qlTenorBasisValue(TenorBasis3M,AD3323,_xll.ohTrigger(trigger,$Y$36))</f>
        <v>#NUM!</v>
      </c>
      <c r="AG3323" s="82" t="e">
        <f t="shared" si="116"/>
        <v>#NUM!</v>
      </c>
      <c r="AH3323" s="82">
        <f>_xll.qlIndexFixing($Y$21,$AC3323,TRUE,_xll.ohTrigger(trigger))</f>
        <v>1.3520356095392322E-2</v>
      </c>
      <c r="AI3323" s="43" t="e">
        <f>_xll.qlIndexFixing($Y$6,$AC3323,TRUE,trigger)</f>
        <v>#NUM!</v>
      </c>
      <c r="AJ3323" s="45" t="e">
        <f t="shared" si="117"/>
        <v>#NUM!</v>
      </c>
    </row>
    <row r="3324" spans="28:36" x14ac:dyDescent="0.2">
      <c r="AB3324" s="114" t="s">
        <v>87</v>
      </c>
      <c r="AC3324" s="40">
        <f>_xll.qlInterestRateIndexFixingDate($Y$21,AD3324)</f>
        <v>62712</v>
      </c>
      <c r="AD3324" s="40">
        <f>_xll.qlCalendarAdvance(calendar,$AD3323,AB3324,,,trigger)</f>
        <v>62716</v>
      </c>
      <c r="AE3324" s="40">
        <f>_xll.qlInterestRateIndexMaturity($Y$21,AD3324,)</f>
        <v>62807</v>
      </c>
      <c r="AF3324" s="43" t="e">
        <f>_xll.qlTenorBasisValue(TenorBasis3M,AD3324,_xll.ohTrigger(trigger,$Y$36))</f>
        <v>#NUM!</v>
      </c>
      <c r="AG3324" s="82" t="e">
        <f t="shared" si="116"/>
        <v>#NUM!</v>
      </c>
      <c r="AH3324" s="82">
        <f>_xll.qlIndexFixing($Y$21,$AC3324,TRUE,_xll.ohTrigger(trigger))</f>
        <v>1.3523115939738345E-2</v>
      </c>
      <c r="AI3324" s="43" t="e">
        <f>_xll.qlIndexFixing($Y$6,$AC3324,TRUE,trigger)</f>
        <v>#NUM!</v>
      </c>
      <c r="AJ3324" s="45" t="e">
        <f t="shared" si="117"/>
        <v>#NUM!</v>
      </c>
    </row>
    <row r="3325" spans="28:36" x14ac:dyDescent="0.2">
      <c r="AB3325" s="114" t="s">
        <v>87</v>
      </c>
      <c r="AC3325" s="40">
        <f>_xll.qlInterestRateIndexFixingDate($Y$21,AD3325)</f>
        <v>62719</v>
      </c>
      <c r="AD3325" s="40">
        <f>_xll.qlCalendarAdvance(calendar,$AD3324,AB3325,,,trigger)</f>
        <v>62723</v>
      </c>
      <c r="AE3325" s="40">
        <f>_xll.qlInterestRateIndexMaturity($Y$21,AD3325,)</f>
        <v>62814</v>
      </c>
      <c r="AF3325" s="43" t="e">
        <f>_xll.qlTenorBasisValue(TenorBasis3M,AD3325,_xll.ohTrigger(trigger,$Y$36))</f>
        <v>#NUM!</v>
      </c>
      <c r="AG3325" s="82" t="e">
        <f t="shared" si="116"/>
        <v>#NUM!</v>
      </c>
      <c r="AH3325" s="82">
        <f>_xll.qlIndexFixing($Y$21,$AC3325,TRUE,_xll.ohTrigger(trigger))</f>
        <v>1.3525862332708093E-2</v>
      </c>
      <c r="AI3325" s="43" t="e">
        <f>_xll.qlIndexFixing($Y$6,$AC3325,TRUE,trigger)</f>
        <v>#NUM!</v>
      </c>
      <c r="AJ3325" s="45" t="e">
        <f t="shared" si="117"/>
        <v>#NUM!</v>
      </c>
    </row>
    <row r="3326" spans="28:36" x14ac:dyDescent="0.2">
      <c r="AB3326" s="114" t="s">
        <v>87</v>
      </c>
      <c r="AC3326" s="40">
        <f>_xll.qlInterestRateIndexFixingDate($Y$21,AD3326)</f>
        <v>62726</v>
      </c>
      <c r="AD3326" s="40">
        <f>_xll.qlCalendarAdvance(calendar,$AD3325,AB3326,,,trigger)</f>
        <v>62730</v>
      </c>
      <c r="AE3326" s="40">
        <f>_xll.qlInterestRateIndexMaturity($Y$21,AD3326,)</f>
        <v>62821</v>
      </c>
      <c r="AF3326" s="43" t="e">
        <f>_xll.qlTenorBasisValue(TenorBasis3M,AD3326,_xll.ohTrigger(trigger,$Y$36))</f>
        <v>#NUM!</v>
      </c>
      <c r="AG3326" s="82" t="e">
        <f t="shared" si="116"/>
        <v>#NUM!</v>
      </c>
      <c r="AH3326" s="82">
        <f>_xll.qlIndexFixing($Y$21,$AC3326,TRUE,_xll.ohTrigger(trigger))</f>
        <v>1.3528595274273454E-2</v>
      </c>
      <c r="AI3326" s="43" t="e">
        <f>_xll.qlIndexFixing($Y$6,$AC3326,TRUE,trigger)</f>
        <v>#NUM!</v>
      </c>
      <c r="AJ3326" s="45" t="e">
        <f t="shared" si="117"/>
        <v>#NUM!</v>
      </c>
    </row>
    <row r="3327" spans="28:36" x14ac:dyDescent="0.2">
      <c r="AB3327" s="114" t="s">
        <v>87</v>
      </c>
      <c r="AC3327" s="40">
        <f>_xll.qlInterestRateIndexFixingDate($Y$21,AD3327)</f>
        <v>62733</v>
      </c>
      <c r="AD3327" s="40">
        <f>_xll.qlCalendarAdvance(calendar,$AD3326,AB3327,,,trigger)</f>
        <v>62737</v>
      </c>
      <c r="AE3327" s="40">
        <f>_xll.qlInterestRateIndexMaturity($Y$21,AD3327,)</f>
        <v>62829</v>
      </c>
      <c r="AF3327" s="43" t="e">
        <f>_xll.qlTenorBasisValue(TenorBasis3M,AD3327,_xll.ohTrigger(trigger,$Y$36))</f>
        <v>#NUM!</v>
      </c>
      <c r="AG3327" s="82" t="e">
        <f t="shared" si="116"/>
        <v>#NUM!</v>
      </c>
      <c r="AH3327" s="82">
        <f>_xll.qlIndexFixing($Y$21,$AC3327,TRUE,_xll.ohTrigger(trigger))</f>
        <v>1.3531760427071609E-2</v>
      </c>
      <c r="AI3327" s="43" t="e">
        <f>_xll.qlIndexFixing($Y$6,$AC3327,TRUE,trigger)</f>
        <v>#NUM!</v>
      </c>
      <c r="AJ3327" s="45" t="e">
        <f t="shared" si="117"/>
        <v>#NUM!</v>
      </c>
    </row>
    <row r="3328" spans="28:36" x14ac:dyDescent="0.2">
      <c r="AB3328" s="114" t="s">
        <v>87</v>
      </c>
      <c r="AC3328" s="40">
        <f>_xll.qlInterestRateIndexFixingDate($Y$21,AD3328)</f>
        <v>62740</v>
      </c>
      <c r="AD3328" s="40">
        <f>_xll.qlCalendarAdvance(calendar,$AD3327,AB3328,,,trigger)</f>
        <v>62744</v>
      </c>
      <c r="AE3328" s="40">
        <f>_xll.qlInterestRateIndexMaturity($Y$21,AD3328,)</f>
        <v>62836</v>
      </c>
      <c r="AF3328" s="43" t="e">
        <f>_xll.qlTenorBasisValue(TenorBasis3M,AD3328,_xll.ohTrigger(trigger,$Y$36))</f>
        <v>#NUM!</v>
      </c>
      <c r="AG3328" s="82" t="e">
        <f t="shared" si="116"/>
        <v>#NUM!</v>
      </c>
      <c r="AH3328" s="82">
        <f>_xll.qlIndexFixing($Y$21,$AC3328,TRUE,_xll.ohTrigger(trigger))</f>
        <v>1.3534465606442555E-2</v>
      </c>
      <c r="AI3328" s="43" t="e">
        <f>_xll.qlIndexFixing($Y$6,$AC3328,TRUE,trigger)</f>
        <v>#NUM!</v>
      </c>
      <c r="AJ3328" s="45" t="e">
        <f t="shared" si="117"/>
        <v>#NUM!</v>
      </c>
    </row>
    <row r="3329" spans="28:36" x14ac:dyDescent="0.2">
      <c r="AB3329" s="114" t="s">
        <v>87</v>
      </c>
      <c r="AC3329" s="40">
        <f>_xll.qlInterestRateIndexFixingDate($Y$21,AD3329)</f>
        <v>62747</v>
      </c>
      <c r="AD3329" s="40">
        <f>_xll.qlCalendarAdvance(calendar,$AD3328,AB3329,,,trigger)</f>
        <v>62751</v>
      </c>
      <c r="AE3329" s="40">
        <f>_xll.qlInterestRateIndexMaturity($Y$21,AD3329,)</f>
        <v>62843</v>
      </c>
      <c r="AF3329" s="43" t="e">
        <f>_xll.qlTenorBasisValue(TenorBasis3M,AD3329,_xll.ohTrigger(trigger,$Y$36))</f>
        <v>#NUM!</v>
      </c>
      <c r="AG3329" s="82" t="e">
        <f t="shared" si="116"/>
        <v>#NUM!</v>
      </c>
      <c r="AH3329" s="82">
        <f>_xll.qlIndexFixing($Y$21,$AC3329,TRUE,_xll.ohTrigger(trigger))</f>
        <v>1.353715733384092E-2</v>
      </c>
      <c r="AI3329" s="43" t="e">
        <f>_xll.qlIndexFixing($Y$6,$AC3329,TRUE,trigger)</f>
        <v>#NUM!</v>
      </c>
      <c r="AJ3329" s="45" t="e">
        <f t="shared" si="117"/>
        <v>#NUM!</v>
      </c>
    </row>
    <row r="3330" spans="28:36" x14ac:dyDescent="0.2">
      <c r="AB3330" s="114" t="s">
        <v>87</v>
      </c>
      <c r="AC3330" s="40">
        <f>_xll.qlInterestRateIndexFixingDate($Y$21,AD3330)</f>
        <v>62754</v>
      </c>
      <c r="AD3330" s="40">
        <f>_xll.qlCalendarAdvance(calendar,$AD3329,AB3330,,,trigger)</f>
        <v>62758</v>
      </c>
      <c r="AE3330" s="40">
        <f>_xll.qlInterestRateIndexMaturity($Y$21,AD3330,)</f>
        <v>62850</v>
      </c>
      <c r="AF3330" s="43" t="e">
        <f>_xll.qlTenorBasisValue(TenorBasis3M,AD3330,_xll.ohTrigger(trigger,$Y$36))</f>
        <v>#NUM!</v>
      </c>
      <c r="AG3330" s="82" t="e">
        <f t="shared" si="116"/>
        <v>#NUM!</v>
      </c>
      <c r="AH3330" s="82">
        <f>_xll.qlIndexFixing($Y$21,$AC3330,TRUE,_xll.ohTrigger(trigger))</f>
        <v>1.3539835609238033E-2</v>
      </c>
      <c r="AI3330" s="43" t="e">
        <f>_xll.qlIndexFixing($Y$6,$AC3330,TRUE,trigger)</f>
        <v>#NUM!</v>
      </c>
      <c r="AJ3330" s="45" t="e">
        <f t="shared" si="117"/>
        <v>#NUM!</v>
      </c>
    </row>
    <row r="3331" spans="28:36" x14ac:dyDescent="0.2">
      <c r="AB3331" s="114" t="s">
        <v>87</v>
      </c>
      <c r="AC3331" s="40">
        <f>_xll.qlInterestRateIndexFixingDate($Y$21,AD3331)</f>
        <v>62761</v>
      </c>
      <c r="AD3331" s="40">
        <f>_xll.qlCalendarAdvance(calendar,$AD3330,AB3331,,,trigger)</f>
        <v>62765</v>
      </c>
      <c r="AE3331" s="40">
        <f>_xll.qlInterestRateIndexMaturity($Y$21,AD3331,)</f>
        <v>62857</v>
      </c>
      <c r="AF3331" s="43" t="e">
        <f>_xll.qlTenorBasisValue(TenorBasis3M,AD3331,_xll.ohTrigger(trigger,$Y$36))</f>
        <v>#NUM!</v>
      </c>
      <c r="AG3331" s="82" t="e">
        <f t="shared" si="116"/>
        <v>#NUM!</v>
      </c>
      <c r="AH3331" s="82">
        <f>_xll.qlIndexFixing($Y$21,$AC3331,TRUE,_xll.ohTrigger(trigger))</f>
        <v>1.354250043260696E-2</v>
      </c>
      <c r="AI3331" s="43" t="e">
        <f>_xll.qlIndexFixing($Y$6,$AC3331,TRUE,trigger)</f>
        <v>#NUM!</v>
      </c>
      <c r="AJ3331" s="45" t="e">
        <f t="shared" si="117"/>
        <v>#NUM!</v>
      </c>
    </row>
    <row r="3332" spans="28:36" x14ac:dyDescent="0.2">
      <c r="AB3332" s="114" t="s">
        <v>87</v>
      </c>
      <c r="AC3332" s="40">
        <f>_xll.qlInterestRateIndexFixingDate($Y$21,AD3332)</f>
        <v>62768</v>
      </c>
      <c r="AD3332" s="40">
        <f>_xll.qlCalendarAdvance(calendar,$AD3331,AB3332,,,trigger)</f>
        <v>62772</v>
      </c>
      <c r="AE3332" s="40">
        <f>_xll.qlInterestRateIndexMaturity($Y$21,AD3332,)</f>
        <v>62864</v>
      </c>
      <c r="AF3332" s="43" t="e">
        <f>_xll.qlTenorBasisValue(TenorBasis3M,AD3332,_xll.ohTrigger(trigger,$Y$36))</f>
        <v>#NUM!</v>
      </c>
      <c r="AG3332" s="82" t="e">
        <f t="shared" ref="AG3332:AG3395" si="118">AI3332</f>
        <v>#NUM!</v>
      </c>
      <c r="AH3332" s="82">
        <f>_xll.qlIndexFixing($Y$21,$AC3332,TRUE,_xll.ohTrigger(trigger))</f>
        <v>1.3545151803921632E-2</v>
      </c>
      <c r="AI3332" s="43" t="e">
        <f>_xll.qlIndexFixing($Y$6,$AC3332,TRUE,trigger)</f>
        <v>#NUM!</v>
      </c>
      <c r="AJ3332" s="45" t="e">
        <f t="shared" ref="AJ3332:AJ3395" si="119">(AH3332-AI3332)*10000</f>
        <v>#NUM!</v>
      </c>
    </row>
    <row r="3333" spans="28:36" x14ac:dyDescent="0.2">
      <c r="AB3333" s="114" t="s">
        <v>87</v>
      </c>
      <c r="AC3333" s="40">
        <f>_xll.qlInterestRateIndexFixingDate($Y$21,AD3333)</f>
        <v>62775</v>
      </c>
      <c r="AD3333" s="40">
        <f>_xll.qlCalendarAdvance(calendar,$AD3332,AB3333,,,trigger)</f>
        <v>62779</v>
      </c>
      <c r="AE3333" s="40">
        <f>_xll.qlInterestRateIndexMaturity($Y$21,AD3333,)</f>
        <v>62871</v>
      </c>
      <c r="AF3333" s="43" t="e">
        <f>_xll.qlTenorBasisValue(TenorBasis3M,AD3333,_xll.ohTrigger(trigger,$Y$36))</f>
        <v>#NUM!</v>
      </c>
      <c r="AG3333" s="82" t="e">
        <f t="shared" si="118"/>
        <v>#NUM!</v>
      </c>
      <c r="AH3333" s="82">
        <f>_xll.qlIndexFixing($Y$21,$AC3333,TRUE,_xll.ohTrigger(trigger))</f>
        <v>1.3547789723151642E-2</v>
      </c>
      <c r="AI3333" s="43" t="e">
        <f>_xll.qlIndexFixing($Y$6,$AC3333,TRUE,trigger)</f>
        <v>#NUM!</v>
      </c>
      <c r="AJ3333" s="45" t="e">
        <f t="shared" si="119"/>
        <v>#NUM!</v>
      </c>
    </row>
    <row r="3334" spans="28:36" x14ac:dyDescent="0.2">
      <c r="AB3334" s="114" t="s">
        <v>87</v>
      </c>
      <c r="AC3334" s="40">
        <f>_xll.qlInterestRateIndexFixingDate($Y$21,AD3334)</f>
        <v>62782</v>
      </c>
      <c r="AD3334" s="40">
        <f>_xll.qlCalendarAdvance(calendar,$AD3333,AB3334,,,trigger)</f>
        <v>62786</v>
      </c>
      <c r="AE3334" s="40">
        <f>_xll.qlInterestRateIndexMaturity($Y$21,AD3334,)</f>
        <v>62878</v>
      </c>
      <c r="AF3334" s="43" t="e">
        <f>_xll.qlTenorBasisValue(TenorBasis3M,AD3334,_xll.ohTrigger(trigger,$Y$36))</f>
        <v>#NUM!</v>
      </c>
      <c r="AG3334" s="82" t="e">
        <f t="shared" si="118"/>
        <v>#NUM!</v>
      </c>
      <c r="AH3334" s="82">
        <f>_xll.qlIndexFixing($Y$21,$AC3334,TRUE,_xll.ohTrigger(trigger))</f>
        <v>1.3550414190272659E-2</v>
      </c>
      <c r="AI3334" s="43" t="e">
        <f>_xll.qlIndexFixing($Y$6,$AC3334,TRUE,trigger)</f>
        <v>#NUM!</v>
      </c>
      <c r="AJ3334" s="45" t="e">
        <f t="shared" si="119"/>
        <v>#NUM!</v>
      </c>
    </row>
    <row r="3335" spans="28:36" x14ac:dyDescent="0.2">
      <c r="AB3335" s="114" t="s">
        <v>87</v>
      </c>
      <c r="AC3335" s="40">
        <f>_xll.qlInterestRateIndexFixingDate($Y$21,AD3335)</f>
        <v>62789</v>
      </c>
      <c r="AD3335" s="40">
        <f>_xll.qlCalendarAdvance(calendar,$AD3334,AB3335,,,trigger)</f>
        <v>62793</v>
      </c>
      <c r="AE3335" s="40">
        <f>_xll.qlInterestRateIndexMaturity($Y$21,AD3335,)</f>
        <v>62884</v>
      </c>
      <c r="AF3335" s="43" t="e">
        <f>_xll.qlTenorBasisValue(TenorBasis3M,AD3335,_xll.ohTrigger(trigger,$Y$36))</f>
        <v>#NUM!</v>
      </c>
      <c r="AG3335" s="82" t="e">
        <f t="shared" si="118"/>
        <v>#NUM!</v>
      </c>
      <c r="AH3335" s="82">
        <f>_xll.qlIndexFixing($Y$21,$AC3335,TRUE,_xll.ohTrigger(trigger))</f>
        <v>1.3552586430678252E-2</v>
      </c>
      <c r="AI3335" s="43" t="e">
        <f>_xll.qlIndexFixing($Y$6,$AC3335,TRUE,trigger)</f>
        <v>#NUM!</v>
      </c>
      <c r="AJ3335" s="45" t="e">
        <f t="shared" si="119"/>
        <v>#NUM!</v>
      </c>
    </row>
    <row r="3336" spans="28:36" x14ac:dyDescent="0.2">
      <c r="AB3336" s="114" t="s">
        <v>87</v>
      </c>
      <c r="AC3336" s="40">
        <f>_xll.qlInterestRateIndexFixingDate($Y$21,AD3336)</f>
        <v>62796</v>
      </c>
      <c r="AD3336" s="40">
        <f>_xll.qlCalendarAdvance(calendar,$AD3335,AB3336,,,trigger)</f>
        <v>62800</v>
      </c>
      <c r="AE3336" s="40">
        <f>_xll.qlInterestRateIndexMaturity($Y$21,AD3336,)</f>
        <v>62891</v>
      </c>
      <c r="AF3336" s="43" t="e">
        <f>_xll.qlTenorBasisValue(TenorBasis3M,AD3336,_xll.ohTrigger(trigger,$Y$36))</f>
        <v>#NUM!</v>
      </c>
      <c r="AG3336" s="82" t="e">
        <f t="shared" si="118"/>
        <v>#NUM!</v>
      </c>
      <c r="AH3336" s="82">
        <f>_xll.qlIndexFixing($Y$21,$AC3336,TRUE,_xll.ohTrigger(trigger))</f>
        <v>1.3555184856705564E-2</v>
      </c>
      <c r="AI3336" s="43" t="e">
        <f>_xll.qlIndexFixing($Y$6,$AC3336,TRUE,trigger)</f>
        <v>#NUM!</v>
      </c>
      <c r="AJ3336" s="45" t="e">
        <f t="shared" si="119"/>
        <v>#NUM!</v>
      </c>
    </row>
    <row r="3337" spans="28:36" x14ac:dyDescent="0.2">
      <c r="AB3337" s="114" t="s">
        <v>87</v>
      </c>
      <c r="AC3337" s="40">
        <f>_xll.qlInterestRateIndexFixingDate($Y$21,AD3337)</f>
        <v>62803</v>
      </c>
      <c r="AD3337" s="40">
        <f>_xll.qlCalendarAdvance(calendar,$AD3336,AB3337,,,trigger)</f>
        <v>62807</v>
      </c>
      <c r="AE3337" s="40">
        <f>_xll.qlInterestRateIndexMaturity($Y$21,AD3337,)</f>
        <v>62898</v>
      </c>
      <c r="AF3337" s="43" t="e">
        <f>_xll.qlTenorBasisValue(TenorBasis3M,AD3337,_xll.ohTrigger(trigger,$Y$36))</f>
        <v>#NUM!</v>
      </c>
      <c r="AG3337" s="82" t="e">
        <f t="shared" si="118"/>
        <v>#NUM!</v>
      </c>
      <c r="AH3337" s="82">
        <f>_xll.qlIndexFixing($Y$21,$AC3337,TRUE,_xll.ohTrigger(trigger))</f>
        <v>1.3557769831030705E-2</v>
      </c>
      <c r="AI3337" s="43" t="e">
        <f>_xll.qlIndexFixing($Y$6,$AC3337,TRUE,trigger)</f>
        <v>#NUM!</v>
      </c>
      <c r="AJ3337" s="45" t="e">
        <f t="shared" si="119"/>
        <v>#NUM!</v>
      </c>
    </row>
    <row r="3338" spans="28:36" x14ac:dyDescent="0.2">
      <c r="AB3338" s="114" t="s">
        <v>87</v>
      </c>
      <c r="AC3338" s="40">
        <f>_xll.qlInterestRateIndexFixingDate($Y$21,AD3338)</f>
        <v>62810</v>
      </c>
      <c r="AD3338" s="40">
        <f>_xll.qlCalendarAdvance(calendar,$AD3337,AB3338,,,trigger)</f>
        <v>62814</v>
      </c>
      <c r="AE3338" s="40">
        <f>_xll.qlInterestRateIndexMaturity($Y$21,AD3338,)</f>
        <v>62905</v>
      </c>
      <c r="AF3338" s="43" t="e">
        <f>_xll.qlTenorBasisValue(TenorBasis3M,AD3338,_xll.ohTrigger(trigger,$Y$36))</f>
        <v>#NUM!</v>
      </c>
      <c r="AG3338" s="82" t="e">
        <f t="shared" si="118"/>
        <v>#NUM!</v>
      </c>
      <c r="AH3338" s="82">
        <f>_xll.qlIndexFixing($Y$21,$AC3338,TRUE,_xll.ohTrigger(trigger))</f>
        <v>1.3560341353628203E-2</v>
      </c>
      <c r="AI3338" s="43" t="e">
        <f>_xll.qlIndexFixing($Y$6,$AC3338,TRUE,trigger)</f>
        <v>#NUM!</v>
      </c>
      <c r="AJ3338" s="45" t="e">
        <f t="shared" si="119"/>
        <v>#NUM!</v>
      </c>
    </row>
    <row r="3339" spans="28:36" x14ac:dyDescent="0.2">
      <c r="AB3339" s="114" t="s">
        <v>87</v>
      </c>
      <c r="AC3339" s="40">
        <f>_xll.qlInterestRateIndexFixingDate($Y$21,AD3339)</f>
        <v>62816</v>
      </c>
      <c r="AD3339" s="40">
        <f>_xll.qlCalendarAdvance(calendar,$AD3338,AB3339,,,trigger)</f>
        <v>62821</v>
      </c>
      <c r="AE3339" s="40">
        <f>_xll.qlInterestRateIndexMaturity($Y$21,AD3339,)</f>
        <v>62912</v>
      </c>
      <c r="AF3339" s="43" t="e">
        <f>_xll.qlTenorBasisValue(TenorBasis3M,AD3339,_xll.ohTrigger(trigger,$Y$36))</f>
        <v>#NUM!</v>
      </c>
      <c r="AG3339" s="82" t="e">
        <f t="shared" si="118"/>
        <v>#NUM!</v>
      </c>
      <c r="AH3339" s="82">
        <f>_xll.qlIndexFixing($Y$21,$AC3339,TRUE,_xll.ohTrigger(trigger))</f>
        <v>1.3562899424471706E-2</v>
      </c>
      <c r="AI3339" s="43" t="e">
        <f>_xll.qlIndexFixing($Y$6,$AC3339,TRUE,trigger)</f>
        <v>#NUM!</v>
      </c>
      <c r="AJ3339" s="45" t="e">
        <f t="shared" si="119"/>
        <v>#NUM!</v>
      </c>
    </row>
    <row r="3340" spans="28:36" x14ac:dyDescent="0.2">
      <c r="AB3340" s="114" t="s">
        <v>87</v>
      </c>
      <c r="AC3340" s="40">
        <f>_xll.qlInterestRateIndexFixingDate($Y$21,AD3340)</f>
        <v>62823</v>
      </c>
      <c r="AD3340" s="40">
        <f>_xll.qlCalendarAdvance(calendar,$AD3339,AB3340,,,trigger)</f>
        <v>62828</v>
      </c>
      <c r="AE3340" s="40">
        <f>_xll.qlInterestRateIndexMaturity($Y$21,AD3340,)</f>
        <v>62919</v>
      </c>
      <c r="AF3340" s="43" t="e">
        <f>_xll.qlTenorBasisValue(TenorBasis3M,AD3340,_xll.ohTrigger(trigger,$Y$36))</f>
        <v>#NUM!</v>
      </c>
      <c r="AG3340" s="82" t="e">
        <f t="shared" si="118"/>
        <v>#NUM!</v>
      </c>
      <c r="AH3340" s="82">
        <f>_xll.qlIndexFixing($Y$21,$AC3340,TRUE,_xll.ohTrigger(trigger))</f>
        <v>1.3565444043535737E-2</v>
      </c>
      <c r="AI3340" s="43" t="e">
        <f>_xll.qlIndexFixing($Y$6,$AC3340,TRUE,trigger)</f>
        <v>#NUM!</v>
      </c>
      <c r="AJ3340" s="45" t="e">
        <f t="shared" si="119"/>
        <v>#NUM!</v>
      </c>
    </row>
    <row r="3341" spans="28:36" x14ac:dyDescent="0.2">
      <c r="AB3341" s="114" t="s">
        <v>87</v>
      </c>
      <c r="AC3341" s="40">
        <f>_xll.qlInterestRateIndexFixingDate($Y$21,AD3341)</f>
        <v>62831</v>
      </c>
      <c r="AD3341" s="40">
        <f>_xll.qlCalendarAdvance(calendar,$AD3340,AB3341,,,trigger)</f>
        <v>62835</v>
      </c>
      <c r="AE3341" s="40">
        <f>_xll.qlInterestRateIndexMaturity($Y$21,AD3341,)</f>
        <v>62926</v>
      </c>
      <c r="AF3341" s="43" t="e">
        <f>_xll.qlTenorBasisValue(TenorBasis3M,AD3341,_xll.ohTrigger(trigger,$Y$36))</f>
        <v>#NUM!</v>
      </c>
      <c r="AG3341" s="82" t="e">
        <f t="shared" si="118"/>
        <v>#NUM!</v>
      </c>
      <c r="AH3341" s="82">
        <f>_xll.qlIndexFixing($Y$21,$AC3341,TRUE,_xll.ohTrigger(trigger))</f>
        <v>1.3567975210793067E-2</v>
      </c>
      <c r="AI3341" s="43" t="e">
        <f>_xll.qlIndexFixing($Y$6,$AC3341,TRUE,trigger)</f>
        <v>#NUM!</v>
      </c>
      <c r="AJ3341" s="45" t="e">
        <f t="shared" si="119"/>
        <v>#NUM!</v>
      </c>
    </row>
    <row r="3342" spans="28:36" x14ac:dyDescent="0.2">
      <c r="AB3342" s="114" t="s">
        <v>87</v>
      </c>
      <c r="AC3342" s="40">
        <f>_xll.qlInterestRateIndexFixingDate($Y$21,AD3342)</f>
        <v>62838</v>
      </c>
      <c r="AD3342" s="40">
        <f>_xll.qlCalendarAdvance(calendar,$AD3341,AB3342,,,trigger)</f>
        <v>62842</v>
      </c>
      <c r="AE3342" s="40">
        <f>_xll.qlInterestRateIndexMaturity($Y$21,AD3342,)</f>
        <v>62933</v>
      </c>
      <c r="AF3342" s="43" t="e">
        <f>_xll.qlTenorBasisValue(TenorBasis3M,AD3342,_xll.ohTrigger(trigger,$Y$36))</f>
        <v>#NUM!</v>
      </c>
      <c r="AG3342" s="82" t="e">
        <f t="shared" si="118"/>
        <v>#NUM!</v>
      </c>
      <c r="AH3342" s="82">
        <f>_xll.qlIndexFixing($Y$21,$AC3342,TRUE,_xll.ohTrigger(trigger))</f>
        <v>1.3570492926219977E-2</v>
      </c>
      <c r="AI3342" s="43" t="e">
        <f>_xll.qlIndexFixing($Y$6,$AC3342,TRUE,trigger)</f>
        <v>#NUM!</v>
      </c>
      <c r="AJ3342" s="45" t="e">
        <f t="shared" si="119"/>
        <v>#NUM!</v>
      </c>
    </row>
    <row r="3343" spans="28:36" x14ac:dyDescent="0.2">
      <c r="AB3343" s="114" t="s">
        <v>87</v>
      </c>
      <c r="AC3343" s="40">
        <f>_xll.qlInterestRateIndexFixingDate($Y$21,AD3343)</f>
        <v>62845</v>
      </c>
      <c r="AD3343" s="40">
        <f>_xll.qlCalendarAdvance(calendar,$AD3342,AB3343,,,trigger)</f>
        <v>62849</v>
      </c>
      <c r="AE3343" s="40">
        <f>_xll.qlInterestRateIndexMaturity($Y$21,AD3343,)</f>
        <v>62940</v>
      </c>
      <c r="AF3343" s="43" t="e">
        <f>_xll.qlTenorBasisValue(TenorBasis3M,AD3343,_xll.ohTrigger(trigger,$Y$36))</f>
        <v>#NUM!</v>
      </c>
      <c r="AG3343" s="82" t="e">
        <f t="shared" si="118"/>
        <v>#NUM!</v>
      </c>
      <c r="AH3343" s="82">
        <f>_xll.qlIndexFixing($Y$21,$AC3343,TRUE,_xll.ohTrigger(trigger))</f>
        <v>1.357299718978924E-2</v>
      </c>
      <c r="AI3343" s="43" t="e">
        <f>_xll.qlIndexFixing($Y$6,$AC3343,TRUE,trigger)</f>
        <v>#NUM!</v>
      </c>
      <c r="AJ3343" s="45" t="e">
        <f t="shared" si="119"/>
        <v>#NUM!</v>
      </c>
    </row>
    <row r="3344" spans="28:36" x14ac:dyDescent="0.2">
      <c r="AB3344" s="114" t="s">
        <v>87</v>
      </c>
      <c r="AC3344" s="40">
        <f>_xll.qlInterestRateIndexFixingDate($Y$21,AD3344)</f>
        <v>62852</v>
      </c>
      <c r="AD3344" s="40">
        <f>_xll.qlCalendarAdvance(calendar,$AD3343,AB3344,,,trigger)</f>
        <v>62856</v>
      </c>
      <c r="AE3344" s="40">
        <f>_xll.qlInterestRateIndexMaturity($Y$21,AD3344,)</f>
        <v>62946</v>
      </c>
      <c r="AF3344" s="43" t="e">
        <f>_xll.qlTenorBasisValue(TenorBasis3M,AD3344,_xll.ohTrigger(trigger,$Y$36))</f>
        <v>#NUM!</v>
      </c>
      <c r="AG3344" s="82" t="e">
        <f t="shared" si="118"/>
        <v>#NUM!</v>
      </c>
      <c r="AH3344" s="82">
        <f>_xll.qlIndexFixing($Y$21,$AC3344,TRUE,_xll.ohTrigger(trigger))</f>
        <v>1.3575056941490971E-2</v>
      </c>
      <c r="AI3344" s="43" t="e">
        <f>_xll.qlIndexFixing($Y$6,$AC3344,TRUE,trigger)</f>
        <v>#NUM!</v>
      </c>
      <c r="AJ3344" s="45" t="e">
        <f t="shared" si="119"/>
        <v>#NUM!</v>
      </c>
    </row>
    <row r="3345" spans="28:36" x14ac:dyDescent="0.2">
      <c r="AB3345" s="114" t="s">
        <v>87</v>
      </c>
      <c r="AC3345" s="40">
        <f>_xll.qlInterestRateIndexFixingDate($Y$21,AD3345)</f>
        <v>62859</v>
      </c>
      <c r="AD3345" s="40">
        <f>_xll.qlCalendarAdvance(calendar,$AD3344,AB3345,,,trigger)</f>
        <v>62863</v>
      </c>
      <c r="AE3345" s="40">
        <f>_xll.qlInterestRateIndexMaturity($Y$21,AD3345,)</f>
        <v>62953</v>
      </c>
      <c r="AF3345" s="43" t="e">
        <f>_xll.qlTenorBasisValue(TenorBasis3M,AD3345,_xll.ohTrigger(trigger,$Y$36))</f>
        <v>#NUM!</v>
      </c>
      <c r="AG3345" s="82" t="e">
        <f t="shared" si="118"/>
        <v>#NUM!</v>
      </c>
      <c r="AH3345" s="82">
        <f>_xll.qlIndexFixing($Y$21,$AC3345,TRUE,_xll.ohTrigger(trigger))</f>
        <v>1.3577535168820098E-2</v>
      </c>
      <c r="AI3345" s="43" t="e">
        <f>_xll.qlIndexFixing($Y$6,$AC3345,TRUE,trigger)</f>
        <v>#NUM!</v>
      </c>
      <c r="AJ3345" s="45" t="e">
        <f t="shared" si="119"/>
        <v>#NUM!</v>
      </c>
    </row>
    <row r="3346" spans="28:36" x14ac:dyDescent="0.2">
      <c r="AB3346" s="114" t="s">
        <v>87</v>
      </c>
      <c r="AC3346" s="40">
        <f>_xll.qlInterestRateIndexFixingDate($Y$21,AD3346)</f>
        <v>62866</v>
      </c>
      <c r="AD3346" s="40">
        <f>_xll.qlCalendarAdvance(calendar,$AD3345,AB3346,,,trigger)</f>
        <v>62870</v>
      </c>
      <c r="AE3346" s="40">
        <f>_xll.qlInterestRateIndexMaturity($Y$21,AD3346,)</f>
        <v>62960</v>
      </c>
      <c r="AF3346" s="43" t="e">
        <f>_xll.qlTenorBasisValue(TenorBasis3M,AD3346,_xll.ohTrigger(trigger,$Y$36))</f>
        <v>#NUM!</v>
      </c>
      <c r="AG3346" s="82" t="e">
        <f t="shared" si="118"/>
        <v>#NUM!</v>
      </c>
      <c r="AH3346" s="82">
        <f>_xll.qlIndexFixing($Y$21,$AC3346,TRUE,_xll.ohTrigger(trigger))</f>
        <v>1.3579999944707488E-2</v>
      </c>
      <c r="AI3346" s="43" t="e">
        <f>_xll.qlIndexFixing($Y$6,$AC3346,TRUE,trigger)</f>
        <v>#NUM!</v>
      </c>
      <c r="AJ3346" s="45" t="e">
        <f t="shared" si="119"/>
        <v>#NUM!</v>
      </c>
    </row>
    <row r="3347" spans="28:36" x14ac:dyDescent="0.2">
      <c r="AB3347" s="114" t="s">
        <v>87</v>
      </c>
      <c r="AC3347" s="40">
        <f>_xll.qlInterestRateIndexFixingDate($Y$21,AD3347)</f>
        <v>62873</v>
      </c>
      <c r="AD3347" s="40">
        <f>_xll.qlCalendarAdvance(calendar,$AD3346,AB3347,,,trigger)</f>
        <v>62877</v>
      </c>
      <c r="AE3347" s="40">
        <f>_xll.qlInterestRateIndexMaturity($Y$21,AD3347,)</f>
        <v>62967</v>
      </c>
      <c r="AF3347" s="43" t="e">
        <f>_xll.qlTenorBasisValue(TenorBasis3M,AD3347,_xll.ohTrigger(trigger,$Y$36))</f>
        <v>#NUM!</v>
      </c>
      <c r="AG3347" s="82" t="e">
        <f t="shared" si="118"/>
        <v>#NUM!</v>
      </c>
      <c r="AH3347" s="82">
        <f>_xll.qlIndexFixing($Y$21,$AC3347,TRUE,_xll.ohTrigger(trigger))</f>
        <v>1.3582451269127382E-2</v>
      </c>
      <c r="AI3347" s="43" t="e">
        <f>_xll.qlIndexFixing($Y$6,$AC3347,TRUE,trigger)</f>
        <v>#NUM!</v>
      </c>
      <c r="AJ3347" s="45" t="e">
        <f t="shared" si="119"/>
        <v>#NUM!</v>
      </c>
    </row>
    <row r="3348" spans="28:36" x14ac:dyDescent="0.2">
      <c r="AB3348" s="114" t="s">
        <v>87</v>
      </c>
      <c r="AC3348" s="40">
        <f>_xll.qlInterestRateIndexFixingDate($Y$21,AD3348)</f>
        <v>62880</v>
      </c>
      <c r="AD3348" s="40">
        <f>_xll.qlCalendarAdvance(calendar,$AD3347,AB3348,,,trigger)</f>
        <v>62884</v>
      </c>
      <c r="AE3348" s="40">
        <f>_xll.qlInterestRateIndexMaturity($Y$21,AD3348,)</f>
        <v>62976</v>
      </c>
      <c r="AF3348" s="43" t="e">
        <f>_xll.qlTenorBasisValue(TenorBasis3M,AD3348,_xll.ohTrigger(trigger,$Y$36))</f>
        <v>#NUM!</v>
      </c>
      <c r="AG3348" s="82" t="e">
        <f t="shared" si="118"/>
        <v>#NUM!</v>
      </c>
      <c r="AH3348" s="82">
        <f>_xll.qlIndexFixing($Y$21,$AC3348,TRUE,_xll.ohTrigger(trigger))</f>
        <v>1.3585744243568626E-2</v>
      </c>
      <c r="AI3348" s="43" t="e">
        <f>_xll.qlIndexFixing($Y$6,$AC3348,TRUE,trigger)</f>
        <v>#NUM!</v>
      </c>
      <c r="AJ3348" s="45" t="e">
        <f t="shared" si="119"/>
        <v>#NUM!</v>
      </c>
    </row>
    <row r="3349" spans="28:36" x14ac:dyDescent="0.2">
      <c r="AB3349" s="114" t="s">
        <v>87</v>
      </c>
      <c r="AC3349" s="40">
        <f>_xll.qlInterestRateIndexFixingDate($Y$21,AD3349)</f>
        <v>62887</v>
      </c>
      <c r="AD3349" s="40">
        <f>_xll.qlCalendarAdvance(calendar,$AD3348,AB3349,,,trigger)</f>
        <v>62891</v>
      </c>
      <c r="AE3349" s="40">
        <f>_xll.qlInterestRateIndexMaturity($Y$21,AD3349,)</f>
        <v>62983</v>
      </c>
      <c r="AF3349" s="43" t="e">
        <f>_xll.qlTenorBasisValue(TenorBasis3M,AD3349,_xll.ohTrigger(trigger,$Y$36))</f>
        <v>#NUM!</v>
      </c>
      <c r="AG3349" s="82" t="e">
        <f t="shared" si="118"/>
        <v>#NUM!</v>
      </c>
      <c r="AH3349" s="82">
        <f>_xll.qlIndexFixing($Y$21,$AC3349,TRUE,_xll.ohTrigger(trigger))</f>
        <v>1.3588166925880782E-2</v>
      </c>
      <c r="AI3349" s="43" t="e">
        <f>_xll.qlIndexFixing($Y$6,$AC3349,TRUE,trigger)</f>
        <v>#NUM!</v>
      </c>
      <c r="AJ3349" s="45" t="e">
        <f t="shared" si="119"/>
        <v>#NUM!</v>
      </c>
    </row>
    <row r="3350" spans="28:36" x14ac:dyDescent="0.2">
      <c r="AB3350" s="114" t="s">
        <v>87</v>
      </c>
      <c r="AC3350" s="40">
        <f>_xll.qlInterestRateIndexFixingDate($Y$21,AD3350)</f>
        <v>62894</v>
      </c>
      <c r="AD3350" s="40">
        <f>_xll.qlCalendarAdvance(calendar,$AD3349,AB3350,,,trigger)</f>
        <v>62898</v>
      </c>
      <c r="AE3350" s="40">
        <f>_xll.qlInterestRateIndexMaturity($Y$21,AD3350,)</f>
        <v>62990</v>
      </c>
      <c r="AF3350" s="43" t="e">
        <f>_xll.qlTenorBasisValue(TenorBasis3M,AD3350,_xll.ohTrigger(trigger,$Y$36))</f>
        <v>#NUM!</v>
      </c>
      <c r="AG3350" s="82" t="e">
        <f t="shared" si="118"/>
        <v>#NUM!</v>
      </c>
      <c r="AH3350" s="82">
        <f>_xll.qlIndexFixing($Y$21,$AC3350,TRUE,_xll.ohTrigger(trigger))</f>
        <v>1.3590576155667757E-2</v>
      </c>
      <c r="AI3350" s="43" t="e">
        <f>_xll.qlIndexFixing($Y$6,$AC3350,TRUE,trigger)</f>
        <v>#NUM!</v>
      </c>
      <c r="AJ3350" s="45" t="e">
        <f t="shared" si="119"/>
        <v>#NUM!</v>
      </c>
    </row>
    <row r="3351" spans="28:36" x14ac:dyDescent="0.2">
      <c r="AB3351" s="114" t="s">
        <v>87</v>
      </c>
      <c r="AC3351" s="40">
        <f>_xll.qlInterestRateIndexFixingDate($Y$21,AD3351)</f>
        <v>62901</v>
      </c>
      <c r="AD3351" s="40">
        <f>_xll.qlCalendarAdvance(calendar,$AD3350,AB3351,,,trigger)</f>
        <v>62905</v>
      </c>
      <c r="AE3351" s="40">
        <f>_xll.qlInterestRateIndexMaturity($Y$21,AD3351,)</f>
        <v>62997</v>
      </c>
      <c r="AF3351" s="43" t="e">
        <f>_xll.qlTenorBasisValue(TenorBasis3M,AD3351,_xll.ohTrigger(trigger,$Y$36))</f>
        <v>#NUM!</v>
      </c>
      <c r="AG3351" s="82" t="e">
        <f t="shared" si="118"/>
        <v>#NUM!</v>
      </c>
      <c r="AH3351" s="82">
        <f>_xll.qlIndexFixing($Y$21,$AC3351,TRUE,_xll.ohTrigger(trigger))</f>
        <v>1.3592971932906091E-2</v>
      </c>
      <c r="AI3351" s="43" t="e">
        <f>_xll.qlIndexFixing($Y$6,$AC3351,TRUE,trigger)</f>
        <v>#NUM!</v>
      </c>
      <c r="AJ3351" s="45" t="e">
        <f t="shared" si="119"/>
        <v>#NUM!</v>
      </c>
    </row>
    <row r="3352" spans="28:36" x14ac:dyDescent="0.2">
      <c r="AB3352" s="114" t="s">
        <v>87</v>
      </c>
      <c r="AC3352" s="40">
        <f>_xll.qlInterestRateIndexFixingDate($Y$21,AD3352)</f>
        <v>62908</v>
      </c>
      <c r="AD3352" s="40">
        <f>_xll.qlCalendarAdvance(calendar,$AD3351,AB3352,,,trigger)</f>
        <v>62912</v>
      </c>
      <c r="AE3352" s="40">
        <f>_xll.qlInterestRateIndexMaturity($Y$21,AD3352,)</f>
        <v>63004</v>
      </c>
      <c r="AF3352" s="43" t="e">
        <f>_xll.qlTenorBasisValue(TenorBasis3M,AD3352,_xll.ohTrigger(trigger,$Y$36))</f>
        <v>#NUM!</v>
      </c>
      <c r="AG3352" s="82" t="e">
        <f t="shared" si="118"/>
        <v>#NUM!</v>
      </c>
      <c r="AH3352" s="82">
        <f>_xll.qlIndexFixing($Y$21,$AC3352,TRUE,_xll.ohTrigger(trigger))</f>
        <v>1.359535425756885E-2</v>
      </c>
      <c r="AI3352" s="43" t="e">
        <f>_xll.qlIndexFixing($Y$6,$AC3352,TRUE,trigger)</f>
        <v>#NUM!</v>
      </c>
      <c r="AJ3352" s="45" t="e">
        <f t="shared" si="119"/>
        <v>#NUM!</v>
      </c>
    </row>
    <row r="3353" spans="28:36" x14ac:dyDescent="0.2">
      <c r="AB3353" s="114" t="s">
        <v>87</v>
      </c>
      <c r="AC3353" s="40">
        <f>_xll.qlInterestRateIndexFixingDate($Y$21,AD3353)</f>
        <v>62915</v>
      </c>
      <c r="AD3353" s="40">
        <f>_xll.qlCalendarAdvance(calendar,$AD3352,AB3353,,,trigger)</f>
        <v>62919</v>
      </c>
      <c r="AE3353" s="40">
        <f>_xll.qlInterestRateIndexMaturity($Y$21,AD3353,)</f>
        <v>63010</v>
      </c>
      <c r="AF3353" s="43" t="e">
        <f>_xll.qlTenorBasisValue(TenorBasis3M,AD3353,_xll.ohTrigger(trigger,$Y$36))</f>
        <v>#NUM!</v>
      </c>
      <c r="AG3353" s="82" t="e">
        <f t="shared" si="118"/>
        <v>#NUM!</v>
      </c>
      <c r="AH3353" s="82">
        <f>_xll.qlIndexFixing($Y$21,$AC3353,TRUE,_xll.ohTrigger(trigger))</f>
        <v>1.3597299967806068E-2</v>
      </c>
      <c r="AI3353" s="43" t="e">
        <f>_xll.qlIndexFixing($Y$6,$AC3353,TRUE,trigger)</f>
        <v>#NUM!</v>
      </c>
      <c r="AJ3353" s="45" t="e">
        <f t="shared" si="119"/>
        <v>#NUM!</v>
      </c>
    </row>
    <row r="3354" spans="28:36" x14ac:dyDescent="0.2">
      <c r="AB3354" s="114" t="s">
        <v>87</v>
      </c>
      <c r="AC3354" s="40">
        <f>_xll.qlInterestRateIndexFixingDate($Y$21,AD3354)</f>
        <v>62920</v>
      </c>
      <c r="AD3354" s="40">
        <f>_xll.qlCalendarAdvance(calendar,$AD3353,AB3354,,,trigger)</f>
        <v>62926</v>
      </c>
      <c r="AE3354" s="40">
        <f>_xll.qlInterestRateIndexMaturity($Y$21,AD3354,)</f>
        <v>63017</v>
      </c>
      <c r="AF3354" s="43" t="e">
        <f>_xll.qlTenorBasisValue(TenorBasis3M,AD3354,_xll.ohTrigger(trigger,$Y$36))</f>
        <v>#NUM!</v>
      </c>
      <c r="AG3354" s="82" t="e">
        <f t="shared" si="118"/>
        <v>#NUM!</v>
      </c>
      <c r="AH3354" s="82">
        <f>_xll.qlIndexFixing($Y$21,$AC3354,TRUE,_xll.ohTrigger(trigger))</f>
        <v>1.3599656259296784E-2</v>
      </c>
      <c r="AI3354" s="43" t="e">
        <f>_xll.qlIndexFixing($Y$6,$AC3354,TRUE,trigger)</f>
        <v>#NUM!</v>
      </c>
      <c r="AJ3354" s="45" t="e">
        <f t="shared" si="119"/>
        <v>#NUM!</v>
      </c>
    </row>
    <row r="3355" spans="28:36" x14ac:dyDescent="0.2">
      <c r="AB3355" s="114" t="s">
        <v>87</v>
      </c>
      <c r="AC3355" s="40">
        <f>_xll.qlInterestRateIndexFixingDate($Y$21,AD3355)</f>
        <v>62929</v>
      </c>
      <c r="AD3355" s="40">
        <f>_xll.qlCalendarAdvance(calendar,$AD3354,AB3355,,,trigger)</f>
        <v>62933</v>
      </c>
      <c r="AE3355" s="40">
        <f>_xll.qlInterestRateIndexMaturity($Y$21,AD3355,)</f>
        <v>63024</v>
      </c>
      <c r="AF3355" s="43" t="e">
        <f>_xll.qlTenorBasisValue(TenorBasis3M,AD3355,_xll.ohTrigger(trigger,$Y$36))</f>
        <v>#NUM!</v>
      </c>
      <c r="AG3355" s="82" t="e">
        <f t="shared" si="118"/>
        <v>#NUM!</v>
      </c>
      <c r="AH3355" s="82">
        <f>_xll.qlIndexFixing($Y$21,$AC3355,TRUE,_xll.ohTrigger(trigger))</f>
        <v>1.3601999098633822E-2</v>
      </c>
      <c r="AI3355" s="43" t="e">
        <f>_xll.qlIndexFixing($Y$6,$AC3355,TRUE,trigger)</f>
        <v>#NUM!</v>
      </c>
      <c r="AJ3355" s="45" t="e">
        <f t="shared" si="119"/>
        <v>#NUM!</v>
      </c>
    </row>
    <row r="3356" spans="28:36" x14ac:dyDescent="0.2">
      <c r="AB3356" s="114" t="s">
        <v>87</v>
      </c>
      <c r="AC3356" s="40">
        <f>_xll.qlInterestRateIndexFixingDate($Y$21,AD3356)</f>
        <v>62936</v>
      </c>
      <c r="AD3356" s="40">
        <f>_xll.qlCalendarAdvance(calendar,$AD3355,AB3356,,,trigger)</f>
        <v>62940</v>
      </c>
      <c r="AE3356" s="40">
        <f>_xll.qlInterestRateIndexMaturity($Y$21,AD3356,)</f>
        <v>63031</v>
      </c>
      <c r="AF3356" s="43" t="e">
        <f>_xll.qlTenorBasisValue(TenorBasis3M,AD3356,_xll.ohTrigger(trigger,$Y$36))</f>
        <v>#NUM!</v>
      </c>
      <c r="AG3356" s="82" t="e">
        <f t="shared" si="118"/>
        <v>#NUM!</v>
      </c>
      <c r="AH3356" s="82">
        <f>_xll.qlIndexFixing($Y$21,$AC3356,TRUE,_xll.ohTrigger(trigger))</f>
        <v>1.3604328485793465E-2</v>
      </c>
      <c r="AI3356" s="43" t="e">
        <f>_xll.qlIndexFixing($Y$6,$AC3356,TRUE,trigger)</f>
        <v>#NUM!</v>
      </c>
      <c r="AJ3356" s="45" t="e">
        <f t="shared" si="119"/>
        <v>#NUM!</v>
      </c>
    </row>
    <row r="3357" spans="28:36" x14ac:dyDescent="0.2">
      <c r="AB3357" s="114" t="s">
        <v>87</v>
      </c>
      <c r="AC3357" s="40">
        <f>_xll.qlInterestRateIndexFixingDate($Y$21,AD3357)</f>
        <v>62943</v>
      </c>
      <c r="AD3357" s="40">
        <f>_xll.qlCalendarAdvance(calendar,$AD3356,AB3357,,,trigger)</f>
        <v>62947</v>
      </c>
      <c r="AE3357" s="40">
        <f>_xll.qlInterestRateIndexMaturity($Y$21,AD3357,)</f>
        <v>63039</v>
      </c>
      <c r="AF3357" s="43" t="e">
        <f>_xll.qlTenorBasisValue(TenorBasis3M,AD3357,_xll.ohTrigger(trigger,$Y$36))</f>
        <v>#NUM!</v>
      </c>
      <c r="AG3357" s="82" t="e">
        <f t="shared" si="118"/>
        <v>#NUM!</v>
      </c>
      <c r="AH3357" s="82">
        <f>_xll.qlIndexFixing($Y$21,$AC3357,TRUE,_xll.ohTrigger(trigger))</f>
        <v>1.3607064091418378E-2</v>
      </c>
      <c r="AI3357" s="43" t="e">
        <f>_xll.qlIndexFixing($Y$6,$AC3357,TRUE,trigger)</f>
        <v>#NUM!</v>
      </c>
      <c r="AJ3357" s="45" t="e">
        <f t="shared" si="119"/>
        <v>#NUM!</v>
      </c>
    </row>
    <row r="3358" spans="28:36" x14ac:dyDescent="0.2">
      <c r="AB3358" s="114" t="s">
        <v>87</v>
      </c>
      <c r="AC3358" s="40">
        <f>_xll.qlInterestRateIndexFixingDate($Y$21,AD3358)</f>
        <v>62950</v>
      </c>
      <c r="AD3358" s="40">
        <f>_xll.qlCalendarAdvance(calendar,$AD3357,AB3358,,,trigger)</f>
        <v>62954</v>
      </c>
      <c r="AE3358" s="40">
        <f>_xll.qlInterestRateIndexMaturity($Y$21,AD3358,)</f>
        <v>63046</v>
      </c>
      <c r="AF3358" s="43" t="e">
        <f>_xll.qlTenorBasisValue(TenorBasis3M,AD3358,_xll.ohTrigger(trigger,$Y$36))</f>
        <v>#NUM!</v>
      </c>
      <c r="AG3358" s="82" t="e">
        <f t="shared" si="118"/>
        <v>#NUM!</v>
      </c>
      <c r="AH3358" s="82">
        <f>_xll.qlIndexFixing($Y$21,$AC3358,TRUE,_xll.ohTrigger(trigger))</f>
        <v>1.3609365700126348E-2</v>
      </c>
      <c r="AI3358" s="43" t="e">
        <f>_xll.qlIndexFixing($Y$6,$AC3358,TRUE,trigger)</f>
        <v>#NUM!</v>
      </c>
      <c r="AJ3358" s="45" t="e">
        <f t="shared" si="119"/>
        <v>#NUM!</v>
      </c>
    </row>
    <row r="3359" spans="28:36" x14ac:dyDescent="0.2">
      <c r="AB3359" s="114" t="s">
        <v>87</v>
      </c>
      <c r="AC3359" s="40">
        <f>_xll.qlInterestRateIndexFixingDate($Y$21,AD3359)</f>
        <v>62957</v>
      </c>
      <c r="AD3359" s="40">
        <f>_xll.qlCalendarAdvance(calendar,$AD3358,AB3359,,,trigger)</f>
        <v>62961</v>
      </c>
      <c r="AE3359" s="40">
        <f>_xll.qlInterestRateIndexMaturity($Y$21,AD3359,)</f>
        <v>63053</v>
      </c>
      <c r="AF3359" s="43" t="e">
        <f>_xll.qlTenorBasisValue(TenorBasis3M,AD3359,_xll.ohTrigger(trigger,$Y$36))</f>
        <v>#NUM!</v>
      </c>
      <c r="AG3359" s="82" t="e">
        <f t="shared" si="118"/>
        <v>#NUM!</v>
      </c>
      <c r="AH3359" s="82">
        <f>_xll.qlIndexFixing($Y$21,$AC3359,TRUE,_xll.ohTrigger(trigger))</f>
        <v>1.361165385609105E-2</v>
      </c>
      <c r="AI3359" s="43" t="e">
        <f>_xll.qlIndexFixing($Y$6,$AC3359,TRUE,trigger)</f>
        <v>#NUM!</v>
      </c>
      <c r="AJ3359" s="45" t="e">
        <f t="shared" si="119"/>
        <v>#NUM!</v>
      </c>
    </row>
    <row r="3360" spans="28:36" x14ac:dyDescent="0.2">
      <c r="AB3360" s="114" t="s">
        <v>87</v>
      </c>
      <c r="AC3360" s="40">
        <f>_xll.qlInterestRateIndexFixingDate($Y$21,AD3360)</f>
        <v>62964</v>
      </c>
      <c r="AD3360" s="40">
        <f>_xll.qlCalendarAdvance(calendar,$AD3359,AB3360,,,trigger)</f>
        <v>62968</v>
      </c>
      <c r="AE3360" s="40">
        <f>_xll.qlInterestRateIndexMaturity($Y$21,AD3360,)</f>
        <v>63060</v>
      </c>
      <c r="AF3360" s="43" t="e">
        <f>_xll.qlTenorBasisValue(TenorBasis3M,AD3360,_xll.ohTrigger(trigger,$Y$36))</f>
        <v>#NUM!</v>
      </c>
      <c r="AG3360" s="82" t="e">
        <f t="shared" si="118"/>
        <v>#NUM!</v>
      </c>
      <c r="AH3360" s="82">
        <f>_xll.qlIndexFixing($Y$21,$AC3360,TRUE,_xll.ohTrigger(trigger))</f>
        <v>1.3613928559289895E-2</v>
      </c>
      <c r="AI3360" s="43" t="e">
        <f>_xll.qlIndexFixing($Y$6,$AC3360,TRUE,trigger)</f>
        <v>#NUM!</v>
      </c>
      <c r="AJ3360" s="45" t="e">
        <f t="shared" si="119"/>
        <v>#NUM!</v>
      </c>
    </row>
    <row r="3361" spans="28:36" x14ac:dyDescent="0.2">
      <c r="AB3361" s="114" t="s">
        <v>87</v>
      </c>
      <c r="AC3361" s="40">
        <f>_xll.qlInterestRateIndexFixingDate($Y$21,AD3361)</f>
        <v>62971</v>
      </c>
      <c r="AD3361" s="40">
        <f>_xll.qlCalendarAdvance(calendar,$AD3360,AB3361,,,trigger)</f>
        <v>62975</v>
      </c>
      <c r="AE3361" s="40">
        <f>_xll.qlInterestRateIndexMaturity($Y$21,AD3361,)</f>
        <v>63067</v>
      </c>
      <c r="AF3361" s="43" t="e">
        <f>_xll.qlTenorBasisValue(TenorBasis3M,AD3361,_xll.ohTrigger(trigger,$Y$36))</f>
        <v>#NUM!</v>
      </c>
      <c r="AG3361" s="82" t="e">
        <f t="shared" si="118"/>
        <v>#NUM!</v>
      </c>
      <c r="AH3361" s="82">
        <f>_xll.qlIndexFixing($Y$21,$AC3361,TRUE,_xll.ohTrigger(trigger))</f>
        <v>1.3616189809699423E-2</v>
      </c>
      <c r="AI3361" s="43" t="e">
        <f>_xll.qlIndexFixing($Y$6,$AC3361,TRUE,trigger)</f>
        <v>#NUM!</v>
      </c>
      <c r="AJ3361" s="45" t="e">
        <f t="shared" si="119"/>
        <v>#NUM!</v>
      </c>
    </row>
    <row r="3362" spans="28:36" x14ac:dyDescent="0.2">
      <c r="AB3362" s="114" t="s">
        <v>87</v>
      </c>
      <c r="AC3362" s="40">
        <f>_xll.qlInterestRateIndexFixingDate($Y$21,AD3362)</f>
        <v>62978</v>
      </c>
      <c r="AD3362" s="40">
        <f>_xll.qlCalendarAdvance(calendar,$AD3361,AB3362,,,trigger)</f>
        <v>62982</v>
      </c>
      <c r="AE3362" s="40">
        <f>_xll.qlInterestRateIndexMaturity($Y$21,AD3362,)</f>
        <v>63074</v>
      </c>
      <c r="AF3362" s="43" t="e">
        <f>_xll.qlTenorBasisValue(TenorBasis3M,AD3362,_xll.ohTrigger(trigger,$Y$36))</f>
        <v>#NUM!</v>
      </c>
      <c r="AG3362" s="82" t="e">
        <f t="shared" si="118"/>
        <v>#NUM!</v>
      </c>
      <c r="AH3362" s="82">
        <f>_xll.qlIndexFixing($Y$21,$AC3362,TRUE,_xll.ohTrigger(trigger))</f>
        <v>1.3618437607295305E-2</v>
      </c>
      <c r="AI3362" s="43" t="e">
        <f>_xll.qlIndexFixing($Y$6,$AC3362,TRUE,trigger)</f>
        <v>#NUM!</v>
      </c>
      <c r="AJ3362" s="45" t="e">
        <f t="shared" si="119"/>
        <v>#NUM!</v>
      </c>
    </row>
    <row r="3363" spans="28:36" x14ac:dyDescent="0.2">
      <c r="AB3363" s="114" t="s">
        <v>87</v>
      </c>
      <c r="AC3363" s="40">
        <f>_xll.qlInterestRateIndexFixingDate($Y$21,AD3363)</f>
        <v>62985</v>
      </c>
      <c r="AD3363" s="40">
        <f>_xll.qlCalendarAdvance(calendar,$AD3362,AB3363,,,trigger)</f>
        <v>62989</v>
      </c>
      <c r="AE3363" s="40">
        <f>_xll.qlInterestRateIndexMaturity($Y$21,AD3363,)</f>
        <v>63081</v>
      </c>
      <c r="AF3363" s="43" t="e">
        <f>_xll.qlTenorBasisValue(TenorBasis3M,AD3363,_xll.ohTrigger(trigger,$Y$36))</f>
        <v>#NUM!</v>
      </c>
      <c r="AG3363" s="82" t="e">
        <f t="shared" si="118"/>
        <v>#NUM!</v>
      </c>
      <c r="AH3363" s="82">
        <f>_xll.qlIndexFixing($Y$21,$AC3363,TRUE,_xll.ohTrigger(trigger))</f>
        <v>1.362067195205495E-2</v>
      </c>
      <c r="AI3363" s="43" t="e">
        <f>_xll.qlIndexFixing($Y$6,$AC3363,TRUE,trigger)</f>
        <v>#NUM!</v>
      </c>
      <c r="AJ3363" s="45" t="e">
        <f t="shared" si="119"/>
        <v>#NUM!</v>
      </c>
    </row>
    <row r="3364" spans="28:36" x14ac:dyDescent="0.2">
      <c r="AB3364" s="114" t="s">
        <v>87</v>
      </c>
      <c r="AC3364" s="40">
        <f>_xll.qlInterestRateIndexFixingDate($Y$21,AD3364)</f>
        <v>62992</v>
      </c>
      <c r="AD3364" s="40">
        <f>_xll.qlCalendarAdvance(calendar,$AD3363,AB3364,,,trigger)</f>
        <v>62996</v>
      </c>
      <c r="AE3364" s="40">
        <f>_xll.qlInterestRateIndexMaturity($Y$21,AD3364,)</f>
        <v>63088</v>
      </c>
      <c r="AF3364" s="43" t="e">
        <f>_xll.qlTenorBasisValue(TenorBasis3M,AD3364,_xll.ohTrigger(trigger,$Y$36))</f>
        <v>#NUM!</v>
      </c>
      <c r="AG3364" s="82" t="e">
        <f t="shared" si="118"/>
        <v>#NUM!</v>
      </c>
      <c r="AH3364" s="82">
        <f>_xll.qlIndexFixing($Y$21,$AC3364,TRUE,_xll.ohTrigger(trigger))</f>
        <v>1.3622892843955769E-2</v>
      </c>
      <c r="AI3364" s="43" t="e">
        <f>_xll.qlIndexFixing($Y$6,$AC3364,TRUE,trigger)</f>
        <v>#NUM!</v>
      </c>
      <c r="AJ3364" s="45" t="e">
        <f t="shared" si="119"/>
        <v>#NUM!</v>
      </c>
    </row>
    <row r="3365" spans="28:36" x14ac:dyDescent="0.2">
      <c r="AB3365" s="114" t="s">
        <v>87</v>
      </c>
      <c r="AC3365" s="40">
        <f>_xll.qlInterestRateIndexFixingDate($Y$21,AD3365)</f>
        <v>62999</v>
      </c>
      <c r="AD3365" s="40">
        <f>_xll.qlCalendarAdvance(calendar,$AD3364,AB3365,,,trigger)</f>
        <v>63003</v>
      </c>
      <c r="AE3365" s="40">
        <f>_xll.qlInterestRateIndexMaturity($Y$21,AD3365,)</f>
        <v>63095</v>
      </c>
      <c r="AF3365" s="43" t="e">
        <f>_xll.qlTenorBasisValue(TenorBasis3M,AD3365,_xll.ohTrigger(trigger,$Y$36))</f>
        <v>#NUM!</v>
      </c>
      <c r="AG3365" s="82" t="e">
        <f t="shared" si="118"/>
        <v>#NUM!</v>
      </c>
      <c r="AH3365" s="82">
        <f>_xll.qlIndexFixing($Y$21,$AC3365,TRUE,_xll.ohTrigger(trigger))</f>
        <v>1.362510028297517E-2</v>
      </c>
      <c r="AI3365" s="43" t="e">
        <f>_xll.qlIndexFixing($Y$6,$AC3365,TRUE,trigger)</f>
        <v>#NUM!</v>
      </c>
      <c r="AJ3365" s="45" t="e">
        <f t="shared" si="119"/>
        <v>#NUM!</v>
      </c>
    </row>
    <row r="3366" spans="28:36" x14ac:dyDescent="0.2">
      <c r="AB3366" s="114" t="s">
        <v>87</v>
      </c>
      <c r="AC3366" s="40">
        <f>_xll.qlInterestRateIndexFixingDate($Y$21,AD3366)</f>
        <v>63006</v>
      </c>
      <c r="AD3366" s="40">
        <f>_xll.qlCalendarAdvance(calendar,$AD3365,AB3366,,,trigger)</f>
        <v>63010</v>
      </c>
      <c r="AE3366" s="40">
        <f>_xll.qlInterestRateIndexMaturity($Y$21,AD3366,)</f>
        <v>63102</v>
      </c>
      <c r="AF3366" s="43" t="e">
        <f>_xll.qlTenorBasisValue(TenorBasis3M,AD3366,_xll.ohTrigger(trigger,$Y$36))</f>
        <v>#NUM!</v>
      </c>
      <c r="AG3366" s="82" t="e">
        <f t="shared" si="118"/>
        <v>#NUM!</v>
      </c>
      <c r="AH3366" s="82">
        <f>_xll.qlIndexFixing($Y$21,$AC3366,TRUE,_xll.ohTrigger(trigger))</f>
        <v>1.3627294269088824E-2</v>
      </c>
      <c r="AI3366" s="43" t="e">
        <f>_xll.qlIndexFixing($Y$6,$AC3366,TRUE,trigger)</f>
        <v>#NUM!</v>
      </c>
      <c r="AJ3366" s="45" t="e">
        <f t="shared" si="119"/>
        <v>#NUM!</v>
      </c>
    </row>
    <row r="3367" spans="28:36" x14ac:dyDescent="0.2">
      <c r="AB3367" s="114" t="s">
        <v>87</v>
      </c>
      <c r="AC3367" s="40">
        <f>_xll.qlInterestRateIndexFixingDate($Y$21,AD3367)</f>
        <v>63013</v>
      </c>
      <c r="AD3367" s="40">
        <f>_xll.qlCalendarAdvance(calendar,$AD3366,AB3367,,,trigger)</f>
        <v>63017</v>
      </c>
      <c r="AE3367" s="40">
        <f>_xll.qlInterestRateIndexMaturity($Y$21,AD3367,)</f>
        <v>63109</v>
      </c>
      <c r="AF3367" s="43" t="e">
        <f>_xll.qlTenorBasisValue(TenorBasis3M,AD3367,_xll.ohTrigger(trigger,$Y$36))</f>
        <v>#NUM!</v>
      </c>
      <c r="AG3367" s="82" t="e">
        <f t="shared" si="118"/>
        <v>#NUM!</v>
      </c>
      <c r="AH3367" s="82">
        <f>_xll.qlIndexFixing($Y$21,$AC3367,TRUE,_xll.ohTrigger(trigger))</f>
        <v>1.362947480227588E-2</v>
      </c>
      <c r="AI3367" s="43" t="e">
        <f>_xll.qlIndexFixing($Y$6,$AC3367,TRUE,trigger)</f>
        <v>#NUM!</v>
      </c>
      <c r="AJ3367" s="45" t="e">
        <f t="shared" si="119"/>
        <v>#NUM!</v>
      </c>
    </row>
    <row r="3368" spans="28:36" x14ac:dyDescent="0.2">
      <c r="AB3368" s="114" t="s">
        <v>87</v>
      </c>
      <c r="AC3368" s="40">
        <f>_xll.qlInterestRateIndexFixingDate($Y$21,AD3368)</f>
        <v>63020</v>
      </c>
      <c r="AD3368" s="40">
        <f>_xll.qlCalendarAdvance(calendar,$AD3367,AB3368,,,trigger)</f>
        <v>63024</v>
      </c>
      <c r="AE3368" s="40">
        <f>_xll.qlInterestRateIndexMaturity($Y$21,AD3368,)</f>
        <v>63116</v>
      </c>
      <c r="AF3368" s="43" t="e">
        <f>_xll.qlTenorBasisValue(TenorBasis3M,AD3368,_xll.ohTrigger(trigger,$Y$36))</f>
        <v>#NUM!</v>
      </c>
      <c r="AG3368" s="82" t="e">
        <f t="shared" si="118"/>
        <v>#NUM!</v>
      </c>
      <c r="AH3368" s="82">
        <f>_xll.qlIndexFixing($Y$21,$AC3368,TRUE,_xll.ohTrigger(trigger))</f>
        <v>1.3631641882513748E-2</v>
      </c>
      <c r="AI3368" s="43" t="e">
        <f>_xll.qlIndexFixing($Y$6,$AC3368,TRUE,trigger)</f>
        <v>#NUM!</v>
      </c>
      <c r="AJ3368" s="45" t="e">
        <f t="shared" si="119"/>
        <v>#NUM!</v>
      </c>
    </row>
    <row r="3369" spans="28:36" x14ac:dyDescent="0.2">
      <c r="AB3369" s="114" t="s">
        <v>87</v>
      </c>
      <c r="AC3369" s="40">
        <f>_xll.qlInterestRateIndexFixingDate($Y$21,AD3369)</f>
        <v>63027</v>
      </c>
      <c r="AD3369" s="40">
        <f>_xll.qlCalendarAdvance(calendar,$AD3368,AB3369,,,trigger)</f>
        <v>63031</v>
      </c>
      <c r="AE3369" s="40">
        <f>_xll.qlInterestRateIndexMaturity($Y$21,AD3369,)</f>
        <v>63123</v>
      </c>
      <c r="AF3369" s="43" t="e">
        <f>_xll.qlTenorBasisValue(TenorBasis3M,AD3369,_xll.ohTrigger(trigger,$Y$36))</f>
        <v>#NUM!</v>
      </c>
      <c r="AG3369" s="82" t="e">
        <f t="shared" si="118"/>
        <v>#NUM!</v>
      </c>
      <c r="AH3369" s="82">
        <f>_xll.qlIndexFixing($Y$21,$AC3369,TRUE,_xll.ohTrigger(trigger))</f>
        <v>1.3633795509779835E-2</v>
      </c>
      <c r="AI3369" s="43" t="e">
        <f>_xll.qlIndexFixing($Y$6,$AC3369,TRUE,trigger)</f>
        <v>#NUM!</v>
      </c>
      <c r="AJ3369" s="45" t="e">
        <f t="shared" si="119"/>
        <v>#NUM!</v>
      </c>
    </row>
    <row r="3370" spans="28:36" x14ac:dyDescent="0.2">
      <c r="AB3370" s="114" t="s">
        <v>87</v>
      </c>
      <c r="AC3370" s="40">
        <f>_xll.qlInterestRateIndexFixingDate($Y$21,AD3370)</f>
        <v>63034</v>
      </c>
      <c r="AD3370" s="40">
        <f>_xll.qlCalendarAdvance(calendar,$AD3369,AB3370,,,trigger)</f>
        <v>63038</v>
      </c>
      <c r="AE3370" s="40">
        <f>_xll.qlInterestRateIndexMaturity($Y$21,AD3370,)</f>
        <v>63130</v>
      </c>
      <c r="AF3370" s="43" t="e">
        <f>_xll.qlTenorBasisValue(TenorBasis3M,AD3370,_xll.ohTrigger(trigger,$Y$36))</f>
        <v>#NUM!</v>
      </c>
      <c r="AG3370" s="82" t="e">
        <f t="shared" si="118"/>
        <v>#NUM!</v>
      </c>
      <c r="AH3370" s="82">
        <f>_xll.qlIndexFixing($Y$21,$AC3370,TRUE,_xll.ohTrigger(trigger))</f>
        <v>1.3635935684050682E-2</v>
      </c>
      <c r="AI3370" s="43" t="e">
        <f>_xll.qlIndexFixing($Y$6,$AC3370,TRUE,trigger)</f>
        <v>#NUM!</v>
      </c>
      <c r="AJ3370" s="45" t="e">
        <f t="shared" si="119"/>
        <v>#NUM!</v>
      </c>
    </row>
    <row r="3371" spans="28:36" x14ac:dyDescent="0.2">
      <c r="AB3371" s="114" t="s">
        <v>87</v>
      </c>
      <c r="AC3371" s="40">
        <f>_xll.qlInterestRateIndexFixingDate($Y$21,AD3371)</f>
        <v>63041</v>
      </c>
      <c r="AD3371" s="40">
        <f>_xll.qlCalendarAdvance(calendar,$AD3370,AB3371,,,trigger)</f>
        <v>63045</v>
      </c>
      <c r="AE3371" s="40">
        <f>_xll.qlInterestRateIndexMaturity($Y$21,AD3371,)</f>
        <v>63137</v>
      </c>
      <c r="AF3371" s="43" t="e">
        <f>_xll.qlTenorBasisValue(TenorBasis3M,AD3371,_xll.ohTrigger(trigger,$Y$36))</f>
        <v>#NUM!</v>
      </c>
      <c r="AG3371" s="82" t="e">
        <f t="shared" si="118"/>
        <v>#NUM!</v>
      </c>
      <c r="AH3371" s="82">
        <f>_xll.qlIndexFixing($Y$21,$AC3371,TRUE,_xll.ohTrigger(trigger))</f>
        <v>1.3638062405306305E-2</v>
      </c>
      <c r="AI3371" s="43" t="e">
        <f>_xll.qlIndexFixing($Y$6,$AC3371,TRUE,trigger)</f>
        <v>#NUM!</v>
      </c>
      <c r="AJ3371" s="45" t="e">
        <f t="shared" si="119"/>
        <v>#NUM!</v>
      </c>
    </row>
    <row r="3372" spans="28:36" x14ac:dyDescent="0.2">
      <c r="AB3372" s="114" t="s">
        <v>87</v>
      </c>
      <c r="AC3372" s="40">
        <f>_xll.qlInterestRateIndexFixingDate($Y$21,AD3372)</f>
        <v>63048</v>
      </c>
      <c r="AD3372" s="40">
        <f>_xll.qlCalendarAdvance(calendar,$AD3371,AB3372,,,trigger)</f>
        <v>63052</v>
      </c>
      <c r="AE3372" s="40">
        <f>_xll.qlInterestRateIndexMaturity($Y$21,AD3372,)</f>
        <v>63144</v>
      </c>
      <c r="AF3372" s="43" t="e">
        <f>_xll.qlTenorBasisValue(TenorBasis3M,AD3372,_xll.ohTrigger(trigger,$Y$36))</f>
        <v>#NUM!</v>
      </c>
      <c r="AG3372" s="82" t="e">
        <f t="shared" si="118"/>
        <v>#NUM!</v>
      </c>
      <c r="AH3372" s="82">
        <f>_xll.qlIndexFixing($Y$21,$AC3372,TRUE,_xll.ohTrigger(trigger))</f>
        <v>1.3640175673526721E-2</v>
      </c>
      <c r="AI3372" s="43" t="e">
        <f>_xll.qlIndexFixing($Y$6,$AC3372,TRUE,trigger)</f>
        <v>#NUM!</v>
      </c>
      <c r="AJ3372" s="45" t="e">
        <f t="shared" si="119"/>
        <v>#NUM!</v>
      </c>
    </row>
    <row r="3373" spans="28:36" x14ac:dyDescent="0.2">
      <c r="AB3373" s="114" t="s">
        <v>87</v>
      </c>
      <c r="AC3373" s="40">
        <f>_xll.qlInterestRateIndexFixingDate($Y$21,AD3373)</f>
        <v>63055</v>
      </c>
      <c r="AD3373" s="40">
        <f>_xll.qlCalendarAdvance(calendar,$AD3372,AB3373,,,trigger)</f>
        <v>63059</v>
      </c>
      <c r="AE3373" s="40">
        <f>_xll.qlInterestRateIndexMaturity($Y$21,AD3373,)</f>
        <v>63151</v>
      </c>
      <c r="AF3373" s="43" t="e">
        <f>_xll.qlTenorBasisValue(TenorBasis3M,AD3373,_xll.ohTrigger(trigger,$Y$36))</f>
        <v>#NUM!</v>
      </c>
      <c r="AG3373" s="82" t="e">
        <f t="shared" si="118"/>
        <v>#NUM!</v>
      </c>
      <c r="AH3373" s="82">
        <f>_xll.qlIndexFixing($Y$21,$AC3373,TRUE,_xll.ohTrigger(trigger))</f>
        <v>1.3642275488684127E-2</v>
      </c>
      <c r="AI3373" s="43" t="e">
        <f>_xll.qlIndexFixing($Y$6,$AC3373,TRUE,trigger)</f>
        <v>#NUM!</v>
      </c>
      <c r="AJ3373" s="45" t="e">
        <f t="shared" si="119"/>
        <v>#NUM!</v>
      </c>
    </row>
    <row r="3374" spans="28:36" x14ac:dyDescent="0.2">
      <c r="AB3374" s="114" t="s">
        <v>87</v>
      </c>
      <c r="AC3374" s="40">
        <f>_xll.qlInterestRateIndexFixingDate($Y$21,AD3374)</f>
        <v>63062</v>
      </c>
      <c r="AD3374" s="40">
        <f>_xll.qlCalendarAdvance(calendar,$AD3373,AB3374,,,trigger)</f>
        <v>63066</v>
      </c>
      <c r="AE3374" s="40">
        <f>_xll.qlInterestRateIndexMaturity($Y$21,AD3374,)</f>
        <v>63158</v>
      </c>
      <c r="AF3374" s="43" t="e">
        <f>_xll.qlTenorBasisValue(TenorBasis3M,AD3374,_xll.ohTrigger(trigger,$Y$36))</f>
        <v>#NUM!</v>
      </c>
      <c r="AG3374" s="82" t="e">
        <f t="shared" si="118"/>
        <v>#NUM!</v>
      </c>
      <c r="AH3374" s="82">
        <f>_xll.qlIndexFixing($Y$21,$AC3374,TRUE,_xll.ohTrigger(trigger))</f>
        <v>1.3644361850762012E-2</v>
      </c>
      <c r="AI3374" s="43" t="e">
        <f>_xll.qlIndexFixing($Y$6,$AC3374,TRUE,trigger)</f>
        <v>#NUM!</v>
      </c>
      <c r="AJ3374" s="45" t="e">
        <f t="shared" si="119"/>
        <v>#NUM!</v>
      </c>
    </row>
    <row r="3375" spans="28:36" x14ac:dyDescent="0.2">
      <c r="AB3375" s="114" t="s">
        <v>87</v>
      </c>
      <c r="AC3375" s="40">
        <f>_xll.qlInterestRateIndexFixingDate($Y$21,AD3375)</f>
        <v>63069</v>
      </c>
      <c r="AD3375" s="40">
        <f>_xll.qlCalendarAdvance(calendar,$AD3374,AB3375,,,trigger)</f>
        <v>63073</v>
      </c>
      <c r="AE3375" s="40">
        <f>_xll.qlInterestRateIndexMaturity($Y$21,AD3375,)</f>
        <v>63164</v>
      </c>
      <c r="AF3375" s="43" t="e">
        <f>_xll.qlTenorBasisValue(TenorBasis3M,AD3375,_xll.ohTrigger(trigger,$Y$36))</f>
        <v>#NUM!</v>
      </c>
      <c r="AG3375" s="82" t="e">
        <f t="shared" si="118"/>
        <v>#NUM!</v>
      </c>
      <c r="AH3375" s="82">
        <f>_xll.qlIndexFixing($Y$21,$AC3375,TRUE,_xll.ohTrigger(trigger))</f>
        <v>1.3646030897425524E-2</v>
      </c>
      <c r="AI3375" s="43" t="e">
        <f>_xll.qlIndexFixing($Y$6,$AC3375,TRUE,trigger)</f>
        <v>#NUM!</v>
      </c>
      <c r="AJ3375" s="45" t="e">
        <f t="shared" si="119"/>
        <v>#NUM!</v>
      </c>
    </row>
    <row r="3376" spans="28:36" x14ac:dyDescent="0.2">
      <c r="AB3376" s="114" t="s">
        <v>87</v>
      </c>
      <c r="AC3376" s="40">
        <f>_xll.qlInterestRateIndexFixingDate($Y$21,AD3376)</f>
        <v>63076</v>
      </c>
      <c r="AD3376" s="40">
        <f>_xll.qlCalendarAdvance(calendar,$AD3375,AB3376,,,trigger)</f>
        <v>63080</v>
      </c>
      <c r="AE3376" s="40">
        <f>_xll.qlInterestRateIndexMaturity($Y$21,AD3376,)</f>
        <v>63171</v>
      </c>
      <c r="AF3376" s="43" t="e">
        <f>_xll.qlTenorBasisValue(TenorBasis3M,AD3376,_xll.ohTrigger(trigger,$Y$36))</f>
        <v>#NUM!</v>
      </c>
      <c r="AG3376" s="82" t="e">
        <f t="shared" si="118"/>
        <v>#NUM!</v>
      </c>
      <c r="AH3376" s="82">
        <f>_xll.qlIndexFixing($Y$21,$AC3376,TRUE,_xll.ohTrigger(trigger))</f>
        <v>1.3648091236243762E-2</v>
      </c>
      <c r="AI3376" s="43" t="e">
        <f>_xll.qlIndexFixing($Y$6,$AC3376,TRUE,trigger)</f>
        <v>#NUM!</v>
      </c>
      <c r="AJ3376" s="45" t="e">
        <f t="shared" si="119"/>
        <v>#NUM!</v>
      </c>
    </row>
    <row r="3377" spans="28:36" x14ac:dyDescent="0.2">
      <c r="AB3377" s="114" t="s">
        <v>87</v>
      </c>
      <c r="AC3377" s="40">
        <f>_xll.qlInterestRateIndexFixingDate($Y$21,AD3377)</f>
        <v>63083</v>
      </c>
      <c r="AD3377" s="40">
        <f>_xll.qlCalendarAdvance(calendar,$AD3376,AB3377,,,trigger)</f>
        <v>63087</v>
      </c>
      <c r="AE3377" s="40">
        <f>_xll.qlInterestRateIndexMaturity($Y$21,AD3377,)</f>
        <v>63178</v>
      </c>
      <c r="AF3377" s="43" t="e">
        <f>_xll.qlTenorBasisValue(TenorBasis3M,AD3377,_xll.ohTrigger(trigger,$Y$36))</f>
        <v>#NUM!</v>
      </c>
      <c r="AG3377" s="82" t="e">
        <f t="shared" si="118"/>
        <v>#NUM!</v>
      </c>
      <c r="AH3377" s="82">
        <f>_xll.qlIndexFixing($Y$21,$AC3377,TRUE,_xll.ohTrigger(trigger))</f>
        <v>1.3650138122417286E-2</v>
      </c>
      <c r="AI3377" s="43" t="e">
        <f>_xll.qlIndexFixing($Y$6,$AC3377,TRUE,trigger)</f>
        <v>#NUM!</v>
      </c>
      <c r="AJ3377" s="45" t="e">
        <f t="shared" si="119"/>
        <v>#NUM!</v>
      </c>
    </row>
    <row r="3378" spans="28:36" x14ac:dyDescent="0.2">
      <c r="AB3378" s="114" t="s">
        <v>87</v>
      </c>
      <c r="AC3378" s="40">
        <f>_xll.qlInterestRateIndexFixingDate($Y$21,AD3378)</f>
        <v>63090</v>
      </c>
      <c r="AD3378" s="40">
        <f>_xll.qlCalendarAdvance(calendar,$AD3377,AB3378,,,trigger)</f>
        <v>63094</v>
      </c>
      <c r="AE3378" s="40">
        <f>_xll.qlInterestRateIndexMaturity($Y$21,AD3378,)</f>
        <v>63185</v>
      </c>
      <c r="AF3378" s="43" t="e">
        <f>_xll.qlTenorBasisValue(TenorBasis3M,AD3378,_xll.ohTrigger(trigger,$Y$36))</f>
        <v>#NUM!</v>
      </c>
      <c r="AG3378" s="82" t="e">
        <f t="shared" si="118"/>
        <v>#NUM!</v>
      </c>
      <c r="AH3378" s="82">
        <f>_xll.qlIndexFixing($Y$21,$AC3378,TRUE,_xll.ohTrigger(trigger))</f>
        <v>1.3652171555923258E-2</v>
      </c>
      <c r="AI3378" s="43" t="e">
        <f>_xll.qlIndexFixing($Y$6,$AC3378,TRUE,trigger)</f>
        <v>#NUM!</v>
      </c>
      <c r="AJ3378" s="45" t="e">
        <f t="shared" si="119"/>
        <v>#NUM!</v>
      </c>
    </row>
    <row r="3379" spans="28:36" x14ac:dyDescent="0.2">
      <c r="AB3379" s="114" t="s">
        <v>87</v>
      </c>
      <c r="AC3379" s="40">
        <f>_xll.qlInterestRateIndexFixingDate($Y$21,AD3379)</f>
        <v>63097</v>
      </c>
      <c r="AD3379" s="40">
        <f>_xll.qlCalendarAdvance(calendar,$AD3378,AB3379,,,trigger)</f>
        <v>63101</v>
      </c>
      <c r="AE3379" s="40">
        <f>_xll.qlInterestRateIndexMaturity($Y$21,AD3379,)</f>
        <v>63193</v>
      </c>
      <c r="AF3379" s="43" t="e">
        <f>_xll.qlTenorBasisValue(TenorBasis3M,AD3379,_xll.ohTrigger(trigger,$Y$36))</f>
        <v>#NUM!</v>
      </c>
      <c r="AG3379" s="82" t="e">
        <f t="shared" si="118"/>
        <v>#NUM!</v>
      </c>
      <c r="AH3379" s="82">
        <f>_xll.qlIndexFixing($Y$21,$AC3379,TRUE,_xll.ohTrigger(trigger))</f>
        <v>1.3654591864187078E-2</v>
      </c>
      <c r="AI3379" s="43" t="e">
        <f>_xll.qlIndexFixing($Y$6,$AC3379,TRUE,trigger)</f>
        <v>#NUM!</v>
      </c>
      <c r="AJ3379" s="45" t="e">
        <f t="shared" si="119"/>
        <v>#NUM!</v>
      </c>
    </row>
    <row r="3380" spans="28:36" x14ac:dyDescent="0.2">
      <c r="AB3380" s="114" t="s">
        <v>87</v>
      </c>
      <c r="AC3380" s="40">
        <f>_xll.qlInterestRateIndexFixingDate($Y$21,AD3380)</f>
        <v>63104</v>
      </c>
      <c r="AD3380" s="40">
        <f>_xll.qlCalendarAdvance(calendar,$AD3379,AB3380,,,trigger)</f>
        <v>63108</v>
      </c>
      <c r="AE3380" s="40">
        <f>_xll.qlInterestRateIndexMaturity($Y$21,AD3380,)</f>
        <v>63200</v>
      </c>
      <c r="AF3380" s="43" t="e">
        <f>_xll.qlTenorBasisValue(TenorBasis3M,AD3380,_xll.ohTrigger(trigger,$Y$36))</f>
        <v>#NUM!</v>
      </c>
      <c r="AG3380" s="82" t="e">
        <f t="shared" si="118"/>
        <v>#NUM!</v>
      </c>
      <c r="AH3380" s="82">
        <f>_xll.qlIndexFixing($Y$21,$AC3380,TRUE,_xll.ohTrigger(trigger))</f>
        <v>1.3656597507330817E-2</v>
      </c>
      <c r="AI3380" s="43" t="e">
        <f>_xll.qlIndexFixing($Y$6,$AC3380,TRUE,trigger)</f>
        <v>#NUM!</v>
      </c>
      <c r="AJ3380" s="45" t="e">
        <f t="shared" si="119"/>
        <v>#NUM!</v>
      </c>
    </row>
    <row r="3381" spans="28:36" x14ac:dyDescent="0.2">
      <c r="AB3381" s="114" t="s">
        <v>87</v>
      </c>
      <c r="AC3381" s="40">
        <f>_xll.qlInterestRateIndexFixingDate($Y$21,AD3381)</f>
        <v>63111</v>
      </c>
      <c r="AD3381" s="40">
        <f>_xll.qlCalendarAdvance(calendar,$AD3380,AB3381,,,trigger)</f>
        <v>63115</v>
      </c>
      <c r="AE3381" s="40">
        <f>_xll.qlInterestRateIndexMaturity($Y$21,AD3381,)</f>
        <v>63207</v>
      </c>
      <c r="AF3381" s="43" t="e">
        <f>_xll.qlTenorBasisValue(TenorBasis3M,AD3381,_xll.ohTrigger(trigger,$Y$36))</f>
        <v>#NUM!</v>
      </c>
      <c r="AG3381" s="82" t="e">
        <f t="shared" si="118"/>
        <v>#NUM!</v>
      </c>
      <c r="AH3381" s="82">
        <f>_xll.qlIndexFixing($Y$21,$AC3381,TRUE,_xll.ohTrigger(trigger))</f>
        <v>1.3658589697248199E-2</v>
      </c>
      <c r="AI3381" s="43" t="e">
        <f>_xll.qlIndexFixing($Y$6,$AC3381,TRUE,trigger)</f>
        <v>#NUM!</v>
      </c>
      <c r="AJ3381" s="45" t="e">
        <f t="shared" si="119"/>
        <v>#NUM!</v>
      </c>
    </row>
    <row r="3382" spans="28:36" x14ac:dyDescent="0.2">
      <c r="AB3382" s="114" t="s">
        <v>87</v>
      </c>
      <c r="AC3382" s="40">
        <f>_xll.qlInterestRateIndexFixingDate($Y$21,AD3382)</f>
        <v>63118</v>
      </c>
      <c r="AD3382" s="40">
        <f>_xll.qlCalendarAdvance(calendar,$AD3381,AB3382,,,trigger)</f>
        <v>63122</v>
      </c>
      <c r="AE3382" s="40">
        <f>_xll.qlInterestRateIndexMaturity($Y$21,AD3382,)</f>
        <v>63214</v>
      </c>
      <c r="AF3382" s="43" t="e">
        <f>_xll.qlTenorBasisValue(TenorBasis3M,AD3382,_xll.ohTrigger(trigger,$Y$36))</f>
        <v>#NUM!</v>
      </c>
      <c r="AG3382" s="82" t="e">
        <f t="shared" si="118"/>
        <v>#NUM!</v>
      </c>
      <c r="AH3382" s="82">
        <f>_xll.qlIndexFixing($Y$21,$AC3382,TRUE,_xll.ohTrigger(trigger))</f>
        <v>1.366056843391663E-2</v>
      </c>
      <c r="AI3382" s="43" t="e">
        <f>_xll.qlIndexFixing($Y$6,$AC3382,TRUE,trigger)</f>
        <v>#NUM!</v>
      </c>
      <c r="AJ3382" s="45" t="e">
        <f t="shared" si="119"/>
        <v>#NUM!</v>
      </c>
    </row>
    <row r="3383" spans="28:36" x14ac:dyDescent="0.2">
      <c r="AB3383" s="114" t="s">
        <v>87</v>
      </c>
      <c r="AC3383" s="40">
        <f>_xll.qlInterestRateIndexFixingDate($Y$21,AD3383)</f>
        <v>63125</v>
      </c>
      <c r="AD3383" s="40">
        <f>_xll.qlCalendarAdvance(calendar,$AD3382,AB3383,,,trigger)</f>
        <v>63129</v>
      </c>
      <c r="AE3383" s="40">
        <f>_xll.qlInterestRateIndexMaturity($Y$21,AD3383,)</f>
        <v>63221</v>
      </c>
      <c r="AF3383" s="43" t="e">
        <f>_xll.qlTenorBasisValue(TenorBasis3M,AD3383,_xll.ohTrigger(trigger,$Y$36))</f>
        <v>#NUM!</v>
      </c>
      <c r="AG3383" s="82" t="e">
        <f t="shared" si="118"/>
        <v>#NUM!</v>
      </c>
      <c r="AH3383" s="82">
        <f>_xll.qlIndexFixing($Y$21,$AC3383,TRUE,_xll.ohTrigger(trigger))</f>
        <v>1.3662533717316126E-2</v>
      </c>
      <c r="AI3383" s="43" t="e">
        <f>_xll.qlIndexFixing($Y$6,$AC3383,TRUE,trigger)</f>
        <v>#NUM!</v>
      </c>
      <c r="AJ3383" s="45" t="e">
        <f t="shared" si="119"/>
        <v>#NUM!</v>
      </c>
    </row>
    <row r="3384" spans="28:36" x14ac:dyDescent="0.2">
      <c r="AB3384" s="114" t="s">
        <v>87</v>
      </c>
      <c r="AC3384" s="40">
        <f>_xll.qlInterestRateIndexFixingDate($Y$21,AD3384)</f>
        <v>63132</v>
      </c>
      <c r="AD3384" s="40">
        <f>_xll.qlCalendarAdvance(calendar,$AD3383,AB3384,,,trigger)</f>
        <v>63136</v>
      </c>
      <c r="AE3384" s="40">
        <f>_xll.qlInterestRateIndexMaturity($Y$21,AD3384,)</f>
        <v>63228</v>
      </c>
      <c r="AF3384" s="43" t="e">
        <f>_xll.qlTenorBasisValue(TenorBasis3M,AD3384,_xll.ohTrigger(trigger,$Y$36))</f>
        <v>#NUM!</v>
      </c>
      <c r="AG3384" s="82" t="e">
        <f t="shared" si="118"/>
        <v>#NUM!</v>
      </c>
      <c r="AH3384" s="82">
        <f>_xll.qlIndexFixing($Y$21,$AC3384,TRUE,_xll.ohTrigger(trigger))</f>
        <v>1.3664485547425836E-2</v>
      </c>
      <c r="AI3384" s="43" t="e">
        <f>_xll.qlIndexFixing($Y$6,$AC3384,TRUE,trigger)</f>
        <v>#NUM!</v>
      </c>
      <c r="AJ3384" s="45" t="e">
        <f t="shared" si="119"/>
        <v>#NUM!</v>
      </c>
    </row>
    <row r="3385" spans="28:36" x14ac:dyDescent="0.2">
      <c r="AB3385" s="114" t="s">
        <v>87</v>
      </c>
      <c r="AC3385" s="40">
        <f>_xll.qlInterestRateIndexFixingDate($Y$21,AD3385)</f>
        <v>63139</v>
      </c>
      <c r="AD3385" s="40">
        <f>_xll.qlCalendarAdvance(calendar,$AD3384,AB3385,,,trigger)</f>
        <v>63143</v>
      </c>
      <c r="AE3385" s="40">
        <f>_xll.qlInterestRateIndexMaturity($Y$21,AD3385,)</f>
        <v>63235</v>
      </c>
      <c r="AF3385" s="43" t="e">
        <f>_xll.qlTenorBasisValue(TenorBasis3M,AD3385,_xll.ohTrigger(trigger,$Y$36))</f>
        <v>#NUM!</v>
      </c>
      <c r="AG3385" s="82" t="e">
        <f t="shared" si="118"/>
        <v>#NUM!</v>
      </c>
      <c r="AH3385" s="82">
        <f>_xll.qlIndexFixing($Y$21,$AC3385,TRUE,_xll.ohTrigger(trigger))</f>
        <v>1.3666423924224907E-2</v>
      </c>
      <c r="AI3385" s="43" t="e">
        <f>_xll.qlIndexFixing($Y$6,$AC3385,TRUE,trigger)</f>
        <v>#NUM!</v>
      </c>
      <c r="AJ3385" s="45" t="e">
        <f t="shared" si="119"/>
        <v>#NUM!</v>
      </c>
    </row>
    <row r="3386" spans="28:36" x14ac:dyDescent="0.2">
      <c r="AB3386" s="114" t="s">
        <v>87</v>
      </c>
      <c r="AC3386" s="40">
        <f>_xll.qlInterestRateIndexFixingDate($Y$21,AD3386)</f>
        <v>63146</v>
      </c>
      <c r="AD3386" s="40">
        <f>_xll.qlCalendarAdvance(calendar,$AD3385,AB3386,,,trigger)</f>
        <v>63150</v>
      </c>
      <c r="AE3386" s="40">
        <f>_xll.qlInterestRateIndexMaturity($Y$21,AD3386,)</f>
        <v>63242</v>
      </c>
      <c r="AF3386" s="43" t="e">
        <f>_xll.qlTenorBasisValue(TenorBasis3M,AD3386,_xll.ohTrigger(trigger,$Y$36))</f>
        <v>#NUM!</v>
      </c>
      <c r="AG3386" s="82" t="e">
        <f t="shared" si="118"/>
        <v>#NUM!</v>
      </c>
      <c r="AH3386" s="82">
        <f>_xll.qlIndexFixing($Y$21,$AC3386,TRUE,_xll.ohTrigger(trigger))</f>
        <v>1.3668348847696831E-2</v>
      </c>
      <c r="AI3386" s="43" t="e">
        <f>_xll.qlIndexFixing($Y$6,$AC3386,TRUE,trigger)</f>
        <v>#NUM!</v>
      </c>
      <c r="AJ3386" s="45" t="e">
        <f t="shared" si="119"/>
        <v>#NUM!</v>
      </c>
    </row>
    <row r="3387" spans="28:36" x14ac:dyDescent="0.2">
      <c r="AB3387" s="114" t="s">
        <v>87</v>
      </c>
      <c r="AC3387" s="40">
        <f>_xll.qlInterestRateIndexFixingDate($Y$21,AD3387)</f>
        <v>63153</v>
      </c>
      <c r="AD3387" s="40">
        <f>_xll.qlCalendarAdvance(calendar,$AD3386,AB3387,,,trigger)</f>
        <v>63157</v>
      </c>
      <c r="AE3387" s="40">
        <f>_xll.qlInterestRateIndexMaturity($Y$21,AD3387,)</f>
        <v>63248</v>
      </c>
      <c r="AF3387" s="43" t="e">
        <f>_xll.qlTenorBasisValue(TenorBasis3M,AD3387,_xll.ohTrigger(trigger,$Y$36))</f>
        <v>#NUM!</v>
      </c>
      <c r="AG3387" s="82" t="e">
        <f t="shared" si="118"/>
        <v>#NUM!</v>
      </c>
      <c r="AH3387" s="82">
        <f>_xll.qlIndexFixing($Y$21,$AC3387,TRUE,_xll.ohTrigger(trigger))</f>
        <v>1.3669867084100088E-2</v>
      </c>
      <c r="AI3387" s="43" t="e">
        <f>_xll.qlIndexFixing($Y$6,$AC3387,TRUE,trigger)</f>
        <v>#NUM!</v>
      </c>
      <c r="AJ3387" s="45" t="e">
        <f t="shared" si="119"/>
        <v>#NUM!</v>
      </c>
    </row>
    <row r="3388" spans="28:36" x14ac:dyDescent="0.2">
      <c r="AB3388" s="114" t="s">
        <v>87</v>
      </c>
      <c r="AC3388" s="40">
        <f>_xll.qlInterestRateIndexFixingDate($Y$21,AD3388)</f>
        <v>63160</v>
      </c>
      <c r="AD3388" s="40">
        <f>_xll.qlCalendarAdvance(calendar,$AD3387,AB3388,,,trigger)</f>
        <v>63164</v>
      </c>
      <c r="AE3388" s="40">
        <f>_xll.qlInterestRateIndexMaturity($Y$21,AD3388,)</f>
        <v>63254</v>
      </c>
      <c r="AF3388" s="43" t="e">
        <f>_xll.qlTenorBasisValue(TenorBasis3M,AD3388,_xll.ohTrigger(trigger,$Y$36))</f>
        <v>#NUM!</v>
      </c>
      <c r="AG3388" s="82" t="e">
        <f t="shared" si="118"/>
        <v>#NUM!</v>
      </c>
      <c r="AH3388" s="82">
        <f>_xll.qlIndexFixing($Y$21,$AC3388,TRUE,_xll.ohTrigger(trigger))</f>
        <v>1.3671373570202761E-2</v>
      </c>
      <c r="AI3388" s="43" t="e">
        <f>_xll.qlIndexFixing($Y$6,$AC3388,TRUE,trigger)</f>
        <v>#NUM!</v>
      </c>
      <c r="AJ3388" s="45" t="e">
        <f t="shared" si="119"/>
        <v>#NUM!</v>
      </c>
    </row>
    <row r="3389" spans="28:36" x14ac:dyDescent="0.2">
      <c r="AB3389" s="114" t="s">
        <v>87</v>
      </c>
      <c r="AC3389" s="40">
        <f>_xll.qlInterestRateIndexFixingDate($Y$21,AD3389)</f>
        <v>63167</v>
      </c>
      <c r="AD3389" s="40">
        <f>_xll.qlCalendarAdvance(calendar,$AD3388,AB3389,,,trigger)</f>
        <v>63171</v>
      </c>
      <c r="AE3389" s="40">
        <f>_xll.qlInterestRateIndexMaturity($Y$21,AD3389,)</f>
        <v>63261</v>
      </c>
      <c r="AF3389" s="43" t="e">
        <f>_xll.qlTenorBasisValue(TenorBasis3M,AD3389,_xll.ohTrigger(trigger,$Y$36))</f>
        <v>#NUM!</v>
      </c>
      <c r="AG3389" s="82" t="e">
        <f t="shared" si="118"/>
        <v>#NUM!</v>
      </c>
      <c r="AH3389" s="82">
        <f>_xll.qlIndexFixing($Y$21,$AC3389,TRUE,_xll.ohTrigger(trigger))</f>
        <v>1.3673259912439839E-2</v>
      </c>
      <c r="AI3389" s="43" t="e">
        <f>_xll.qlIndexFixing($Y$6,$AC3389,TRUE,trigger)</f>
        <v>#NUM!</v>
      </c>
      <c r="AJ3389" s="45" t="e">
        <f t="shared" si="119"/>
        <v>#NUM!</v>
      </c>
    </row>
    <row r="3390" spans="28:36" x14ac:dyDescent="0.2">
      <c r="AB3390" s="114" t="s">
        <v>87</v>
      </c>
      <c r="AC3390" s="40">
        <f>_xll.qlInterestRateIndexFixingDate($Y$21,AD3390)</f>
        <v>63174</v>
      </c>
      <c r="AD3390" s="40">
        <f>_xll.qlCalendarAdvance(calendar,$AD3389,AB3390,,,trigger)</f>
        <v>63178</v>
      </c>
      <c r="AE3390" s="40">
        <f>_xll.qlInterestRateIndexMaturity($Y$21,AD3390,)</f>
        <v>63268</v>
      </c>
      <c r="AF3390" s="43" t="e">
        <f>_xll.qlTenorBasisValue(TenorBasis3M,AD3390,_xll.ohTrigger(trigger,$Y$36))</f>
        <v>#NUM!</v>
      </c>
      <c r="AG3390" s="82" t="e">
        <f t="shared" si="118"/>
        <v>#NUM!</v>
      </c>
      <c r="AH3390" s="82">
        <f>_xll.qlIndexFixing($Y$21,$AC3390,TRUE,_xll.ohTrigger(trigger))</f>
        <v>1.367513280227417E-2</v>
      </c>
      <c r="AI3390" s="43" t="e">
        <f>_xll.qlIndexFixing($Y$6,$AC3390,TRUE,trigger)</f>
        <v>#NUM!</v>
      </c>
      <c r="AJ3390" s="45" t="e">
        <f t="shared" si="119"/>
        <v>#NUM!</v>
      </c>
    </row>
    <row r="3391" spans="28:36" x14ac:dyDescent="0.2">
      <c r="AB3391" s="114" t="s">
        <v>87</v>
      </c>
      <c r="AC3391" s="40">
        <f>_xll.qlInterestRateIndexFixingDate($Y$21,AD3391)</f>
        <v>63180</v>
      </c>
      <c r="AD3391" s="40">
        <f>_xll.qlCalendarAdvance(calendar,$AD3390,AB3391,,,trigger)</f>
        <v>63185</v>
      </c>
      <c r="AE3391" s="40">
        <f>_xll.qlInterestRateIndexMaturity($Y$21,AD3391,)</f>
        <v>63276</v>
      </c>
      <c r="AF3391" s="43" t="e">
        <f>_xll.qlTenorBasisValue(TenorBasis3M,AD3391,_xll.ohTrigger(trigger,$Y$36))</f>
        <v>#NUM!</v>
      </c>
      <c r="AG3391" s="82" t="e">
        <f t="shared" si="118"/>
        <v>#NUM!</v>
      </c>
      <c r="AH3391" s="82">
        <f>_xll.qlIndexFixing($Y$21,$AC3391,TRUE,_xll.ohTrigger(trigger))</f>
        <v>1.3677381989592702E-2</v>
      </c>
      <c r="AI3391" s="43" t="e">
        <f>_xll.qlIndexFixing($Y$6,$AC3391,TRUE,trigger)</f>
        <v>#NUM!</v>
      </c>
      <c r="AJ3391" s="45" t="e">
        <f t="shared" si="119"/>
        <v>#NUM!</v>
      </c>
    </row>
    <row r="3392" spans="28:36" x14ac:dyDescent="0.2">
      <c r="AB3392" s="114" t="s">
        <v>87</v>
      </c>
      <c r="AC3392" s="40">
        <f>_xll.qlInterestRateIndexFixingDate($Y$21,AD3392)</f>
        <v>63188</v>
      </c>
      <c r="AD3392" s="40">
        <f>_xll.qlCalendarAdvance(calendar,$AD3391,AB3392,,,trigger)</f>
        <v>63192</v>
      </c>
      <c r="AE3392" s="40">
        <f>_xll.qlInterestRateIndexMaturity($Y$21,AD3392,)</f>
        <v>63282</v>
      </c>
      <c r="AF3392" s="43" t="e">
        <f>_xll.qlTenorBasisValue(TenorBasis3M,AD3392,_xll.ohTrigger(trigger,$Y$36))</f>
        <v>#NUM!</v>
      </c>
      <c r="AG3392" s="82" t="e">
        <f t="shared" si="118"/>
        <v>#NUM!</v>
      </c>
      <c r="AH3392" s="82">
        <f>_xll.qlIndexFixing($Y$21,$AC3392,TRUE,_xll.ohTrigger(trigger))</f>
        <v>1.3678838224652878E-2</v>
      </c>
      <c r="AI3392" s="43" t="e">
        <f>_xll.qlIndexFixing($Y$6,$AC3392,TRUE,trigger)</f>
        <v>#NUM!</v>
      </c>
      <c r="AJ3392" s="45" t="e">
        <f t="shared" si="119"/>
        <v>#NUM!</v>
      </c>
    </row>
    <row r="3393" spans="28:36" x14ac:dyDescent="0.2">
      <c r="AB3393" s="114" t="s">
        <v>87</v>
      </c>
      <c r="AC3393" s="40">
        <f>_xll.qlInterestRateIndexFixingDate($Y$21,AD3393)</f>
        <v>63195</v>
      </c>
      <c r="AD3393" s="40">
        <f>_xll.qlCalendarAdvance(calendar,$AD3392,AB3393,,,trigger)</f>
        <v>63199</v>
      </c>
      <c r="AE3393" s="40">
        <f>_xll.qlInterestRateIndexMaturity($Y$21,AD3393,)</f>
        <v>63289</v>
      </c>
      <c r="AF3393" s="43" t="e">
        <f>_xll.qlTenorBasisValue(TenorBasis3M,AD3393,_xll.ohTrigger(trigger,$Y$36))</f>
        <v>#NUM!</v>
      </c>
      <c r="AG3393" s="82" t="e">
        <f t="shared" si="118"/>
        <v>#NUM!</v>
      </c>
      <c r="AH3393" s="82">
        <f>_xll.qlIndexFixing($Y$21,$AC3393,TRUE,_xll.ohTrigger(trigger))</f>
        <v>1.3680670757161728E-2</v>
      </c>
      <c r="AI3393" s="43" t="e">
        <f>_xll.qlIndexFixing($Y$6,$AC3393,TRUE,trigger)</f>
        <v>#NUM!</v>
      </c>
      <c r="AJ3393" s="45" t="e">
        <f t="shared" si="119"/>
        <v>#NUM!</v>
      </c>
    </row>
    <row r="3394" spans="28:36" x14ac:dyDescent="0.2">
      <c r="AB3394" s="114" t="s">
        <v>87</v>
      </c>
      <c r="AC3394" s="40">
        <f>_xll.qlInterestRateIndexFixingDate($Y$21,AD3394)</f>
        <v>63202</v>
      </c>
      <c r="AD3394" s="40">
        <f>_xll.qlCalendarAdvance(calendar,$AD3393,AB3394,,,trigger)</f>
        <v>63206</v>
      </c>
      <c r="AE3394" s="40">
        <f>_xll.qlInterestRateIndexMaturity($Y$21,AD3394,)</f>
        <v>63296</v>
      </c>
      <c r="AF3394" s="43" t="e">
        <f>_xll.qlTenorBasisValue(TenorBasis3M,AD3394,_xll.ohTrigger(trigger,$Y$36))</f>
        <v>#NUM!</v>
      </c>
      <c r="AG3394" s="82" t="e">
        <f t="shared" si="118"/>
        <v>#NUM!</v>
      </c>
      <c r="AH3394" s="82">
        <f>_xll.qlIndexFixing($Y$21,$AC3394,TRUE,_xll.ohTrigger(trigger))</f>
        <v>1.3682489837190559E-2</v>
      </c>
      <c r="AI3394" s="43" t="e">
        <f>_xll.qlIndexFixing($Y$6,$AC3394,TRUE,trigger)</f>
        <v>#NUM!</v>
      </c>
      <c r="AJ3394" s="45" t="e">
        <f t="shared" si="119"/>
        <v>#NUM!</v>
      </c>
    </row>
    <row r="3395" spans="28:36" x14ac:dyDescent="0.2">
      <c r="AB3395" s="114" t="s">
        <v>87</v>
      </c>
      <c r="AC3395" s="40">
        <f>_xll.qlInterestRateIndexFixingDate($Y$21,AD3395)</f>
        <v>63209</v>
      </c>
      <c r="AD3395" s="40">
        <f>_xll.qlCalendarAdvance(calendar,$AD3394,AB3395,,,trigger)</f>
        <v>63213</v>
      </c>
      <c r="AE3395" s="40">
        <f>_xll.qlInterestRateIndexMaturity($Y$21,AD3395,)</f>
        <v>63303</v>
      </c>
      <c r="AF3395" s="43" t="e">
        <f>_xll.qlTenorBasisValue(TenorBasis3M,AD3395,_xll.ohTrigger(trigger,$Y$36))</f>
        <v>#NUM!</v>
      </c>
      <c r="AG3395" s="82" t="e">
        <f t="shared" si="118"/>
        <v>#NUM!</v>
      </c>
      <c r="AH3395" s="82">
        <f>_xll.qlIndexFixing($Y$21,$AC3395,TRUE,_xll.ohTrigger(trigger))</f>
        <v>1.3684295464723384E-2</v>
      </c>
      <c r="AI3395" s="43" t="e">
        <f>_xll.qlIndexFixing($Y$6,$AC3395,TRUE,trigger)</f>
        <v>#NUM!</v>
      </c>
      <c r="AJ3395" s="45" t="e">
        <f t="shared" si="119"/>
        <v>#NUM!</v>
      </c>
    </row>
    <row r="3396" spans="28:36" x14ac:dyDescent="0.2">
      <c r="AB3396" s="114" t="s">
        <v>87</v>
      </c>
      <c r="AC3396" s="40">
        <f>_xll.qlInterestRateIndexFixingDate($Y$21,AD3396)</f>
        <v>63216</v>
      </c>
      <c r="AD3396" s="40">
        <f>_xll.qlCalendarAdvance(calendar,$AD3395,AB3396,,,trigger)</f>
        <v>63220</v>
      </c>
      <c r="AE3396" s="40">
        <f>_xll.qlInterestRateIndexMaturity($Y$21,AD3396,)</f>
        <v>63307</v>
      </c>
      <c r="AF3396" s="43" t="e">
        <f>_xll.qlTenorBasisValue(TenorBasis3M,AD3396,_xll.ohTrigger(trigger,$Y$36))</f>
        <v>#NUM!</v>
      </c>
      <c r="AG3396" s="82" t="e">
        <f t="shared" ref="AG3396:AG3459" si="120">AI3396</f>
        <v>#NUM!</v>
      </c>
      <c r="AH3396" s="82">
        <f>_xll.qlIndexFixing($Y$21,$AC3396,TRUE,_xll.ohTrigger(trigger))</f>
        <v>1.3684931316252024E-2</v>
      </c>
      <c r="AI3396" s="43" t="e">
        <f>_xll.qlIndexFixing($Y$6,$AC3396,TRUE,trigger)</f>
        <v>#NUM!</v>
      </c>
      <c r="AJ3396" s="45" t="e">
        <f t="shared" ref="AJ3396:AJ3459" si="121">(AH3396-AI3396)*10000</f>
        <v>#NUM!</v>
      </c>
    </row>
    <row r="3397" spans="28:36" x14ac:dyDescent="0.2">
      <c r="AB3397" s="114" t="s">
        <v>87</v>
      </c>
      <c r="AC3397" s="40">
        <f>_xll.qlInterestRateIndexFixingDate($Y$21,AD3397)</f>
        <v>63223</v>
      </c>
      <c r="AD3397" s="40">
        <f>_xll.qlCalendarAdvance(calendar,$AD3396,AB3397,,,trigger)</f>
        <v>63227</v>
      </c>
      <c r="AE3397" s="40">
        <f>_xll.qlInterestRateIndexMaturity($Y$21,AD3397,)</f>
        <v>63317</v>
      </c>
      <c r="AF3397" s="43" t="e">
        <f>_xll.qlTenorBasisValue(TenorBasis3M,AD3397,_xll.ohTrigger(trigger,$Y$36))</f>
        <v>#NUM!</v>
      </c>
      <c r="AG3397" s="82" t="e">
        <f t="shared" si="120"/>
        <v>#NUM!</v>
      </c>
      <c r="AH3397" s="82">
        <f>_xll.qlIndexFixing($Y$21,$AC3397,TRUE,_xll.ohTrigger(trigger))</f>
        <v>1.3687866362224632E-2</v>
      </c>
      <c r="AI3397" s="43" t="e">
        <f>_xll.qlIndexFixing($Y$6,$AC3397,TRUE,trigger)</f>
        <v>#NUM!</v>
      </c>
      <c r="AJ3397" s="45" t="e">
        <f t="shared" si="121"/>
        <v>#NUM!</v>
      </c>
    </row>
    <row r="3398" spans="28:36" x14ac:dyDescent="0.2">
      <c r="AB3398" s="114" t="s">
        <v>87</v>
      </c>
      <c r="AC3398" s="40">
        <f>_xll.qlInterestRateIndexFixingDate($Y$21,AD3398)</f>
        <v>63230</v>
      </c>
      <c r="AD3398" s="40">
        <f>_xll.qlCalendarAdvance(calendar,$AD3397,AB3398,,,trigger)</f>
        <v>63234</v>
      </c>
      <c r="AE3398" s="40">
        <f>_xll.qlInterestRateIndexMaturity($Y$21,AD3398,)</f>
        <v>63324</v>
      </c>
      <c r="AF3398" s="43" t="e">
        <f>_xll.qlTenorBasisValue(TenorBasis3M,AD3398,_xll.ohTrigger(trigger,$Y$36))</f>
        <v>#NUM!</v>
      </c>
      <c r="AG3398" s="82" t="e">
        <f t="shared" si="120"/>
        <v>#NUM!</v>
      </c>
      <c r="AH3398" s="82">
        <f>_xll.qlIndexFixing($Y$21,$AC3398,TRUE,_xll.ohTrigger(trigger))</f>
        <v>1.368963163215664E-2</v>
      </c>
      <c r="AI3398" s="43" t="e">
        <f>_xll.qlIndexFixing($Y$6,$AC3398,TRUE,trigger)</f>
        <v>#NUM!</v>
      </c>
      <c r="AJ3398" s="45" t="e">
        <f t="shared" si="121"/>
        <v>#NUM!</v>
      </c>
    </row>
    <row r="3399" spans="28:36" x14ac:dyDescent="0.2">
      <c r="AB3399" s="114" t="s">
        <v>87</v>
      </c>
      <c r="AC3399" s="40">
        <f>_xll.qlInterestRateIndexFixingDate($Y$21,AD3399)</f>
        <v>63237</v>
      </c>
      <c r="AD3399" s="40">
        <f>_xll.qlCalendarAdvance(calendar,$AD3398,AB3399,,,trigger)</f>
        <v>63241</v>
      </c>
      <c r="AE3399" s="40">
        <f>_xll.qlInterestRateIndexMaturity($Y$21,AD3399,)</f>
        <v>63331</v>
      </c>
      <c r="AF3399" s="43" t="e">
        <f>_xll.qlTenorBasisValue(TenorBasis3M,AD3399,_xll.ohTrigger(trigger,$Y$36))</f>
        <v>#NUM!</v>
      </c>
      <c r="AG3399" s="82" t="e">
        <f t="shared" si="120"/>
        <v>#NUM!</v>
      </c>
      <c r="AH3399" s="82">
        <f>_xll.qlIndexFixing($Y$21,$AC3399,TRUE,_xll.ohTrigger(trigger))</f>
        <v>1.3691383449519812E-2</v>
      </c>
      <c r="AI3399" s="43" t="e">
        <f>_xll.qlIndexFixing($Y$6,$AC3399,TRUE,trigger)</f>
        <v>#NUM!</v>
      </c>
      <c r="AJ3399" s="45" t="e">
        <f t="shared" si="121"/>
        <v>#NUM!</v>
      </c>
    </row>
    <row r="3400" spans="28:36" x14ac:dyDescent="0.2">
      <c r="AB3400" s="114" t="s">
        <v>87</v>
      </c>
      <c r="AC3400" s="40">
        <f>_xll.qlInterestRateIndexFixingDate($Y$21,AD3400)</f>
        <v>63244</v>
      </c>
      <c r="AD3400" s="40">
        <f>_xll.qlCalendarAdvance(calendar,$AD3399,AB3400,,,trigger)</f>
        <v>63248</v>
      </c>
      <c r="AE3400" s="40">
        <f>_xll.qlInterestRateIndexMaturity($Y$21,AD3400,)</f>
        <v>63340</v>
      </c>
      <c r="AF3400" s="43" t="e">
        <f>_xll.qlTenorBasisValue(TenorBasis3M,AD3400,_xll.ohTrigger(trigger,$Y$36))</f>
        <v>#NUM!</v>
      </c>
      <c r="AG3400" s="82" t="e">
        <f t="shared" si="120"/>
        <v>#NUM!</v>
      </c>
      <c r="AH3400" s="82">
        <f>_xll.qlIndexFixing($Y$21,$AC3400,TRUE,_xll.ohTrigger(trigger))</f>
        <v>1.3693885165880337E-2</v>
      </c>
      <c r="AI3400" s="43" t="e">
        <f>_xll.qlIndexFixing($Y$6,$AC3400,TRUE,trigger)</f>
        <v>#NUM!</v>
      </c>
      <c r="AJ3400" s="45" t="e">
        <f t="shared" si="121"/>
        <v>#NUM!</v>
      </c>
    </row>
    <row r="3401" spans="28:36" x14ac:dyDescent="0.2">
      <c r="AB3401" s="114" t="s">
        <v>87</v>
      </c>
      <c r="AC3401" s="40">
        <f>_xll.qlInterestRateIndexFixingDate($Y$21,AD3401)</f>
        <v>63251</v>
      </c>
      <c r="AD3401" s="40">
        <f>_xll.qlCalendarAdvance(calendar,$AD3400,AB3401,,,trigger)</f>
        <v>63255</v>
      </c>
      <c r="AE3401" s="40">
        <f>_xll.qlInterestRateIndexMaturity($Y$21,AD3401,)</f>
        <v>63347</v>
      </c>
      <c r="AF3401" s="43" t="e">
        <f>_xll.qlTenorBasisValue(TenorBasis3M,AD3401,_xll.ohTrigger(trigger,$Y$36))</f>
        <v>#NUM!</v>
      </c>
      <c r="AG3401" s="82" t="e">
        <f t="shared" si="120"/>
        <v>#NUM!</v>
      </c>
      <c r="AH3401" s="82">
        <f>_xll.qlIndexFixing($Y$21,$AC3401,TRUE,_xll.ohTrigger(trigger))</f>
        <v>1.3695608287114731E-2</v>
      </c>
      <c r="AI3401" s="43" t="e">
        <f>_xll.qlIndexFixing($Y$6,$AC3401,TRUE,trigger)</f>
        <v>#NUM!</v>
      </c>
      <c r="AJ3401" s="45" t="e">
        <f t="shared" si="121"/>
        <v>#NUM!</v>
      </c>
    </row>
    <row r="3402" spans="28:36" x14ac:dyDescent="0.2">
      <c r="AB3402" s="114" t="s">
        <v>87</v>
      </c>
      <c r="AC3402" s="40">
        <f>_xll.qlInterestRateIndexFixingDate($Y$21,AD3402)</f>
        <v>63258</v>
      </c>
      <c r="AD3402" s="40">
        <f>_xll.qlCalendarAdvance(calendar,$AD3401,AB3402,,,trigger)</f>
        <v>63262</v>
      </c>
      <c r="AE3402" s="40">
        <f>_xll.qlInterestRateIndexMaturity($Y$21,AD3402,)</f>
        <v>63354</v>
      </c>
      <c r="AF3402" s="43" t="e">
        <f>_xll.qlTenorBasisValue(TenorBasis3M,AD3402,_xll.ohTrigger(trigger,$Y$36))</f>
        <v>#NUM!</v>
      </c>
      <c r="AG3402" s="82" t="e">
        <f t="shared" si="120"/>
        <v>#NUM!</v>
      </c>
      <c r="AH3402" s="82">
        <f>_xll.qlIndexFixing($Y$21,$AC3402,TRUE,_xll.ohTrigger(trigger))</f>
        <v>1.3697317954719609E-2</v>
      </c>
      <c r="AI3402" s="43" t="e">
        <f>_xll.qlIndexFixing($Y$6,$AC3402,TRUE,trigger)</f>
        <v>#NUM!</v>
      </c>
      <c r="AJ3402" s="45" t="e">
        <f t="shared" si="121"/>
        <v>#NUM!</v>
      </c>
    </row>
    <row r="3403" spans="28:36" x14ac:dyDescent="0.2">
      <c r="AB3403" s="114" t="s">
        <v>87</v>
      </c>
      <c r="AC3403" s="40">
        <f>_xll.qlInterestRateIndexFixingDate($Y$21,AD3403)</f>
        <v>63265</v>
      </c>
      <c r="AD3403" s="40">
        <f>_xll.qlCalendarAdvance(calendar,$AD3402,AB3403,,,trigger)</f>
        <v>63269</v>
      </c>
      <c r="AE3403" s="40">
        <f>_xll.qlInterestRateIndexMaturity($Y$21,AD3403,)</f>
        <v>63361</v>
      </c>
      <c r="AF3403" s="43" t="e">
        <f>_xll.qlTenorBasisValue(TenorBasis3M,AD3403,_xll.ohTrigger(trigger,$Y$36))</f>
        <v>#NUM!</v>
      </c>
      <c r="AG3403" s="82" t="e">
        <f t="shared" si="120"/>
        <v>#NUM!</v>
      </c>
      <c r="AH3403" s="82">
        <f>_xll.qlIndexFixing($Y$21,$AC3403,TRUE,_xll.ohTrigger(trigger))</f>
        <v>1.3699014168676728E-2</v>
      </c>
      <c r="AI3403" s="43" t="e">
        <f>_xll.qlIndexFixing($Y$6,$AC3403,TRUE,trigger)</f>
        <v>#NUM!</v>
      </c>
      <c r="AJ3403" s="45" t="e">
        <f t="shared" si="121"/>
        <v>#NUM!</v>
      </c>
    </row>
    <row r="3404" spans="28:36" x14ac:dyDescent="0.2">
      <c r="AB3404" s="114" t="s">
        <v>87</v>
      </c>
      <c r="AC3404" s="40">
        <f>_xll.qlInterestRateIndexFixingDate($Y$21,AD3404)</f>
        <v>63270</v>
      </c>
      <c r="AD3404" s="40">
        <f>_xll.qlCalendarAdvance(calendar,$AD3403,AB3404,,,trigger)</f>
        <v>63276</v>
      </c>
      <c r="AE3404" s="40">
        <f>_xll.qlInterestRateIndexMaturity($Y$21,AD3404,)</f>
        <v>63368</v>
      </c>
      <c r="AF3404" s="43" t="e">
        <f>_xll.qlTenorBasisValue(TenorBasis3M,AD3404,_xll.ohTrigger(trigger,$Y$36))</f>
        <v>#NUM!</v>
      </c>
      <c r="AG3404" s="82" t="e">
        <f t="shared" si="120"/>
        <v>#NUM!</v>
      </c>
      <c r="AH3404" s="82">
        <f>_xll.qlIndexFixing($Y$21,$AC3404,TRUE,_xll.ohTrigger(trigger))</f>
        <v>1.3700696928970446E-2</v>
      </c>
      <c r="AI3404" s="43" t="e">
        <f>_xll.qlIndexFixing($Y$6,$AC3404,TRUE,trigger)</f>
        <v>#NUM!</v>
      </c>
      <c r="AJ3404" s="45" t="e">
        <f t="shared" si="121"/>
        <v>#NUM!</v>
      </c>
    </row>
    <row r="3405" spans="28:36" x14ac:dyDescent="0.2">
      <c r="AB3405" s="114" t="s">
        <v>87</v>
      </c>
      <c r="AC3405" s="40">
        <f>_xll.qlInterestRateIndexFixingDate($Y$21,AD3405)</f>
        <v>63279</v>
      </c>
      <c r="AD3405" s="40">
        <f>_xll.qlCalendarAdvance(calendar,$AD3404,AB3405,,,trigger)</f>
        <v>63283</v>
      </c>
      <c r="AE3405" s="40">
        <f>_xll.qlInterestRateIndexMaturity($Y$21,AD3405,)</f>
        <v>63374</v>
      </c>
      <c r="AF3405" s="43" t="e">
        <f>_xll.qlTenorBasisValue(TenorBasis3M,AD3405,_xll.ohTrigger(trigger,$Y$36))</f>
        <v>#NUM!</v>
      </c>
      <c r="AG3405" s="82" t="e">
        <f t="shared" si="120"/>
        <v>#NUM!</v>
      </c>
      <c r="AH3405" s="82">
        <f>_xll.qlIndexFixing($Y$21,$AC3405,TRUE,_xll.ohTrigger(trigger))</f>
        <v>1.3701989080205753E-2</v>
      </c>
      <c r="AI3405" s="43" t="e">
        <f>_xll.qlIndexFixing($Y$6,$AC3405,TRUE,trigger)</f>
        <v>#NUM!</v>
      </c>
      <c r="AJ3405" s="45" t="e">
        <f t="shared" si="121"/>
        <v>#NUM!</v>
      </c>
    </row>
    <row r="3406" spans="28:36" x14ac:dyDescent="0.2">
      <c r="AB3406" s="114" t="s">
        <v>87</v>
      </c>
      <c r="AC3406" s="40">
        <f>_xll.qlInterestRateIndexFixingDate($Y$21,AD3406)</f>
        <v>63286</v>
      </c>
      <c r="AD3406" s="40">
        <f>_xll.qlCalendarAdvance(calendar,$AD3405,AB3406,,,trigger)</f>
        <v>63290</v>
      </c>
      <c r="AE3406" s="40">
        <f>_xll.qlInterestRateIndexMaturity($Y$21,AD3406,)</f>
        <v>63381</v>
      </c>
      <c r="AF3406" s="43" t="e">
        <f>_xll.qlTenorBasisValue(TenorBasis3M,AD3406,_xll.ohTrigger(trigger,$Y$36))</f>
        <v>#NUM!</v>
      </c>
      <c r="AG3406" s="82" t="e">
        <f t="shared" si="120"/>
        <v>#NUM!</v>
      </c>
      <c r="AH3406" s="82">
        <f>_xll.qlIndexFixing($Y$21,$AC3406,TRUE,_xll.ohTrigger(trigger))</f>
        <v>1.370364583114439E-2</v>
      </c>
      <c r="AI3406" s="43" t="e">
        <f>_xll.qlIndexFixing($Y$6,$AC3406,TRUE,trigger)</f>
        <v>#NUM!</v>
      </c>
      <c r="AJ3406" s="45" t="e">
        <f t="shared" si="121"/>
        <v>#NUM!</v>
      </c>
    </row>
    <row r="3407" spans="28:36" x14ac:dyDescent="0.2">
      <c r="AB3407" s="114" t="s">
        <v>87</v>
      </c>
      <c r="AC3407" s="40">
        <f>_xll.qlInterestRateIndexFixingDate($Y$21,AD3407)</f>
        <v>63293</v>
      </c>
      <c r="AD3407" s="40">
        <f>_xll.qlCalendarAdvance(calendar,$AD3406,AB3407,,,trigger)</f>
        <v>63297</v>
      </c>
      <c r="AE3407" s="40">
        <f>_xll.qlInterestRateIndexMaturity($Y$21,AD3407,)</f>
        <v>63388</v>
      </c>
      <c r="AF3407" s="43" t="e">
        <f>_xll.qlTenorBasisValue(TenorBasis3M,AD3407,_xll.ohTrigger(trigger,$Y$36))</f>
        <v>#NUM!</v>
      </c>
      <c r="AG3407" s="82" t="e">
        <f t="shared" si="120"/>
        <v>#NUM!</v>
      </c>
      <c r="AH3407" s="82">
        <f>_xll.qlIndexFixing($Y$21,$AC3407,TRUE,_xll.ohTrigger(trigger))</f>
        <v>1.3705289128872613E-2</v>
      </c>
      <c r="AI3407" s="43" t="e">
        <f>_xll.qlIndexFixing($Y$6,$AC3407,TRUE,trigger)</f>
        <v>#NUM!</v>
      </c>
      <c r="AJ3407" s="45" t="e">
        <f t="shared" si="121"/>
        <v>#NUM!</v>
      </c>
    </row>
    <row r="3408" spans="28:36" x14ac:dyDescent="0.2">
      <c r="AB3408" s="114" t="s">
        <v>87</v>
      </c>
      <c r="AC3408" s="40">
        <f>_xll.qlInterestRateIndexFixingDate($Y$21,AD3408)</f>
        <v>63300</v>
      </c>
      <c r="AD3408" s="40">
        <f>_xll.qlCalendarAdvance(calendar,$AD3407,AB3408,,,trigger)</f>
        <v>63304</v>
      </c>
      <c r="AE3408" s="40">
        <f>_xll.qlInterestRateIndexMaturity($Y$21,AD3408,)</f>
        <v>63395</v>
      </c>
      <c r="AF3408" s="43" t="e">
        <f>_xll.qlTenorBasisValue(TenorBasis3M,AD3408,_xll.ohTrigger(trigger,$Y$36))</f>
        <v>#NUM!</v>
      </c>
      <c r="AG3408" s="82" t="e">
        <f t="shared" si="120"/>
        <v>#NUM!</v>
      </c>
      <c r="AH3408" s="82">
        <f>_xll.qlIndexFixing($Y$21,$AC3408,TRUE,_xll.ohTrigger(trigger))</f>
        <v>1.3706918973373731E-2</v>
      </c>
      <c r="AI3408" s="43" t="e">
        <f>_xll.qlIndexFixing($Y$6,$AC3408,TRUE,trigger)</f>
        <v>#NUM!</v>
      </c>
      <c r="AJ3408" s="45" t="e">
        <f t="shared" si="121"/>
        <v>#NUM!</v>
      </c>
    </row>
    <row r="3409" spans="28:36" x14ac:dyDescent="0.2">
      <c r="AB3409" s="114" t="s">
        <v>87</v>
      </c>
      <c r="AC3409" s="40">
        <f>_xll.qlInterestRateIndexFixingDate($Y$21,AD3409)</f>
        <v>63306</v>
      </c>
      <c r="AD3409" s="40">
        <f>_xll.qlCalendarAdvance(calendar,$AD3408,AB3409,,,trigger)</f>
        <v>63311</v>
      </c>
      <c r="AE3409" s="40">
        <f>_xll.qlInterestRateIndexMaturity($Y$21,AD3409,)</f>
        <v>63403</v>
      </c>
      <c r="AF3409" s="43" t="e">
        <f>_xll.qlTenorBasisValue(TenorBasis3M,AD3409,_xll.ohTrigger(trigger,$Y$36))</f>
        <v>#NUM!</v>
      </c>
      <c r="AG3409" s="82" t="e">
        <f t="shared" si="120"/>
        <v>#NUM!</v>
      </c>
      <c r="AH3409" s="82">
        <f>_xll.qlIndexFixing($Y$21,$AC3409,TRUE,_xll.ohTrigger(trigger))</f>
        <v>1.3708908924871992E-2</v>
      </c>
      <c r="AI3409" s="43" t="e">
        <f>_xll.qlIndexFixing($Y$6,$AC3409,TRUE,trigger)</f>
        <v>#NUM!</v>
      </c>
      <c r="AJ3409" s="45" t="e">
        <f t="shared" si="121"/>
        <v>#NUM!</v>
      </c>
    </row>
    <row r="3410" spans="28:36" x14ac:dyDescent="0.2">
      <c r="AB3410" s="114" t="s">
        <v>87</v>
      </c>
      <c r="AC3410" s="40">
        <f>_xll.qlInterestRateIndexFixingDate($Y$21,AD3410)</f>
        <v>63314</v>
      </c>
      <c r="AD3410" s="40">
        <f>_xll.qlCalendarAdvance(calendar,$AD3409,AB3410,,,trigger)</f>
        <v>63318</v>
      </c>
      <c r="AE3410" s="40">
        <f>_xll.qlInterestRateIndexMaturity($Y$21,AD3410,)</f>
        <v>63410</v>
      </c>
      <c r="AF3410" s="43" t="e">
        <f>_xll.qlTenorBasisValue(TenorBasis3M,AD3410,_xll.ohTrigger(trigger,$Y$36))</f>
        <v>#NUM!</v>
      </c>
      <c r="AG3410" s="82" t="e">
        <f t="shared" si="120"/>
        <v>#NUM!</v>
      </c>
      <c r="AH3410" s="82">
        <f>_xll.qlIndexFixing($Y$21,$AC3410,TRUE,_xll.ohTrigger(trigger))</f>
        <v>1.3710510962821248E-2</v>
      </c>
      <c r="AI3410" s="43" t="e">
        <f>_xll.qlIndexFixing($Y$6,$AC3410,TRUE,trigger)</f>
        <v>#NUM!</v>
      </c>
      <c r="AJ3410" s="45" t="e">
        <f t="shared" si="121"/>
        <v>#NUM!</v>
      </c>
    </row>
    <row r="3411" spans="28:36" x14ac:dyDescent="0.2">
      <c r="AB3411" s="114" t="s">
        <v>87</v>
      </c>
      <c r="AC3411" s="40">
        <f>_xll.qlInterestRateIndexFixingDate($Y$21,AD3411)</f>
        <v>63321</v>
      </c>
      <c r="AD3411" s="40">
        <f>_xll.qlCalendarAdvance(calendar,$AD3410,AB3411,,,trigger)</f>
        <v>63325</v>
      </c>
      <c r="AE3411" s="40">
        <f>_xll.qlInterestRateIndexMaturity($Y$21,AD3411,)</f>
        <v>63417</v>
      </c>
      <c r="AF3411" s="43" t="e">
        <f>_xll.qlTenorBasisValue(TenorBasis3M,AD3411,_xll.ohTrigger(trigger,$Y$36))</f>
        <v>#NUM!</v>
      </c>
      <c r="AG3411" s="82" t="e">
        <f t="shared" si="120"/>
        <v>#NUM!</v>
      </c>
      <c r="AH3411" s="82">
        <f>_xll.qlIndexFixing($Y$21,$AC3411,TRUE,_xll.ohTrigger(trigger))</f>
        <v>1.371209954698807E-2</v>
      </c>
      <c r="AI3411" s="43" t="e">
        <f>_xll.qlIndexFixing($Y$6,$AC3411,TRUE,trigger)</f>
        <v>#NUM!</v>
      </c>
      <c r="AJ3411" s="45" t="e">
        <f t="shared" si="121"/>
        <v>#NUM!</v>
      </c>
    </row>
    <row r="3412" spans="28:36" x14ac:dyDescent="0.2">
      <c r="AB3412" s="114" t="s">
        <v>87</v>
      </c>
      <c r="AC3412" s="40">
        <f>_xll.qlInterestRateIndexFixingDate($Y$21,AD3412)</f>
        <v>63328</v>
      </c>
      <c r="AD3412" s="40">
        <f>_xll.qlCalendarAdvance(calendar,$AD3411,AB3412,,,trigger)</f>
        <v>63332</v>
      </c>
      <c r="AE3412" s="40">
        <f>_xll.qlInterestRateIndexMaturity($Y$21,AD3412,)</f>
        <v>63424</v>
      </c>
      <c r="AF3412" s="43" t="e">
        <f>_xll.qlTenorBasisValue(TenorBasis3M,AD3412,_xll.ohTrigger(trigger,$Y$36))</f>
        <v>#NUM!</v>
      </c>
      <c r="AG3412" s="82" t="e">
        <f t="shared" si="120"/>
        <v>#NUM!</v>
      </c>
      <c r="AH3412" s="82">
        <f>_xll.qlIndexFixing($Y$21,$AC3412,TRUE,_xll.ohTrigger(trigger))</f>
        <v>1.3713674677355944E-2</v>
      </c>
      <c r="AI3412" s="43" t="e">
        <f>_xll.qlIndexFixing($Y$6,$AC3412,TRUE,trigger)</f>
        <v>#NUM!</v>
      </c>
      <c r="AJ3412" s="45" t="e">
        <f t="shared" si="121"/>
        <v>#NUM!</v>
      </c>
    </row>
    <row r="3413" spans="28:36" x14ac:dyDescent="0.2">
      <c r="AB3413" s="114" t="s">
        <v>87</v>
      </c>
      <c r="AC3413" s="40">
        <f>_xll.qlInterestRateIndexFixingDate($Y$21,AD3413)</f>
        <v>63335</v>
      </c>
      <c r="AD3413" s="40">
        <f>_xll.qlCalendarAdvance(calendar,$AD3412,AB3413,,,trigger)</f>
        <v>63339</v>
      </c>
      <c r="AE3413" s="40">
        <f>_xll.qlInterestRateIndexMaturity($Y$21,AD3413,)</f>
        <v>63431</v>
      </c>
      <c r="AF3413" s="43" t="e">
        <f>_xll.qlTenorBasisValue(TenorBasis3M,AD3413,_xll.ohTrigger(trigger,$Y$36))</f>
        <v>#NUM!</v>
      </c>
      <c r="AG3413" s="82" t="e">
        <f t="shared" si="120"/>
        <v>#NUM!</v>
      </c>
      <c r="AH3413" s="82">
        <f>_xll.qlIndexFixing($Y$21,$AC3413,TRUE,_xll.ohTrigger(trigger))</f>
        <v>1.3715236353908368E-2</v>
      </c>
      <c r="AI3413" s="43" t="e">
        <f>_xll.qlIndexFixing($Y$6,$AC3413,TRUE,trigger)</f>
        <v>#NUM!</v>
      </c>
      <c r="AJ3413" s="45" t="e">
        <f t="shared" si="121"/>
        <v>#NUM!</v>
      </c>
    </row>
    <row r="3414" spans="28:36" x14ac:dyDescent="0.2">
      <c r="AB3414" s="114" t="s">
        <v>87</v>
      </c>
      <c r="AC3414" s="40">
        <f>_xll.qlInterestRateIndexFixingDate($Y$21,AD3414)</f>
        <v>63342</v>
      </c>
      <c r="AD3414" s="40">
        <f>_xll.qlCalendarAdvance(calendar,$AD3413,AB3414,,,trigger)</f>
        <v>63346</v>
      </c>
      <c r="AE3414" s="40">
        <f>_xll.qlInterestRateIndexMaturity($Y$21,AD3414,)</f>
        <v>63438</v>
      </c>
      <c r="AF3414" s="43" t="e">
        <f>_xll.qlTenorBasisValue(TenorBasis3M,AD3414,_xll.ohTrigger(trigger,$Y$36))</f>
        <v>#NUM!</v>
      </c>
      <c r="AG3414" s="82" t="e">
        <f t="shared" si="120"/>
        <v>#NUM!</v>
      </c>
      <c r="AH3414" s="82">
        <f>_xll.qlIndexFixing($Y$21,$AC3414,TRUE,_xll.ohTrigger(trigger))</f>
        <v>1.3716784576630567E-2</v>
      </c>
      <c r="AI3414" s="43" t="e">
        <f>_xll.qlIndexFixing($Y$6,$AC3414,TRUE,trigger)</f>
        <v>#NUM!</v>
      </c>
      <c r="AJ3414" s="45" t="e">
        <f t="shared" si="121"/>
        <v>#NUM!</v>
      </c>
    </row>
    <row r="3415" spans="28:36" x14ac:dyDescent="0.2">
      <c r="AB3415" s="114" t="s">
        <v>87</v>
      </c>
      <c r="AC3415" s="40">
        <f>_xll.qlInterestRateIndexFixingDate($Y$21,AD3415)</f>
        <v>63349</v>
      </c>
      <c r="AD3415" s="40">
        <f>_xll.qlCalendarAdvance(calendar,$AD3414,AB3415,,,trigger)</f>
        <v>63353</v>
      </c>
      <c r="AE3415" s="40">
        <f>_xll.qlInterestRateIndexMaturity($Y$21,AD3415,)</f>
        <v>63445</v>
      </c>
      <c r="AF3415" s="43" t="e">
        <f>_xll.qlTenorBasisValue(TenorBasis3M,AD3415,_xll.ohTrigger(trigger,$Y$36))</f>
        <v>#NUM!</v>
      </c>
      <c r="AG3415" s="82" t="e">
        <f t="shared" si="120"/>
        <v>#NUM!</v>
      </c>
      <c r="AH3415" s="82">
        <f>_xll.qlIndexFixing($Y$21,$AC3415,TRUE,_xll.ohTrigger(trigger))</f>
        <v>1.3718319345504297E-2</v>
      </c>
      <c r="AI3415" s="43" t="e">
        <f>_xll.qlIndexFixing($Y$6,$AC3415,TRUE,trigger)</f>
        <v>#NUM!</v>
      </c>
      <c r="AJ3415" s="45" t="e">
        <f t="shared" si="121"/>
        <v>#NUM!</v>
      </c>
    </row>
    <row r="3416" spans="28:36" x14ac:dyDescent="0.2">
      <c r="AB3416" s="114" t="s">
        <v>87</v>
      </c>
      <c r="AC3416" s="40">
        <f>_xll.qlInterestRateIndexFixingDate($Y$21,AD3416)</f>
        <v>63356</v>
      </c>
      <c r="AD3416" s="40">
        <f>_xll.qlCalendarAdvance(calendar,$AD3415,AB3416,,,trigger)</f>
        <v>63360</v>
      </c>
      <c r="AE3416" s="40">
        <f>_xll.qlInterestRateIndexMaturity($Y$21,AD3416,)</f>
        <v>63452</v>
      </c>
      <c r="AF3416" s="43" t="e">
        <f>_xll.qlTenorBasisValue(TenorBasis3M,AD3416,_xll.ohTrigger(trigger,$Y$36))</f>
        <v>#NUM!</v>
      </c>
      <c r="AG3416" s="82" t="e">
        <f t="shared" si="120"/>
        <v>#NUM!</v>
      </c>
      <c r="AH3416" s="82">
        <f>_xll.qlIndexFixing($Y$21,$AC3416,TRUE,_xll.ohTrigger(trigger))</f>
        <v>1.3719840660517391E-2</v>
      </c>
      <c r="AI3416" s="43" t="e">
        <f>_xll.qlIndexFixing($Y$6,$AC3416,TRUE,trigger)</f>
        <v>#NUM!</v>
      </c>
      <c r="AJ3416" s="45" t="e">
        <f t="shared" si="121"/>
        <v>#NUM!</v>
      </c>
    </row>
    <row r="3417" spans="28:36" x14ac:dyDescent="0.2">
      <c r="AB3417" s="114" t="s">
        <v>87</v>
      </c>
      <c r="AC3417" s="40">
        <f>_xll.qlInterestRateIndexFixingDate($Y$21,AD3417)</f>
        <v>63363</v>
      </c>
      <c r="AD3417" s="40">
        <f>_xll.qlCalendarAdvance(calendar,$AD3416,AB3417,,,trigger)</f>
        <v>63367</v>
      </c>
      <c r="AE3417" s="40">
        <f>_xll.qlInterestRateIndexMaturity($Y$21,AD3417,)</f>
        <v>63459</v>
      </c>
      <c r="AF3417" s="43" t="e">
        <f>_xll.qlTenorBasisValue(TenorBasis3M,AD3417,_xll.ohTrigger(trigger,$Y$36))</f>
        <v>#NUM!</v>
      </c>
      <c r="AG3417" s="82" t="e">
        <f t="shared" si="120"/>
        <v>#NUM!</v>
      </c>
      <c r="AH3417" s="82">
        <f>_xll.qlIndexFixing($Y$21,$AC3417,TRUE,_xll.ohTrigger(trigger))</f>
        <v>1.3721348521650736E-2</v>
      </c>
      <c r="AI3417" s="43" t="e">
        <f>_xll.qlIndexFixing($Y$6,$AC3417,TRUE,trigger)</f>
        <v>#NUM!</v>
      </c>
      <c r="AJ3417" s="45" t="e">
        <f t="shared" si="121"/>
        <v>#NUM!</v>
      </c>
    </row>
    <row r="3418" spans="28:36" x14ac:dyDescent="0.2">
      <c r="AB3418" s="114" t="s">
        <v>87</v>
      </c>
      <c r="AC3418" s="40">
        <f>_xll.qlInterestRateIndexFixingDate($Y$21,AD3418)</f>
        <v>63370</v>
      </c>
      <c r="AD3418" s="40">
        <f>_xll.qlCalendarAdvance(calendar,$AD3417,AB3418,,,trigger)</f>
        <v>63374</v>
      </c>
      <c r="AE3418" s="40">
        <f>_xll.qlInterestRateIndexMaturity($Y$21,AD3418,)</f>
        <v>63466</v>
      </c>
      <c r="AF3418" s="43" t="e">
        <f>_xll.qlTenorBasisValue(TenorBasis3M,AD3418,_xll.ohTrigger(trigger,$Y$36))</f>
        <v>#NUM!</v>
      </c>
      <c r="AG3418" s="82" t="e">
        <f t="shared" si="120"/>
        <v>#NUM!</v>
      </c>
      <c r="AH3418" s="82">
        <f>_xll.qlIndexFixing($Y$21,$AC3418,TRUE,_xll.ohTrigger(trigger))</f>
        <v>1.3722842928890431E-2</v>
      </c>
      <c r="AI3418" s="43" t="e">
        <f>_xll.qlIndexFixing($Y$6,$AC3418,TRUE,trigger)</f>
        <v>#NUM!</v>
      </c>
      <c r="AJ3418" s="45" t="e">
        <f t="shared" si="121"/>
        <v>#NUM!</v>
      </c>
    </row>
    <row r="3419" spans="28:36" x14ac:dyDescent="0.2">
      <c r="AB3419" s="114" t="s">
        <v>87</v>
      </c>
      <c r="AC3419" s="40">
        <f>_xll.qlInterestRateIndexFixingDate($Y$21,AD3419)</f>
        <v>63377</v>
      </c>
      <c r="AD3419" s="40">
        <f>_xll.qlCalendarAdvance(calendar,$AD3418,AB3419,,,trigger)</f>
        <v>63381</v>
      </c>
      <c r="AE3419" s="40">
        <f>_xll.qlInterestRateIndexMaturity($Y$21,AD3419,)</f>
        <v>63473</v>
      </c>
      <c r="AF3419" s="43" t="e">
        <f>_xll.qlTenorBasisValue(TenorBasis3M,AD3419,_xll.ohTrigger(trigger,$Y$36))</f>
        <v>#NUM!</v>
      </c>
      <c r="AG3419" s="82" t="e">
        <f t="shared" si="120"/>
        <v>#NUM!</v>
      </c>
      <c r="AH3419" s="82">
        <f>_xll.qlIndexFixing($Y$21,$AC3419,TRUE,_xll.ohTrigger(trigger))</f>
        <v>1.3724323882220833E-2</v>
      </c>
      <c r="AI3419" s="43" t="e">
        <f>_xll.qlIndexFixing($Y$6,$AC3419,TRUE,trigger)</f>
        <v>#NUM!</v>
      </c>
      <c r="AJ3419" s="45" t="e">
        <f t="shared" si="121"/>
        <v>#NUM!</v>
      </c>
    </row>
    <row r="3420" spans="28:36" x14ac:dyDescent="0.2">
      <c r="AB3420" s="114" t="s">
        <v>87</v>
      </c>
      <c r="AC3420" s="40">
        <f>_xll.qlInterestRateIndexFixingDate($Y$21,AD3420)</f>
        <v>63384</v>
      </c>
      <c r="AD3420" s="40">
        <f>_xll.qlCalendarAdvance(calendar,$AD3419,AB3420,,,trigger)</f>
        <v>63388</v>
      </c>
      <c r="AE3420" s="40">
        <f>_xll.qlInterestRateIndexMaturity($Y$21,AD3420,)</f>
        <v>63480</v>
      </c>
      <c r="AF3420" s="43" t="e">
        <f>_xll.qlTenorBasisValue(TenorBasis3M,AD3420,_xll.ohTrigger(trigger,$Y$36))</f>
        <v>#NUM!</v>
      </c>
      <c r="AG3420" s="82" t="e">
        <f t="shared" si="120"/>
        <v>#NUM!</v>
      </c>
      <c r="AH3420" s="82">
        <f>_xll.qlIndexFixing($Y$21,$AC3420,TRUE,_xll.ohTrigger(trigger))</f>
        <v>1.3725791381626306E-2</v>
      </c>
      <c r="AI3420" s="43" t="e">
        <f>_xll.qlIndexFixing($Y$6,$AC3420,TRUE,trigger)</f>
        <v>#NUM!</v>
      </c>
      <c r="AJ3420" s="45" t="e">
        <f t="shared" si="121"/>
        <v>#NUM!</v>
      </c>
    </row>
    <row r="3421" spans="28:36" x14ac:dyDescent="0.2">
      <c r="AB3421" s="114" t="s">
        <v>87</v>
      </c>
      <c r="AC3421" s="40">
        <f>_xll.qlInterestRateIndexFixingDate($Y$21,AD3421)</f>
        <v>63391</v>
      </c>
      <c r="AD3421" s="40">
        <f>_xll.qlCalendarAdvance(calendar,$AD3420,AB3421,,,trigger)</f>
        <v>63395</v>
      </c>
      <c r="AE3421" s="40">
        <f>_xll.qlInterestRateIndexMaturity($Y$21,AD3421,)</f>
        <v>63487</v>
      </c>
      <c r="AF3421" s="43" t="e">
        <f>_xll.qlTenorBasisValue(TenorBasis3M,AD3421,_xll.ohTrigger(trigger,$Y$36))</f>
        <v>#NUM!</v>
      </c>
      <c r="AG3421" s="82" t="e">
        <f t="shared" si="120"/>
        <v>#NUM!</v>
      </c>
      <c r="AH3421" s="82">
        <f>_xll.qlIndexFixing($Y$21,$AC3421,TRUE,_xll.ohTrigger(trigger))</f>
        <v>1.3727245427092945E-2</v>
      </c>
      <c r="AI3421" s="43" t="e">
        <f>_xll.qlIndexFixing($Y$6,$AC3421,TRUE,trigger)</f>
        <v>#NUM!</v>
      </c>
      <c r="AJ3421" s="45" t="e">
        <f t="shared" si="121"/>
        <v>#NUM!</v>
      </c>
    </row>
    <row r="3422" spans="28:36" x14ac:dyDescent="0.2">
      <c r="AB3422" s="114" t="s">
        <v>87</v>
      </c>
      <c r="AC3422" s="40">
        <f>_xll.qlInterestRateIndexFixingDate($Y$21,AD3422)</f>
        <v>63398</v>
      </c>
      <c r="AD3422" s="40">
        <f>_xll.qlCalendarAdvance(calendar,$AD3421,AB3422,,,trigger)</f>
        <v>63402</v>
      </c>
      <c r="AE3422" s="40">
        <f>_xll.qlInterestRateIndexMaturity($Y$21,AD3422,)</f>
        <v>63494</v>
      </c>
      <c r="AF3422" s="43" t="e">
        <f>_xll.qlTenorBasisValue(TenorBasis3M,AD3422,_xll.ohTrigger(trigger,$Y$36))</f>
        <v>#NUM!</v>
      </c>
      <c r="AG3422" s="82" t="e">
        <f t="shared" si="120"/>
        <v>#NUM!</v>
      </c>
      <c r="AH3422" s="82">
        <f>_xll.qlIndexFixing($Y$21,$AC3422,TRUE,_xll.ohTrigger(trigger))</f>
        <v>1.3728686018605113E-2</v>
      </c>
      <c r="AI3422" s="43" t="e">
        <f>_xll.qlIndexFixing($Y$6,$AC3422,TRUE,trigger)</f>
        <v>#NUM!</v>
      </c>
      <c r="AJ3422" s="45" t="e">
        <f t="shared" si="121"/>
        <v>#NUM!</v>
      </c>
    </row>
    <row r="3423" spans="28:36" x14ac:dyDescent="0.2">
      <c r="AB3423" s="114" t="s">
        <v>87</v>
      </c>
      <c r="AC3423" s="40">
        <f>_xll.qlInterestRateIndexFixingDate($Y$21,AD3423)</f>
        <v>63405</v>
      </c>
      <c r="AD3423" s="40">
        <f>_xll.qlCalendarAdvance(calendar,$AD3422,AB3423,,,trigger)</f>
        <v>63409</v>
      </c>
      <c r="AE3423" s="40">
        <f>_xll.qlInterestRateIndexMaturity($Y$21,AD3423,)</f>
        <v>63501</v>
      </c>
      <c r="AF3423" s="43" t="e">
        <f>_xll.qlTenorBasisValue(TenorBasis3M,AD3423,_xll.ohTrigger(trigger,$Y$36))</f>
        <v>#NUM!</v>
      </c>
      <c r="AG3423" s="82" t="e">
        <f t="shared" si="120"/>
        <v>#NUM!</v>
      </c>
      <c r="AH3423" s="82">
        <f>_xll.qlIndexFixing($Y$21,$AC3423,TRUE,_xll.ohTrigger(trigger))</f>
        <v>1.3730113156148038E-2</v>
      </c>
      <c r="AI3423" s="43" t="e">
        <f>_xll.qlIndexFixing($Y$6,$AC3423,TRUE,trigger)</f>
        <v>#NUM!</v>
      </c>
      <c r="AJ3423" s="45" t="e">
        <f t="shared" si="121"/>
        <v>#NUM!</v>
      </c>
    </row>
    <row r="3424" spans="28:36" x14ac:dyDescent="0.2">
      <c r="AB3424" s="114" t="s">
        <v>87</v>
      </c>
      <c r="AC3424" s="40">
        <f>_xll.qlInterestRateIndexFixingDate($Y$21,AD3424)</f>
        <v>63412</v>
      </c>
      <c r="AD3424" s="40">
        <f>_xll.qlCalendarAdvance(calendar,$AD3423,AB3424,,,trigger)</f>
        <v>63416</v>
      </c>
      <c r="AE3424" s="40">
        <f>_xll.qlInterestRateIndexMaturity($Y$21,AD3424,)</f>
        <v>63508</v>
      </c>
      <c r="AF3424" s="43" t="e">
        <f>_xll.qlTenorBasisValue(TenorBasis3M,AD3424,_xll.ohTrigger(trigger,$Y$36))</f>
        <v>#NUM!</v>
      </c>
      <c r="AG3424" s="82" t="e">
        <f t="shared" si="120"/>
        <v>#NUM!</v>
      </c>
      <c r="AH3424" s="82">
        <f>_xll.qlIndexFixing($Y$21,$AC3424,TRUE,_xll.ohTrigger(trigger))</f>
        <v>1.373152683970608E-2</v>
      </c>
      <c r="AI3424" s="43" t="e">
        <f>_xll.qlIndexFixing($Y$6,$AC3424,TRUE,trigger)</f>
        <v>#NUM!</v>
      </c>
      <c r="AJ3424" s="45" t="e">
        <f t="shared" si="121"/>
        <v>#NUM!</v>
      </c>
    </row>
    <row r="3425" spans="28:36" x14ac:dyDescent="0.2">
      <c r="AB3425" s="114" t="s">
        <v>87</v>
      </c>
      <c r="AC3425" s="40">
        <f>_xll.qlInterestRateIndexFixingDate($Y$21,AD3425)</f>
        <v>63419</v>
      </c>
      <c r="AD3425" s="40">
        <f>_xll.qlCalendarAdvance(calendar,$AD3424,AB3425,,,trigger)</f>
        <v>63423</v>
      </c>
      <c r="AE3425" s="40">
        <f>_xll.qlInterestRateIndexMaturity($Y$21,AD3425,)</f>
        <v>63515</v>
      </c>
      <c r="AF3425" s="43" t="e">
        <f>_xll.qlTenorBasisValue(TenorBasis3M,AD3425,_xll.ohTrigger(trigger,$Y$36))</f>
        <v>#NUM!</v>
      </c>
      <c r="AG3425" s="82" t="e">
        <f t="shared" si="120"/>
        <v>#NUM!</v>
      </c>
      <c r="AH3425" s="82">
        <f>_xll.qlIndexFixing($Y$21,$AC3425,TRUE,_xll.ohTrigger(trigger))</f>
        <v>1.3732927069266206E-2</v>
      </c>
      <c r="AI3425" s="43" t="e">
        <f>_xll.qlIndexFixing($Y$6,$AC3425,TRUE,trigger)</f>
        <v>#NUM!</v>
      </c>
      <c r="AJ3425" s="45" t="e">
        <f t="shared" si="121"/>
        <v>#NUM!</v>
      </c>
    </row>
    <row r="3426" spans="28:36" x14ac:dyDescent="0.2">
      <c r="AB3426" s="114" t="s">
        <v>87</v>
      </c>
      <c r="AC3426" s="40">
        <f>_xll.qlInterestRateIndexFixingDate($Y$21,AD3426)</f>
        <v>63426</v>
      </c>
      <c r="AD3426" s="40">
        <f>_xll.qlCalendarAdvance(calendar,$AD3425,AB3426,,,trigger)</f>
        <v>63430</v>
      </c>
      <c r="AE3426" s="40">
        <f>_xll.qlInterestRateIndexMaturity($Y$21,AD3426,)</f>
        <v>63522</v>
      </c>
      <c r="AF3426" s="43" t="e">
        <f>_xll.qlTenorBasisValue(TenorBasis3M,AD3426,_xll.ohTrigger(trigger,$Y$36))</f>
        <v>#NUM!</v>
      </c>
      <c r="AG3426" s="82" t="e">
        <f t="shared" si="120"/>
        <v>#NUM!</v>
      </c>
      <c r="AH3426" s="82">
        <f>_xll.qlIndexFixing($Y$21,$AC3426,TRUE,_xll.ohTrigger(trigger))</f>
        <v>1.3734313844813646E-2</v>
      </c>
      <c r="AI3426" s="43" t="e">
        <f>_xll.qlIndexFixing($Y$6,$AC3426,TRUE,trigger)</f>
        <v>#NUM!</v>
      </c>
      <c r="AJ3426" s="45" t="e">
        <f t="shared" si="121"/>
        <v>#NUM!</v>
      </c>
    </row>
    <row r="3427" spans="28:36" x14ac:dyDescent="0.2">
      <c r="AB3427" s="114" t="s">
        <v>87</v>
      </c>
      <c r="AC3427" s="40">
        <f>_xll.qlInterestRateIndexFixingDate($Y$21,AD3427)</f>
        <v>63433</v>
      </c>
      <c r="AD3427" s="40">
        <f>_xll.qlCalendarAdvance(calendar,$AD3426,AB3427,,,trigger)</f>
        <v>63437</v>
      </c>
      <c r="AE3427" s="40">
        <f>_xll.qlInterestRateIndexMaturity($Y$21,AD3427,)</f>
        <v>63528</v>
      </c>
      <c r="AF3427" s="43" t="e">
        <f>_xll.qlTenorBasisValue(TenorBasis3M,AD3427,_xll.ohTrigger(trigger,$Y$36))</f>
        <v>#NUM!</v>
      </c>
      <c r="AG3427" s="82" t="e">
        <f t="shared" si="120"/>
        <v>#NUM!</v>
      </c>
      <c r="AH3427" s="82">
        <f>_xll.qlIndexFixing($Y$21,$AC3427,TRUE,_xll.ohTrigger(trigger))</f>
        <v>1.3735329884419922E-2</v>
      </c>
      <c r="AI3427" s="43" t="e">
        <f>_xll.qlIndexFixing($Y$6,$AC3427,TRUE,trigger)</f>
        <v>#NUM!</v>
      </c>
      <c r="AJ3427" s="45" t="e">
        <f t="shared" si="121"/>
        <v>#NUM!</v>
      </c>
    </row>
    <row r="3428" spans="28:36" x14ac:dyDescent="0.2">
      <c r="AB3428" s="114" t="s">
        <v>87</v>
      </c>
      <c r="AC3428" s="40">
        <f>_xll.qlInterestRateIndexFixingDate($Y$21,AD3428)</f>
        <v>63440</v>
      </c>
      <c r="AD3428" s="40">
        <f>_xll.qlCalendarAdvance(calendar,$AD3427,AB3428,,,trigger)</f>
        <v>63444</v>
      </c>
      <c r="AE3428" s="40">
        <f>_xll.qlInterestRateIndexMaturity($Y$21,AD3428,)</f>
        <v>63535</v>
      </c>
      <c r="AF3428" s="43" t="e">
        <f>_xll.qlTenorBasisValue(TenorBasis3M,AD3428,_xll.ohTrigger(trigger,$Y$36))</f>
        <v>#NUM!</v>
      </c>
      <c r="AG3428" s="82" t="e">
        <f t="shared" si="120"/>
        <v>#NUM!</v>
      </c>
      <c r="AH3428" s="82">
        <f>_xll.qlIndexFixing($Y$21,$AC3428,TRUE,_xll.ohTrigger(trigger))</f>
        <v>1.3736690661070843E-2</v>
      </c>
      <c r="AI3428" s="43" t="e">
        <f>_xll.qlIndexFixing($Y$6,$AC3428,TRUE,trigger)</f>
        <v>#NUM!</v>
      </c>
      <c r="AJ3428" s="45" t="e">
        <f t="shared" si="121"/>
        <v>#NUM!</v>
      </c>
    </row>
    <row r="3429" spans="28:36" x14ac:dyDescent="0.2">
      <c r="AB3429" s="114" t="s">
        <v>87</v>
      </c>
      <c r="AC3429" s="40">
        <f>_xll.qlInterestRateIndexFixingDate($Y$21,AD3429)</f>
        <v>63447</v>
      </c>
      <c r="AD3429" s="40">
        <f>_xll.qlCalendarAdvance(calendar,$AD3428,AB3429,,,trigger)</f>
        <v>63451</v>
      </c>
      <c r="AE3429" s="40">
        <f>_xll.qlInterestRateIndexMaturity($Y$21,AD3429,)</f>
        <v>63542</v>
      </c>
      <c r="AF3429" s="43" t="e">
        <f>_xll.qlTenorBasisValue(TenorBasis3M,AD3429,_xll.ohTrigger(trigger,$Y$36))</f>
        <v>#NUM!</v>
      </c>
      <c r="AG3429" s="82" t="e">
        <f t="shared" si="120"/>
        <v>#NUM!</v>
      </c>
      <c r="AH3429" s="82">
        <f>_xll.qlIndexFixing($Y$21,$AC3429,TRUE,_xll.ohTrigger(trigger))</f>
        <v>1.3738037984174915E-2</v>
      </c>
      <c r="AI3429" s="43" t="e">
        <f>_xll.qlIndexFixing($Y$6,$AC3429,TRUE,trigger)</f>
        <v>#NUM!</v>
      </c>
      <c r="AJ3429" s="45" t="e">
        <f t="shared" si="121"/>
        <v>#NUM!</v>
      </c>
    </row>
    <row r="3430" spans="28:36" x14ac:dyDescent="0.2">
      <c r="AB3430" s="114" t="s">
        <v>87</v>
      </c>
      <c r="AC3430" s="40">
        <f>_xll.qlInterestRateIndexFixingDate($Y$21,AD3430)</f>
        <v>63454</v>
      </c>
      <c r="AD3430" s="40">
        <f>_xll.qlCalendarAdvance(calendar,$AD3429,AB3430,,,trigger)</f>
        <v>63458</v>
      </c>
      <c r="AE3430" s="40">
        <f>_xll.qlInterestRateIndexMaturity($Y$21,AD3430,)</f>
        <v>63550</v>
      </c>
      <c r="AF3430" s="43" t="e">
        <f>_xll.qlTenorBasisValue(TenorBasis3M,AD3430,_xll.ohTrigger(trigger,$Y$36))</f>
        <v>#NUM!</v>
      </c>
      <c r="AG3430" s="82" t="e">
        <f t="shared" si="120"/>
        <v>#NUM!</v>
      </c>
      <c r="AH3430" s="82">
        <f>_xll.qlIndexFixing($Y$21,$AC3430,TRUE,_xll.ohTrigger(trigger))</f>
        <v>1.3739726406589811E-2</v>
      </c>
      <c r="AI3430" s="43" t="e">
        <f>_xll.qlIndexFixing($Y$6,$AC3430,TRUE,trigger)</f>
        <v>#NUM!</v>
      </c>
      <c r="AJ3430" s="45" t="e">
        <f t="shared" si="121"/>
        <v>#NUM!</v>
      </c>
    </row>
    <row r="3431" spans="28:36" x14ac:dyDescent="0.2">
      <c r="AB3431" s="114" t="s">
        <v>87</v>
      </c>
      <c r="AC3431" s="40">
        <f>_xll.qlInterestRateIndexFixingDate($Y$21,AD3431)</f>
        <v>63461</v>
      </c>
      <c r="AD3431" s="40">
        <f>_xll.qlCalendarAdvance(calendar,$AD3430,AB3431,,,trigger)</f>
        <v>63465</v>
      </c>
      <c r="AE3431" s="40">
        <f>_xll.qlInterestRateIndexMaturity($Y$21,AD3431,)</f>
        <v>63557</v>
      </c>
      <c r="AF3431" s="43" t="e">
        <f>_xll.qlTenorBasisValue(TenorBasis3M,AD3431,_xll.ohTrigger(trigger,$Y$36))</f>
        <v>#NUM!</v>
      </c>
      <c r="AG3431" s="82" t="e">
        <f t="shared" si="120"/>
        <v>#NUM!</v>
      </c>
      <c r="AH3431" s="82">
        <f>_xll.qlIndexFixing($Y$21,$AC3431,TRUE,_xll.ohTrigger(trigger))</f>
        <v>1.3741045911860945E-2</v>
      </c>
      <c r="AI3431" s="43" t="e">
        <f>_xll.qlIndexFixing($Y$6,$AC3431,TRUE,trigger)</f>
        <v>#NUM!</v>
      </c>
      <c r="AJ3431" s="45" t="e">
        <f t="shared" si="121"/>
        <v>#NUM!</v>
      </c>
    </row>
    <row r="3432" spans="28:36" x14ac:dyDescent="0.2">
      <c r="AB3432" s="114" t="s">
        <v>87</v>
      </c>
      <c r="AC3432" s="40">
        <f>_xll.qlInterestRateIndexFixingDate($Y$21,AD3432)</f>
        <v>63468</v>
      </c>
      <c r="AD3432" s="40">
        <f>_xll.qlCalendarAdvance(calendar,$AD3431,AB3432,,,trigger)</f>
        <v>63472</v>
      </c>
      <c r="AE3432" s="40">
        <f>_xll.qlInterestRateIndexMaturity($Y$21,AD3432,)</f>
        <v>63564</v>
      </c>
      <c r="AF3432" s="43" t="e">
        <f>_xll.qlTenorBasisValue(TenorBasis3M,AD3432,_xll.ohTrigger(trigger,$Y$36))</f>
        <v>#NUM!</v>
      </c>
      <c r="AG3432" s="82" t="e">
        <f t="shared" si="120"/>
        <v>#NUM!</v>
      </c>
      <c r="AH3432" s="82">
        <f>_xll.qlIndexFixing($Y$21,$AC3432,TRUE,_xll.ohTrigger(trigger))</f>
        <v>1.3742351963035981E-2</v>
      </c>
      <c r="AI3432" s="43" t="e">
        <f>_xll.qlIndexFixing($Y$6,$AC3432,TRUE,trigger)</f>
        <v>#NUM!</v>
      </c>
      <c r="AJ3432" s="45" t="e">
        <f t="shared" si="121"/>
        <v>#NUM!</v>
      </c>
    </row>
    <row r="3433" spans="28:36" x14ac:dyDescent="0.2">
      <c r="AB3433" s="114" t="s">
        <v>87</v>
      </c>
      <c r="AC3433" s="40">
        <f>_xll.qlInterestRateIndexFixingDate($Y$21,AD3433)</f>
        <v>63475</v>
      </c>
      <c r="AD3433" s="40">
        <f>_xll.qlCalendarAdvance(calendar,$AD3432,AB3433,,,trigger)</f>
        <v>63479</v>
      </c>
      <c r="AE3433" s="40">
        <f>_xll.qlInterestRateIndexMaturity($Y$21,AD3433,)</f>
        <v>63571</v>
      </c>
      <c r="AF3433" s="43" t="e">
        <f>_xll.qlTenorBasisValue(TenorBasis3M,AD3433,_xll.ohTrigger(trigger,$Y$36))</f>
        <v>#NUM!</v>
      </c>
      <c r="AG3433" s="82" t="e">
        <f t="shared" si="120"/>
        <v>#NUM!</v>
      </c>
      <c r="AH3433" s="82">
        <f>_xll.qlIndexFixing($Y$21,$AC3433,TRUE,_xll.ohTrigger(trigger))</f>
        <v>1.3743644560101886E-2</v>
      </c>
      <c r="AI3433" s="43" t="e">
        <f>_xll.qlIndexFixing($Y$6,$AC3433,TRUE,trigger)</f>
        <v>#NUM!</v>
      </c>
      <c r="AJ3433" s="45" t="e">
        <f t="shared" si="121"/>
        <v>#NUM!</v>
      </c>
    </row>
    <row r="3434" spans="28:36" x14ac:dyDescent="0.2">
      <c r="AB3434" s="114" t="s">
        <v>87</v>
      </c>
      <c r="AC3434" s="40">
        <f>_xll.qlInterestRateIndexFixingDate($Y$21,AD3434)</f>
        <v>63482</v>
      </c>
      <c r="AD3434" s="40">
        <f>_xll.qlCalendarAdvance(calendar,$AD3433,AB3434,,,trigger)</f>
        <v>63486</v>
      </c>
      <c r="AE3434" s="40">
        <f>_xll.qlInterestRateIndexMaturity($Y$21,AD3434,)</f>
        <v>63578</v>
      </c>
      <c r="AF3434" s="43" t="e">
        <f>_xll.qlTenorBasisValue(TenorBasis3M,AD3434,_xll.ohTrigger(trigger,$Y$36))</f>
        <v>#NUM!</v>
      </c>
      <c r="AG3434" s="82" t="e">
        <f t="shared" si="120"/>
        <v>#NUM!</v>
      </c>
      <c r="AH3434" s="82">
        <f>_xll.qlIndexFixing($Y$21,$AC3434,TRUE,_xll.ohTrigger(trigger))</f>
        <v>1.3744923703043888E-2</v>
      </c>
      <c r="AI3434" s="43" t="e">
        <f>_xll.qlIndexFixing($Y$6,$AC3434,TRUE,trigger)</f>
        <v>#NUM!</v>
      </c>
      <c r="AJ3434" s="45" t="e">
        <f t="shared" si="121"/>
        <v>#NUM!</v>
      </c>
    </row>
    <row r="3435" spans="28:36" x14ac:dyDescent="0.2">
      <c r="AB3435" s="114" t="s">
        <v>87</v>
      </c>
      <c r="AC3435" s="40">
        <f>_xll.qlInterestRateIndexFixingDate($Y$21,AD3435)</f>
        <v>63489</v>
      </c>
      <c r="AD3435" s="40">
        <f>_xll.qlCalendarAdvance(calendar,$AD3434,AB3435,,,trigger)</f>
        <v>63493</v>
      </c>
      <c r="AE3435" s="40">
        <f>_xll.qlInterestRateIndexMaturity($Y$21,AD3435,)</f>
        <v>63585</v>
      </c>
      <c r="AF3435" s="43" t="e">
        <f>_xll.qlTenorBasisValue(TenorBasis3M,AD3435,_xll.ohTrigger(trigger,$Y$36))</f>
        <v>#NUM!</v>
      </c>
      <c r="AG3435" s="82" t="e">
        <f t="shared" si="120"/>
        <v>#NUM!</v>
      </c>
      <c r="AH3435" s="82">
        <f>_xll.qlIndexFixing($Y$21,$AC3435,TRUE,_xll.ohTrigger(trigger))</f>
        <v>1.3746189391849824E-2</v>
      </c>
      <c r="AI3435" s="43" t="e">
        <f>_xll.qlIndexFixing($Y$6,$AC3435,TRUE,trigger)</f>
        <v>#NUM!</v>
      </c>
      <c r="AJ3435" s="45" t="e">
        <f t="shared" si="121"/>
        <v>#NUM!</v>
      </c>
    </row>
    <row r="3436" spans="28:36" x14ac:dyDescent="0.2">
      <c r="AB3436" s="114" t="s">
        <v>87</v>
      </c>
      <c r="AC3436" s="40">
        <f>_xll.qlInterestRateIndexFixingDate($Y$21,AD3436)</f>
        <v>63496</v>
      </c>
      <c r="AD3436" s="40">
        <f>_xll.qlCalendarAdvance(calendar,$AD3435,AB3436,,,trigger)</f>
        <v>63500</v>
      </c>
      <c r="AE3436" s="40">
        <f>_xll.qlInterestRateIndexMaturity($Y$21,AD3436,)</f>
        <v>63592</v>
      </c>
      <c r="AF3436" s="43" t="e">
        <f>_xll.qlTenorBasisValue(TenorBasis3M,AD3436,_xll.ohTrigger(trigger,$Y$36))</f>
        <v>#NUM!</v>
      </c>
      <c r="AG3436" s="82" t="e">
        <f t="shared" si="120"/>
        <v>#NUM!</v>
      </c>
      <c r="AH3436" s="82">
        <f>_xll.qlIndexFixing($Y$21,$AC3436,TRUE,_xll.ohTrigger(trigger))</f>
        <v>1.3747441626507531E-2</v>
      </c>
      <c r="AI3436" s="43" t="e">
        <f>_xll.qlIndexFixing($Y$6,$AC3436,TRUE,trigger)</f>
        <v>#NUM!</v>
      </c>
      <c r="AJ3436" s="45" t="e">
        <f t="shared" si="121"/>
        <v>#NUM!</v>
      </c>
    </row>
    <row r="3437" spans="28:36" x14ac:dyDescent="0.2">
      <c r="AB3437" s="114" t="s">
        <v>87</v>
      </c>
      <c r="AC3437" s="40">
        <f>_xll.qlInterestRateIndexFixingDate($Y$21,AD3437)</f>
        <v>63503</v>
      </c>
      <c r="AD3437" s="40">
        <f>_xll.qlCalendarAdvance(calendar,$AD3436,AB3437,,,trigger)</f>
        <v>63507</v>
      </c>
      <c r="AE3437" s="40">
        <f>_xll.qlInterestRateIndexMaturity($Y$21,AD3437,)</f>
        <v>63599</v>
      </c>
      <c r="AF3437" s="43" t="e">
        <f>_xll.qlTenorBasisValue(TenorBasis3M,AD3437,_xll.ohTrigger(trigger,$Y$36))</f>
        <v>#NUM!</v>
      </c>
      <c r="AG3437" s="82" t="e">
        <f t="shared" si="120"/>
        <v>#NUM!</v>
      </c>
      <c r="AH3437" s="82">
        <f>_xll.qlIndexFixing($Y$21,$AC3437,TRUE,_xll.ohTrigger(trigger))</f>
        <v>1.3748680407002237E-2</v>
      </c>
      <c r="AI3437" s="43" t="e">
        <f>_xll.qlIndexFixing($Y$6,$AC3437,TRUE,trigger)</f>
        <v>#NUM!</v>
      </c>
      <c r="AJ3437" s="45" t="e">
        <f t="shared" si="121"/>
        <v>#NUM!</v>
      </c>
    </row>
    <row r="3438" spans="28:36" x14ac:dyDescent="0.2">
      <c r="AB3438" s="114" t="s">
        <v>87</v>
      </c>
      <c r="AC3438" s="40">
        <f>_xll.qlInterestRateIndexFixingDate($Y$21,AD3438)</f>
        <v>63510</v>
      </c>
      <c r="AD3438" s="40">
        <f>_xll.qlCalendarAdvance(calendar,$AD3437,AB3438,,,trigger)</f>
        <v>63514</v>
      </c>
      <c r="AE3438" s="40">
        <f>_xll.qlInterestRateIndexMaturity($Y$21,AD3438,)</f>
        <v>63606</v>
      </c>
      <c r="AF3438" s="43" t="e">
        <f>_xll.qlTenorBasisValue(TenorBasis3M,AD3438,_xll.ohTrigger(trigger,$Y$36))</f>
        <v>#NUM!</v>
      </c>
      <c r="AG3438" s="82" t="e">
        <f t="shared" si="120"/>
        <v>#NUM!</v>
      </c>
      <c r="AH3438" s="82">
        <f>_xll.qlIndexFixing($Y$21,$AC3438,TRUE,_xll.ohTrigger(trigger))</f>
        <v>1.3749905733321776E-2</v>
      </c>
      <c r="AI3438" s="43" t="e">
        <f>_xll.qlIndexFixing($Y$6,$AC3438,TRUE,trigger)</f>
        <v>#NUM!</v>
      </c>
      <c r="AJ3438" s="45" t="e">
        <f t="shared" si="121"/>
        <v>#NUM!</v>
      </c>
    </row>
    <row r="3439" spans="28:36" x14ac:dyDescent="0.2">
      <c r="AB3439" s="114" t="s">
        <v>87</v>
      </c>
      <c r="AC3439" s="40">
        <f>_xll.qlInterestRateIndexFixingDate($Y$21,AD3439)</f>
        <v>63517</v>
      </c>
      <c r="AD3439" s="40">
        <f>_xll.qlCalendarAdvance(calendar,$AD3438,AB3439,,,trigger)</f>
        <v>63521</v>
      </c>
      <c r="AE3439" s="40">
        <f>_xll.qlInterestRateIndexMaturity($Y$21,AD3439,)</f>
        <v>63613</v>
      </c>
      <c r="AF3439" s="43" t="e">
        <f>_xll.qlTenorBasisValue(TenorBasis3M,AD3439,_xll.ohTrigger(trigger,$Y$36))</f>
        <v>#NUM!</v>
      </c>
      <c r="AG3439" s="82" t="e">
        <f t="shared" si="120"/>
        <v>#NUM!</v>
      </c>
      <c r="AH3439" s="82">
        <f>_xll.qlIndexFixing($Y$21,$AC3439,TRUE,_xll.ohTrigger(trigger))</f>
        <v>1.3751117605453986E-2</v>
      </c>
      <c r="AI3439" s="43" t="e">
        <f>_xll.qlIndexFixing($Y$6,$AC3439,TRUE,trigger)</f>
        <v>#NUM!</v>
      </c>
      <c r="AJ3439" s="45" t="e">
        <f t="shared" si="121"/>
        <v>#NUM!</v>
      </c>
    </row>
    <row r="3440" spans="28:36" x14ac:dyDescent="0.2">
      <c r="AB3440" s="114" t="s">
        <v>87</v>
      </c>
      <c r="AC3440" s="40">
        <f>_xll.qlInterestRateIndexFixingDate($Y$21,AD3440)</f>
        <v>63524</v>
      </c>
      <c r="AD3440" s="40">
        <f>_xll.qlCalendarAdvance(calendar,$AD3439,AB3440,,,trigger)</f>
        <v>63528</v>
      </c>
      <c r="AE3440" s="40">
        <f>_xll.qlInterestRateIndexMaturity($Y$21,AD3440,)</f>
        <v>63618</v>
      </c>
      <c r="AF3440" s="43" t="e">
        <f>_xll.qlTenorBasisValue(TenorBasis3M,AD3440,_xll.ohTrigger(trigger,$Y$36))</f>
        <v>#NUM!</v>
      </c>
      <c r="AG3440" s="82" t="e">
        <f t="shared" si="120"/>
        <v>#NUM!</v>
      </c>
      <c r="AH3440" s="82">
        <f>_xll.qlIndexFixing($Y$21,$AC3440,TRUE,_xll.ohTrigger(trigger))</f>
        <v>1.3751625098904263E-2</v>
      </c>
      <c r="AI3440" s="43" t="e">
        <f>_xll.qlIndexFixing($Y$6,$AC3440,TRUE,trigger)</f>
        <v>#NUM!</v>
      </c>
      <c r="AJ3440" s="45" t="e">
        <f t="shared" si="121"/>
        <v>#NUM!</v>
      </c>
    </row>
    <row r="3441" spans="28:36" x14ac:dyDescent="0.2">
      <c r="AB3441" s="114" t="s">
        <v>87</v>
      </c>
      <c r="AC3441" s="40">
        <f>_xll.qlInterestRateIndexFixingDate($Y$21,AD3441)</f>
        <v>63531</v>
      </c>
      <c r="AD3441" s="40">
        <f>_xll.qlCalendarAdvance(calendar,$AD3440,AB3441,,,trigger)</f>
        <v>63535</v>
      </c>
      <c r="AE3441" s="40">
        <f>_xll.qlInterestRateIndexMaturity($Y$21,AD3441,)</f>
        <v>63625</v>
      </c>
      <c r="AF3441" s="43" t="e">
        <f>_xll.qlTenorBasisValue(TenorBasis3M,AD3441,_xll.ohTrigger(trigger,$Y$36))</f>
        <v>#NUM!</v>
      </c>
      <c r="AG3441" s="82" t="e">
        <f t="shared" si="120"/>
        <v>#NUM!</v>
      </c>
      <c r="AH3441" s="82">
        <f>_xll.qlIndexFixing($Y$21,$AC3441,TRUE,_xll.ohTrigger(trigger))</f>
        <v>1.3752811894137018E-2</v>
      </c>
      <c r="AI3441" s="43" t="e">
        <f>_xll.qlIndexFixing($Y$6,$AC3441,TRUE,trigger)</f>
        <v>#NUM!</v>
      </c>
      <c r="AJ3441" s="45" t="e">
        <f t="shared" si="121"/>
        <v>#NUM!</v>
      </c>
    </row>
    <row r="3442" spans="28:36" x14ac:dyDescent="0.2">
      <c r="AB3442" s="114" t="s">
        <v>87</v>
      </c>
      <c r="AC3442" s="40">
        <f>_xll.qlInterestRateIndexFixingDate($Y$21,AD3442)</f>
        <v>63538</v>
      </c>
      <c r="AD3442" s="40">
        <f>_xll.qlCalendarAdvance(calendar,$AD3441,AB3442,,,trigger)</f>
        <v>63542</v>
      </c>
      <c r="AE3442" s="40">
        <f>_xll.qlInterestRateIndexMaturity($Y$21,AD3442,)</f>
        <v>63632</v>
      </c>
      <c r="AF3442" s="43" t="e">
        <f>_xll.qlTenorBasisValue(TenorBasis3M,AD3442,_xll.ohTrigger(trigger,$Y$36))</f>
        <v>#NUM!</v>
      </c>
      <c r="AG3442" s="82" t="e">
        <f t="shared" si="120"/>
        <v>#NUM!</v>
      </c>
      <c r="AH3442" s="82">
        <f>_xll.qlIndexFixing($Y$21,$AC3442,TRUE,_xll.ohTrigger(trigger))</f>
        <v>1.3753985236164112E-2</v>
      </c>
      <c r="AI3442" s="43" t="e">
        <f>_xll.qlIndexFixing($Y$6,$AC3442,TRUE,trigger)</f>
        <v>#NUM!</v>
      </c>
      <c r="AJ3442" s="45" t="e">
        <f t="shared" si="121"/>
        <v>#NUM!</v>
      </c>
    </row>
    <row r="3443" spans="28:36" x14ac:dyDescent="0.2">
      <c r="AB3443" s="114" t="s">
        <v>87</v>
      </c>
      <c r="AC3443" s="40">
        <f>_xll.qlInterestRateIndexFixingDate($Y$21,AD3443)</f>
        <v>63544</v>
      </c>
      <c r="AD3443" s="40">
        <f>_xll.qlCalendarAdvance(calendar,$AD3442,AB3443,,,trigger)</f>
        <v>63550</v>
      </c>
      <c r="AE3443" s="40">
        <f>_xll.qlInterestRateIndexMaturity($Y$21,AD3443,)</f>
        <v>63640</v>
      </c>
      <c r="AF3443" s="43" t="e">
        <f>_xll.qlTenorBasisValue(TenorBasis3M,AD3443,_xll.ohTrigger(trigger,$Y$36))</f>
        <v>#NUM!</v>
      </c>
      <c r="AG3443" s="82" t="e">
        <f t="shared" si="120"/>
        <v>#NUM!</v>
      </c>
      <c r="AH3443" s="82">
        <f>_xll.qlIndexFixing($Y$21,$AC3443,TRUE,_xll.ohTrigger(trigger))</f>
        <v>1.3755309725154596E-2</v>
      </c>
      <c r="AI3443" s="43" t="e">
        <f>_xll.qlIndexFixing($Y$6,$AC3443,TRUE,trigger)</f>
        <v>#NUM!</v>
      </c>
      <c r="AJ3443" s="45" t="e">
        <f t="shared" si="121"/>
        <v>#NUM!</v>
      </c>
    </row>
    <row r="3444" spans="28:36" x14ac:dyDescent="0.2">
      <c r="AB3444" s="114" t="s">
        <v>87</v>
      </c>
      <c r="AC3444" s="40">
        <f>_xll.qlInterestRateIndexFixingDate($Y$21,AD3444)</f>
        <v>63552</v>
      </c>
      <c r="AD3444" s="40">
        <f>_xll.qlCalendarAdvance(calendar,$AD3443,AB3444,,,trigger)</f>
        <v>63557</v>
      </c>
      <c r="AE3444" s="40">
        <f>_xll.qlInterestRateIndexMaturity($Y$21,AD3444,)</f>
        <v>63647</v>
      </c>
      <c r="AF3444" s="43" t="e">
        <f>_xll.qlTenorBasisValue(TenorBasis3M,AD3444,_xll.ohTrigger(trigger,$Y$36))</f>
        <v>#NUM!</v>
      </c>
      <c r="AG3444" s="82" t="e">
        <f t="shared" si="120"/>
        <v>#NUM!</v>
      </c>
      <c r="AH3444" s="82">
        <f>_xll.qlIndexFixing($Y$21,$AC3444,TRUE,_xll.ohTrigger(trigger))</f>
        <v>1.3756454238849081E-2</v>
      </c>
      <c r="AI3444" s="43" t="e">
        <f>_xll.qlIndexFixing($Y$6,$AC3444,TRUE,trigger)</f>
        <v>#NUM!</v>
      </c>
      <c r="AJ3444" s="45" t="e">
        <f t="shared" si="121"/>
        <v>#NUM!</v>
      </c>
    </row>
    <row r="3445" spans="28:36" x14ac:dyDescent="0.2">
      <c r="AB3445" s="114" t="s">
        <v>87</v>
      </c>
      <c r="AC3445" s="40">
        <f>_xll.qlInterestRateIndexFixingDate($Y$21,AD3445)</f>
        <v>63562</v>
      </c>
      <c r="AD3445" s="40">
        <f>_xll.qlCalendarAdvance(calendar,$AD3444,AB3445,,,trigger)</f>
        <v>63564</v>
      </c>
      <c r="AE3445" s="40">
        <f>_xll.qlInterestRateIndexMaturity($Y$21,AD3445,)</f>
        <v>63654</v>
      </c>
      <c r="AF3445" s="43" t="e">
        <f>_xll.qlTenorBasisValue(TenorBasis3M,AD3445,_xll.ohTrigger(trigger,$Y$36))</f>
        <v>#NUM!</v>
      </c>
      <c r="AG3445" s="82" t="e">
        <f t="shared" si="120"/>
        <v>#NUM!</v>
      </c>
      <c r="AH3445" s="82">
        <f>_xll.qlIndexFixing($Y$21,$AC3445,TRUE,_xll.ohTrigger(trigger))</f>
        <v>1.3757585299302377E-2</v>
      </c>
      <c r="AI3445" s="43" t="e">
        <f>_xll.qlIndexFixing($Y$6,$AC3445,TRUE,trigger)</f>
        <v>#NUM!</v>
      </c>
      <c r="AJ3445" s="45" t="e">
        <f t="shared" si="121"/>
        <v>#NUM!</v>
      </c>
    </row>
    <row r="3446" spans="28:36" x14ac:dyDescent="0.2">
      <c r="AB3446" s="114" t="s">
        <v>87</v>
      </c>
      <c r="AC3446" s="40">
        <f>_xll.qlInterestRateIndexFixingDate($Y$21,AD3446)</f>
        <v>63569</v>
      </c>
      <c r="AD3446" s="40">
        <f>_xll.qlCalendarAdvance(calendar,$AD3445,AB3446,,,trigger)</f>
        <v>63571</v>
      </c>
      <c r="AE3446" s="40">
        <f>_xll.qlInterestRateIndexMaturity($Y$21,AD3446,)</f>
        <v>63661</v>
      </c>
      <c r="AF3446" s="43" t="e">
        <f>_xll.qlTenorBasisValue(TenorBasis3M,AD3446,_xll.ohTrigger(trigger,$Y$36))</f>
        <v>#NUM!</v>
      </c>
      <c r="AG3446" s="82" t="e">
        <f t="shared" si="120"/>
        <v>#NUM!</v>
      </c>
      <c r="AH3446" s="82">
        <f>_xll.qlIndexFixing($Y$21,$AC3446,TRUE,_xll.ohTrigger(trigger))</f>
        <v>1.3758702906502052E-2</v>
      </c>
      <c r="AI3446" s="43" t="e">
        <f>_xll.qlIndexFixing($Y$6,$AC3446,TRUE,trigger)</f>
        <v>#NUM!</v>
      </c>
      <c r="AJ3446" s="45" t="e">
        <f t="shared" si="121"/>
        <v>#NUM!</v>
      </c>
    </row>
    <row r="3447" spans="28:36" x14ac:dyDescent="0.2">
      <c r="AB3447" s="114" t="s">
        <v>87</v>
      </c>
      <c r="AC3447" s="40">
        <f>_xll.qlInterestRateIndexFixingDate($Y$21,AD3447)</f>
        <v>63576</v>
      </c>
      <c r="AD3447" s="40">
        <f>_xll.qlCalendarAdvance(calendar,$AD3446,AB3447,,,trigger)</f>
        <v>63578</v>
      </c>
      <c r="AE3447" s="40">
        <f>_xll.qlInterestRateIndexMaturity($Y$21,AD3447,)</f>
        <v>63668</v>
      </c>
      <c r="AF3447" s="43" t="e">
        <f>_xll.qlTenorBasisValue(TenorBasis3M,AD3447,_xll.ohTrigger(trigger,$Y$36))</f>
        <v>#NUM!</v>
      </c>
      <c r="AG3447" s="82" t="e">
        <f t="shared" si="120"/>
        <v>#NUM!</v>
      </c>
      <c r="AH3447" s="82">
        <f>_xll.qlIndexFixing($Y$21,$AC3447,TRUE,_xll.ohTrigger(trigger))</f>
        <v>1.3759807060439222E-2</v>
      </c>
      <c r="AI3447" s="43" t="e">
        <f>_xll.qlIndexFixing($Y$6,$AC3447,TRUE,trigger)</f>
        <v>#NUM!</v>
      </c>
      <c r="AJ3447" s="45" t="e">
        <f t="shared" si="121"/>
        <v>#NUM!</v>
      </c>
    </row>
    <row r="3448" spans="28:36" x14ac:dyDescent="0.2">
      <c r="AB3448" s="114" t="s">
        <v>87</v>
      </c>
      <c r="AC3448" s="40">
        <f>_xll.qlInterestRateIndexFixingDate($Y$21,AD3448)</f>
        <v>63583</v>
      </c>
      <c r="AD3448" s="40">
        <f>_xll.qlCalendarAdvance(calendar,$AD3447,AB3448,,,trigger)</f>
        <v>63585</v>
      </c>
      <c r="AE3448" s="40">
        <f>_xll.qlInterestRateIndexMaturity($Y$21,AD3448,)</f>
        <v>63674</v>
      </c>
      <c r="AF3448" s="43" t="e">
        <f>_xll.qlTenorBasisValue(TenorBasis3M,AD3448,_xll.ohTrigger(trigger,$Y$36))</f>
        <v>#NUM!</v>
      </c>
      <c r="AG3448" s="82" t="e">
        <f t="shared" si="120"/>
        <v>#NUM!</v>
      </c>
      <c r="AH3448" s="82">
        <f>_xll.qlIndexFixing($Y$21,$AC3448,TRUE,_xll.ohTrigger(trigger))</f>
        <v>1.3760559651941657E-2</v>
      </c>
      <c r="AI3448" s="43" t="e">
        <f>_xll.qlIndexFixing($Y$6,$AC3448,TRUE,trigger)</f>
        <v>#NUM!</v>
      </c>
      <c r="AJ3448" s="45" t="e">
        <f t="shared" si="121"/>
        <v>#NUM!</v>
      </c>
    </row>
    <row r="3449" spans="28:36" x14ac:dyDescent="0.2">
      <c r="AB3449" s="114" t="s">
        <v>87</v>
      </c>
      <c r="AC3449" s="40">
        <f>_xll.qlInterestRateIndexFixingDate($Y$21,AD3449)</f>
        <v>63590</v>
      </c>
      <c r="AD3449" s="40">
        <f>_xll.qlCalendarAdvance(calendar,$AD3448,AB3449,,,trigger)</f>
        <v>63592</v>
      </c>
      <c r="AE3449" s="40">
        <f>_xll.qlInterestRateIndexMaturity($Y$21,AD3449,)</f>
        <v>63681</v>
      </c>
      <c r="AF3449" s="43" t="e">
        <f>_xll.qlTenorBasisValue(TenorBasis3M,AD3449,_xll.ohTrigger(trigger,$Y$36))</f>
        <v>#NUM!</v>
      </c>
      <c r="AG3449" s="82" t="e">
        <f t="shared" si="120"/>
        <v>#NUM!</v>
      </c>
      <c r="AH3449" s="82">
        <f>_xll.qlIndexFixing($Y$21,$AC3449,TRUE,_xll.ohTrigger(trigger))</f>
        <v>1.3761637819125054E-2</v>
      </c>
      <c r="AI3449" s="43" t="e">
        <f>_xll.qlIndexFixing($Y$6,$AC3449,TRUE,trigger)</f>
        <v>#NUM!</v>
      </c>
      <c r="AJ3449" s="45" t="e">
        <f t="shared" si="121"/>
        <v>#NUM!</v>
      </c>
    </row>
    <row r="3450" spans="28:36" x14ac:dyDescent="0.2">
      <c r="AB3450" s="114" t="s">
        <v>87</v>
      </c>
      <c r="AC3450" s="40">
        <f>_xll.qlInterestRateIndexFixingDate($Y$21,AD3450)</f>
        <v>63597</v>
      </c>
      <c r="AD3450" s="40">
        <f>_xll.qlCalendarAdvance(calendar,$AD3449,AB3450,,,trigger)</f>
        <v>63599</v>
      </c>
      <c r="AE3450" s="40">
        <f>_xll.qlInterestRateIndexMaturity($Y$21,AD3450,)</f>
        <v>63688</v>
      </c>
      <c r="AF3450" s="43" t="e">
        <f>_xll.qlTenorBasisValue(TenorBasis3M,AD3450,_xll.ohTrigger(trigger,$Y$36))</f>
        <v>#NUM!</v>
      </c>
      <c r="AG3450" s="82" t="e">
        <f t="shared" si="120"/>
        <v>#NUM!</v>
      </c>
      <c r="AH3450" s="82">
        <f>_xll.qlIndexFixing($Y$21,$AC3450,TRUE,_xll.ohTrigger(trigger))</f>
        <v>1.3762702533522601E-2</v>
      </c>
      <c r="AI3450" s="43" t="e">
        <f>_xll.qlIndexFixing($Y$6,$AC3450,TRUE,trigger)</f>
        <v>#NUM!</v>
      </c>
      <c r="AJ3450" s="45" t="e">
        <f t="shared" si="121"/>
        <v>#NUM!</v>
      </c>
    </row>
    <row r="3451" spans="28:36" x14ac:dyDescent="0.2">
      <c r="AB3451" s="114" t="s">
        <v>87</v>
      </c>
      <c r="AC3451" s="40">
        <f>_xll.qlInterestRateIndexFixingDate($Y$21,AD3451)</f>
        <v>63604</v>
      </c>
      <c r="AD3451" s="40">
        <f>_xll.qlCalendarAdvance(calendar,$AD3450,AB3451,,,trigger)</f>
        <v>63606</v>
      </c>
      <c r="AE3451" s="40">
        <f>_xll.qlInterestRateIndexMaturity($Y$21,AD3451,)</f>
        <v>63695</v>
      </c>
      <c r="AF3451" s="43" t="e">
        <f>_xll.qlTenorBasisValue(TenorBasis3M,AD3451,_xll.ohTrigger(trigger,$Y$36))</f>
        <v>#NUM!</v>
      </c>
      <c r="AG3451" s="82" t="e">
        <f t="shared" si="120"/>
        <v>#NUM!</v>
      </c>
      <c r="AH3451" s="82">
        <f>_xll.qlIndexFixing($Y$21,$AC3451,TRUE,_xll.ohTrigger(trigger))</f>
        <v>1.3763753795123517E-2</v>
      </c>
      <c r="AI3451" s="43" t="e">
        <f>_xll.qlIndexFixing($Y$6,$AC3451,TRUE,trigger)</f>
        <v>#NUM!</v>
      </c>
      <c r="AJ3451" s="45" t="e">
        <f t="shared" si="121"/>
        <v>#NUM!</v>
      </c>
    </row>
    <row r="3452" spans="28:36" x14ac:dyDescent="0.2">
      <c r="AB3452" s="114" t="s">
        <v>87</v>
      </c>
      <c r="AC3452" s="40">
        <f>_xll.qlInterestRateIndexFixingDate($Y$21,AD3452)</f>
        <v>63611</v>
      </c>
      <c r="AD3452" s="40">
        <f>_xll.qlCalendarAdvance(calendar,$AD3451,AB3452,,,trigger)</f>
        <v>63613</v>
      </c>
      <c r="AE3452" s="40">
        <f>_xll.qlInterestRateIndexMaturity($Y$21,AD3452,)</f>
        <v>63705</v>
      </c>
      <c r="AF3452" s="43" t="e">
        <f>_xll.qlTenorBasisValue(TenorBasis3M,AD3452,_xll.ohTrigger(trigger,$Y$36))</f>
        <v>#NUM!</v>
      </c>
      <c r="AG3452" s="82" t="e">
        <f t="shared" si="120"/>
        <v>#NUM!</v>
      </c>
      <c r="AH3452" s="82">
        <f>_xll.qlIndexFixing($Y$21,$AC3452,TRUE,_xll.ohTrigger(trigger))</f>
        <v>1.3765794646413965E-2</v>
      </c>
      <c r="AI3452" s="43" t="e">
        <f>_xll.qlIndexFixing($Y$6,$AC3452,TRUE,trigger)</f>
        <v>#NUM!</v>
      </c>
      <c r="AJ3452" s="45" t="e">
        <f t="shared" si="121"/>
        <v>#NUM!</v>
      </c>
    </row>
    <row r="3453" spans="28:36" x14ac:dyDescent="0.2">
      <c r="AB3453" s="114" t="s">
        <v>87</v>
      </c>
      <c r="AC3453" s="40">
        <f>_xll.qlInterestRateIndexFixingDate($Y$21,AD3453)</f>
        <v>63618</v>
      </c>
      <c r="AD3453" s="40">
        <f>_xll.qlCalendarAdvance(calendar,$AD3452,AB3453,,,trigger)</f>
        <v>63620</v>
      </c>
      <c r="AE3453" s="40">
        <f>_xll.qlInterestRateIndexMaturity($Y$21,AD3453,)</f>
        <v>63712</v>
      </c>
      <c r="AF3453" s="43" t="e">
        <f>_xll.qlTenorBasisValue(TenorBasis3M,AD3453,_xll.ohTrigger(trigger,$Y$36))</f>
        <v>#NUM!</v>
      </c>
      <c r="AG3453" s="82" t="e">
        <f t="shared" si="120"/>
        <v>#NUM!</v>
      </c>
      <c r="AH3453" s="82">
        <f>_xll.qlIndexFixing($Y$21,$AC3453,TRUE,_xll.ohTrigger(trigger))</f>
        <v>1.3766816236627259E-2</v>
      </c>
      <c r="AI3453" s="43" t="e">
        <f>_xll.qlIndexFixing($Y$6,$AC3453,TRUE,trigger)</f>
        <v>#NUM!</v>
      </c>
      <c r="AJ3453" s="45" t="e">
        <f t="shared" si="121"/>
        <v>#NUM!</v>
      </c>
    </row>
    <row r="3454" spans="28:36" x14ac:dyDescent="0.2">
      <c r="AB3454" s="114" t="s">
        <v>87</v>
      </c>
      <c r="AC3454" s="40">
        <f>_xll.qlInterestRateIndexFixingDate($Y$21,AD3454)</f>
        <v>63625</v>
      </c>
      <c r="AD3454" s="40">
        <f>_xll.qlCalendarAdvance(calendar,$AD3453,AB3454,,,trigger)</f>
        <v>63627</v>
      </c>
      <c r="AE3454" s="40">
        <f>_xll.qlInterestRateIndexMaturity($Y$21,AD3454,)</f>
        <v>63719</v>
      </c>
      <c r="AF3454" s="43" t="e">
        <f>_xll.qlTenorBasisValue(TenorBasis3M,AD3454,_xll.ohTrigger(trigger,$Y$36))</f>
        <v>#NUM!</v>
      </c>
      <c r="AG3454" s="82" t="e">
        <f t="shared" si="120"/>
        <v>#NUM!</v>
      </c>
      <c r="AH3454" s="82">
        <f>_xll.qlIndexFixing($Y$21,$AC3454,TRUE,_xll.ohTrigger(trigger))</f>
        <v>1.3767824372478579E-2</v>
      </c>
      <c r="AI3454" s="43" t="e">
        <f>_xll.qlIndexFixing($Y$6,$AC3454,TRUE,trigger)</f>
        <v>#NUM!</v>
      </c>
      <c r="AJ3454" s="45" t="e">
        <f t="shared" si="121"/>
        <v>#NUM!</v>
      </c>
    </row>
    <row r="3455" spans="28:36" x14ac:dyDescent="0.2">
      <c r="AB3455" s="114" t="s">
        <v>87</v>
      </c>
      <c r="AC3455" s="40">
        <f>_xll.qlInterestRateIndexFixingDate($Y$21,AD3455)</f>
        <v>63632</v>
      </c>
      <c r="AD3455" s="40">
        <f>_xll.qlCalendarAdvance(calendar,$AD3454,AB3455,,,trigger)</f>
        <v>63634</v>
      </c>
      <c r="AE3455" s="40">
        <f>_xll.qlInterestRateIndexMaturity($Y$21,AD3455,)</f>
        <v>63726</v>
      </c>
      <c r="AF3455" s="43" t="e">
        <f>_xll.qlTenorBasisValue(TenorBasis3M,AD3455,_xll.ohTrigger(trigger,$Y$36))</f>
        <v>#NUM!</v>
      </c>
      <c r="AG3455" s="82" t="e">
        <f t="shared" si="120"/>
        <v>#NUM!</v>
      </c>
      <c r="AH3455" s="82">
        <f>_xll.qlIndexFixing($Y$21,$AC3455,TRUE,_xll.ohTrigger(trigger))</f>
        <v>1.3768819053957502E-2</v>
      </c>
      <c r="AI3455" s="43" t="e">
        <f>_xll.qlIndexFixing($Y$6,$AC3455,TRUE,trigger)</f>
        <v>#NUM!</v>
      </c>
      <c r="AJ3455" s="45" t="e">
        <f t="shared" si="121"/>
        <v>#NUM!</v>
      </c>
    </row>
    <row r="3456" spans="28:36" x14ac:dyDescent="0.2">
      <c r="AB3456" s="114" t="s">
        <v>87</v>
      </c>
      <c r="AC3456" s="40">
        <f>_xll.qlInterestRateIndexFixingDate($Y$21,AD3456)</f>
        <v>63639</v>
      </c>
      <c r="AD3456" s="40">
        <f>_xll.qlCalendarAdvance(calendar,$AD3455,AB3456,,,trigger)</f>
        <v>63641</v>
      </c>
      <c r="AE3456" s="40">
        <f>_xll.qlInterestRateIndexMaturity($Y$21,AD3456,)</f>
        <v>63733</v>
      </c>
      <c r="AF3456" s="43" t="e">
        <f>_xll.qlTenorBasisValue(TenorBasis3M,AD3456,_xll.ohTrigger(trigger,$Y$36))</f>
        <v>#NUM!</v>
      </c>
      <c r="AG3456" s="82" t="e">
        <f t="shared" si="120"/>
        <v>#NUM!</v>
      </c>
      <c r="AH3456" s="82">
        <f>_xll.qlIndexFixing($Y$21,$AC3456,TRUE,_xll.ohTrigger(trigger))</f>
        <v>1.3769800281056205E-2</v>
      </c>
      <c r="AI3456" s="43" t="e">
        <f>_xll.qlIndexFixing($Y$6,$AC3456,TRUE,trigger)</f>
        <v>#NUM!</v>
      </c>
      <c r="AJ3456" s="45" t="e">
        <f t="shared" si="121"/>
        <v>#NUM!</v>
      </c>
    </row>
    <row r="3457" spans="28:36" x14ac:dyDescent="0.2">
      <c r="AB3457" s="114" t="s">
        <v>87</v>
      </c>
      <c r="AC3457" s="40">
        <f>_xll.qlInterestRateIndexFixingDate($Y$21,AD3457)</f>
        <v>63646</v>
      </c>
      <c r="AD3457" s="40">
        <f>_xll.qlCalendarAdvance(calendar,$AD3456,AB3457,,,trigger)</f>
        <v>63648</v>
      </c>
      <c r="AE3457" s="40">
        <f>_xll.qlInterestRateIndexMaturity($Y$21,AD3457,)</f>
        <v>63739</v>
      </c>
      <c r="AF3457" s="43" t="e">
        <f>_xll.qlTenorBasisValue(TenorBasis3M,AD3457,_xll.ohTrigger(trigger,$Y$36))</f>
        <v>#NUM!</v>
      </c>
      <c r="AG3457" s="82" t="e">
        <f t="shared" si="120"/>
        <v>#NUM!</v>
      </c>
      <c r="AH3457" s="82">
        <f>_xll.qlIndexFixing($Y$21,$AC3457,TRUE,_xll.ohTrigger(trigger))</f>
        <v>1.3770438400721568E-2</v>
      </c>
      <c r="AI3457" s="43" t="e">
        <f>_xll.qlIndexFixing($Y$6,$AC3457,TRUE,trigger)</f>
        <v>#NUM!</v>
      </c>
      <c r="AJ3457" s="45" t="e">
        <f t="shared" si="121"/>
        <v>#NUM!</v>
      </c>
    </row>
    <row r="3458" spans="28:36" x14ac:dyDescent="0.2">
      <c r="AB3458" s="114" t="s">
        <v>87</v>
      </c>
      <c r="AC3458" s="40">
        <f>_xll.qlInterestRateIndexFixingDate($Y$21,AD3458)</f>
        <v>63653</v>
      </c>
      <c r="AD3458" s="40">
        <f>_xll.qlCalendarAdvance(calendar,$AD3457,AB3458,,,trigger)</f>
        <v>63655</v>
      </c>
      <c r="AE3458" s="40">
        <f>_xll.qlInterestRateIndexMaturity($Y$21,AD3458,)</f>
        <v>63746</v>
      </c>
      <c r="AF3458" s="43" t="e">
        <f>_xll.qlTenorBasisValue(TenorBasis3M,AD3458,_xll.ohTrigger(trigger,$Y$36))</f>
        <v>#NUM!</v>
      </c>
      <c r="AG3458" s="82" t="e">
        <f t="shared" si="120"/>
        <v>#NUM!</v>
      </c>
      <c r="AH3458" s="82">
        <f>_xll.qlIndexFixing($Y$21,$AC3458,TRUE,_xll.ohTrigger(trigger))</f>
        <v>1.3771393643576935E-2</v>
      </c>
      <c r="AI3458" s="43" t="e">
        <f>_xll.qlIndexFixing($Y$6,$AC3458,TRUE,trigger)</f>
        <v>#NUM!</v>
      </c>
      <c r="AJ3458" s="45" t="e">
        <f t="shared" si="121"/>
        <v>#NUM!</v>
      </c>
    </row>
    <row r="3459" spans="28:36" x14ac:dyDescent="0.2">
      <c r="AB3459" s="114" t="s">
        <v>87</v>
      </c>
      <c r="AC3459" s="40">
        <f>_xll.qlInterestRateIndexFixingDate($Y$21,AD3459)</f>
        <v>63656</v>
      </c>
      <c r="AD3459" s="40">
        <f>_xll.qlCalendarAdvance(calendar,$AD3458,AB3459,,,trigger)</f>
        <v>63662</v>
      </c>
      <c r="AE3459" s="40">
        <f>_xll.qlInterestRateIndexMaturity($Y$21,AD3459,)</f>
        <v>63753</v>
      </c>
      <c r="AF3459" s="43" t="e">
        <f>_xll.qlTenorBasisValue(TenorBasis3M,AD3459,_xll.ohTrigger(trigger,$Y$36))</f>
        <v>#NUM!</v>
      </c>
      <c r="AG3459" s="82" t="e">
        <f t="shared" si="120"/>
        <v>#NUM!</v>
      </c>
      <c r="AH3459" s="82">
        <f>_xll.qlIndexFixing($Y$21,$AC3459,TRUE,_xll.ohTrigger(trigger))</f>
        <v>1.3772335432534083E-2</v>
      </c>
      <c r="AI3459" s="43" t="e">
        <f>_xll.qlIndexFixing($Y$6,$AC3459,TRUE,trigger)</f>
        <v>#NUM!</v>
      </c>
      <c r="AJ3459" s="45" t="e">
        <f t="shared" si="121"/>
        <v>#NUM!</v>
      </c>
    </row>
    <row r="3460" spans="28:36" x14ac:dyDescent="0.2">
      <c r="AB3460" s="114" t="s">
        <v>87</v>
      </c>
      <c r="AC3460" s="40">
        <f>_xll.qlInterestRateIndexFixingDate($Y$21,AD3460)</f>
        <v>63667</v>
      </c>
      <c r="AD3460" s="40">
        <f>_xll.qlCalendarAdvance(calendar,$AD3459,AB3460,,,trigger)</f>
        <v>63669</v>
      </c>
      <c r="AE3460" s="40">
        <f>_xll.qlInterestRateIndexMaturity($Y$21,AD3460,)</f>
        <v>63760</v>
      </c>
      <c r="AF3460" s="43" t="e">
        <f>_xll.qlTenorBasisValue(TenorBasis3M,AD3460,_xll.ohTrigger(trigger,$Y$36))</f>
        <v>#NUM!</v>
      </c>
      <c r="AG3460" s="82" t="e">
        <f t="shared" ref="AG3460:AG3508" si="122">AI3460</f>
        <v>#NUM!</v>
      </c>
      <c r="AH3460" s="82">
        <f>_xll.qlIndexFixing($Y$21,$AC3460,TRUE,_xll.ohTrigger(trigger))</f>
        <v>1.3773263767580722E-2</v>
      </c>
      <c r="AI3460" s="43" t="e">
        <f>_xll.qlIndexFixing($Y$6,$AC3460,TRUE,trigger)</f>
        <v>#NUM!</v>
      </c>
      <c r="AJ3460" s="45" t="e">
        <f t="shared" ref="AJ3460:AJ3508" si="123">(AH3460-AI3460)*10000</f>
        <v>#NUM!</v>
      </c>
    </row>
    <row r="3461" spans="28:36" x14ac:dyDescent="0.2">
      <c r="AB3461" s="114" t="s">
        <v>87</v>
      </c>
      <c r="AC3461" s="40">
        <f>_xll.qlInterestRateIndexFixingDate($Y$21,AD3461)</f>
        <v>63671</v>
      </c>
      <c r="AD3461" s="40">
        <f>_xll.qlCalendarAdvance(calendar,$AD3460,AB3461,,,trigger)</f>
        <v>63676</v>
      </c>
      <c r="AE3461" s="40">
        <f>_xll.qlInterestRateIndexMaturity($Y$21,AD3461,)</f>
        <v>63768</v>
      </c>
      <c r="AF3461" s="43" t="e">
        <f>_xll.qlTenorBasisValue(TenorBasis3M,AD3461,_xll.ohTrigger(trigger,$Y$36))</f>
        <v>#NUM!</v>
      </c>
      <c r="AG3461" s="82" t="e">
        <f t="shared" si="122"/>
        <v>#NUM!</v>
      </c>
      <c r="AH3461" s="82">
        <f>_xll.qlIndexFixing($Y$21,$AC3461,TRUE,_xll.ohTrigger(trigger))</f>
        <v>1.3774504600469353E-2</v>
      </c>
      <c r="AI3461" s="43" t="e">
        <f>_xll.qlIndexFixing($Y$6,$AC3461,TRUE,trigger)</f>
        <v>#NUM!</v>
      </c>
      <c r="AJ3461" s="45" t="e">
        <f t="shared" si="123"/>
        <v>#NUM!</v>
      </c>
    </row>
    <row r="3462" spans="28:36" x14ac:dyDescent="0.2">
      <c r="AB3462" s="114" t="s">
        <v>87</v>
      </c>
      <c r="AC3462" s="40">
        <f>_xll.qlInterestRateIndexFixingDate($Y$21,AD3462)</f>
        <v>63681</v>
      </c>
      <c r="AD3462" s="40">
        <f>_xll.qlCalendarAdvance(calendar,$AD3461,AB3462,,,trigger)</f>
        <v>63683</v>
      </c>
      <c r="AE3462" s="40">
        <f>_xll.qlInterestRateIndexMaturity($Y$21,AD3462,)</f>
        <v>63775</v>
      </c>
      <c r="AF3462" s="43" t="e">
        <f>_xll.qlTenorBasisValue(TenorBasis3M,AD3462,_xll.ohTrigger(trigger,$Y$36))</f>
        <v>#NUM!</v>
      </c>
      <c r="AG3462" s="82" t="e">
        <f t="shared" si="122"/>
        <v>#NUM!</v>
      </c>
      <c r="AH3462" s="82">
        <f>_xll.qlIndexFixing($Y$21,$AC3462,TRUE,_xll.ohTrigger(trigger))</f>
        <v>1.3775405101069527E-2</v>
      </c>
      <c r="AI3462" s="43" t="e">
        <f>_xll.qlIndexFixing($Y$6,$AC3462,TRUE,trigger)</f>
        <v>#NUM!</v>
      </c>
      <c r="AJ3462" s="45" t="e">
        <f t="shared" si="123"/>
        <v>#NUM!</v>
      </c>
    </row>
    <row r="3463" spans="28:36" x14ac:dyDescent="0.2">
      <c r="AB3463" s="114" t="s">
        <v>87</v>
      </c>
      <c r="AC3463" s="40">
        <f>_xll.qlInterestRateIndexFixingDate($Y$21,AD3463)</f>
        <v>63688</v>
      </c>
      <c r="AD3463" s="40">
        <f>_xll.qlCalendarAdvance(calendar,$AD3462,AB3463,,,trigger)</f>
        <v>63690</v>
      </c>
      <c r="AE3463" s="40">
        <f>_xll.qlInterestRateIndexMaturity($Y$21,AD3463,)</f>
        <v>63782</v>
      </c>
      <c r="AF3463" s="43" t="e">
        <f>_xll.qlTenorBasisValue(TenorBasis3M,AD3463,_xll.ohTrigger(trigger,$Y$36))</f>
        <v>#NUM!</v>
      </c>
      <c r="AG3463" s="82" t="e">
        <f t="shared" si="122"/>
        <v>#NUM!</v>
      </c>
      <c r="AH3463" s="82">
        <f>_xll.qlIndexFixing($Y$21,$AC3463,TRUE,_xll.ohTrigger(trigger))</f>
        <v>1.3776292147219973E-2</v>
      </c>
      <c r="AI3463" s="43" t="e">
        <f>_xll.qlIndexFixing($Y$6,$AC3463,TRUE,trigger)</f>
        <v>#NUM!</v>
      </c>
      <c r="AJ3463" s="45" t="e">
        <f t="shared" si="123"/>
        <v>#NUM!</v>
      </c>
    </row>
    <row r="3464" spans="28:36" x14ac:dyDescent="0.2">
      <c r="AB3464" s="114" t="s">
        <v>87</v>
      </c>
      <c r="AC3464" s="40">
        <f>_xll.qlInterestRateIndexFixingDate($Y$21,AD3464)</f>
        <v>63695</v>
      </c>
      <c r="AD3464" s="40">
        <f>_xll.qlCalendarAdvance(calendar,$AD3463,AB3464,,,trigger)</f>
        <v>63697</v>
      </c>
      <c r="AE3464" s="40">
        <f>_xll.qlInterestRateIndexMaturity($Y$21,AD3464,)</f>
        <v>63789</v>
      </c>
      <c r="AF3464" s="43" t="e">
        <f>_xll.qlTenorBasisValue(TenorBasis3M,AD3464,_xll.ohTrigger(trigger,$Y$36))</f>
        <v>#NUM!</v>
      </c>
      <c r="AG3464" s="82" t="e">
        <f t="shared" si="122"/>
        <v>#NUM!</v>
      </c>
      <c r="AH3464" s="82">
        <f>_xll.qlIndexFixing($Y$21,$AC3464,TRUE,_xll.ohTrigger(trigger))</f>
        <v>1.3777165738911133E-2</v>
      </c>
      <c r="AI3464" s="43" t="e">
        <f>_xll.qlIndexFixing($Y$6,$AC3464,TRUE,trigger)</f>
        <v>#NUM!</v>
      </c>
      <c r="AJ3464" s="45" t="e">
        <f t="shared" si="123"/>
        <v>#NUM!</v>
      </c>
    </row>
    <row r="3465" spans="28:36" x14ac:dyDescent="0.2">
      <c r="AB3465" s="114" t="s">
        <v>87</v>
      </c>
      <c r="AC3465" s="40">
        <f>_xll.qlInterestRateIndexFixingDate($Y$21,AD3465)</f>
        <v>63702</v>
      </c>
      <c r="AD3465" s="40">
        <f>_xll.qlCalendarAdvance(calendar,$AD3464,AB3465,,,trigger)</f>
        <v>63704</v>
      </c>
      <c r="AE3465" s="40">
        <f>_xll.qlInterestRateIndexMaturity($Y$21,AD3465,)</f>
        <v>63796</v>
      </c>
      <c r="AF3465" s="43" t="e">
        <f>_xll.qlTenorBasisValue(TenorBasis3M,AD3465,_xll.ohTrigger(trigger,$Y$36))</f>
        <v>#NUM!</v>
      </c>
      <c r="AG3465" s="82" t="e">
        <f t="shared" si="122"/>
        <v>#NUM!</v>
      </c>
      <c r="AH3465" s="82">
        <f>_xll.qlIndexFixing($Y$21,$AC3465,TRUE,_xll.ohTrigger(trigger))</f>
        <v>1.3778025876135188E-2</v>
      </c>
      <c r="AI3465" s="43" t="e">
        <f>_xll.qlIndexFixing($Y$6,$AC3465,TRUE,trigger)</f>
        <v>#NUM!</v>
      </c>
      <c r="AJ3465" s="45" t="e">
        <f t="shared" si="123"/>
        <v>#NUM!</v>
      </c>
    </row>
    <row r="3466" spans="28:36" x14ac:dyDescent="0.2">
      <c r="AB3466" s="114" t="s">
        <v>87</v>
      </c>
      <c r="AC3466" s="40">
        <f>_xll.qlInterestRateIndexFixingDate($Y$21,AD3466)</f>
        <v>63709</v>
      </c>
      <c r="AD3466" s="40">
        <f>_xll.qlCalendarAdvance(calendar,$AD3465,AB3466,,,trigger)</f>
        <v>63711</v>
      </c>
      <c r="AE3466" s="40">
        <f>_xll.qlInterestRateIndexMaturity($Y$21,AD3466,)</f>
        <v>63803</v>
      </c>
      <c r="AF3466" s="43" t="e">
        <f>_xll.qlTenorBasisValue(TenorBasis3M,AD3466,_xll.ohTrigger(trigger,$Y$36))</f>
        <v>#NUM!</v>
      </c>
      <c r="AG3466" s="82" t="e">
        <f t="shared" si="122"/>
        <v>#NUM!</v>
      </c>
      <c r="AH3466" s="82">
        <f>_xll.qlIndexFixing($Y$21,$AC3466,TRUE,_xll.ohTrigger(trigger))</f>
        <v>1.3778872558883448E-2</v>
      </c>
      <c r="AI3466" s="43" t="e">
        <f>_xll.qlIndexFixing($Y$6,$AC3466,TRUE,trigger)</f>
        <v>#NUM!</v>
      </c>
      <c r="AJ3466" s="45" t="e">
        <f t="shared" si="123"/>
        <v>#NUM!</v>
      </c>
    </row>
    <row r="3467" spans="28:36" x14ac:dyDescent="0.2">
      <c r="AB3467" s="114" t="s">
        <v>87</v>
      </c>
      <c r="AC3467" s="40">
        <f>_xll.qlInterestRateIndexFixingDate($Y$21,AD3467)</f>
        <v>63716</v>
      </c>
      <c r="AD3467" s="40">
        <f>_xll.qlCalendarAdvance(calendar,$AD3466,AB3467,,,trigger)</f>
        <v>63718</v>
      </c>
      <c r="AE3467" s="40">
        <f>_xll.qlInterestRateIndexMaturity($Y$21,AD3467,)</f>
        <v>63810</v>
      </c>
      <c r="AF3467" s="43" t="e">
        <f>_xll.qlTenorBasisValue(TenorBasis3M,AD3467,_xll.ohTrigger(trigger,$Y$36))</f>
        <v>#NUM!</v>
      </c>
      <c r="AG3467" s="82" t="e">
        <f t="shared" si="122"/>
        <v>#NUM!</v>
      </c>
      <c r="AH3467" s="82">
        <f>_xll.qlIndexFixing($Y$21,$AC3467,TRUE,_xll.ohTrigger(trigger))</f>
        <v>1.3779705787145487E-2</v>
      </c>
      <c r="AI3467" s="43" t="e">
        <f>_xll.qlIndexFixing($Y$6,$AC3467,TRUE,trigger)</f>
        <v>#NUM!</v>
      </c>
      <c r="AJ3467" s="45" t="e">
        <f t="shared" si="123"/>
        <v>#NUM!</v>
      </c>
    </row>
    <row r="3468" spans="28:36" x14ac:dyDescent="0.2">
      <c r="AB3468" s="114" t="s">
        <v>87</v>
      </c>
      <c r="AC3468" s="40">
        <f>_xll.qlInterestRateIndexFixingDate($Y$21,AD3468)</f>
        <v>63723</v>
      </c>
      <c r="AD3468" s="40">
        <f>_xll.qlCalendarAdvance(calendar,$AD3467,AB3468,,,trigger)</f>
        <v>63725</v>
      </c>
      <c r="AE3468" s="40">
        <f>_xll.qlInterestRateIndexMaturity($Y$21,AD3468,)</f>
        <v>63817</v>
      </c>
      <c r="AF3468" s="43" t="e">
        <f>_xll.qlTenorBasisValue(TenorBasis3M,AD3468,_xll.ohTrigger(trigger,$Y$36))</f>
        <v>#NUM!</v>
      </c>
      <c r="AG3468" s="82" t="e">
        <f t="shared" si="122"/>
        <v>#NUM!</v>
      </c>
      <c r="AH3468" s="82">
        <f>_xll.qlIndexFixing($Y$21,$AC3468,TRUE,_xll.ohTrigger(trigger))</f>
        <v>1.3780525560914355E-2</v>
      </c>
      <c r="AI3468" s="43" t="e">
        <f>_xll.qlIndexFixing($Y$6,$AC3468,TRUE,trigger)</f>
        <v>#NUM!</v>
      </c>
      <c r="AJ3468" s="45" t="e">
        <f t="shared" si="123"/>
        <v>#NUM!</v>
      </c>
    </row>
    <row r="3469" spans="28:36" x14ac:dyDescent="0.2">
      <c r="AB3469" s="114" t="s">
        <v>87</v>
      </c>
      <c r="AC3469" s="40">
        <f>_xll.qlInterestRateIndexFixingDate($Y$21,AD3469)</f>
        <v>63730</v>
      </c>
      <c r="AD3469" s="40">
        <f>_xll.qlCalendarAdvance(calendar,$AD3468,AB3469,,,trigger)</f>
        <v>63732</v>
      </c>
      <c r="AE3469" s="40">
        <f>_xll.qlInterestRateIndexMaturity($Y$21,AD3469,)</f>
        <v>63824</v>
      </c>
      <c r="AF3469" s="43" t="e">
        <f>_xll.qlTenorBasisValue(TenorBasis3M,AD3469,_xll.ohTrigger(trigger,$Y$36))</f>
        <v>#NUM!</v>
      </c>
      <c r="AG3469" s="82" t="e">
        <f t="shared" si="122"/>
        <v>#NUM!</v>
      </c>
      <c r="AH3469" s="82">
        <f>_xll.qlIndexFixing($Y$21,$AC3469,TRUE,_xll.ohTrigger(trigger))</f>
        <v>1.3781331880180494E-2</v>
      </c>
      <c r="AI3469" s="43" t="e">
        <f>_xll.qlIndexFixing($Y$6,$AC3469,TRUE,trigger)</f>
        <v>#NUM!</v>
      </c>
      <c r="AJ3469" s="45" t="e">
        <f t="shared" si="123"/>
        <v>#NUM!</v>
      </c>
    </row>
    <row r="3470" spans="28:36" x14ac:dyDescent="0.2">
      <c r="AB3470" s="114" t="s">
        <v>87</v>
      </c>
      <c r="AC3470" s="40">
        <f>_xll.qlInterestRateIndexFixingDate($Y$21,AD3470)</f>
        <v>63737</v>
      </c>
      <c r="AD3470" s="40">
        <f>_xll.qlCalendarAdvance(calendar,$AD3469,AB3470,,,trigger)</f>
        <v>63739</v>
      </c>
      <c r="AE3470" s="40">
        <f>_xll.qlInterestRateIndexMaturity($Y$21,AD3470,)</f>
        <v>63831</v>
      </c>
      <c r="AF3470" s="43" t="e">
        <f>_xll.qlTenorBasisValue(TenorBasis3M,AD3470,_xll.ohTrigger(trigger,$Y$36))</f>
        <v>#NUM!</v>
      </c>
      <c r="AG3470" s="82" t="e">
        <f t="shared" si="122"/>
        <v>#NUM!</v>
      </c>
      <c r="AH3470" s="82">
        <f>_xll.qlIndexFixing($Y$21,$AC3470,TRUE,_xll.ohTrigger(trigger))</f>
        <v>1.378212474493695E-2</v>
      </c>
      <c r="AI3470" s="43" t="e">
        <f>_xll.qlIndexFixing($Y$6,$AC3470,TRUE,trigger)</f>
        <v>#NUM!</v>
      </c>
      <c r="AJ3470" s="45" t="e">
        <f t="shared" si="123"/>
        <v>#NUM!</v>
      </c>
    </row>
    <row r="3471" spans="28:36" x14ac:dyDescent="0.2">
      <c r="AB3471" s="114" t="s">
        <v>87</v>
      </c>
      <c r="AC3471" s="40">
        <f>_xll.qlInterestRateIndexFixingDate($Y$21,AD3471)</f>
        <v>63744</v>
      </c>
      <c r="AD3471" s="40">
        <f>_xll.qlCalendarAdvance(calendar,$AD3470,AB3471,,,trigger)</f>
        <v>63746</v>
      </c>
      <c r="AE3471" s="40">
        <f>_xll.qlInterestRateIndexMaturity($Y$21,AD3471,)</f>
        <v>63838</v>
      </c>
      <c r="AF3471" s="43" t="e">
        <f>_xll.qlTenorBasisValue(TenorBasis3M,AD3471,_xll.ohTrigger(trigger,$Y$36))</f>
        <v>#NUM!</v>
      </c>
      <c r="AG3471" s="82" t="e">
        <f t="shared" si="122"/>
        <v>#NUM!</v>
      </c>
      <c r="AH3471" s="82">
        <f>_xll.qlIndexFixing($Y$21,$AC3471,TRUE,_xll.ohTrigger(trigger))</f>
        <v>1.378290415517504E-2</v>
      </c>
      <c r="AI3471" s="43" t="e">
        <f>_xll.qlIndexFixing($Y$6,$AC3471,TRUE,trigger)</f>
        <v>#NUM!</v>
      </c>
      <c r="AJ3471" s="45" t="e">
        <f t="shared" si="123"/>
        <v>#NUM!</v>
      </c>
    </row>
    <row r="3472" spans="28:36" x14ac:dyDescent="0.2">
      <c r="AB3472" s="114" t="s">
        <v>87</v>
      </c>
      <c r="AC3472" s="40">
        <f>_xll.qlInterestRateIndexFixingDate($Y$21,AD3472)</f>
        <v>63751</v>
      </c>
      <c r="AD3472" s="40">
        <f>_xll.qlCalendarAdvance(calendar,$AD3471,AB3472,,,trigger)</f>
        <v>63753</v>
      </c>
      <c r="AE3472" s="40">
        <f>_xll.qlInterestRateIndexMaturity($Y$21,AD3472,)</f>
        <v>63845</v>
      </c>
      <c r="AF3472" s="43" t="e">
        <f>_xll.qlTenorBasisValue(TenorBasis3M,AD3472,_xll.ohTrigger(trigger,$Y$36))</f>
        <v>#NUM!</v>
      </c>
      <c r="AG3472" s="82" t="e">
        <f t="shared" si="122"/>
        <v>#NUM!</v>
      </c>
      <c r="AH3472" s="82">
        <f>_xll.qlIndexFixing($Y$21,$AC3472,TRUE,_xll.ohTrigger(trigger))</f>
        <v>1.3783670110884333E-2</v>
      </c>
      <c r="AI3472" s="43" t="e">
        <f>_xll.qlIndexFixing($Y$6,$AC3472,TRUE,trigger)</f>
        <v>#NUM!</v>
      </c>
      <c r="AJ3472" s="45" t="e">
        <f t="shared" si="123"/>
        <v>#NUM!</v>
      </c>
    </row>
    <row r="3473" spans="28:36" x14ac:dyDescent="0.2">
      <c r="AB3473" s="114" t="s">
        <v>87</v>
      </c>
      <c r="AC3473" s="40">
        <f>_xll.qlInterestRateIndexFixingDate($Y$21,AD3473)</f>
        <v>63758</v>
      </c>
      <c r="AD3473" s="40">
        <f>_xll.qlCalendarAdvance(calendar,$AD3472,AB3473,,,trigger)</f>
        <v>63760</v>
      </c>
      <c r="AE3473" s="40">
        <f>_xll.qlInterestRateIndexMaturity($Y$21,AD3473,)</f>
        <v>63852</v>
      </c>
      <c r="AF3473" s="43" t="e">
        <f>_xll.qlTenorBasisValue(TenorBasis3M,AD3473,_xll.ohTrigger(trigger,$Y$36))</f>
        <v>#NUM!</v>
      </c>
      <c r="AG3473" s="82" t="e">
        <f t="shared" si="122"/>
        <v>#NUM!</v>
      </c>
      <c r="AH3473" s="82">
        <f>_xll.qlIndexFixing($Y$21,$AC3473,TRUE,_xll.ohTrigger(trigger))</f>
        <v>1.3784422612060487E-2</v>
      </c>
      <c r="AI3473" s="43" t="e">
        <f>_xll.qlIndexFixing($Y$6,$AC3473,TRUE,trigger)</f>
        <v>#NUM!</v>
      </c>
      <c r="AJ3473" s="45" t="e">
        <f t="shared" si="123"/>
        <v>#NUM!</v>
      </c>
    </row>
    <row r="3474" spans="28:36" x14ac:dyDescent="0.2">
      <c r="AB3474" s="114" t="s">
        <v>87</v>
      </c>
      <c r="AC3474" s="40">
        <f>_xll.qlInterestRateIndexFixingDate($Y$21,AD3474)</f>
        <v>63765</v>
      </c>
      <c r="AD3474" s="40">
        <f>_xll.qlCalendarAdvance(calendar,$AD3473,AB3474,,,trigger)</f>
        <v>63767</v>
      </c>
      <c r="AE3474" s="40">
        <f>_xll.qlInterestRateIndexMaturity($Y$21,AD3474,)</f>
        <v>63859</v>
      </c>
      <c r="AF3474" s="43" t="e">
        <f>_xll.qlTenorBasisValue(TenorBasis3M,AD3474,_xll.ohTrigger(trigger,$Y$36))</f>
        <v>#NUM!</v>
      </c>
      <c r="AG3474" s="82" t="e">
        <f t="shared" si="122"/>
        <v>#NUM!</v>
      </c>
      <c r="AH3474" s="82">
        <f>_xll.qlIndexFixing($Y$21,$AC3474,TRUE,_xll.ohTrigger(trigger))</f>
        <v>1.378516165869568E-2</v>
      </c>
      <c r="AI3474" s="43" t="e">
        <f>_xll.qlIndexFixing($Y$6,$AC3474,TRUE,trigger)</f>
        <v>#NUM!</v>
      </c>
      <c r="AJ3474" s="45" t="e">
        <f t="shared" si="123"/>
        <v>#NUM!</v>
      </c>
    </row>
    <row r="3475" spans="28:36" x14ac:dyDescent="0.2">
      <c r="AB3475" s="114" t="s">
        <v>87</v>
      </c>
      <c r="AC3475" s="40">
        <f>_xll.qlInterestRateIndexFixingDate($Y$21,AD3475)</f>
        <v>63772</v>
      </c>
      <c r="AD3475" s="40">
        <f>_xll.qlCalendarAdvance(calendar,$AD3474,AB3475,,,trigger)</f>
        <v>63774</v>
      </c>
      <c r="AE3475" s="40">
        <f>_xll.qlInterestRateIndexMaturity($Y$21,AD3475,)</f>
        <v>63866</v>
      </c>
      <c r="AF3475" s="43" t="e">
        <f>_xll.qlTenorBasisValue(TenorBasis3M,AD3475,_xll.ohTrigger(trigger,$Y$36))</f>
        <v>#NUM!</v>
      </c>
      <c r="AG3475" s="82" t="e">
        <f t="shared" si="122"/>
        <v>#NUM!</v>
      </c>
      <c r="AH3475" s="82">
        <f>_xll.qlIndexFixing($Y$21,$AC3475,TRUE,_xll.ohTrigger(trigger))</f>
        <v>1.3785887250779489E-2</v>
      </c>
      <c r="AI3475" s="43" t="e">
        <f>_xll.qlIndexFixing($Y$6,$AC3475,TRUE,trigger)</f>
        <v>#NUM!</v>
      </c>
      <c r="AJ3475" s="45" t="e">
        <f t="shared" si="123"/>
        <v>#NUM!</v>
      </c>
    </row>
    <row r="3476" spans="28:36" x14ac:dyDescent="0.2">
      <c r="AB3476" s="114" t="s">
        <v>87</v>
      </c>
      <c r="AC3476" s="40">
        <f>_xll.qlInterestRateIndexFixingDate($Y$21,AD3476)</f>
        <v>63779</v>
      </c>
      <c r="AD3476" s="40">
        <f>_xll.qlCalendarAdvance(calendar,$AD3475,AB3476,,,trigger)</f>
        <v>63781</v>
      </c>
      <c r="AE3476" s="40">
        <f>_xll.qlInterestRateIndexMaturity($Y$21,AD3476,)</f>
        <v>63873</v>
      </c>
      <c r="AF3476" s="43" t="e">
        <f>_xll.qlTenorBasisValue(TenorBasis3M,AD3476,_xll.ohTrigger(trigger,$Y$36))</f>
        <v>#NUM!</v>
      </c>
      <c r="AG3476" s="82" t="e">
        <f t="shared" si="122"/>
        <v>#NUM!</v>
      </c>
      <c r="AH3476" s="82">
        <f>_xll.qlIndexFixing($Y$21,$AC3476,TRUE,_xll.ohTrigger(trigger))</f>
        <v>1.3786599388306698E-2</v>
      </c>
      <c r="AI3476" s="43" t="e">
        <f>_xll.qlIndexFixing($Y$6,$AC3476,TRUE,trigger)</f>
        <v>#NUM!</v>
      </c>
      <c r="AJ3476" s="45" t="e">
        <f t="shared" si="123"/>
        <v>#NUM!</v>
      </c>
    </row>
    <row r="3477" spans="28:36" x14ac:dyDescent="0.2">
      <c r="AB3477" s="114" t="s">
        <v>87</v>
      </c>
      <c r="AC3477" s="40">
        <f>_xll.qlInterestRateIndexFixingDate($Y$21,AD3477)</f>
        <v>63786</v>
      </c>
      <c r="AD3477" s="40">
        <f>_xll.qlCalendarAdvance(calendar,$AD3476,AB3477,,,trigger)</f>
        <v>63788</v>
      </c>
      <c r="AE3477" s="40">
        <f>_xll.qlInterestRateIndexMaturity($Y$21,AD3477,)</f>
        <v>63880</v>
      </c>
      <c r="AF3477" s="43" t="e">
        <f>_xll.qlTenorBasisValue(TenorBasis3M,AD3477,_xll.ohTrigger(trigger,$Y$36))</f>
        <v>#NUM!</v>
      </c>
      <c r="AG3477" s="82" t="e">
        <f t="shared" si="122"/>
        <v>#NUM!</v>
      </c>
      <c r="AH3477" s="82">
        <f>_xll.qlIndexFixing($Y$21,$AC3477,TRUE,_xll.ohTrigger(trigger))</f>
        <v>1.3787298071268619E-2</v>
      </c>
      <c r="AI3477" s="43" t="e">
        <f>_xll.qlIndexFixing($Y$6,$AC3477,TRUE,trigger)</f>
        <v>#NUM!</v>
      </c>
      <c r="AJ3477" s="45" t="e">
        <f t="shared" si="123"/>
        <v>#NUM!</v>
      </c>
    </row>
    <row r="3478" spans="28:36" x14ac:dyDescent="0.2">
      <c r="AB3478" s="114" t="s">
        <v>87</v>
      </c>
      <c r="AC3478" s="40">
        <f>_xll.qlInterestRateIndexFixingDate($Y$21,AD3478)</f>
        <v>63793</v>
      </c>
      <c r="AD3478" s="40">
        <f>_xll.qlCalendarAdvance(calendar,$AD3477,AB3478,,,trigger)</f>
        <v>63795</v>
      </c>
      <c r="AE3478" s="40">
        <f>_xll.qlInterestRateIndexMaturity($Y$21,AD3478,)</f>
        <v>63887</v>
      </c>
      <c r="AF3478" s="43" t="e">
        <f>_xll.qlTenorBasisValue(TenorBasis3M,AD3478,_xll.ohTrigger(trigger,$Y$36))</f>
        <v>#NUM!</v>
      </c>
      <c r="AG3478" s="82" t="e">
        <f t="shared" si="122"/>
        <v>#NUM!</v>
      </c>
      <c r="AH3478" s="82">
        <f>_xll.qlIndexFixing($Y$21,$AC3478,TRUE,_xll.ohTrigger(trigger))</f>
        <v>1.3787983299660038E-2</v>
      </c>
      <c r="AI3478" s="43" t="e">
        <f>_xll.qlIndexFixing($Y$6,$AC3478,TRUE,trigger)</f>
        <v>#NUM!</v>
      </c>
      <c r="AJ3478" s="45" t="e">
        <f t="shared" si="123"/>
        <v>#NUM!</v>
      </c>
    </row>
    <row r="3479" spans="28:36" x14ac:dyDescent="0.2">
      <c r="AB3479" s="114" t="s">
        <v>87</v>
      </c>
      <c r="AC3479" s="40">
        <f>_xll.qlInterestRateIndexFixingDate($Y$21,AD3479)</f>
        <v>63800</v>
      </c>
      <c r="AD3479" s="40">
        <f>_xll.qlCalendarAdvance(calendar,$AD3478,AB3479,,,trigger)</f>
        <v>63802</v>
      </c>
      <c r="AE3479" s="40">
        <f>_xll.qlInterestRateIndexMaturity($Y$21,AD3479,)</f>
        <v>63893</v>
      </c>
      <c r="AF3479" s="43" t="e">
        <f>_xll.qlTenorBasisValue(TenorBasis3M,AD3479,_xll.ohTrigger(trigger,$Y$36))</f>
        <v>#NUM!</v>
      </c>
      <c r="AG3479" s="82" t="e">
        <f t="shared" si="122"/>
        <v>#NUM!</v>
      </c>
      <c r="AH3479" s="82">
        <f>_xll.qlIndexFixing($Y$21,$AC3479,TRUE,_xll.ohTrigger(trigger))</f>
        <v>1.3788345878972593E-2</v>
      </c>
      <c r="AI3479" s="43" t="e">
        <f>_xll.qlIndexFixing($Y$6,$AC3479,TRUE,trigger)</f>
        <v>#NUM!</v>
      </c>
      <c r="AJ3479" s="45" t="e">
        <f t="shared" si="123"/>
        <v>#NUM!</v>
      </c>
    </row>
    <row r="3480" spans="28:36" x14ac:dyDescent="0.2">
      <c r="AB3480" s="114" t="s">
        <v>87</v>
      </c>
      <c r="AC3480" s="40">
        <f>_xll.qlInterestRateIndexFixingDate($Y$21,AD3480)</f>
        <v>63807</v>
      </c>
      <c r="AD3480" s="40">
        <f>_xll.qlCalendarAdvance(calendar,$AD3479,AB3480,,,trigger)</f>
        <v>63809</v>
      </c>
      <c r="AE3480" s="40">
        <f>_xll.qlInterestRateIndexMaturity($Y$21,AD3480,)</f>
        <v>63900</v>
      </c>
      <c r="AF3480" s="43" t="e">
        <f>_xll.qlTenorBasisValue(TenorBasis3M,AD3480,_xll.ohTrigger(trigger,$Y$36))</f>
        <v>#NUM!</v>
      </c>
      <c r="AG3480" s="82" t="e">
        <f t="shared" si="122"/>
        <v>#NUM!</v>
      </c>
      <c r="AH3480" s="82">
        <f>_xll.qlIndexFixing($Y$21,$AC3480,TRUE,_xll.ohTrigger(trigger))</f>
        <v>1.3789005134035441E-2</v>
      </c>
      <c r="AI3480" s="43" t="e">
        <f>_xll.qlIndexFixing($Y$6,$AC3480,TRUE,trigger)</f>
        <v>#NUM!</v>
      </c>
      <c r="AJ3480" s="45" t="e">
        <f t="shared" si="123"/>
        <v>#NUM!</v>
      </c>
    </row>
    <row r="3481" spans="28:36" x14ac:dyDescent="0.2">
      <c r="AB3481" s="114" t="s">
        <v>87</v>
      </c>
      <c r="AC3481" s="40">
        <f>_xll.qlInterestRateIndexFixingDate($Y$21,AD3481)</f>
        <v>63814</v>
      </c>
      <c r="AD3481" s="40">
        <f>_xll.qlCalendarAdvance(calendar,$AD3480,AB3481,,,trigger)</f>
        <v>63816</v>
      </c>
      <c r="AE3481" s="40">
        <f>_xll.qlInterestRateIndexMaturity($Y$21,AD3481,)</f>
        <v>63907</v>
      </c>
      <c r="AF3481" s="43" t="e">
        <f>_xll.qlTenorBasisValue(TenorBasis3M,AD3481,_xll.ohTrigger(trigger,$Y$36))</f>
        <v>#NUM!</v>
      </c>
      <c r="AG3481" s="82" t="e">
        <f t="shared" si="122"/>
        <v>#NUM!</v>
      </c>
      <c r="AH3481" s="82">
        <f>_xll.qlIndexFixing($Y$21,$AC3481,TRUE,_xll.ohTrigger(trigger))</f>
        <v>1.3789650935017363E-2</v>
      </c>
      <c r="AI3481" s="43" t="e">
        <f>_xll.qlIndexFixing($Y$6,$AC3481,TRUE,trigger)</f>
        <v>#NUM!</v>
      </c>
      <c r="AJ3481" s="45" t="e">
        <f t="shared" si="123"/>
        <v>#NUM!</v>
      </c>
    </row>
    <row r="3482" spans="28:36" x14ac:dyDescent="0.2">
      <c r="AB3482" s="114" t="s">
        <v>87</v>
      </c>
      <c r="AC3482" s="40">
        <f>_xll.qlInterestRateIndexFixingDate($Y$21,AD3482)</f>
        <v>63821</v>
      </c>
      <c r="AD3482" s="40">
        <f>_xll.qlCalendarAdvance(calendar,$AD3481,AB3482,,,trigger)</f>
        <v>63823</v>
      </c>
      <c r="AE3482" s="40">
        <f>_xll.qlInterestRateIndexMaturity($Y$21,AD3482,)</f>
        <v>63915</v>
      </c>
      <c r="AF3482" s="43" t="e">
        <f>_xll.qlTenorBasisValue(TenorBasis3M,AD3482,_xll.ohTrigger(trigger,$Y$36))</f>
        <v>#NUM!</v>
      </c>
      <c r="AG3482" s="82" t="e">
        <f t="shared" si="122"/>
        <v>#NUM!</v>
      </c>
      <c r="AH3482" s="82">
        <f>_xll.qlIndexFixing($Y$21,$AC3482,TRUE,_xll.ohTrigger(trigger))</f>
        <v>1.3790589667364309E-2</v>
      </c>
      <c r="AI3482" s="43" t="e">
        <f>_xll.qlIndexFixing($Y$6,$AC3482,TRUE,trigger)</f>
        <v>#NUM!</v>
      </c>
      <c r="AJ3482" s="45" t="e">
        <f t="shared" si="123"/>
        <v>#NUM!</v>
      </c>
    </row>
    <row r="3483" spans="28:36" x14ac:dyDescent="0.2">
      <c r="AB3483" s="114" t="s">
        <v>87</v>
      </c>
      <c r="AC3483" s="40">
        <f>_xll.qlInterestRateIndexFixingDate($Y$21,AD3483)</f>
        <v>63828</v>
      </c>
      <c r="AD3483" s="40">
        <f>_xll.qlCalendarAdvance(calendar,$AD3482,AB3483,,,trigger)</f>
        <v>63830</v>
      </c>
      <c r="AE3483" s="40">
        <f>_xll.qlInterestRateIndexMaturity($Y$21,AD3483,)</f>
        <v>63922</v>
      </c>
      <c r="AF3483" s="43" t="e">
        <f>_xll.qlTenorBasisValue(TenorBasis3M,AD3483,_xll.ohTrigger(trigger,$Y$36))</f>
        <v>#NUM!</v>
      </c>
      <c r="AG3483" s="82" t="e">
        <f t="shared" si="122"/>
        <v>#NUM!</v>
      </c>
      <c r="AH3483" s="82">
        <f>_xll.qlIndexFixing($Y$21,$AC3483,TRUE,_xll.ohTrigger(trigger))</f>
        <v>1.3791207622792874E-2</v>
      </c>
      <c r="AI3483" s="43" t="e">
        <f>_xll.qlIndexFixing($Y$6,$AC3483,TRUE,trigger)</f>
        <v>#NUM!</v>
      </c>
      <c r="AJ3483" s="45" t="e">
        <f t="shared" si="123"/>
        <v>#NUM!</v>
      </c>
    </row>
    <row r="3484" spans="28:36" x14ac:dyDescent="0.2">
      <c r="AB3484" s="114" t="s">
        <v>87</v>
      </c>
      <c r="AC3484" s="40">
        <f>_xll.qlInterestRateIndexFixingDate($Y$21,AD3484)</f>
        <v>63835</v>
      </c>
      <c r="AD3484" s="40">
        <f>_xll.qlCalendarAdvance(calendar,$AD3483,AB3484,,,trigger)</f>
        <v>63837</v>
      </c>
      <c r="AE3484" s="40">
        <f>_xll.qlInterestRateIndexMaturity($Y$21,AD3484,)</f>
        <v>63929</v>
      </c>
      <c r="AF3484" s="43" t="e">
        <f>_xll.qlTenorBasisValue(TenorBasis3M,AD3484,_xll.ohTrigger(trigger,$Y$36))</f>
        <v>#NUM!</v>
      </c>
      <c r="AG3484" s="82" t="e">
        <f t="shared" si="122"/>
        <v>#NUM!</v>
      </c>
      <c r="AH3484" s="82">
        <f>_xll.qlIndexFixing($Y$21,$AC3484,TRUE,_xll.ohTrigger(trigger))</f>
        <v>1.3791812123610104E-2</v>
      </c>
      <c r="AI3484" s="43" t="e">
        <f>_xll.qlIndexFixing($Y$6,$AC3484,TRUE,trigger)</f>
        <v>#NUM!</v>
      </c>
      <c r="AJ3484" s="45" t="e">
        <f t="shared" si="123"/>
        <v>#NUM!</v>
      </c>
    </row>
    <row r="3485" spans="28:36" x14ac:dyDescent="0.2">
      <c r="AB3485" s="114" t="s">
        <v>87</v>
      </c>
      <c r="AC3485" s="40">
        <f>_xll.qlInterestRateIndexFixingDate($Y$21,AD3485)</f>
        <v>63842</v>
      </c>
      <c r="AD3485" s="40">
        <f>_xll.qlCalendarAdvance(calendar,$AD3484,AB3485,,,trigger)</f>
        <v>63844</v>
      </c>
      <c r="AE3485" s="40">
        <f>_xll.qlInterestRateIndexMaturity($Y$21,AD3485,)</f>
        <v>63936</v>
      </c>
      <c r="AF3485" s="43" t="e">
        <f>_xll.qlTenorBasisValue(TenorBasis3M,AD3485,_xll.ohTrigger(trigger,$Y$36))</f>
        <v>#NUM!</v>
      </c>
      <c r="AG3485" s="82" t="e">
        <f t="shared" si="122"/>
        <v>#NUM!</v>
      </c>
      <c r="AH3485" s="82">
        <f>_xll.qlIndexFixing($Y$21,$AC3485,TRUE,_xll.ohTrigger(trigger))</f>
        <v>1.3792403169809913E-2</v>
      </c>
      <c r="AI3485" s="43" t="e">
        <f>_xll.qlIndexFixing($Y$6,$AC3485,TRUE,trigger)</f>
        <v>#NUM!</v>
      </c>
      <c r="AJ3485" s="45" t="e">
        <f t="shared" si="123"/>
        <v>#NUM!</v>
      </c>
    </row>
    <row r="3486" spans="28:36" x14ac:dyDescent="0.2">
      <c r="AB3486" s="114" t="s">
        <v>87</v>
      </c>
      <c r="AC3486" s="40">
        <f>_xll.qlInterestRateIndexFixingDate($Y$21,AD3486)</f>
        <v>63849</v>
      </c>
      <c r="AD3486" s="40">
        <f>_xll.qlCalendarAdvance(calendar,$AD3485,AB3486,,,trigger)</f>
        <v>63851</v>
      </c>
      <c r="AE3486" s="40">
        <f>_xll.qlInterestRateIndexMaturity($Y$21,AD3486,)</f>
        <v>63943</v>
      </c>
      <c r="AF3486" s="43" t="e">
        <f>_xll.qlTenorBasisValue(TenorBasis3M,AD3486,_xll.ohTrigger(trigger,$Y$36))</f>
        <v>#NUM!</v>
      </c>
      <c r="AG3486" s="82" t="e">
        <f t="shared" si="122"/>
        <v>#NUM!</v>
      </c>
      <c r="AH3486" s="82">
        <f>_xll.qlIndexFixing($Y$21,$AC3486,TRUE,_xll.ohTrigger(trigger))</f>
        <v>1.3792980761382743E-2</v>
      </c>
      <c r="AI3486" s="43" t="e">
        <f>_xll.qlIndexFixing($Y$6,$AC3486,TRUE,trigger)</f>
        <v>#NUM!</v>
      </c>
      <c r="AJ3486" s="45" t="e">
        <f t="shared" si="123"/>
        <v>#NUM!</v>
      </c>
    </row>
    <row r="3487" spans="28:36" x14ac:dyDescent="0.2">
      <c r="AB3487" s="114" t="s">
        <v>87</v>
      </c>
      <c r="AC3487" s="40">
        <f>_xll.qlInterestRateIndexFixingDate($Y$21,AD3487)</f>
        <v>63856</v>
      </c>
      <c r="AD3487" s="40">
        <f>_xll.qlCalendarAdvance(calendar,$AD3486,AB3487,,,trigger)</f>
        <v>63858</v>
      </c>
      <c r="AE3487" s="40">
        <f>_xll.qlInterestRateIndexMaturity($Y$21,AD3487,)</f>
        <v>63950</v>
      </c>
      <c r="AF3487" s="43" t="e">
        <f>_xll.qlTenorBasisValue(TenorBasis3M,AD3487,_xll.ohTrigger(trigger,$Y$36))</f>
        <v>#NUM!</v>
      </c>
      <c r="AG3487" s="82" t="e">
        <f t="shared" si="122"/>
        <v>#NUM!</v>
      </c>
      <c r="AH3487" s="82">
        <f>_xll.qlIndexFixing($Y$21,$AC3487,TRUE,_xll.ohTrigger(trigger))</f>
        <v>1.379354489832599E-2</v>
      </c>
      <c r="AI3487" s="43" t="e">
        <f>_xll.qlIndexFixing($Y$6,$AC3487,TRUE,trigger)</f>
        <v>#NUM!</v>
      </c>
      <c r="AJ3487" s="45" t="e">
        <f t="shared" si="123"/>
        <v>#NUM!</v>
      </c>
    </row>
    <row r="3488" spans="28:36" x14ac:dyDescent="0.2">
      <c r="AB3488" s="114" t="s">
        <v>87</v>
      </c>
      <c r="AC3488" s="40">
        <f>_xll.qlInterestRateIndexFixingDate($Y$21,AD3488)</f>
        <v>63863</v>
      </c>
      <c r="AD3488" s="40">
        <f>_xll.qlCalendarAdvance(calendar,$AD3487,AB3488,,,trigger)</f>
        <v>63865</v>
      </c>
      <c r="AE3488" s="40">
        <f>_xll.qlInterestRateIndexMaturity($Y$21,AD3488,)</f>
        <v>63957</v>
      </c>
      <c r="AF3488" s="43" t="e">
        <f>_xll.qlTenorBasisValue(TenorBasis3M,AD3488,_xll.ohTrigger(trigger,$Y$36))</f>
        <v>#NUM!</v>
      </c>
      <c r="AG3488" s="82" t="e">
        <f t="shared" si="122"/>
        <v>#NUM!</v>
      </c>
      <c r="AH3488" s="82">
        <f>_xll.qlIndexFixing($Y$21,$AC3488,TRUE,_xll.ohTrigger(trigger))</f>
        <v>1.3794095580635308E-2</v>
      </c>
      <c r="AI3488" s="43" t="e">
        <f>_xll.qlIndexFixing($Y$6,$AC3488,TRUE,trigger)</f>
        <v>#NUM!</v>
      </c>
      <c r="AJ3488" s="45" t="e">
        <f t="shared" si="123"/>
        <v>#NUM!</v>
      </c>
    </row>
    <row r="3489" spans="28:36" x14ac:dyDescent="0.2">
      <c r="AB3489" s="114" t="s">
        <v>87</v>
      </c>
      <c r="AC3489" s="40">
        <f>_xll.qlInterestRateIndexFixingDate($Y$21,AD3489)</f>
        <v>63870</v>
      </c>
      <c r="AD3489" s="40">
        <f>_xll.qlCalendarAdvance(calendar,$AD3488,AB3489,,,trigger)</f>
        <v>63872</v>
      </c>
      <c r="AE3489" s="40">
        <f>_xll.qlInterestRateIndexMaturity($Y$21,AD3489,)</f>
        <v>63964</v>
      </c>
      <c r="AF3489" s="43" t="e">
        <f>_xll.qlTenorBasisValue(TenorBasis3M,AD3489,_xll.ohTrigger(trigger,$Y$36))</f>
        <v>#NUM!</v>
      </c>
      <c r="AG3489" s="82" t="e">
        <f t="shared" si="122"/>
        <v>#NUM!</v>
      </c>
      <c r="AH3489" s="82">
        <f>_xll.qlIndexFixing($Y$21,$AC3489,TRUE,_xll.ohTrigger(trigger))</f>
        <v>1.3794632808302008E-2</v>
      </c>
      <c r="AI3489" s="43" t="e">
        <f>_xll.qlIndexFixing($Y$6,$AC3489,TRUE,trigger)</f>
        <v>#NUM!</v>
      </c>
      <c r="AJ3489" s="45" t="e">
        <f t="shared" si="123"/>
        <v>#NUM!</v>
      </c>
    </row>
    <row r="3490" spans="28:36" x14ac:dyDescent="0.2">
      <c r="AB3490" s="114" t="s">
        <v>87</v>
      </c>
      <c r="AC3490" s="40">
        <f>_xll.qlInterestRateIndexFixingDate($Y$21,AD3490)</f>
        <v>63877</v>
      </c>
      <c r="AD3490" s="40">
        <f>_xll.qlCalendarAdvance(calendar,$AD3489,AB3490,,,trigger)</f>
        <v>63879</v>
      </c>
      <c r="AE3490" s="40">
        <f>_xll.qlInterestRateIndexMaturity($Y$21,AD3490,)</f>
        <v>63971</v>
      </c>
      <c r="AF3490" s="43" t="e">
        <f>_xll.qlTenorBasisValue(TenorBasis3M,AD3490,_xll.ohTrigger(trigger,$Y$36))</f>
        <v>#NUM!</v>
      </c>
      <c r="AG3490" s="82" t="e">
        <f t="shared" si="122"/>
        <v>#NUM!</v>
      </c>
      <c r="AH3490" s="82">
        <f>_xll.qlIndexFixing($Y$21,$AC3490,TRUE,_xll.ohTrigger(trigger))</f>
        <v>1.3795156581320878E-2</v>
      </c>
      <c r="AI3490" s="43" t="e">
        <f>_xll.qlIndexFixing($Y$6,$AC3490,TRUE,trigger)</f>
        <v>#NUM!</v>
      </c>
      <c r="AJ3490" s="45" t="e">
        <f t="shared" si="123"/>
        <v>#NUM!</v>
      </c>
    </row>
    <row r="3491" spans="28:36" x14ac:dyDescent="0.2">
      <c r="AB3491" s="114" t="s">
        <v>87</v>
      </c>
      <c r="AC3491" s="40">
        <f>_xll.qlInterestRateIndexFixingDate($Y$21,AD3491)</f>
        <v>63884</v>
      </c>
      <c r="AD3491" s="40">
        <f>_xll.qlCalendarAdvance(calendar,$AD3490,AB3491,,,trigger)</f>
        <v>63886</v>
      </c>
      <c r="AE3491" s="40">
        <f>_xll.qlInterestRateIndexMaturity($Y$21,AD3491,)</f>
        <v>63978</v>
      </c>
      <c r="AF3491" s="43" t="e">
        <f>_xll.qlTenorBasisValue(TenorBasis3M,AD3491,_xll.ohTrigger(trigger,$Y$36))</f>
        <v>#NUM!</v>
      </c>
      <c r="AG3491" s="82" t="e">
        <f t="shared" si="122"/>
        <v>#NUM!</v>
      </c>
      <c r="AH3491" s="82">
        <f>_xll.qlIndexFixing($Y$21,$AC3491,TRUE,_xll.ohTrigger(trigger))</f>
        <v>1.3795666899686703E-2</v>
      </c>
      <c r="AI3491" s="43" t="e">
        <f>_xll.qlIndexFixing($Y$6,$AC3491,TRUE,trigger)</f>
        <v>#NUM!</v>
      </c>
      <c r="AJ3491" s="45" t="e">
        <f t="shared" si="123"/>
        <v>#NUM!</v>
      </c>
    </row>
    <row r="3492" spans="28:36" x14ac:dyDescent="0.2">
      <c r="AB3492" s="114" t="s">
        <v>87</v>
      </c>
      <c r="AC3492" s="40">
        <f>_xll.qlInterestRateIndexFixingDate($Y$21,AD3492)</f>
        <v>63891</v>
      </c>
      <c r="AD3492" s="40">
        <f>_xll.qlCalendarAdvance(calendar,$AD3491,AB3492,,,trigger)</f>
        <v>63893</v>
      </c>
      <c r="AE3492" s="40">
        <f>_xll.qlInterestRateIndexMaturity($Y$21,AD3492,)</f>
        <v>63983</v>
      </c>
      <c r="AF3492" s="43" t="e">
        <f>_xll.qlTenorBasisValue(TenorBasis3M,AD3492,_xll.ohTrigger(trigger,$Y$36))</f>
        <v>#NUM!</v>
      </c>
      <c r="AG3492" s="82" t="e">
        <f t="shared" si="122"/>
        <v>#NUM!</v>
      </c>
      <c r="AH3492" s="82">
        <f>_xll.qlIndexFixing($Y$21,$AC3492,TRUE,_xll.ohTrigger(trigger))</f>
        <v>1.3795569704027066E-2</v>
      </c>
      <c r="AI3492" s="43" t="e">
        <f>_xll.qlIndexFixing($Y$6,$AC3492,TRUE,trigger)</f>
        <v>#NUM!</v>
      </c>
      <c r="AJ3492" s="45" t="e">
        <f t="shared" si="123"/>
        <v>#NUM!</v>
      </c>
    </row>
    <row r="3493" spans="28:36" x14ac:dyDescent="0.2">
      <c r="AB3493" s="114" t="s">
        <v>87</v>
      </c>
      <c r="AC3493" s="40">
        <f>_xll.qlInterestRateIndexFixingDate($Y$21,AD3493)</f>
        <v>63898</v>
      </c>
      <c r="AD3493" s="40">
        <f>_xll.qlCalendarAdvance(calendar,$AD3492,AB3493,,,trigger)</f>
        <v>63900</v>
      </c>
      <c r="AE3493" s="40">
        <f>_xll.qlInterestRateIndexMaturity($Y$21,AD3493,)</f>
        <v>63990</v>
      </c>
      <c r="AF3493" s="43" t="e">
        <f>_xll.qlTenorBasisValue(TenorBasis3M,AD3493,_xll.ohTrigger(trigger,$Y$36))</f>
        <v>#NUM!</v>
      </c>
      <c r="AG3493" s="82" t="e">
        <f t="shared" si="122"/>
        <v>#NUM!</v>
      </c>
      <c r="AH3493" s="82">
        <f>_xll.qlIndexFixing($Y$21,$AC3493,TRUE,_xll.ohTrigger(trigger))</f>
        <v>1.3796054998037377E-2</v>
      </c>
      <c r="AI3493" s="43" t="e">
        <f>_xll.qlIndexFixing($Y$6,$AC3493,TRUE,trigger)</f>
        <v>#NUM!</v>
      </c>
      <c r="AJ3493" s="45" t="e">
        <f t="shared" si="123"/>
        <v>#NUM!</v>
      </c>
    </row>
    <row r="3494" spans="28:36" x14ac:dyDescent="0.2">
      <c r="AB3494" s="114" t="s">
        <v>87</v>
      </c>
      <c r="AC3494" s="40">
        <f>_xll.qlInterestRateIndexFixingDate($Y$21,AD3494)</f>
        <v>63905</v>
      </c>
      <c r="AD3494" s="40">
        <f>_xll.qlCalendarAdvance(calendar,$AD3493,AB3494,,,trigger)</f>
        <v>63907</v>
      </c>
      <c r="AE3494" s="40">
        <f>_xll.qlInterestRateIndexMaturity($Y$21,AD3494,)</f>
        <v>63997</v>
      </c>
      <c r="AF3494" s="43" t="e">
        <f>_xll.qlTenorBasisValue(TenorBasis3M,AD3494,_xll.ohTrigger(trigger,$Y$36))</f>
        <v>#NUM!</v>
      </c>
      <c r="AG3494" s="82" t="e">
        <f t="shared" si="122"/>
        <v>#NUM!</v>
      </c>
      <c r="AH3494" s="82">
        <f>_xll.qlIndexFixing($Y$21,$AC3494,TRUE,_xll.ohTrigger(trigger))</f>
        <v>1.379652683840682E-2</v>
      </c>
      <c r="AI3494" s="43" t="e">
        <f>_xll.qlIndexFixing($Y$6,$AC3494,TRUE,trigger)</f>
        <v>#NUM!</v>
      </c>
      <c r="AJ3494" s="45" t="e">
        <f t="shared" si="123"/>
        <v>#NUM!</v>
      </c>
    </row>
    <row r="3495" spans="28:36" x14ac:dyDescent="0.2">
      <c r="AB3495" s="114" t="s">
        <v>87</v>
      </c>
      <c r="AC3495" s="40">
        <f>_xll.qlInterestRateIndexFixingDate($Y$21,AD3495)</f>
        <v>63909</v>
      </c>
      <c r="AD3495" s="40">
        <f>_xll.qlCalendarAdvance(calendar,$AD3494,AB3495,,,trigger)</f>
        <v>63915</v>
      </c>
      <c r="AE3495" s="40">
        <f>_xll.qlInterestRateIndexMaturity($Y$21,AD3495,)</f>
        <v>64005</v>
      </c>
      <c r="AF3495" s="43" t="e">
        <f>_xll.qlTenorBasisValue(TenorBasis3M,AD3495,_xll.ohTrigger(trigger,$Y$36))</f>
        <v>#NUM!</v>
      </c>
      <c r="AG3495" s="82" t="e">
        <f t="shared" si="122"/>
        <v>#NUM!</v>
      </c>
      <c r="AH3495" s="82">
        <f>_xll.qlIndexFixing($Y$21,$AC3495,TRUE,_xll.ohTrigger(trigger))</f>
        <v>1.3797049610694501E-2</v>
      </c>
      <c r="AI3495" s="43" t="e">
        <f>_xll.qlIndexFixing($Y$6,$AC3495,TRUE,trigger)</f>
        <v>#NUM!</v>
      </c>
      <c r="AJ3495" s="45" t="e">
        <f t="shared" si="123"/>
        <v>#NUM!</v>
      </c>
    </row>
    <row r="3496" spans="28:36" x14ac:dyDescent="0.2">
      <c r="AB3496" s="114" t="s">
        <v>87</v>
      </c>
      <c r="AC3496" s="40">
        <f>_xll.qlInterestRateIndexFixingDate($Y$21,AD3496)</f>
        <v>63919</v>
      </c>
      <c r="AD3496" s="40">
        <f>_xll.qlCalendarAdvance(calendar,$AD3495,AB3496,,,trigger)</f>
        <v>63922</v>
      </c>
      <c r="AE3496" s="40">
        <f>_xll.qlInterestRateIndexMaturity($Y$21,AD3496,)</f>
        <v>64012</v>
      </c>
      <c r="AF3496" s="43" t="e">
        <f>_xll.qlTenorBasisValue(TenorBasis3M,AD3496,_xll.ohTrigger(trigger,$Y$36))</f>
        <v>#NUM!</v>
      </c>
      <c r="AG3496" s="82" t="e">
        <f t="shared" si="122"/>
        <v>#NUM!</v>
      </c>
      <c r="AH3496" s="82">
        <f>_xll.qlIndexFixing($Y$21,$AC3496,TRUE,_xll.ohTrigger(trigger))</f>
        <v>1.3797492621822727E-2</v>
      </c>
      <c r="AI3496" s="43" t="e">
        <f>_xll.qlIndexFixing($Y$6,$AC3496,TRUE,trigger)</f>
        <v>#NUM!</v>
      </c>
      <c r="AJ3496" s="45" t="e">
        <f t="shared" si="123"/>
        <v>#NUM!</v>
      </c>
    </row>
    <row r="3497" spans="28:36" x14ac:dyDescent="0.2">
      <c r="AB3497" s="114" t="s">
        <v>87</v>
      </c>
      <c r="AC3497" s="40">
        <f>_xll.qlInterestRateIndexFixingDate($Y$21,AD3497)</f>
        <v>63927</v>
      </c>
      <c r="AD3497" s="40">
        <f>_xll.qlCalendarAdvance(calendar,$AD3496,AB3497,,,trigger)</f>
        <v>63929</v>
      </c>
      <c r="AE3497" s="40">
        <f>_xll.qlInterestRateIndexMaturity($Y$21,AD3497,)</f>
        <v>64019</v>
      </c>
      <c r="AF3497" s="43" t="e">
        <f>_xll.qlTenorBasisValue(TenorBasis3M,AD3497,_xll.ohTrigger(trigger,$Y$36))</f>
        <v>#NUM!</v>
      </c>
      <c r="AG3497" s="82" t="e">
        <f t="shared" si="122"/>
        <v>#NUM!</v>
      </c>
      <c r="AH3497" s="82">
        <f>_xll.qlIndexFixing($Y$21,$AC3497,TRUE,_xll.ohTrigger(trigger))</f>
        <v>1.3797922179296762E-2</v>
      </c>
      <c r="AI3497" s="43" t="e">
        <f>_xll.qlIndexFixing($Y$6,$AC3497,TRUE,trigger)</f>
        <v>#NUM!</v>
      </c>
      <c r="AJ3497" s="45" t="e">
        <f t="shared" si="123"/>
        <v>#NUM!</v>
      </c>
    </row>
    <row r="3498" spans="28:36" x14ac:dyDescent="0.2">
      <c r="AB3498" s="114" t="s">
        <v>87</v>
      </c>
      <c r="AC3498" s="40">
        <f>_xll.qlInterestRateIndexFixingDate($Y$21,AD3498)</f>
        <v>63934</v>
      </c>
      <c r="AD3498" s="40">
        <f>_xll.qlCalendarAdvance(calendar,$AD3497,AB3498,,,trigger)</f>
        <v>63936</v>
      </c>
      <c r="AE3498" s="40">
        <f>_xll.qlInterestRateIndexMaturity($Y$21,AD3498,)</f>
        <v>64026</v>
      </c>
      <c r="AF3498" s="43" t="e">
        <f>_xll.qlTenorBasisValue(TenorBasis3M,AD3498,_xll.ohTrigger(trigger,$Y$36))</f>
        <v>#NUM!</v>
      </c>
      <c r="AG3498" s="82" t="e">
        <f t="shared" si="122"/>
        <v>#NUM!</v>
      </c>
      <c r="AH3498" s="82">
        <f>_xll.qlIndexFixing($Y$21,$AC3498,TRUE,_xll.ohTrigger(trigger))</f>
        <v>1.3798338283113054E-2</v>
      </c>
      <c r="AI3498" s="43" t="e">
        <f>_xll.qlIndexFixing($Y$6,$AC3498,TRUE,trigger)</f>
        <v>#NUM!</v>
      </c>
      <c r="AJ3498" s="45" t="e">
        <f t="shared" si="123"/>
        <v>#NUM!</v>
      </c>
    </row>
    <row r="3499" spans="28:36" x14ac:dyDescent="0.2">
      <c r="AB3499" s="114" t="s">
        <v>87</v>
      </c>
      <c r="AC3499" s="40">
        <f>_xll.qlInterestRateIndexFixingDate($Y$21,AD3499)</f>
        <v>63941</v>
      </c>
      <c r="AD3499" s="40">
        <f>_xll.qlCalendarAdvance(calendar,$AD3498,AB3499,,,trigger)</f>
        <v>63943</v>
      </c>
      <c r="AE3499" s="40">
        <f>_xll.qlInterestRateIndexMaturity($Y$21,AD3499,)</f>
        <v>64033</v>
      </c>
      <c r="AF3499" s="43" t="e">
        <f>_xll.qlTenorBasisValue(TenorBasis3M,AD3499,_xll.ohTrigger(trigger,$Y$36))</f>
        <v>#NUM!</v>
      </c>
      <c r="AG3499" s="82" t="e">
        <f t="shared" si="122"/>
        <v>#NUM!</v>
      </c>
      <c r="AH3499" s="82">
        <f>_xll.qlIndexFixing($Y$21,$AC3499,TRUE,_xll.ohTrigger(trigger))</f>
        <v>1.3798740933268938E-2</v>
      </c>
      <c r="AI3499" s="43" t="e">
        <f>_xll.qlIndexFixing($Y$6,$AC3499,TRUE,trigger)</f>
        <v>#NUM!</v>
      </c>
      <c r="AJ3499" s="45" t="e">
        <f t="shared" si="123"/>
        <v>#NUM!</v>
      </c>
    </row>
    <row r="3500" spans="28:36" x14ac:dyDescent="0.2">
      <c r="AB3500" s="114" t="s">
        <v>87</v>
      </c>
      <c r="AC3500" s="40">
        <f>_xll.qlInterestRateIndexFixingDate($Y$21,AD3500)</f>
        <v>63948</v>
      </c>
      <c r="AD3500" s="40">
        <f>_xll.qlCalendarAdvance(calendar,$AD3499,AB3500,,,trigger)</f>
        <v>63950</v>
      </c>
      <c r="AE3500" s="40">
        <f>_xll.qlInterestRateIndexMaturity($Y$21,AD3500,)</f>
        <v>64039</v>
      </c>
      <c r="AF3500" s="43" t="e">
        <f>_xll.qlTenorBasisValue(TenorBasis3M,AD3500,_xll.ohTrigger(trigger,$Y$36))</f>
        <v>#NUM!</v>
      </c>
      <c r="AG3500" s="82" t="e">
        <f t="shared" si="122"/>
        <v>#NUM!</v>
      </c>
      <c r="AH3500" s="82">
        <f>_xll.qlIndexFixing($Y$21,$AC3500,TRUE,_xll.ohTrigger(trigger))</f>
        <v>1.3798840665252837E-2</v>
      </c>
      <c r="AI3500" s="43" t="e">
        <f>_xll.qlIndexFixing($Y$6,$AC3500,TRUE,trigger)</f>
        <v>#NUM!</v>
      </c>
      <c r="AJ3500" s="45" t="e">
        <f t="shared" si="123"/>
        <v>#NUM!</v>
      </c>
    </row>
    <row r="3501" spans="28:36" x14ac:dyDescent="0.2">
      <c r="AB3501" s="114" t="s">
        <v>87</v>
      </c>
      <c r="AC3501" s="40">
        <f>_xll.qlInterestRateIndexFixingDate($Y$21,AD3501)</f>
        <v>63955</v>
      </c>
      <c r="AD3501" s="40">
        <f>_xll.qlCalendarAdvance(calendar,$AD3500,AB3501,,,trigger)</f>
        <v>63957</v>
      </c>
      <c r="AE3501" s="40">
        <f>_xll.qlInterestRateIndexMaturity($Y$21,AD3501,)</f>
        <v>64046</v>
      </c>
      <c r="AF3501" s="43" t="e">
        <f>_xll.qlTenorBasisValue(TenorBasis3M,AD3501,_xll.ohTrigger(trigger,$Y$36))</f>
        <v>#NUM!</v>
      </c>
      <c r="AG3501" s="82" t="e">
        <f t="shared" si="122"/>
        <v>#NUM!</v>
      </c>
      <c r="AH3501" s="82">
        <f>_xll.qlIndexFixing($Y$21,$AC3501,TRUE,_xll.ohTrigger(trigger))</f>
        <v>1.3799217354633648E-2</v>
      </c>
      <c r="AI3501" s="43" t="e">
        <f>_xll.qlIndexFixing($Y$6,$AC3501,TRUE,trigger)</f>
        <v>#NUM!</v>
      </c>
      <c r="AJ3501" s="45" t="e">
        <f t="shared" si="123"/>
        <v>#NUM!</v>
      </c>
    </row>
    <row r="3502" spans="28:36" x14ac:dyDescent="0.2">
      <c r="AB3502" s="114" t="s">
        <v>87</v>
      </c>
      <c r="AC3502" s="40">
        <f>_xll.qlInterestRateIndexFixingDate($Y$21,AD3502)</f>
        <v>63962</v>
      </c>
      <c r="AD3502" s="40">
        <f>_xll.qlCalendarAdvance(calendar,$AD3501,AB3502,,,trigger)</f>
        <v>63964</v>
      </c>
      <c r="AE3502" s="40">
        <f>_xll.qlInterestRateIndexMaturity($Y$21,AD3502,)</f>
        <v>64053</v>
      </c>
      <c r="AF3502" s="43" t="e">
        <f>_xll.qlTenorBasisValue(TenorBasis3M,AD3502,_xll.ohTrigger(trigger,$Y$36))</f>
        <v>#NUM!</v>
      </c>
      <c r="AG3502" s="82" t="e">
        <f t="shared" si="122"/>
        <v>#NUM!</v>
      </c>
      <c r="AH3502" s="82">
        <f>_xll.qlIndexFixing($Y$21,$AC3502,TRUE,_xll.ohTrigger(trigger))</f>
        <v>1.3799580590854975E-2</v>
      </c>
      <c r="AI3502" s="43" t="e">
        <f>_xll.qlIndexFixing($Y$6,$AC3502,TRUE,trigger)</f>
        <v>#NUM!</v>
      </c>
      <c r="AJ3502" s="45" t="e">
        <f t="shared" si="123"/>
        <v>#NUM!</v>
      </c>
    </row>
    <row r="3503" spans="28:36" x14ac:dyDescent="0.2">
      <c r="AB3503" s="114" t="s">
        <v>87</v>
      </c>
      <c r="AC3503" s="40">
        <f>_xll.qlInterestRateIndexFixingDate($Y$21,AD3503)</f>
        <v>63969</v>
      </c>
      <c r="AD3503" s="40">
        <f>_xll.qlCalendarAdvance(calendar,$AD3502,AB3503,,,trigger)</f>
        <v>63971</v>
      </c>
      <c r="AE3503" s="40">
        <f>_xll.qlInterestRateIndexMaturity($Y$21,AD3503,)</f>
        <v>64060</v>
      </c>
      <c r="AF3503" s="43" t="e">
        <f>_xll.qlTenorBasisValue(TenorBasis3M,AD3503,_xll.ohTrigger(trigger,$Y$36))</f>
        <v>#NUM!</v>
      </c>
      <c r="AG3503" s="82" t="e">
        <f t="shared" si="122"/>
        <v>#NUM!</v>
      </c>
      <c r="AH3503" s="82">
        <f>_xll.qlIndexFixing($Y$21,$AC3503,TRUE,_xll.ohTrigger(trigger))</f>
        <v>1.3799930373915019E-2</v>
      </c>
      <c r="AI3503" s="43" t="e">
        <f>_xll.qlIndexFixing($Y$6,$AC3503,TRUE,trigger)</f>
        <v>#NUM!</v>
      </c>
      <c r="AJ3503" s="45" t="e">
        <f t="shared" si="123"/>
        <v>#NUM!</v>
      </c>
    </row>
    <row r="3504" spans="28:36" x14ac:dyDescent="0.2">
      <c r="AB3504" s="114" t="s">
        <v>87</v>
      </c>
      <c r="AC3504" s="40">
        <f>_xll.qlInterestRateIndexFixingDate($Y$21,AD3504)</f>
        <v>63976</v>
      </c>
      <c r="AD3504" s="40">
        <f>_xll.qlCalendarAdvance(calendar,$AD3503,AB3504,,,trigger)</f>
        <v>63978</v>
      </c>
      <c r="AE3504" s="40">
        <f>_xll.qlInterestRateIndexMaturity($Y$21,AD3504,)</f>
        <v>64070</v>
      </c>
      <c r="AF3504" s="43" t="e">
        <f>_xll.qlTenorBasisValue(TenorBasis3M,AD3504,_xll.ohTrigger(trigger,$Y$36))</f>
        <v>#NUM!</v>
      </c>
      <c r="AG3504" s="82" t="e">
        <f t="shared" si="122"/>
        <v>#NUM!</v>
      </c>
      <c r="AH3504" s="82">
        <f>_xll.qlIndexFixing($Y$21,$AC3504,TRUE,_xll.ohTrigger(trigger))</f>
        <v>1.3801123479879608E-2</v>
      </c>
      <c r="AI3504" s="43" t="e">
        <f>_xll.qlIndexFixing($Y$6,$AC3504,TRUE,trigger)</f>
        <v>#NUM!</v>
      </c>
      <c r="AJ3504" s="45" t="e">
        <f t="shared" si="123"/>
        <v>#NUM!</v>
      </c>
    </row>
    <row r="3505" spans="28:36" x14ac:dyDescent="0.2">
      <c r="AB3505" s="114" t="s">
        <v>87</v>
      </c>
      <c r="AC3505" s="40">
        <f>_xll.qlInterestRateIndexFixingDate($Y$21,AD3505)</f>
        <v>63983</v>
      </c>
      <c r="AD3505" s="40">
        <f>_xll.qlCalendarAdvance(calendar,$AD3504,AB3505,,,trigger)</f>
        <v>63985</v>
      </c>
      <c r="AE3505" s="40">
        <f>_xll.qlInterestRateIndexMaturity($Y$21,AD3505,)</f>
        <v>64077</v>
      </c>
      <c r="AF3505" s="43" t="e">
        <f>_xll.qlTenorBasisValue(TenorBasis3M,AD3505,_xll.ohTrigger(trigger,$Y$36))</f>
        <v>#NUM!</v>
      </c>
      <c r="AG3505" s="82" t="e">
        <f t="shared" si="122"/>
        <v>#NUM!</v>
      </c>
      <c r="AH3505" s="82">
        <f>_xll.qlIndexFixing($Y$21,$AC3505,TRUE,_xll.ohTrigger(trigger))</f>
        <v>1.3801443510520726E-2</v>
      </c>
      <c r="AI3505" s="43" t="e">
        <f>_xll.qlIndexFixing($Y$6,$AC3505,TRUE,trigger)</f>
        <v>#NUM!</v>
      </c>
      <c r="AJ3505" s="45" t="e">
        <f t="shared" si="123"/>
        <v>#NUM!</v>
      </c>
    </row>
    <row r="3506" spans="28:36" x14ac:dyDescent="0.2">
      <c r="AB3506" s="114" t="s">
        <v>87</v>
      </c>
      <c r="AC3506" s="40">
        <f>_xll.qlInterestRateIndexFixingDate($Y$21,AD3506)</f>
        <v>63990</v>
      </c>
      <c r="AD3506" s="40">
        <f>_xll.qlCalendarAdvance(calendar,$AD3505,AB3506,,,trigger)</f>
        <v>63992</v>
      </c>
      <c r="AE3506" s="40">
        <f>_xll.qlInterestRateIndexMaturity($Y$21,AD3506,)</f>
        <v>64084</v>
      </c>
      <c r="AF3506" s="43" t="e">
        <f>_xll.qlTenorBasisValue(TenorBasis3M,AD3506,_xll.ohTrigger(trigger,$Y$36))</f>
        <v>#NUM!</v>
      </c>
      <c r="AG3506" s="82" t="e">
        <f t="shared" si="122"/>
        <v>#NUM!</v>
      </c>
      <c r="AH3506" s="82">
        <f>_xll.qlIndexFixing($Y$21,$AC3506,TRUE,_xll.ohTrigger(trigger))</f>
        <v>1.3801750086443635E-2</v>
      </c>
      <c r="AI3506" s="43" t="e">
        <f>_xll.qlIndexFixing($Y$6,$AC3506,TRUE,trigger)</f>
        <v>#NUM!</v>
      </c>
      <c r="AJ3506" s="45" t="e">
        <f t="shared" si="123"/>
        <v>#NUM!</v>
      </c>
    </row>
    <row r="3507" spans="28:36" x14ac:dyDescent="0.2">
      <c r="AB3507" s="114" t="s">
        <v>87</v>
      </c>
      <c r="AC3507" s="40">
        <f>_xll.qlInterestRateIndexFixingDate($Y$21,AD3507)</f>
        <v>63997</v>
      </c>
      <c r="AD3507" s="40">
        <f>_xll.qlCalendarAdvance(calendar,$AD3506,AB3507,,,trigger)</f>
        <v>63999</v>
      </c>
      <c r="AE3507" s="40">
        <f>_xll.qlInterestRateIndexMaturity($Y$21,AD3507,)</f>
        <v>64091</v>
      </c>
      <c r="AF3507" s="43" t="e">
        <f>_xll.qlTenorBasisValue(TenorBasis3M,AD3507,_xll.ohTrigger(trigger,$Y$36))</f>
        <v>#NUM!</v>
      </c>
      <c r="AG3507" s="82" t="e">
        <f t="shared" si="122"/>
        <v>#NUM!</v>
      </c>
      <c r="AH3507" s="82">
        <f>_xll.qlIndexFixing($Y$21,$AC3507,TRUE,_xll.ohTrigger(trigger))</f>
        <v>1.3802043207646598E-2</v>
      </c>
      <c r="AI3507" s="43" t="e">
        <f>_xll.qlIndexFixing($Y$6,$AC3507,TRUE,trigger)</f>
        <v>#NUM!</v>
      </c>
      <c r="AJ3507" s="45" t="e">
        <f t="shared" si="123"/>
        <v>#NUM!</v>
      </c>
    </row>
    <row r="3508" spans="28:36" x14ac:dyDescent="0.2">
      <c r="AB3508" s="115" t="s">
        <v>87</v>
      </c>
      <c r="AC3508" s="41">
        <f>_xll.qlInterestRateIndexFixingDate($Y$21,AD3508)</f>
        <v>64004</v>
      </c>
      <c r="AD3508" s="41">
        <f>_xll.qlCalendarAdvance(calendar,$AD3507,AB3508,,,trigger)</f>
        <v>64006</v>
      </c>
      <c r="AE3508" s="41">
        <f>_xll.qlInterestRateIndexMaturity($Y$21,AD3508,)</f>
        <v>64098</v>
      </c>
      <c r="AF3508" s="44" t="e">
        <f>_xll.qlTenorBasisValue(TenorBasis3M,AD3508,_xll.ohTrigger(trigger,$Y$36))</f>
        <v>#NUM!</v>
      </c>
      <c r="AG3508" s="83" t="e">
        <f t="shared" si="122"/>
        <v>#NUM!</v>
      </c>
      <c r="AH3508" s="83">
        <f>_xll.qlIndexFixing($Y$21,$AC3508,TRUE,_xll.ohTrigger(trigger))</f>
        <v>1.3802322874127006E-2</v>
      </c>
      <c r="AI3508" s="43" t="e">
        <f>_xll.qlIndexFixing($Y$6,$AC3508,TRUE,trigger)</f>
        <v>#NUM!</v>
      </c>
      <c r="AJ3508" s="46" t="e">
        <f t="shared" si="123"/>
        <v>#NUM!</v>
      </c>
    </row>
  </sheetData>
  <dataValidations disablePrompts="1" count="5">
    <dataValidation type="list" allowBlank="1" showInputMessage="1" showErrorMessage="1" sqref="Y24 Z43:Z46 Y35">
      <formula1>"TRUE,FALSE"</formula1>
    </dataValidation>
    <dataValidation type="list" allowBlank="1" showInputMessage="1" showErrorMessage="1" sqref="Y17">
      <formula1>"AllDepos,DeposBeforeFirstFuturesStartDate,DeposBeforeFirstFuturesStartDatePlusOne,DeposBeforeFirstFuturesExpiryDate"</formula1>
    </dataValidation>
    <dataValidation type="list" allowBlank="1" showInputMessage="1" showErrorMessage="1" sqref="D32:D68">
      <formula1>"Annual,Semiannual,EveryFourthMonth,Quarterly,Bimonthly,Monthly,Biweekly,Weekly,Daily,Once,NoFrequency"</formula1>
    </dataValidation>
    <dataValidation type="list" allowBlank="1" showInputMessage="1" showErrorMessage="1" sqref="E28:E68 E3:E15">
      <formula1>"Following,Modified Following,Preceding,Modified Preceding,Unadjusted,Half-Month Modified Following"</formula1>
    </dataValidation>
    <dataValidation type="list" allowBlank="1" showInputMessage="1" showErrorMessage="1" sqref="F3:F6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L3508"/>
  <sheetViews>
    <sheetView showGridLines="0" tabSelected="1" topLeftCell="G16" workbookViewId="0">
      <selection activeCell="K40" sqref="K40"/>
    </sheetView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7" width="20.28515625" style="1" customWidth="1" outlineLevel="1"/>
    <col min="8" max="8" width="8" style="1" customWidth="1" outlineLevel="1"/>
    <col min="9" max="9" width="21.42578125" style="1" customWidth="1" outlineLevel="1"/>
    <col min="10" max="10" width="15.140625" style="1" customWidth="1" outlineLevel="1"/>
    <col min="11" max="11" width="10" style="1" customWidth="1" outlineLevel="1"/>
    <col min="12" max="12" width="9" style="1" customWidth="1" outlineLevel="1"/>
    <col min="13" max="13" width="4.85546875" style="1" customWidth="1" outlineLevel="1"/>
    <col min="14" max="14" width="2.7109375" style="1" customWidth="1"/>
    <col min="15" max="15" width="10" style="1" hidden="1" customWidth="1" outlineLevel="1"/>
    <col min="16" max="16" width="21.42578125" style="1" bestFit="1" customWidth="1" collapsed="1"/>
    <col min="17" max="20" width="10.7109375" style="1" customWidth="1"/>
    <col min="21" max="21" width="11.28515625" style="1" customWidth="1"/>
    <col min="22" max="22" width="2.7109375" style="1" customWidth="1"/>
    <col min="23" max="23" width="21" style="1" customWidth="1"/>
    <col min="24" max="24" width="17.28515625" style="1" bestFit="1" customWidth="1"/>
    <col min="25" max="25" width="6" style="1" bestFit="1" customWidth="1"/>
    <col min="26" max="26" width="2.7109375" style="1" customWidth="1"/>
    <col min="27" max="27" width="5" style="1" bestFit="1" customWidth="1"/>
    <col min="28" max="30" width="17.28515625" style="1" customWidth="1"/>
    <col min="31" max="31" width="9.140625" style="1"/>
    <col min="32" max="32" width="14" style="1" customWidth="1"/>
    <col min="33" max="33" width="12.140625" style="1" customWidth="1"/>
    <col min="34" max="34" width="12.5703125" style="1" customWidth="1"/>
    <col min="35" max="35" width="6.5703125" style="1" customWidth="1"/>
    <col min="36" max="36" width="9.140625" style="1"/>
    <col min="37" max="37" width="3.7109375" style="1" customWidth="1"/>
    <col min="38" max="39" width="17.28515625" style="1" bestFit="1" customWidth="1"/>
    <col min="40" max="40" width="12" style="1" bestFit="1" customWidth="1"/>
    <col min="41" max="41" width="11" style="1" bestFit="1" customWidth="1"/>
    <col min="42" max="43" width="9.140625" style="1"/>
    <col min="44" max="44" width="4.42578125" style="1" customWidth="1"/>
    <col min="45" max="45" width="9.140625" style="1"/>
    <col min="46" max="46" width="17.85546875" style="1" bestFit="1" customWidth="1"/>
    <col min="47" max="47" width="2.7109375" style="1" customWidth="1"/>
    <col min="48" max="48" width="10" style="1" hidden="1" customWidth="1" outlineLevel="1"/>
    <col min="49" max="49" width="6" style="1" hidden="1" customWidth="1" outlineLevel="1"/>
    <col min="50" max="51" width="17.85546875" style="1" hidden="1" customWidth="1" outlineLevel="1"/>
    <col min="52" max="52" width="11" style="1" hidden="1" customWidth="1" outlineLevel="1"/>
    <col min="53" max="57" width="9.140625" style="1" hidden="1" customWidth="1" outlineLevel="1"/>
    <col min="58" max="58" width="2.7109375" style="1" customWidth="1" collapsed="1"/>
    <col min="59" max="59" width="6" style="1" customWidth="1"/>
    <col min="60" max="61" width="17.28515625" style="1" bestFit="1" customWidth="1"/>
    <col min="62" max="63" width="11" style="1" bestFit="1" customWidth="1"/>
    <col min="64" max="64" width="8" style="1" bestFit="1" customWidth="1"/>
    <col min="65" max="66" width="11" style="1" bestFit="1" customWidth="1"/>
    <col min="67" max="16384" width="9.140625" style="1"/>
  </cols>
  <sheetData>
    <row r="1" spans="1:64" x14ac:dyDescent="0.2">
      <c r="G1" s="1" t="str">
        <f>_xll.qlForwardIborIndex("FWD"&amp;PROPER(currency)&amp;familyname&amp;X20,familyname,X20,2,currency,calendar,"mf",TRUE,"Actual/360",,permanent,trigger,objectoverwrite)</f>
        <v>FWDEuribor6M#0001</v>
      </c>
      <c r="BG1" s="1" t="s">
        <v>85</v>
      </c>
    </row>
    <row r="2" spans="1:64" ht="21" customHeight="1" x14ac:dyDescent="0.25">
      <c r="A2" s="23" t="s">
        <v>8</v>
      </c>
      <c r="B2" s="23" t="s">
        <v>102</v>
      </c>
      <c r="C2" s="23"/>
      <c r="D2" s="23" t="s">
        <v>101</v>
      </c>
      <c r="E2" s="23" t="s">
        <v>100</v>
      </c>
      <c r="F2" s="23" t="s">
        <v>99</v>
      </c>
      <c r="G2" s="23" t="s">
        <v>140</v>
      </c>
      <c r="H2" s="23" t="s">
        <v>103</v>
      </c>
      <c r="I2" s="23" t="s">
        <v>11</v>
      </c>
      <c r="J2" s="126"/>
      <c r="K2" s="22" t="s">
        <v>53</v>
      </c>
      <c r="L2" s="22" t="s">
        <v>54</v>
      </c>
      <c r="M2" s="22" t="s">
        <v>55</v>
      </c>
      <c r="O2" s="22" t="s">
        <v>61</v>
      </c>
      <c r="P2" s="22" t="s">
        <v>98</v>
      </c>
      <c r="Q2" s="22" t="s">
        <v>56</v>
      </c>
      <c r="R2" s="22" t="s">
        <v>96</v>
      </c>
      <c r="S2" s="22" t="s">
        <v>97</v>
      </c>
      <c r="T2" s="22" t="s">
        <v>123</v>
      </c>
      <c r="U2" s="22" t="s">
        <v>121</v>
      </c>
      <c r="AA2" s="37"/>
      <c r="AB2" s="22" t="s">
        <v>124</v>
      </c>
      <c r="AC2" s="22" t="s">
        <v>63</v>
      </c>
      <c r="AD2" s="22" t="s">
        <v>62</v>
      </c>
      <c r="AE2" s="22" t="s">
        <v>125</v>
      </c>
      <c r="AF2" s="22" t="s">
        <v>126</v>
      </c>
      <c r="AG2" s="22" t="s">
        <v>118</v>
      </c>
      <c r="AH2" s="22" t="s">
        <v>128</v>
      </c>
      <c r="AI2" s="22" t="s">
        <v>109</v>
      </c>
      <c r="AS2" s="22" t="s">
        <v>63</v>
      </c>
      <c r="AT2" s="113"/>
      <c r="AV2" s="110" t="s">
        <v>129</v>
      </c>
      <c r="AW2" s="111"/>
      <c r="AX2" s="111"/>
      <c r="AY2" s="111"/>
      <c r="AZ2" s="112"/>
      <c r="BA2" s="110" t="s">
        <v>130</v>
      </c>
      <c r="BB2" s="111"/>
      <c r="BC2" s="111"/>
      <c r="BD2" s="111"/>
      <c r="BE2" s="112"/>
      <c r="BG2" s="116"/>
      <c r="BH2" s="22" t="s">
        <v>63</v>
      </c>
      <c r="BI2" s="22" t="s">
        <v>62</v>
      </c>
      <c r="BJ2" s="22" t="s">
        <v>93</v>
      </c>
      <c r="BK2" s="22" t="s">
        <v>94</v>
      </c>
      <c r="BL2" s="22" t="s">
        <v>95</v>
      </c>
    </row>
    <row r="3" spans="1:64" x14ac:dyDescent="0.2">
      <c r="A3" s="8" t="s">
        <v>9</v>
      </c>
      <c r="B3" s="65"/>
      <c r="C3" s="65"/>
      <c r="D3" s="65"/>
      <c r="E3" s="65"/>
      <c r="F3" s="65"/>
      <c r="G3" s="8" t="str">
        <f>$G$1</f>
        <v>FWDEuribor6M#0001</v>
      </c>
      <c r="H3" s="65"/>
      <c r="I3" s="8" t="str">
        <f>currency&amp;A3&amp;"D_SYNTH"&amp;$X$20&amp;"_Quote"</f>
        <v>EUR6MD_SYNTH6M_Quote</v>
      </c>
      <c r="J3" s="8" t="str">
        <f>_xll.qlDepositForwardHelper(,I3,G3,permanent,trigger,objectoverwrite)</f>
        <v>obj_00598#0001</v>
      </c>
      <c r="K3" s="17" t="b">
        <v>1</v>
      </c>
      <c r="L3" s="20">
        <v>10</v>
      </c>
      <c r="M3" s="20">
        <v>10</v>
      </c>
      <c r="O3" s="73"/>
      <c r="P3" s="73"/>
      <c r="Q3" s="74"/>
      <c r="R3" s="75"/>
      <c r="S3" s="75">
        <f>SettlementDate</f>
        <v>42279</v>
      </c>
      <c r="T3" s="79">
        <f>_xll.qlYieldTSDiscount($X$22,S3)</f>
        <v>1.0000063889195221</v>
      </c>
      <c r="U3" s="79" t="e">
        <f t="array" ref="U3:U72">_xll.qlDiscountCorrectedTermStructureData(X43)</f>
        <v>#VALUE!</v>
      </c>
      <c r="W3" s="35" t="s">
        <v>142</v>
      </c>
      <c r="X3" s="77" t="str">
        <f>_xll.qlFwdRateCurveMonotonicCubicNaturalSpline(,familyname,"6M",1,currency,calendar,"mf",TRUE,"actual/360",_xll.ohPack(O4:O72),,,trigger)</f>
        <v>obj_005f0#0003</v>
      </c>
      <c r="AA3" s="39"/>
      <c r="AB3" s="40">
        <f>_xll.qlInterestRateIndexFixingDate($X$21,AC3)</f>
        <v>42277</v>
      </c>
      <c r="AC3" s="40">
        <f>_xll.qlCalendarAdvance(calendar,_xll.qlSettingsEvaluationDate(trigger),"2D",,,trigger)</f>
        <v>42279</v>
      </c>
      <c r="AD3" s="40">
        <f>_xll.qlInterestRateIndexMaturity($X$21,AC3,)</f>
        <v>42464</v>
      </c>
      <c r="AE3" s="43" t="e">
        <f>_xll.qlTenorBasisValue(TenorBasis6M,AC3,_xll.ohTrigger(trigger,$X$36))</f>
        <v>#NUM!</v>
      </c>
      <c r="AF3" s="82">
        <f>AG3</f>
        <v>2.4200000000026755E-4</v>
      </c>
      <c r="AG3" s="82">
        <f>_xll.qlIndexFixing($X$21,$AB3,TRUE,_xll.ohTrigger(trigger))</f>
        <v>2.4200000000026755E-4</v>
      </c>
      <c r="AH3" s="43" t="e">
        <f>_xll.qlIndexFixing($X$6,$AB3,TRUE,trigger)</f>
        <v>#NUM!</v>
      </c>
      <c r="AI3" s="45" t="e">
        <f>(AG3-AH3)*10000</f>
        <v>#NUM!</v>
      </c>
      <c r="AV3" s="84" t="s">
        <v>131</v>
      </c>
      <c r="AW3" s="85" t="s">
        <v>132</v>
      </c>
      <c r="AX3" s="86" t="s">
        <v>133</v>
      </c>
      <c r="AY3" s="85" t="s">
        <v>134</v>
      </c>
      <c r="AZ3" s="87" t="s">
        <v>135</v>
      </c>
      <c r="BA3" s="85" t="s">
        <v>136</v>
      </c>
      <c r="BB3" s="85" t="s">
        <v>133</v>
      </c>
      <c r="BC3" s="85" t="s">
        <v>137</v>
      </c>
      <c r="BD3" s="85" t="s">
        <v>134</v>
      </c>
      <c r="BE3" s="85" t="s">
        <v>135</v>
      </c>
      <c r="BG3" s="24" t="s">
        <v>86</v>
      </c>
      <c r="BH3" s="25">
        <f>_xll.qlCalendarAdvance(calendar,_xll.qlSettingsEvaluationDate(trigger),"2D")</f>
        <v>42279</v>
      </c>
      <c r="BI3" s="25">
        <f>_xll.qlCalendarAdvance(calendar,BH3,BG3)</f>
        <v>42282</v>
      </c>
      <c r="BJ3" s="117">
        <f>_xll.qlQuoteValue(currency&amp;"SN"&amp;"D_SYNTH"&amp;$X$20&amp;"_Quote",trigger)</f>
        <v>2.6499999999999999E-4</v>
      </c>
      <c r="BK3" s="117" t="e">
        <f>_xll.qlTenorBasisForwardRate2($X$29,BH3,BI3,_xll.ohTrigger(Eur6M!$X$36,trigger))</f>
        <v>#NUM!</v>
      </c>
      <c r="BL3" s="30" t="e">
        <f>BJ3-BK3</f>
        <v>#NUM!</v>
      </c>
    </row>
    <row r="4" spans="1:64" ht="11.25" customHeight="1" x14ac:dyDescent="0.25">
      <c r="A4" s="2" t="str">
        <f t="shared" ref="A4" si="0">B4&amp;"M"</f>
        <v>1M</v>
      </c>
      <c r="B4" s="2">
        <v>1</v>
      </c>
      <c r="C4" s="2" t="str">
        <f t="shared" ref="C4:C21" si="1">"x"&amp;B4+SUBSTITUTE($X$20,"M","")&amp;"F"</f>
        <v>x7F</v>
      </c>
      <c r="D4" s="63"/>
      <c r="E4" s="63"/>
      <c r="F4" s="63"/>
      <c r="G4" s="2" t="str">
        <f t="shared" ref="G4:G60" si="2">$G$1</f>
        <v>FWDEuribor6M#0001</v>
      </c>
      <c r="H4" s="63"/>
      <c r="I4" s="2" t="str">
        <f t="shared" ref="I4:I21" si="3">"EUR"&amp;B4&amp;C4&amp;"_Quote"</f>
        <v>EUR1x7F_Quote</v>
      </c>
      <c r="J4" s="2" t="str">
        <f>_xll.qlFraForwardHelper(,I4,A4,$G$4,,,permanent,trigger,objectoverwrite)</f>
        <v>obj_005d9#0001</v>
      </c>
      <c r="K4" s="15" t="b">
        <v>1</v>
      </c>
      <c r="L4" s="18">
        <v>10</v>
      </c>
      <c r="M4" s="18">
        <v>1</v>
      </c>
      <c r="O4" s="24" t="str">
        <f t="array" ref="O4:O72">_xll.ohFilter(J3:J60,K3:K60)</f>
        <v>obj_00598#0001</v>
      </c>
      <c r="P4" s="26" t="str">
        <f>_xll.qlForwardHelperQuoteName(O4,trigger)</f>
        <v>EUR6MD_SYNTH6M_Quote</v>
      </c>
      <c r="Q4" s="31">
        <f>_xll.qlForwardHelperQuoteValue(O4,trigger)</f>
        <v>2.42E-4</v>
      </c>
      <c r="R4" s="61">
        <f>_xll.qlForwardHelperEarliestDate(O4,trigger)</f>
        <v>42279</v>
      </c>
      <c r="S4" s="61">
        <f>_xll.qlForwardHelperPillarDate(O4,trigger)</f>
        <v>42279</v>
      </c>
      <c r="T4" s="80">
        <f>_xll.qlYieldTSDiscount($X$22,S4)</f>
        <v>1.0000063889195221</v>
      </c>
      <c r="U4" s="80" t="e">
        <v>#VALUE!</v>
      </c>
      <c r="W4" s="35" t="s">
        <v>143</v>
      </c>
      <c r="X4" s="77" t="str">
        <f>_xll.qlRelinkableHandleForwardRateCurve("FWD"&amp;currency&amp;X20,,,trigger)</f>
        <v>FWDEUR6M#0001</v>
      </c>
      <c r="AA4" s="39" t="s">
        <v>86</v>
      </c>
      <c r="AB4" s="40">
        <f>_xll.qlInterestRateIndexFixingDate($X$21,AC4)</f>
        <v>42278</v>
      </c>
      <c r="AC4" s="40">
        <f>_xll.qlCalendarAdvance(calendar,$AC$3,AA4,,,trigger)</f>
        <v>42282</v>
      </c>
      <c r="AD4" s="40">
        <f>_xll.qlInterestRateIndexMaturity($X$21,AC4,)</f>
        <v>42465</v>
      </c>
      <c r="AE4" s="43" t="e">
        <f>_xll.qlTenorBasisValue(TenorBasis6M,AC4,_xll.ohTrigger(trigger,$X$36))</f>
        <v>#NUM!</v>
      </c>
      <c r="AF4" s="82">
        <f t="shared" ref="AF4:AF67" si="4">AG4</f>
        <v>2.4225677147605507E-4</v>
      </c>
      <c r="AG4" s="82">
        <f>_xll.qlIndexFixing($X$21,$AB4,TRUE,_xll.ohTrigger(trigger))</f>
        <v>2.4225677147605507E-4</v>
      </c>
      <c r="AH4" s="43" t="e">
        <f>_xll.qlIndexFixing($X$6,$AB4,TRUE,trigger)</f>
        <v>#NUM!</v>
      </c>
      <c r="AI4" s="45" t="e">
        <f t="shared" ref="AI4:AI67" si="5">(AG4-AH4)*10000</f>
        <v>#NUM!</v>
      </c>
      <c r="AV4" s="88">
        <v>12</v>
      </c>
      <c r="AW4" s="89" t="str">
        <f>_xll.qlPeriodEquivalent(AV4&amp;"M")</f>
        <v>1Y</v>
      </c>
      <c r="AX4" s="90">
        <f>IF(ISBLANK($AT$2),_xll.qlDateEndOfMonth(EDATE(EvaluationDate,-1)),$AT$2)</f>
        <v>42247</v>
      </c>
      <c r="AY4" s="91">
        <f t="shared" ref="AY4:AY17" si="6">EDATE(SettlementDate,$AV4)</f>
        <v>42645</v>
      </c>
      <c r="AZ4" s="92">
        <f t="shared" ref="AZ4:AZ17" si="7">IF(AV4&lt;=12,1,IF(AV4&lt;=24,3,IF(AV4&lt;=120,6,IF(AV4&lt;=240,12,IF(AV4&lt;=360,36,60)))))</f>
        <v>1</v>
      </c>
      <c r="BA4" s="93">
        <f>MIN(_xll.ohPack($AF$3:INDEX($AF$3:$AF$3508,MATCH(AY4+1,$AC$3:$AC$3508,1),1)))</f>
        <v>1.9772485721144644E-4</v>
      </c>
      <c r="BB4" s="94">
        <f>IF(BA4&gt;=0,ROUNDDOWN(BA4*10,2)/10,ROUNDUP(BA4*10,2)/10)</f>
        <v>0</v>
      </c>
      <c r="BC4" s="93">
        <f>MAX(_xll.ohPack($AF$3:INDEX($AF$3:$AF$3508,MATCH(AY4+1,$AC$3:$AC$3508,1),1)))</f>
        <v>3.8999999937505692E-4</v>
      </c>
      <c r="BD4" s="94">
        <f t="shared" ref="BD4:BD17" si="8">IF(BC4-BA4&gt;1%,(QUOTIENT(BC4*10000,50)+1)*0.5%,(QUOTIENT(BC4*10000,10)+1)*0.1%)</f>
        <v>1E-3</v>
      </c>
      <c r="BE4" s="93">
        <f t="shared" ref="BE4:BE17" si="9">IF(BD4-BB4&lt;0.5%,0.05%,IF(BD4-BB4&lt;1%,0.1%,IF(BD4-BB4&lt;2%,0.25%,0.5%)))</f>
        <v>5.0000000000000001E-4</v>
      </c>
      <c r="BG4" s="26" t="s">
        <v>87</v>
      </c>
      <c r="BH4" s="27">
        <f>_xll.qlCalendarAdvance(calendar,_xll.qlSettingsEvaluationDate(trigger),"2D")</f>
        <v>42279</v>
      </c>
      <c r="BI4" s="27">
        <f>_xll.qlCalendarAdvance(calendar,BH4,BG4)</f>
        <v>42286</v>
      </c>
      <c r="BJ4" s="118">
        <f>_xll.qlQuoteValue(currency&amp;"SW"&amp;"D_SYNTH"&amp;$X$20&amp;"_Quote",trigger)</f>
        <v>2.0000000000000001E-4</v>
      </c>
      <c r="BK4" s="118" t="e">
        <f>_xll.qlTenorBasisForwardRate2($X$29,BH4,BI4,_xll.ohTrigger(Eur6M!$X$36,trigger))</f>
        <v>#NUM!</v>
      </c>
      <c r="BL4" s="31" t="e">
        <f t="shared" ref="BL4:BL12" si="10">BJ4-BK4</f>
        <v>#NUM!</v>
      </c>
    </row>
    <row r="5" spans="1:64" ht="11.25" customHeight="1" x14ac:dyDescent="0.25">
      <c r="A5" s="7" t="str">
        <f t="shared" ref="A5:A21" si="11">B5&amp;"M"</f>
        <v>2M</v>
      </c>
      <c r="B5" s="7">
        <v>2</v>
      </c>
      <c r="C5" s="7" t="str">
        <f t="shared" si="1"/>
        <v>x8F</v>
      </c>
      <c r="D5" s="64"/>
      <c r="E5" s="64"/>
      <c r="F5" s="64"/>
      <c r="G5" s="7" t="str">
        <f t="shared" si="2"/>
        <v>FWDEuribor6M#0001</v>
      </c>
      <c r="H5" s="64"/>
      <c r="I5" s="7" t="str">
        <f t="shared" si="3"/>
        <v>EUR2x8F_Quote</v>
      </c>
      <c r="J5" s="7" t="str">
        <f>_xll.qlFraForwardHelper(,I5,A5,$G$4,,,permanent,trigger,objectoverwrite)</f>
        <v>obj_005d0#0001</v>
      </c>
      <c r="K5" s="16" t="b">
        <v>1</v>
      </c>
      <c r="L5" s="19">
        <v>10</v>
      </c>
      <c r="M5" s="19">
        <v>1</v>
      </c>
      <c r="O5" s="26" t="str">
        <v>obj_005d9#0001</v>
      </c>
      <c r="P5" s="26" t="str">
        <f>_xll.qlForwardHelperQuoteName(O5,trigger)</f>
        <v>EUR1x7F_Quote</v>
      </c>
      <c r="Q5" s="31">
        <f>_xll.qlForwardHelperQuoteValue(O5,trigger)</f>
        <v>2.5000000000000001E-4</v>
      </c>
      <c r="R5" s="61">
        <f>_xll.qlForwardHelperEarliestDate(O5,trigger)</f>
        <v>42310</v>
      </c>
      <c r="S5" s="61">
        <f>_xll.qlForwardHelperPillarDate(O5,trigger)</f>
        <v>42310</v>
      </c>
      <c r="T5" s="80">
        <f>_xll.qlYieldTSDiscount($X$22,S5)</f>
        <v>1.0001269597807849</v>
      </c>
      <c r="U5" s="80" t="e">
        <v>#VALUE!</v>
      </c>
      <c r="W5" s="35" t="s">
        <v>139</v>
      </c>
      <c r="X5" s="76" t="b">
        <f>_xll.qlRelinkableHandleLinkTo(X4,X3)</f>
        <v>1</v>
      </c>
      <c r="AA5" s="39" t="s">
        <v>86</v>
      </c>
      <c r="AB5" s="40">
        <f>_xll.qlInterestRateIndexFixingDate($X$21,AC5)</f>
        <v>42279</v>
      </c>
      <c r="AC5" s="40">
        <f>_xll.qlCalendarAdvance(calendar,$AC4,AA5,,,trigger)</f>
        <v>42283</v>
      </c>
      <c r="AD5" s="40">
        <f>_xll.qlInterestRateIndexMaturity($X$21,AC5,)</f>
        <v>42466</v>
      </c>
      <c r="AE5" s="43" t="e">
        <f>_xll.qlTenorBasisValue(TenorBasis6M,AC5,_xll.ohTrigger(trigger,$X$36))</f>
        <v>#NUM!</v>
      </c>
      <c r="AF5" s="82">
        <f t="shared" si="4"/>
        <v>2.4261286578332024E-4</v>
      </c>
      <c r="AG5" s="82">
        <f>_xll.qlIndexFixing($X$21,$AB5,TRUE,_xll.ohTrigger(trigger))</f>
        <v>2.4261286578332024E-4</v>
      </c>
      <c r="AH5" s="43" t="e">
        <f>_xll.qlIndexFixing($X$6,$AB5,TRUE,trigger)</f>
        <v>#NUM!</v>
      </c>
      <c r="AI5" s="45" t="e">
        <f t="shared" si="5"/>
        <v>#NUM!</v>
      </c>
      <c r="AV5" s="95">
        <v>24</v>
      </c>
      <c r="AW5" s="96" t="str">
        <f>_xll.qlPeriodEquivalent(AV5&amp;"M")</f>
        <v>2Y</v>
      </c>
      <c r="AX5" s="97">
        <f>IF(ISBLANK($AT$2),_xll.qlDateEndOfMonth(EDATE(_xll.qlIMMNextDate(EvaluationDate-1,TRUE),-3)),$AT$2)</f>
        <v>42277</v>
      </c>
      <c r="AY5" s="98">
        <f t="shared" si="6"/>
        <v>43010</v>
      </c>
      <c r="AZ5" s="99">
        <f t="shared" si="7"/>
        <v>3</v>
      </c>
      <c r="BA5" s="100">
        <f>MIN(_xll.ohPack($AF$3:INDEX($AF$3:$AF$3508,MATCH(AY5+1,$AC$3:$AC$3508,1),1)))</f>
        <v>1.9772485721144644E-4</v>
      </c>
      <c r="BB5" s="101">
        <f t="shared" ref="BB5:BB17" si="12">IF(BA5&gt;=0,ROUNDDOWN(BA5*10,2)/10,ROUNDUP(BA5*10,2)/10)</f>
        <v>0</v>
      </c>
      <c r="BC5" s="100">
        <f>MAX(_xll.ohPack($AF$3:INDEX($AF$3:$AF$3508,MATCH(AY5+1,$AC$3:$AC$3508,1),1)))</f>
        <v>2.0133276351786953E-3</v>
      </c>
      <c r="BD5" s="101">
        <f t="shared" si="8"/>
        <v>3.0000000000000001E-3</v>
      </c>
      <c r="BE5" s="100">
        <f t="shared" si="9"/>
        <v>5.0000000000000001E-4</v>
      </c>
      <c r="BG5" s="26" t="s">
        <v>88</v>
      </c>
      <c r="BH5" s="27">
        <f>_xll.qlCalendarAdvance(calendar,_xll.qlSettingsEvaluationDate(trigger),"2D")</f>
        <v>42279</v>
      </c>
      <c r="BI5" s="27">
        <f>_xll.qlCalendarAdvance(calendar,BH5,BG5)</f>
        <v>42293</v>
      </c>
      <c r="BJ5" s="118">
        <f>_xll.qlQuoteValue(currency&amp;BG5&amp;"D_SYNTH"&amp;$X$20&amp;"_Quote",trigger)</f>
        <v>2.0699999999999999E-4</v>
      </c>
      <c r="BK5" s="118" t="e">
        <f>_xll.qlTenorBasisForwardRate2($X$29,BH5,BI5,_xll.ohTrigger(Eur6M!$X$36,trigger))</f>
        <v>#NUM!</v>
      </c>
      <c r="BL5" s="31" t="e">
        <f t="shared" si="10"/>
        <v>#NUM!</v>
      </c>
    </row>
    <row r="6" spans="1:64" ht="11.25" customHeight="1" x14ac:dyDescent="0.25">
      <c r="A6" s="7" t="str">
        <f t="shared" si="11"/>
        <v>3M</v>
      </c>
      <c r="B6" s="7">
        <v>3</v>
      </c>
      <c r="C6" s="7" t="str">
        <f t="shared" si="1"/>
        <v>x9F</v>
      </c>
      <c r="D6" s="64"/>
      <c r="E6" s="64"/>
      <c r="F6" s="64"/>
      <c r="G6" s="7" t="str">
        <f t="shared" si="2"/>
        <v>FWDEuribor6M#0001</v>
      </c>
      <c r="H6" s="64"/>
      <c r="I6" s="7" t="str">
        <f t="shared" si="3"/>
        <v>EUR3x9F_Quote</v>
      </c>
      <c r="J6" s="7" t="str">
        <f>_xll.qlFraForwardHelper(,I6,A6,$G$4,,,permanent,trigger,objectoverwrite)</f>
        <v>obj_005c6#0001</v>
      </c>
      <c r="K6" s="16" t="b">
        <v>1</v>
      </c>
      <c r="L6" s="19">
        <v>10</v>
      </c>
      <c r="M6" s="19">
        <v>1</v>
      </c>
      <c r="O6" s="26" t="str">
        <v>obj_005d0#0001</v>
      </c>
      <c r="P6" s="26" t="str">
        <f>_xll.qlForwardHelperQuoteName(O6,trigger)</f>
        <v>EUR2x8F_Quote</v>
      </c>
      <c r="Q6" s="31">
        <f>_xll.qlForwardHelperQuoteValue(O6,trigger)</f>
        <v>2.3000000000000001E-4</v>
      </c>
      <c r="R6" s="61">
        <f>_xll.qlForwardHelperEarliestDate(O6,trigger)</f>
        <v>42340</v>
      </c>
      <c r="S6" s="61">
        <f>_xll.qlForwardHelperPillarDate(O6,trigger)</f>
        <v>42340</v>
      </c>
      <c r="T6" s="80">
        <f>_xll.qlYieldTSDiscount($X$22,S6)</f>
        <v>1.0002521453146695</v>
      </c>
      <c r="U6" s="80" t="e">
        <v>#VALUE!</v>
      </c>
      <c r="W6" s="35" t="s">
        <v>140</v>
      </c>
      <c r="X6" s="77" t="str">
        <f>_xll.qlForwardIborIndex("FWD"&amp;PROPER(currency)&amp;familyname&amp;X20,familyname,X20,2,currency,calendar,"mf",TRUE,"Actual/360",Eur6M!X4,permanent,,objectoverwrite)</f>
        <v>FWDEuribor6M#0001</v>
      </c>
      <c r="AA6" s="39" t="s">
        <v>86</v>
      </c>
      <c r="AB6" s="40">
        <f>_xll.qlInterestRateIndexFixingDate($X$21,AC6)</f>
        <v>42282</v>
      </c>
      <c r="AC6" s="40">
        <f>_xll.qlCalendarAdvance(calendar,$AC5,AA6,,,trigger)</f>
        <v>42284</v>
      </c>
      <c r="AD6" s="40">
        <f>_xll.qlInterestRateIndexMaturity($X$21,AC6,)</f>
        <v>42467</v>
      </c>
      <c r="AE6" s="43" t="e">
        <f>_xll.qlTenorBasisValue(TenorBasis6M,AC6,_xll.ohTrigger(trigger,$X$36))</f>
        <v>#NUM!</v>
      </c>
      <c r="AF6" s="82">
        <f t="shared" si="4"/>
        <v>2.4301682860454683E-4</v>
      </c>
      <c r="AG6" s="82">
        <f>_xll.qlIndexFixing($X$21,$AB6,TRUE,_xll.ohTrigger(trigger))</f>
        <v>2.4301682860454683E-4</v>
      </c>
      <c r="AH6" s="43" t="e">
        <f>_xll.qlIndexFixing($X$6,$AB6,TRUE,trigger)</f>
        <v>#NUM!</v>
      </c>
      <c r="AI6" s="45" t="e">
        <f t="shared" si="5"/>
        <v>#NUM!</v>
      </c>
      <c r="AV6" s="95">
        <v>60</v>
      </c>
      <c r="AW6" s="96" t="str">
        <f>_xll.qlPeriodEquivalent(AV6&amp;"M")</f>
        <v>5Y</v>
      </c>
      <c r="AX6" s="97">
        <f>IF(ISBLANK($AT$2),IF(OR(MONTH(_xll.qlIMMNextDate(EvaluationDate-1))=6,MONTH(_xll.qlIMMNextDate(EvaluationDate-1))=12),_xll.qlDateEndOfMonth(EDATE(_xll.qlIMMNextDate(EvaluationDate-1,TRUE),-6)),_xll.qlDateEndOfMonth(EDATE(_xll.qlIMMNextDate(EvaluationDate-1,TRUE),-3))),$AT$2)</f>
        <v>42185</v>
      </c>
      <c r="AY6" s="98">
        <f t="shared" si="6"/>
        <v>44106</v>
      </c>
      <c r="AZ6" s="99">
        <f t="shared" si="7"/>
        <v>6</v>
      </c>
      <c r="BA6" s="100">
        <f>MIN(_xll.ohPack($AF$3:INDEX($AF$3:$AF$3508,MATCH(AY6+1,$AC$3:$AC$3508,1),1)))</f>
        <v>1.9772485721144644E-4</v>
      </c>
      <c r="BB6" s="101">
        <f t="shared" si="12"/>
        <v>0</v>
      </c>
      <c r="BC6" s="100">
        <f>MAX(_xll.ohPack($AF$3:INDEX($AF$3:$AF$3508,MATCH(AY6+1,$AC$3:$AC$3508,1),1)))</f>
        <v>1.0496907989465652E-2</v>
      </c>
      <c r="BD6" s="101">
        <f t="shared" si="8"/>
        <v>1.4999999999999999E-2</v>
      </c>
      <c r="BE6" s="100">
        <f t="shared" si="9"/>
        <v>2.5000000000000001E-3</v>
      </c>
      <c r="BG6" s="26" t="s">
        <v>89</v>
      </c>
      <c r="BH6" s="27">
        <f>_xll.qlCalendarAdvance(calendar,_xll.qlSettingsEvaluationDate(trigger),"2D")</f>
        <v>42279</v>
      </c>
      <c r="BI6" s="27">
        <f>_xll.qlCalendarAdvance(calendar,BH6,BG6)</f>
        <v>42300</v>
      </c>
      <c r="BJ6" s="118">
        <f>_xll.qlQuoteValue(currency&amp;BG6&amp;"D_SYNTH"&amp;$X$20&amp;"_Quote",trigger)</f>
        <v>2.1499999999999999E-4</v>
      </c>
      <c r="BK6" s="118" t="e">
        <f>_xll.qlTenorBasisForwardRate2($X$29,BH6,BI6,_xll.ohTrigger(Eur6M!$X$36,trigger))</f>
        <v>#NUM!</v>
      </c>
      <c r="BL6" s="31" t="e">
        <f t="shared" si="10"/>
        <v>#NUM!</v>
      </c>
    </row>
    <row r="7" spans="1:64" ht="11.25" customHeight="1" x14ac:dyDescent="0.25">
      <c r="A7" s="7" t="str">
        <f t="shared" si="11"/>
        <v>4M</v>
      </c>
      <c r="B7" s="7">
        <v>4</v>
      </c>
      <c r="C7" s="7" t="str">
        <f t="shared" si="1"/>
        <v>x10F</v>
      </c>
      <c r="D7" s="64"/>
      <c r="E7" s="64"/>
      <c r="F7" s="64"/>
      <c r="G7" s="7" t="str">
        <f t="shared" si="2"/>
        <v>FWDEuribor6M#0001</v>
      </c>
      <c r="H7" s="64"/>
      <c r="I7" s="7" t="str">
        <f t="shared" si="3"/>
        <v>EUR4x10F_Quote</v>
      </c>
      <c r="J7" s="7" t="str">
        <f>_xll.qlFraForwardHelper(,I7,A7,$G$4,,,permanent,trigger,objectoverwrite)</f>
        <v>obj_005e1#0001</v>
      </c>
      <c r="K7" s="16" t="b">
        <v>1</v>
      </c>
      <c r="L7" s="19">
        <v>10</v>
      </c>
      <c r="M7" s="19">
        <v>1</v>
      </c>
      <c r="O7" s="26" t="str">
        <v>obj_005c6#0001</v>
      </c>
      <c r="P7" s="26" t="str">
        <f>_xll.qlForwardHelperQuoteName(O7,trigger)</f>
        <v>EUR3x9F_Quote</v>
      </c>
      <c r="Q7" s="31">
        <f>_xll.qlForwardHelperQuoteValue(O7,trigger)</f>
        <v>2.1999999999999998E-4</v>
      </c>
      <c r="R7" s="61">
        <f>_xll.qlForwardHelperEarliestDate(O7,trigger)</f>
        <v>42373</v>
      </c>
      <c r="S7" s="61">
        <f>_xll.qlForwardHelperPillarDate(O7,trigger)</f>
        <v>42373</v>
      </c>
      <c r="T7" s="80">
        <f>_xll.qlYieldTSDiscount($X$22,S7)</f>
        <v>1.0003813475787324</v>
      </c>
      <c r="U7" s="80" t="e">
        <v>#VALUE!</v>
      </c>
      <c r="AA7" s="39" t="s">
        <v>86</v>
      </c>
      <c r="AB7" s="40">
        <f>_xll.qlInterestRateIndexFixingDate($X$21,AC7)</f>
        <v>42283</v>
      </c>
      <c r="AC7" s="40">
        <f>_xll.qlCalendarAdvance(calendar,$AC6,AA7,,,trigger)</f>
        <v>42285</v>
      </c>
      <c r="AD7" s="40">
        <f>_xll.qlInterestRateIndexMaturity($X$21,AC7,)</f>
        <v>42468</v>
      </c>
      <c r="AE7" s="43" t="e">
        <f>_xll.qlTenorBasisValue(TenorBasis6M,AC7,_xll.ohTrigger(trigger,$X$36))</f>
        <v>#NUM!</v>
      </c>
      <c r="AF7" s="82">
        <f t="shared" si="4"/>
        <v>2.4346354110891112E-4</v>
      </c>
      <c r="AG7" s="82">
        <f>_xll.qlIndexFixing($X$21,$AB7,TRUE,_xll.ohTrigger(trigger))</f>
        <v>2.4346354110891112E-4</v>
      </c>
      <c r="AH7" s="43" t="e">
        <f>_xll.qlIndexFixing($X$6,$AB7,TRUE,trigger)</f>
        <v>#NUM!</v>
      </c>
      <c r="AI7" s="45" t="e">
        <f t="shared" si="5"/>
        <v>#NUM!</v>
      </c>
      <c r="AV7" s="95">
        <v>120</v>
      </c>
      <c r="AW7" s="96" t="str">
        <f>_xll.qlPeriodEquivalent(AV7&amp;"M")</f>
        <v>10Y</v>
      </c>
      <c r="AX7" s="97">
        <f>AX6</f>
        <v>42185</v>
      </c>
      <c r="AY7" s="98">
        <f t="shared" si="6"/>
        <v>45932</v>
      </c>
      <c r="AZ7" s="99">
        <f t="shared" si="7"/>
        <v>6</v>
      </c>
      <c r="BA7" s="100">
        <f>MIN(_xll.ohPack($AF$3:INDEX($AF$3:$AF$3508,MATCH(AY7+1,$AC$3:$AC$3508,1),1)))</f>
        <v>1.9772485721144644E-4</v>
      </c>
      <c r="BB7" s="101">
        <f t="shared" si="12"/>
        <v>0</v>
      </c>
      <c r="BC7" s="100">
        <f>MAX(_xll.ohPack($AF$3:INDEX($AF$3:$AF$3508,MATCH(AY7+1,$AC$3:$AC$3508,1),1)))</f>
        <v>2.0054452653240649E-2</v>
      </c>
      <c r="BD7" s="101">
        <f t="shared" si="8"/>
        <v>2.5000000000000001E-2</v>
      </c>
      <c r="BE7" s="100">
        <f t="shared" si="9"/>
        <v>5.0000000000000001E-3</v>
      </c>
      <c r="BG7" s="26" t="s">
        <v>64</v>
      </c>
      <c r="BH7" s="27">
        <f>_xll.qlCalendarAdvance(calendar,_xll.qlSettingsEvaluationDate(trigger),"2D")</f>
        <v>42279</v>
      </c>
      <c r="BI7" s="27">
        <f>_xll.qlCalendarAdvance(calendar,BH7,BG7)</f>
        <v>42310</v>
      </c>
      <c r="BJ7" s="118">
        <f>_xll.qlQuoteValue(currency&amp;BG7&amp;"D_SYNTH"&amp;$X$20&amp;"_Quote",trigger)</f>
        <v>2.5599999999999999E-4</v>
      </c>
      <c r="BK7" s="118" t="e">
        <f>_xll.qlTenorBasisForwardRate2($X$29,BH7,BI7,_xll.ohTrigger(Eur6M!$X$36,trigger))</f>
        <v>#NUM!</v>
      </c>
      <c r="BL7" s="31" t="e">
        <f t="shared" si="10"/>
        <v>#NUM!</v>
      </c>
    </row>
    <row r="8" spans="1:64" ht="11.25" customHeight="1" x14ac:dyDescent="0.25">
      <c r="A8" s="7" t="str">
        <f t="shared" si="11"/>
        <v>5M</v>
      </c>
      <c r="B8" s="7">
        <v>5</v>
      </c>
      <c r="C8" s="7" t="str">
        <f t="shared" si="1"/>
        <v>x11F</v>
      </c>
      <c r="D8" s="64"/>
      <c r="E8" s="64"/>
      <c r="F8" s="64"/>
      <c r="G8" s="7" t="str">
        <f t="shared" si="2"/>
        <v>FWDEuribor6M#0001</v>
      </c>
      <c r="H8" s="64"/>
      <c r="I8" s="7" t="str">
        <f t="shared" si="3"/>
        <v>EUR5x11F_Quote</v>
      </c>
      <c r="J8" s="7" t="str">
        <f>_xll.qlFraForwardHelper(,I8,A8,$G$4,,,permanent,trigger,objectoverwrite)</f>
        <v>obj_005d8#0001</v>
      </c>
      <c r="K8" s="16" t="b">
        <v>1</v>
      </c>
      <c r="L8" s="19">
        <v>10</v>
      </c>
      <c r="M8" s="19">
        <v>1</v>
      </c>
      <c r="O8" s="26" t="str">
        <v>obj_005e1#0001</v>
      </c>
      <c r="P8" s="26" t="str">
        <f>_xll.qlForwardHelperQuoteName(O8,trigger)</f>
        <v>EUR4x10F_Quote</v>
      </c>
      <c r="Q8" s="31">
        <f>_xll.qlForwardHelperQuoteValue(O8,trigger)</f>
        <v>2.0999999999999998E-4</v>
      </c>
      <c r="R8" s="61">
        <f>_xll.qlForwardHelperEarliestDate(O8,trigger)</f>
        <v>42402</v>
      </c>
      <c r="S8" s="61">
        <f>_xll.qlForwardHelperPillarDate(O8,trigger)</f>
        <v>42402</v>
      </c>
      <c r="T8" s="80">
        <f>_xll.qlYieldTSDiscount($X$22,S8)</f>
        <v>1.000514670267223</v>
      </c>
      <c r="U8" s="80" t="e">
        <v>#VALUE!</v>
      </c>
      <c r="W8" s="35" t="s">
        <v>145</v>
      </c>
      <c r="X8" s="33" t="str">
        <f>_xll.qlTermStructureCalendar($X$3)</f>
        <v>TARGET</v>
      </c>
      <c r="AA8" s="39" t="s">
        <v>86</v>
      </c>
      <c r="AB8" s="40">
        <f>_xll.qlInterestRateIndexFixingDate($X$21,AC8)</f>
        <v>42284</v>
      </c>
      <c r="AC8" s="40">
        <f>_xll.qlCalendarAdvance(calendar,$AC7,AA8,,,trigger)</f>
        <v>42286</v>
      </c>
      <c r="AD8" s="40">
        <f>_xll.qlInterestRateIndexMaturity($X$21,AC8,)</f>
        <v>42471</v>
      </c>
      <c r="AE8" s="43" t="e">
        <f>_xll.qlTenorBasisValue(TenorBasis6M,AC8,_xll.ohTrigger(trigger,$X$36))</f>
        <v>#NUM!</v>
      </c>
      <c r="AF8" s="82">
        <f t="shared" si="4"/>
        <v>2.449936032868256E-4</v>
      </c>
      <c r="AG8" s="82">
        <f>_xll.qlIndexFixing($X$21,$AB8,TRUE,_xll.ohTrigger(trigger))</f>
        <v>2.449936032868256E-4</v>
      </c>
      <c r="AH8" s="43" t="e">
        <f>_xll.qlIndexFixing($X$6,$AB8,TRUE,trigger)</f>
        <v>#NUM!</v>
      </c>
      <c r="AI8" s="45" t="e">
        <f t="shared" si="5"/>
        <v>#NUM!</v>
      </c>
      <c r="AV8" s="95">
        <v>240</v>
      </c>
      <c r="AW8" s="96" t="str">
        <f>_xll.qlPeriodEquivalent(AV8&amp;"M")</f>
        <v>20Y</v>
      </c>
      <c r="AX8" s="97">
        <f>IF(ISBLANK($AT$2),IF(AND(MONTH(AX7)=12),AX7,_xll.qlDateEndOfMonth(EDATE(AX7,-6))),$AT$2)</f>
        <v>42004</v>
      </c>
      <c r="AY8" s="98">
        <f t="shared" si="6"/>
        <v>49584</v>
      </c>
      <c r="AZ8" s="99">
        <f t="shared" si="7"/>
        <v>12</v>
      </c>
      <c r="BA8" s="100">
        <f>MIN(_xll.ohPack($AF$3:INDEX($AF$3:$AF$3508,MATCH(AY8+1,$AC$3:$AC$3508,1),1)))</f>
        <v>1.9772485721144644E-4</v>
      </c>
      <c r="BB8" s="101">
        <f t="shared" si="12"/>
        <v>0</v>
      </c>
      <c r="BC8" s="100">
        <f>MAX(_xll.ohPack($AF$3:INDEX($AF$3:$AF$3508,MATCH(AY8+1,$AC$3:$AC$3508,1),1)))</f>
        <v>2.1558217801656978E-2</v>
      </c>
      <c r="BD8" s="101">
        <f t="shared" si="8"/>
        <v>2.5000000000000001E-2</v>
      </c>
      <c r="BE8" s="100">
        <f t="shared" si="9"/>
        <v>5.0000000000000001E-3</v>
      </c>
      <c r="BG8" s="26" t="s">
        <v>90</v>
      </c>
      <c r="BH8" s="27">
        <f>_xll.qlCalendarAdvance(calendar,_xll.qlSettingsEvaluationDate(trigger),"2D")</f>
        <v>42279</v>
      </c>
      <c r="BI8" s="27">
        <f>_xll.qlCalendarAdvance(calendar,BH8,BG8)</f>
        <v>42340</v>
      </c>
      <c r="BJ8" s="118">
        <f>_xll.qlQuoteValue(currency&amp;BG8&amp;"D_SYNTH"&amp;$X$20&amp;"_Quote",trigger)</f>
        <v>2.3699999999999999E-4</v>
      </c>
      <c r="BK8" s="118" t="e">
        <f>_xll.qlTenorBasisForwardRate2($X$29,BH8,BI8,_xll.ohTrigger(Eur6M!$X$36,trigger))</f>
        <v>#NUM!</v>
      </c>
      <c r="BL8" s="31" t="e">
        <f t="shared" si="10"/>
        <v>#NUM!</v>
      </c>
    </row>
    <row r="9" spans="1:64" ht="11.25" customHeight="1" x14ac:dyDescent="0.25">
      <c r="A9" s="7" t="str">
        <f t="shared" si="11"/>
        <v>6M</v>
      </c>
      <c r="B9" s="7">
        <v>6</v>
      </c>
      <c r="C9" s="7" t="str">
        <f t="shared" si="1"/>
        <v>x12F</v>
      </c>
      <c r="D9" s="64"/>
      <c r="E9" s="64"/>
      <c r="F9" s="64"/>
      <c r="G9" s="7" t="str">
        <f t="shared" si="2"/>
        <v>FWDEuribor6M#0001</v>
      </c>
      <c r="H9" s="64"/>
      <c r="I9" s="7" t="str">
        <f t="shared" si="3"/>
        <v>EUR6x12F_Quote</v>
      </c>
      <c r="J9" s="7" t="str">
        <f>_xll.qlFraForwardHelper(,I9,A9,$G$4,,,permanent,trigger,objectoverwrite)</f>
        <v>obj_005cf#0001</v>
      </c>
      <c r="K9" s="16" t="b">
        <v>1</v>
      </c>
      <c r="L9" s="19">
        <v>10</v>
      </c>
      <c r="M9" s="19">
        <v>1</v>
      </c>
      <c r="O9" s="26" t="str">
        <v>obj_005d8#0001</v>
      </c>
      <c r="P9" s="26" t="str">
        <f>_xll.qlForwardHelperQuoteName(O9,trigger)</f>
        <v>EUR5x11F_Quote</v>
      </c>
      <c r="Q9" s="31">
        <f>_xll.qlForwardHelperQuoteValue(O9,trigger)</f>
        <v>2.0000000000000001E-4</v>
      </c>
      <c r="R9" s="61">
        <f>_xll.qlForwardHelperEarliestDate(O9,trigger)</f>
        <v>42431</v>
      </c>
      <c r="S9" s="61">
        <f>_xll.qlForwardHelperPillarDate(O9,trigger)</f>
        <v>42431</v>
      </c>
      <c r="T9" s="80">
        <f>_xll.qlYieldTSDiscount($X$22,S9)</f>
        <v>1.0006495266127844</v>
      </c>
      <c r="U9" s="80" t="e">
        <v>#VALUE!</v>
      </c>
      <c r="W9" s="35" t="s">
        <v>99</v>
      </c>
      <c r="X9" s="33" t="str">
        <f>_xll.qlTermStructureDayCounter(X3)</f>
        <v>Actual/360</v>
      </c>
      <c r="AA9" s="39" t="s">
        <v>86</v>
      </c>
      <c r="AB9" s="40">
        <f>_xll.qlInterestRateIndexFixingDate($X$21,AC9)</f>
        <v>42285</v>
      </c>
      <c r="AC9" s="40">
        <f>_xll.qlCalendarAdvance(calendar,$AC8,AA9,,,trigger)</f>
        <v>42289</v>
      </c>
      <c r="AD9" s="40">
        <f>_xll.qlInterestRateIndexMaturity($X$21,AC9,)</f>
        <v>42472</v>
      </c>
      <c r="AE9" s="43" t="e">
        <f>_xll.qlTenorBasisValue(TenorBasis6M,AC9,_xll.ohTrigger(trigger,$X$36))</f>
        <v>#NUM!</v>
      </c>
      <c r="AF9" s="82">
        <f t="shared" si="4"/>
        <v>2.4557551128667027E-4</v>
      </c>
      <c r="AG9" s="82">
        <f>_xll.qlIndexFixing($X$21,$AB9,TRUE,_xll.ohTrigger(trigger))</f>
        <v>2.4557551128667027E-4</v>
      </c>
      <c r="AH9" s="43" t="e">
        <f>_xll.qlIndexFixing($X$6,$AB9,TRUE,trigger)</f>
        <v>#NUM!</v>
      </c>
      <c r="AI9" s="45" t="e">
        <f t="shared" si="5"/>
        <v>#NUM!</v>
      </c>
      <c r="AV9" s="95">
        <v>360</v>
      </c>
      <c r="AW9" s="96" t="str">
        <f>_xll.qlPeriodEquivalent(AV9&amp;"M")</f>
        <v>30Y</v>
      </c>
      <c r="AX9" s="97">
        <f>AX8</f>
        <v>42004</v>
      </c>
      <c r="AY9" s="98">
        <f t="shared" si="6"/>
        <v>53237</v>
      </c>
      <c r="AZ9" s="99">
        <f t="shared" si="7"/>
        <v>36</v>
      </c>
      <c r="BA9" s="100">
        <f>MIN(_xll.ohPack($AF$3:INDEX($AF$3:$AF$3508,MATCH(AY9+1,$AC$3:$AC$3508,1),1)))</f>
        <v>1.9772485721144644E-4</v>
      </c>
      <c r="BB9" s="101">
        <f t="shared" si="12"/>
        <v>0</v>
      </c>
      <c r="BC9" s="100">
        <f>MAX(_xll.ohPack($AF$3:INDEX($AF$3:$AF$3508,MATCH(AY9+1,$AC$3:$AC$3508,1),1)))</f>
        <v>2.1558217801656978E-2</v>
      </c>
      <c r="BD9" s="101">
        <f t="shared" si="8"/>
        <v>2.5000000000000001E-2</v>
      </c>
      <c r="BE9" s="100">
        <f t="shared" si="9"/>
        <v>5.0000000000000001E-3</v>
      </c>
      <c r="BG9" s="26" t="s">
        <v>69</v>
      </c>
      <c r="BH9" s="27">
        <f>_xll.qlCalendarAdvance(calendar,_xll.qlSettingsEvaluationDate(trigger),"2D")</f>
        <v>42279</v>
      </c>
      <c r="BI9" s="27">
        <f>_xll.qlCalendarAdvance(calendar,BH9,BG9)</f>
        <v>42373</v>
      </c>
      <c r="BJ9" s="118">
        <f>_xll.qlQuoteValue(currency&amp;BG9&amp;"D_SYNTH"&amp;$X$20&amp;"_Quote",trigger)</f>
        <v>2.8400000000000002E-4</v>
      </c>
      <c r="BK9" s="118" t="e">
        <f>_xll.qlTenorBasisForwardRate2($X$29,BH9,BI9,_xll.ohTrigger(Eur6M!$X$36,trigger))</f>
        <v>#NUM!</v>
      </c>
      <c r="BL9" s="31" t="e">
        <f t="shared" si="10"/>
        <v>#NUM!</v>
      </c>
    </row>
    <row r="10" spans="1:64" ht="11.25" customHeight="1" x14ac:dyDescent="0.25">
      <c r="A10" s="7" t="str">
        <f t="shared" si="11"/>
        <v>7M</v>
      </c>
      <c r="B10" s="7">
        <v>7</v>
      </c>
      <c r="C10" s="7" t="str">
        <f t="shared" si="1"/>
        <v>x13F</v>
      </c>
      <c r="D10" s="64"/>
      <c r="E10" s="64"/>
      <c r="F10" s="64"/>
      <c r="G10" s="7" t="str">
        <f t="shared" si="2"/>
        <v>FWDEuribor6M#0001</v>
      </c>
      <c r="H10" s="64"/>
      <c r="I10" s="7" t="str">
        <f t="shared" si="3"/>
        <v>EUR7x13F_Quote</v>
      </c>
      <c r="J10" s="7" t="str">
        <f>_xll.qlFraForwardHelper(,I10,A10,$G$4,,,permanent,trigger,objectoverwrite)</f>
        <v>obj_005c5#0001</v>
      </c>
      <c r="K10" s="16" t="b">
        <v>1</v>
      </c>
      <c r="L10" s="19">
        <v>10</v>
      </c>
      <c r="M10" s="19">
        <v>1</v>
      </c>
      <c r="O10" s="26" t="str">
        <v>obj_005cf#0001</v>
      </c>
      <c r="P10" s="26" t="str">
        <f>_xll.qlForwardHelperQuoteName(O10,trigger)</f>
        <v>EUR6x12F_Quote</v>
      </c>
      <c r="Q10" s="31">
        <f>_xll.qlForwardHelperQuoteValue(O10,trigger)</f>
        <v>2.0000000000000001E-4</v>
      </c>
      <c r="R10" s="61">
        <f>_xll.qlForwardHelperEarliestDate(O10,trigger)</f>
        <v>42464</v>
      </c>
      <c r="S10" s="61">
        <f>_xll.qlForwardHelperPillarDate(O10,trigger)</f>
        <v>42464</v>
      </c>
      <c r="T10" s="80">
        <f>_xll.qlYieldTSDiscount($X$22,S10)</f>
        <v>1.0008074033279986</v>
      </c>
      <c r="U10" s="80" t="e">
        <v>#VALUE!</v>
      </c>
      <c r="W10" s="35" t="s">
        <v>146</v>
      </c>
      <c r="X10" s="34" t="e">
        <f>_xll.qlTermStructureMaxDate(X3)</f>
        <v>#NUM!</v>
      </c>
      <c r="AA10" s="39" t="s">
        <v>86</v>
      </c>
      <c r="AB10" s="40">
        <f>_xll.qlInterestRateIndexFixingDate($X$21,AC10)</f>
        <v>42286</v>
      </c>
      <c r="AC10" s="40">
        <f>_xll.qlCalendarAdvance(calendar,$AC9,AA10,,,trigger)</f>
        <v>42290</v>
      </c>
      <c r="AD10" s="40">
        <f>_xll.qlInterestRateIndexMaturity($X$21,AC10,)</f>
        <v>42473</v>
      </c>
      <c r="AE10" s="43" t="e">
        <f>_xll.qlTenorBasisValue(TenorBasis6M,AC10,_xll.ohTrigger(trigger,$X$36))</f>
        <v>#NUM!</v>
      </c>
      <c r="AF10" s="82">
        <f t="shared" si="4"/>
        <v>2.4615918966923651E-4</v>
      </c>
      <c r="AG10" s="82">
        <f>_xll.qlIndexFixing($X$21,$AB10,TRUE,_xll.ohTrigger(trigger))</f>
        <v>2.4615918966923651E-4</v>
      </c>
      <c r="AH10" s="43" t="e">
        <f>_xll.qlIndexFixing($X$6,$AB10,TRUE,trigger)</f>
        <v>#NUM!</v>
      </c>
      <c r="AI10" s="45" t="e">
        <f t="shared" si="5"/>
        <v>#NUM!</v>
      </c>
      <c r="AV10" s="102">
        <f>60*12</f>
        <v>720</v>
      </c>
      <c r="AW10" s="96" t="str">
        <f>_xll.qlPeriodEquivalent(AV10&amp;"M")</f>
        <v>60Y</v>
      </c>
      <c r="AX10" s="97">
        <f>AX9</f>
        <v>42004</v>
      </c>
      <c r="AY10" s="98">
        <f t="shared" si="6"/>
        <v>64194</v>
      </c>
      <c r="AZ10" s="99">
        <f t="shared" si="7"/>
        <v>60</v>
      </c>
      <c r="BA10" s="103">
        <f>MIN(_xll.ohPack($AF$3:INDEX($AF$3:$AF$3508,MATCH(AY10+1,$AC$3:$AC$3508,1),1)))</f>
        <v>1.9772485721144644E-4</v>
      </c>
      <c r="BB10" s="104">
        <f t="shared" si="12"/>
        <v>0</v>
      </c>
      <c r="BC10" s="103">
        <f>MAX(_xll.ohPack($AF$3:INDEX($AF$3:$AF$3508,MATCH(AY10+1,$AC$3:$AC$3508,1),1)))</f>
        <v>2.1558217801656978E-2</v>
      </c>
      <c r="BD10" s="104">
        <f t="shared" si="8"/>
        <v>2.5000000000000001E-2</v>
      </c>
      <c r="BE10" s="103">
        <f t="shared" si="9"/>
        <v>5.0000000000000001E-3</v>
      </c>
      <c r="BG10" s="26" t="s">
        <v>91</v>
      </c>
      <c r="BH10" s="27">
        <f>_xll.qlCalendarAdvance(calendar,_xll.qlSettingsEvaluationDate(trigger),"2D")</f>
        <v>42279</v>
      </c>
      <c r="BI10" s="27">
        <f>_xll.qlCalendarAdvance(calendar,BH10,BG10)</f>
        <v>42402</v>
      </c>
      <c r="BJ10" s="118">
        <f>_xll.qlQuoteValue(currency&amp;BG10&amp;"D_SYNTH"&amp;$X$20&amp;"_Quote",trigger)</f>
        <v>2.5900000000000001E-4</v>
      </c>
      <c r="BK10" s="118" t="e">
        <f>_xll.qlTenorBasisForwardRate2($X$29,BH10,BI10,_xll.ohTrigger(Eur6M!$X$36,trigger))</f>
        <v>#NUM!</v>
      </c>
      <c r="BL10" s="31" t="e">
        <f t="shared" si="10"/>
        <v>#NUM!</v>
      </c>
    </row>
    <row r="11" spans="1:64" ht="11.25" customHeight="1" x14ac:dyDescent="0.25">
      <c r="A11" s="7" t="str">
        <f t="shared" si="11"/>
        <v>8M</v>
      </c>
      <c r="B11" s="7">
        <v>8</v>
      </c>
      <c r="C11" s="7" t="str">
        <f t="shared" si="1"/>
        <v>x14F</v>
      </c>
      <c r="D11" s="64"/>
      <c r="E11" s="64"/>
      <c r="F11" s="64"/>
      <c r="G11" s="7" t="str">
        <f t="shared" si="2"/>
        <v>FWDEuribor6M#0001</v>
      </c>
      <c r="H11" s="64"/>
      <c r="I11" s="7" t="str">
        <f t="shared" si="3"/>
        <v>EUR8x14F_Quote</v>
      </c>
      <c r="J11" s="7" t="str">
        <f>_xll.qlFraForwardHelper(,I11,A11,$G$4,,,permanent,trigger,objectoverwrite)</f>
        <v>obj_005e0#0001</v>
      </c>
      <c r="K11" s="16" t="b">
        <v>1</v>
      </c>
      <c r="L11" s="19">
        <v>10</v>
      </c>
      <c r="M11" s="19">
        <v>1</v>
      </c>
      <c r="O11" s="26" t="str">
        <v>obj_005c5#0001</v>
      </c>
      <c r="P11" s="26" t="str">
        <f>_xll.qlForwardHelperQuoteName(O11,trigger)</f>
        <v>EUR7x13F_Quote</v>
      </c>
      <c r="Q11" s="31">
        <f>_xll.qlForwardHelperQuoteValue(O11,trigger)</f>
        <v>2.0999999999999998E-4</v>
      </c>
      <c r="R11" s="61">
        <f>_xll.qlForwardHelperEarliestDate(O11,trigger)</f>
        <v>42492</v>
      </c>
      <c r="S11" s="61">
        <f>_xll.qlForwardHelperPillarDate(O11,trigger)</f>
        <v>42492</v>
      </c>
      <c r="T11" s="80">
        <f>_xll.qlYieldTSDiscount($X$22,S11)</f>
        <v>1.000946307618269</v>
      </c>
      <c r="U11" s="80" t="e">
        <v>#VALUE!</v>
      </c>
      <c r="W11" s="35" t="s">
        <v>147</v>
      </c>
      <c r="X11" s="34">
        <f>_xll.qlTermStructureReferenceDate(X3)</f>
        <v>42278</v>
      </c>
      <c r="AA11" s="39" t="s">
        <v>86</v>
      </c>
      <c r="AB11" s="40">
        <f>_xll.qlInterestRateIndexFixingDate($X$21,AC11)</f>
        <v>42289</v>
      </c>
      <c r="AC11" s="40">
        <f>_xll.qlCalendarAdvance(calendar,$AC10,AA11,,,trigger)</f>
        <v>42291</v>
      </c>
      <c r="AD11" s="40">
        <f>_xll.qlInterestRateIndexMaturity($X$21,AC11,)</f>
        <v>42474</v>
      </c>
      <c r="AE11" s="43" t="e">
        <f>_xll.qlTenorBasisValue(TenorBasis6M,AC11,_xll.ohTrigger(trigger,$X$36))</f>
        <v>#NUM!</v>
      </c>
      <c r="AF11" s="82">
        <f t="shared" si="4"/>
        <v>2.4675490468928184E-4</v>
      </c>
      <c r="AG11" s="82">
        <f>_xll.qlIndexFixing($X$21,$AB11,TRUE,_xll.ohTrigger(trigger))</f>
        <v>2.4675490468928184E-4</v>
      </c>
      <c r="AH11" s="43" t="e">
        <f>_xll.qlIndexFixing($X$6,$AB11,TRUE,trigger)</f>
        <v>#NUM!</v>
      </c>
      <c r="AI11" s="45" t="e">
        <f t="shared" si="5"/>
        <v>#NUM!</v>
      </c>
      <c r="AV11" s="95">
        <v>12</v>
      </c>
      <c r="AW11" s="89" t="str">
        <f>_xll.qlPeriodEquivalent(AV11&amp;"M")</f>
        <v>1Y</v>
      </c>
      <c r="AX11" s="90">
        <f>AX4</f>
        <v>42247</v>
      </c>
      <c r="AY11" s="91">
        <f t="shared" si="6"/>
        <v>42645</v>
      </c>
      <c r="AZ11" s="105">
        <f t="shared" si="7"/>
        <v>1</v>
      </c>
      <c r="BA11" s="100" t="e">
        <f>MIN(_xll.ohPack($AE$3:INDEX($AE$3:$AE$3508,MATCH(AY11+1,$AC$3:$AC$3508,1),1)))</f>
        <v>#NUM!</v>
      </c>
      <c r="BB11" s="101" t="e">
        <f t="shared" si="12"/>
        <v>#NUM!</v>
      </c>
      <c r="BC11" s="100" t="e">
        <f>MAX(_xll.ohPack($AE$3:INDEX($AE$3:$AE$3508,MATCH(AY11+1,$AC$3:$AC$3508,1),1)))</f>
        <v>#NUM!</v>
      </c>
      <c r="BD11" s="101" t="e">
        <f t="shared" si="8"/>
        <v>#NUM!</v>
      </c>
      <c r="BE11" s="100" t="e">
        <f t="shared" si="9"/>
        <v>#NUM!</v>
      </c>
      <c r="BG11" s="26" t="s">
        <v>92</v>
      </c>
      <c r="BH11" s="27">
        <f>_xll.qlCalendarAdvance(calendar,_xll.qlSettingsEvaluationDate(trigger),"2D")</f>
        <v>42279</v>
      </c>
      <c r="BI11" s="27">
        <f>_xll.qlCalendarAdvance(calendar,BH11,BG11)</f>
        <v>42431</v>
      </c>
      <c r="BJ11" s="118">
        <f>_xll.qlQuoteValue(currency&amp;BG11&amp;"D_SYNTH"&amp;$X$20&amp;"_Quote",trigger)</f>
        <v>2.5000000000000001E-4</v>
      </c>
      <c r="BK11" s="118" t="e">
        <f>_xll.qlTenorBasisForwardRate2($X$29,BH11,BI11,_xll.ohTrigger(Eur6M!$X$36,trigger))</f>
        <v>#NUM!</v>
      </c>
      <c r="BL11" s="31" t="e">
        <f t="shared" si="10"/>
        <v>#NUM!</v>
      </c>
    </row>
    <row r="12" spans="1:64" ht="11.25" customHeight="1" x14ac:dyDescent="0.25">
      <c r="A12" s="7" t="str">
        <f t="shared" si="11"/>
        <v>9M</v>
      </c>
      <c r="B12" s="7">
        <v>9</v>
      </c>
      <c r="C12" s="7" t="str">
        <f t="shared" si="1"/>
        <v>x15F</v>
      </c>
      <c r="D12" s="64"/>
      <c r="E12" s="64"/>
      <c r="F12" s="64"/>
      <c r="G12" s="7" t="str">
        <f t="shared" si="2"/>
        <v>FWDEuribor6M#0001</v>
      </c>
      <c r="H12" s="64"/>
      <c r="I12" s="7" t="str">
        <f t="shared" si="3"/>
        <v>EUR9x15F_Quote</v>
      </c>
      <c r="J12" s="7" t="str">
        <f>_xll.qlFraForwardHelper(,I12,A12,$G$4,,,permanent,trigger,objectoverwrite)</f>
        <v>obj_005d7#0001</v>
      </c>
      <c r="K12" s="16" t="b">
        <v>1</v>
      </c>
      <c r="L12" s="19">
        <v>10</v>
      </c>
      <c r="M12" s="19">
        <v>1</v>
      </c>
      <c r="O12" s="26" t="str">
        <v>obj_005e0#0001</v>
      </c>
      <c r="P12" s="26" t="str">
        <f>_xll.qlForwardHelperQuoteName(O12,trigger)</f>
        <v>EUR8x14F_Quote</v>
      </c>
      <c r="Q12" s="31">
        <f>_xll.qlForwardHelperQuoteValue(O12,trigger)</f>
        <v>2.0999999999999998E-4</v>
      </c>
      <c r="R12" s="61">
        <f>_xll.qlForwardHelperEarliestDate(O12,trigger)</f>
        <v>42523</v>
      </c>
      <c r="S12" s="61">
        <f>_xll.qlForwardHelperPillarDate(O12,trigger)</f>
        <v>42523</v>
      </c>
      <c r="T12" s="80">
        <f>_xll.qlYieldTSDiscount($X$22,S12)</f>
        <v>1.0011048200524264</v>
      </c>
      <c r="U12" s="80" t="e">
        <v>#VALUE!</v>
      </c>
      <c r="W12" s="35" t="s">
        <v>148</v>
      </c>
      <c r="X12" s="33">
        <f>_xll.qlTermStructureSettlementDays(X3)</f>
        <v>1</v>
      </c>
      <c r="AA12" s="39" t="s">
        <v>86</v>
      </c>
      <c r="AB12" s="40">
        <f>_xll.qlInterestRateIndexFixingDate($X$21,AC12)</f>
        <v>42290</v>
      </c>
      <c r="AC12" s="40">
        <f>_xll.qlCalendarAdvance(calendar,$AC11,AA12,,,trigger)</f>
        <v>42292</v>
      </c>
      <c r="AD12" s="40">
        <f>_xll.qlInterestRateIndexMaturity($X$21,AC12,)</f>
        <v>42475</v>
      </c>
      <c r="AE12" s="43" t="e">
        <f>_xll.qlTenorBasisValue(TenorBasis6M,AC12,_xll.ohTrigger(trigger,$X$36))</f>
        <v>#NUM!</v>
      </c>
      <c r="AF12" s="82">
        <f t="shared" si="4"/>
        <v>2.4735753748846354E-4</v>
      </c>
      <c r="AG12" s="82">
        <f>_xll.qlIndexFixing($X$21,$AB12,TRUE,_xll.ohTrigger(trigger))</f>
        <v>2.4735753748846354E-4</v>
      </c>
      <c r="AH12" s="43" t="e">
        <f>_xll.qlIndexFixing($X$6,$AB12,TRUE,trigger)</f>
        <v>#NUM!</v>
      </c>
      <c r="AI12" s="45" t="e">
        <f t="shared" si="5"/>
        <v>#NUM!</v>
      </c>
      <c r="AV12" s="95">
        <v>24</v>
      </c>
      <c r="AW12" s="96" t="str">
        <f>_xll.qlPeriodEquivalent(AV12&amp;"M")</f>
        <v>2Y</v>
      </c>
      <c r="AX12" s="97">
        <f t="shared" ref="AX12:AX17" si="13">AX5</f>
        <v>42277</v>
      </c>
      <c r="AY12" s="98">
        <f t="shared" si="6"/>
        <v>43010</v>
      </c>
      <c r="AZ12" s="99">
        <f t="shared" si="7"/>
        <v>3</v>
      </c>
      <c r="BA12" s="100" t="e">
        <f>MIN(_xll.ohPack($AE$3:INDEX($AE$3:$AE$3508,MATCH(AY12+1,$AC$3:$AC$3508,1),1)))</f>
        <v>#NUM!</v>
      </c>
      <c r="BB12" s="101" t="e">
        <f t="shared" si="12"/>
        <v>#NUM!</v>
      </c>
      <c r="BC12" s="100" t="e">
        <f>MAX(_xll.ohPack($AE$3:INDEX($AE$3:$AE$3508,MATCH(AY12+1,$AC$3:$AC$3508,1),1)))</f>
        <v>#NUM!</v>
      </c>
      <c r="BD12" s="101" t="e">
        <f t="shared" si="8"/>
        <v>#NUM!</v>
      </c>
      <c r="BE12" s="100" t="e">
        <f t="shared" si="9"/>
        <v>#NUM!</v>
      </c>
      <c r="BG12" s="28" t="s">
        <v>9</v>
      </c>
      <c r="BH12" s="29">
        <f>_xll.qlCalendarAdvance(calendar,_xll.qlSettingsEvaluationDate(trigger),"2D")</f>
        <v>42279</v>
      </c>
      <c r="BI12" s="29">
        <f>_xll.qlCalendarAdvance(calendar,BH12,BG12)</f>
        <v>42464</v>
      </c>
      <c r="BJ12" s="119">
        <f>_xll.qlQuoteValue(currency&amp;BG12&amp;"D_SYNTH"&amp;$X$20&amp;"_Quote",trigger)</f>
        <v>2.42E-4</v>
      </c>
      <c r="BK12" s="119" t="e">
        <f>_xll.qlTenorBasisForwardRate2($X$29,BH12,BI12,_xll.ohTrigger(Eur6M!$X$36,trigger))</f>
        <v>#NUM!</v>
      </c>
      <c r="BL12" s="32" t="e">
        <f t="shared" si="10"/>
        <v>#NUM!</v>
      </c>
    </row>
    <row r="13" spans="1:64" ht="11.25" customHeight="1" x14ac:dyDescent="0.25">
      <c r="A13" s="7" t="str">
        <f t="shared" si="11"/>
        <v>10M</v>
      </c>
      <c r="B13" s="7">
        <v>10</v>
      </c>
      <c r="C13" s="7" t="str">
        <f t="shared" si="1"/>
        <v>x16F</v>
      </c>
      <c r="D13" s="64"/>
      <c r="E13" s="64"/>
      <c r="F13" s="64"/>
      <c r="G13" s="7" t="str">
        <f t="shared" si="2"/>
        <v>FWDEuribor6M#0001</v>
      </c>
      <c r="H13" s="64"/>
      <c r="I13" s="7" t="str">
        <f t="shared" si="3"/>
        <v>EUR10x16F_Quote</v>
      </c>
      <c r="J13" s="7" t="str">
        <f>_xll.qlFraForwardHelper(,I13,A13,$G$4,,,permanent,trigger,objectoverwrite)</f>
        <v>obj_005ce#0001</v>
      </c>
      <c r="K13" s="16" t="b">
        <v>1</v>
      </c>
      <c r="L13" s="19">
        <v>10</v>
      </c>
      <c r="M13" s="19">
        <v>1</v>
      </c>
      <c r="O13" s="26" t="str">
        <v>obj_005d7#0001</v>
      </c>
      <c r="P13" s="26" t="str">
        <f>_xll.qlForwardHelperQuoteName(O13,trigger)</f>
        <v>EUR9x15F_Quote</v>
      </c>
      <c r="Q13" s="31">
        <f>_xll.qlForwardHelperQuoteValue(O13,trigger)</f>
        <v>2.5000000000000001E-4</v>
      </c>
      <c r="R13" s="61">
        <f>_xll.qlForwardHelperEarliestDate(O13,trigger)</f>
        <v>42555</v>
      </c>
      <c r="S13" s="61">
        <f>_xll.qlForwardHelperPillarDate(O13,trigger)</f>
        <v>42555</v>
      </c>
      <c r="T13" s="80">
        <f>_xll.qlYieldTSDiscount($X$22,S13)</f>
        <v>1.0012739427488606</v>
      </c>
      <c r="U13" s="80" t="e">
        <v>#VALUE!</v>
      </c>
      <c r="W13" s="35" t="s">
        <v>149</v>
      </c>
      <c r="X13" s="33">
        <f>_xll.qlTermStructureTimeFromReference(X3,AC3)</f>
        <v>2.7777777777777779E-3</v>
      </c>
      <c r="AA13" s="39" t="s">
        <v>86</v>
      </c>
      <c r="AB13" s="40">
        <f>_xll.qlInterestRateIndexFixingDate($X$21,AC13)</f>
        <v>42291</v>
      </c>
      <c r="AC13" s="40">
        <f>_xll.qlCalendarAdvance(calendar,$AC12,AA13,,,trigger)</f>
        <v>42293</v>
      </c>
      <c r="AD13" s="40">
        <f>_xll.qlInterestRateIndexMaturity($X$21,AC13,)</f>
        <v>42478</v>
      </c>
      <c r="AE13" s="43" t="e">
        <f>_xll.qlTenorBasisValue(TenorBasis6M,AC13,_xll.ohTrigger(trigger,$X$36))</f>
        <v>#NUM!</v>
      </c>
      <c r="AF13" s="82">
        <f t="shared" si="4"/>
        <v>2.4902221464700856E-4</v>
      </c>
      <c r="AG13" s="82">
        <f>_xll.qlIndexFixing($X$21,$AB13,TRUE,_xll.ohTrigger(trigger))</f>
        <v>2.4902221464700856E-4</v>
      </c>
      <c r="AH13" s="43" t="e">
        <f>_xll.qlIndexFixing($X$6,$AB13,TRUE,trigger)</f>
        <v>#NUM!</v>
      </c>
      <c r="AI13" s="45" t="e">
        <f t="shared" si="5"/>
        <v>#NUM!</v>
      </c>
      <c r="AV13" s="95">
        <v>60</v>
      </c>
      <c r="AW13" s="96" t="str">
        <f>_xll.qlPeriodEquivalent(AV13&amp;"M")</f>
        <v>5Y</v>
      </c>
      <c r="AX13" s="97">
        <f t="shared" si="13"/>
        <v>42185</v>
      </c>
      <c r="AY13" s="98">
        <f t="shared" si="6"/>
        <v>44106</v>
      </c>
      <c r="AZ13" s="99">
        <f t="shared" si="7"/>
        <v>6</v>
      </c>
      <c r="BA13" s="100" t="e">
        <f>MIN(_xll.ohPack($AE$3:INDEX($AE$3:$AE$3508,MATCH(AY13+1,$AC$3:$AC$3508,1),1)))</f>
        <v>#NUM!</v>
      </c>
      <c r="BB13" s="101" t="e">
        <f t="shared" si="12"/>
        <v>#NUM!</v>
      </c>
      <c r="BC13" s="100" t="e">
        <f>MAX(_xll.ohPack($AE$3:INDEX($AE$3:$AE$3508,MATCH(AY13+1,$AC$3:$AC$3508,1),1)))</f>
        <v>#NUM!</v>
      </c>
      <c r="BD13" s="101" t="e">
        <f t="shared" si="8"/>
        <v>#NUM!</v>
      </c>
      <c r="BE13" s="100" t="e">
        <f t="shared" si="9"/>
        <v>#NUM!</v>
      </c>
    </row>
    <row r="14" spans="1:64" ht="11.25" customHeight="1" x14ac:dyDescent="0.25">
      <c r="A14" s="7" t="str">
        <f t="shared" si="11"/>
        <v>11M</v>
      </c>
      <c r="B14" s="7">
        <v>11</v>
      </c>
      <c r="C14" s="7" t="str">
        <f t="shared" si="1"/>
        <v>x17F</v>
      </c>
      <c r="D14" s="64"/>
      <c r="E14" s="64"/>
      <c r="F14" s="64"/>
      <c r="G14" s="7" t="str">
        <f t="shared" si="2"/>
        <v>FWDEuribor6M#0001</v>
      </c>
      <c r="H14" s="64"/>
      <c r="I14" s="7" t="str">
        <f t="shared" si="3"/>
        <v>EUR11x17F_Quote</v>
      </c>
      <c r="J14" s="7" t="str">
        <f>_xll.qlFraForwardHelper(,I14,A14,$G$4,,,permanent,trigger,objectoverwrite)</f>
        <v>obj_005c4#0001</v>
      </c>
      <c r="K14" s="16" t="b">
        <v>1</v>
      </c>
      <c r="L14" s="19">
        <v>10</v>
      </c>
      <c r="M14" s="19">
        <v>1</v>
      </c>
      <c r="O14" s="26" t="str">
        <v>obj_005ce#0001</v>
      </c>
      <c r="P14" s="26" t="str">
        <f>_xll.qlForwardHelperQuoteName(O14,trigger)</f>
        <v>EUR10x16F_Quote</v>
      </c>
      <c r="Q14" s="31">
        <f>_xll.qlForwardHelperQuoteValue(O14,trigger)</f>
        <v>2.9000000000000006E-4</v>
      </c>
      <c r="R14" s="61">
        <f>_xll.qlForwardHelperEarliestDate(O14,trigger)</f>
        <v>42584</v>
      </c>
      <c r="S14" s="61">
        <f>_xll.qlForwardHelperPillarDate(O14,trigger)</f>
        <v>42584</v>
      </c>
      <c r="T14" s="80">
        <f>_xll.qlYieldTSDiscount($X$22,S14)</f>
        <v>1.0014302815221856</v>
      </c>
      <c r="U14" s="80" t="e">
        <v>#VALUE!</v>
      </c>
      <c r="AA14" s="39" t="s">
        <v>86</v>
      </c>
      <c r="AB14" s="40">
        <f>_xll.qlInterestRateIndexFixingDate($X$21,AC14)</f>
        <v>42292</v>
      </c>
      <c r="AC14" s="40">
        <f>_xll.qlCalendarAdvance(calendar,$AC13,AA14,,,trigger)</f>
        <v>42296</v>
      </c>
      <c r="AD14" s="40">
        <f>_xll.qlInterestRateIndexMaturity($X$21,AC14,)</f>
        <v>42479</v>
      </c>
      <c r="AE14" s="43" t="e">
        <f>_xll.qlTenorBasisValue(TenorBasis6M,AC14,_xll.ohTrigger(trigger,$X$36))</f>
        <v>#NUM!</v>
      </c>
      <c r="AF14" s="82">
        <f t="shared" si="4"/>
        <v>2.4973486908736549E-4</v>
      </c>
      <c r="AG14" s="82">
        <f>_xll.qlIndexFixing($X$21,$AB14,TRUE,_xll.ohTrigger(trigger))</f>
        <v>2.4973486908736549E-4</v>
      </c>
      <c r="AH14" s="43" t="e">
        <f>_xll.qlIndexFixing($X$6,$AB14,TRUE,trigger)</f>
        <v>#NUM!</v>
      </c>
      <c r="AI14" s="45" t="e">
        <f t="shared" si="5"/>
        <v>#NUM!</v>
      </c>
      <c r="AV14" s="95">
        <v>120</v>
      </c>
      <c r="AW14" s="96" t="str">
        <f>_xll.qlPeriodEquivalent(AV14&amp;"M")</f>
        <v>10Y</v>
      </c>
      <c r="AX14" s="97">
        <f t="shared" si="13"/>
        <v>42185</v>
      </c>
      <c r="AY14" s="98">
        <f t="shared" si="6"/>
        <v>45932</v>
      </c>
      <c r="AZ14" s="99">
        <f t="shared" si="7"/>
        <v>6</v>
      </c>
      <c r="BA14" s="100" t="e">
        <f>MIN(_xll.ohPack($AE$3:INDEX($AE$3:$AE$3508,MATCH(AY14+1,$AC$3:$AC$3508,1),1)))</f>
        <v>#NUM!</v>
      </c>
      <c r="BB14" s="101" t="e">
        <f t="shared" si="12"/>
        <v>#NUM!</v>
      </c>
      <c r="BC14" s="100" t="e">
        <f>MAX(_xll.ohPack($AE$3:INDEX($AE$3:$AE$3508,MATCH(AY14+1,$AC$3:$AC$3508,1),1)))</f>
        <v>#NUM!</v>
      </c>
      <c r="BD14" s="101" t="e">
        <f t="shared" si="8"/>
        <v>#NUM!</v>
      </c>
      <c r="BE14" s="100" t="e">
        <f t="shared" si="9"/>
        <v>#NUM!</v>
      </c>
    </row>
    <row r="15" spans="1:64" ht="11.25" customHeight="1" x14ac:dyDescent="0.25">
      <c r="A15" s="7" t="str">
        <f t="shared" si="11"/>
        <v>12M</v>
      </c>
      <c r="B15" s="7">
        <v>12</v>
      </c>
      <c r="C15" s="7" t="str">
        <f t="shared" si="1"/>
        <v>x18F</v>
      </c>
      <c r="D15" s="64"/>
      <c r="E15" s="64"/>
      <c r="F15" s="64"/>
      <c r="G15" s="7" t="str">
        <f t="shared" si="2"/>
        <v>FWDEuribor6M#0001</v>
      </c>
      <c r="H15" s="64"/>
      <c r="I15" s="7" t="str">
        <f t="shared" si="3"/>
        <v>EUR12x18F_Quote</v>
      </c>
      <c r="J15" s="7" t="str">
        <f>_xll.qlFraForwardHelper(,I15,A15,$G$4,,,permanent,trigger,objectoverwrite)</f>
        <v>obj_005df#0001</v>
      </c>
      <c r="K15" s="16" t="b">
        <v>1</v>
      </c>
      <c r="L15" s="19">
        <v>10</v>
      </c>
      <c r="M15" s="19">
        <v>1</v>
      </c>
      <c r="O15" s="26" t="str">
        <v>obj_005c4#0001</v>
      </c>
      <c r="P15" s="26" t="str">
        <f>_xll.qlForwardHelperQuoteName(O15,trigger)</f>
        <v>EUR11x17F_Quote</v>
      </c>
      <c r="Q15" s="31">
        <f>_xll.qlForwardHelperQuoteValue(O15,trigger)</f>
        <v>3.3E-4</v>
      </c>
      <c r="R15" s="61">
        <f>_xll.qlForwardHelperEarliestDate(O15,trigger)</f>
        <v>42615</v>
      </c>
      <c r="S15" s="61">
        <f>_xll.qlForwardHelperPillarDate(O15,trigger)</f>
        <v>42615</v>
      </c>
      <c r="T15" s="80">
        <f>_xll.qlYieldTSDiscount($X$22,S15)</f>
        <v>1.0015990365223564</v>
      </c>
      <c r="U15" s="80" t="e">
        <v>#VALUE!</v>
      </c>
      <c r="W15" s="35" t="s">
        <v>81</v>
      </c>
      <c r="X15" s="33">
        <v>0</v>
      </c>
      <c r="AA15" s="39" t="s">
        <v>86</v>
      </c>
      <c r="AB15" s="40">
        <f>_xll.qlInterestRateIndexFixingDate($X$21,AC15)</f>
        <v>42293</v>
      </c>
      <c r="AC15" s="40">
        <f>_xll.qlCalendarAdvance(calendar,$AC14,AA15,,,trigger)</f>
        <v>42297</v>
      </c>
      <c r="AD15" s="40">
        <f>_xll.qlInterestRateIndexMaturity($X$21,AC15,)</f>
        <v>42480</v>
      </c>
      <c r="AE15" s="43" t="e">
        <f>_xll.qlTenorBasisValue(TenorBasis6M,AC15,_xll.ohTrigger(trigger,$X$36))</f>
        <v>#NUM!</v>
      </c>
      <c r="AF15" s="82">
        <f t="shared" si="4"/>
        <v>2.5029530768650072E-4</v>
      </c>
      <c r="AG15" s="82">
        <f>_xll.qlIndexFixing($X$21,$AB15,TRUE,_xll.ohTrigger(trigger))</f>
        <v>2.5029530768650072E-4</v>
      </c>
      <c r="AH15" s="43" t="e">
        <f>_xll.qlIndexFixing($X$6,$AB15,TRUE,trigger)</f>
        <v>#NUM!</v>
      </c>
      <c r="AI15" s="45" t="e">
        <f t="shared" si="5"/>
        <v>#NUM!</v>
      </c>
      <c r="AV15" s="95">
        <v>240</v>
      </c>
      <c r="AW15" s="96" t="str">
        <f>_xll.qlPeriodEquivalent(AV15&amp;"M")</f>
        <v>20Y</v>
      </c>
      <c r="AX15" s="97">
        <f t="shared" si="13"/>
        <v>42004</v>
      </c>
      <c r="AY15" s="98">
        <f t="shared" si="6"/>
        <v>49584</v>
      </c>
      <c r="AZ15" s="99">
        <f t="shared" si="7"/>
        <v>12</v>
      </c>
      <c r="BA15" s="100" t="e">
        <f>MIN(_xll.ohPack($AE$3:INDEX($AE$3:$AE$3508,MATCH(AY15+1,$AC$3:$AC$3508,1),1)))</f>
        <v>#NUM!</v>
      </c>
      <c r="BB15" s="101" t="e">
        <f t="shared" si="12"/>
        <v>#NUM!</v>
      </c>
      <c r="BC15" s="100" t="e">
        <f>MAX(_xll.ohPack($AE$3:INDEX($AE$3:$AE$3508,MATCH(AY15+1,$AC$3:$AC$3508,1),1)))</f>
        <v>#NUM!</v>
      </c>
      <c r="BD15" s="101" t="e">
        <f t="shared" si="8"/>
        <v>#NUM!</v>
      </c>
      <c r="BE15" s="100" t="e">
        <f t="shared" si="9"/>
        <v>#NUM!</v>
      </c>
      <c r="BI15" s="22" t="s">
        <v>110</v>
      </c>
      <c r="BJ15" s="22" t="s">
        <v>111</v>
      </c>
    </row>
    <row r="16" spans="1:64" ht="11.25" customHeight="1" x14ac:dyDescent="0.25">
      <c r="A16" s="7" t="str">
        <f t="shared" si="11"/>
        <v>13M</v>
      </c>
      <c r="B16" s="7">
        <v>13</v>
      </c>
      <c r="C16" s="7" t="str">
        <f t="shared" si="1"/>
        <v>x19F</v>
      </c>
      <c r="D16" s="64"/>
      <c r="E16" s="64"/>
      <c r="F16" s="64"/>
      <c r="G16" s="7" t="str">
        <f t="shared" si="2"/>
        <v>FWDEuribor6M#0001</v>
      </c>
      <c r="H16" s="64"/>
      <c r="I16" s="7" t="str">
        <f t="shared" si="3"/>
        <v>EUR13x19F_Quote</v>
      </c>
      <c r="J16" s="7" t="str">
        <f>_xll.qlFraForwardHelper(,I16,A16,$G$4,,,permanent,trigger,objectoverwrite)</f>
        <v>obj_005d6#0001</v>
      </c>
      <c r="K16" s="16" t="b">
        <v>1</v>
      </c>
      <c r="L16" s="19">
        <v>10</v>
      </c>
      <c r="M16" s="19">
        <v>1</v>
      </c>
      <c r="O16" s="26" t="str">
        <v>obj_005df#0001</v>
      </c>
      <c r="P16" s="26" t="str">
        <f>_xll.qlForwardHelperQuoteName(O16,trigger)</f>
        <v>EUR12x18F_Quote</v>
      </c>
      <c r="Q16" s="31">
        <f>_xll.qlForwardHelperQuoteValue(O16,trigger)</f>
        <v>3.8999999999999999E-4</v>
      </c>
      <c r="R16" s="61">
        <f>_xll.qlForwardHelperEarliestDate(O16,trigger)</f>
        <v>42646</v>
      </c>
      <c r="S16" s="61">
        <f>_xll.qlForwardHelperPillarDate(O16,trigger)</f>
        <v>42646</v>
      </c>
      <c r="T16" s="80">
        <f>_xll.qlYieldTSDiscount($X$22,S16)</f>
        <v>1.0017703535801519</v>
      </c>
      <c r="U16" s="80" t="e">
        <v>#VALUE!</v>
      </c>
      <c r="W16" s="35" t="s">
        <v>83</v>
      </c>
      <c r="X16" s="33">
        <v>0</v>
      </c>
      <c r="AA16" s="39" t="s">
        <v>86</v>
      </c>
      <c r="AB16" s="40">
        <f>_xll.qlInterestRateIndexFixingDate($X$21,AC16)</f>
        <v>42296</v>
      </c>
      <c r="AC16" s="40">
        <f>_xll.qlCalendarAdvance(calendar,$AC15,AA16,,,trigger)</f>
        <v>42298</v>
      </c>
      <c r="AD16" s="40">
        <f>_xll.qlInterestRateIndexMaturity($X$21,AC16,)</f>
        <v>42481</v>
      </c>
      <c r="AE16" s="43" t="e">
        <f>_xll.qlTenorBasisValue(TenorBasis6M,AC16,_xll.ohTrigger(trigger,$X$36))</f>
        <v>#NUM!</v>
      </c>
      <c r="AF16" s="82">
        <f t="shared" si="4"/>
        <v>2.5083195078411048E-4</v>
      </c>
      <c r="AG16" s="82">
        <f>_xll.qlIndexFixing($X$21,$AB16,TRUE,_xll.ohTrigger(trigger))</f>
        <v>2.5083195078411048E-4</v>
      </c>
      <c r="AH16" s="43" t="e">
        <f>_xll.qlIndexFixing($X$6,$AB16,TRUE,trigger)</f>
        <v>#NUM!</v>
      </c>
      <c r="AI16" s="45" t="e">
        <f t="shared" si="5"/>
        <v>#NUM!</v>
      </c>
      <c r="AV16" s="95">
        <v>360</v>
      </c>
      <c r="AW16" s="96" t="str">
        <f>_xll.qlPeriodEquivalent(AV16&amp;"M")</f>
        <v>30Y</v>
      </c>
      <c r="AX16" s="97">
        <f t="shared" si="13"/>
        <v>42004</v>
      </c>
      <c r="AY16" s="98">
        <f t="shared" si="6"/>
        <v>53237</v>
      </c>
      <c r="AZ16" s="99">
        <f t="shared" si="7"/>
        <v>36</v>
      </c>
      <c r="BA16" s="100" t="e">
        <f>MIN(_xll.ohPack($AE$3:INDEX($AE$3:$AE$3508,MATCH(AY16+1,$AC$3:$AC$3508,1),1)))</f>
        <v>#NUM!</v>
      </c>
      <c r="BB16" s="101" t="e">
        <f t="shared" si="12"/>
        <v>#NUM!</v>
      </c>
      <c r="BC16" s="100" t="e">
        <f>MAX(_xll.ohPack($AE$3:INDEX($AE$3:$AE$3508,MATCH(AY16+1,$AC$3:$AC$3508,1),1)))</f>
        <v>#NUM!</v>
      </c>
      <c r="BD16" s="101" t="e">
        <f t="shared" si="8"/>
        <v>#NUM!</v>
      </c>
      <c r="BE16" s="100" t="e">
        <f t="shared" si="9"/>
        <v>#NUM!</v>
      </c>
      <c r="BI16" s="38">
        <v>42298</v>
      </c>
      <c r="BJ16" s="42" t="e">
        <f>_xll.qlIndexFixing(TenorBasisIndex6M,_xll.qlInterestRateIndexFixingDate(TenorBasisIndex6M,BI16,trigger),TRUE,_xll.ohTrigger(trigger,$X$36))</f>
        <v>#NUM!</v>
      </c>
    </row>
    <row r="17" spans="1:62" ht="11.25" customHeight="1" x14ac:dyDescent="0.25">
      <c r="A17" s="7" t="str">
        <f t="shared" si="11"/>
        <v>14M</v>
      </c>
      <c r="B17" s="7">
        <v>14</v>
      </c>
      <c r="C17" s="7" t="str">
        <f t="shared" si="1"/>
        <v>x20F</v>
      </c>
      <c r="D17" s="64"/>
      <c r="E17" s="64"/>
      <c r="F17" s="64"/>
      <c r="G17" s="7" t="str">
        <f t="shared" si="2"/>
        <v>FWDEuribor6M#0001</v>
      </c>
      <c r="H17" s="64"/>
      <c r="I17" s="7" t="str">
        <f t="shared" si="3"/>
        <v>EUR14x20F_Quote</v>
      </c>
      <c r="J17" s="7" t="str">
        <f>_xll.qlFraForwardHelper(,I17,A17,$G$4,,,permanent,trigger,objectoverwrite)</f>
        <v>obj_005cd#0001</v>
      </c>
      <c r="K17" s="16" t="b">
        <v>1</v>
      </c>
      <c r="L17" s="19">
        <v>10</v>
      </c>
      <c r="M17" s="19">
        <v>1</v>
      </c>
      <c r="O17" s="26" t="str">
        <v>obj_005d6#0001</v>
      </c>
      <c r="P17" s="26" t="str">
        <f>_xll.qlForwardHelperQuoteName(O17,trigger)</f>
        <v>EUR13x19F_Quote</v>
      </c>
      <c r="Q17" s="31">
        <f>_xll.qlForwardHelperQuoteValue(O17,trigger)</f>
        <v>4.8000000000000001E-4</v>
      </c>
      <c r="R17" s="61">
        <f>_xll.qlForwardHelperEarliestDate(O17,trigger)</f>
        <v>42676</v>
      </c>
      <c r="S17" s="61">
        <f>_xll.qlForwardHelperPillarDate(O17,trigger)</f>
        <v>42676</v>
      </c>
      <c r="T17" s="80">
        <f>_xll.qlYieldTSDiscount($X$22,S17)</f>
        <v>1.0019360349780393</v>
      </c>
      <c r="U17" s="80" t="e">
        <v>#VALUE!</v>
      </c>
      <c r="W17" s="35" t="s">
        <v>82</v>
      </c>
      <c r="X17" s="33" t="s">
        <v>84</v>
      </c>
      <c r="AA17" s="39" t="s">
        <v>86</v>
      </c>
      <c r="AB17" s="40">
        <f>_xll.qlInterestRateIndexFixingDate($X$21,AC17)</f>
        <v>42297</v>
      </c>
      <c r="AC17" s="40">
        <f>_xll.qlCalendarAdvance(calendar,$AC16,AA17,,,trigger)</f>
        <v>42299</v>
      </c>
      <c r="AD17" s="40">
        <f>_xll.qlInterestRateIndexMaturity($X$21,AC17,)</f>
        <v>42482</v>
      </c>
      <c r="AE17" s="43" t="e">
        <f>_xll.qlTenorBasisValue(TenorBasis6M,AC17,_xll.ohTrigger(trigger,$X$36))</f>
        <v>#NUM!</v>
      </c>
      <c r="AF17" s="82">
        <f t="shared" si="4"/>
        <v>2.51339679480792E-4</v>
      </c>
      <c r="AG17" s="82">
        <f>_xll.qlIndexFixing($X$21,$AB17,TRUE,_xll.ohTrigger(trigger))</f>
        <v>2.51339679480792E-4</v>
      </c>
      <c r="AH17" s="43" t="e">
        <f>_xll.qlIndexFixing($X$6,$AB17,TRUE,trigger)</f>
        <v>#NUM!</v>
      </c>
      <c r="AI17" s="45" t="e">
        <f t="shared" si="5"/>
        <v>#NUM!</v>
      </c>
      <c r="AV17" s="102">
        <v>720</v>
      </c>
      <c r="AW17" s="106" t="str">
        <f>_xll.qlPeriodEquivalent(AV17&amp;"M")</f>
        <v>60Y</v>
      </c>
      <c r="AX17" s="107">
        <f t="shared" si="13"/>
        <v>42004</v>
      </c>
      <c r="AY17" s="108">
        <f t="shared" si="6"/>
        <v>64194</v>
      </c>
      <c r="AZ17" s="109">
        <f t="shared" si="7"/>
        <v>60</v>
      </c>
      <c r="BA17" s="103" t="e">
        <f>MIN(_xll.ohPack($AE$3:INDEX($AE$3:$AE$3508,MATCH(AY17+1,$AC$3:$AC$3508,1),1)))</f>
        <v>#NUM!</v>
      </c>
      <c r="BB17" s="104" t="e">
        <f t="shared" si="12"/>
        <v>#NUM!</v>
      </c>
      <c r="BC17" s="103" t="e">
        <f>MAX(_xll.ohPack($AE$3:INDEX($AE$3:$AE$3508,MATCH(AY17+1,$AC$3:$AC$3508,1),1)))</f>
        <v>#NUM!</v>
      </c>
      <c r="BD17" s="104" t="e">
        <f t="shared" si="8"/>
        <v>#NUM!</v>
      </c>
      <c r="BE17" s="103" t="e">
        <f t="shared" si="9"/>
        <v>#NUM!</v>
      </c>
      <c r="BI17" s="40">
        <v>42326</v>
      </c>
      <c r="BJ17" s="43" t="e">
        <f>_xll.qlIndexFixing(TenorBasisIndex6M,_xll.qlInterestRateIndexFixingDate(TenorBasisIndex6M,BI17,trigger),TRUE,_xll.ohTrigger(trigger,$X$36))</f>
        <v>#NUM!</v>
      </c>
    </row>
    <row r="18" spans="1:62" ht="11.25" customHeight="1" x14ac:dyDescent="0.2">
      <c r="A18" s="7" t="str">
        <f t="shared" si="11"/>
        <v>15M</v>
      </c>
      <c r="B18" s="7">
        <v>15</v>
      </c>
      <c r="C18" s="7" t="str">
        <f t="shared" si="1"/>
        <v>x21F</v>
      </c>
      <c r="D18" s="64"/>
      <c r="E18" s="64"/>
      <c r="F18" s="64"/>
      <c r="G18" s="7" t="str">
        <f t="shared" si="2"/>
        <v>FWDEuribor6M#0001</v>
      </c>
      <c r="H18" s="64"/>
      <c r="I18" s="7" t="str">
        <f t="shared" si="3"/>
        <v>EUR15x21F_Quote</v>
      </c>
      <c r="J18" s="7" t="str">
        <f>_xll.qlFraForwardHelper(,I18,A18,$G$4,,,permanent,trigger,objectoverwrite)</f>
        <v>obj_005c3#0001</v>
      </c>
      <c r="K18" s="16" t="b">
        <v>1</v>
      </c>
      <c r="L18" s="19">
        <v>10</v>
      </c>
      <c r="M18" s="19">
        <v>1</v>
      </c>
      <c r="O18" s="26" t="str">
        <v>obj_005cd#0001</v>
      </c>
      <c r="P18" s="26" t="str">
        <f>_xll.qlForwardHelperQuoteName(O18,trigger)</f>
        <v>EUR14x20F_Quote</v>
      </c>
      <c r="Q18" s="31">
        <f>_xll.qlForwardHelperQuoteValue(O18,trigger)</f>
        <v>5.5999999999999995E-4</v>
      </c>
      <c r="R18" s="61">
        <f>_xll.qlForwardHelperEarliestDate(O18,trigger)</f>
        <v>42706</v>
      </c>
      <c r="S18" s="61">
        <f>_xll.qlForwardHelperPillarDate(O18,trigger)</f>
        <v>42706</v>
      </c>
      <c r="T18" s="80">
        <f>_xll.qlYieldTSDiscount($X$22,S18)</f>
        <v>1.0020994273506458</v>
      </c>
      <c r="U18" s="80" t="e">
        <v>#VALUE!</v>
      </c>
      <c r="AA18" s="39" t="s">
        <v>86</v>
      </c>
      <c r="AB18" s="40">
        <f>_xll.qlInterestRateIndexFixingDate($X$21,AC18)</f>
        <v>42298</v>
      </c>
      <c r="AC18" s="40">
        <f>_xll.qlCalendarAdvance(calendar,$AC17,AA18,,,trigger)</f>
        <v>42300</v>
      </c>
      <c r="AD18" s="40">
        <f>_xll.qlInterestRateIndexMaturity($X$21,AC18,)</f>
        <v>42485</v>
      </c>
      <c r="AE18" s="43" t="e">
        <f>_xll.qlTenorBasisValue(TenorBasis6M,AC18,_xll.ohTrigger(trigger,$X$36))</f>
        <v>#NUM!</v>
      </c>
      <c r="AF18" s="82">
        <f t="shared" si="4"/>
        <v>2.5234904195232309E-4</v>
      </c>
      <c r="AG18" s="82">
        <f>_xll.qlIndexFixing($X$21,$AB18,TRUE,_xll.ohTrigger(trigger))</f>
        <v>2.5234904195232309E-4</v>
      </c>
      <c r="AH18" s="43" t="e">
        <f>_xll.qlIndexFixing($X$6,$AB18,TRUE,trigger)</f>
        <v>#NUM!</v>
      </c>
      <c r="AI18" s="45" t="e">
        <f t="shared" si="5"/>
        <v>#NUM!</v>
      </c>
      <c r="BI18" s="40">
        <v>42354</v>
      </c>
      <c r="BJ18" s="43" t="e">
        <f>_xll.qlIndexFixing(TenorBasisIndex6M,_xll.qlInterestRateIndexFixingDate(TenorBasisIndex6M,BI18,trigger),TRUE,_xll.ohTrigger(trigger,$X$36))</f>
        <v>#NUM!</v>
      </c>
    </row>
    <row r="19" spans="1:62" ht="11.25" customHeight="1" x14ac:dyDescent="0.2">
      <c r="A19" s="7" t="str">
        <f t="shared" si="11"/>
        <v>16M</v>
      </c>
      <c r="B19" s="7">
        <v>16</v>
      </c>
      <c r="C19" s="7" t="str">
        <f t="shared" si="1"/>
        <v>x22F</v>
      </c>
      <c r="D19" s="64"/>
      <c r="E19" s="64"/>
      <c r="F19" s="64"/>
      <c r="G19" s="7" t="str">
        <f t="shared" si="2"/>
        <v>FWDEuribor6M#0001</v>
      </c>
      <c r="H19" s="64"/>
      <c r="I19" s="7" t="str">
        <f t="shared" si="3"/>
        <v>EUR16x22F_Quote</v>
      </c>
      <c r="J19" s="7" t="str">
        <f>_xll.qlFraForwardHelper(,I19,A19,$G$4,,,permanent,trigger,objectoverwrite)</f>
        <v>obj_005de#0001</v>
      </c>
      <c r="K19" s="16" t="b">
        <v>1</v>
      </c>
      <c r="L19" s="19">
        <v>10</v>
      </c>
      <c r="M19" s="19">
        <v>1</v>
      </c>
      <c r="O19" s="26" t="str">
        <v>obj_005c3#0001</v>
      </c>
      <c r="P19" s="26" t="str">
        <f>_xll.qlForwardHelperQuoteName(O19,trigger)</f>
        <v>EUR15x21F_Quote</v>
      </c>
      <c r="Q19" s="31">
        <f>_xll.qlForwardHelperQuoteValue(O19,trigger)</f>
        <v>6.6E-4</v>
      </c>
      <c r="R19" s="61">
        <f>_xll.qlForwardHelperEarliestDate(O19,trigger)</f>
        <v>42737</v>
      </c>
      <c r="S19" s="61">
        <f>_xll.qlForwardHelperPillarDate(O19,trigger)</f>
        <v>42737</v>
      </c>
      <c r="T19" s="80">
        <f>_xll.qlYieldTSDiscount($X$22,S19)</f>
        <v>1.0022624475256374</v>
      </c>
      <c r="U19" s="80" t="e">
        <v>#VALUE!</v>
      </c>
      <c r="W19" s="69" t="s">
        <v>10</v>
      </c>
      <c r="X19" s="70"/>
      <c r="AA19" s="39" t="s">
        <v>86</v>
      </c>
      <c r="AB19" s="40">
        <f>_xll.qlInterestRateIndexFixingDate($X$21,AC19)</f>
        <v>42299</v>
      </c>
      <c r="AC19" s="40">
        <f>_xll.qlCalendarAdvance(calendar,$AC18,AA19,,,trigger)</f>
        <v>42303</v>
      </c>
      <c r="AD19" s="40">
        <f>_xll.qlInterestRateIndexMaturity($X$21,AC19,)</f>
        <v>42486</v>
      </c>
      <c r="AE19" s="43" t="e">
        <f>_xll.qlTenorBasisValue(TenorBasis6M,AC19,_xll.ohTrigger(trigger,$X$36))</f>
        <v>#NUM!</v>
      </c>
      <c r="AF19" s="82">
        <f t="shared" si="4"/>
        <v>2.5297907214831208E-4</v>
      </c>
      <c r="AG19" s="82">
        <f>_xll.qlIndexFixing($X$21,$AB19,TRUE,_xll.ohTrigger(trigger))</f>
        <v>2.5297907214831208E-4</v>
      </c>
      <c r="AH19" s="43" t="e">
        <f>_xll.qlIndexFixing($X$6,$AB19,TRUE,trigger)</f>
        <v>#NUM!</v>
      </c>
      <c r="AI19" s="45" t="e">
        <f t="shared" si="5"/>
        <v>#NUM!</v>
      </c>
      <c r="BI19" s="40">
        <v>42389</v>
      </c>
      <c r="BJ19" s="43" t="e">
        <f>_xll.qlIndexFixing(TenorBasisIndex6M,_xll.qlInterestRateIndexFixingDate(TenorBasisIndex6M,BI19,trigger),TRUE,_xll.ohTrigger(trigger,$X$36))</f>
        <v>#NUM!</v>
      </c>
    </row>
    <row r="20" spans="1:62" ht="11.25" customHeight="1" x14ac:dyDescent="0.2">
      <c r="A20" s="7" t="str">
        <f t="shared" si="11"/>
        <v>17M</v>
      </c>
      <c r="B20" s="7">
        <v>17</v>
      </c>
      <c r="C20" s="7" t="str">
        <f t="shared" si="1"/>
        <v>x23F</v>
      </c>
      <c r="D20" s="64"/>
      <c r="E20" s="64"/>
      <c r="F20" s="64"/>
      <c r="G20" s="7" t="str">
        <f t="shared" si="2"/>
        <v>FWDEuribor6M#0001</v>
      </c>
      <c r="H20" s="64"/>
      <c r="I20" s="7" t="str">
        <f t="shared" si="3"/>
        <v>EUR17x23F_Quote</v>
      </c>
      <c r="J20" s="7" t="str">
        <f>_xll.qlFraForwardHelper(,I20,A20,$G$4,,,permanent,trigger,objectoverwrite)</f>
        <v>obj_005d5#0001</v>
      </c>
      <c r="K20" s="16" t="b">
        <v>1</v>
      </c>
      <c r="L20" s="19">
        <v>10</v>
      </c>
      <c r="M20" s="19">
        <v>1</v>
      </c>
      <c r="O20" s="26" t="str">
        <v>obj_005de#0001</v>
      </c>
      <c r="P20" s="26" t="str">
        <f>_xll.qlForwardHelperQuoteName(O20,trigger)</f>
        <v>EUR16x22F_Quote</v>
      </c>
      <c r="Q20" s="31">
        <f>_xll.qlForwardHelperQuoteValue(O20,trigger)</f>
        <v>7.7000000000000018E-4</v>
      </c>
      <c r="R20" s="61">
        <f>_xll.qlForwardHelperEarliestDate(O20,trigger)</f>
        <v>42768</v>
      </c>
      <c r="S20" s="61">
        <f>_xll.qlForwardHelperPillarDate(O20,trigger)</f>
        <v>42768</v>
      </c>
      <c r="T20" s="80">
        <f>_xll.qlYieldTSDiscount($X$22,S20)</f>
        <v>1.002426971813591</v>
      </c>
      <c r="U20" s="80" t="e">
        <v>#VALUE!</v>
      </c>
      <c r="W20" s="35" t="s">
        <v>8</v>
      </c>
      <c r="X20" s="33" t="s">
        <v>9</v>
      </c>
      <c r="AA20" s="39" t="s">
        <v>86</v>
      </c>
      <c r="AB20" s="40">
        <f>_xll.qlInterestRateIndexFixingDate($X$21,AC20)</f>
        <v>42300</v>
      </c>
      <c r="AC20" s="40">
        <f>_xll.qlCalendarAdvance(calendar,$AC19,AA20,,,trigger)</f>
        <v>42304</v>
      </c>
      <c r="AD20" s="40">
        <f>_xll.qlInterestRateIndexMaturity($X$21,AC20,)</f>
        <v>42487</v>
      </c>
      <c r="AE20" s="43" t="e">
        <f>_xll.qlTenorBasisValue(TenorBasis6M,AC20,_xll.ohTrigger(trigger,$X$36))</f>
        <v>#NUM!</v>
      </c>
      <c r="AF20" s="82">
        <f t="shared" si="4"/>
        <v>2.5326544523748877E-4</v>
      </c>
      <c r="AG20" s="82">
        <f>_xll.qlIndexFixing($X$21,$AB20,TRUE,_xll.ohTrigger(trigger))</f>
        <v>2.5326544523748877E-4</v>
      </c>
      <c r="AH20" s="43" t="e">
        <f>_xll.qlIndexFixing($X$6,$AB20,TRUE,trigger)</f>
        <v>#NUM!</v>
      </c>
      <c r="AI20" s="45" t="e">
        <f t="shared" si="5"/>
        <v>#NUM!</v>
      </c>
      <c r="BI20" s="40">
        <v>42417</v>
      </c>
      <c r="BJ20" s="43" t="e">
        <f>_xll.qlIndexFixing(TenorBasisIndex6M,_xll.qlInterestRateIndexFixingDate(TenorBasisIndex6M,BI20,trigger),TRUE,_xll.ohTrigger(trigger,$X$36))</f>
        <v>#NUM!</v>
      </c>
    </row>
    <row r="21" spans="1:62" ht="11.25" customHeight="1" x14ac:dyDescent="0.2">
      <c r="A21" s="8" t="str">
        <f t="shared" si="11"/>
        <v>18M</v>
      </c>
      <c r="B21" s="8">
        <v>18</v>
      </c>
      <c r="C21" s="8" t="str">
        <f t="shared" si="1"/>
        <v>x24F</v>
      </c>
      <c r="D21" s="65"/>
      <c r="E21" s="65"/>
      <c r="F21" s="65"/>
      <c r="G21" s="8" t="str">
        <f t="shared" si="2"/>
        <v>FWDEuribor6M#0001</v>
      </c>
      <c r="H21" s="65"/>
      <c r="I21" s="8" t="str">
        <f t="shared" si="3"/>
        <v>EUR18x24F_Quote</v>
      </c>
      <c r="J21" s="8" t="str">
        <f>_xll.qlFraForwardHelper(,I21,A21,$G$4,,,permanent,trigger,objectoverwrite)</f>
        <v>obj_005cc#0001</v>
      </c>
      <c r="K21" s="17" t="b">
        <v>1</v>
      </c>
      <c r="L21" s="20">
        <v>10</v>
      </c>
      <c r="M21" s="20">
        <v>1</v>
      </c>
      <c r="O21" s="26" t="str">
        <v>obj_005d5#0001</v>
      </c>
      <c r="P21" s="26" t="str">
        <f>_xll.qlForwardHelperQuoteName(O21,trigger)</f>
        <v>EUR17x23F_Quote</v>
      </c>
      <c r="Q21" s="31">
        <f>_xll.qlForwardHelperQuoteValue(O21,trigger)</f>
        <v>8.7999999999999992E-4</v>
      </c>
      <c r="R21" s="61">
        <f>_xll.qlForwardHelperEarliestDate(O21,trigger)</f>
        <v>42796</v>
      </c>
      <c r="S21" s="61">
        <f>_xll.qlForwardHelperPillarDate(O21,trigger)</f>
        <v>42796</v>
      </c>
      <c r="T21" s="80">
        <f>_xll.qlYieldTSDiscount($X$22,S21)</f>
        <v>1.0025694196590038</v>
      </c>
      <c r="U21" s="80" t="e">
        <v>#VALUE!</v>
      </c>
      <c r="W21" s="35" t="s">
        <v>0</v>
      </c>
      <c r="X21" s="33" t="str">
        <f>PROPER(currency)&amp;familyname&amp;X20</f>
        <v>Euribor6M</v>
      </c>
      <c r="AA21" s="39" t="s">
        <v>86</v>
      </c>
      <c r="AB21" s="40">
        <f>_xll.qlInterestRateIndexFixingDate($X$21,AC21)</f>
        <v>42303</v>
      </c>
      <c r="AC21" s="40">
        <f>_xll.qlCalendarAdvance(calendar,$AC20,AA21,,,trigger)</f>
        <v>42305</v>
      </c>
      <c r="AD21" s="40">
        <f>_xll.qlInterestRateIndexMaturity($X$21,AC21,)</f>
        <v>42488</v>
      </c>
      <c r="AE21" s="43" t="e">
        <f>_xll.qlTenorBasisValue(TenorBasis6M,AC21,_xll.ohTrigger(trigger,$X$36))</f>
        <v>#NUM!</v>
      </c>
      <c r="AF21" s="82">
        <f t="shared" si="4"/>
        <v>2.5349219047646703E-4</v>
      </c>
      <c r="AG21" s="82">
        <f>_xll.qlIndexFixing($X$21,$AB21,TRUE,_xll.ohTrigger(trigger))</f>
        <v>2.5349219047646703E-4</v>
      </c>
      <c r="AH21" s="43" t="e">
        <f>_xll.qlIndexFixing($X$6,$AB21,TRUE,trigger)</f>
        <v>#NUM!</v>
      </c>
      <c r="AI21" s="45" t="e">
        <f t="shared" si="5"/>
        <v>#NUM!</v>
      </c>
      <c r="BI21" s="40">
        <v>42445</v>
      </c>
      <c r="BJ21" s="43" t="e">
        <f>_xll.qlIndexFixing(TenorBasisIndex6M,_xll.qlInterestRateIndexFixingDate(TenorBasisIndex6M,BI21,trigger),TRUE,_xll.ohTrigger(trigger,$X$36))</f>
        <v>#NUM!</v>
      </c>
    </row>
    <row r="22" spans="1:62" ht="11.25" customHeight="1" x14ac:dyDescent="0.2">
      <c r="A22" s="7" t="s">
        <v>13</v>
      </c>
      <c r="B22" s="7" t="s">
        <v>12</v>
      </c>
      <c r="C22" s="64"/>
      <c r="D22" s="7" t="s">
        <v>15</v>
      </c>
      <c r="E22" s="7" t="s">
        <v>14</v>
      </c>
      <c r="F22" s="7" t="s">
        <v>16</v>
      </c>
      <c r="G22" s="10" t="str">
        <f t="shared" si="2"/>
        <v>FWDEuribor6M#0001</v>
      </c>
      <c r="H22" s="9">
        <v>0</v>
      </c>
      <c r="I22" s="10" t="str">
        <f t="shared" ref="I22:I58" si="14">"EURAB6E"&amp;A22&amp;"_Quote"</f>
        <v>EURAB6E1Y_Quote</v>
      </c>
      <c r="J22" s="11"/>
      <c r="K22" s="16" t="b">
        <v>0</v>
      </c>
      <c r="L22" s="19">
        <v>10</v>
      </c>
      <c r="M22" s="19">
        <v>1</v>
      </c>
      <c r="O22" s="26" t="str">
        <v>obj_005cc#0001</v>
      </c>
      <c r="P22" s="26" t="str">
        <f>_xll.qlForwardHelperQuoteName(O22,trigger)</f>
        <v>EUR18x24F_Quote</v>
      </c>
      <c r="Q22" s="31">
        <f>_xll.qlForwardHelperQuoteValue(O22,trigger)</f>
        <v>1E-3</v>
      </c>
      <c r="R22" s="61">
        <f>_xll.qlForwardHelperEarliestDate(O22,trigger)</f>
        <v>42828</v>
      </c>
      <c r="S22" s="61">
        <f>_xll.qlForwardHelperPillarDate(O22,trigger)</f>
        <v>42828</v>
      </c>
      <c r="T22" s="80">
        <f>_xll.qlYieldTSDiscount($X$22,S22)</f>
        <v>1.0027265346257155</v>
      </c>
      <c r="U22" s="80" t="e">
        <v>#VALUE!</v>
      </c>
      <c r="W22" s="35" t="s">
        <v>1</v>
      </c>
      <c r="X22" s="33" t="str">
        <f>BaseCurve</f>
        <v>EURON</v>
      </c>
      <c r="AA22" s="39" t="s">
        <v>86</v>
      </c>
      <c r="AB22" s="40">
        <f>_xll.qlInterestRateIndexFixingDate($X$21,AC22)</f>
        <v>42304</v>
      </c>
      <c r="AC22" s="40">
        <f>_xll.qlCalendarAdvance(calendar,$AC21,AA22,,,trigger)</f>
        <v>42306</v>
      </c>
      <c r="AD22" s="40">
        <f>_xll.qlInterestRateIndexMaturity($X$21,AC22,)</f>
        <v>42489</v>
      </c>
      <c r="AE22" s="43" t="e">
        <f>_xll.qlTenorBasisValue(TenorBasis6M,AC22,_xll.ohTrigger(trigger,$X$36))</f>
        <v>#NUM!</v>
      </c>
      <c r="AF22" s="82">
        <f t="shared" si="4"/>
        <v>2.5365418895754478E-4</v>
      </c>
      <c r="AG22" s="82">
        <f>_xll.qlIndexFixing($X$21,$AB22,TRUE,_xll.ohTrigger(trigger))</f>
        <v>2.5365418895754478E-4</v>
      </c>
      <c r="AH22" s="43" t="e">
        <f>_xll.qlIndexFixing($X$6,$AB22,TRUE,trigger)</f>
        <v>#NUM!</v>
      </c>
      <c r="AI22" s="45" t="e">
        <f t="shared" si="5"/>
        <v>#NUM!</v>
      </c>
      <c r="BI22" s="40">
        <v>42480</v>
      </c>
      <c r="BJ22" s="43" t="e">
        <f>_xll.qlIndexFixing(TenorBasisIndex6M,_xll.qlInterestRateIndexFixingDate(TenorBasisIndex6M,BI22,trigger),TRUE,_xll.ohTrigger(trigger,$X$36))</f>
        <v>#NUM!</v>
      </c>
    </row>
    <row r="23" spans="1:62" ht="11.25" customHeight="1" x14ac:dyDescent="0.2">
      <c r="A23" s="7" t="s">
        <v>17</v>
      </c>
      <c r="B23" s="7" t="s">
        <v>12</v>
      </c>
      <c r="C23" s="64"/>
      <c r="D23" s="7" t="s">
        <v>15</v>
      </c>
      <c r="E23" s="7" t="s">
        <v>14</v>
      </c>
      <c r="F23" s="7" t="s">
        <v>16</v>
      </c>
      <c r="G23" s="10" t="str">
        <f t="shared" si="2"/>
        <v>FWDEuribor6M#0001</v>
      </c>
      <c r="H23" s="9">
        <v>0</v>
      </c>
      <c r="I23" s="10" t="str">
        <f t="shared" si="14"/>
        <v>EURAB6E15M_Quote</v>
      </c>
      <c r="J23" s="11"/>
      <c r="K23" s="16" t="b">
        <v>0</v>
      </c>
      <c r="L23" s="19">
        <v>10</v>
      </c>
      <c r="M23" s="19">
        <v>1</v>
      </c>
      <c r="O23" s="26" t="str">
        <v>obj_005c0#0001</v>
      </c>
      <c r="P23" s="26" t="str">
        <f>_xll.qlForwardHelperQuoteName(O23,trigger)</f>
        <v>EURAB6E3Y_Quote</v>
      </c>
      <c r="Q23" s="31">
        <f>_xll.qlForwardHelperQuoteValue(O23,trigger)</f>
        <v>1.2199999999999999E-3</v>
      </c>
      <c r="R23" s="61">
        <f>_xll.qlForwardHelperEarliestDate(O23,trigger)</f>
        <v>42279</v>
      </c>
      <c r="S23" s="61">
        <f>_xll.qlForwardHelperPillarDate(O23,trigger)</f>
        <v>43193</v>
      </c>
      <c r="T23" s="80">
        <f>_xll.qlYieldTSDiscount($X$22,S23)</f>
        <v>1.0038356945970428</v>
      </c>
      <c r="U23" s="80" t="e">
        <v>#VALUE!</v>
      </c>
      <c r="W23" s="35" t="s">
        <v>2</v>
      </c>
      <c r="X23" s="34">
        <f>SettlementDate</f>
        <v>42279</v>
      </c>
      <c r="AA23" s="39" t="s">
        <v>86</v>
      </c>
      <c r="AB23" s="40">
        <f>_xll.qlInterestRateIndexFixingDate($X$21,AC23)</f>
        <v>42305</v>
      </c>
      <c r="AC23" s="40">
        <f>_xll.qlCalendarAdvance(calendar,$AC22,AA23,,,trigger)</f>
        <v>42307</v>
      </c>
      <c r="AD23" s="40">
        <f>_xll.qlInterestRateIndexMaturity($X$21,AC23,)</f>
        <v>42489</v>
      </c>
      <c r="AE23" s="43" t="e">
        <f>_xll.qlTenorBasisValue(TenorBasis6M,AC23,_xll.ohTrigger(trigger,$X$36))</f>
        <v>#NUM!</v>
      </c>
      <c r="AF23" s="82">
        <f t="shared" si="4"/>
        <v>2.538696932990842E-4</v>
      </c>
      <c r="AG23" s="82">
        <f>_xll.qlIndexFixing($X$21,$AB23,TRUE,_xll.ohTrigger(trigger))</f>
        <v>2.538696932990842E-4</v>
      </c>
      <c r="AH23" s="43" t="e">
        <f>_xll.qlIndexFixing($X$6,$AB23,TRUE,trigger)</f>
        <v>#NUM!</v>
      </c>
      <c r="AI23" s="45" t="e">
        <f t="shared" si="5"/>
        <v>#NUM!</v>
      </c>
      <c r="BI23" s="40">
        <v>42508</v>
      </c>
      <c r="BJ23" s="43" t="e">
        <f>_xll.qlIndexFixing(TenorBasisIndex6M,_xll.qlInterestRateIndexFixingDate(TenorBasisIndex6M,BI23,trigger),TRUE,_xll.ohTrigger(trigger,$X$36))</f>
        <v>#NUM!</v>
      </c>
    </row>
    <row r="24" spans="1:62" ht="11.25" customHeight="1" x14ac:dyDescent="0.2">
      <c r="A24" s="7" t="s">
        <v>18</v>
      </c>
      <c r="B24" s="7" t="s">
        <v>12</v>
      </c>
      <c r="C24" s="64"/>
      <c r="D24" s="7" t="s">
        <v>15</v>
      </c>
      <c r="E24" s="7" t="s">
        <v>14</v>
      </c>
      <c r="F24" s="7" t="s">
        <v>16</v>
      </c>
      <c r="G24" s="10" t="str">
        <f t="shared" si="2"/>
        <v>FWDEuribor6M#0001</v>
      </c>
      <c r="H24" s="9">
        <v>0</v>
      </c>
      <c r="I24" s="10" t="str">
        <f t="shared" si="14"/>
        <v>EURAB6E18M_Quote</v>
      </c>
      <c r="J24" s="11"/>
      <c r="K24" s="16" t="b">
        <v>0</v>
      </c>
      <c r="L24" s="19">
        <v>10</v>
      </c>
      <c r="M24" s="19">
        <v>1</v>
      </c>
      <c r="O24" s="26" t="str">
        <v>obj_005c7#0001</v>
      </c>
      <c r="P24" s="26" t="str">
        <f>_xll.qlForwardHelperQuoteName(O24,trigger)</f>
        <v>EURAB6E4Y_Quote</v>
      </c>
      <c r="Q24" s="31">
        <f>_xll.qlForwardHelperQuoteValue(O24,trigger)</f>
        <v>2.2899999999999999E-3</v>
      </c>
      <c r="R24" s="61">
        <f>_xll.qlForwardHelperEarliestDate(O24,trigger)</f>
        <v>42279</v>
      </c>
      <c r="S24" s="61">
        <f>_xll.qlForwardHelperPillarDate(O24,trigger)</f>
        <v>43557</v>
      </c>
      <c r="T24" s="80">
        <f>_xll.qlYieldTSDiscount($X$22,S24)</f>
        <v>1.0027160652839273</v>
      </c>
      <c r="U24" s="80" t="e">
        <v>#VALUE!</v>
      </c>
      <c r="W24" s="35" t="s">
        <v>3</v>
      </c>
      <c r="X24" s="71" t="b">
        <v>1</v>
      </c>
      <c r="AA24" s="39" t="s">
        <v>86</v>
      </c>
      <c r="AB24" s="40">
        <f>_xll.qlInterestRateIndexFixingDate($X$21,AC24)</f>
        <v>42306</v>
      </c>
      <c r="AC24" s="40">
        <f>_xll.qlCalendarAdvance(calendar,$AC23,AA24,,,trigger)</f>
        <v>42310</v>
      </c>
      <c r="AD24" s="40">
        <f>_xll.qlInterestRateIndexMaturity($X$21,AC24,)</f>
        <v>42492</v>
      </c>
      <c r="AE24" s="43" t="e">
        <f>_xll.qlTenorBasisValue(TenorBasis6M,AC24,_xll.ohTrigger(trigger,$X$36))</f>
        <v>#NUM!</v>
      </c>
      <c r="AF24" s="82">
        <f t="shared" si="4"/>
        <v>2.5000000044194493E-4</v>
      </c>
      <c r="AG24" s="82">
        <f>_xll.qlIndexFixing($X$21,$AB24,TRUE,_xll.ohTrigger(trigger))</f>
        <v>2.5000000044194493E-4</v>
      </c>
      <c r="AH24" s="43" t="e">
        <f>_xll.qlIndexFixing($X$6,$AB24,TRUE,trigger)</f>
        <v>#NUM!</v>
      </c>
      <c r="AI24" s="45" t="e">
        <f t="shared" si="5"/>
        <v>#NUM!</v>
      </c>
      <c r="BI24" s="40">
        <v>42536</v>
      </c>
      <c r="BJ24" s="43" t="e">
        <f>_xll.qlIndexFixing(TenorBasisIndex6M,_xll.qlInterestRateIndexFixingDate(TenorBasisIndex6M,BI24,trigger),TRUE,_xll.ohTrigger(trigger,$X$36))</f>
        <v>#NUM!</v>
      </c>
    </row>
    <row r="25" spans="1:62" ht="11.25" customHeight="1" x14ac:dyDescent="0.2">
      <c r="A25" s="7" t="s">
        <v>19</v>
      </c>
      <c r="B25" s="7" t="s">
        <v>12</v>
      </c>
      <c r="C25" s="64"/>
      <c r="D25" s="7" t="s">
        <v>15</v>
      </c>
      <c r="E25" s="7" t="s">
        <v>14</v>
      </c>
      <c r="F25" s="7" t="s">
        <v>16</v>
      </c>
      <c r="G25" s="10" t="str">
        <f t="shared" si="2"/>
        <v>FWDEuribor6M#0001</v>
      </c>
      <c r="H25" s="9">
        <v>0</v>
      </c>
      <c r="I25" s="10" t="str">
        <f t="shared" si="14"/>
        <v>EURAB6E21M_Quote</v>
      </c>
      <c r="J25" s="11"/>
      <c r="K25" s="16" t="b">
        <v>0</v>
      </c>
      <c r="L25" s="19">
        <v>10</v>
      </c>
      <c r="M25" s="19">
        <v>1</v>
      </c>
      <c r="O25" s="26" t="str">
        <v>obj_005d1#0001</v>
      </c>
      <c r="P25" s="26" t="str">
        <f>_xll.qlForwardHelperQuoteName(O25,trigger)</f>
        <v>EURAB6E5Y_Quote</v>
      </c>
      <c r="Q25" s="31">
        <f>_xll.qlForwardHelperQuoteValue(O25,trigger)</f>
        <v>3.5299999999999997E-3</v>
      </c>
      <c r="R25" s="61">
        <f>_xll.qlForwardHelperEarliestDate(O25,trigger)</f>
        <v>42279</v>
      </c>
      <c r="S25" s="61">
        <f>_xll.qlForwardHelperPillarDate(O25,trigger)</f>
        <v>43923</v>
      </c>
      <c r="T25" s="80">
        <f>_xll.qlYieldTSDiscount($X$22,S25)</f>
        <v>0.9988958715399272</v>
      </c>
      <c r="U25" s="80" t="e">
        <v>#VALUE!</v>
      </c>
      <c r="W25" s="35" t="s">
        <v>65</v>
      </c>
      <c r="X25" s="68">
        <v>1.624177012620855E-3</v>
      </c>
      <c r="AA25" s="39" t="s">
        <v>86</v>
      </c>
      <c r="AB25" s="40">
        <f>_xll.qlInterestRateIndexFixingDate($X$21,AC25)</f>
        <v>42307</v>
      </c>
      <c r="AC25" s="40">
        <f>_xll.qlCalendarAdvance(calendar,$AC24,AA25,,,trigger)</f>
        <v>42311</v>
      </c>
      <c r="AD25" s="40">
        <f>_xll.qlInterestRateIndexMaturity($X$21,AC25,)</f>
        <v>42493</v>
      </c>
      <c r="AE25" s="43" t="e">
        <f>_xll.qlTenorBasisValue(TenorBasis6M,AC25,_xll.ohTrigger(trigger,$X$36))</f>
        <v>#NUM!</v>
      </c>
      <c r="AF25" s="82">
        <f t="shared" si="4"/>
        <v>2.4986700738889117E-4</v>
      </c>
      <c r="AG25" s="82">
        <f>_xll.qlIndexFixing($X$21,$AB25,TRUE,_xll.ohTrigger(trigger))</f>
        <v>2.4986700738889117E-4</v>
      </c>
      <c r="AH25" s="43" t="e">
        <f>_xll.qlIndexFixing($X$6,$AB25,TRUE,trigger)</f>
        <v>#NUM!</v>
      </c>
      <c r="AI25" s="45" t="e">
        <f t="shared" si="5"/>
        <v>#NUM!</v>
      </c>
      <c r="BI25" s="40">
        <v>42571</v>
      </c>
      <c r="BJ25" s="43" t="e">
        <f>_xll.qlIndexFixing(TenorBasisIndex6M,_xll.qlInterestRateIndexFixingDate(TenorBasisIndex6M,BI25,trigger),TRUE,_xll.ohTrigger(trigger,$X$36))</f>
        <v>#NUM!</v>
      </c>
    </row>
    <row r="26" spans="1:62" ht="11.25" customHeight="1" x14ac:dyDescent="0.2">
      <c r="A26" s="7" t="s">
        <v>20</v>
      </c>
      <c r="B26" s="7" t="s">
        <v>12</v>
      </c>
      <c r="C26" s="64"/>
      <c r="D26" s="7" t="s">
        <v>15</v>
      </c>
      <c r="E26" s="7" t="s">
        <v>14</v>
      </c>
      <c r="F26" s="7" t="s">
        <v>16</v>
      </c>
      <c r="G26" s="10" t="str">
        <f t="shared" si="2"/>
        <v>FWDEuribor6M#0001</v>
      </c>
      <c r="H26" s="9">
        <v>0</v>
      </c>
      <c r="I26" s="10" t="str">
        <f t="shared" si="14"/>
        <v>EURAB6E2Y_Quote</v>
      </c>
      <c r="J26" s="11"/>
      <c r="K26" s="16" t="b">
        <v>0</v>
      </c>
      <c r="L26" s="19">
        <v>10</v>
      </c>
      <c r="M26" s="19">
        <v>1</v>
      </c>
      <c r="O26" s="26" t="str">
        <v>obj_005da#0001</v>
      </c>
      <c r="P26" s="26" t="str">
        <f>_xll.qlForwardHelperQuoteName(O26,trigger)</f>
        <v>EURAB6E6Y_Quote</v>
      </c>
      <c r="Q26" s="31">
        <f>_xll.qlForwardHelperQuoteValue(O26,trigger)</f>
        <v>4.8399999999999997E-3</v>
      </c>
      <c r="R26" s="61">
        <f>_xll.qlForwardHelperEarliestDate(O26,trigger)</f>
        <v>42279</v>
      </c>
      <c r="S26" s="61">
        <f>_xll.qlForwardHelperPillarDate(O26,trigger)</f>
        <v>44292</v>
      </c>
      <c r="T26" s="80">
        <f>_xll.qlYieldTSDiscount($X$22,S26)</f>
        <v>0.9917980297255421</v>
      </c>
      <c r="U26" s="80" t="e">
        <v>#VALUE!</v>
      </c>
      <c r="W26" s="35" t="s">
        <v>66</v>
      </c>
      <c r="X26" s="68">
        <v>1.0263395849464041E-3</v>
      </c>
      <c r="AA26" s="39" t="s">
        <v>86</v>
      </c>
      <c r="AB26" s="40">
        <f>_xll.qlInterestRateIndexFixingDate($X$21,AC26)</f>
        <v>42310</v>
      </c>
      <c r="AC26" s="40">
        <f>_xll.qlCalendarAdvance(calendar,$AC25,AA26,,,trigger)</f>
        <v>42312</v>
      </c>
      <c r="AD26" s="40">
        <f>_xll.qlInterestRateIndexMaturity($X$21,AC26,)</f>
        <v>42494</v>
      </c>
      <c r="AE26" s="43" t="e">
        <f>_xll.qlTenorBasisValue(TenorBasis6M,AC26,_xll.ohTrigger(trigger,$X$36))</f>
        <v>#NUM!</v>
      </c>
      <c r="AF26" s="82">
        <f t="shared" si="4"/>
        <v>2.4965351664249118E-4</v>
      </c>
      <c r="AG26" s="82">
        <f>_xll.qlIndexFixing($X$21,$AB26,TRUE,_xll.ohTrigger(trigger))</f>
        <v>2.4965351664249118E-4</v>
      </c>
      <c r="AH26" s="43" t="e">
        <f>_xll.qlIndexFixing($X$6,$AB26,TRUE,trigger)</f>
        <v>#NUM!</v>
      </c>
      <c r="AI26" s="45" t="e">
        <f t="shared" si="5"/>
        <v>#NUM!</v>
      </c>
      <c r="BI26" s="40">
        <v>42599</v>
      </c>
      <c r="BJ26" s="43" t="e">
        <f>_xll.qlIndexFixing(TenorBasisIndex6M,_xll.qlInterestRateIndexFixingDate(TenorBasisIndex6M,BI26,trigger),TRUE,_xll.ohTrigger(trigger,$X$36))</f>
        <v>#NUM!</v>
      </c>
    </row>
    <row r="27" spans="1:62" ht="11.25" customHeight="1" x14ac:dyDescent="0.2">
      <c r="A27" s="7" t="s">
        <v>21</v>
      </c>
      <c r="B27" s="7" t="s">
        <v>12</v>
      </c>
      <c r="C27" s="64"/>
      <c r="D27" s="7" t="s">
        <v>15</v>
      </c>
      <c r="E27" s="7" t="s">
        <v>14</v>
      </c>
      <c r="F27" s="7" t="s">
        <v>16</v>
      </c>
      <c r="G27" s="10" t="str">
        <f t="shared" si="2"/>
        <v>FWDEuribor6M#0001</v>
      </c>
      <c r="H27" s="9">
        <v>0</v>
      </c>
      <c r="I27" s="10" t="str">
        <f t="shared" si="14"/>
        <v>EURAB6E3Y_Quote</v>
      </c>
      <c r="J27" s="11" t="str">
        <f>_xll.qlSwapForwardHelper(,I27,2,A27,calendar,D27,E27,F27,$G$27,H27,B27,BaseCurve,,,,trigger)</f>
        <v>obj_005c0#0001</v>
      </c>
      <c r="K27" s="16" t="b">
        <v>1</v>
      </c>
      <c r="L27" s="19">
        <v>10</v>
      </c>
      <c r="M27" s="19">
        <v>1</v>
      </c>
      <c r="O27" s="26" t="str">
        <v>obj_005c1#0001</v>
      </c>
      <c r="P27" s="26" t="str">
        <f>_xll.qlForwardHelperQuoteName(O27,trigger)</f>
        <v>EURAB6E7Y_Quote</v>
      </c>
      <c r="Q27" s="31">
        <f>_xll.qlForwardHelperQuoteValue(O27,trigger)</f>
        <v>6.1700000000000001E-3</v>
      </c>
      <c r="R27" s="61">
        <f>_xll.qlForwardHelperEarliestDate(O27,trigger)</f>
        <v>42279</v>
      </c>
      <c r="S27" s="61">
        <f>_xll.qlForwardHelperPillarDate(O27,trigger)</f>
        <v>44655</v>
      </c>
      <c r="T27" s="80">
        <f>_xll.qlYieldTSDiscount($X$22,S27)</f>
        <v>0.98155753645595101</v>
      </c>
      <c r="U27" s="80" t="e">
        <v>#VALUE!</v>
      </c>
      <c r="W27" s="35" t="s">
        <v>67</v>
      </c>
      <c r="X27" s="68">
        <v>0.19519727872246753</v>
      </c>
      <c r="AA27" s="39" t="s">
        <v>86</v>
      </c>
      <c r="AB27" s="40">
        <f>_xll.qlInterestRateIndexFixingDate($X$21,AC27)</f>
        <v>42311</v>
      </c>
      <c r="AC27" s="40">
        <f>_xll.qlCalendarAdvance(calendar,$AC26,AA27,,,trigger)</f>
        <v>42313</v>
      </c>
      <c r="AD27" s="40">
        <f>_xll.qlInterestRateIndexMaturity($X$21,AC27,)</f>
        <v>42495</v>
      </c>
      <c r="AE27" s="43" t="e">
        <f>_xll.qlTenorBasisValue(TenorBasis6M,AC27,_xll.ohTrigger(trigger,$X$36))</f>
        <v>#NUM!</v>
      </c>
      <c r="AF27" s="82">
        <f t="shared" si="4"/>
        <v>2.493642579046498E-4</v>
      </c>
      <c r="AG27" s="82">
        <f>_xll.qlIndexFixing($X$21,$AB27,TRUE,_xll.ohTrigger(trigger))</f>
        <v>2.493642579046498E-4</v>
      </c>
      <c r="AH27" s="43" t="e">
        <f>_xll.qlIndexFixing($X$6,$AB27,TRUE,trigger)</f>
        <v>#NUM!</v>
      </c>
      <c r="AI27" s="45" t="e">
        <f t="shared" si="5"/>
        <v>#NUM!</v>
      </c>
      <c r="BI27" s="40">
        <v>42634</v>
      </c>
      <c r="BJ27" s="43" t="e">
        <f>_xll.qlIndexFixing(TenorBasisIndex6M,_xll.qlInterestRateIndexFixingDate(TenorBasisIndex6M,BI27,trigger),TRUE,_xll.ohTrigger(trigger,$X$36))</f>
        <v>#NUM!</v>
      </c>
    </row>
    <row r="28" spans="1:62" ht="11.25" customHeight="1" x14ac:dyDescent="0.2">
      <c r="A28" s="7" t="s">
        <v>22</v>
      </c>
      <c r="B28" s="7" t="s">
        <v>12</v>
      </c>
      <c r="C28" s="64"/>
      <c r="D28" s="7" t="s">
        <v>15</v>
      </c>
      <c r="E28" s="7" t="s">
        <v>14</v>
      </c>
      <c r="F28" s="7" t="s">
        <v>16</v>
      </c>
      <c r="G28" s="10" t="str">
        <f t="shared" si="2"/>
        <v>FWDEuribor6M#0001</v>
      </c>
      <c r="H28" s="9">
        <v>0</v>
      </c>
      <c r="I28" s="10" t="str">
        <f t="shared" si="14"/>
        <v>EURAB6E4Y_Quote</v>
      </c>
      <c r="J28" s="11" t="str">
        <f>_xll.qlSwapForwardHelper(,I28,2,A28,calendar,D28,E28,F28,$G$27,H28,B28,BaseCurve,,,,trigger)</f>
        <v>obj_005c7#0001</v>
      </c>
      <c r="K28" s="16" t="b">
        <v>1</v>
      </c>
      <c r="L28" s="19">
        <v>10</v>
      </c>
      <c r="M28" s="19">
        <v>1</v>
      </c>
      <c r="O28" s="26" t="str">
        <v>obj_005c8#0001</v>
      </c>
      <c r="P28" s="26" t="str">
        <f>_xll.qlForwardHelperQuoteName(O28,trigger)</f>
        <v>EURAB6E8Y_Quote</v>
      </c>
      <c r="Q28" s="31">
        <f>_xll.qlForwardHelperQuoteValue(O28,trigger)</f>
        <v>7.4399999999999996E-3</v>
      </c>
      <c r="R28" s="61">
        <f>_xll.qlForwardHelperEarliestDate(O28,trigger)</f>
        <v>42279</v>
      </c>
      <c r="S28" s="61">
        <f>_xll.qlForwardHelperPillarDate(O28,trigger)</f>
        <v>45019</v>
      </c>
      <c r="T28" s="80">
        <f>_xll.qlYieldTSDiscount($X$22,S28)</f>
        <v>0.96882779378117101</v>
      </c>
      <c r="U28" s="80" t="e">
        <v>#VALUE!</v>
      </c>
      <c r="W28" s="35" t="s">
        <v>68</v>
      </c>
      <c r="X28" s="68">
        <v>1.9261545231338804E-4</v>
      </c>
      <c r="AA28" s="39" t="s">
        <v>86</v>
      </c>
      <c r="AB28" s="40">
        <f>_xll.qlInterestRateIndexFixingDate($X$21,AC28)</f>
        <v>42312</v>
      </c>
      <c r="AC28" s="40">
        <f>_xll.qlCalendarAdvance(calendar,$AC27,AA28,,,trigger)</f>
        <v>42314</v>
      </c>
      <c r="AD28" s="40">
        <f>_xll.qlInterestRateIndexMaturity($X$21,AC28,)</f>
        <v>42496</v>
      </c>
      <c r="AE28" s="43" t="e">
        <f>_xll.qlTenorBasisValue(TenorBasis6M,AC28,_xll.ohTrigger(trigger,$X$36))</f>
        <v>#NUM!</v>
      </c>
      <c r="AF28" s="82">
        <f t="shared" si="4"/>
        <v>2.4900396088210324E-4</v>
      </c>
      <c r="AG28" s="82">
        <f>_xll.qlIndexFixing($X$21,$AB28,TRUE,_xll.ohTrigger(trigger))</f>
        <v>2.4900396088210324E-4</v>
      </c>
      <c r="AH28" s="43" t="e">
        <f>_xll.qlIndexFixing($X$6,$AB28,TRUE,trigger)</f>
        <v>#NUM!</v>
      </c>
      <c r="AI28" s="45" t="e">
        <f t="shared" si="5"/>
        <v>#NUM!</v>
      </c>
      <c r="BI28" s="40">
        <v>42662</v>
      </c>
      <c r="BJ28" s="43" t="e">
        <f>_xll.qlIndexFixing(TenorBasisIndex6M,_xll.qlInterestRateIndexFixingDate(TenorBasisIndex6M,BI28,trigger),TRUE,_xll.ohTrigger(trigger,$X$36))</f>
        <v>#NUM!</v>
      </c>
    </row>
    <row r="29" spans="1:62" ht="11.25" customHeight="1" x14ac:dyDescent="0.2">
      <c r="A29" s="7" t="s">
        <v>23</v>
      </c>
      <c r="B29" s="7" t="s">
        <v>12</v>
      </c>
      <c r="C29" s="64"/>
      <c r="D29" s="7" t="s">
        <v>15</v>
      </c>
      <c r="E29" s="7" t="s">
        <v>14</v>
      </c>
      <c r="F29" s="7" t="s">
        <v>16</v>
      </c>
      <c r="G29" s="10" t="str">
        <f t="shared" si="2"/>
        <v>FWDEuribor6M#0001</v>
      </c>
      <c r="H29" s="9">
        <v>0</v>
      </c>
      <c r="I29" s="10" t="str">
        <f t="shared" si="14"/>
        <v>EURAB6E5Y_Quote</v>
      </c>
      <c r="J29" s="11" t="str">
        <f>_xll.qlSwapForwardHelper(,I29,2,A29,calendar,D29,E29,F29,$G$27,H29,B29,BaseCurve,,,,trigger)</f>
        <v>obj_005d1#0001</v>
      </c>
      <c r="K29" s="16" t="b">
        <v>1</v>
      </c>
      <c r="L29" s="19">
        <v>10</v>
      </c>
      <c r="M29" s="19">
        <v>1</v>
      </c>
      <c r="O29" s="26" t="str">
        <v>obj_005d2#0001</v>
      </c>
      <c r="P29" s="26" t="str">
        <f>_xll.qlForwardHelperQuoteName(O29,trigger)</f>
        <v>EURAB6E9Y_Quote</v>
      </c>
      <c r="Q29" s="31">
        <f>_xll.qlForwardHelperQuoteValue(O29,trigger)</f>
        <v>8.6099999999999996E-3</v>
      </c>
      <c r="R29" s="61">
        <f>_xll.qlForwardHelperEarliestDate(O29,trigger)</f>
        <v>42279</v>
      </c>
      <c r="S29" s="61">
        <f>_xll.qlForwardHelperPillarDate(O29,trigger)</f>
        <v>45384</v>
      </c>
      <c r="T29" s="80">
        <f>_xll.qlYieldTSDiscount($X$22,S29)</f>
        <v>0.95412139150226338</v>
      </c>
      <c r="U29" s="80" t="e">
        <v>#VALUE!</v>
      </c>
      <c r="W29" s="35" t="s">
        <v>122</v>
      </c>
      <c r="X29" s="36" t="str">
        <f>_xll.qlAbcdTenorBasis(,X21,X22,X23,X24,X25:X28,,trigger)</f>
        <v>obj_005e2#0001</v>
      </c>
      <c r="AA29" s="39" t="s">
        <v>86</v>
      </c>
      <c r="AB29" s="40">
        <f>_xll.qlInterestRateIndexFixingDate($X$21,AC29)</f>
        <v>42313</v>
      </c>
      <c r="AC29" s="40">
        <f>_xll.qlCalendarAdvance(calendar,$AC28,AA29,,,trigger)</f>
        <v>42317</v>
      </c>
      <c r="AD29" s="40">
        <f>_xll.qlInterestRateIndexMaturity($X$21,AC29,)</f>
        <v>42499</v>
      </c>
      <c r="AE29" s="43" t="e">
        <f>_xll.qlTenorBasisValue(TenorBasis6M,AC29,_xll.ohTrigger(trigger,$X$36))</f>
        <v>#NUM!</v>
      </c>
      <c r="AF29" s="82">
        <f t="shared" si="4"/>
        <v>2.4754413723464372E-4</v>
      </c>
      <c r="AG29" s="82">
        <f>_xll.qlIndexFixing($X$21,$AB29,TRUE,_xll.ohTrigger(trigger))</f>
        <v>2.4754413723464372E-4</v>
      </c>
      <c r="AH29" s="43" t="e">
        <f>_xll.qlIndexFixing($X$6,$AB29,TRUE,trigger)</f>
        <v>#NUM!</v>
      </c>
      <c r="AI29" s="45" t="e">
        <f t="shared" si="5"/>
        <v>#NUM!</v>
      </c>
      <c r="BI29" s="40">
        <v>42690</v>
      </c>
      <c r="BJ29" s="43" t="e">
        <f>_xll.qlIndexFixing(TenorBasisIndex6M,_xll.qlInterestRateIndexFixingDate(TenorBasisIndex6M,BI29,trigger),TRUE,_xll.ohTrigger(trigger,$X$36))</f>
        <v>#NUM!</v>
      </c>
    </row>
    <row r="30" spans="1:62" ht="11.25" customHeight="1" x14ac:dyDescent="0.2">
      <c r="A30" s="7" t="s">
        <v>24</v>
      </c>
      <c r="B30" s="7" t="s">
        <v>12</v>
      </c>
      <c r="C30" s="64"/>
      <c r="D30" s="7" t="s">
        <v>15</v>
      </c>
      <c r="E30" s="7" t="s">
        <v>14</v>
      </c>
      <c r="F30" s="7" t="s">
        <v>16</v>
      </c>
      <c r="G30" s="10" t="str">
        <f t="shared" si="2"/>
        <v>FWDEuribor6M#0001</v>
      </c>
      <c r="H30" s="9">
        <v>0</v>
      </c>
      <c r="I30" s="10" t="str">
        <f t="shared" si="14"/>
        <v>EURAB6E6Y_Quote</v>
      </c>
      <c r="J30" s="11" t="str">
        <f>_xll.qlSwapForwardHelper(,I30,2,A30,calendar,D30,E30,F30,$G$27,H30,B30,BaseCurve,,,,trigger)</f>
        <v>obj_005da#0001</v>
      </c>
      <c r="K30" s="16" t="b">
        <v>1</v>
      </c>
      <c r="L30" s="19">
        <v>10</v>
      </c>
      <c r="M30" s="19">
        <v>1</v>
      </c>
      <c r="O30" s="26" t="str">
        <v>obj_005db#0001</v>
      </c>
      <c r="P30" s="26" t="str">
        <f>_xll.qlForwardHelperQuoteName(O30,trigger)</f>
        <v>EURAB6E10Y_Quote</v>
      </c>
      <c r="Q30" s="31">
        <f>_xll.qlForwardHelperQuoteValue(O30,trigger)</f>
        <v>9.6499999999999989E-3</v>
      </c>
      <c r="R30" s="61">
        <f>_xll.qlForwardHelperEarliestDate(O30,trigger)</f>
        <v>42279</v>
      </c>
      <c r="S30" s="61">
        <f>_xll.qlForwardHelperPillarDate(O30,trigger)</f>
        <v>45749</v>
      </c>
      <c r="T30" s="80">
        <f>_xll.qlYieldTSDiscount($X$22,S30)</f>
        <v>0.93818049112076263</v>
      </c>
      <c r="U30" s="80" t="e">
        <v>#VALUE!</v>
      </c>
      <c r="AA30" s="39" t="s">
        <v>86</v>
      </c>
      <c r="AB30" s="40">
        <f>_xll.qlInterestRateIndexFixingDate($X$21,AC30)</f>
        <v>42314</v>
      </c>
      <c r="AC30" s="40">
        <f>_xll.qlCalendarAdvance(calendar,$AC29,AA30,,,trigger)</f>
        <v>42318</v>
      </c>
      <c r="AD30" s="40">
        <f>_xll.qlInterestRateIndexMaturity($X$21,AC30,)</f>
        <v>42500</v>
      </c>
      <c r="AE30" s="43" t="e">
        <f>_xll.qlTenorBasisValue(TenorBasis6M,AC30,_xll.ohTrigger(trigger,$X$36))</f>
        <v>#NUM!</v>
      </c>
      <c r="AF30" s="82">
        <f t="shared" si="4"/>
        <v>2.4694698421178965E-4</v>
      </c>
      <c r="AG30" s="82">
        <f>_xll.qlIndexFixing($X$21,$AB30,TRUE,_xll.ohTrigger(trigger))</f>
        <v>2.4694698421178965E-4</v>
      </c>
      <c r="AH30" s="43" t="e">
        <f>_xll.qlIndexFixing($X$6,$AB30,TRUE,trigger)</f>
        <v>#NUM!</v>
      </c>
      <c r="AI30" s="45" t="e">
        <f t="shared" si="5"/>
        <v>#NUM!</v>
      </c>
      <c r="BI30" s="40">
        <v>42725</v>
      </c>
      <c r="BJ30" s="43" t="e">
        <f>_xll.qlIndexFixing(TenorBasisIndex6M,_xll.qlInterestRateIndexFixingDate(TenorBasisIndex6M,BI30,trigger),TRUE,_xll.ohTrigger(trigger,$X$36))</f>
        <v>#NUM!</v>
      </c>
    </row>
    <row r="31" spans="1:62" ht="11.25" customHeight="1" x14ac:dyDescent="0.2">
      <c r="A31" s="7" t="s">
        <v>25</v>
      </c>
      <c r="B31" s="7" t="s">
        <v>12</v>
      </c>
      <c r="C31" s="64"/>
      <c r="D31" s="7" t="s">
        <v>15</v>
      </c>
      <c r="E31" s="7" t="s">
        <v>14</v>
      </c>
      <c r="F31" s="7" t="s">
        <v>16</v>
      </c>
      <c r="G31" s="10" t="str">
        <f t="shared" si="2"/>
        <v>FWDEuribor6M#0001</v>
      </c>
      <c r="H31" s="9">
        <v>0</v>
      </c>
      <c r="I31" s="10" t="str">
        <f t="shared" si="14"/>
        <v>EURAB6E7Y_Quote</v>
      </c>
      <c r="J31" s="11" t="str">
        <f>_xll.qlSwapForwardHelper(,I31,2,A31,calendar,D31,E31,F31,$G$27,H31,B31,BaseCurve,,,,trigger)</f>
        <v>obj_005c1#0001</v>
      </c>
      <c r="K31" s="16" t="b">
        <v>1</v>
      </c>
      <c r="L31" s="19">
        <v>10</v>
      </c>
      <c r="M31" s="19">
        <v>1</v>
      </c>
      <c r="O31" s="26" t="str">
        <v>obj_005c9#0001</v>
      </c>
      <c r="P31" s="26" t="str">
        <f>_xll.qlForwardHelperQuoteName(O31,trigger)</f>
        <v>EURAB6E12Y_Quote</v>
      </c>
      <c r="Q31" s="31">
        <f>_xll.qlForwardHelperQuoteValue(O31,trigger)</f>
        <v>1.1430000000000001E-2</v>
      </c>
      <c r="R31" s="61">
        <f>_xll.qlForwardHelperEarliestDate(O31,trigger)</f>
        <v>42279</v>
      </c>
      <c r="S31" s="61">
        <f>_xll.qlForwardHelperPillarDate(O31,trigger)</f>
        <v>46482</v>
      </c>
      <c r="T31" s="80">
        <f>_xll.qlYieldTSDiscount($X$22,S31)</f>
        <v>0.90366468792012489</v>
      </c>
      <c r="U31" s="80" t="e">
        <v>#VALUE!</v>
      </c>
      <c r="W31" s="69" t="s">
        <v>107</v>
      </c>
      <c r="X31" s="70"/>
      <c r="AA31" s="39" t="s">
        <v>86</v>
      </c>
      <c r="AB31" s="40">
        <f>_xll.qlInterestRateIndexFixingDate($X$21,AC31)</f>
        <v>42317</v>
      </c>
      <c r="AC31" s="40">
        <f>_xll.qlCalendarAdvance(calendar,$AC30,AA31,,,trigger)</f>
        <v>42319</v>
      </c>
      <c r="AD31" s="40">
        <f>_xll.qlInterestRateIndexMaturity($X$21,AC31,)</f>
        <v>42501</v>
      </c>
      <c r="AE31" s="43" t="e">
        <f>_xll.qlTenorBasisValue(TenorBasis6M,AC31,_xll.ohTrigger(trigger,$X$36))</f>
        <v>#NUM!</v>
      </c>
      <c r="AF31" s="82">
        <f t="shared" si="4"/>
        <v>2.4630244147656147E-4</v>
      </c>
      <c r="AG31" s="82">
        <f>_xll.qlIndexFixing($X$21,$AB31,TRUE,_xll.ohTrigger(trigger))</f>
        <v>2.4630244147656147E-4</v>
      </c>
      <c r="AH31" s="43" t="e">
        <f>_xll.qlIndexFixing($X$6,$AB31,TRUE,trigger)</f>
        <v>#NUM!</v>
      </c>
      <c r="AI31" s="45" t="e">
        <f t="shared" si="5"/>
        <v>#NUM!</v>
      </c>
      <c r="BI31" s="40">
        <v>42753</v>
      </c>
      <c r="BJ31" s="43" t="e">
        <f>_xll.qlIndexFixing(TenorBasisIndex6M,_xll.qlInterestRateIndexFixingDate(TenorBasisIndex6M,BI31,trigger),TRUE,_xll.ohTrigger(trigger,$X$36))</f>
        <v>#NUM!</v>
      </c>
    </row>
    <row r="32" spans="1:62" ht="11.25" customHeight="1" x14ac:dyDescent="0.2">
      <c r="A32" s="7" t="s">
        <v>26</v>
      </c>
      <c r="B32" s="7" t="s">
        <v>12</v>
      </c>
      <c r="C32" s="64"/>
      <c r="D32" s="7" t="s">
        <v>15</v>
      </c>
      <c r="E32" s="7" t="s">
        <v>14</v>
      </c>
      <c r="F32" s="7" t="s">
        <v>16</v>
      </c>
      <c r="G32" s="10" t="str">
        <f t="shared" si="2"/>
        <v>FWDEuribor6M#0001</v>
      </c>
      <c r="H32" s="9">
        <v>0</v>
      </c>
      <c r="I32" s="10" t="str">
        <f t="shared" si="14"/>
        <v>EURAB6E8Y_Quote</v>
      </c>
      <c r="J32" s="11" t="str">
        <f>_xll.qlSwapForwardHelper(,I32,2,A32,calendar,D32,E32,F32,$G$27,H32,B32,BaseCurve,,,,trigger)</f>
        <v>obj_005c8#0001</v>
      </c>
      <c r="K32" s="16" t="b">
        <v>1</v>
      </c>
      <c r="L32" s="19">
        <v>10</v>
      </c>
      <c r="M32" s="19">
        <v>1</v>
      </c>
      <c r="O32" s="26" t="str">
        <v>obj_005f1#0000</v>
      </c>
      <c r="P32" s="26" t="str">
        <f>_xll.qlForwardHelperQuoteName(O32,trigger)</f>
        <v>EURAB6E15Y_Quote</v>
      </c>
      <c r="Q32" s="31">
        <f>_xll.qlForwardHelperQuoteValue(O32,trigger)</f>
        <v>1.333E-2</v>
      </c>
      <c r="R32" s="61">
        <f>_xll.qlForwardHelperEarliestDate(O32,trigger)</f>
        <v>42279</v>
      </c>
      <c r="S32" s="61">
        <f>_xll.qlForwardHelperPillarDate(O32,trigger)</f>
        <v>47575</v>
      </c>
      <c r="T32" s="80">
        <f>_xll.qlYieldTSDiscount($X$22,S32)</f>
        <v>0.8504756094598892</v>
      </c>
      <c r="U32" s="80" t="e">
        <v>#VALUE!</v>
      </c>
      <c r="W32" s="35" t="s">
        <v>59</v>
      </c>
      <c r="X32" s="33" t="str">
        <f>_xll.qlLevenbergMarquardt(,0.00000001,0.00000001,0.00000001,,trigger)</f>
        <v>obj_005ba#0001</v>
      </c>
      <c r="AA32" s="39" t="s">
        <v>86</v>
      </c>
      <c r="AB32" s="40">
        <f>_xll.qlInterestRateIndexFixingDate($X$21,AC32)</f>
        <v>42318</v>
      </c>
      <c r="AC32" s="40">
        <f>_xll.qlCalendarAdvance(calendar,$AC31,AA32,,,trigger)</f>
        <v>42320</v>
      </c>
      <c r="AD32" s="40">
        <f>_xll.qlInterestRateIndexMaturity($X$21,AC32,)</f>
        <v>42502</v>
      </c>
      <c r="AE32" s="43" t="e">
        <f>_xll.qlTenorBasisValue(TenorBasis6M,AC32,_xll.ohTrigger(trigger,$X$36))</f>
        <v>#NUM!</v>
      </c>
      <c r="AF32" s="82">
        <f t="shared" si="4"/>
        <v>2.4561523874228356E-4</v>
      </c>
      <c r="AG32" s="82">
        <f>_xll.qlIndexFixing($X$21,$AB32,TRUE,_xll.ohTrigger(trigger))</f>
        <v>2.4561523874228356E-4</v>
      </c>
      <c r="AH32" s="43" t="e">
        <f>_xll.qlIndexFixing($X$6,$AB32,TRUE,trigger)</f>
        <v>#NUM!</v>
      </c>
      <c r="AI32" s="45" t="e">
        <f t="shared" si="5"/>
        <v>#NUM!</v>
      </c>
      <c r="BI32" s="40">
        <v>42781</v>
      </c>
      <c r="BJ32" s="43" t="e">
        <f>_xll.qlIndexFixing(TenorBasisIndex6M,_xll.qlInterestRateIndexFixingDate(TenorBasisIndex6M,BI32,trigger),TRUE,_xll.ohTrigger(trigger,$X$36))</f>
        <v>#NUM!</v>
      </c>
    </row>
    <row r="33" spans="1:62" ht="11.25" customHeight="1" x14ac:dyDescent="0.2">
      <c r="A33" s="7" t="s">
        <v>27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10" t="str">
        <f t="shared" si="2"/>
        <v>FWDEuribor6M#0001</v>
      </c>
      <c r="H33" s="9">
        <v>0</v>
      </c>
      <c r="I33" s="10" t="str">
        <f t="shared" si="14"/>
        <v>EURAB6E9Y_Quote</v>
      </c>
      <c r="J33" s="11" t="str">
        <f>_xll.qlSwapForwardHelper(,I33,2,A33,calendar,D33,E33,F33,$G$27,H33,B33,BaseCurve,,,,trigger)</f>
        <v>obj_005d2#0001</v>
      </c>
      <c r="K33" s="16" t="b">
        <v>1</v>
      </c>
      <c r="L33" s="19">
        <v>10</v>
      </c>
      <c r="M33" s="19">
        <v>1</v>
      </c>
      <c r="O33" s="26" t="str">
        <v>obj_005ca#0001</v>
      </c>
      <c r="P33" s="26" t="str">
        <f>_xll.qlForwardHelperQuoteName(O33,trigger)</f>
        <v>EURAB6E20Y_Quote</v>
      </c>
      <c r="Q33" s="31">
        <f>_xll.qlForwardHelperQuoteValue(O33,trigger)</f>
        <v>1.4889999999999999E-2</v>
      </c>
      <c r="R33" s="61">
        <f>_xll.qlForwardHelperEarliestDate(O33,trigger)</f>
        <v>42279</v>
      </c>
      <c r="S33" s="61">
        <f>_xll.qlForwardHelperPillarDate(O33,trigger)</f>
        <v>49401</v>
      </c>
      <c r="T33" s="80">
        <f>_xll.qlYieldTSDiscount($X$22,S33)</f>
        <v>0.77091082736920447</v>
      </c>
      <c r="U33" s="80" t="e">
        <v>#VALUE!</v>
      </c>
      <c r="W33" s="35" t="s">
        <v>57</v>
      </c>
      <c r="X33" s="33" t="str">
        <f>_xll.qlEndCriteria(,1000,100,0.00000001,0.00003,0.00003,,trigger)</f>
        <v>obj_005bb#0001</v>
      </c>
      <c r="AA33" s="39" t="s">
        <v>86</v>
      </c>
      <c r="AB33" s="40">
        <f>_xll.qlInterestRateIndexFixingDate($X$21,AC33)</f>
        <v>42319</v>
      </c>
      <c r="AC33" s="40">
        <f>_xll.qlCalendarAdvance(calendar,$AC32,AA33,,,trigger)</f>
        <v>42321</v>
      </c>
      <c r="AD33" s="40">
        <f>_xll.qlInterestRateIndexMaturity($X$21,AC33,)</f>
        <v>42503</v>
      </c>
      <c r="AE33" s="43" t="e">
        <f>_xll.qlTenorBasisValue(TenorBasis6M,AC33,_xll.ohTrigger(trigger,$X$36))</f>
        <v>#NUM!</v>
      </c>
      <c r="AF33" s="82">
        <f t="shared" si="4"/>
        <v>2.448901057174489E-4</v>
      </c>
      <c r="AG33" s="82">
        <f>_xll.qlIndexFixing($X$21,$AB33,TRUE,_xll.ohTrigger(trigger))</f>
        <v>2.448901057174489E-4</v>
      </c>
      <c r="AH33" s="43" t="e">
        <f>_xll.qlIndexFixing($X$6,$AB33,TRUE,trigger)</f>
        <v>#NUM!</v>
      </c>
      <c r="AI33" s="45" t="e">
        <f t="shared" si="5"/>
        <v>#NUM!</v>
      </c>
      <c r="BI33" s="40">
        <v>42809</v>
      </c>
      <c r="BJ33" s="43" t="e">
        <f>_xll.qlIndexFixing(TenorBasisIndex6M,_xll.qlInterestRateIndexFixingDate(TenorBasisIndex6M,BI33,trigger),TRUE,_xll.ohTrigger(trigger,$X$36))</f>
        <v>#NUM!</v>
      </c>
    </row>
    <row r="34" spans="1:62" x14ac:dyDescent="0.2">
      <c r="A34" s="7" t="s">
        <v>28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10" t="str">
        <f t="shared" si="2"/>
        <v>FWDEuribor6M#0001</v>
      </c>
      <c r="H34" s="9">
        <v>0</v>
      </c>
      <c r="I34" s="10" t="str">
        <f t="shared" si="14"/>
        <v>EURAB6E10Y_Quote</v>
      </c>
      <c r="J34" s="11" t="str">
        <f>_xll.qlSwapForwardHelper(,I34,2,A34,calendar,D34,E34,F34,$G$27,H34,B34,BaseCurve,,,,trigger)</f>
        <v>obj_005db#0001</v>
      </c>
      <c r="K34" s="16" t="b">
        <v>1</v>
      </c>
      <c r="L34" s="19">
        <v>10</v>
      </c>
      <c r="M34" s="19">
        <v>1</v>
      </c>
      <c r="O34" s="26" t="str">
        <v>obj_005d3#0001</v>
      </c>
      <c r="P34" s="26" t="str">
        <f>_xll.qlForwardHelperQuoteName(O34,trigger)</f>
        <v>EURAB6E25Y_Quote</v>
      </c>
      <c r="Q34" s="31">
        <f>_xll.qlForwardHelperQuoteValue(O34,trigger)</f>
        <v>1.523E-2</v>
      </c>
      <c r="R34" s="61">
        <f>_xll.qlForwardHelperEarliestDate(O34,trigger)</f>
        <v>42279</v>
      </c>
      <c r="S34" s="61">
        <f>_xll.qlForwardHelperPillarDate(O34,trigger)</f>
        <v>51229</v>
      </c>
      <c r="T34" s="80">
        <f>_xll.qlYieldTSDiscount($X$22,S34)</f>
        <v>0.70968723160393143</v>
      </c>
      <c r="U34" s="80" t="e">
        <v>#VALUE!</v>
      </c>
      <c r="W34" s="35" t="s">
        <v>58</v>
      </c>
      <c r="X34" s="33" t="str">
        <f>_xll.qlNoConstraint(,,trigger)</f>
        <v>obj_005a2#0001</v>
      </c>
      <c r="AA34" s="39" t="s">
        <v>86</v>
      </c>
      <c r="AB34" s="40">
        <f>_xll.qlInterestRateIndexFixingDate($X$21,AC34)</f>
        <v>42320</v>
      </c>
      <c r="AC34" s="40">
        <f>_xll.qlCalendarAdvance(calendar,$AC33,AA34,,,trigger)</f>
        <v>42324</v>
      </c>
      <c r="AD34" s="40">
        <f>_xll.qlInterestRateIndexMaturity($X$21,AC34,)</f>
        <v>42506</v>
      </c>
      <c r="AE34" s="43" t="e">
        <f>_xll.qlTenorBasisValue(TenorBasis6M,AC34,_xll.ohTrigger(trigger,$X$36))</f>
        <v>#NUM!</v>
      </c>
      <c r="AF34" s="82">
        <f t="shared" si="4"/>
        <v>2.4253442190899004E-4</v>
      </c>
      <c r="AG34" s="82">
        <f>_xll.qlIndexFixing($X$21,$AB34,TRUE,_xll.ohTrigger(trigger))</f>
        <v>2.4253442190899004E-4</v>
      </c>
      <c r="AH34" s="43" t="e">
        <f>_xll.qlIndexFixing($X$6,$AB34,TRUE,trigger)</f>
        <v>#NUM!</v>
      </c>
      <c r="AI34" s="45" t="e">
        <f t="shared" si="5"/>
        <v>#NUM!</v>
      </c>
      <c r="BI34" s="40">
        <v>42844</v>
      </c>
      <c r="BJ34" s="43" t="e">
        <f>_xll.qlIndexFixing(TenorBasisIndex6M,_xll.qlInterestRateIndexFixingDate(TenorBasisIndex6M,BI34,trigger),TRUE,_xll.ohTrigger(trigger,$X$36))</f>
        <v>#NUM!</v>
      </c>
    </row>
    <row r="35" spans="1:62" x14ac:dyDescent="0.2">
      <c r="A35" s="7" t="s">
        <v>29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10" t="str">
        <f t="shared" si="2"/>
        <v>FWDEuribor6M#0001</v>
      </c>
      <c r="H35" s="9">
        <v>0</v>
      </c>
      <c r="I35" s="10" t="str">
        <f t="shared" si="14"/>
        <v>EURAB6E11Y_Quote</v>
      </c>
      <c r="J35" s="11"/>
      <c r="K35" s="16" t="b">
        <v>0</v>
      </c>
      <c r="L35" s="19">
        <v>10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1" t="e">
        <f>_xll.qlForwardHelperEarliestDate(O35,trigger)</f>
        <v>#VALUE!</v>
      </c>
      <c r="S35" s="61" t="e">
        <f>_xll.qlForwardHelperPillarDate(O35,trigger)</f>
        <v>#VALUE!</v>
      </c>
      <c r="T35" s="80" t="e">
        <f>_xll.qlYieldTSDiscount($X$22,S35)</f>
        <v>#NUM!</v>
      </c>
      <c r="U35" s="80" t="e">
        <v>#VALUE!</v>
      </c>
      <c r="W35" s="35" t="s">
        <v>108</v>
      </c>
      <c r="X35" s="72" t="b">
        <v>0</v>
      </c>
      <c r="AA35" s="39" t="s">
        <v>86</v>
      </c>
      <c r="AB35" s="40">
        <f>_xll.qlInterestRateIndexFixingDate($X$21,AC35)</f>
        <v>42321</v>
      </c>
      <c r="AC35" s="40">
        <f>_xll.qlCalendarAdvance(calendar,$AC34,AA35,,,trigger)</f>
        <v>42325</v>
      </c>
      <c r="AD35" s="40">
        <f>_xll.qlInterestRateIndexMaturity($X$21,AC35,)</f>
        <v>42507</v>
      </c>
      <c r="AE35" s="43" t="e">
        <f>_xll.qlTenorBasisValue(TenorBasis6M,AC35,_xll.ohTrigger(trigger,$X$36))</f>
        <v>#NUM!</v>
      </c>
      <c r="AF35" s="82">
        <f t="shared" si="4"/>
        <v>2.4170486470320474E-4</v>
      </c>
      <c r="AG35" s="82">
        <f>_xll.qlIndexFixing($X$21,$AB35,TRUE,_xll.ohTrigger(trigger))</f>
        <v>2.4170486470320474E-4</v>
      </c>
      <c r="AH35" s="43" t="e">
        <f>_xll.qlIndexFixing($X$6,$AB35,TRUE,trigger)</f>
        <v>#NUM!</v>
      </c>
      <c r="AI35" s="45" t="e">
        <f t="shared" si="5"/>
        <v>#NUM!</v>
      </c>
      <c r="BI35" s="40">
        <v>42872</v>
      </c>
      <c r="BJ35" s="43" t="e">
        <f>_xll.qlIndexFixing(TenorBasisIndex6M,_xll.qlInterestRateIndexFixingDate(TenorBasisIndex6M,BI35,trigger),TRUE,_xll.ohTrigger(trigger,$X$36))</f>
        <v>#NUM!</v>
      </c>
    </row>
    <row r="36" spans="1:62" x14ac:dyDescent="0.2">
      <c r="A36" s="7" t="s">
        <v>30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10" t="str">
        <f t="shared" si="2"/>
        <v>FWDEuribor6M#0001</v>
      </c>
      <c r="H36" s="9">
        <v>0</v>
      </c>
      <c r="I36" s="10" t="str">
        <f t="shared" si="14"/>
        <v>EURAB6E12Y_Quote</v>
      </c>
      <c r="J36" s="11" t="str">
        <f>_xll.qlSwapForwardHelper(,I36,2,A36,calendar,D36,E36,F36,$G$36,H36,B36,BaseCurve,,,,trigger)</f>
        <v>obj_005c9#0001</v>
      </c>
      <c r="K36" s="16" t="b">
        <v>1</v>
      </c>
      <c r="L36" s="19">
        <v>10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1" t="e">
        <f>_xll.qlForwardHelperEarliestDate(O36,trigger)</f>
        <v>#VALUE!</v>
      </c>
      <c r="S36" s="61" t="e">
        <f>_xll.qlForwardHelperPillarDate(O36,trigger)</f>
        <v>#VALUE!</v>
      </c>
      <c r="T36" s="80" t="e">
        <f>_xll.qlYieldTSDiscount($X$22,S36)</f>
        <v>#NUM!</v>
      </c>
      <c r="U36" s="80" t="e">
        <v>#VALUE!</v>
      </c>
      <c r="W36" s="35" t="s">
        <v>60</v>
      </c>
      <c r="X36" s="33" t="e">
        <f>_xll.qlTenorBasisCalibrate(TenorBasis6M,_xll.ohPack(RateHelpers),X32,X33,IF($X$35,_xll.ohPack(Weigths),),Y43:Y46,trigger)</f>
        <v>#NUM!</v>
      </c>
      <c r="AA36" s="39" t="s">
        <v>86</v>
      </c>
      <c r="AB36" s="40">
        <f>_xll.qlInterestRateIndexFixingDate($X$21,AC36)</f>
        <v>42324</v>
      </c>
      <c r="AC36" s="40">
        <f>_xll.qlCalendarAdvance(calendar,$AC35,AA36,,,trigger)</f>
        <v>42326</v>
      </c>
      <c r="AD36" s="40">
        <f>_xll.qlInterestRateIndexMaturity($X$21,AC36,)</f>
        <v>42508</v>
      </c>
      <c r="AE36" s="43" t="e">
        <f>_xll.qlTenorBasisValue(TenorBasis6M,AC36,_xll.ohTrigger(trigger,$X$36))</f>
        <v>#NUM!</v>
      </c>
      <c r="AF36" s="82">
        <f t="shared" si="4"/>
        <v>2.4086102566543867E-4</v>
      </c>
      <c r="AG36" s="82">
        <f>_xll.qlIndexFixing($X$21,$AB36,TRUE,_xll.ohTrigger(trigger))</f>
        <v>2.4086102566543867E-4</v>
      </c>
      <c r="AH36" s="43" t="e">
        <f>_xll.qlIndexFixing($X$6,$AB36,TRUE,trigger)</f>
        <v>#NUM!</v>
      </c>
      <c r="AI36" s="45" t="e">
        <f t="shared" si="5"/>
        <v>#NUM!</v>
      </c>
      <c r="BI36" s="40">
        <v>42907</v>
      </c>
      <c r="BJ36" s="43" t="e">
        <f>_xll.qlIndexFixing(TenorBasisIndex6M,_xll.qlInterestRateIndexFixingDate(TenorBasisIndex6M,BI36,trigger),TRUE,_xll.ohTrigger(trigger,$X$36))</f>
        <v>#NUM!</v>
      </c>
    </row>
    <row r="37" spans="1:62" x14ac:dyDescent="0.2">
      <c r="A37" s="7" t="s">
        <v>31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10" t="str">
        <f t="shared" si="2"/>
        <v>FWDEuribor6M#0001</v>
      </c>
      <c r="H37" s="9">
        <v>0</v>
      </c>
      <c r="I37" s="10" t="str">
        <f t="shared" si="14"/>
        <v>EURAB6E13Y_Quote</v>
      </c>
      <c r="J37" s="11"/>
      <c r="K37" s="16" t="b">
        <v>0</v>
      </c>
      <c r="L37" s="19">
        <v>10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1" t="e">
        <f>_xll.qlForwardHelperEarliestDate(O37,trigger)</f>
        <v>#VALUE!</v>
      </c>
      <c r="S37" s="61" t="e">
        <f>_xll.qlForwardHelperPillarDate(O37,trigger)</f>
        <v>#VALUE!</v>
      </c>
      <c r="T37" s="80" t="e">
        <f>_xll.qlYieldTSDiscount($X$22,S37)</f>
        <v>#NUM!</v>
      </c>
      <c r="U37" s="80" t="e">
        <v>#VALUE!</v>
      </c>
      <c r="W37" s="35" t="s">
        <v>4</v>
      </c>
      <c r="X37" s="67" t="e">
        <f t="array" ref="X37:X40">_xll.qlTenorBasisCoefficients(X29,X36)</f>
        <v>#NUM!</v>
      </c>
      <c r="AA37" s="39" t="s">
        <v>86</v>
      </c>
      <c r="AB37" s="40">
        <f>_xll.qlInterestRateIndexFixingDate($X$21,AC37)</f>
        <v>42325</v>
      </c>
      <c r="AC37" s="40">
        <f>_xll.qlCalendarAdvance(calendar,$AC36,AA37,,,trigger)</f>
        <v>42327</v>
      </c>
      <c r="AD37" s="40">
        <f>_xll.qlInterestRateIndexMaturity($X$21,AC37,)</f>
        <v>42509</v>
      </c>
      <c r="AE37" s="43" t="e">
        <f>_xll.qlTenorBasisValue(TenorBasis6M,AC37,_xll.ohTrigger(trigger,$X$36))</f>
        <v>#NUM!</v>
      </c>
      <c r="AF37" s="82">
        <f t="shared" si="4"/>
        <v>2.4000763446685203E-4</v>
      </c>
      <c r="AG37" s="82">
        <f>_xll.qlIndexFixing($X$21,$AB37,TRUE,_xll.ohTrigger(trigger))</f>
        <v>2.4000763446685203E-4</v>
      </c>
      <c r="AH37" s="43" t="e">
        <f>_xll.qlIndexFixing($X$6,$AB37,TRUE,trigger)</f>
        <v>#NUM!</v>
      </c>
      <c r="AI37" s="45" t="e">
        <f t="shared" si="5"/>
        <v>#NUM!</v>
      </c>
      <c r="BI37" s="40">
        <v>42935</v>
      </c>
      <c r="BJ37" s="43" t="e">
        <f>_xll.qlIndexFixing(TenorBasisIndex6M,_xll.qlInterestRateIndexFixingDate(TenorBasisIndex6M,BI37,trigger),TRUE,_xll.ohTrigger(trigger,$X$36))</f>
        <v>#NUM!</v>
      </c>
    </row>
    <row r="38" spans="1:62" ht="11.25" customHeight="1" x14ac:dyDescent="0.2">
      <c r="A38" s="7" t="s">
        <v>32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10" t="str">
        <f t="shared" si="2"/>
        <v>FWDEuribor6M#0001</v>
      </c>
      <c r="H38" s="9">
        <v>0</v>
      </c>
      <c r="I38" s="10" t="str">
        <f t="shared" si="14"/>
        <v>EURAB6E14Y_Quote</v>
      </c>
      <c r="J38" s="11"/>
      <c r="K38" s="16" t="b">
        <v>0</v>
      </c>
      <c r="L38" s="19">
        <v>10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1" t="e">
        <f>_xll.qlForwardHelperEarliestDate(O38,trigger)</f>
        <v>#VALUE!</v>
      </c>
      <c r="S38" s="61" t="e">
        <f>_xll.qlForwardHelperPillarDate(O38,trigger)</f>
        <v>#VALUE!</v>
      </c>
      <c r="T38" s="80" t="e">
        <f>_xll.qlYieldTSDiscount($X$22,S38)</f>
        <v>#NUM!</v>
      </c>
      <c r="U38" s="80" t="e">
        <v>#VALUE!</v>
      </c>
      <c r="W38" s="35" t="s">
        <v>7</v>
      </c>
      <c r="X38" s="67" t="e">
        <v>#NUM!</v>
      </c>
      <c r="AA38" s="39" t="s">
        <v>86</v>
      </c>
      <c r="AB38" s="40">
        <f>_xll.qlInterestRateIndexFixingDate($X$21,AC38)</f>
        <v>42326</v>
      </c>
      <c r="AC38" s="40">
        <f>_xll.qlCalendarAdvance(calendar,$AC37,AA38,,,trigger)</f>
        <v>42328</v>
      </c>
      <c r="AD38" s="40">
        <f>_xll.qlInterestRateIndexMaturity($X$21,AC38,)</f>
        <v>42510</v>
      </c>
      <c r="AE38" s="43" t="e">
        <f>_xll.qlTenorBasisValue(TenorBasis6M,AC38,_xll.ohTrigger(trigger,$X$36))</f>
        <v>#NUM!</v>
      </c>
      <c r="AF38" s="82">
        <f t="shared" si="4"/>
        <v>2.3914942076982087E-4</v>
      </c>
      <c r="AG38" s="82">
        <f>_xll.qlIndexFixing($X$21,$AB38,TRUE,_xll.ohTrigger(trigger))</f>
        <v>2.3914942076982087E-4</v>
      </c>
      <c r="AH38" s="43" t="e">
        <f>_xll.qlIndexFixing($X$6,$AB38,TRUE,trigger)</f>
        <v>#NUM!</v>
      </c>
      <c r="AI38" s="45" t="e">
        <f t="shared" si="5"/>
        <v>#NUM!</v>
      </c>
      <c r="BI38" s="40">
        <v>42963</v>
      </c>
      <c r="BJ38" s="43" t="e">
        <f>_xll.qlIndexFixing(TenorBasisIndex6M,_xll.qlInterestRateIndexFixingDate(TenorBasisIndex6M,BI38,trigger),TRUE,_xll.ohTrigger(trigger,$X$36))</f>
        <v>#NUM!</v>
      </c>
    </row>
    <row r="39" spans="1:62" ht="11.25" customHeight="1" x14ac:dyDescent="0.2">
      <c r="A39" s="7" t="s">
        <v>33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10" t="str">
        <f t="shared" si="2"/>
        <v>FWDEuribor6M#0001</v>
      </c>
      <c r="H39" s="9">
        <v>0</v>
      </c>
      <c r="I39" s="10" t="str">
        <f t="shared" si="14"/>
        <v>EURAB6E15Y_Quote</v>
      </c>
      <c r="J39" s="11" t="str">
        <f>_xll.qlSwapForwardHelper(,I39,2,A39,calendar,D39,E39,F39,$G$36,H39,B39,BaseCurve,,,,trigger)</f>
        <v>obj_005f1#0000</v>
      </c>
      <c r="K39" s="16" t="b">
        <v>1</v>
      </c>
      <c r="L39" s="19">
        <v>10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1" t="e">
        <f>_xll.qlForwardHelperEarliestDate(O39,trigger)</f>
        <v>#VALUE!</v>
      </c>
      <c r="S39" s="61" t="e">
        <f>_xll.qlForwardHelperPillarDate(O39,trigger)</f>
        <v>#VALUE!</v>
      </c>
      <c r="T39" s="80" t="e">
        <f>_xll.qlYieldTSDiscount($X$22,S39)</f>
        <v>#NUM!</v>
      </c>
      <c r="U39" s="80" t="e">
        <v>#VALUE!</v>
      </c>
      <c r="W39" s="35" t="s">
        <v>5</v>
      </c>
      <c r="X39" s="67" t="e">
        <v>#NUM!</v>
      </c>
      <c r="AA39" s="39" t="s">
        <v>86</v>
      </c>
      <c r="AB39" s="40">
        <f>_xll.qlInterestRateIndexFixingDate($X$21,AC39)</f>
        <v>42327</v>
      </c>
      <c r="AC39" s="40">
        <f>_xll.qlCalendarAdvance(calendar,$AC38,AA39,,,trigger)</f>
        <v>42331</v>
      </c>
      <c r="AD39" s="40">
        <f>_xll.qlInterestRateIndexMaturity($X$21,AC39,)</f>
        <v>42513</v>
      </c>
      <c r="AE39" s="43" t="e">
        <f>_xll.qlTenorBasisValue(TenorBasis6M,AC39,_xll.ohTrigger(trigger,$X$36))</f>
        <v>#NUM!</v>
      </c>
      <c r="AF39" s="82">
        <f t="shared" si="4"/>
        <v>2.3659314119586926E-4</v>
      </c>
      <c r="AG39" s="82">
        <f>_xll.qlIndexFixing($X$21,$AB39,TRUE,_xll.ohTrigger(trigger))</f>
        <v>2.3659314119586926E-4</v>
      </c>
      <c r="AH39" s="43" t="e">
        <f>_xll.qlIndexFixing($X$6,$AB39,TRUE,trigger)</f>
        <v>#NUM!</v>
      </c>
      <c r="AI39" s="45" t="e">
        <f t="shared" si="5"/>
        <v>#NUM!</v>
      </c>
      <c r="BI39" s="40">
        <v>42998</v>
      </c>
      <c r="BJ39" s="43" t="e">
        <f>_xll.qlIndexFixing(TenorBasisIndex6M,_xll.qlInterestRateIndexFixingDate(TenorBasisIndex6M,BI39,trigger),TRUE,_xll.ohTrigger(trigger,$X$36))</f>
        <v>#NUM!</v>
      </c>
    </row>
    <row r="40" spans="1:62" ht="11.25" customHeight="1" x14ac:dyDescent="0.2">
      <c r="A40" s="7" t="s">
        <v>34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10" t="str">
        <f t="shared" si="2"/>
        <v>FWDEuribor6M#0001</v>
      </c>
      <c r="H40" s="9">
        <v>0</v>
      </c>
      <c r="I40" s="10" t="str">
        <f t="shared" si="14"/>
        <v>EURAB6E16Y_Quote</v>
      </c>
      <c r="J40" s="11"/>
      <c r="K40" s="16" t="b">
        <v>0</v>
      </c>
      <c r="L40" s="19">
        <v>10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1" t="e">
        <f>_xll.qlForwardHelperEarliestDate(O40,trigger)</f>
        <v>#VALUE!</v>
      </c>
      <c r="S40" s="61" t="e">
        <f>_xll.qlForwardHelperPillarDate(O40,trigger)</f>
        <v>#VALUE!</v>
      </c>
      <c r="T40" s="80" t="e">
        <f>_xll.qlYieldTSDiscount($X$22,S40)</f>
        <v>#NUM!</v>
      </c>
      <c r="U40" s="80" t="e">
        <v>#VALUE!</v>
      </c>
      <c r="W40" s="35" t="s">
        <v>6</v>
      </c>
      <c r="X40" s="67" t="e">
        <v>#NUM!</v>
      </c>
      <c r="AA40" s="39" t="s">
        <v>86</v>
      </c>
      <c r="AB40" s="40">
        <f>_xll.qlInterestRateIndexFixingDate($X$21,AC40)</f>
        <v>42328</v>
      </c>
      <c r="AC40" s="40">
        <f>_xll.qlCalendarAdvance(calendar,$AC39,AA40,,,trigger)</f>
        <v>42332</v>
      </c>
      <c r="AD40" s="40">
        <f>_xll.qlInterestRateIndexMaturity($X$21,AC40,)</f>
        <v>42514</v>
      </c>
      <c r="AE40" s="43" t="e">
        <f>_xll.qlTenorBasisValue(TenorBasis6M,AC40,_xll.ohTrigger(trigger,$X$36))</f>
        <v>#NUM!</v>
      </c>
      <c r="AF40" s="82">
        <f t="shared" si="4"/>
        <v>2.3576293397114419E-4</v>
      </c>
      <c r="AG40" s="82">
        <f>_xll.qlIndexFixing($X$21,$AB40,TRUE,_xll.ohTrigger(trigger))</f>
        <v>2.3576293397114419E-4</v>
      </c>
      <c r="AH40" s="43" t="e">
        <f>_xll.qlIndexFixing($X$6,$AB40,TRUE,trigger)</f>
        <v>#NUM!</v>
      </c>
      <c r="AI40" s="45" t="e">
        <f t="shared" si="5"/>
        <v>#NUM!</v>
      </c>
      <c r="BI40" s="40">
        <v>43026</v>
      </c>
      <c r="BJ40" s="43" t="e">
        <f>_xll.qlIndexFixing(TenorBasisIndex6M,_xll.qlInterestRateIndexFixingDate(TenorBasisIndex6M,BI40,trigger),TRUE,_xll.ohTrigger(trigger,$X$36))</f>
        <v>#NUM!</v>
      </c>
    </row>
    <row r="41" spans="1:62" ht="11.25" customHeight="1" x14ac:dyDescent="0.2">
      <c r="A41" s="7" t="s">
        <v>35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10" t="str">
        <f t="shared" si="2"/>
        <v>FWDEuribor6M#0001</v>
      </c>
      <c r="H41" s="9">
        <v>0</v>
      </c>
      <c r="I41" s="10" t="str">
        <f t="shared" si="14"/>
        <v>EURAB6E17Y_Quote</v>
      </c>
      <c r="J41" s="11"/>
      <c r="K41" s="16" t="b">
        <v>0</v>
      </c>
      <c r="L41" s="19">
        <v>10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1" t="e">
        <f>_xll.qlForwardHelperEarliestDate(O41,trigger)</f>
        <v>#VALUE!</v>
      </c>
      <c r="S41" s="61" t="e">
        <f>_xll.qlForwardHelperPillarDate(O41,trigger)</f>
        <v>#VALUE!</v>
      </c>
      <c r="T41" s="80" t="e">
        <f>_xll.qlYieldTSDiscount($X$22,S41)</f>
        <v>#NUM!</v>
      </c>
      <c r="U41" s="80" t="e">
        <v>#VALUE!</v>
      </c>
      <c r="AA41" s="39" t="s">
        <v>86</v>
      </c>
      <c r="AB41" s="40">
        <f>_xll.qlInterestRateIndexFixingDate($X$21,AC41)</f>
        <v>42331</v>
      </c>
      <c r="AC41" s="40">
        <f>_xll.qlCalendarAdvance(calendar,$AC40,AA41,,,trigger)</f>
        <v>42333</v>
      </c>
      <c r="AD41" s="40">
        <f>_xll.qlInterestRateIndexMaturity($X$21,AC41,)</f>
        <v>42515</v>
      </c>
      <c r="AE41" s="43" t="e">
        <f>_xll.qlTenorBasisValue(TenorBasis6M,AC41,_xll.ohTrigger(trigger,$X$36))</f>
        <v>#NUM!</v>
      </c>
      <c r="AF41" s="82">
        <f t="shared" si="4"/>
        <v>2.3495155244038988E-4</v>
      </c>
      <c r="AG41" s="82">
        <f>_xll.qlIndexFixing($X$21,$AB41,TRUE,_xll.ohTrigger(trigger))</f>
        <v>2.3495155244038988E-4</v>
      </c>
      <c r="AH41" s="43" t="e">
        <f>_xll.qlIndexFixing($X$6,$AB41,TRUE,trigger)</f>
        <v>#NUM!</v>
      </c>
      <c r="AI41" s="45" t="e">
        <f t="shared" si="5"/>
        <v>#NUM!</v>
      </c>
      <c r="BI41" s="40">
        <v>43054</v>
      </c>
      <c r="BJ41" s="43" t="e">
        <f>_xll.qlIndexFixing(TenorBasisIndex6M,_xll.qlInterestRateIndexFixingDate(TenorBasisIndex6M,BI41,trigger),TRUE,_xll.ohTrigger(trigger,$X$36))</f>
        <v>#NUM!</v>
      </c>
    </row>
    <row r="42" spans="1:62" ht="11.25" customHeight="1" x14ac:dyDescent="0.2">
      <c r="A42" s="7" t="s">
        <v>36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10" t="str">
        <f t="shared" si="2"/>
        <v>FWDEuribor6M#0001</v>
      </c>
      <c r="H42" s="9">
        <v>0</v>
      </c>
      <c r="I42" s="10" t="str">
        <f t="shared" si="14"/>
        <v>EURAB6E18Y_Quote</v>
      </c>
      <c r="J42" s="11"/>
      <c r="K42" s="16" t="b">
        <v>0</v>
      </c>
      <c r="L42" s="19">
        <v>10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1" t="e">
        <f>_xll.qlForwardHelperEarliestDate(O42,trigger)</f>
        <v>#VALUE!</v>
      </c>
      <c r="S42" s="61" t="e">
        <f>_xll.qlForwardHelperPillarDate(O42,trigger)</f>
        <v>#VALUE!</v>
      </c>
      <c r="T42" s="80" t="e">
        <f>_xll.qlYieldTSDiscount($X$22,S42)</f>
        <v>#NUM!</v>
      </c>
      <c r="U42" s="80" t="e">
        <v>#VALUE!</v>
      </c>
      <c r="W42" s="35" t="s">
        <v>119</v>
      </c>
      <c r="X42" s="76" t="e">
        <f>_xll.qlTenorBasisYieldTermStructure(,TenorBasis6M,permanent,$X$36,objectoverwrite)</f>
        <v>#NUM!</v>
      </c>
      <c r="AA42" s="39" t="s">
        <v>86</v>
      </c>
      <c r="AB42" s="40">
        <f>_xll.qlInterestRateIndexFixingDate($X$21,AC42)</f>
        <v>42332</v>
      </c>
      <c r="AC42" s="40">
        <f>_xll.qlCalendarAdvance(calendar,$AC41,AA42,,,trigger)</f>
        <v>42334</v>
      </c>
      <c r="AD42" s="40">
        <f>_xll.qlInterestRateIndexMaturity($X$21,AC42,)</f>
        <v>42516</v>
      </c>
      <c r="AE42" s="43" t="e">
        <f>_xll.qlTenorBasisValue(TenorBasis6M,AC42,_xll.ohTrigger(trigger,$X$36))</f>
        <v>#NUM!</v>
      </c>
      <c r="AF42" s="82">
        <f t="shared" si="4"/>
        <v>2.3416372621898695E-4</v>
      </c>
      <c r="AG42" s="82">
        <f>_xll.qlIndexFixing($X$21,$AB42,TRUE,_xll.ohTrigger(trigger))</f>
        <v>2.3416372621898695E-4</v>
      </c>
      <c r="AH42" s="43" t="e">
        <f>_xll.qlIndexFixing($X$6,$AB42,TRUE,trigger)</f>
        <v>#NUM!</v>
      </c>
      <c r="AI42" s="45" t="e">
        <f t="shared" si="5"/>
        <v>#NUM!</v>
      </c>
      <c r="BI42" s="40">
        <v>43089</v>
      </c>
      <c r="BJ42" s="43" t="e">
        <f>_xll.qlIndexFixing(TenorBasisIndex6M,_xll.qlInterestRateIndexFixingDate(TenorBasisIndex6M,BI42,trigger),TRUE,_xll.ohTrigger(trigger,$X$36))</f>
        <v>#NUM!</v>
      </c>
    </row>
    <row r="43" spans="1:62" x14ac:dyDescent="0.2">
      <c r="A43" s="7" t="s">
        <v>37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10" t="str">
        <f t="shared" si="2"/>
        <v>FWDEuribor6M#0001</v>
      </c>
      <c r="H43" s="9">
        <v>0</v>
      </c>
      <c r="I43" s="10" t="str">
        <f t="shared" si="14"/>
        <v>EURAB6E19Y_Quote</v>
      </c>
      <c r="J43" s="11"/>
      <c r="K43" s="16" t="b">
        <v>0</v>
      </c>
      <c r="L43" s="19">
        <v>10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1" t="e">
        <f>_xll.qlForwardHelperEarliestDate(O43,trigger)</f>
        <v>#VALUE!</v>
      </c>
      <c r="S43" s="61" t="e">
        <f>_xll.qlForwardHelperPillarDate(O43,trigger)</f>
        <v>#VALUE!</v>
      </c>
      <c r="T43" s="80" t="e">
        <f>_xll.qlYieldTSDiscount($X$22,S43)</f>
        <v>#NUM!</v>
      </c>
      <c r="U43" s="80" t="e">
        <v>#VALUE!</v>
      </c>
      <c r="W43" s="35" t="s">
        <v>120</v>
      </c>
      <c r="X43" s="77" t="e">
        <f>_xll.qlDiscountCorrectedTermStructure(,X42,_xll.ohPack(RateHelpers),,permanent,,objectoverwrite)</f>
        <v>#VALUE!</v>
      </c>
      <c r="Y43" s="71" t="b">
        <v>0</v>
      </c>
      <c r="AA43" s="39" t="s">
        <v>86</v>
      </c>
      <c r="AB43" s="40">
        <f>_xll.qlInterestRateIndexFixingDate($X$21,AC43)</f>
        <v>42333</v>
      </c>
      <c r="AC43" s="40">
        <f>_xll.qlCalendarAdvance(calendar,$AC42,AA43,,,trigger)</f>
        <v>42335</v>
      </c>
      <c r="AD43" s="40">
        <f>_xll.qlInterestRateIndexMaturity($X$21,AC43,)</f>
        <v>42517</v>
      </c>
      <c r="AE43" s="43" t="e">
        <f>_xll.qlTenorBasisValue(TenorBasis6M,AC43,_xll.ohTrigger(trigger,$X$36))</f>
        <v>#NUM!</v>
      </c>
      <c r="AF43" s="82">
        <f t="shared" si="4"/>
        <v>2.3340418491572798E-4</v>
      </c>
      <c r="AG43" s="82">
        <f>_xll.qlIndexFixing($X$21,$AB43,TRUE,_xll.ohTrigger(trigger))</f>
        <v>2.3340418491572798E-4</v>
      </c>
      <c r="AH43" s="43" t="e">
        <f>_xll.qlIndexFixing($X$6,$AB43,TRUE,trigger)</f>
        <v>#NUM!</v>
      </c>
      <c r="AI43" s="45" t="e">
        <f t="shared" si="5"/>
        <v>#NUM!</v>
      </c>
      <c r="BI43" s="40">
        <v>43117</v>
      </c>
      <c r="BJ43" s="43" t="e">
        <f>_xll.qlIndexFixing(TenorBasisIndex6M,_xll.qlInterestRateIndexFixingDate(TenorBasisIndex6M,BI43,trigger),TRUE,_xll.ohTrigger(trigger,$X$36))</f>
        <v>#NUM!</v>
      </c>
    </row>
    <row r="44" spans="1:62" x14ac:dyDescent="0.2">
      <c r="A44" s="7" t="s">
        <v>38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10" t="str">
        <f t="shared" si="2"/>
        <v>FWDEuribor6M#0001</v>
      </c>
      <c r="H44" s="9">
        <v>0</v>
      </c>
      <c r="I44" s="10" t="str">
        <f t="shared" si="14"/>
        <v>EURAB6E20Y_Quote</v>
      </c>
      <c r="J44" s="11" t="str">
        <f>_xll.qlSwapForwardHelper(,I44,2,A44,calendar,D44,E44,F44,$G$36,H44,B44,BaseCurve,,,,trigger)</f>
        <v>obj_005ca#0001</v>
      </c>
      <c r="K44" s="16" t="b">
        <v>1</v>
      </c>
      <c r="L44" s="19">
        <v>10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1" t="e">
        <f>_xll.qlForwardHelperEarliestDate(O44,trigger)</f>
        <v>#VALUE!</v>
      </c>
      <c r="S44" s="61" t="e">
        <f>_xll.qlForwardHelperPillarDate(O44,trigger)</f>
        <v>#VALUE!</v>
      </c>
      <c r="T44" s="80" t="e">
        <f>_xll.qlYieldTSDiscount($X$22,S44)</f>
        <v>#NUM!</v>
      </c>
      <c r="U44" s="80" t="e">
        <v>#VALUE!</v>
      </c>
      <c r="W44" s="35" t="s">
        <v>138</v>
      </c>
      <c r="X44" s="76" t="str">
        <f>_xll.qlRelinkableHandleYieldTermStructure("Basis"&amp;X20,,permanent,trigger,objectoverwrite)</f>
        <v>Basis6M#0001</v>
      </c>
      <c r="Y44" s="71" t="b">
        <v>0</v>
      </c>
      <c r="AA44" s="39" t="s">
        <v>86</v>
      </c>
      <c r="AB44" s="40">
        <f>_xll.qlInterestRateIndexFixingDate($X$21,AC44)</f>
        <v>42334</v>
      </c>
      <c r="AC44" s="40">
        <f>_xll.qlCalendarAdvance(calendar,$AC43,AA44,,,trigger)</f>
        <v>42338</v>
      </c>
      <c r="AD44" s="40">
        <f>_xll.qlInterestRateIndexMaturity($X$21,AC44,)</f>
        <v>42521</v>
      </c>
      <c r="AE44" s="43" t="e">
        <f>_xll.qlTenorBasisValue(TenorBasis6M,AC44,_xll.ohTrigger(trigger,$X$36))</f>
        <v>#NUM!</v>
      </c>
      <c r="AF44" s="82">
        <f t="shared" si="4"/>
        <v>2.3095146119905181E-4</v>
      </c>
      <c r="AG44" s="82">
        <f>_xll.qlIndexFixing($X$21,$AB44,TRUE,_xll.ohTrigger(trigger))</f>
        <v>2.3095146119905181E-4</v>
      </c>
      <c r="AH44" s="43" t="e">
        <f>_xll.qlIndexFixing($X$6,$AB44,TRUE,trigger)</f>
        <v>#NUM!</v>
      </c>
      <c r="AI44" s="45" t="e">
        <f t="shared" si="5"/>
        <v>#NUM!</v>
      </c>
      <c r="BI44" s="40">
        <v>43152</v>
      </c>
      <c r="BJ44" s="43" t="e">
        <f>_xll.qlIndexFixing(TenorBasisIndex6M,_xll.qlInterestRateIndexFixingDate(TenorBasisIndex6M,BI44,trigger),TRUE,_xll.ohTrigger(trigger,$X$36))</f>
        <v>#NUM!</v>
      </c>
    </row>
    <row r="45" spans="1:62" x14ac:dyDescent="0.2">
      <c r="A45" s="7" t="s">
        <v>39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10" t="str">
        <f t="shared" si="2"/>
        <v>FWDEuribor6M#0001</v>
      </c>
      <c r="H45" s="9">
        <v>0</v>
      </c>
      <c r="I45" s="10" t="str">
        <f t="shared" si="14"/>
        <v>EURAB6E21Y_Quote</v>
      </c>
      <c r="J45" s="11"/>
      <c r="K45" s="16" t="b">
        <v>0</v>
      </c>
      <c r="L45" s="19">
        <v>10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1" t="e">
        <f>_xll.qlForwardHelperEarliestDate(O45,trigger)</f>
        <v>#VALUE!</v>
      </c>
      <c r="S45" s="61" t="e">
        <f>_xll.qlForwardHelperPillarDate(O45,trigger)</f>
        <v>#VALUE!</v>
      </c>
      <c r="T45" s="80" t="e">
        <f>_xll.qlYieldTSDiscount($X$22,S45)</f>
        <v>#NUM!</v>
      </c>
      <c r="U45" s="80" t="e">
        <v>#VALUE!</v>
      </c>
      <c r="W45" s="35" t="s">
        <v>139</v>
      </c>
      <c r="X45" s="77" t="e">
        <f>_xll.qlRelinkableHandleLinkTo(X44,X43)</f>
        <v>#NUM!</v>
      </c>
      <c r="Y45" s="71" t="b">
        <v>0</v>
      </c>
      <c r="AA45" s="39" t="s">
        <v>86</v>
      </c>
      <c r="AB45" s="40">
        <f>_xll.qlInterestRateIndexFixingDate($X$21,AC45)</f>
        <v>42335</v>
      </c>
      <c r="AC45" s="40">
        <f>_xll.qlCalendarAdvance(calendar,$AC44,AA45,,,trigger)</f>
        <v>42339</v>
      </c>
      <c r="AD45" s="40">
        <f>_xll.qlInterestRateIndexMaturity($X$21,AC45,)</f>
        <v>42522</v>
      </c>
      <c r="AE45" s="43" t="e">
        <f>_xll.qlTenorBasisValue(TenorBasis6M,AC45,_xll.ohTrigger(trigger,$X$36))</f>
        <v>#NUM!</v>
      </c>
      <c r="AF45" s="82">
        <f t="shared" si="4"/>
        <v>2.3044662959782999E-4</v>
      </c>
      <c r="AG45" s="82">
        <f>_xll.qlIndexFixing($X$21,$AB45,TRUE,_xll.ohTrigger(trigger))</f>
        <v>2.3044662959782999E-4</v>
      </c>
      <c r="AH45" s="43" t="e">
        <f>_xll.qlIndexFixing($X$6,$AB45,TRUE,trigger)</f>
        <v>#NUM!</v>
      </c>
      <c r="AI45" s="45" t="e">
        <f t="shared" si="5"/>
        <v>#NUM!</v>
      </c>
      <c r="BI45" s="40">
        <v>43180</v>
      </c>
      <c r="BJ45" s="43" t="e">
        <f>_xll.qlIndexFixing(TenorBasisIndex6M,_xll.qlInterestRateIndexFixingDate(TenorBasisIndex6M,BI45,trigger),TRUE,_xll.ohTrigger(trigger,$X$36))</f>
        <v>#NUM!</v>
      </c>
    </row>
    <row r="46" spans="1:62" ht="22.5" x14ac:dyDescent="0.2">
      <c r="A46" s="7" t="s">
        <v>40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10" t="str">
        <f t="shared" si="2"/>
        <v>FWDEuribor6M#0001</v>
      </c>
      <c r="H46" s="9">
        <v>0</v>
      </c>
      <c r="I46" s="10" t="str">
        <f t="shared" si="14"/>
        <v>EURAB6E22Y_Quote</v>
      </c>
      <c r="J46" s="11"/>
      <c r="K46" s="16" t="b">
        <v>0</v>
      </c>
      <c r="L46" s="19">
        <v>10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1" t="e">
        <f>_xll.qlForwardHelperEarliestDate(O46,trigger)</f>
        <v>#VALUE!</v>
      </c>
      <c r="S46" s="61" t="e">
        <f>_xll.qlForwardHelperPillarDate(O46,trigger)</f>
        <v>#VALUE!</v>
      </c>
      <c r="T46" s="80" t="e">
        <f>_xll.qlYieldTSDiscount($X$22,S46)</f>
        <v>#NUM!</v>
      </c>
      <c r="U46" s="80" t="e">
        <v>#VALUE!</v>
      </c>
      <c r="W46" s="35" t="s">
        <v>127</v>
      </c>
      <c r="X46" s="76" t="str">
        <f>_xll.qlEuribor("BasisIndex"&amp;X20,$X$20,$X$44,permanent,trigger,objectoverwrite)</f>
        <v>BasisIndex6M#0001</v>
      </c>
      <c r="Y46" s="72" t="b">
        <v>0</v>
      </c>
      <c r="AA46" s="39" t="s">
        <v>86</v>
      </c>
      <c r="AB46" s="40">
        <f>_xll.qlInterestRateIndexFixingDate($X$21,AC46)</f>
        <v>42338</v>
      </c>
      <c r="AC46" s="40">
        <f>_xll.qlCalendarAdvance(calendar,$AC45,AA46,,,trigger)</f>
        <v>42340</v>
      </c>
      <c r="AD46" s="40">
        <f>_xll.qlInterestRateIndexMaturity($X$21,AC46,)</f>
        <v>42523</v>
      </c>
      <c r="AE46" s="43" t="e">
        <f>_xll.qlTenorBasisValue(TenorBasis6M,AC46,_xll.ohTrigger(trigger,$X$36))</f>
        <v>#NUM!</v>
      </c>
      <c r="AF46" s="82">
        <f t="shared" si="4"/>
        <v>2.300000000002619E-4</v>
      </c>
      <c r="AG46" s="82">
        <f>_xll.qlIndexFixing($X$21,$AB46,TRUE,_xll.ohTrigger(trigger))</f>
        <v>2.300000000002619E-4</v>
      </c>
      <c r="AH46" s="43" t="e">
        <f>_xll.qlIndexFixing($X$6,$AB46,TRUE,trigger)</f>
        <v>#NUM!</v>
      </c>
      <c r="AI46" s="45" t="e">
        <f t="shared" si="5"/>
        <v>#NUM!</v>
      </c>
      <c r="BI46" s="41">
        <v>43208</v>
      </c>
      <c r="BJ46" s="44" t="e">
        <f>_xll.qlIndexFixing(TenorBasisIndex6M,_xll.qlInterestRateIndexFixingDate(TenorBasisIndex6M,BI46,trigger),TRUE,_xll.ohTrigger(trigger,$X$36))</f>
        <v>#NUM!</v>
      </c>
    </row>
    <row r="47" spans="1:62" x14ac:dyDescent="0.2">
      <c r="A47" s="7" t="s">
        <v>41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10" t="str">
        <f t="shared" si="2"/>
        <v>FWDEuribor6M#0001</v>
      </c>
      <c r="H47" s="9">
        <v>0</v>
      </c>
      <c r="I47" s="10" t="str">
        <f t="shared" si="14"/>
        <v>EURAB6E23Y_Quote</v>
      </c>
      <c r="J47" s="11"/>
      <c r="K47" s="16" t="b">
        <v>0</v>
      </c>
      <c r="L47" s="19">
        <v>10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1" t="e">
        <f>_xll.qlForwardHelperEarliestDate(O47,trigger)</f>
        <v>#VALUE!</v>
      </c>
      <c r="S47" s="61" t="e">
        <f>_xll.qlForwardHelperPillarDate(O47,trigger)</f>
        <v>#VALUE!</v>
      </c>
      <c r="T47" s="80" t="e">
        <f>_xll.qlYieldTSDiscount($X$22,S47)</f>
        <v>#NUM!</v>
      </c>
      <c r="U47" s="80" t="e">
        <v>#VALUE!</v>
      </c>
      <c r="AA47" s="39" t="s">
        <v>86</v>
      </c>
      <c r="AB47" s="40">
        <f>_xll.qlInterestRateIndexFixingDate($X$21,AC47)</f>
        <v>42339</v>
      </c>
      <c r="AC47" s="40">
        <f>_xll.qlCalendarAdvance(calendar,$AC46,AA47,,,trigger)</f>
        <v>42341</v>
      </c>
      <c r="AD47" s="40">
        <f>_xll.qlInterestRateIndexMaturity($X$21,AC47,)</f>
        <v>42524</v>
      </c>
      <c r="AE47" s="43" t="e">
        <f>_xll.qlTenorBasisValue(TenorBasis6M,AC47,_xll.ohTrigger(trigger,$X$36))</f>
        <v>#NUM!</v>
      </c>
      <c r="AF47" s="82">
        <f t="shared" si="4"/>
        <v>2.2961495160403423E-4</v>
      </c>
      <c r="AG47" s="82">
        <f>_xll.qlIndexFixing($X$21,$AB47,TRUE,_xll.ohTrigger(trigger))</f>
        <v>2.2961495160403423E-4</v>
      </c>
      <c r="AH47" s="43" t="e">
        <f>_xll.qlIndexFixing($X$6,$AB47,TRUE,trigger)</f>
        <v>#NUM!</v>
      </c>
      <c r="AI47" s="45" t="e">
        <f t="shared" si="5"/>
        <v>#NUM!</v>
      </c>
    </row>
    <row r="48" spans="1:62" x14ac:dyDescent="0.2">
      <c r="A48" s="7" t="s">
        <v>42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10" t="str">
        <f t="shared" si="2"/>
        <v>FWDEuribor6M#0001</v>
      </c>
      <c r="H48" s="9">
        <v>0</v>
      </c>
      <c r="I48" s="10" t="str">
        <f t="shared" si="14"/>
        <v>EURAB6E24Y_Quote</v>
      </c>
      <c r="J48" s="11"/>
      <c r="K48" s="16" t="b">
        <v>0</v>
      </c>
      <c r="L48" s="19">
        <v>10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1" t="e">
        <f>_xll.qlForwardHelperEarliestDate(O48,trigger)</f>
        <v>#VALUE!</v>
      </c>
      <c r="S48" s="61" t="e">
        <f>_xll.qlForwardHelperPillarDate(O48,trigger)</f>
        <v>#VALUE!</v>
      </c>
      <c r="T48" s="80" t="e">
        <f>_xll.qlYieldTSDiscount($X$22,S48)</f>
        <v>#NUM!</v>
      </c>
      <c r="U48" s="80" t="e">
        <v>#VALUE!</v>
      </c>
      <c r="W48" s="1" t="s">
        <v>117</v>
      </c>
      <c r="Y48" s="1" t="str">
        <f ca="1">_xll.ohRangeRetrieveError(X36)</f>
        <v>qlTenorBasisCalibrate - Error retrieving object with id 'obj_00598' - unable to convert reference to type 'class QuantLibAddin::RateHelper'</v>
      </c>
      <c r="AA48" s="39" t="s">
        <v>86</v>
      </c>
      <c r="AB48" s="40">
        <f>_xll.qlInterestRateIndexFixingDate($X$21,AC48)</f>
        <v>42340</v>
      </c>
      <c r="AC48" s="40">
        <f>_xll.qlCalendarAdvance(calendar,$AC47,AA48,,,trigger)</f>
        <v>42342</v>
      </c>
      <c r="AD48" s="40">
        <f>_xll.qlInterestRateIndexMaturity($X$21,AC48,)</f>
        <v>42527</v>
      </c>
      <c r="AE48" s="43" t="e">
        <f>_xll.qlTenorBasisValue(TenorBasis6M,AC48,_xll.ohTrigger(trigger,$X$36))</f>
        <v>#NUM!</v>
      </c>
      <c r="AF48" s="82">
        <f t="shared" si="4"/>
        <v>2.2957357840693141E-4</v>
      </c>
      <c r="AG48" s="82">
        <f>_xll.qlIndexFixing($X$21,$AB48,TRUE,_xll.ohTrigger(trigger))</f>
        <v>2.2957357840693141E-4</v>
      </c>
      <c r="AH48" s="43" t="e">
        <f>_xll.qlIndexFixing($X$6,$AB48,TRUE,trigger)</f>
        <v>#NUM!</v>
      </c>
      <c r="AI48" s="45" t="e">
        <f t="shared" si="5"/>
        <v>#NUM!</v>
      </c>
    </row>
    <row r="49" spans="1:35" x14ac:dyDescent="0.2">
      <c r="A49" s="7" t="s">
        <v>43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10" t="str">
        <f t="shared" si="2"/>
        <v>FWDEuribor6M#0001</v>
      </c>
      <c r="H49" s="9">
        <v>0</v>
      </c>
      <c r="I49" s="10" t="str">
        <f t="shared" si="14"/>
        <v>EURAB6E25Y_Quote</v>
      </c>
      <c r="J49" s="11" t="str">
        <f>_xll.qlSwapForwardHelper(,I49,2,A49,calendar,D49,E49,F49,$G$36,H49,B49,BaseCurve,,,,trigger)</f>
        <v>obj_005d3#0001</v>
      </c>
      <c r="K49" s="16" t="b">
        <v>1</v>
      </c>
      <c r="L49" s="19">
        <v>10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1" t="e">
        <f>_xll.qlForwardHelperEarliestDate(O49,trigger)</f>
        <v>#VALUE!</v>
      </c>
      <c r="S49" s="61" t="e">
        <f>_xll.qlForwardHelperPillarDate(O49,trigger)</f>
        <v>#VALUE!</v>
      </c>
      <c r="T49" s="80" t="e">
        <f>_xll.qlYieldTSDiscount($X$22,S49)</f>
        <v>#NUM!</v>
      </c>
      <c r="U49" s="80" t="e">
        <v>#VALUE!</v>
      </c>
      <c r="W49" s="35" t="s">
        <v>112</v>
      </c>
      <c r="X49" s="78" t="e">
        <f>AVERAGE(_xll.ohPack($U$3:$U$72))</f>
        <v>#VALUE!</v>
      </c>
      <c r="AA49" s="39" t="s">
        <v>86</v>
      </c>
      <c r="AB49" s="40">
        <f>_xll.qlInterestRateIndexFixingDate($X$21,AC49)</f>
        <v>42341</v>
      </c>
      <c r="AC49" s="40">
        <f>_xll.qlCalendarAdvance(calendar,$AC48,AA49,,,trigger)</f>
        <v>42345</v>
      </c>
      <c r="AD49" s="40">
        <f>_xll.qlInterestRateIndexMaturity($X$21,AC49,)</f>
        <v>42528</v>
      </c>
      <c r="AE49" s="43" t="e">
        <f>_xll.qlTenorBasisValue(TenorBasis6M,AC49,_xll.ohTrigger(trigger,$X$36))</f>
        <v>#NUM!</v>
      </c>
      <c r="AF49" s="82">
        <f t="shared" si="4"/>
        <v>2.2863894492702603E-4</v>
      </c>
      <c r="AG49" s="82">
        <f>_xll.qlIndexFixing($X$21,$AB49,TRUE,_xll.ohTrigger(trigger))</f>
        <v>2.2863894492702603E-4</v>
      </c>
      <c r="AH49" s="43" t="e">
        <f>_xll.qlIndexFixing($X$6,$AB49,TRUE,trigger)</f>
        <v>#NUM!</v>
      </c>
      <c r="AI49" s="45" t="e">
        <f t="shared" si="5"/>
        <v>#NUM!</v>
      </c>
    </row>
    <row r="50" spans="1:35" x14ac:dyDescent="0.2">
      <c r="A50" s="7" t="s">
        <v>44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10" t="str">
        <f t="shared" si="2"/>
        <v>FWDEuribor6M#0001</v>
      </c>
      <c r="H50" s="9">
        <v>0</v>
      </c>
      <c r="I50" s="10" t="str">
        <f t="shared" si="14"/>
        <v>EURAB6E26Y_Quote</v>
      </c>
      <c r="J50" s="11"/>
      <c r="K50" s="16" t="b">
        <v>0</v>
      </c>
      <c r="L50" s="19">
        <v>10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1" t="e">
        <f>_xll.qlForwardHelperEarliestDate(O50,trigger)</f>
        <v>#VALUE!</v>
      </c>
      <c r="S50" s="61" t="e">
        <f>_xll.qlForwardHelperPillarDate(O50,trigger)</f>
        <v>#VALUE!</v>
      </c>
      <c r="T50" s="80" t="e">
        <f>_xll.qlYieldTSDiscount($X$22,S50)</f>
        <v>#NUM!</v>
      </c>
      <c r="U50" s="80" t="e">
        <v>#VALUE!</v>
      </c>
      <c r="W50" s="35" t="s">
        <v>113</v>
      </c>
      <c r="X50" s="78" t="e">
        <f>MAX(_xll.ohPack($U$3:$U$72))</f>
        <v>#VALUE!</v>
      </c>
      <c r="AA50" s="39" t="s">
        <v>86</v>
      </c>
      <c r="AB50" s="40">
        <f>_xll.qlInterestRateIndexFixingDate($X$21,AC50)</f>
        <v>42342</v>
      </c>
      <c r="AC50" s="40">
        <f>_xll.qlCalendarAdvance(calendar,$AC49,AA50,,,trigger)</f>
        <v>42346</v>
      </c>
      <c r="AD50" s="40">
        <f>_xll.qlInterestRateIndexMaturity($X$21,AC50,)</f>
        <v>42529</v>
      </c>
      <c r="AE50" s="43" t="e">
        <f>_xll.qlTenorBasisValue(TenorBasis6M,AC50,_xll.ohTrigger(trigger,$X$36))</f>
        <v>#NUM!</v>
      </c>
      <c r="AF50" s="82">
        <f t="shared" si="4"/>
        <v>2.2851977239594766E-4</v>
      </c>
      <c r="AG50" s="82">
        <f>_xll.qlIndexFixing($X$21,$AB50,TRUE,_xll.ohTrigger(trigger))</f>
        <v>2.2851977239594766E-4</v>
      </c>
      <c r="AH50" s="43" t="e">
        <f>_xll.qlIndexFixing($X$6,$AB50,TRUE,trigger)</f>
        <v>#NUM!</v>
      </c>
      <c r="AI50" s="45" t="e">
        <f t="shared" si="5"/>
        <v>#NUM!</v>
      </c>
    </row>
    <row r="51" spans="1:35" x14ac:dyDescent="0.2">
      <c r="A51" s="7" t="s">
        <v>45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10" t="str">
        <f t="shared" si="2"/>
        <v>FWDEuribor6M#0001</v>
      </c>
      <c r="H51" s="9">
        <v>0</v>
      </c>
      <c r="I51" s="10" t="str">
        <f t="shared" si="14"/>
        <v>EURAB6E27Y_Quote</v>
      </c>
      <c r="J51" s="11"/>
      <c r="K51" s="16" t="b">
        <v>0</v>
      </c>
      <c r="L51" s="19">
        <v>10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1" t="e">
        <f>_xll.qlForwardHelperEarliestDate(O51,trigger)</f>
        <v>#VALUE!</v>
      </c>
      <c r="S51" s="61" t="e">
        <f>_xll.qlForwardHelperPillarDate(O51,trigger)</f>
        <v>#VALUE!</v>
      </c>
      <c r="T51" s="80" t="e">
        <f>_xll.qlYieldTSDiscount($X$22,S51)</f>
        <v>#NUM!</v>
      </c>
      <c r="U51" s="80" t="e">
        <v>#VALUE!</v>
      </c>
      <c r="W51" s="35" t="s">
        <v>114</v>
      </c>
      <c r="X51" s="76" t="e">
        <f>INDEX(_xll.ohPack($S$3:$U$72),MATCH($X$50,_xll.ohPack($U$3:$U$72),0))</f>
        <v>#VALUE!</v>
      </c>
      <c r="AA51" s="39" t="s">
        <v>86</v>
      </c>
      <c r="AB51" s="40">
        <f>_xll.qlInterestRateIndexFixingDate($X$21,AC51)</f>
        <v>42345</v>
      </c>
      <c r="AC51" s="40">
        <f>_xll.qlCalendarAdvance(calendar,$AC50,AA51,,,trigger)</f>
        <v>42347</v>
      </c>
      <c r="AD51" s="40">
        <f>_xll.qlInterestRateIndexMaturity($X$21,AC51,)</f>
        <v>42530</v>
      </c>
      <c r="AE51" s="43" t="e">
        <f>_xll.qlTenorBasisValue(TenorBasis6M,AC51,_xll.ohTrigger(trigger,$X$36))</f>
        <v>#NUM!</v>
      </c>
      <c r="AF51" s="82">
        <f t="shared" si="4"/>
        <v>2.2844404450335706E-4</v>
      </c>
      <c r="AG51" s="82">
        <f>_xll.qlIndexFixing($X$21,$AB51,TRUE,_xll.ohTrigger(trigger))</f>
        <v>2.2844404450335706E-4</v>
      </c>
      <c r="AH51" s="43" t="e">
        <f>_xll.qlIndexFixing($X$6,$AB51,TRUE,trigger)</f>
        <v>#NUM!</v>
      </c>
      <c r="AI51" s="45" t="e">
        <f t="shared" si="5"/>
        <v>#NUM!</v>
      </c>
    </row>
    <row r="52" spans="1:35" x14ac:dyDescent="0.2">
      <c r="A52" s="7" t="s">
        <v>46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10" t="str">
        <f t="shared" si="2"/>
        <v>FWDEuribor6M#0001</v>
      </c>
      <c r="H52" s="9">
        <v>0</v>
      </c>
      <c r="I52" s="10" t="str">
        <f t="shared" si="14"/>
        <v>EURAB6E28Y_Quote</v>
      </c>
      <c r="J52" s="11"/>
      <c r="K52" s="16" t="b">
        <v>0</v>
      </c>
      <c r="L52" s="19">
        <v>10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1" t="e">
        <f>_xll.qlForwardHelperEarliestDate(O52,trigger)</f>
        <v>#VALUE!</v>
      </c>
      <c r="S52" s="61" t="e">
        <f>_xll.qlForwardHelperPillarDate(O52,trigger)</f>
        <v>#VALUE!</v>
      </c>
      <c r="T52" s="80" t="e">
        <f>_xll.qlYieldTSDiscount($X$22,S52)</f>
        <v>#NUM!</v>
      </c>
      <c r="U52" s="80" t="e">
        <v>#VALUE!</v>
      </c>
      <c r="W52" s="35" t="s">
        <v>115</v>
      </c>
      <c r="X52" s="78" t="e">
        <f>MIN(_xll.ohPack($U$3:$U$72))</f>
        <v>#VALUE!</v>
      </c>
      <c r="AA52" s="39" t="s">
        <v>86</v>
      </c>
      <c r="AB52" s="40">
        <f>_xll.qlInterestRateIndexFixingDate($X$21,AC52)</f>
        <v>42346</v>
      </c>
      <c r="AC52" s="40">
        <f>_xll.qlCalendarAdvance(calendar,$AC51,AA52,,,trigger)</f>
        <v>42348</v>
      </c>
      <c r="AD52" s="40">
        <f>_xll.qlInterestRateIndexMaturity($X$21,AC52,)</f>
        <v>42531</v>
      </c>
      <c r="AE52" s="43" t="e">
        <f>_xll.qlTenorBasisValue(TenorBasis6M,AC52,_xll.ohTrigger(trigger,$X$36))</f>
        <v>#NUM!</v>
      </c>
      <c r="AF52" s="82">
        <f t="shared" si="4"/>
        <v>2.2840851774761218E-4</v>
      </c>
      <c r="AG52" s="82">
        <f>_xll.qlIndexFixing($X$21,$AB52,TRUE,_xll.ohTrigger(trigger))</f>
        <v>2.2840851774761218E-4</v>
      </c>
      <c r="AH52" s="43" t="e">
        <f>_xll.qlIndexFixing($X$6,$AB52,TRUE,trigger)</f>
        <v>#NUM!</v>
      </c>
      <c r="AI52" s="45" t="e">
        <f t="shared" si="5"/>
        <v>#NUM!</v>
      </c>
    </row>
    <row r="53" spans="1:35" x14ac:dyDescent="0.2">
      <c r="A53" s="7" t="s">
        <v>47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10" t="str">
        <f t="shared" si="2"/>
        <v>FWDEuribor6M#0001</v>
      </c>
      <c r="H53" s="9">
        <v>0</v>
      </c>
      <c r="I53" s="10" t="str">
        <f t="shared" si="14"/>
        <v>EURAB6E29Y_Quote</v>
      </c>
      <c r="J53" s="11"/>
      <c r="K53" s="16" t="b">
        <v>0</v>
      </c>
      <c r="L53" s="19">
        <v>10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1" t="e">
        <f>_xll.qlForwardHelperEarliestDate(O53,trigger)</f>
        <v>#VALUE!</v>
      </c>
      <c r="S53" s="61" t="e">
        <f>_xll.qlForwardHelperPillarDate(O53,trigger)</f>
        <v>#VALUE!</v>
      </c>
      <c r="T53" s="80" t="e">
        <f>_xll.qlYieldTSDiscount($X$22,S53)</f>
        <v>#NUM!</v>
      </c>
      <c r="U53" s="80" t="e">
        <v>#VALUE!</v>
      </c>
      <c r="W53" s="35" t="s">
        <v>116</v>
      </c>
      <c r="X53" s="76" t="e">
        <f>INDEX(_xll.ohPack($S$3:$U$72),MATCH($X$52,_xll.ohPack($U$3:$U$72),0))</f>
        <v>#VALUE!</v>
      </c>
      <c r="AA53" s="39" t="s">
        <v>86</v>
      </c>
      <c r="AB53" s="40">
        <f>_xll.qlInterestRateIndexFixingDate($X$21,AC53)</f>
        <v>42347</v>
      </c>
      <c r="AC53" s="40">
        <f>_xll.qlCalendarAdvance(calendar,$AC52,AA53,,,trigger)</f>
        <v>42349</v>
      </c>
      <c r="AD53" s="40">
        <f>_xll.qlInterestRateIndexMaturity($X$21,AC53,)</f>
        <v>42534</v>
      </c>
      <c r="AE53" s="43" t="e">
        <f>_xll.qlTenorBasisValue(TenorBasis6M,AC53,_xll.ohTrigger(trigger,$X$36))</f>
        <v>#NUM!</v>
      </c>
      <c r="AF53" s="82">
        <f t="shared" si="4"/>
        <v>2.2959760043540594E-4</v>
      </c>
      <c r="AG53" s="82">
        <f>_xll.qlIndexFixing($X$21,$AB53,TRUE,_xll.ohTrigger(trigger))</f>
        <v>2.2959760043540594E-4</v>
      </c>
      <c r="AH53" s="43" t="e">
        <f>_xll.qlIndexFixing($X$6,$AB53,TRUE,trigger)</f>
        <v>#NUM!</v>
      </c>
      <c r="AI53" s="45" t="e">
        <f t="shared" si="5"/>
        <v>#NUM!</v>
      </c>
    </row>
    <row r="54" spans="1:35" x14ac:dyDescent="0.2">
      <c r="A54" s="7" t="s">
        <v>48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10" t="str">
        <f t="shared" si="2"/>
        <v>FWDEuribor6M#0001</v>
      </c>
      <c r="H54" s="9">
        <v>0</v>
      </c>
      <c r="I54" s="10" t="str">
        <f t="shared" si="14"/>
        <v>EURAB6E30Y_Quote</v>
      </c>
      <c r="J54" s="11" t="str">
        <f>_xll.qlSwapForwardHelper(,I54,2,A54,calendar,D54,E54,F54,$G$36,H54,B54,BaseCurve,,,,trigger)</f>
        <v>obj_005dc#0001</v>
      </c>
      <c r="K54" s="16" t="b">
        <v>0</v>
      </c>
      <c r="L54" s="19">
        <v>10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1" t="e">
        <f>_xll.qlForwardHelperEarliestDate(O54,trigger)</f>
        <v>#VALUE!</v>
      </c>
      <c r="S54" s="61" t="e">
        <f>_xll.qlForwardHelperPillarDate(O54,trigger)</f>
        <v>#VALUE!</v>
      </c>
      <c r="T54" s="80" t="e">
        <f>_xll.qlYieldTSDiscount($X$22,S54)</f>
        <v>#NUM!</v>
      </c>
      <c r="U54" s="80" t="e">
        <v>#VALUE!</v>
      </c>
      <c r="AA54" s="39" t="s">
        <v>86</v>
      </c>
      <c r="AB54" s="40">
        <f>_xll.qlInterestRateIndexFixingDate($X$21,AC54)</f>
        <v>42348</v>
      </c>
      <c r="AC54" s="40">
        <f>_xll.qlCalendarAdvance(calendar,$AC53,AA54,,,trigger)</f>
        <v>42352</v>
      </c>
      <c r="AD54" s="40">
        <f>_xll.qlInterestRateIndexMaturity($X$21,AC54,)</f>
        <v>42535</v>
      </c>
      <c r="AE54" s="43" t="e">
        <f>_xll.qlTenorBasisValue(TenorBasis6M,AC54,_xll.ohTrigger(trigger,$X$36))</f>
        <v>#NUM!</v>
      </c>
      <c r="AF54" s="82">
        <f t="shared" si="4"/>
        <v>2.2860355214455075E-4</v>
      </c>
      <c r="AG54" s="82">
        <f>_xll.qlIndexFixing($X$21,$AB54,TRUE,_xll.ohTrigger(trigger))</f>
        <v>2.2860355214455075E-4</v>
      </c>
      <c r="AH54" s="43" t="e">
        <f>_xll.qlIndexFixing($X$6,$AB54,TRUE,trigger)</f>
        <v>#NUM!</v>
      </c>
      <c r="AI54" s="45" t="e">
        <f t="shared" si="5"/>
        <v>#NUM!</v>
      </c>
    </row>
    <row r="55" spans="1:35" x14ac:dyDescent="0.2">
      <c r="A55" s="7" t="s">
        <v>49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10" t="str">
        <f t="shared" si="2"/>
        <v>FWDEuribor6M#0001</v>
      </c>
      <c r="H55" s="9">
        <v>0</v>
      </c>
      <c r="I55" s="10" t="str">
        <f t="shared" si="14"/>
        <v>EURAB6E35Y_Quote</v>
      </c>
      <c r="J55" s="11" t="str">
        <f>_xll.qlSwapForwardHelper(,I55,2,A55,calendar,D55,E55,F55,$G$36,H55,B55,BaseCurve,,,,trigger)</f>
        <v>obj_005c2#0001</v>
      </c>
      <c r="K55" s="16" t="b">
        <v>0</v>
      </c>
      <c r="L55" s="19">
        <v>10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1" t="e">
        <f>_xll.qlForwardHelperEarliestDate(O55,trigger)</f>
        <v>#VALUE!</v>
      </c>
      <c r="S55" s="61" t="e">
        <f>_xll.qlForwardHelperPillarDate(O55,trigger)</f>
        <v>#VALUE!</v>
      </c>
      <c r="T55" s="80" t="e">
        <f>_xll.qlYieldTSDiscount($X$22,S55)</f>
        <v>#NUM!</v>
      </c>
      <c r="U55" s="80" t="e">
        <v>#VALUE!</v>
      </c>
      <c r="AA55" s="39" t="s">
        <v>86</v>
      </c>
      <c r="AB55" s="40">
        <f>_xll.qlInterestRateIndexFixingDate($X$21,AC55)</f>
        <v>42349</v>
      </c>
      <c r="AC55" s="40">
        <f>_xll.qlCalendarAdvance(calendar,$AC54,AA55,,,trigger)</f>
        <v>42353</v>
      </c>
      <c r="AD55" s="40">
        <f>_xll.qlInterestRateIndexMaturity($X$21,AC55,)</f>
        <v>42536</v>
      </c>
      <c r="AE55" s="43" t="e">
        <f>_xll.qlTenorBasisValue(TenorBasis6M,AC55,_xll.ohTrigger(trigger,$X$36))</f>
        <v>#NUM!</v>
      </c>
      <c r="AF55" s="82">
        <f t="shared" si="4"/>
        <v>2.2872037862571741E-4</v>
      </c>
      <c r="AG55" s="82">
        <f>_xll.qlIndexFixing($X$21,$AB55,TRUE,_xll.ohTrigger(trigger))</f>
        <v>2.2872037862571741E-4</v>
      </c>
      <c r="AH55" s="43" t="e">
        <f>_xll.qlIndexFixing($X$6,$AB55,TRUE,trigger)</f>
        <v>#NUM!</v>
      </c>
      <c r="AI55" s="45" t="e">
        <f t="shared" si="5"/>
        <v>#NUM!</v>
      </c>
    </row>
    <row r="56" spans="1:35" x14ac:dyDescent="0.2">
      <c r="A56" s="7" t="s">
        <v>50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10" t="str">
        <f t="shared" si="2"/>
        <v>FWDEuribor6M#0001</v>
      </c>
      <c r="H56" s="9">
        <v>0</v>
      </c>
      <c r="I56" s="10" t="str">
        <f t="shared" si="14"/>
        <v>EURAB6E40Y_Quote</v>
      </c>
      <c r="J56" s="11" t="str">
        <f>_xll.qlSwapForwardHelper(,I56,2,A56,calendar,D56,E56,F56,$G$36,H56,B56,BaseCurve,,,,trigger)</f>
        <v>obj_005cb#0001</v>
      </c>
      <c r="K56" s="16" t="b">
        <v>0</v>
      </c>
      <c r="L56" s="19">
        <v>10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1" t="e">
        <f>_xll.qlForwardHelperEarliestDate(O56,trigger)</f>
        <v>#VALUE!</v>
      </c>
      <c r="S56" s="61" t="e">
        <f>_xll.qlForwardHelperPillarDate(O56,trigger)</f>
        <v>#VALUE!</v>
      </c>
      <c r="T56" s="80" t="e">
        <f>_xll.qlYieldTSDiscount($X$22,S56)</f>
        <v>#NUM!</v>
      </c>
      <c r="U56" s="80" t="e">
        <v>#VALUE!</v>
      </c>
      <c r="AA56" s="39" t="s">
        <v>86</v>
      </c>
      <c r="AB56" s="40">
        <f>_xll.qlInterestRateIndexFixingDate($X$21,AC56)</f>
        <v>42352</v>
      </c>
      <c r="AC56" s="40">
        <f>_xll.qlCalendarAdvance(calendar,$AC55,AA56,,,trigger)</f>
        <v>42354</v>
      </c>
      <c r="AD56" s="40">
        <f>_xll.qlInterestRateIndexMaturity($X$21,AC56,)</f>
        <v>42537</v>
      </c>
      <c r="AE56" s="43" t="e">
        <f>_xll.qlTenorBasisValue(TenorBasis6M,AC56,_xll.ohTrigger(trigger,$X$36))</f>
        <v>#NUM!</v>
      </c>
      <c r="AF56" s="82">
        <f t="shared" si="4"/>
        <v>2.2885794527406338E-4</v>
      </c>
      <c r="AG56" s="82">
        <f>_xll.qlIndexFixing($X$21,$AB56,TRUE,_xll.ohTrigger(trigger))</f>
        <v>2.2885794527406338E-4</v>
      </c>
      <c r="AH56" s="43" t="e">
        <f>_xll.qlIndexFixing($X$6,$AB56,TRUE,trigger)</f>
        <v>#NUM!</v>
      </c>
      <c r="AI56" s="45" t="e">
        <f t="shared" si="5"/>
        <v>#NUM!</v>
      </c>
    </row>
    <row r="57" spans="1:35" x14ac:dyDescent="0.2">
      <c r="A57" s="7" t="s">
        <v>51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10" t="str">
        <f t="shared" si="2"/>
        <v>FWDEuribor6M#0001</v>
      </c>
      <c r="H57" s="9">
        <v>0</v>
      </c>
      <c r="I57" s="10" t="str">
        <f t="shared" si="14"/>
        <v>EURAB6E50Y_Quote</v>
      </c>
      <c r="J57" s="11" t="str">
        <f>_xll.qlSwapForwardHelper(,I57,2,A57,calendar,D57,E57,F57,$G$36,H57,B57,BaseCurve,,,,trigger)</f>
        <v>obj_005d4#0001</v>
      </c>
      <c r="K57" s="16" t="b">
        <v>0</v>
      </c>
      <c r="L57" s="19">
        <v>10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1" t="e">
        <f>_xll.qlForwardHelperEarliestDate(O57,trigger)</f>
        <v>#VALUE!</v>
      </c>
      <c r="S57" s="61" t="e">
        <f>_xll.qlForwardHelperPillarDate(O57,trigger)</f>
        <v>#VALUE!</v>
      </c>
      <c r="T57" s="80" t="e">
        <f>_xll.qlYieldTSDiscount($X$22,S57)</f>
        <v>#NUM!</v>
      </c>
      <c r="U57" s="80" t="e">
        <v>#VALUE!</v>
      </c>
      <c r="AA57" s="39" t="s">
        <v>86</v>
      </c>
      <c r="AB57" s="40">
        <f>_xll.qlInterestRateIndexFixingDate($X$21,AC57)</f>
        <v>42353</v>
      </c>
      <c r="AC57" s="40">
        <f>_xll.qlCalendarAdvance(calendar,$AC56,AA57,,,trigger)</f>
        <v>42355</v>
      </c>
      <c r="AD57" s="40">
        <f>_xll.qlInterestRateIndexMaturity($X$21,AC57,)</f>
        <v>42538</v>
      </c>
      <c r="AE57" s="43" t="e">
        <f>_xll.qlTenorBasisValue(TenorBasis6M,AC57,_xll.ohTrigger(trigger,$X$36))</f>
        <v>#NUM!</v>
      </c>
      <c r="AF57" s="82">
        <f t="shared" si="4"/>
        <v>2.2901300859493547E-4</v>
      </c>
      <c r="AG57" s="82">
        <f>_xll.qlIndexFixing($X$21,$AB57,TRUE,_xll.ohTrigger(trigger))</f>
        <v>2.2901300859493547E-4</v>
      </c>
      <c r="AH57" s="43" t="e">
        <f>_xll.qlIndexFixing($X$6,$AB57,TRUE,trigger)</f>
        <v>#NUM!</v>
      </c>
      <c r="AI57" s="45" t="e">
        <f t="shared" si="5"/>
        <v>#NUM!</v>
      </c>
    </row>
    <row r="58" spans="1:35" x14ac:dyDescent="0.2">
      <c r="A58" s="8" t="s">
        <v>52</v>
      </c>
      <c r="B58" s="8" t="s">
        <v>12</v>
      </c>
      <c r="C58" s="64"/>
      <c r="D58" s="8" t="s">
        <v>15</v>
      </c>
      <c r="E58" s="8" t="s">
        <v>14</v>
      </c>
      <c r="F58" s="8" t="s">
        <v>16</v>
      </c>
      <c r="G58" s="13" t="str">
        <f t="shared" si="2"/>
        <v>FWDEuribor6M#0001</v>
      </c>
      <c r="H58" s="12">
        <v>0</v>
      </c>
      <c r="I58" s="13" t="str">
        <f t="shared" si="14"/>
        <v>EURAB6E60Y_Quote</v>
      </c>
      <c r="J58" s="14" t="str">
        <f>_xll.qlSwapForwardHelper(,I58,2,A58,calendar,D58,E58,F58,$G$36,H58,B58,BaseCurve,,,,trigger)</f>
        <v>obj_005dd#0001</v>
      </c>
      <c r="K58" s="17" t="b">
        <v>0</v>
      </c>
      <c r="L58" s="20">
        <v>10</v>
      </c>
      <c r="M58" s="20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1" t="e">
        <f>_xll.qlForwardHelperEarliestDate(O58,trigger)</f>
        <v>#VALUE!</v>
      </c>
      <c r="S58" s="61" t="e">
        <f>_xll.qlForwardHelperPillarDate(O58,trigger)</f>
        <v>#VALUE!</v>
      </c>
      <c r="T58" s="80" t="e">
        <f>_xll.qlYieldTSDiscount($X$22,S58)</f>
        <v>#NUM!</v>
      </c>
      <c r="U58" s="80" t="e">
        <v>#VALUE!</v>
      </c>
      <c r="AA58" s="39" t="s">
        <v>86</v>
      </c>
      <c r="AB58" s="40">
        <f>_xll.qlInterestRateIndexFixingDate($X$21,AC58)</f>
        <v>42354</v>
      </c>
      <c r="AC58" s="40">
        <f>_xll.qlCalendarAdvance(calendar,$AC57,AA58,,,trigger)</f>
        <v>42356</v>
      </c>
      <c r="AD58" s="40">
        <f>_xll.qlInterestRateIndexMaturity($X$21,AC58,)</f>
        <v>42541</v>
      </c>
      <c r="AE58" s="43" t="e">
        <f>_xll.qlTenorBasisValue(TenorBasis6M,AC58,_xll.ohTrigger(trigger,$X$36))</f>
        <v>#NUM!</v>
      </c>
      <c r="AF58" s="82">
        <f t="shared" si="4"/>
        <v>2.3066603302018969E-4</v>
      </c>
      <c r="AG58" s="82">
        <f>_xll.qlIndexFixing($X$21,$AB58,TRUE,_xll.ohTrigger(trigger))</f>
        <v>2.3066603302018969E-4</v>
      </c>
      <c r="AH58" s="43" t="e">
        <f>_xll.qlIndexFixing($X$6,$AB58,TRUE,trigger)</f>
        <v>#NUM!</v>
      </c>
      <c r="AI58" s="45" t="e">
        <f t="shared" si="5"/>
        <v>#NUM!</v>
      </c>
    </row>
    <row r="59" spans="1:35" x14ac:dyDescent="0.2">
      <c r="A59" s="7" t="s">
        <v>48</v>
      </c>
      <c r="B59" s="7" t="s">
        <v>33</v>
      </c>
      <c r="C59" s="63"/>
      <c r="D59" s="7" t="s">
        <v>15</v>
      </c>
      <c r="E59" s="7" t="s">
        <v>14</v>
      </c>
      <c r="F59" s="7" t="s">
        <v>16</v>
      </c>
      <c r="G59" s="10" t="str">
        <f t="shared" si="2"/>
        <v>FWDEuribor6M#0001</v>
      </c>
      <c r="H59" s="9">
        <v>0</v>
      </c>
      <c r="I59" s="10" t="str">
        <f>"EUR"&amp;LEFT(A59,2)&amp;"F"&amp;B59&amp;"_Quote"</f>
        <v>EUR30F15Y_Quote</v>
      </c>
      <c r="J59" s="11" t="str">
        <f>_xll.qlSwapForwardHelper(,I59,2,A59,calendar,D59,E59,F59,$G$36,H59,B59,BaseCurve,,,,trigger)</f>
        <v>obj_005a3#0001</v>
      </c>
      <c r="K59" s="16" t="b">
        <v>0</v>
      </c>
      <c r="L59" s="19">
        <v>10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1" t="e">
        <f>_xll.qlForwardHelperEarliestDate(O59,trigger)</f>
        <v>#VALUE!</v>
      </c>
      <c r="S59" s="61" t="e">
        <f>_xll.qlForwardHelperPillarDate(O59,trigger)</f>
        <v>#VALUE!</v>
      </c>
      <c r="T59" s="80" t="e">
        <f>_xll.qlYieldTSDiscount($X$22,S59)</f>
        <v>#NUM!</v>
      </c>
      <c r="U59" s="80" t="e">
        <v>#VALUE!</v>
      </c>
      <c r="AA59" s="39" t="s">
        <v>86</v>
      </c>
      <c r="AB59" s="40">
        <f>_xll.qlInterestRateIndexFixingDate($X$21,AC59)</f>
        <v>42355</v>
      </c>
      <c r="AC59" s="40">
        <f>_xll.qlCalendarAdvance(calendar,$AC58,AA59,,,trigger)</f>
        <v>42359</v>
      </c>
      <c r="AD59" s="40">
        <f>_xll.qlInterestRateIndexMaturity($X$21,AC59,)</f>
        <v>42542</v>
      </c>
      <c r="AE59" s="43" t="e">
        <f>_xll.qlTenorBasisValue(TenorBasis6M,AC59,_xll.ohTrigger(trigger,$X$36))</f>
        <v>#NUM!</v>
      </c>
      <c r="AF59" s="82">
        <f t="shared" si="4"/>
        <v>2.2974335872459915E-4</v>
      </c>
      <c r="AG59" s="82">
        <f>_xll.qlIndexFixing($X$21,$AB59,TRUE,_xll.ohTrigger(trigger))</f>
        <v>2.2974335872459915E-4</v>
      </c>
      <c r="AH59" s="43" t="e">
        <f>_xll.qlIndexFixing($X$6,$AB59,TRUE,trigger)</f>
        <v>#NUM!</v>
      </c>
      <c r="AI59" s="45" t="e">
        <f t="shared" si="5"/>
        <v>#NUM!</v>
      </c>
    </row>
    <row r="60" spans="1:35" x14ac:dyDescent="0.2">
      <c r="A60" s="8" t="s">
        <v>48</v>
      </c>
      <c r="B60" s="8" t="s">
        <v>43</v>
      </c>
      <c r="C60" s="65"/>
      <c r="D60" s="8" t="s">
        <v>15</v>
      </c>
      <c r="E60" s="8" t="s">
        <v>14</v>
      </c>
      <c r="F60" s="8" t="s">
        <v>16</v>
      </c>
      <c r="G60" s="13" t="str">
        <f t="shared" si="2"/>
        <v>FWDEuribor6M#0001</v>
      </c>
      <c r="H60" s="12">
        <v>0</v>
      </c>
      <c r="I60" s="13" t="str">
        <f>"EUR"&amp;LEFT(A60,2)&amp;"F"&amp;B60&amp;"_Quote"</f>
        <v>EUR30F25Y_Quote</v>
      </c>
      <c r="J60" s="14" t="str">
        <f>_xll.qlSwapForwardHelper(,I60,2,A60,calendar,D60,E60,F60,$G$36,H60,B60,BaseCurve,,,,trigger)</f>
        <v>obj_0059a#0001</v>
      </c>
      <c r="K60" s="17" t="b">
        <v>0</v>
      </c>
      <c r="L60" s="20">
        <v>10</v>
      </c>
      <c r="M60" s="20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1" t="e">
        <f>_xll.qlForwardHelperEarliestDate(O60,trigger)</f>
        <v>#VALUE!</v>
      </c>
      <c r="S60" s="61" t="e">
        <f>_xll.qlForwardHelperPillarDate(O60,trigger)</f>
        <v>#VALUE!</v>
      </c>
      <c r="T60" s="80" t="e">
        <f>_xll.qlYieldTSDiscount($X$22,S60)</f>
        <v>#NUM!</v>
      </c>
      <c r="U60" s="80" t="e">
        <v>#VALUE!</v>
      </c>
      <c r="AA60" s="39" t="s">
        <v>86</v>
      </c>
      <c r="AB60" s="40">
        <f>_xll.qlInterestRateIndexFixingDate($X$21,AC60)</f>
        <v>42356</v>
      </c>
      <c r="AC60" s="40">
        <f>_xll.qlCalendarAdvance(calendar,$AC59,AA60,,,trigger)</f>
        <v>42360</v>
      </c>
      <c r="AD60" s="40">
        <f>_xll.qlInterestRateIndexMaturity($X$21,AC60,)</f>
        <v>42543</v>
      </c>
      <c r="AE60" s="43" t="e">
        <f>_xll.qlTenorBasisValue(TenorBasis6M,AC60,_xll.ohTrigger(trigger,$X$36))</f>
        <v>#NUM!</v>
      </c>
      <c r="AF60" s="82">
        <f t="shared" si="4"/>
        <v>2.2993725298874081E-4</v>
      </c>
      <c r="AG60" s="82">
        <f>_xll.qlIndexFixing($X$21,$AB60,TRUE,_xll.ohTrigger(trigger))</f>
        <v>2.2993725298874081E-4</v>
      </c>
      <c r="AH60" s="43" t="e">
        <f>_xll.qlIndexFixing($X$6,$AB60,TRUE,trigger)</f>
        <v>#NUM!</v>
      </c>
      <c r="AI60" s="45" t="e">
        <f t="shared" si="5"/>
        <v>#NUM!</v>
      </c>
    </row>
    <row r="61" spans="1:35" x14ac:dyDescent="0.2"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1" t="e">
        <f>_xll.qlForwardHelperEarliestDate(O61,trigger)</f>
        <v>#VALUE!</v>
      </c>
      <c r="S61" s="61" t="e">
        <f>_xll.qlForwardHelperPillarDate(O61,trigger)</f>
        <v>#VALUE!</v>
      </c>
      <c r="T61" s="80" t="e">
        <f>_xll.qlYieldTSDiscount($X$22,S61)</f>
        <v>#NUM!</v>
      </c>
      <c r="U61" s="80" t="e">
        <v>#VALUE!</v>
      </c>
      <c r="AA61" s="39" t="s">
        <v>86</v>
      </c>
      <c r="AB61" s="40">
        <f>_xll.qlInterestRateIndexFixingDate($X$21,AC61)</f>
        <v>42359</v>
      </c>
      <c r="AC61" s="40">
        <f>_xll.qlCalendarAdvance(calendar,$AC60,AA61,,,trigger)</f>
        <v>42361</v>
      </c>
      <c r="AD61" s="40">
        <f>_xll.qlInterestRateIndexMaturity($X$21,AC61,)</f>
        <v>42544</v>
      </c>
      <c r="AE61" s="43" t="e">
        <f>_xll.qlTenorBasisValue(TenorBasis6M,AC61,_xll.ohTrigger(trigger,$X$36))</f>
        <v>#NUM!</v>
      </c>
      <c r="AF61" s="82">
        <f t="shared" si="4"/>
        <v>2.3012918294831649E-4</v>
      </c>
      <c r="AG61" s="82">
        <f>_xll.qlIndexFixing($X$21,$AB61,TRUE,_xll.ohTrigger(trigger))</f>
        <v>2.3012918294831649E-4</v>
      </c>
      <c r="AH61" s="43" t="e">
        <f>_xll.qlIndexFixing($X$6,$AB61,TRUE,trigger)</f>
        <v>#NUM!</v>
      </c>
      <c r="AI61" s="45" t="e">
        <f t="shared" si="5"/>
        <v>#NUM!</v>
      </c>
    </row>
    <row r="62" spans="1:35" x14ac:dyDescent="0.2"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1" t="e">
        <f>_xll.qlForwardHelperEarliestDate(O62,trigger)</f>
        <v>#VALUE!</v>
      </c>
      <c r="S62" s="61" t="e">
        <f>_xll.qlForwardHelperPillarDate(O62,trigger)</f>
        <v>#VALUE!</v>
      </c>
      <c r="T62" s="80" t="e">
        <f>_xll.qlYieldTSDiscount($X$22,S62)</f>
        <v>#NUM!</v>
      </c>
      <c r="U62" s="80" t="e">
        <v>#VALUE!</v>
      </c>
      <c r="AA62" s="39" t="s">
        <v>86</v>
      </c>
      <c r="AB62" s="40">
        <f>_xll.qlInterestRateIndexFixingDate($X$21,AC62)</f>
        <v>42360</v>
      </c>
      <c r="AC62" s="40">
        <f>_xll.qlCalendarAdvance(calendar,$AC61,AA62,,,trigger)</f>
        <v>42362</v>
      </c>
      <c r="AD62" s="40">
        <f>_xll.qlInterestRateIndexMaturity($X$21,AC62,)</f>
        <v>42545</v>
      </c>
      <c r="AE62" s="43" t="e">
        <f>_xll.qlTenorBasisValue(TenorBasis6M,AC62,_xll.ohTrigger(trigger,$X$36))</f>
        <v>#NUM!</v>
      </c>
      <c r="AF62" s="82">
        <f t="shared" si="4"/>
        <v>2.3031590510430488E-4</v>
      </c>
      <c r="AG62" s="82">
        <f>_xll.qlIndexFixing($X$21,$AB62,TRUE,_xll.ohTrigger(trigger))</f>
        <v>2.3031590510430488E-4</v>
      </c>
      <c r="AH62" s="43" t="e">
        <f>_xll.qlIndexFixing($X$6,$AB62,TRUE,trigger)</f>
        <v>#NUM!</v>
      </c>
      <c r="AI62" s="45" t="e">
        <f t="shared" si="5"/>
        <v>#NUM!</v>
      </c>
    </row>
    <row r="63" spans="1:35" x14ac:dyDescent="0.2"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1" t="e">
        <f>_xll.qlForwardHelperEarliestDate(O63,trigger)</f>
        <v>#VALUE!</v>
      </c>
      <c r="S63" s="61" t="e">
        <f>_xll.qlForwardHelperPillarDate(O63,trigger)</f>
        <v>#VALUE!</v>
      </c>
      <c r="T63" s="80" t="e">
        <f>_xll.qlYieldTSDiscount($X$22,S63)</f>
        <v>#NUM!</v>
      </c>
      <c r="U63" s="80" t="e">
        <v>#VALUE!</v>
      </c>
      <c r="AA63" s="39" t="s">
        <v>86</v>
      </c>
      <c r="AB63" s="40">
        <f>_xll.qlInterestRateIndexFixingDate($X$21,AC63)</f>
        <v>42361</v>
      </c>
      <c r="AC63" s="40">
        <f>_xll.qlCalendarAdvance(calendar,$AC62,AA63,,,trigger)</f>
        <v>42366</v>
      </c>
      <c r="AD63" s="40">
        <f>_xll.qlInterestRateIndexMaturity($X$21,AC63,)</f>
        <v>42549</v>
      </c>
      <c r="AE63" s="43" t="e">
        <f>_xll.qlTenorBasisValue(TenorBasis6M,AC63,_xll.ohTrigger(trigger,$X$36))</f>
        <v>#NUM!</v>
      </c>
      <c r="AF63" s="82">
        <f t="shared" si="4"/>
        <v>2.3094584564381789E-4</v>
      </c>
      <c r="AG63" s="82">
        <f>_xll.qlIndexFixing($X$21,$AB63,TRUE,_xll.ohTrigger(trigger))</f>
        <v>2.3094584564381789E-4</v>
      </c>
      <c r="AH63" s="43" t="e">
        <f>_xll.qlIndexFixing($X$6,$AB63,TRUE,trigger)</f>
        <v>#NUM!</v>
      </c>
      <c r="AI63" s="45" t="e">
        <f t="shared" si="5"/>
        <v>#NUM!</v>
      </c>
    </row>
    <row r="64" spans="1:35" x14ac:dyDescent="0.2"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1" t="e">
        <f>_xll.qlForwardHelperEarliestDate(O64,trigger)</f>
        <v>#VALUE!</v>
      </c>
      <c r="S64" s="61" t="e">
        <f>_xll.qlForwardHelperPillarDate(O64,trigger)</f>
        <v>#VALUE!</v>
      </c>
      <c r="T64" s="80" t="e">
        <f>_xll.qlYieldTSDiscount($X$22,S64)</f>
        <v>#NUM!</v>
      </c>
      <c r="U64" s="80" t="e">
        <v>#VALUE!</v>
      </c>
      <c r="AA64" s="39" t="s">
        <v>86</v>
      </c>
      <c r="AB64" s="40">
        <f>_xll.qlInterestRateIndexFixingDate($X$21,AC64)</f>
        <v>42362</v>
      </c>
      <c r="AC64" s="40">
        <f>_xll.qlCalendarAdvance(calendar,$AC63,AA64,,,trigger)</f>
        <v>42367</v>
      </c>
      <c r="AD64" s="40">
        <f>_xll.qlInterestRateIndexMaturity($X$21,AC64,)</f>
        <v>42550</v>
      </c>
      <c r="AE64" s="43" t="e">
        <f>_xll.qlTenorBasisValue(TenorBasis6M,AC64,_xll.ohTrigger(trigger,$X$36))</f>
        <v>#NUM!</v>
      </c>
      <c r="AF64" s="82">
        <f t="shared" si="4"/>
        <v>2.3105787623845512E-4</v>
      </c>
      <c r="AG64" s="82">
        <f>_xll.qlIndexFixing($X$21,$AB64,TRUE,_xll.ohTrigger(trigger))</f>
        <v>2.3105787623845512E-4</v>
      </c>
      <c r="AH64" s="43" t="e">
        <f>_xll.qlIndexFixing($X$6,$AB64,TRUE,trigger)</f>
        <v>#NUM!</v>
      </c>
      <c r="AI64" s="45" t="e">
        <f t="shared" si="5"/>
        <v>#NUM!</v>
      </c>
    </row>
    <row r="65" spans="15:35" x14ac:dyDescent="0.2"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1" t="e">
        <f>_xll.qlForwardHelperEarliestDate(O65,trigger)</f>
        <v>#VALUE!</v>
      </c>
      <c r="S65" s="61" t="e">
        <f>_xll.qlForwardHelperPillarDate(O65,trigger)</f>
        <v>#VALUE!</v>
      </c>
      <c r="T65" s="80" t="e">
        <f>_xll.qlYieldTSDiscount($X$22,S65)</f>
        <v>#NUM!</v>
      </c>
      <c r="U65" s="80" t="e">
        <v>#VALUE!</v>
      </c>
      <c r="AA65" s="39" t="s">
        <v>86</v>
      </c>
      <c r="AB65" s="40">
        <f>_xll.qlInterestRateIndexFixingDate($X$21,AC65)</f>
        <v>42366</v>
      </c>
      <c r="AC65" s="40">
        <f>_xll.qlCalendarAdvance(calendar,$AC64,AA65,,,trigger)</f>
        <v>42368</v>
      </c>
      <c r="AD65" s="40">
        <f>_xll.qlInterestRateIndexMaturity($X$21,AC65,)</f>
        <v>42551</v>
      </c>
      <c r="AE65" s="43" t="e">
        <f>_xll.qlTenorBasisValue(TenorBasis6M,AC65,_xll.ohTrigger(trigger,$X$36))</f>
        <v>#NUM!</v>
      </c>
      <c r="AF65" s="82">
        <f t="shared" si="4"/>
        <v>2.3114523800829524E-4</v>
      </c>
      <c r="AG65" s="82">
        <f>_xll.qlIndexFixing($X$21,$AB65,TRUE,_xll.ohTrigger(trigger))</f>
        <v>2.3114523800829524E-4</v>
      </c>
      <c r="AH65" s="43" t="e">
        <f>_xll.qlIndexFixing($X$6,$AB65,TRUE,trigger)</f>
        <v>#NUM!</v>
      </c>
      <c r="AI65" s="45" t="e">
        <f t="shared" si="5"/>
        <v>#NUM!</v>
      </c>
    </row>
    <row r="66" spans="15:35" x14ac:dyDescent="0.2"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1" t="e">
        <f>_xll.qlForwardHelperEarliestDate(O66,trigger)</f>
        <v>#VALUE!</v>
      </c>
      <c r="S66" s="61" t="e">
        <f>_xll.qlForwardHelperPillarDate(O66,trigger)</f>
        <v>#VALUE!</v>
      </c>
      <c r="T66" s="80" t="e">
        <f>_xll.qlYieldTSDiscount($X$22,S66)</f>
        <v>#NUM!</v>
      </c>
      <c r="U66" s="80" t="e">
        <v>#VALUE!</v>
      </c>
      <c r="AA66" s="39" t="s">
        <v>86</v>
      </c>
      <c r="AB66" s="40">
        <f>_xll.qlInterestRateIndexFixingDate($X$21,AC66)</f>
        <v>42367</v>
      </c>
      <c r="AC66" s="40">
        <f>_xll.qlCalendarAdvance(calendar,$AC65,AA66,,,trigger)</f>
        <v>42369</v>
      </c>
      <c r="AD66" s="40">
        <f>_xll.qlInterestRateIndexMaturity($X$21,AC66,)</f>
        <v>42551</v>
      </c>
      <c r="AE66" s="43" t="e">
        <f>_xll.qlTenorBasisValue(TenorBasis6M,AC66,_xll.ohTrigger(trigger,$X$36))</f>
        <v>#NUM!</v>
      </c>
      <c r="AF66" s="82">
        <f t="shared" si="4"/>
        <v>2.3085745997666185E-4</v>
      </c>
      <c r="AG66" s="82">
        <f>_xll.qlIndexFixing($X$21,$AB66,TRUE,_xll.ohTrigger(trigger))</f>
        <v>2.3085745997666185E-4</v>
      </c>
      <c r="AH66" s="43" t="e">
        <f>_xll.qlIndexFixing($X$6,$AB66,TRUE,trigger)</f>
        <v>#NUM!</v>
      </c>
      <c r="AI66" s="45" t="e">
        <f t="shared" si="5"/>
        <v>#NUM!</v>
      </c>
    </row>
    <row r="67" spans="15:35" x14ac:dyDescent="0.2"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1" t="e">
        <f>_xll.qlForwardHelperEarliestDate(O67,trigger)</f>
        <v>#VALUE!</v>
      </c>
      <c r="S67" s="61" t="e">
        <f>_xll.qlForwardHelperPillarDate(O67,trigger)</f>
        <v>#VALUE!</v>
      </c>
      <c r="T67" s="80" t="e">
        <f>_xll.qlYieldTSDiscount($X$22,S67)</f>
        <v>#NUM!</v>
      </c>
      <c r="U67" s="80" t="e">
        <v>#VALUE!</v>
      </c>
      <c r="AA67" s="39" t="s">
        <v>86</v>
      </c>
      <c r="AB67" s="40">
        <f>_xll.qlInterestRateIndexFixingDate($X$21,AC67)</f>
        <v>42368</v>
      </c>
      <c r="AC67" s="40">
        <f>_xll.qlCalendarAdvance(calendar,$AC66,AA67,,,trigger)</f>
        <v>42373</v>
      </c>
      <c r="AD67" s="40">
        <f>_xll.qlInterestRateIndexMaturity($X$21,AC67,)</f>
        <v>42555</v>
      </c>
      <c r="AE67" s="43" t="e">
        <f>_xll.qlTenorBasisValue(TenorBasis6M,AC67,_xll.ohTrigger(trigger,$X$36))</f>
        <v>#NUM!</v>
      </c>
      <c r="AF67" s="82">
        <f t="shared" si="4"/>
        <v>2.1999999999986012E-4</v>
      </c>
      <c r="AG67" s="82">
        <f>_xll.qlIndexFixing($X$21,$AB67,TRUE,_xll.ohTrigger(trigger))</f>
        <v>2.1999999999986012E-4</v>
      </c>
      <c r="AH67" s="43" t="e">
        <f>_xll.qlIndexFixing($X$6,$AB67,TRUE,trigger)</f>
        <v>#NUM!</v>
      </c>
      <c r="AI67" s="45" t="e">
        <f t="shared" si="5"/>
        <v>#NUM!</v>
      </c>
    </row>
    <row r="68" spans="15:35" x14ac:dyDescent="0.2"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1" t="e">
        <f>_xll.qlForwardHelperEarliestDate(O68,trigger)</f>
        <v>#VALUE!</v>
      </c>
      <c r="S68" s="61" t="e">
        <f>_xll.qlForwardHelperPillarDate(O68,trigger)</f>
        <v>#VALUE!</v>
      </c>
      <c r="T68" s="80" t="e">
        <f>_xll.qlYieldTSDiscount($X$22,S68)</f>
        <v>#NUM!</v>
      </c>
      <c r="U68" s="80" t="e">
        <v>#VALUE!</v>
      </c>
      <c r="AA68" s="39" t="s">
        <v>86</v>
      </c>
      <c r="AB68" s="40">
        <f>_xll.qlInterestRateIndexFixingDate($X$21,AC68)</f>
        <v>42369</v>
      </c>
      <c r="AC68" s="40">
        <f>_xll.qlCalendarAdvance(calendar,$AC67,AA68,,,trigger)</f>
        <v>42374</v>
      </c>
      <c r="AD68" s="40">
        <f>_xll.qlInterestRateIndexMaturity($X$21,AC68,)</f>
        <v>42556</v>
      </c>
      <c r="AE68" s="43" t="e">
        <f>_xll.qlTenorBasisValue(TenorBasis6M,AC68,_xll.ohTrigger(trigger,$X$36))</f>
        <v>#NUM!</v>
      </c>
      <c r="AF68" s="82">
        <f t="shared" ref="AF68:AF131" si="15">AG68</f>
        <v>2.1996851218442814E-4</v>
      </c>
      <c r="AG68" s="82">
        <f>_xll.qlIndexFixing($X$21,$AB68,TRUE,_xll.ohTrigger(trigger))</f>
        <v>2.1996851218442814E-4</v>
      </c>
      <c r="AH68" s="43" t="e">
        <f>_xll.qlIndexFixing($X$6,$AB68,TRUE,trigger)</f>
        <v>#NUM!</v>
      </c>
      <c r="AI68" s="45" t="e">
        <f t="shared" ref="AI68:AI131" si="16">(AG68-AH68)*10000</f>
        <v>#NUM!</v>
      </c>
    </row>
    <row r="69" spans="15:35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1" t="e">
        <f>_xll.qlForwardHelperEarliestDate(O69,trigger)</f>
        <v>#VALUE!</v>
      </c>
      <c r="S69" s="61" t="e">
        <f>_xll.qlForwardHelperPillarDate(O69,trigger)</f>
        <v>#VALUE!</v>
      </c>
      <c r="T69" s="80" t="e">
        <f>_xll.qlYieldTSDiscount($X$22,S69)</f>
        <v>#NUM!</v>
      </c>
      <c r="U69" s="80" t="e">
        <v>#VALUE!</v>
      </c>
      <c r="AA69" s="39" t="s">
        <v>86</v>
      </c>
      <c r="AB69" s="40">
        <f>_xll.qlInterestRateIndexFixingDate($X$21,AC69)</f>
        <v>42373</v>
      </c>
      <c r="AC69" s="40">
        <f>_xll.qlCalendarAdvance(calendar,$AC68,AA69,,,trigger)</f>
        <v>42375</v>
      </c>
      <c r="AD69" s="40">
        <f>_xll.qlInterestRateIndexMaturity($X$21,AC69,)</f>
        <v>42557</v>
      </c>
      <c r="AE69" s="43" t="e">
        <f>_xll.qlTenorBasisValue(TenorBasis6M,AC69,_xll.ohTrigger(trigger,$X$36))</f>
        <v>#NUM!</v>
      </c>
      <c r="AF69" s="82">
        <f t="shared" si="15"/>
        <v>2.199003564848825E-4</v>
      </c>
      <c r="AG69" s="82">
        <f>_xll.qlIndexFixing($X$21,$AB69,TRUE,_xll.ohTrigger(trigger))</f>
        <v>2.199003564848825E-4</v>
      </c>
      <c r="AH69" s="43" t="e">
        <f>_xll.qlIndexFixing($X$6,$AB69,TRUE,trigger)</f>
        <v>#NUM!</v>
      </c>
      <c r="AI69" s="45" t="e">
        <f t="shared" si="16"/>
        <v>#NUM!</v>
      </c>
    </row>
    <row r="70" spans="15:35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1" t="e">
        <f>_xll.qlForwardHelperEarliestDate(O70,trigger)</f>
        <v>#VALUE!</v>
      </c>
      <c r="S70" s="61" t="e">
        <f>_xll.qlForwardHelperPillarDate(O70,trigger)</f>
        <v>#VALUE!</v>
      </c>
      <c r="T70" s="80" t="e">
        <f>_xll.qlYieldTSDiscount($X$22,S70)</f>
        <v>#NUM!</v>
      </c>
      <c r="U70" s="80" t="e">
        <v>#VALUE!</v>
      </c>
      <c r="AA70" s="39" t="s">
        <v>86</v>
      </c>
      <c r="AB70" s="40">
        <f>_xll.qlInterestRateIndexFixingDate($X$21,AC70)</f>
        <v>42374</v>
      </c>
      <c r="AC70" s="40">
        <f>_xll.qlCalendarAdvance(calendar,$AC69,AA70,,,trigger)</f>
        <v>42376</v>
      </c>
      <c r="AD70" s="40">
        <f>_xll.qlInterestRateIndexMaturity($X$21,AC70,)</f>
        <v>42558</v>
      </c>
      <c r="AE70" s="43" t="e">
        <f>_xll.qlTenorBasisValue(TenorBasis6M,AC70,_xll.ohTrigger(trigger,$X$36))</f>
        <v>#NUM!</v>
      </c>
      <c r="AF70" s="82">
        <f t="shared" si="15"/>
        <v>2.1979712028419551E-4</v>
      </c>
      <c r="AG70" s="82">
        <f>_xll.qlIndexFixing($X$21,$AB70,TRUE,_xll.ohTrigger(trigger))</f>
        <v>2.1979712028419551E-4</v>
      </c>
      <c r="AH70" s="43" t="e">
        <f>_xll.qlIndexFixing($X$6,$AB70,TRUE,trigger)</f>
        <v>#NUM!</v>
      </c>
      <c r="AI70" s="45" t="e">
        <f t="shared" si="16"/>
        <v>#NUM!</v>
      </c>
    </row>
    <row r="71" spans="15:35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1" t="e">
        <f>_xll.qlForwardHelperEarliestDate(O71,trigger)</f>
        <v>#VALUE!</v>
      </c>
      <c r="S71" s="61" t="e">
        <f>_xll.qlForwardHelperPillarDate(O71,trigger)</f>
        <v>#VALUE!</v>
      </c>
      <c r="T71" s="80" t="e">
        <f>_xll.qlYieldTSDiscount($X$22,S71)</f>
        <v>#NUM!</v>
      </c>
      <c r="U71" s="80" t="e">
        <v>#VALUE!</v>
      </c>
      <c r="AA71" s="39" t="s">
        <v>86</v>
      </c>
      <c r="AB71" s="40">
        <f>_xll.qlInterestRateIndexFixingDate($X$21,AC71)</f>
        <v>42375</v>
      </c>
      <c r="AC71" s="40">
        <f>_xll.qlCalendarAdvance(calendar,$AC70,AA71,,,trigger)</f>
        <v>42377</v>
      </c>
      <c r="AD71" s="40">
        <f>_xll.qlInterestRateIndexMaturity($X$21,AC71,)</f>
        <v>42559</v>
      </c>
      <c r="AE71" s="43" t="e">
        <f>_xll.qlTenorBasisValue(TenorBasis6M,AC71,_xll.ohTrigger(trigger,$X$36))</f>
        <v>#NUM!</v>
      </c>
      <c r="AF71" s="82">
        <f t="shared" si="15"/>
        <v>2.1966039096665713E-4</v>
      </c>
      <c r="AG71" s="82">
        <f>_xll.qlIndexFixing($X$21,$AB71,TRUE,_xll.ohTrigger(trigger))</f>
        <v>2.1966039096665713E-4</v>
      </c>
      <c r="AH71" s="43" t="e">
        <f>_xll.qlIndexFixing($X$6,$AB71,TRUE,trigger)</f>
        <v>#NUM!</v>
      </c>
      <c r="AI71" s="45" t="e">
        <f t="shared" si="16"/>
        <v>#NUM!</v>
      </c>
    </row>
    <row r="72" spans="15:35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2" t="e">
        <f>_xll.qlForwardHelperEarliestDate(O72,trigger)</f>
        <v>#VALUE!</v>
      </c>
      <c r="S72" s="62" t="e">
        <f>_xll.qlForwardHelperPillarDate(O72,trigger)</f>
        <v>#VALUE!</v>
      </c>
      <c r="T72" s="81" t="e">
        <f>_xll.qlYieldTSDiscount($X$22,S72)</f>
        <v>#NUM!</v>
      </c>
      <c r="U72" s="81" t="e">
        <v>#VALUE!</v>
      </c>
      <c r="AA72" s="39" t="s">
        <v>86</v>
      </c>
      <c r="AB72" s="40">
        <f>_xll.qlInterestRateIndexFixingDate($X$21,AC72)</f>
        <v>42376</v>
      </c>
      <c r="AC72" s="40">
        <f>_xll.qlCalendarAdvance(calendar,$AC71,AA72,,,trigger)</f>
        <v>42380</v>
      </c>
      <c r="AD72" s="40">
        <f>_xll.qlInterestRateIndexMaturity($X$21,AC72,)</f>
        <v>42562</v>
      </c>
      <c r="AE72" s="43" t="e">
        <f>_xll.qlTenorBasisValue(TenorBasis6M,AC72,_xll.ohTrigger(trigger,$X$36))</f>
        <v>#NUM!</v>
      </c>
      <c r="AF72" s="82">
        <f t="shared" si="15"/>
        <v>2.1906511817164462E-4</v>
      </c>
      <c r="AG72" s="82">
        <f>_xll.qlIndexFixing($X$21,$AB72,TRUE,_xll.ohTrigger(trigger))</f>
        <v>2.1906511817164462E-4</v>
      </c>
      <c r="AH72" s="43" t="e">
        <f>_xll.qlIndexFixing($X$6,$AB72,TRUE,trigger)</f>
        <v>#NUM!</v>
      </c>
      <c r="AI72" s="45" t="e">
        <f t="shared" si="16"/>
        <v>#NUM!</v>
      </c>
    </row>
    <row r="73" spans="15:35" x14ac:dyDescent="0.2">
      <c r="AA73" s="39" t="s">
        <v>86</v>
      </c>
      <c r="AB73" s="40">
        <f>_xll.qlInterestRateIndexFixingDate($X$21,AC73)</f>
        <v>42377</v>
      </c>
      <c r="AC73" s="40">
        <f>_xll.qlCalendarAdvance(calendar,$AC72,AA73,,,trigger)</f>
        <v>42381</v>
      </c>
      <c r="AD73" s="40">
        <f>_xll.qlInterestRateIndexMaturity($X$21,AC73,)</f>
        <v>42563</v>
      </c>
      <c r="AE73" s="43" t="e">
        <f>_xll.qlTenorBasisValue(TenorBasis6M,AC73,_xll.ohTrigger(trigger,$X$36))</f>
        <v>#NUM!</v>
      </c>
      <c r="AF73" s="82">
        <f t="shared" si="15"/>
        <v>2.1881029025112137E-4</v>
      </c>
      <c r="AG73" s="82">
        <f>_xll.qlIndexFixing($X$21,$AB73,TRUE,_xll.ohTrigger(trigger))</f>
        <v>2.1881029025112137E-4</v>
      </c>
      <c r="AH73" s="43" t="e">
        <f>_xll.qlIndexFixing($X$6,$AB73,TRUE,trigger)</f>
        <v>#NUM!</v>
      </c>
      <c r="AI73" s="45" t="e">
        <f t="shared" si="16"/>
        <v>#NUM!</v>
      </c>
    </row>
    <row r="74" spans="15:35" x14ac:dyDescent="0.2">
      <c r="AA74" s="39" t="s">
        <v>86</v>
      </c>
      <c r="AB74" s="40">
        <f>_xll.qlInterestRateIndexFixingDate($X$21,AC74)</f>
        <v>42380</v>
      </c>
      <c r="AC74" s="40">
        <f>_xll.qlCalendarAdvance(calendar,$AC73,AA74,,,trigger)</f>
        <v>42382</v>
      </c>
      <c r="AD74" s="40">
        <f>_xll.qlInterestRateIndexMaturity($X$21,AC74,)</f>
        <v>42564</v>
      </c>
      <c r="AE74" s="43" t="e">
        <f>_xll.qlTenorBasisValue(TenorBasis6M,AC74,_xll.ohTrigger(trigger,$X$36))</f>
        <v>#NUM!</v>
      </c>
      <c r="AF74" s="82">
        <f t="shared" si="15"/>
        <v>2.1852990614925114E-4</v>
      </c>
      <c r="AG74" s="82">
        <f>_xll.qlIndexFixing($X$21,$AB74,TRUE,_xll.ohTrigger(trigger))</f>
        <v>2.1852990614925114E-4</v>
      </c>
      <c r="AH74" s="43" t="e">
        <f>_xll.qlIndexFixing($X$6,$AB74,TRUE,trigger)</f>
        <v>#NUM!</v>
      </c>
      <c r="AI74" s="45" t="e">
        <f t="shared" si="16"/>
        <v>#NUM!</v>
      </c>
    </row>
    <row r="75" spans="15:35" x14ac:dyDescent="0.2">
      <c r="AA75" s="39" t="s">
        <v>86</v>
      </c>
      <c r="AB75" s="40">
        <f>_xll.qlInterestRateIndexFixingDate($X$21,AC75)</f>
        <v>42381</v>
      </c>
      <c r="AC75" s="40">
        <f>_xll.qlCalendarAdvance(calendar,$AC74,AA75,,,trigger)</f>
        <v>42383</v>
      </c>
      <c r="AD75" s="40">
        <f>_xll.qlInterestRateIndexMaturity($X$21,AC75,)</f>
        <v>42565</v>
      </c>
      <c r="AE75" s="43" t="e">
        <f>_xll.qlTenorBasisValue(TenorBasis6M,AC75,_xll.ohTrigger(trigger,$X$36))</f>
        <v>#NUM!</v>
      </c>
      <c r="AF75" s="82">
        <f t="shared" si="15"/>
        <v>2.1822555325515524E-4</v>
      </c>
      <c r="AG75" s="82">
        <f>_xll.qlIndexFixing($X$21,$AB75,TRUE,_xll.ohTrigger(trigger))</f>
        <v>2.1822555325515524E-4</v>
      </c>
      <c r="AH75" s="43" t="e">
        <f>_xll.qlIndexFixing($X$6,$AB75,TRUE,trigger)</f>
        <v>#NUM!</v>
      </c>
      <c r="AI75" s="45" t="e">
        <f t="shared" si="16"/>
        <v>#NUM!</v>
      </c>
    </row>
    <row r="76" spans="15:35" x14ac:dyDescent="0.2">
      <c r="AA76" s="39" t="s">
        <v>86</v>
      </c>
      <c r="AB76" s="40">
        <f>_xll.qlInterestRateIndexFixingDate($X$21,AC76)</f>
        <v>42382</v>
      </c>
      <c r="AC76" s="40">
        <f>_xll.qlCalendarAdvance(calendar,$AC75,AA76,,,trigger)</f>
        <v>42384</v>
      </c>
      <c r="AD76" s="40">
        <f>_xll.qlInterestRateIndexMaturity($X$21,AC76,)</f>
        <v>42566</v>
      </c>
      <c r="AE76" s="43" t="e">
        <f>_xll.qlTenorBasisValue(TenorBasis6M,AC76,_xll.ohTrigger(trigger,$X$36))</f>
        <v>#NUM!</v>
      </c>
      <c r="AF76" s="82">
        <f t="shared" si="15"/>
        <v>2.1789881895751561E-4</v>
      </c>
      <c r="AG76" s="82">
        <f>_xll.qlIndexFixing($X$21,$AB76,TRUE,_xll.ohTrigger(trigger))</f>
        <v>2.1789881895751561E-4</v>
      </c>
      <c r="AH76" s="43" t="e">
        <f>_xll.qlIndexFixing($X$6,$AB76,TRUE,trigger)</f>
        <v>#NUM!</v>
      </c>
      <c r="AI76" s="45" t="e">
        <f t="shared" si="16"/>
        <v>#NUM!</v>
      </c>
    </row>
    <row r="77" spans="15:35" x14ac:dyDescent="0.2">
      <c r="AA77" s="39" t="s">
        <v>86</v>
      </c>
      <c r="AB77" s="40">
        <f>_xll.qlInterestRateIndexFixingDate($X$21,AC77)</f>
        <v>42383</v>
      </c>
      <c r="AC77" s="40">
        <f>_xll.qlCalendarAdvance(calendar,$AC76,AA77,,,trigger)</f>
        <v>42387</v>
      </c>
      <c r="AD77" s="40">
        <f>_xll.qlInterestRateIndexMaturity($X$21,AC77,)</f>
        <v>42569</v>
      </c>
      <c r="AE77" s="43" t="e">
        <f>_xll.qlTenorBasisValue(TenorBasis6M,AC77,_xll.ohTrigger(trigger,$X$36))</f>
        <v>#NUM!</v>
      </c>
      <c r="AF77" s="82">
        <f t="shared" si="15"/>
        <v>2.1680020151917489E-4</v>
      </c>
      <c r="AG77" s="82">
        <f>_xll.qlIndexFixing($X$21,$AB77,TRUE,_xll.ohTrigger(trigger))</f>
        <v>2.1680020151917489E-4</v>
      </c>
      <c r="AH77" s="43" t="e">
        <f>_xll.qlIndexFixing($X$6,$AB77,TRUE,trigger)</f>
        <v>#NUM!</v>
      </c>
      <c r="AI77" s="45" t="e">
        <f t="shared" si="16"/>
        <v>#NUM!</v>
      </c>
    </row>
    <row r="78" spans="15:35" x14ac:dyDescent="0.2">
      <c r="AA78" s="39" t="s">
        <v>86</v>
      </c>
      <c r="AB78" s="40">
        <f>_xll.qlInterestRateIndexFixingDate($X$21,AC78)</f>
        <v>42384</v>
      </c>
      <c r="AC78" s="40">
        <f>_xll.qlCalendarAdvance(calendar,$AC77,AA78,,,trigger)</f>
        <v>42388</v>
      </c>
      <c r="AD78" s="40">
        <f>_xll.qlInterestRateIndexMaturity($X$21,AC78,)</f>
        <v>42570</v>
      </c>
      <c r="AE78" s="43" t="e">
        <f>_xll.qlTenorBasisValue(TenorBasis6M,AC78,_xll.ohTrigger(trigger,$X$36))</f>
        <v>#NUM!</v>
      </c>
      <c r="AF78" s="82">
        <f t="shared" si="15"/>
        <v>2.1639981548232231E-4</v>
      </c>
      <c r="AG78" s="82">
        <f>_xll.qlIndexFixing($X$21,$AB78,TRUE,_xll.ohTrigger(trigger))</f>
        <v>2.1639981548232231E-4</v>
      </c>
      <c r="AH78" s="43" t="e">
        <f>_xll.qlIndexFixing($X$6,$AB78,TRUE,trigger)</f>
        <v>#NUM!</v>
      </c>
      <c r="AI78" s="45" t="e">
        <f t="shared" si="16"/>
        <v>#NUM!</v>
      </c>
    </row>
    <row r="79" spans="15:35" x14ac:dyDescent="0.2">
      <c r="AA79" s="39" t="s">
        <v>86</v>
      </c>
      <c r="AB79" s="40">
        <f>_xll.qlInterestRateIndexFixingDate($X$21,AC79)</f>
        <v>42387</v>
      </c>
      <c r="AC79" s="40">
        <f>_xll.qlCalendarAdvance(calendar,$AC78,AA79,,,trigger)</f>
        <v>42389</v>
      </c>
      <c r="AD79" s="40">
        <f>_xll.qlInterestRateIndexMaturity($X$21,AC79,)</f>
        <v>42571</v>
      </c>
      <c r="AE79" s="43" t="e">
        <f>_xll.qlTenorBasisValue(TenorBasis6M,AC79,_xll.ohTrigger(trigger,$X$36))</f>
        <v>#NUM!</v>
      </c>
      <c r="AF79" s="82">
        <f t="shared" si="15"/>
        <v>2.1598498497655205E-4</v>
      </c>
      <c r="AG79" s="82">
        <f>_xll.qlIndexFixing($X$21,$AB79,TRUE,_xll.ohTrigger(trigger))</f>
        <v>2.1598498497655205E-4</v>
      </c>
      <c r="AH79" s="43" t="e">
        <f>_xll.qlIndexFixing($X$6,$AB79,TRUE,trigger)</f>
        <v>#NUM!</v>
      </c>
      <c r="AI79" s="45" t="e">
        <f t="shared" si="16"/>
        <v>#NUM!</v>
      </c>
    </row>
    <row r="80" spans="15:35" x14ac:dyDescent="0.2">
      <c r="AA80" s="39" t="s">
        <v>86</v>
      </c>
      <c r="AB80" s="40">
        <f>_xll.qlInterestRateIndexFixingDate($X$21,AC80)</f>
        <v>42388</v>
      </c>
      <c r="AC80" s="40">
        <f>_xll.qlCalendarAdvance(calendar,$AC79,AA80,,,trigger)</f>
        <v>42390</v>
      </c>
      <c r="AD80" s="40">
        <f>_xll.qlInterestRateIndexMaturity($X$21,AC80,)</f>
        <v>42572</v>
      </c>
      <c r="AE80" s="43" t="e">
        <f>_xll.qlTenorBasisValue(TenorBasis6M,AC80,_xll.ohTrigger(trigger,$X$36))</f>
        <v>#NUM!</v>
      </c>
      <c r="AF80" s="82">
        <f t="shared" si="15"/>
        <v>2.1555729738659331E-4</v>
      </c>
      <c r="AG80" s="82">
        <f>_xll.qlIndexFixing($X$21,$AB80,TRUE,_xll.ohTrigger(trigger))</f>
        <v>2.1555729738659331E-4</v>
      </c>
      <c r="AH80" s="43" t="e">
        <f>_xll.qlIndexFixing($X$6,$AB80,TRUE,trigger)</f>
        <v>#NUM!</v>
      </c>
      <c r="AI80" s="45" t="e">
        <f t="shared" si="16"/>
        <v>#NUM!</v>
      </c>
    </row>
    <row r="81" spans="27:35" x14ac:dyDescent="0.2">
      <c r="AA81" s="39" t="s">
        <v>86</v>
      </c>
      <c r="AB81" s="40">
        <f>_xll.qlInterestRateIndexFixingDate($X$21,AC81)</f>
        <v>42389</v>
      </c>
      <c r="AC81" s="40">
        <f>_xll.qlCalendarAdvance(calendar,$AC80,AA81,,,trigger)</f>
        <v>42391</v>
      </c>
      <c r="AD81" s="40">
        <f>_xll.qlInterestRateIndexMaturity($X$21,AC81,)</f>
        <v>42573</v>
      </c>
      <c r="AE81" s="43" t="e">
        <f>_xll.qlTenorBasisValue(TenorBasis6M,AC81,_xll.ohTrigger(trigger,$X$36))</f>
        <v>#NUM!</v>
      </c>
      <c r="AF81" s="82">
        <f t="shared" si="15"/>
        <v>2.1511834009585757E-4</v>
      </c>
      <c r="AG81" s="82">
        <f>_xll.qlIndexFixing($X$21,$AB81,TRUE,_xll.ohTrigger(trigger))</f>
        <v>2.1511834009585757E-4</v>
      </c>
      <c r="AH81" s="43" t="e">
        <f>_xll.qlIndexFixing($X$6,$AB81,TRUE,trigger)</f>
        <v>#NUM!</v>
      </c>
      <c r="AI81" s="45" t="e">
        <f t="shared" si="16"/>
        <v>#NUM!</v>
      </c>
    </row>
    <row r="82" spans="27:35" x14ac:dyDescent="0.2">
      <c r="AA82" s="39" t="s">
        <v>86</v>
      </c>
      <c r="AB82" s="40">
        <f>_xll.qlInterestRateIndexFixingDate($X$21,AC82)</f>
        <v>42390</v>
      </c>
      <c r="AC82" s="40">
        <f>_xll.qlCalendarAdvance(calendar,$AC81,AA82,,,trigger)</f>
        <v>42394</v>
      </c>
      <c r="AD82" s="40">
        <f>_xll.qlInterestRateIndexMaturity($X$21,AC82,)</f>
        <v>42576</v>
      </c>
      <c r="AE82" s="43" t="e">
        <f>_xll.qlTenorBasisValue(TenorBasis6M,AC82,_xll.ohTrigger(trigger,$X$36))</f>
        <v>#NUM!</v>
      </c>
      <c r="AF82" s="82">
        <f t="shared" si="15"/>
        <v>2.1374972383597464E-4</v>
      </c>
      <c r="AG82" s="82">
        <f>_xll.qlIndexFixing($X$21,$AB82,TRUE,_xll.ohTrigger(trigger))</f>
        <v>2.1374972383597464E-4</v>
      </c>
      <c r="AH82" s="43" t="e">
        <f>_xll.qlIndexFixing($X$6,$AB82,TRUE,trigger)</f>
        <v>#NUM!</v>
      </c>
      <c r="AI82" s="45" t="e">
        <f t="shared" si="16"/>
        <v>#NUM!</v>
      </c>
    </row>
    <row r="83" spans="27:35" x14ac:dyDescent="0.2">
      <c r="AA83" s="39" t="s">
        <v>86</v>
      </c>
      <c r="AB83" s="40">
        <f>_xll.qlInterestRateIndexFixingDate($X$21,AC83)</f>
        <v>42391</v>
      </c>
      <c r="AC83" s="40">
        <f>_xll.qlCalendarAdvance(calendar,$AC82,AA83,,,trigger)</f>
        <v>42395</v>
      </c>
      <c r="AD83" s="40">
        <f>_xll.qlInterestRateIndexMaturity($X$21,AC83,)</f>
        <v>42577</v>
      </c>
      <c r="AE83" s="43" t="e">
        <f>_xll.qlTenorBasisValue(TenorBasis6M,AC83,_xll.ohTrigger(trigger,$X$36))</f>
        <v>#NUM!</v>
      </c>
      <c r="AF83" s="82">
        <f t="shared" si="15"/>
        <v>2.1328156155208977E-4</v>
      </c>
      <c r="AG83" s="82">
        <f>_xll.qlIndexFixing($X$21,$AB83,TRUE,_xll.ohTrigger(trigger))</f>
        <v>2.1328156155208977E-4</v>
      </c>
      <c r="AH83" s="43" t="e">
        <f>_xll.qlIndexFixing($X$6,$AB83,TRUE,trigger)</f>
        <v>#NUM!</v>
      </c>
      <c r="AI83" s="45" t="e">
        <f t="shared" si="16"/>
        <v>#NUM!</v>
      </c>
    </row>
    <row r="84" spans="27:35" x14ac:dyDescent="0.2">
      <c r="AA84" s="39" t="s">
        <v>86</v>
      </c>
      <c r="AB84" s="40">
        <f>_xll.qlInterestRateIndexFixingDate($X$21,AC84)</f>
        <v>42394</v>
      </c>
      <c r="AC84" s="40">
        <f>_xll.qlCalendarAdvance(calendar,$AC83,AA84,,,trigger)</f>
        <v>42396</v>
      </c>
      <c r="AD84" s="40">
        <f>_xll.qlInterestRateIndexMaturity($X$21,AC84,)</f>
        <v>42578</v>
      </c>
      <c r="AE84" s="43" t="e">
        <f>_xll.qlTenorBasisValue(TenorBasis6M,AC84,_xll.ohTrigger(trigger,$X$36))</f>
        <v>#NUM!</v>
      </c>
      <c r="AF84" s="82">
        <f t="shared" si="15"/>
        <v>2.1281006646559962E-4</v>
      </c>
      <c r="AG84" s="82">
        <f>_xll.qlIndexFixing($X$21,$AB84,TRUE,_xll.ohTrigger(trigger))</f>
        <v>2.1281006646559962E-4</v>
      </c>
      <c r="AH84" s="43" t="e">
        <f>_xll.qlIndexFixing($X$6,$AB84,TRUE,trigger)</f>
        <v>#NUM!</v>
      </c>
      <c r="AI84" s="45" t="e">
        <f t="shared" si="16"/>
        <v>#NUM!</v>
      </c>
    </row>
    <row r="85" spans="27:35" x14ac:dyDescent="0.2">
      <c r="AA85" s="39" t="s">
        <v>86</v>
      </c>
      <c r="AB85" s="40">
        <f>_xll.qlInterestRateIndexFixingDate($X$21,AC85)</f>
        <v>42395</v>
      </c>
      <c r="AC85" s="40">
        <f>_xll.qlCalendarAdvance(calendar,$AC84,AA85,,,trigger)</f>
        <v>42397</v>
      </c>
      <c r="AD85" s="40">
        <f>_xll.qlInterestRateIndexMaturity($X$21,AC85,)</f>
        <v>42579</v>
      </c>
      <c r="AE85" s="43" t="e">
        <f>_xll.qlTenorBasisValue(TenorBasis6M,AC85,_xll.ohTrigger(trigger,$X$36))</f>
        <v>#NUM!</v>
      </c>
      <c r="AF85" s="82">
        <f t="shared" si="15"/>
        <v>2.1233682595157065E-4</v>
      </c>
      <c r="AG85" s="82">
        <f>_xll.qlIndexFixing($X$21,$AB85,TRUE,_xll.ohTrigger(trigger))</f>
        <v>2.1233682595157065E-4</v>
      </c>
      <c r="AH85" s="43" t="e">
        <f>_xll.qlIndexFixing($X$6,$AB85,TRUE,trigger)</f>
        <v>#NUM!</v>
      </c>
      <c r="AI85" s="45" t="e">
        <f t="shared" si="16"/>
        <v>#NUM!</v>
      </c>
    </row>
    <row r="86" spans="27:35" x14ac:dyDescent="0.2">
      <c r="AA86" s="39" t="s">
        <v>86</v>
      </c>
      <c r="AB86" s="40">
        <f>_xll.qlInterestRateIndexFixingDate($X$21,AC86)</f>
        <v>42396</v>
      </c>
      <c r="AC86" s="40">
        <f>_xll.qlCalendarAdvance(calendar,$AC85,AA86,,,trigger)</f>
        <v>42398</v>
      </c>
      <c r="AD86" s="40">
        <f>_xll.qlInterestRateIndexMaturity($X$21,AC86,)</f>
        <v>42580</v>
      </c>
      <c r="AE86" s="43" t="e">
        <f>_xll.qlTenorBasisValue(TenorBasis6M,AC86,_xll.ohTrigger(trigger,$X$36))</f>
        <v>#NUM!</v>
      </c>
      <c r="AF86" s="82">
        <f t="shared" si="15"/>
        <v>2.1186342738419109E-4</v>
      </c>
      <c r="AG86" s="82">
        <f>_xll.qlIndexFixing($X$21,$AB86,TRUE,_xll.ohTrigger(trigger))</f>
        <v>2.1186342738419109E-4</v>
      </c>
      <c r="AH86" s="43" t="e">
        <f>_xll.qlIndexFixing($X$6,$AB86,TRUE,trigger)</f>
        <v>#NUM!</v>
      </c>
      <c r="AI86" s="45" t="e">
        <f t="shared" si="16"/>
        <v>#NUM!</v>
      </c>
    </row>
    <row r="87" spans="27:35" x14ac:dyDescent="0.2">
      <c r="AA87" s="39" t="s">
        <v>86</v>
      </c>
      <c r="AB87" s="40">
        <f>_xll.qlInterestRateIndexFixingDate($X$21,AC87)</f>
        <v>42397</v>
      </c>
      <c r="AC87" s="40">
        <f>_xll.qlCalendarAdvance(calendar,$AC86,AA87,,,trigger)</f>
        <v>42401</v>
      </c>
      <c r="AD87" s="40">
        <f>_xll.qlInterestRateIndexMaturity($X$21,AC87,)</f>
        <v>42583</v>
      </c>
      <c r="AE87" s="43" t="e">
        <f>_xll.qlTenorBasisValue(TenorBasis6M,AC87,_xll.ohTrigger(trigger,$X$36))</f>
        <v>#NUM!</v>
      </c>
      <c r="AF87" s="82">
        <f t="shared" si="15"/>
        <v>2.10458157074403E-4</v>
      </c>
      <c r="AG87" s="82">
        <f>_xll.qlIndexFixing($X$21,$AB87,TRUE,_xll.ohTrigger(trigger))</f>
        <v>2.10458157074403E-4</v>
      </c>
      <c r="AH87" s="43" t="e">
        <f>_xll.qlIndexFixing($X$6,$AB87,TRUE,trigger)</f>
        <v>#NUM!</v>
      </c>
      <c r="AI87" s="45" t="e">
        <f t="shared" si="16"/>
        <v>#NUM!</v>
      </c>
    </row>
    <row r="88" spans="27:35" x14ac:dyDescent="0.2">
      <c r="AA88" s="39" t="s">
        <v>86</v>
      </c>
      <c r="AB88" s="40">
        <f>_xll.qlInterestRateIndexFixingDate($X$21,AC88)</f>
        <v>42398</v>
      </c>
      <c r="AC88" s="40">
        <f>_xll.qlCalendarAdvance(calendar,$AC87,AA88,,,trigger)</f>
        <v>42402</v>
      </c>
      <c r="AD88" s="40">
        <f>_xll.qlInterestRateIndexMaturity($X$21,AC88,)</f>
        <v>42584</v>
      </c>
      <c r="AE88" s="43" t="e">
        <f>_xll.qlTenorBasisValue(TenorBasis6M,AC88,_xll.ohTrigger(trigger,$X$36))</f>
        <v>#NUM!</v>
      </c>
      <c r="AF88" s="82">
        <f t="shared" si="15"/>
        <v>2.0999999999992636E-4</v>
      </c>
      <c r="AG88" s="82">
        <f>_xll.qlIndexFixing($X$21,$AB88,TRUE,_xll.ohTrigger(trigger))</f>
        <v>2.0999999999992636E-4</v>
      </c>
      <c r="AH88" s="43" t="e">
        <f>_xll.qlIndexFixing($X$6,$AB88,TRUE,trigger)</f>
        <v>#NUM!</v>
      </c>
      <c r="AI88" s="45" t="e">
        <f t="shared" si="16"/>
        <v>#NUM!</v>
      </c>
    </row>
    <row r="89" spans="27:35" x14ac:dyDescent="0.2">
      <c r="AA89" s="39" t="s">
        <v>86</v>
      </c>
      <c r="AB89" s="40">
        <f>_xll.qlInterestRateIndexFixingDate($X$21,AC89)</f>
        <v>42401</v>
      </c>
      <c r="AC89" s="40">
        <f>_xll.qlCalendarAdvance(calendar,$AC88,AA89,,,trigger)</f>
        <v>42403</v>
      </c>
      <c r="AD89" s="40">
        <f>_xll.qlInterestRateIndexMaturity($X$21,AC89,)</f>
        <v>42585</v>
      </c>
      <c r="AE89" s="43" t="e">
        <f>_xll.qlTenorBasisValue(TenorBasis6M,AC89,_xll.ohTrigger(trigger,$X$36))</f>
        <v>#NUM!</v>
      </c>
      <c r="AF89" s="82">
        <f t="shared" si="15"/>
        <v>2.0954937242862454E-4</v>
      </c>
      <c r="AG89" s="82">
        <f>_xll.qlIndexFixing($X$21,$AB89,TRUE,_xll.ohTrigger(trigger))</f>
        <v>2.0954937242862454E-4</v>
      </c>
      <c r="AH89" s="43" t="e">
        <f>_xll.qlIndexFixing($X$6,$AB89,TRUE,trigger)</f>
        <v>#NUM!</v>
      </c>
      <c r="AI89" s="45" t="e">
        <f t="shared" si="16"/>
        <v>#NUM!</v>
      </c>
    </row>
    <row r="90" spans="27:35" x14ac:dyDescent="0.2">
      <c r="AA90" s="39" t="s">
        <v>86</v>
      </c>
      <c r="AB90" s="40">
        <f>_xll.qlInterestRateIndexFixingDate($X$21,AC90)</f>
        <v>42402</v>
      </c>
      <c r="AC90" s="40">
        <f>_xll.qlCalendarAdvance(calendar,$AC89,AA90,,,trigger)</f>
        <v>42404</v>
      </c>
      <c r="AD90" s="40">
        <f>_xll.qlInterestRateIndexMaturity($X$21,AC90,)</f>
        <v>42586</v>
      </c>
      <c r="AE90" s="43" t="e">
        <f>_xll.qlTenorBasisValue(TenorBasis6M,AC90,_xll.ohTrigger(trigger,$X$36))</f>
        <v>#NUM!</v>
      </c>
      <c r="AF90" s="82">
        <f t="shared" si="15"/>
        <v>2.0910661527943894E-4</v>
      </c>
      <c r="AG90" s="82">
        <f>_xll.qlIndexFixing($X$21,$AB90,TRUE,_xll.ohTrigger(trigger))</f>
        <v>2.0910661527943894E-4</v>
      </c>
      <c r="AH90" s="43" t="e">
        <f>_xll.qlIndexFixing($X$6,$AB90,TRUE,trigger)</f>
        <v>#NUM!</v>
      </c>
      <c r="AI90" s="45" t="e">
        <f t="shared" si="16"/>
        <v>#NUM!</v>
      </c>
    </row>
    <row r="91" spans="27:35" x14ac:dyDescent="0.2">
      <c r="AA91" s="39" t="s">
        <v>86</v>
      </c>
      <c r="AB91" s="40">
        <f>_xll.qlInterestRateIndexFixingDate($X$21,AC91)</f>
        <v>42403</v>
      </c>
      <c r="AC91" s="40">
        <f>_xll.qlCalendarAdvance(calendar,$AC90,AA91,,,trigger)</f>
        <v>42405</v>
      </c>
      <c r="AD91" s="40">
        <f>_xll.qlInterestRateIndexMaturity($X$21,AC91,)</f>
        <v>42587</v>
      </c>
      <c r="AE91" s="43" t="e">
        <f>_xll.qlTenorBasisValue(TenorBasis6M,AC91,_xll.ohTrigger(trigger,$X$36))</f>
        <v>#NUM!</v>
      </c>
      <c r="AF91" s="82">
        <f t="shared" si="15"/>
        <v>2.0867182018236984E-4</v>
      </c>
      <c r="AG91" s="82">
        <f>_xll.qlIndexFixing($X$21,$AB91,TRUE,_xll.ohTrigger(trigger))</f>
        <v>2.0867182018236984E-4</v>
      </c>
      <c r="AH91" s="43" t="e">
        <f>_xll.qlIndexFixing($X$6,$AB91,TRUE,trigger)</f>
        <v>#NUM!</v>
      </c>
      <c r="AI91" s="45" t="e">
        <f t="shared" si="16"/>
        <v>#NUM!</v>
      </c>
    </row>
    <row r="92" spans="27:35" x14ac:dyDescent="0.2">
      <c r="AA92" s="39" t="s">
        <v>86</v>
      </c>
      <c r="AB92" s="40">
        <f>_xll.qlInterestRateIndexFixingDate($X$21,AC92)</f>
        <v>42404</v>
      </c>
      <c r="AC92" s="40">
        <f>_xll.qlCalendarAdvance(calendar,$AC91,AA92,,,trigger)</f>
        <v>42408</v>
      </c>
      <c r="AD92" s="40">
        <f>_xll.qlInterestRateIndexMaturity($X$21,AC92,)</f>
        <v>42590</v>
      </c>
      <c r="AE92" s="43" t="e">
        <f>_xll.qlTenorBasisValue(TenorBasis6M,AC92,_xll.ohTrigger(trigger,$X$36))</f>
        <v>#NUM!</v>
      </c>
      <c r="AF92" s="82">
        <f t="shared" si="15"/>
        <v>2.0741612349024912E-4</v>
      </c>
      <c r="AG92" s="82">
        <f>_xll.qlIndexFixing($X$21,$AB92,TRUE,_xll.ohTrigger(trigger))</f>
        <v>2.0741612349024912E-4</v>
      </c>
      <c r="AH92" s="43" t="e">
        <f>_xll.qlIndexFixing($X$6,$AB92,TRUE,trigger)</f>
        <v>#NUM!</v>
      </c>
      <c r="AI92" s="45" t="e">
        <f t="shared" si="16"/>
        <v>#NUM!</v>
      </c>
    </row>
    <row r="93" spans="27:35" x14ac:dyDescent="0.2">
      <c r="AA93" s="39" t="s">
        <v>86</v>
      </c>
      <c r="AB93" s="40">
        <f>_xll.qlInterestRateIndexFixingDate($X$21,AC93)</f>
        <v>42405</v>
      </c>
      <c r="AC93" s="40">
        <f>_xll.qlCalendarAdvance(calendar,$AC92,AA93,,,trigger)</f>
        <v>42409</v>
      </c>
      <c r="AD93" s="40">
        <f>_xll.qlInterestRateIndexMaturity($X$21,AC93,)</f>
        <v>42591</v>
      </c>
      <c r="AE93" s="43" t="e">
        <f>_xll.qlTenorBasisValue(TenorBasis6M,AC93,_xll.ohTrigger(trigger,$X$36))</f>
        <v>#NUM!</v>
      </c>
      <c r="AF93" s="82">
        <f t="shared" si="15"/>
        <v>2.0701409289066878E-4</v>
      </c>
      <c r="AG93" s="82">
        <f>_xll.qlIndexFixing($X$21,$AB93,TRUE,_xll.ohTrigger(trigger))</f>
        <v>2.0701409289066878E-4</v>
      </c>
      <c r="AH93" s="43" t="e">
        <f>_xll.qlIndexFixing($X$6,$AB93,TRUE,trigger)</f>
        <v>#NUM!</v>
      </c>
      <c r="AI93" s="45" t="e">
        <f t="shared" si="16"/>
        <v>#NUM!</v>
      </c>
    </row>
    <row r="94" spans="27:35" x14ac:dyDescent="0.2">
      <c r="AA94" s="39" t="s">
        <v>86</v>
      </c>
      <c r="AB94" s="40">
        <f>_xll.qlInterestRateIndexFixingDate($X$21,AC94)</f>
        <v>42408</v>
      </c>
      <c r="AC94" s="40">
        <f>_xll.qlCalendarAdvance(calendar,$AC93,AA94,,,trigger)</f>
        <v>42410</v>
      </c>
      <c r="AD94" s="40">
        <f>_xll.qlInterestRateIndexMaturity($X$21,AC94,)</f>
        <v>42592</v>
      </c>
      <c r="AE94" s="43" t="e">
        <f>_xll.qlTenorBasisValue(TenorBasis6M,AC94,_xll.ohTrigger(trigger,$X$36))</f>
        <v>#NUM!</v>
      </c>
      <c r="AF94" s="82">
        <f t="shared" si="15"/>
        <v>2.0662048248925354E-4</v>
      </c>
      <c r="AG94" s="82">
        <f>_xll.qlIndexFixing($X$21,$AB94,TRUE,_xll.ohTrigger(trigger))</f>
        <v>2.0662048248925354E-4</v>
      </c>
      <c r="AH94" s="43" t="e">
        <f>_xll.qlIndexFixing($X$6,$AB94,TRUE,trigger)</f>
        <v>#NUM!</v>
      </c>
      <c r="AI94" s="45" t="e">
        <f t="shared" si="16"/>
        <v>#NUM!</v>
      </c>
    </row>
    <row r="95" spans="27:35" x14ac:dyDescent="0.2">
      <c r="AA95" s="39" t="s">
        <v>86</v>
      </c>
      <c r="AB95" s="40">
        <f>_xll.qlInterestRateIndexFixingDate($X$21,AC95)</f>
        <v>42409</v>
      </c>
      <c r="AC95" s="40">
        <f>_xll.qlCalendarAdvance(calendar,$AC94,AA95,,,trigger)</f>
        <v>42411</v>
      </c>
      <c r="AD95" s="40">
        <f>_xll.qlInterestRateIndexMaturity($X$21,AC95,)</f>
        <v>42593</v>
      </c>
      <c r="AE95" s="43" t="e">
        <f>_xll.qlTenorBasisValue(TenorBasis6M,AC95,_xll.ohTrigger(trigger,$X$36))</f>
        <v>#NUM!</v>
      </c>
      <c r="AF95" s="82">
        <f t="shared" si="15"/>
        <v>2.0623538391468605E-4</v>
      </c>
      <c r="AG95" s="82">
        <f>_xll.qlIndexFixing($X$21,$AB95,TRUE,_xll.ohTrigger(trigger))</f>
        <v>2.0623538391468605E-4</v>
      </c>
      <c r="AH95" s="43" t="e">
        <f>_xll.qlIndexFixing($X$6,$AB95,TRUE,trigger)</f>
        <v>#NUM!</v>
      </c>
      <c r="AI95" s="45" t="e">
        <f t="shared" si="16"/>
        <v>#NUM!</v>
      </c>
    </row>
    <row r="96" spans="27:35" x14ac:dyDescent="0.2">
      <c r="AA96" s="39" t="s">
        <v>86</v>
      </c>
      <c r="AB96" s="40">
        <f>_xll.qlInterestRateIndexFixingDate($X$21,AC96)</f>
        <v>42410</v>
      </c>
      <c r="AC96" s="40">
        <f>_xll.qlCalendarAdvance(calendar,$AC95,AA96,,,trigger)</f>
        <v>42412</v>
      </c>
      <c r="AD96" s="40">
        <f>_xll.qlInterestRateIndexMaturity($X$21,AC96,)</f>
        <v>42594</v>
      </c>
      <c r="AE96" s="43" t="e">
        <f>_xll.qlTenorBasisValue(TenorBasis6M,AC96,_xll.ohTrigger(trigger,$X$36))</f>
        <v>#NUM!</v>
      </c>
      <c r="AF96" s="82">
        <f t="shared" si="15"/>
        <v>2.0585888879696659E-4</v>
      </c>
      <c r="AG96" s="82">
        <f>_xll.qlIndexFixing($X$21,$AB96,TRUE,_xll.ohTrigger(trigger))</f>
        <v>2.0585888879696659E-4</v>
      </c>
      <c r="AH96" s="43" t="e">
        <f>_xll.qlIndexFixing($X$6,$AB96,TRUE,trigger)</f>
        <v>#NUM!</v>
      </c>
      <c r="AI96" s="45" t="e">
        <f t="shared" si="16"/>
        <v>#NUM!</v>
      </c>
    </row>
    <row r="97" spans="27:35" x14ac:dyDescent="0.2">
      <c r="AA97" s="39" t="s">
        <v>86</v>
      </c>
      <c r="AB97" s="40">
        <f>_xll.qlInterestRateIndexFixingDate($X$21,AC97)</f>
        <v>42411</v>
      </c>
      <c r="AC97" s="40">
        <f>_xll.qlCalendarAdvance(calendar,$AC96,AA97,,,trigger)</f>
        <v>42415</v>
      </c>
      <c r="AD97" s="40">
        <f>_xll.qlInterestRateIndexMaturity($X$21,AC97,)</f>
        <v>42597</v>
      </c>
      <c r="AE97" s="43" t="e">
        <f>_xll.qlTenorBasisValue(TenorBasis6M,AC97,_xll.ohTrigger(trigger,$X$36))</f>
        <v>#NUM!</v>
      </c>
      <c r="AF97" s="82">
        <f t="shared" si="15"/>
        <v>2.0478194047743285E-4</v>
      </c>
      <c r="AG97" s="82">
        <f>_xll.qlIndexFixing($X$21,$AB97,TRUE,_xll.ohTrigger(trigger))</f>
        <v>2.0478194047743285E-4</v>
      </c>
      <c r="AH97" s="43" t="e">
        <f>_xll.qlIndexFixing($X$6,$AB97,TRUE,trigger)</f>
        <v>#NUM!</v>
      </c>
      <c r="AI97" s="45" t="e">
        <f t="shared" si="16"/>
        <v>#NUM!</v>
      </c>
    </row>
    <row r="98" spans="27:35" x14ac:dyDescent="0.2">
      <c r="AA98" s="39" t="s">
        <v>86</v>
      </c>
      <c r="AB98" s="40">
        <f>_xll.qlInterestRateIndexFixingDate($X$21,AC98)</f>
        <v>42412</v>
      </c>
      <c r="AC98" s="40">
        <f>_xll.qlCalendarAdvance(calendar,$AC97,AA98,,,trigger)</f>
        <v>42416</v>
      </c>
      <c r="AD98" s="40">
        <f>_xll.qlInterestRateIndexMaturity($X$21,AC98,)</f>
        <v>42598</v>
      </c>
      <c r="AE98" s="43" t="e">
        <f>_xll.qlTenorBasisValue(TenorBasis6M,AC98,_xll.ohTrigger(trigger,$X$36))</f>
        <v>#NUM!</v>
      </c>
      <c r="AF98" s="82">
        <f t="shared" si="15"/>
        <v>2.0444077548008112E-4</v>
      </c>
      <c r="AG98" s="82">
        <f>_xll.qlIndexFixing($X$21,$AB98,TRUE,_xll.ohTrigger(trigger))</f>
        <v>2.0444077548008112E-4</v>
      </c>
      <c r="AH98" s="43" t="e">
        <f>_xll.qlIndexFixing($X$6,$AB98,TRUE,trigger)</f>
        <v>#NUM!</v>
      </c>
      <c r="AI98" s="45" t="e">
        <f t="shared" si="16"/>
        <v>#NUM!</v>
      </c>
    </row>
    <row r="99" spans="27:35" x14ac:dyDescent="0.2">
      <c r="AA99" s="39" t="s">
        <v>86</v>
      </c>
      <c r="AB99" s="40">
        <f>_xll.qlInterestRateIndexFixingDate($X$21,AC99)</f>
        <v>42415</v>
      </c>
      <c r="AC99" s="40">
        <f>_xll.qlCalendarAdvance(calendar,$AC98,AA99,,,trigger)</f>
        <v>42417</v>
      </c>
      <c r="AD99" s="40">
        <f>_xll.qlInterestRateIndexMaturity($X$21,AC99,)</f>
        <v>42599</v>
      </c>
      <c r="AE99" s="43" t="e">
        <f>_xll.qlTenorBasisValue(TenorBasis6M,AC99,_xll.ohTrigger(trigger,$X$36))</f>
        <v>#NUM!</v>
      </c>
      <c r="AF99" s="82">
        <f t="shared" si="15"/>
        <v>2.0410867208782207E-4</v>
      </c>
      <c r="AG99" s="82">
        <f>_xll.qlIndexFixing($X$21,$AB99,TRUE,_xll.ohTrigger(trigger))</f>
        <v>2.0410867208782207E-4</v>
      </c>
      <c r="AH99" s="43" t="e">
        <f>_xll.qlIndexFixing($X$6,$AB99,TRUE,trigger)</f>
        <v>#NUM!</v>
      </c>
      <c r="AI99" s="45" t="e">
        <f t="shared" si="16"/>
        <v>#NUM!</v>
      </c>
    </row>
    <row r="100" spans="27:35" x14ac:dyDescent="0.2">
      <c r="AA100" s="39" t="s">
        <v>86</v>
      </c>
      <c r="AB100" s="40">
        <f>_xll.qlInterestRateIndexFixingDate($X$21,AC100)</f>
        <v>42416</v>
      </c>
      <c r="AC100" s="40">
        <f>_xll.qlCalendarAdvance(calendar,$AC99,AA100,,,trigger)</f>
        <v>42418</v>
      </c>
      <c r="AD100" s="40">
        <f>_xll.qlInterestRateIndexMaturity($X$21,AC100,)</f>
        <v>42600</v>
      </c>
      <c r="AE100" s="43" t="e">
        <f>_xll.qlTenorBasisValue(TenorBasis6M,AC100,_xll.ohTrigger(trigger,$X$36))</f>
        <v>#NUM!</v>
      </c>
      <c r="AF100" s="82">
        <f t="shared" si="15"/>
        <v>2.0378572192933833E-4</v>
      </c>
      <c r="AG100" s="82">
        <f>_xll.qlIndexFixing($X$21,$AB100,TRUE,_xll.ohTrigger(trigger))</f>
        <v>2.0378572192933833E-4</v>
      </c>
      <c r="AH100" s="43" t="e">
        <f>_xll.qlIndexFixing($X$6,$AB100,TRUE,trigger)</f>
        <v>#NUM!</v>
      </c>
      <c r="AI100" s="45" t="e">
        <f t="shared" si="16"/>
        <v>#NUM!</v>
      </c>
    </row>
    <row r="101" spans="27:35" x14ac:dyDescent="0.2">
      <c r="AA101" s="39" t="s">
        <v>86</v>
      </c>
      <c r="AB101" s="40">
        <f>_xll.qlInterestRateIndexFixingDate($X$21,AC101)</f>
        <v>42417</v>
      </c>
      <c r="AC101" s="40">
        <f>_xll.qlCalendarAdvance(calendar,$AC100,AA101,,,trigger)</f>
        <v>42419</v>
      </c>
      <c r="AD101" s="40">
        <f>_xll.qlInterestRateIndexMaturity($X$21,AC101,)</f>
        <v>42601</v>
      </c>
      <c r="AE101" s="43" t="e">
        <f>_xll.qlTenorBasisValue(TenorBasis6M,AC101,_xll.ohTrigger(trigger,$X$36))</f>
        <v>#NUM!</v>
      </c>
      <c r="AF101" s="82">
        <f t="shared" si="15"/>
        <v>2.034720166346302E-4</v>
      </c>
      <c r="AG101" s="82">
        <f>_xll.qlIndexFixing($X$21,$AB101,TRUE,_xll.ohTrigger(trigger))</f>
        <v>2.034720166346302E-4</v>
      </c>
      <c r="AH101" s="43" t="e">
        <f>_xll.qlIndexFixing($X$6,$AB101,TRUE,trigger)</f>
        <v>#NUM!</v>
      </c>
      <c r="AI101" s="45" t="e">
        <f t="shared" si="16"/>
        <v>#NUM!</v>
      </c>
    </row>
    <row r="102" spans="27:35" x14ac:dyDescent="0.2">
      <c r="AA102" s="39" t="s">
        <v>86</v>
      </c>
      <c r="AB102" s="40">
        <f>_xll.qlInterestRateIndexFixingDate($X$21,AC102)</f>
        <v>42418</v>
      </c>
      <c r="AC102" s="40">
        <f>_xll.qlCalendarAdvance(calendar,$AC101,AA102,,,trigger)</f>
        <v>42422</v>
      </c>
      <c r="AD102" s="40">
        <f>_xll.qlInterestRateIndexMaturity($X$21,AC102,)</f>
        <v>42604</v>
      </c>
      <c r="AE102" s="43" t="e">
        <f>_xll.qlTenorBasisValue(TenorBasis6M,AC102,_xll.ohTrigger(trigger,$X$36))</f>
        <v>#NUM!</v>
      </c>
      <c r="AF102" s="82">
        <f t="shared" si="15"/>
        <v>2.0258728623228403E-4</v>
      </c>
      <c r="AG102" s="82">
        <f>_xll.qlIndexFixing($X$21,$AB102,TRUE,_xll.ohTrigger(trigger))</f>
        <v>2.0258728623228403E-4</v>
      </c>
      <c r="AH102" s="43" t="e">
        <f>_xll.qlIndexFixing($X$6,$AB102,TRUE,trigger)</f>
        <v>#NUM!</v>
      </c>
      <c r="AI102" s="45" t="e">
        <f t="shared" si="16"/>
        <v>#NUM!</v>
      </c>
    </row>
    <row r="103" spans="27:35" x14ac:dyDescent="0.2">
      <c r="AA103" s="39" t="s">
        <v>86</v>
      </c>
      <c r="AB103" s="40">
        <f>_xll.qlInterestRateIndexFixingDate($X$21,AC103)</f>
        <v>42419</v>
      </c>
      <c r="AC103" s="40">
        <f>_xll.qlCalendarAdvance(calendar,$AC102,AA103,,,trigger)</f>
        <v>42423</v>
      </c>
      <c r="AD103" s="40">
        <f>_xll.qlInterestRateIndexMaturity($X$21,AC103,)</f>
        <v>42605</v>
      </c>
      <c r="AE103" s="43" t="e">
        <f>_xll.qlTenorBasisValue(TenorBasis6M,AC103,_xll.ohTrigger(trigger,$X$36))</f>
        <v>#NUM!</v>
      </c>
      <c r="AF103" s="82">
        <f t="shared" si="15"/>
        <v>2.0231147669224204E-4</v>
      </c>
      <c r="AG103" s="82">
        <f>_xll.qlIndexFixing($X$21,$AB103,TRUE,_xll.ohTrigger(trigger))</f>
        <v>2.0231147669224204E-4</v>
      </c>
      <c r="AH103" s="43" t="e">
        <f>_xll.qlIndexFixing($X$6,$AB103,TRUE,trigger)</f>
        <v>#NUM!</v>
      </c>
      <c r="AI103" s="45" t="e">
        <f t="shared" si="16"/>
        <v>#NUM!</v>
      </c>
    </row>
    <row r="104" spans="27:35" x14ac:dyDescent="0.2">
      <c r="AA104" s="39" t="s">
        <v>86</v>
      </c>
      <c r="AB104" s="40">
        <f>_xll.qlInterestRateIndexFixingDate($X$21,AC104)</f>
        <v>42422</v>
      </c>
      <c r="AC104" s="40">
        <f>_xll.qlCalendarAdvance(calendar,$AC103,AA104,,,trigger)</f>
        <v>42424</v>
      </c>
      <c r="AD104" s="40">
        <f>_xll.qlInterestRateIndexMaturity($X$21,AC104,)</f>
        <v>42606</v>
      </c>
      <c r="AE104" s="43" t="e">
        <f>_xll.qlTenorBasisValue(TenorBasis6M,AC104,_xll.ohTrigger(trigger,$X$36))</f>
        <v>#NUM!</v>
      </c>
      <c r="AF104" s="82">
        <f t="shared" si="15"/>
        <v>2.0204537016597714E-4</v>
      </c>
      <c r="AG104" s="82">
        <f>_xll.qlIndexFixing($X$21,$AB104,TRUE,_xll.ohTrigger(trigger))</f>
        <v>2.0204537016597714E-4</v>
      </c>
      <c r="AH104" s="43" t="e">
        <f>_xll.qlIndexFixing($X$6,$AB104,TRUE,trigger)</f>
        <v>#NUM!</v>
      </c>
      <c r="AI104" s="45" t="e">
        <f t="shared" si="16"/>
        <v>#NUM!</v>
      </c>
    </row>
    <row r="105" spans="27:35" x14ac:dyDescent="0.2">
      <c r="AA105" s="39" t="s">
        <v>86</v>
      </c>
      <c r="AB105" s="40">
        <f>_xll.qlInterestRateIndexFixingDate($X$21,AC105)</f>
        <v>42423</v>
      </c>
      <c r="AC105" s="40">
        <f>_xll.qlCalendarAdvance(calendar,$AC104,AA105,,,trigger)</f>
        <v>42425</v>
      </c>
      <c r="AD105" s="40">
        <f>_xll.qlInterestRateIndexMaturity($X$21,AC105,)</f>
        <v>42607</v>
      </c>
      <c r="AE105" s="43" t="e">
        <f>_xll.qlTenorBasisValue(TenorBasis6M,AC105,_xll.ohTrigger(trigger,$X$36))</f>
        <v>#NUM!</v>
      </c>
      <c r="AF105" s="82">
        <f t="shared" si="15"/>
        <v>2.017890582834896E-4</v>
      </c>
      <c r="AG105" s="82">
        <f>_xll.qlIndexFixing($X$21,$AB105,TRUE,_xll.ohTrigger(trigger))</f>
        <v>2.017890582834896E-4</v>
      </c>
      <c r="AH105" s="43" t="e">
        <f>_xll.qlIndexFixing($X$6,$AB105,TRUE,trigger)</f>
        <v>#NUM!</v>
      </c>
      <c r="AI105" s="45" t="e">
        <f t="shared" si="16"/>
        <v>#NUM!</v>
      </c>
    </row>
    <row r="106" spans="27:35" x14ac:dyDescent="0.2">
      <c r="AA106" s="39" t="s">
        <v>86</v>
      </c>
      <c r="AB106" s="40">
        <f>_xll.qlInterestRateIndexFixingDate($X$21,AC106)</f>
        <v>42424</v>
      </c>
      <c r="AC106" s="40">
        <f>_xll.qlCalendarAdvance(calendar,$AC105,AA106,,,trigger)</f>
        <v>42426</v>
      </c>
      <c r="AD106" s="40">
        <f>_xll.qlInterestRateIndexMaturity($X$21,AC106,)</f>
        <v>42608</v>
      </c>
      <c r="AE106" s="43" t="e">
        <f>_xll.qlTenorBasisValue(TenorBasis6M,AC106,_xll.ohTrigger(trigger,$X$36))</f>
        <v>#NUM!</v>
      </c>
      <c r="AF106" s="82">
        <f t="shared" si="15"/>
        <v>2.0154263267565812E-4</v>
      </c>
      <c r="AG106" s="82">
        <f>_xll.qlIndexFixing($X$21,$AB106,TRUE,_xll.ohTrigger(trigger))</f>
        <v>2.0154263267565812E-4</v>
      </c>
      <c r="AH106" s="43" t="e">
        <f>_xll.qlIndexFixing($X$6,$AB106,TRUE,trigger)</f>
        <v>#NUM!</v>
      </c>
      <c r="AI106" s="45" t="e">
        <f t="shared" si="16"/>
        <v>#NUM!</v>
      </c>
    </row>
    <row r="107" spans="27:35" x14ac:dyDescent="0.2">
      <c r="AA107" s="39" t="s">
        <v>86</v>
      </c>
      <c r="AB107" s="40">
        <f>_xll.qlInterestRateIndexFixingDate($X$21,AC107)</f>
        <v>42425</v>
      </c>
      <c r="AC107" s="40">
        <f>_xll.qlCalendarAdvance(calendar,$AC106,AA107,,,trigger)</f>
        <v>42429</v>
      </c>
      <c r="AD107" s="40">
        <f>_xll.qlInterestRateIndexMaturity($X$21,AC107,)</f>
        <v>42613</v>
      </c>
      <c r="AE107" s="43" t="e">
        <f>_xll.qlTenorBasisValue(TenorBasis6M,AC107,_xll.ohTrigger(trigger,$X$36))</f>
        <v>#NUM!</v>
      </c>
      <c r="AF107" s="82">
        <f t="shared" si="15"/>
        <v>2.0045012417185576E-4</v>
      </c>
      <c r="AG107" s="82">
        <f>_xll.qlIndexFixing($X$21,$AB107,TRUE,_xll.ohTrigger(trigger))</f>
        <v>2.0045012417185576E-4</v>
      </c>
      <c r="AH107" s="43" t="e">
        <f>_xll.qlIndexFixing($X$6,$AB107,TRUE,trigger)</f>
        <v>#NUM!</v>
      </c>
      <c r="AI107" s="45" t="e">
        <f t="shared" si="16"/>
        <v>#NUM!</v>
      </c>
    </row>
    <row r="108" spans="27:35" x14ac:dyDescent="0.2">
      <c r="AA108" s="39" t="s">
        <v>86</v>
      </c>
      <c r="AB108" s="40">
        <f>_xll.qlInterestRateIndexFixingDate($X$21,AC108)</f>
        <v>42426</v>
      </c>
      <c r="AC108" s="40">
        <f>_xll.qlCalendarAdvance(calendar,$AC107,AA108,,,trigger)</f>
        <v>42430</v>
      </c>
      <c r="AD108" s="40">
        <f>_xll.qlInterestRateIndexMaturity($X$21,AC108,)</f>
        <v>42614</v>
      </c>
      <c r="AE108" s="43" t="e">
        <f>_xll.qlTenorBasisValue(TenorBasis6M,AC108,_xll.ohTrigger(trigger,$X$36))</f>
        <v>#NUM!</v>
      </c>
      <c r="AF108" s="82">
        <f t="shared" si="15"/>
        <v>2.0022164894702941E-4</v>
      </c>
      <c r="AG108" s="82">
        <f>_xll.qlIndexFixing($X$21,$AB108,TRUE,_xll.ohTrigger(trigger))</f>
        <v>2.0022164894702941E-4</v>
      </c>
      <c r="AH108" s="43" t="e">
        <f>_xll.qlIndexFixing($X$6,$AB108,TRUE,trigger)</f>
        <v>#NUM!</v>
      </c>
      <c r="AI108" s="45" t="e">
        <f t="shared" si="16"/>
        <v>#NUM!</v>
      </c>
    </row>
    <row r="109" spans="27:35" x14ac:dyDescent="0.2">
      <c r="AA109" s="39" t="s">
        <v>86</v>
      </c>
      <c r="AB109" s="40">
        <f>_xll.qlInterestRateIndexFixingDate($X$21,AC109)</f>
        <v>42429</v>
      </c>
      <c r="AC109" s="40">
        <f>_xll.qlCalendarAdvance(calendar,$AC108,AA109,,,trigger)</f>
        <v>42431</v>
      </c>
      <c r="AD109" s="40">
        <f>_xll.qlInterestRateIndexMaturity($X$21,AC109,)</f>
        <v>42615</v>
      </c>
      <c r="AE109" s="43" t="e">
        <f>_xll.qlTenorBasisValue(TenorBasis6M,AC109,_xll.ohTrigger(trigger,$X$36))</f>
        <v>#NUM!</v>
      </c>
      <c r="AF109" s="82">
        <f t="shared" si="15"/>
        <v>2.0000000000000695E-4</v>
      </c>
      <c r="AG109" s="82">
        <f>_xll.qlIndexFixing($X$21,$AB109,TRUE,_xll.ohTrigger(trigger))</f>
        <v>2.0000000000000695E-4</v>
      </c>
      <c r="AH109" s="43" t="e">
        <f>_xll.qlIndexFixing($X$6,$AB109,TRUE,trigger)</f>
        <v>#NUM!</v>
      </c>
      <c r="AI109" s="45" t="e">
        <f t="shared" si="16"/>
        <v>#NUM!</v>
      </c>
    </row>
    <row r="110" spans="27:35" x14ac:dyDescent="0.2">
      <c r="AA110" s="39" t="s">
        <v>86</v>
      </c>
      <c r="AB110" s="40">
        <f>_xll.qlInterestRateIndexFixingDate($X$21,AC110)</f>
        <v>42430</v>
      </c>
      <c r="AC110" s="40">
        <f>_xll.qlCalendarAdvance(calendar,$AC109,AA110,,,trigger)</f>
        <v>42432</v>
      </c>
      <c r="AD110" s="40">
        <f>_xll.qlInterestRateIndexMaturity($X$21,AC110,)</f>
        <v>42618</v>
      </c>
      <c r="AE110" s="43" t="e">
        <f>_xll.qlTenorBasisValue(TenorBasis6M,AC110,_xll.ohTrigger(trigger,$X$36))</f>
        <v>#NUM!</v>
      </c>
      <c r="AF110" s="82">
        <f t="shared" si="15"/>
        <v>1.9925267799617095E-4</v>
      </c>
      <c r="AG110" s="82">
        <f>_xll.qlIndexFixing($X$21,$AB110,TRUE,_xll.ohTrigger(trigger))</f>
        <v>1.9925267799617095E-4</v>
      </c>
      <c r="AH110" s="43" t="e">
        <f>_xll.qlIndexFixing($X$6,$AB110,TRUE,trigger)</f>
        <v>#NUM!</v>
      </c>
      <c r="AI110" s="45" t="e">
        <f t="shared" si="16"/>
        <v>#NUM!</v>
      </c>
    </row>
    <row r="111" spans="27:35" x14ac:dyDescent="0.2">
      <c r="AA111" s="39" t="s">
        <v>86</v>
      </c>
      <c r="AB111" s="40">
        <f>_xll.qlInterestRateIndexFixingDate($X$21,AC111)</f>
        <v>42431</v>
      </c>
      <c r="AC111" s="40">
        <f>_xll.qlCalendarAdvance(calendar,$AC110,AA111,,,trigger)</f>
        <v>42433</v>
      </c>
      <c r="AD111" s="40">
        <f>_xll.qlInterestRateIndexMaturity($X$21,AC111,)</f>
        <v>42618</v>
      </c>
      <c r="AE111" s="43" t="e">
        <f>_xll.qlTenorBasisValue(TenorBasis6M,AC111,_xll.ohTrigger(trigger,$X$36))</f>
        <v>#NUM!</v>
      </c>
      <c r="AF111" s="82">
        <f t="shared" si="15"/>
        <v>1.9930658579568795E-4</v>
      </c>
      <c r="AG111" s="82">
        <f>_xll.qlIndexFixing($X$21,$AB111,TRUE,_xll.ohTrigger(trigger))</f>
        <v>1.9930658579568795E-4</v>
      </c>
      <c r="AH111" s="43" t="e">
        <f>_xll.qlIndexFixing($X$6,$AB111,TRUE,trigger)</f>
        <v>#NUM!</v>
      </c>
      <c r="AI111" s="45" t="e">
        <f t="shared" si="16"/>
        <v>#NUM!</v>
      </c>
    </row>
    <row r="112" spans="27:35" x14ac:dyDescent="0.2">
      <c r="AA112" s="39" t="s">
        <v>86</v>
      </c>
      <c r="AB112" s="40">
        <f>_xll.qlInterestRateIndexFixingDate($X$21,AC112)</f>
        <v>42432</v>
      </c>
      <c r="AC112" s="40">
        <f>_xll.qlCalendarAdvance(calendar,$AC111,AA112,,,trigger)</f>
        <v>42436</v>
      </c>
      <c r="AD112" s="40">
        <f>_xll.qlInterestRateIndexMaturity($X$21,AC112,)</f>
        <v>42620</v>
      </c>
      <c r="AE112" s="43" t="e">
        <f>_xll.qlTenorBasisValue(TenorBasis6M,AC112,_xll.ohTrigger(trigger,$X$36))</f>
        <v>#NUM!</v>
      </c>
      <c r="AF112" s="82">
        <f t="shared" si="15"/>
        <v>1.9901045901780874E-4</v>
      </c>
      <c r="AG112" s="82">
        <f>_xll.qlIndexFixing($X$21,$AB112,TRUE,_xll.ohTrigger(trigger))</f>
        <v>1.9901045901780874E-4</v>
      </c>
      <c r="AH112" s="43" t="e">
        <f>_xll.qlIndexFixing($X$6,$AB112,TRUE,trigger)</f>
        <v>#NUM!</v>
      </c>
      <c r="AI112" s="45" t="e">
        <f t="shared" si="16"/>
        <v>#NUM!</v>
      </c>
    </row>
    <row r="113" spans="27:35" x14ac:dyDescent="0.2">
      <c r="AA113" s="39" t="s">
        <v>86</v>
      </c>
      <c r="AB113" s="40">
        <f>_xll.qlInterestRateIndexFixingDate($X$21,AC113)</f>
        <v>42433</v>
      </c>
      <c r="AC113" s="40">
        <f>_xll.qlCalendarAdvance(calendar,$AC112,AA113,,,trigger)</f>
        <v>42437</v>
      </c>
      <c r="AD113" s="40">
        <f>_xll.qlInterestRateIndexMaturity($X$21,AC113,)</f>
        <v>42621</v>
      </c>
      <c r="AE113" s="43" t="e">
        <f>_xll.qlTenorBasisValue(TenorBasis6M,AC113,_xll.ohTrigger(trigger,$X$36))</f>
        <v>#NUM!</v>
      </c>
      <c r="AF113" s="82">
        <f t="shared" si="15"/>
        <v>1.9884123506252533E-4</v>
      </c>
      <c r="AG113" s="82">
        <f>_xll.qlIndexFixing($X$21,$AB113,TRUE,_xll.ohTrigger(trigger))</f>
        <v>1.9884123506252533E-4</v>
      </c>
      <c r="AH113" s="43" t="e">
        <f>_xll.qlIndexFixing($X$6,$AB113,TRUE,trigger)</f>
        <v>#NUM!</v>
      </c>
      <c r="AI113" s="45" t="e">
        <f t="shared" si="16"/>
        <v>#NUM!</v>
      </c>
    </row>
    <row r="114" spans="27:35" x14ac:dyDescent="0.2">
      <c r="AA114" s="39" t="s">
        <v>86</v>
      </c>
      <c r="AB114" s="40">
        <f>_xll.qlInterestRateIndexFixingDate($X$21,AC114)</f>
        <v>42436</v>
      </c>
      <c r="AC114" s="40">
        <f>_xll.qlCalendarAdvance(calendar,$AC113,AA114,,,trigger)</f>
        <v>42438</v>
      </c>
      <c r="AD114" s="40">
        <f>_xll.qlInterestRateIndexMaturity($X$21,AC114,)</f>
        <v>42622</v>
      </c>
      <c r="AE114" s="43" t="e">
        <f>_xll.qlTenorBasisValue(TenorBasis6M,AC114,_xll.ohTrigger(trigger,$X$36))</f>
        <v>#NUM!</v>
      </c>
      <c r="AF114" s="82">
        <f t="shared" si="15"/>
        <v>1.9868325538318705E-4</v>
      </c>
      <c r="AG114" s="82">
        <f>_xll.qlIndexFixing($X$21,$AB114,TRUE,_xll.ohTrigger(trigger))</f>
        <v>1.9868325538318705E-4</v>
      </c>
      <c r="AH114" s="43" t="e">
        <f>_xll.qlIndexFixing($X$6,$AB114,TRUE,trigger)</f>
        <v>#NUM!</v>
      </c>
      <c r="AI114" s="45" t="e">
        <f t="shared" si="16"/>
        <v>#NUM!</v>
      </c>
    </row>
    <row r="115" spans="27:35" x14ac:dyDescent="0.2">
      <c r="AA115" s="39" t="s">
        <v>86</v>
      </c>
      <c r="AB115" s="40">
        <f>_xll.qlInterestRateIndexFixingDate($X$21,AC115)</f>
        <v>42437</v>
      </c>
      <c r="AC115" s="40">
        <f>_xll.qlCalendarAdvance(calendar,$AC114,AA115,,,trigger)</f>
        <v>42439</v>
      </c>
      <c r="AD115" s="40">
        <f>_xll.qlInterestRateIndexMaturity($X$21,AC115,)</f>
        <v>42625</v>
      </c>
      <c r="AE115" s="43" t="e">
        <f>_xll.qlTenorBasisValue(TenorBasis6M,AC115,_xll.ohTrigger(trigger,$X$36))</f>
        <v>#NUM!</v>
      </c>
      <c r="AF115" s="82">
        <f t="shared" si="15"/>
        <v>1.9802819380771781E-4</v>
      </c>
      <c r="AG115" s="82">
        <f>_xll.qlIndexFixing($X$21,$AB115,TRUE,_xll.ohTrigger(trigger))</f>
        <v>1.9802819380771781E-4</v>
      </c>
      <c r="AH115" s="43" t="e">
        <f>_xll.qlIndexFixing($X$6,$AB115,TRUE,trigger)</f>
        <v>#NUM!</v>
      </c>
      <c r="AI115" s="45" t="e">
        <f t="shared" si="16"/>
        <v>#NUM!</v>
      </c>
    </row>
    <row r="116" spans="27:35" x14ac:dyDescent="0.2">
      <c r="AA116" s="39" t="s">
        <v>86</v>
      </c>
      <c r="AB116" s="40">
        <f>_xll.qlInterestRateIndexFixingDate($X$21,AC116)</f>
        <v>42438</v>
      </c>
      <c r="AC116" s="40">
        <f>_xll.qlCalendarAdvance(calendar,$AC115,AA116,,,trigger)</f>
        <v>42440</v>
      </c>
      <c r="AD116" s="40">
        <f>_xll.qlInterestRateIndexMaturity($X$21,AC116,)</f>
        <v>42625</v>
      </c>
      <c r="AE116" s="43" t="e">
        <f>_xll.qlTenorBasisValue(TenorBasis6M,AC116,_xll.ohTrigger(trigger,$X$36))</f>
        <v>#NUM!</v>
      </c>
      <c r="AF116" s="82">
        <f t="shared" si="15"/>
        <v>1.9815459906006276E-4</v>
      </c>
      <c r="AG116" s="82">
        <f>_xll.qlIndexFixing($X$21,$AB116,TRUE,_xll.ohTrigger(trigger))</f>
        <v>1.9815459906006276E-4</v>
      </c>
      <c r="AH116" s="43" t="e">
        <f>_xll.qlIndexFixing($X$6,$AB116,TRUE,trigger)</f>
        <v>#NUM!</v>
      </c>
      <c r="AI116" s="45" t="e">
        <f t="shared" si="16"/>
        <v>#NUM!</v>
      </c>
    </row>
    <row r="117" spans="27:35" x14ac:dyDescent="0.2">
      <c r="AA117" s="39" t="s">
        <v>86</v>
      </c>
      <c r="AB117" s="40">
        <f>_xll.qlInterestRateIndexFixingDate($X$21,AC117)</f>
        <v>42439</v>
      </c>
      <c r="AC117" s="40">
        <f>_xll.qlCalendarAdvance(calendar,$AC116,AA117,,,trigger)</f>
        <v>42443</v>
      </c>
      <c r="AD117" s="40">
        <f>_xll.qlInterestRateIndexMaturity($X$21,AC117,)</f>
        <v>42627</v>
      </c>
      <c r="AE117" s="43" t="e">
        <f>_xll.qlTenorBasisValue(TenorBasis6M,AC117,_xll.ohTrigger(trigger,$X$36))</f>
        <v>#NUM!</v>
      </c>
      <c r="AF117" s="82">
        <f t="shared" si="15"/>
        <v>1.9808726406341263E-4</v>
      </c>
      <c r="AG117" s="82">
        <f>_xll.qlIndexFixing($X$21,$AB117,TRUE,_xll.ohTrigger(trigger))</f>
        <v>1.9808726406341263E-4</v>
      </c>
      <c r="AH117" s="43" t="e">
        <f>_xll.qlIndexFixing($X$6,$AB117,TRUE,trigger)</f>
        <v>#NUM!</v>
      </c>
      <c r="AI117" s="45" t="e">
        <f t="shared" si="16"/>
        <v>#NUM!</v>
      </c>
    </row>
    <row r="118" spans="27:35" x14ac:dyDescent="0.2">
      <c r="AA118" s="39" t="s">
        <v>86</v>
      </c>
      <c r="AB118" s="40">
        <f>_xll.qlInterestRateIndexFixingDate($X$21,AC118)</f>
        <v>42440</v>
      </c>
      <c r="AC118" s="40">
        <f>_xll.qlCalendarAdvance(calendar,$AC117,AA118,,,trigger)</f>
        <v>42444</v>
      </c>
      <c r="AD118" s="40">
        <f>_xll.qlInterestRateIndexMaturity($X$21,AC118,)</f>
        <v>42628</v>
      </c>
      <c r="AE118" s="43" t="e">
        <f>_xll.qlTenorBasisValue(TenorBasis6M,AC118,_xll.ohTrigger(trigger,$X$36))</f>
        <v>#NUM!</v>
      </c>
      <c r="AF118" s="82">
        <f t="shared" si="15"/>
        <v>1.9801189580134651E-4</v>
      </c>
      <c r="AG118" s="82">
        <f>_xll.qlIndexFixing($X$21,$AB118,TRUE,_xll.ohTrigger(trigger))</f>
        <v>1.9801189580134651E-4</v>
      </c>
      <c r="AH118" s="43" t="e">
        <f>_xll.qlIndexFixing($X$6,$AB118,TRUE,trigger)</f>
        <v>#NUM!</v>
      </c>
      <c r="AI118" s="45" t="e">
        <f t="shared" si="16"/>
        <v>#NUM!</v>
      </c>
    </row>
    <row r="119" spans="27:35" x14ac:dyDescent="0.2">
      <c r="AA119" s="39" t="s">
        <v>86</v>
      </c>
      <c r="AB119" s="40">
        <f>_xll.qlInterestRateIndexFixingDate($X$21,AC119)</f>
        <v>42443</v>
      </c>
      <c r="AC119" s="40">
        <f>_xll.qlCalendarAdvance(calendar,$AC118,AA119,,,trigger)</f>
        <v>42445</v>
      </c>
      <c r="AD119" s="40">
        <f>_xll.qlInterestRateIndexMaturity($X$21,AC119,)</f>
        <v>42629</v>
      </c>
      <c r="AE119" s="43" t="e">
        <f>_xll.qlTenorBasisValue(TenorBasis6M,AC119,_xll.ohTrigger(trigger,$X$36))</f>
        <v>#NUM!</v>
      </c>
      <c r="AF119" s="82">
        <f t="shared" si="15"/>
        <v>1.9795282040416373E-4</v>
      </c>
      <c r="AG119" s="82">
        <f>_xll.qlIndexFixing($X$21,$AB119,TRUE,_xll.ohTrigger(trigger))</f>
        <v>1.9795282040416373E-4</v>
      </c>
      <c r="AH119" s="43" t="e">
        <f>_xll.qlIndexFixing($X$6,$AB119,TRUE,trigger)</f>
        <v>#NUM!</v>
      </c>
      <c r="AI119" s="45" t="e">
        <f t="shared" si="16"/>
        <v>#NUM!</v>
      </c>
    </row>
    <row r="120" spans="27:35" x14ac:dyDescent="0.2">
      <c r="AA120" s="39" t="s">
        <v>86</v>
      </c>
      <c r="AB120" s="40">
        <f>_xll.qlInterestRateIndexFixingDate($X$21,AC120)</f>
        <v>42444</v>
      </c>
      <c r="AC120" s="40">
        <f>_xll.qlCalendarAdvance(calendar,$AC119,AA120,,,trigger)</f>
        <v>42446</v>
      </c>
      <c r="AD120" s="40">
        <f>_xll.qlInterestRateIndexMaturity($X$21,AC120,)</f>
        <v>42632</v>
      </c>
      <c r="AE120" s="43" t="e">
        <f>_xll.qlTenorBasisValue(TenorBasis6M,AC120,_xll.ohTrigger(trigger,$X$36))</f>
        <v>#NUM!</v>
      </c>
      <c r="AF120" s="82">
        <f t="shared" si="15"/>
        <v>1.9772485721144644E-4</v>
      </c>
      <c r="AG120" s="82">
        <f>_xll.qlIndexFixing($X$21,$AB120,TRUE,_xll.ohTrigger(trigger))</f>
        <v>1.9772485721144644E-4</v>
      </c>
      <c r="AH120" s="43" t="e">
        <f>_xll.qlIndexFixing($X$6,$AB120,TRUE,trigger)</f>
        <v>#NUM!</v>
      </c>
      <c r="AI120" s="45" t="e">
        <f t="shared" si="16"/>
        <v>#NUM!</v>
      </c>
    </row>
    <row r="121" spans="27:35" x14ac:dyDescent="0.2">
      <c r="AA121" s="39" t="s">
        <v>86</v>
      </c>
      <c r="AB121" s="40">
        <f>_xll.qlInterestRateIndexFixingDate($X$21,AC121)</f>
        <v>42445</v>
      </c>
      <c r="AC121" s="40">
        <f>_xll.qlCalendarAdvance(calendar,$AC120,AA121,,,trigger)</f>
        <v>42447</v>
      </c>
      <c r="AD121" s="40">
        <f>_xll.qlInterestRateIndexMaturity($X$21,AC121,)</f>
        <v>42632</v>
      </c>
      <c r="AE121" s="43" t="e">
        <f>_xll.qlTenorBasisValue(TenorBasis6M,AC121,_xll.ohTrigger(trigger,$X$36))</f>
        <v>#NUM!</v>
      </c>
      <c r="AF121" s="82">
        <f t="shared" si="15"/>
        <v>1.9780996947249254E-4</v>
      </c>
      <c r="AG121" s="82">
        <f>_xll.qlIndexFixing($X$21,$AB121,TRUE,_xll.ohTrigger(trigger))</f>
        <v>1.9780996947249254E-4</v>
      </c>
      <c r="AH121" s="43" t="e">
        <f>_xll.qlIndexFixing($X$6,$AB121,TRUE,trigger)</f>
        <v>#NUM!</v>
      </c>
      <c r="AI121" s="45" t="e">
        <f t="shared" si="16"/>
        <v>#NUM!</v>
      </c>
    </row>
    <row r="122" spans="27:35" x14ac:dyDescent="0.2">
      <c r="AA122" s="39" t="s">
        <v>86</v>
      </c>
      <c r="AB122" s="40">
        <f>_xll.qlInterestRateIndexFixingDate($X$21,AC122)</f>
        <v>42446</v>
      </c>
      <c r="AC122" s="40">
        <f>_xll.qlCalendarAdvance(calendar,$AC121,AA122,,,trigger)</f>
        <v>42450</v>
      </c>
      <c r="AD122" s="40">
        <f>_xll.qlInterestRateIndexMaturity($X$21,AC122,)</f>
        <v>42634</v>
      </c>
      <c r="AE122" s="43" t="e">
        <f>_xll.qlTenorBasisValue(TenorBasis6M,AC122,_xll.ohTrigger(trigger,$X$36))</f>
        <v>#NUM!</v>
      </c>
      <c r="AF122" s="82">
        <f t="shared" si="15"/>
        <v>1.9792707936008486E-4</v>
      </c>
      <c r="AG122" s="82">
        <f>_xll.qlIndexFixing($X$21,$AB122,TRUE,_xll.ohTrigger(trigger))</f>
        <v>1.9792707936008486E-4</v>
      </c>
      <c r="AH122" s="43" t="e">
        <f>_xll.qlIndexFixing($X$6,$AB122,TRUE,trigger)</f>
        <v>#NUM!</v>
      </c>
      <c r="AI122" s="45" t="e">
        <f t="shared" si="16"/>
        <v>#NUM!</v>
      </c>
    </row>
    <row r="123" spans="27:35" x14ac:dyDescent="0.2">
      <c r="AA123" s="39" t="s">
        <v>86</v>
      </c>
      <c r="AB123" s="40">
        <f>_xll.qlInterestRateIndexFixingDate($X$21,AC123)</f>
        <v>42447</v>
      </c>
      <c r="AC123" s="40">
        <f>_xll.qlCalendarAdvance(calendar,$AC122,AA123,,,trigger)</f>
        <v>42451</v>
      </c>
      <c r="AD123" s="40">
        <f>_xll.qlInterestRateIndexMaturity($X$21,AC123,)</f>
        <v>42635</v>
      </c>
      <c r="AE123" s="43" t="e">
        <f>_xll.qlTenorBasisValue(TenorBasis6M,AC123,_xll.ohTrigger(trigger,$X$36))</f>
        <v>#NUM!</v>
      </c>
      <c r="AF123" s="82">
        <f t="shared" si="15"/>
        <v>1.9798090694291066E-4</v>
      </c>
      <c r="AG123" s="82">
        <f>_xll.qlIndexFixing($X$21,$AB123,TRUE,_xll.ohTrigger(trigger))</f>
        <v>1.9798090694291066E-4</v>
      </c>
      <c r="AH123" s="43" t="e">
        <f>_xll.qlIndexFixing($X$6,$AB123,TRUE,trigger)</f>
        <v>#NUM!</v>
      </c>
      <c r="AI123" s="45" t="e">
        <f t="shared" si="16"/>
        <v>#NUM!</v>
      </c>
    </row>
    <row r="124" spans="27:35" x14ac:dyDescent="0.2">
      <c r="AA124" s="39" t="s">
        <v>86</v>
      </c>
      <c r="AB124" s="40">
        <f>_xll.qlInterestRateIndexFixingDate($X$21,AC124)</f>
        <v>42450</v>
      </c>
      <c r="AC124" s="40">
        <f>_xll.qlCalendarAdvance(calendar,$AC123,AA124,,,trigger)</f>
        <v>42452</v>
      </c>
      <c r="AD124" s="40">
        <f>_xll.qlInterestRateIndexMaturity($X$21,AC124,)</f>
        <v>42636</v>
      </c>
      <c r="AE124" s="43" t="e">
        <f>_xll.qlTenorBasisValue(TenorBasis6M,AC124,_xll.ohTrigger(trigger,$X$36))</f>
        <v>#NUM!</v>
      </c>
      <c r="AF124" s="82">
        <f t="shared" si="15"/>
        <v>1.9805607599302549E-4</v>
      </c>
      <c r="AG124" s="82">
        <f>_xll.qlIndexFixing($X$21,$AB124,TRUE,_xll.ohTrigger(trigger))</f>
        <v>1.9805607599302549E-4</v>
      </c>
      <c r="AH124" s="43" t="e">
        <f>_xll.qlIndexFixing($X$6,$AB124,TRUE,trigger)</f>
        <v>#NUM!</v>
      </c>
      <c r="AI124" s="45" t="e">
        <f t="shared" si="16"/>
        <v>#NUM!</v>
      </c>
    </row>
    <row r="125" spans="27:35" x14ac:dyDescent="0.2">
      <c r="AA125" s="39" t="s">
        <v>86</v>
      </c>
      <c r="AB125" s="40">
        <f>_xll.qlInterestRateIndexFixingDate($X$21,AC125)</f>
        <v>42451</v>
      </c>
      <c r="AC125" s="40">
        <f>_xll.qlCalendarAdvance(calendar,$AC124,AA125,,,trigger)</f>
        <v>42453</v>
      </c>
      <c r="AD125" s="40">
        <f>_xll.qlInterestRateIndexMaturity($X$21,AC125,)</f>
        <v>42639</v>
      </c>
      <c r="AE125" s="43" t="e">
        <f>_xll.qlTenorBasisValue(TenorBasis6M,AC125,_xll.ohTrigger(trigger,$X$36))</f>
        <v>#NUM!</v>
      </c>
      <c r="AF125" s="82">
        <f t="shared" si="15"/>
        <v>1.985873896796909E-4</v>
      </c>
      <c r="AG125" s="82">
        <f>_xll.qlIndexFixing($X$21,$AB125,TRUE,_xll.ohTrigger(trigger))</f>
        <v>1.985873896796909E-4</v>
      </c>
      <c r="AH125" s="43" t="e">
        <f>_xll.qlIndexFixing($X$6,$AB125,TRUE,trigger)</f>
        <v>#NUM!</v>
      </c>
      <c r="AI125" s="45" t="e">
        <f t="shared" si="16"/>
        <v>#NUM!</v>
      </c>
    </row>
    <row r="126" spans="27:35" x14ac:dyDescent="0.2">
      <c r="AA126" s="39" t="s">
        <v>86</v>
      </c>
      <c r="AB126" s="40">
        <f>_xll.qlInterestRateIndexFixingDate($X$21,AC126)</f>
        <v>42452</v>
      </c>
      <c r="AC126" s="40">
        <f>_xll.qlCalendarAdvance(calendar,$AC125,AA126,,,trigger)</f>
        <v>42458</v>
      </c>
      <c r="AD126" s="40">
        <f>_xll.qlInterestRateIndexMaturity($X$21,AC126,)</f>
        <v>42642</v>
      </c>
      <c r="AE126" s="43" t="e">
        <f>_xll.qlTenorBasisValue(TenorBasis6M,AC126,_xll.ohTrigger(trigger,$X$36))</f>
        <v>#NUM!</v>
      </c>
      <c r="AF126" s="82">
        <f t="shared" si="15"/>
        <v>1.9899565015410822E-4</v>
      </c>
      <c r="AG126" s="82">
        <f>_xll.qlIndexFixing($X$21,$AB126,TRUE,_xll.ohTrigger(trigger))</f>
        <v>1.9899565015410822E-4</v>
      </c>
      <c r="AH126" s="43" t="e">
        <f>_xll.qlIndexFixing($X$6,$AB126,TRUE,trigger)</f>
        <v>#NUM!</v>
      </c>
      <c r="AI126" s="45" t="e">
        <f t="shared" si="16"/>
        <v>#NUM!</v>
      </c>
    </row>
    <row r="127" spans="27:35" x14ac:dyDescent="0.2">
      <c r="AA127" s="39" t="s">
        <v>86</v>
      </c>
      <c r="AB127" s="40">
        <f>_xll.qlInterestRateIndexFixingDate($X$21,AC127)</f>
        <v>42453</v>
      </c>
      <c r="AC127" s="40">
        <f>_xll.qlCalendarAdvance(calendar,$AC126,AA127,,,trigger)</f>
        <v>42459</v>
      </c>
      <c r="AD127" s="40">
        <f>_xll.qlInterestRateIndexMaturity($X$21,AC127,)</f>
        <v>42643</v>
      </c>
      <c r="AE127" s="43" t="e">
        <f>_xll.qlTenorBasisValue(TenorBasis6M,AC127,_xll.ohTrigger(trigger,$X$36))</f>
        <v>#NUM!</v>
      </c>
      <c r="AF127" s="82">
        <f t="shared" si="15"/>
        <v>1.9924040401954397E-4</v>
      </c>
      <c r="AG127" s="82">
        <f>_xll.qlIndexFixing($X$21,$AB127,TRUE,_xll.ohTrigger(trigger))</f>
        <v>1.9924040401954397E-4</v>
      </c>
      <c r="AH127" s="43" t="e">
        <f>_xll.qlIndexFixing($X$6,$AB127,TRUE,trigger)</f>
        <v>#NUM!</v>
      </c>
      <c r="AI127" s="45" t="e">
        <f t="shared" si="16"/>
        <v>#NUM!</v>
      </c>
    </row>
    <row r="128" spans="27:35" x14ac:dyDescent="0.2">
      <c r="AA128" s="39" t="s">
        <v>86</v>
      </c>
      <c r="AB128" s="40">
        <f>_xll.qlInterestRateIndexFixingDate($X$21,AC128)</f>
        <v>42458</v>
      </c>
      <c r="AC128" s="40">
        <f>_xll.qlCalendarAdvance(calendar,$AC127,AA128,,,trigger)</f>
        <v>42460</v>
      </c>
      <c r="AD128" s="40">
        <f>_xll.qlInterestRateIndexMaturity($X$21,AC128,)</f>
        <v>42643</v>
      </c>
      <c r="AE128" s="43" t="e">
        <f>_xll.qlTenorBasisValue(TenorBasis6M,AC128,_xll.ohTrigger(trigger,$X$36))</f>
        <v>#NUM!</v>
      </c>
      <c r="AF128" s="82">
        <f t="shared" si="15"/>
        <v>1.9894173617545014E-4</v>
      </c>
      <c r="AG128" s="82">
        <f>_xll.qlIndexFixing($X$21,$AB128,TRUE,_xll.ohTrigger(trigger))</f>
        <v>1.9894173617545014E-4</v>
      </c>
      <c r="AH128" s="43" t="e">
        <f>_xll.qlIndexFixing($X$6,$AB128,TRUE,trigger)</f>
        <v>#NUM!</v>
      </c>
      <c r="AI128" s="45" t="e">
        <f t="shared" si="16"/>
        <v>#NUM!</v>
      </c>
    </row>
    <row r="129" spans="27:35" x14ac:dyDescent="0.2">
      <c r="AA129" s="39" t="s">
        <v>86</v>
      </c>
      <c r="AB129" s="40">
        <f>_xll.qlInterestRateIndexFixingDate($X$21,AC129)</f>
        <v>42459</v>
      </c>
      <c r="AC129" s="40">
        <f>_xll.qlCalendarAdvance(calendar,$AC128,AA129,,,trigger)</f>
        <v>42461</v>
      </c>
      <c r="AD129" s="40">
        <f>_xll.qlInterestRateIndexMaturity($X$21,AC129,)</f>
        <v>42646</v>
      </c>
      <c r="AE129" s="43" t="e">
        <f>_xll.qlTenorBasisValue(TenorBasis6M,AC129,_xll.ohTrigger(trigger,$X$36))</f>
        <v>#NUM!</v>
      </c>
      <c r="AF129" s="82">
        <f t="shared" si="15"/>
        <v>2.0052696019484524E-4</v>
      </c>
      <c r="AG129" s="82">
        <f>_xll.qlIndexFixing($X$21,$AB129,TRUE,_xll.ohTrigger(trigger))</f>
        <v>2.0052696019484524E-4</v>
      </c>
      <c r="AH129" s="43" t="e">
        <f>_xll.qlIndexFixing($X$6,$AB129,TRUE,trigger)</f>
        <v>#NUM!</v>
      </c>
      <c r="AI129" s="45" t="e">
        <f t="shared" si="16"/>
        <v>#NUM!</v>
      </c>
    </row>
    <row r="130" spans="27:35" x14ac:dyDescent="0.2">
      <c r="AA130" s="39" t="s">
        <v>86</v>
      </c>
      <c r="AB130" s="40">
        <f>_xll.qlInterestRateIndexFixingDate($X$21,AC130)</f>
        <v>42460</v>
      </c>
      <c r="AC130" s="40">
        <f>_xll.qlCalendarAdvance(calendar,$AC129,AA130,,,trigger)</f>
        <v>42464</v>
      </c>
      <c r="AD130" s="40">
        <f>_xll.qlInterestRateIndexMaturity($X$21,AC130,)</f>
        <v>42647</v>
      </c>
      <c r="AE130" s="43" t="e">
        <f>_xll.qlTenorBasisValue(TenorBasis6M,AC130,_xll.ohTrigger(trigger,$X$36))</f>
        <v>#NUM!</v>
      </c>
      <c r="AF130" s="82">
        <f t="shared" si="15"/>
        <v>1.9999999946752959E-4</v>
      </c>
      <c r="AG130" s="82">
        <f>_xll.qlIndexFixing($X$21,$AB130,TRUE,_xll.ohTrigger(trigger))</f>
        <v>1.9999999946752959E-4</v>
      </c>
      <c r="AH130" s="43" t="e">
        <f>_xll.qlIndexFixing($X$6,$AB130,TRUE,trigger)</f>
        <v>#NUM!</v>
      </c>
      <c r="AI130" s="45" t="e">
        <f t="shared" si="16"/>
        <v>#NUM!</v>
      </c>
    </row>
    <row r="131" spans="27:35" x14ac:dyDescent="0.2">
      <c r="AA131" s="39" t="s">
        <v>86</v>
      </c>
      <c r="AB131" s="40">
        <f>_xll.qlInterestRateIndexFixingDate($X$21,AC131)</f>
        <v>42461</v>
      </c>
      <c r="AC131" s="40">
        <f>_xll.qlCalendarAdvance(calendar,$AC130,AA131,,,trigger)</f>
        <v>42465</v>
      </c>
      <c r="AD131" s="40">
        <f>_xll.qlInterestRateIndexMaturity($X$21,AC131,)</f>
        <v>42648</v>
      </c>
      <c r="AE131" s="43" t="e">
        <f>_xll.qlTenorBasisValue(TenorBasis6M,AC131,_xll.ohTrigger(trigger,$X$36))</f>
        <v>#NUM!</v>
      </c>
      <c r="AF131" s="82">
        <f t="shared" si="15"/>
        <v>2.003217872019117E-4</v>
      </c>
      <c r="AG131" s="82">
        <f>_xll.qlIndexFixing($X$21,$AB131,TRUE,_xll.ohTrigger(trigger))</f>
        <v>2.003217872019117E-4</v>
      </c>
      <c r="AH131" s="43" t="e">
        <f>_xll.qlIndexFixing($X$6,$AB131,TRUE,trigger)</f>
        <v>#NUM!</v>
      </c>
      <c r="AI131" s="45" t="e">
        <f t="shared" si="16"/>
        <v>#NUM!</v>
      </c>
    </row>
    <row r="132" spans="27:35" x14ac:dyDescent="0.2">
      <c r="AA132" s="39" t="s">
        <v>86</v>
      </c>
      <c r="AB132" s="40">
        <f>_xll.qlInterestRateIndexFixingDate($X$21,AC132)</f>
        <v>42464</v>
      </c>
      <c r="AC132" s="40">
        <f>_xll.qlCalendarAdvance(calendar,$AC131,AA132,,,trigger)</f>
        <v>42466</v>
      </c>
      <c r="AD132" s="40">
        <f>_xll.qlInterestRateIndexMaturity($X$21,AC132,)</f>
        <v>42649</v>
      </c>
      <c r="AE132" s="43" t="e">
        <f>_xll.qlTenorBasisValue(TenorBasis6M,AC132,_xll.ohTrigger(trigger,$X$36))</f>
        <v>#NUM!</v>
      </c>
      <c r="AF132" s="82">
        <f t="shared" ref="AF132:AF195" si="17">AG132</f>
        <v>2.0065945637802931E-4</v>
      </c>
      <c r="AG132" s="82">
        <f>_xll.qlIndexFixing($X$21,$AB132,TRUE,_xll.ohTrigger(trigger))</f>
        <v>2.0065945637802931E-4</v>
      </c>
      <c r="AH132" s="43" t="e">
        <f>_xll.qlIndexFixing($X$6,$AB132,TRUE,trigger)</f>
        <v>#NUM!</v>
      </c>
      <c r="AI132" s="45" t="e">
        <f t="shared" ref="AI132:AI195" si="18">(AG132-AH132)*10000</f>
        <v>#NUM!</v>
      </c>
    </row>
    <row r="133" spans="27:35" x14ac:dyDescent="0.2">
      <c r="AA133" s="39" t="s">
        <v>86</v>
      </c>
      <c r="AB133" s="40">
        <f>_xll.qlInterestRateIndexFixingDate($X$21,AC133)</f>
        <v>42465</v>
      </c>
      <c r="AC133" s="40">
        <f>_xll.qlCalendarAdvance(calendar,$AC132,AA133,,,trigger)</f>
        <v>42467</v>
      </c>
      <c r="AD133" s="40">
        <f>_xll.qlInterestRateIndexMaturity($X$21,AC133,)</f>
        <v>42650</v>
      </c>
      <c r="AE133" s="43" t="e">
        <f>_xll.qlTenorBasisValue(TenorBasis6M,AC133,_xll.ohTrigger(trigger,$X$36))</f>
        <v>#NUM!</v>
      </c>
      <c r="AF133" s="82">
        <f t="shared" si="17"/>
        <v>2.0101147014567244E-4</v>
      </c>
      <c r="AG133" s="82">
        <f>_xll.qlIndexFixing($X$21,$AB133,TRUE,_xll.ohTrigger(trigger))</f>
        <v>2.0101147014567244E-4</v>
      </c>
      <c r="AH133" s="43" t="e">
        <f>_xll.qlIndexFixing($X$6,$AB133,TRUE,trigger)</f>
        <v>#NUM!</v>
      </c>
      <c r="AI133" s="45" t="e">
        <f t="shared" si="18"/>
        <v>#NUM!</v>
      </c>
    </row>
    <row r="134" spans="27:35" x14ac:dyDescent="0.2">
      <c r="AA134" s="39" t="s">
        <v>86</v>
      </c>
      <c r="AB134" s="40">
        <f>_xll.qlInterestRateIndexFixingDate($X$21,AC134)</f>
        <v>42466</v>
      </c>
      <c r="AC134" s="40">
        <f>_xll.qlCalendarAdvance(calendar,$AC133,AA134,,,trigger)</f>
        <v>42468</v>
      </c>
      <c r="AD134" s="40">
        <f>_xll.qlInterestRateIndexMaturity($X$21,AC134,)</f>
        <v>42653</v>
      </c>
      <c r="AE134" s="43" t="e">
        <f>_xll.qlTenorBasisValue(TenorBasis6M,AC134,_xll.ohTrigger(trigger,$X$36))</f>
        <v>#NUM!</v>
      </c>
      <c r="AF134" s="82">
        <f t="shared" si="17"/>
        <v>2.0358342318155105E-4</v>
      </c>
      <c r="AG134" s="82">
        <f>_xll.qlIndexFixing($X$21,$AB134,TRUE,_xll.ohTrigger(trigger))</f>
        <v>2.0358342318155105E-4</v>
      </c>
      <c r="AH134" s="43" t="e">
        <f>_xll.qlIndexFixing($X$6,$AB134,TRUE,trigger)</f>
        <v>#NUM!</v>
      </c>
      <c r="AI134" s="45" t="e">
        <f t="shared" si="18"/>
        <v>#NUM!</v>
      </c>
    </row>
    <row r="135" spans="27:35" x14ac:dyDescent="0.2">
      <c r="AA135" s="39" t="s">
        <v>86</v>
      </c>
      <c r="AB135" s="40">
        <f>_xll.qlInterestRateIndexFixingDate($X$21,AC135)</f>
        <v>42467</v>
      </c>
      <c r="AC135" s="40">
        <f>_xll.qlCalendarAdvance(calendar,$AC134,AA135,,,trigger)</f>
        <v>42471</v>
      </c>
      <c r="AD135" s="40">
        <f>_xll.qlInterestRateIndexMaturity($X$21,AC135,)</f>
        <v>42654</v>
      </c>
      <c r="AE135" s="43" t="e">
        <f>_xll.qlTenorBasisValue(TenorBasis6M,AC135,_xll.ohTrigger(trigger,$X$36))</f>
        <v>#NUM!</v>
      </c>
      <c r="AF135" s="82">
        <f t="shared" si="17"/>
        <v>2.0253223412031266E-4</v>
      </c>
      <c r="AG135" s="82">
        <f>_xll.qlIndexFixing($X$21,$AB135,TRUE,_xll.ohTrigger(trigger))</f>
        <v>2.0253223412031266E-4</v>
      </c>
      <c r="AH135" s="43" t="e">
        <f>_xll.qlIndexFixing($X$6,$AB135,TRUE,trigger)</f>
        <v>#NUM!</v>
      </c>
      <c r="AI135" s="45" t="e">
        <f t="shared" si="18"/>
        <v>#NUM!</v>
      </c>
    </row>
    <row r="136" spans="27:35" x14ac:dyDescent="0.2">
      <c r="AA136" s="39" t="s">
        <v>86</v>
      </c>
      <c r="AB136" s="40">
        <f>_xll.qlInterestRateIndexFixingDate($X$21,AC136)</f>
        <v>42468</v>
      </c>
      <c r="AC136" s="40">
        <f>_xll.qlCalendarAdvance(calendar,$AC135,AA136,,,trigger)</f>
        <v>42472</v>
      </c>
      <c r="AD136" s="40">
        <f>_xll.qlInterestRateIndexMaturity($X$21,AC136,)</f>
        <v>42655</v>
      </c>
      <c r="AE136" s="43" t="e">
        <f>_xll.qlTenorBasisValue(TenorBasis6M,AC136,_xll.ohTrigger(trigger,$X$36))</f>
        <v>#NUM!</v>
      </c>
      <c r="AF136" s="82">
        <f t="shared" si="17"/>
        <v>2.0293291807714611E-4</v>
      </c>
      <c r="AG136" s="82">
        <f>_xll.qlIndexFixing($X$21,$AB136,TRUE,_xll.ohTrigger(trigger))</f>
        <v>2.0293291807714611E-4</v>
      </c>
      <c r="AH136" s="43" t="e">
        <f>_xll.qlIndexFixing($X$6,$AB136,TRUE,trigger)</f>
        <v>#NUM!</v>
      </c>
      <c r="AI136" s="45" t="e">
        <f t="shared" si="18"/>
        <v>#NUM!</v>
      </c>
    </row>
    <row r="137" spans="27:35" x14ac:dyDescent="0.2">
      <c r="AA137" s="39" t="s">
        <v>86</v>
      </c>
      <c r="AB137" s="40">
        <f>_xll.qlInterestRateIndexFixingDate($X$21,AC137)</f>
        <v>42471</v>
      </c>
      <c r="AC137" s="40">
        <f>_xll.qlCalendarAdvance(calendar,$AC136,AA137,,,trigger)</f>
        <v>42473</v>
      </c>
      <c r="AD137" s="40">
        <f>_xll.qlInterestRateIndexMaturity($X$21,AC137,)</f>
        <v>42656</v>
      </c>
      <c r="AE137" s="43" t="e">
        <f>_xll.qlTenorBasisValue(TenorBasis6M,AC137,_xll.ohTrigger(trigger,$X$36))</f>
        <v>#NUM!</v>
      </c>
      <c r="AF137" s="82">
        <f t="shared" si="17"/>
        <v>2.0333872551026762E-4</v>
      </c>
      <c r="AG137" s="82">
        <f>_xll.qlIndexFixing($X$21,$AB137,TRUE,_xll.ohTrigger(trigger))</f>
        <v>2.0333872551026762E-4</v>
      </c>
      <c r="AH137" s="43" t="e">
        <f>_xll.qlIndexFixing($X$6,$AB137,TRUE,trigger)</f>
        <v>#NUM!</v>
      </c>
      <c r="AI137" s="45" t="e">
        <f t="shared" si="18"/>
        <v>#NUM!</v>
      </c>
    </row>
    <row r="138" spans="27:35" x14ac:dyDescent="0.2">
      <c r="AA138" s="39" t="s">
        <v>86</v>
      </c>
      <c r="AB138" s="40">
        <f>_xll.qlInterestRateIndexFixingDate($X$21,AC138)</f>
        <v>42472</v>
      </c>
      <c r="AC138" s="40">
        <f>_xll.qlCalendarAdvance(calendar,$AC137,AA138,,,trigger)</f>
        <v>42474</v>
      </c>
      <c r="AD138" s="40">
        <f>_xll.qlInterestRateIndexMaturity($X$21,AC138,)</f>
        <v>42657</v>
      </c>
      <c r="AE138" s="43" t="e">
        <f>_xll.qlTenorBasisValue(TenorBasis6M,AC138,_xll.ohTrigger(trigger,$X$36))</f>
        <v>#NUM!</v>
      </c>
      <c r="AF138" s="82">
        <f t="shared" si="17"/>
        <v>2.0374811956378871E-4</v>
      </c>
      <c r="AG138" s="82">
        <f>_xll.qlIndexFixing($X$21,$AB138,TRUE,_xll.ohTrigger(trigger))</f>
        <v>2.0374811956378871E-4</v>
      </c>
      <c r="AH138" s="43" t="e">
        <f>_xll.qlIndexFixing($X$6,$AB138,TRUE,trigger)</f>
        <v>#NUM!</v>
      </c>
      <c r="AI138" s="45" t="e">
        <f t="shared" si="18"/>
        <v>#NUM!</v>
      </c>
    </row>
    <row r="139" spans="27:35" x14ac:dyDescent="0.2">
      <c r="AA139" s="39" t="s">
        <v>86</v>
      </c>
      <c r="AB139" s="40">
        <f>_xll.qlInterestRateIndexFixingDate($X$21,AC139)</f>
        <v>42473</v>
      </c>
      <c r="AC139" s="40">
        <f>_xll.qlCalendarAdvance(calendar,$AC138,AA139,,,trigger)</f>
        <v>42475</v>
      </c>
      <c r="AD139" s="40">
        <f>_xll.qlInterestRateIndexMaturity($X$21,AC139,)</f>
        <v>42660</v>
      </c>
      <c r="AE139" s="43" t="e">
        <f>_xll.qlTenorBasisValue(TenorBasis6M,AC139,_xll.ohTrigger(trigger,$X$36))</f>
        <v>#NUM!</v>
      </c>
      <c r="AF139" s="82">
        <f t="shared" si="17"/>
        <v>2.0653209998179416E-4</v>
      </c>
      <c r="AG139" s="82">
        <f>_xll.qlIndexFixing($X$21,$AB139,TRUE,_xll.ohTrigger(trigger))</f>
        <v>2.0653209998179416E-4</v>
      </c>
      <c r="AH139" s="43" t="e">
        <f>_xll.qlIndexFixing($X$6,$AB139,TRUE,trigger)</f>
        <v>#NUM!</v>
      </c>
      <c r="AI139" s="45" t="e">
        <f t="shared" si="18"/>
        <v>#NUM!</v>
      </c>
    </row>
    <row r="140" spans="27:35" x14ac:dyDescent="0.2">
      <c r="AA140" s="39" t="s">
        <v>86</v>
      </c>
      <c r="AB140" s="40">
        <f>_xll.qlInterestRateIndexFixingDate($X$21,AC140)</f>
        <v>42474</v>
      </c>
      <c r="AC140" s="40">
        <f>_xll.qlCalendarAdvance(calendar,$AC139,AA140,,,trigger)</f>
        <v>42478</v>
      </c>
      <c r="AD140" s="40">
        <f>_xll.qlInterestRateIndexMaturity($X$21,AC140,)</f>
        <v>42661</v>
      </c>
      <c r="AE140" s="43" t="e">
        <f>_xll.qlTenorBasisValue(TenorBasis6M,AC140,_xll.ohTrigger(trigger,$X$36))</f>
        <v>#NUM!</v>
      </c>
      <c r="AF140" s="82">
        <f t="shared" si="17"/>
        <v>2.0539082480382017E-4</v>
      </c>
      <c r="AG140" s="82">
        <f>_xll.qlIndexFixing($X$21,$AB140,TRUE,_xll.ohTrigger(trigger))</f>
        <v>2.0539082480382017E-4</v>
      </c>
      <c r="AH140" s="43" t="e">
        <f>_xll.qlIndexFixing($X$6,$AB140,TRUE,trigger)</f>
        <v>#NUM!</v>
      </c>
      <c r="AI140" s="45" t="e">
        <f t="shared" si="18"/>
        <v>#NUM!</v>
      </c>
    </row>
    <row r="141" spans="27:35" x14ac:dyDescent="0.2">
      <c r="AA141" s="39" t="s">
        <v>86</v>
      </c>
      <c r="AB141" s="40">
        <f>_xll.qlInterestRateIndexFixingDate($X$21,AC141)</f>
        <v>42475</v>
      </c>
      <c r="AC141" s="40">
        <f>_xll.qlCalendarAdvance(calendar,$AC140,AA141,,,trigger)</f>
        <v>42479</v>
      </c>
      <c r="AD141" s="40">
        <f>_xll.qlInterestRateIndexMaturity($X$21,AC141,)</f>
        <v>42662</v>
      </c>
      <c r="AE141" s="43" t="e">
        <f>_xll.qlTenorBasisValue(TenorBasis6M,AC141,_xll.ohTrigger(trigger,$X$36))</f>
        <v>#NUM!</v>
      </c>
      <c r="AF141" s="82">
        <f t="shared" si="17"/>
        <v>2.0579509906597444E-4</v>
      </c>
      <c r="AG141" s="82">
        <f>_xll.qlIndexFixing($X$21,$AB141,TRUE,_xll.ohTrigger(trigger))</f>
        <v>2.0579509906597444E-4</v>
      </c>
      <c r="AH141" s="43" t="e">
        <f>_xll.qlIndexFixing($X$6,$AB141,TRUE,trigger)</f>
        <v>#NUM!</v>
      </c>
      <c r="AI141" s="45" t="e">
        <f t="shared" si="18"/>
        <v>#NUM!</v>
      </c>
    </row>
    <row r="142" spans="27:35" x14ac:dyDescent="0.2">
      <c r="AA142" s="39" t="s">
        <v>86</v>
      </c>
      <c r="AB142" s="40">
        <f>_xll.qlInterestRateIndexFixingDate($X$21,AC142)</f>
        <v>42478</v>
      </c>
      <c r="AC142" s="40">
        <f>_xll.qlCalendarAdvance(calendar,$AC141,AA142,,,trigger)</f>
        <v>42480</v>
      </c>
      <c r="AD142" s="40">
        <f>_xll.qlInterestRateIndexMaturity($X$21,AC142,)</f>
        <v>42663</v>
      </c>
      <c r="AE142" s="43" t="e">
        <f>_xll.qlTenorBasisValue(TenorBasis6M,AC142,_xll.ohTrigger(trigger,$X$36))</f>
        <v>#NUM!</v>
      </c>
      <c r="AF142" s="82">
        <f t="shared" si="17"/>
        <v>2.0619373878174731E-4</v>
      </c>
      <c r="AG142" s="82">
        <f>_xll.qlIndexFixing($X$21,$AB142,TRUE,_xll.ohTrigger(trigger))</f>
        <v>2.0619373878174731E-4</v>
      </c>
      <c r="AH142" s="43" t="e">
        <f>_xll.qlIndexFixing($X$6,$AB142,TRUE,trigger)</f>
        <v>#NUM!</v>
      </c>
      <c r="AI142" s="45" t="e">
        <f t="shared" si="18"/>
        <v>#NUM!</v>
      </c>
    </row>
    <row r="143" spans="27:35" x14ac:dyDescent="0.2">
      <c r="AA143" s="39" t="s">
        <v>86</v>
      </c>
      <c r="AB143" s="40">
        <f>_xll.qlInterestRateIndexFixingDate($X$21,AC143)</f>
        <v>42479</v>
      </c>
      <c r="AC143" s="40">
        <f>_xll.qlCalendarAdvance(calendar,$AC142,AA143,,,trigger)</f>
        <v>42481</v>
      </c>
      <c r="AD143" s="40">
        <f>_xll.qlInterestRateIndexMaturity($X$21,AC143,)</f>
        <v>42664</v>
      </c>
      <c r="AE143" s="43" t="e">
        <f>_xll.qlTenorBasisValue(TenorBasis6M,AC143,_xll.ohTrigger(trigger,$X$36))</f>
        <v>#NUM!</v>
      </c>
      <c r="AF143" s="82">
        <f t="shared" si="17"/>
        <v>2.0658520708738781E-4</v>
      </c>
      <c r="AG143" s="82">
        <f>_xll.qlIndexFixing($X$21,$AB143,TRUE,_xll.ohTrigger(trigger))</f>
        <v>2.0658520708738781E-4</v>
      </c>
      <c r="AH143" s="43" t="e">
        <f>_xll.qlIndexFixing($X$6,$AB143,TRUE,trigger)</f>
        <v>#NUM!</v>
      </c>
      <c r="AI143" s="45" t="e">
        <f t="shared" si="18"/>
        <v>#NUM!</v>
      </c>
    </row>
    <row r="144" spans="27:35" x14ac:dyDescent="0.2">
      <c r="AA144" s="39" t="s">
        <v>86</v>
      </c>
      <c r="AB144" s="40">
        <f>_xll.qlInterestRateIndexFixingDate($X$21,AC144)</f>
        <v>42480</v>
      </c>
      <c r="AC144" s="40">
        <f>_xll.qlCalendarAdvance(calendar,$AC143,AA144,,,trigger)</f>
        <v>42482</v>
      </c>
      <c r="AD144" s="40">
        <f>_xll.qlInterestRateIndexMaturity($X$21,AC144,)</f>
        <v>42667</v>
      </c>
      <c r="AE144" s="43" t="e">
        <f>_xll.qlTenorBasisValue(TenorBasis6M,AC144,_xll.ohTrigger(trigger,$X$36))</f>
        <v>#NUM!</v>
      </c>
      <c r="AF144" s="82">
        <f t="shared" si="17"/>
        <v>2.0881580161046155E-4</v>
      </c>
      <c r="AG144" s="82">
        <f>_xll.qlIndexFixing($X$21,$AB144,TRUE,_xll.ohTrigger(trigger))</f>
        <v>2.0881580161046155E-4</v>
      </c>
      <c r="AH144" s="43" t="e">
        <f>_xll.qlIndexFixing($X$6,$AB144,TRUE,trigger)</f>
        <v>#NUM!</v>
      </c>
      <c r="AI144" s="45" t="e">
        <f t="shared" si="18"/>
        <v>#NUM!</v>
      </c>
    </row>
    <row r="145" spans="27:35" x14ac:dyDescent="0.2">
      <c r="AA145" s="39" t="s">
        <v>86</v>
      </c>
      <c r="AB145" s="40">
        <f>_xll.qlInterestRateIndexFixingDate($X$21,AC145)</f>
        <v>42481</v>
      </c>
      <c r="AC145" s="40">
        <f>_xll.qlCalendarAdvance(calendar,$AC144,AA145,,,trigger)</f>
        <v>42485</v>
      </c>
      <c r="AD145" s="40">
        <f>_xll.qlInterestRateIndexMaturity($X$21,AC145,)</f>
        <v>42668</v>
      </c>
      <c r="AE145" s="43" t="e">
        <f>_xll.qlTenorBasisValue(TenorBasis6M,AC145,_xll.ohTrigger(trigger,$X$36))</f>
        <v>#NUM!</v>
      </c>
      <c r="AF145" s="82">
        <f t="shared" si="17"/>
        <v>2.0804862885454297E-4</v>
      </c>
      <c r="AG145" s="82">
        <f>_xll.qlIndexFixing($X$21,$AB145,TRUE,_xll.ohTrigger(trigger))</f>
        <v>2.0804862885454297E-4</v>
      </c>
      <c r="AH145" s="43" t="e">
        <f>_xll.qlIndexFixing($X$6,$AB145,TRUE,trigger)</f>
        <v>#NUM!</v>
      </c>
      <c r="AI145" s="45" t="e">
        <f t="shared" si="18"/>
        <v>#NUM!</v>
      </c>
    </row>
    <row r="146" spans="27:35" x14ac:dyDescent="0.2">
      <c r="AA146" s="39" t="s">
        <v>86</v>
      </c>
      <c r="AB146" s="40">
        <f>_xll.qlInterestRateIndexFixingDate($X$21,AC146)</f>
        <v>42482</v>
      </c>
      <c r="AC146" s="40">
        <f>_xll.qlCalendarAdvance(calendar,$AC145,AA146,,,trigger)</f>
        <v>42486</v>
      </c>
      <c r="AD146" s="40">
        <f>_xll.qlInterestRateIndexMaturity($X$21,AC146,)</f>
        <v>42669</v>
      </c>
      <c r="AE146" s="43" t="e">
        <f>_xll.qlTenorBasisValue(TenorBasis6M,AC146,_xll.ohTrigger(trigger,$X$36))</f>
        <v>#NUM!</v>
      </c>
      <c r="AF146" s="82">
        <f t="shared" si="17"/>
        <v>2.0838118708773487E-4</v>
      </c>
      <c r="AG146" s="82">
        <f>_xll.qlIndexFixing($X$21,$AB146,TRUE,_xll.ohTrigger(trigger))</f>
        <v>2.0838118708773487E-4</v>
      </c>
      <c r="AH146" s="43" t="e">
        <f>_xll.qlIndexFixing($X$6,$AB146,TRUE,trigger)</f>
        <v>#NUM!</v>
      </c>
      <c r="AI146" s="45" t="e">
        <f t="shared" si="18"/>
        <v>#NUM!</v>
      </c>
    </row>
    <row r="147" spans="27:35" x14ac:dyDescent="0.2">
      <c r="AA147" s="39" t="s">
        <v>86</v>
      </c>
      <c r="AB147" s="40">
        <f>_xll.qlInterestRateIndexFixingDate($X$21,AC147)</f>
        <v>42485</v>
      </c>
      <c r="AC147" s="40">
        <f>_xll.qlCalendarAdvance(calendar,$AC146,AA147,,,trigger)</f>
        <v>42487</v>
      </c>
      <c r="AD147" s="40">
        <f>_xll.qlInterestRateIndexMaturity($X$21,AC147,)</f>
        <v>42670</v>
      </c>
      <c r="AE147" s="43" t="e">
        <f>_xll.qlTenorBasisValue(TenorBasis6M,AC147,_xll.ohTrigger(trigger,$X$36))</f>
        <v>#NUM!</v>
      </c>
      <c r="AF147" s="82">
        <f t="shared" si="17"/>
        <v>2.08697352696838E-4</v>
      </c>
      <c r="AG147" s="82">
        <f>_xll.qlIndexFixing($X$21,$AB147,TRUE,_xll.ohTrigger(trigger))</f>
        <v>2.08697352696838E-4</v>
      </c>
      <c r="AH147" s="43" t="e">
        <f>_xll.qlIndexFixing($X$6,$AB147,TRUE,trigger)</f>
        <v>#NUM!</v>
      </c>
      <c r="AI147" s="45" t="e">
        <f t="shared" si="18"/>
        <v>#NUM!</v>
      </c>
    </row>
    <row r="148" spans="27:35" x14ac:dyDescent="0.2">
      <c r="AA148" s="39" t="s">
        <v>86</v>
      </c>
      <c r="AB148" s="40">
        <f>_xll.qlInterestRateIndexFixingDate($X$21,AC148)</f>
        <v>42486</v>
      </c>
      <c r="AC148" s="40">
        <f>_xll.qlCalendarAdvance(calendar,$AC147,AA148,,,trigger)</f>
        <v>42488</v>
      </c>
      <c r="AD148" s="40">
        <f>_xll.qlInterestRateIndexMaturity($X$21,AC148,)</f>
        <v>42671</v>
      </c>
      <c r="AE148" s="43" t="e">
        <f>_xll.qlTenorBasisValue(TenorBasis6M,AC148,_xll.ohTrigger(trigger,$X$36))</f>
        <v>#NUM!</v>
      </c>
      <c r="AF148" s="82">
        <f t="shared" si="17"/>
        <v>2.0899558880980201E-4</v>
      </c>
      <c r="AG148" s="82">
        <f>_xll.qlIndexFixing($X$21,$AB148,TRUE,_xll.ohTrigger(trigger))</f>
        <v>2.0899558880980201E-4</v>
      </c>
      <c r="AH148" s="43" t="e">
        <f>_xll.qlIndexFixing($X$6,$AB148,TRUE,trigger)</f>
        <v>#NUM!</v>
      </c>
      <c r="AI148" s="45" t="e">
        <f t="shared" si="18"/>
        <v>#NUM!</v>
      </c>
    </row>
    <row r="149" spans="27:35" x14ac:dyDescent="0.2">
      <c r="AA149" s="39" t="s">
        <v>86</v>
      </c>
      <c r="AB149" s="40">
        <f>_xll.qlInterestRateIndexFixingDate($X$21,AC149)</f>
        <v>42487</v>
      </c>
      <c r="AC149" s="40">
        <f>_xll.qlCalendarAdvance(calendar,$AC148,AA149,,,trigger)</f>
        <v>42489</v>
      </c>
      <c r="AD149" s="40">
        <f>_xll.qlInterestRateIndexMaturity($X$21,AC149,)</f>
        <v>42674</v>
      </c>
      <c r="AE149" s="43" t="e">
        <f>_xll.qlTenorBasisValue(TenorBasis6M,AC149,_xll.ohTrigger(trigger,$X$36))</f>
        <v>#NUM!</v>
      </c>
      <c r="AF149" s="82">
        <f t="shared" si="17"/>
        <v>2.099130793934753E-4</v>
      </c>
      <c r="AG149" s="82">
        <f>_xll.qlIndexFixing($X$21,$AB149,TRUE,_xll.ohTrigger(trigger))</f>
        <v>2.099130793934753E-4</v>
      </c>
      <c r="AH149" s="43" t="e">
        <f>_xll.qlIndexFixing($X$6,$AB149,TRUE,trigger)</f>
        <v>#NUM!</v>
      </c>
      <c r="AI149" s="45" t="e">
        <f t="shared" si="18"/>
        <v>#NUM!</v>
      </c>
    </row>
    <row r="150" spans="27:35" x14ac:dyDescent="0.2">
      <c r="AA150" s="39" t="s">
        <v>86</v>
      </c>
      <c r="AB150" s="40">
        <f>_xll.qlInterestRateIndexFixingDate($X$21,AC150)</f>
        <v>42488</v>
      </c>
      <c r="AC150" s="40">
        <f>_xll.qlCalendarAdvance(calendar,$AC149,AA150,,,trigger)</f>
        <v>42492</v>
      </c>
      <c r="AD150" s="40">
        <f>_xll.qlInterestRateIndexMaturity($X$21,AC150,)</f>
        <v>42676</v>
      </c>
      <c r="AE150" s="43" t="e">
        <f>_xll.qlTenorBasisValue(TenorBasis6M,AC150,_xll.ohTrigger(trigger,$X$36))</f>
        <v>#NUM!</v>
      </c>
      <c r="AF150" s="82">
        <f t="shared" si="17"/>
        <v>2.0999999999981179E-4</v>
      </c>
      <c r="AG150" s="82">
        <f>_xll.qlIndexFixing($X$21,$AB150,TRUE,_xll.ohTrigger(trigger))</f>
        <v>2.0999999999981179E-4</v>
      </c>
      <c r="AH150" s="43" t="e">
        <f>_xll.qlIndexFixing($X$6,$AB150,TRUE,trigger)</f>
        <v>#NUM!</v>
      </c>
      <c r="AI150" s="45" t="e">
        <f t="shared" si="18"/>
        <v>#NUM!</v>
      </c>
    </row>
    <row r="151" spans="27:35" x14ac:dyDescent="0.2">
      <c r="AA151" s="39" t="s">
        <v>86</v>
      </c>
      <c r="AB151" s="40">
        <f>_xll.qlInterestRateIndexFixingDate($X$21,AC151)</f>
        <v>42489</v>
      </c>
      <c r="AC151" s="40">
        <f>_xll.qlCalendarAdvance(calendar,$AC150,AA151,,,trigger)</f>
        <v>42493</v>
      </c>
      <c r="AD151" s="40">
        <f>_xll.qlInterestRateIndexMaturity($X$21,AC151,)</f>
        <v>42677</v>
      </c>
      <c r="AE151" s="43" t="e">
        <f>_xll.qlTenorBasisValue(TenorBasis6M,AC151,_xll.ohTrigger(trigger,$X$36))</f>
        <v>#NUM!</v>
      </c>
      <c r="AF151" s="82">
        <f t="shared" si="17"/>
        <v>2.1005419630681923E-4</v>
      </c>
      <c r="AG151" s="82">
        <f>_xll.qlIndexFixing($X$21,$AB151,TRUE,_xll.ohTrigger(trigger))</f>
        <v>2.1005419630681923E-4</v>
      </c>
      <c r="AH151" s="43" t="e">
        <f>_xll.qlIndexFixing($X$6,$AB151,TRUE,trigger)</f>
        <v>#NUM!</v>
      </c>
      <c r="AI151" s="45" t="e">
        <f t="shared" si="18"/>
        <v>#NUM!</v>
      </c>
    </row>
    <row r="152" spans="27:35" x14ac:dyDescent="0.2">
      <c r="AA152" s="39" t="s">
        <v>86</v>
      </c>
      <c r="AB152" s="40">
        <f>_xll.qlInterestRateIndexFixingDate($X$21,AC152)</f>
        <v>42492</v>
      </c>
      <c r="AC152" s="40">
        <f>_xll.qlCalendarAdvance(calendar,$AC151,AA152,,,trigger)</f>
        <v>42494</v>
      </c>
      <c r="AD152" s="40">
        <f>_xll.qlInterestRateIndexMaturity($X$21,AC152,)</f>
        <v>42678</v>
      </c>
      <c r="AE152" s="43" t="e">
        <f>_xll.qlTenorBasisValue(TenorBasis6M,AC152,_xll.ohTrigger(trigger,$X$36))</f>
        <v>#NUM!</v>
      </c>
      <c r="AF152" s="82">
        <f t="shared" si="17"/>
        <v>2.1007861000353563E-4</v>
      </c>
      <c r="AG152" s="82">
        <f>_xll.qlIndexFixing($X$21,$AB152,TRUE,_xll.ohTrigger(trigger))</f>
        <v>2.1007861000353563E-4</v>
      </c>
      <c r="AH152" s="43" t="e">
        <f>_xll.qlIndexFixing($X$6,$AB152,TRUE,trigger)</f>
        <v>#NUM!</v>
      </c>
      <c r="AI152" s="45" t="e">
        <f t="shared" si="18"/>
        <v>#NUM!</v>
      </c>
    </row>
    <row r="153" spans="27:35" x14ac:dyDescent="0.2">
      <c r="AA153" s="39" t="s">
        <v>86</v>
      </c>
      <c r="AB153" s="40">
        <f>_xll.qlInterestRateIndexFixingDate($X$21,AC153)</f>
        <v>42493</v>
      </c>
      <c r="AC153" s="40">
        <f>_xll.qlCalendarAdvance(calendar,$AC152,AA153,,,trigger)</f>
        <v>42495</v>
      </c>
      <c r="AD153" s="40">
        <f>_xll.qlInterestRateIndexMaturity($X$21,AC153,)</f>
        <v>42681</v>
      </c>
      <c r="AE153" s="43" t="e">
        <f>_xll.qlTenorBasisValue(TenorBasis6M,AC153,_xll.ohTrigger(trigger,$X$36))</f>
        <v>#NUM!</v>
      </c>
      <c r="AF153" s="82">
        <f t="shared" si="17"/>
        <v>2.0910314123266256E-4</v>
      </c>
      <c r="AG153" s="82">
        <f>_xll.qlIndexFixing($X$21,$AB153,TRUE,_xll.ohTrigger(trigger))</f>
        <v>2.0910314123266256E-4</v>
      </c>
      <c r="AH153" s="43" t="e">
        <f>_xll.qlIndexFixing($X$6,$AB153,TRUE,trigger)</f>
        <v>#NUM!</v>
      </c>
      <c r="AI153" s="45" t="e">
        <f t="shared" si="18"/>
        <v>#NUM!</v>
      </c>
    </row>
    <row r="154" spans="27:35" x14ac:dyDescent="0.2">
      <c r="AA154" s="39" t="s">
        <v>86</v>
      </c>
      <c r="AB154" s="40">
        <f>_xll.qlInterestRateIndexFixingDate($X$21,AC154)</f>
        <v>42494</v>
      </c>
      <c r="AC154" s="40">
        <f>_xll.qlCalendarAdvance(calendar,$AC153,AA154,,,trigger)</f>
        <v>42496</v>
      </c>
      <c r="AD154" s="40">
        <f>_xll.qlInterestRateIndexMaturity($X$21,AC154,)</f>
        <v>42681</v>
      </c>
      <c r="AE154" s="43" t="e">
        <f>_xll.qlTenorBasisValue(TenorBasis6M,AC154,_xll.ohTrigger(trigger,$X$36))</f>
        <v>#NUM!</v>
      </c>
      <c r="AF154" s="82">
        <f t="shared" si="17"/>
        <v>2.0951355197432712E-4</v>
      </c>
      <c r="AG154" s="82">
        <f>_xll.qlIndexFixing($X$21,$AB154,TRUE,_xll.ohTrigger(trigger))</f>
        <v>2.0951355197432712E-4</v>
      </c>
      <c r="AH154" s="43" t="e">
        <f>_xll.qlIndexFixing($X$6,$AB154,TRUE,trigger)</f>
        <v>#NUM!</v>
      </c>
      <c r="AI154" s="45" t="e">
        <f t="shared" si="18"/>
        <v>#NUM!</v>
      </c>
    </row>
    <row r="155" spans="27:35" x14ac:dyDescent="0.2">
      <c r="AA155" s="39" t="s">
        <v>86</v>
      </c>
      <c r="AB155" s="40">
        <f>_xll.qlInterestRateIndexFixingDate($X$21,AC155)</f>
        <v>42495</v>
      </c>
      <c r="AC155" s="40">
        <f>_xll.qlCalendarAdvance(calendar,$AC154,AA155,,,trigger)</f>
        <v>42499</v>
      </c>
      <c r="AD155" s="40">
        <f>_xll.qlInterestRateIndexMaturity($X$21,AC155,)</f>
        <v>42683</v>
      </c>
      <c r="AE155" s="43" t="e">
        <f>_xll.qlTenorBasisValue(TenorBasis6M,AC155,_xll.ohTrigger(trigger,$X$36))</f>
        <v>#NUM!</v>
      </c>
      <c r="AF155" s="82">
        <f t="shared" si="17"/>
        <v>2.0985087103976143E-4</v>
      </c>
      <c r="AG155" s="82">
        <f>_xll.qlIndexFixing($X$21,$AB155,TRUE,_xll.ohTrigger(trigger))</f>
        <v>2.0985087103976143E-4</v>
      </c>
      <c r="AH155" s="43" t="e">
        <f>_xll.qlIndexFixing($X$6,$AB155,TRUE,trigger)</f>
        <v>#NUM!</v>
      </c>
      <c r="AI155" s="45" t="e">
        <f t="shared" si="18"/>
        <v>#NUM!</v>
      </c>
    </row>
    <row r="156" spans="27:35" x14ac:dyDescent="0.2">
      <c r="AA156" s="39" t="s">
        <v>86</v>
      </c>
      <c r="AB156" s="40">
        <f>_xll.qlInterestRateIndexFixingDate($X$21,AC156)</f>
        <v>42496</v>
      </c>
      <c r="AC156" s="40">
        <f>_xll.qlCalendarAdvance(calendar,$AC155,AA156,,,trigger)</f>
        <v>42500</v>
      </c>
      <c r="AD156" s="40">
        <f>_xll.qlInterestRateIndexMaturity($X$21,AC156,)</f>
        <v>42684</v>
      </c>
      <c r="AE156" s="43" t="e">
        <f>_xll.qlTenorBasisValue(TenorBasis6M,AC156,_xll.ohTrigger(trigger,$X$36))</f>
        <v>#NUM!</v>
      </c>
      <c r="AF156" s="82">
        <f t="shared" si="17"/>
        <v>2.0975474810580117E-4</v>
      </c>
      <c r="AG156" s="82">
        <f>_xll.qlIndexFixing($X$21,$AB156,TRUE,_xll.ohTrigger(trigger))</f>
        <v>2.0975474810580117E-4</v>
      </c>
      <c r="AH156" s="43" t="e">
        <f>_xll.qlIndexFixing($X$6,$AB156,TRUE,trigger)</f>
        <v>#NUM!</v>
      </c>
      <c r="AI156" s="45" t="e">
        <f t="shared" si="18"/>
        <v>#NUM!</v>
      </c>
    </row>
    <row r="157" spans="27:35" x14ac:dyDescent="0.2">
      <c r="AA157" s="39" t="s">
        <v>86</v>
      </c>
      <c r="AB157" s="40">
        <f>_xll.qlInterestRateIndexFixingDate($X$21,AC157)</f>
        <v>42499</v>
      </c>
      <c r="AC157" s="40">
        <f>_xll.qlCalendarAdvance(calendar,$AC156,AA157,,,trigger)</f>
        <v>42501</v>
      </c>
      <c r="AD157" s="40">
        <f>_xll.qlInterestRateIndexMaturity($X$21,AC157,)</f>
        <v>42685</v>
      </c>
      <c r="AE157" s="43" t="e">
        <f>_xll.qlTenorBasisValue(TenorBasis6M,AC157,_xll.ohTrigger(trigger,$X$36))</f>
        <v>#NUM!</v>
      </c>
      <c r="AF157" s="82">
        <f t="shared" si="17"/>
        <v>2.0964822890885996E-4</v>
      </c>
      <c r="AG157" s="82">
        <f>_xll.qlIndexFixing($X$21,$AB157,TRUE,_xll.ohTrigger(trigger))</f>
        <v>2.0964822890885996E-4</v>
      </c>
      <c r="AH157" s="43" t="e">
        <f>_xll.qlIndexFixing($X$6,$AB157,TRUE,trigger)</f>
        <v>#NUM!</v>
      </c>
      <c r="AI157" s="45" t="e">
        <f t="shared" si="18"/>
        <v>#NUM!</v>
      </c>
    </row>
    <row r="158" spans="27:35" x14ac:dyDescent="0.2">
      <c r="AA158" s="39" t="s">
        <v>86</v>
      </c>
      <c r="AB158" s="40">
        <f>_xll.qlInterestRateIndexFixingDate($X$21,AC158)</f>
        <v>42500</v>
      </c>
      <c r="AC158" s="40">
        <f>_xll.qlCalendarAdvance(calendar,$AC157,AA158,,,trigger)</f>
        <v>42502</v>
      </c>
      <c r="AD158" s="40">
        <f>_xll.qlInterestRateIndexMaturity($X$21,AC158,)</f>
        <v>42688</v>
      </c>
      <c r="AE158" s="43" t="e">
        <f>_xll.qlTenorBasisValue(TenorBasis6M,AC158,_xll.ohTrigger(trigger,$X$36))</f>
        <v>#NUM!</v>
      </c>
      <c r="AF158" s="82">
        <f t="shared" si="17"/>
        <v>2.077167267389157E-4</v>
      </c>
      <c r="AG158" s="82">
        <f>_xll.qlIndexFixing($X$21,$AB158,TRUE,_xll.ohTrigger(trigger))</f>
        <v>2.077167267389157E-4</v>
      </c>
      <c r="AH158" s="43" t="e">
        <f>_xll.qlIndexFixing($X$6,$AB158,TRUE,trigger)</f>
        <v>#NUM!</v>
      </c>
      <c r="AI158" s="45" t="e">
        <f t="shared" si="18"/>
        <v>#NUM!</v>
      </c>
    </row>
    <row r="159" spans="27:35" x14ac:dyDescent="0.2">
      <c r="AA159" s="39" t="s">
        <v>86</v>
      </c>
      <c r="AB159" s="40">
        <f>_xll.qlInterestRateIndexFixingDate($X$21,AC159)</f>
        <v>42501</v>
      </c>
      <c r="AC159" s="40">
        <f>_xll.qlCalendarAdvance(calendar,$AC158,AA159,,,trigger)</f>
        <v>42503</v>
      </c>
      <c r="AD159" s="40">
        <f>_xll.qlInterestRateIndexMaturity($X$21,AC159,)</f>
        <v>42688</v>
      </c>
      <c r="AE159" s="43" t="e">
        <f>_xll.qlTenorBasisValue(TenorBasis6M,AC159,_xll.ohTrigger(trigger,$X$36))</f>
        <v>#NUM!</v>
      </c>
      <c r="AF159" s="82">
        <f t="shared" si="17"/>
        <v>2.0848776444330191E-4</v>
      </c>
      <c r="AG159" s="82">
        <f>_xll.qlIndexFixing($X$21,$AB159,TRUE,_xll.ohTrigger(trigger))</f>
        <v>2.0848776444330191E-4</v>
      </c>
      <c r="AH159" s="43" t="e">
        <f>_xll.qlIndexFixing($X$6,$AB159,TRUE,trigger)</f>
        <v>#NUM!</v>
      </c>
      <c r="AI159" s="45" t="e">
        <f t="shared" si="18"/>
        <v>#NUM!</v>
      </c>
    </row>
    <row r="160" spans="27:35" x14ac:dyDescent="0.2">
      <c r="AA160" s="39" t="s">
        <v>86</v>
      </c>
      <c r="AB160" s="40">
        <f>_xll.qlInterestRateIndexFixingDate($X$21,AC160)</f>
        <v>42502</v>
      </c>
      <c r="AC160" s="40">
        <f>_xll.qlCalendarAdvance(calendar,$AC159,AA160,,,trigger)</f>
        <v>42506</v>
      </c>
      <c r="AD160" s="40">
        <f>_xll.qlInterestRateIndexMaturity($X$21,AC160,)</f>
        <v>42690</v>
      </c>
      <c r="AE160" s="43" t="e">
        <f>_xll.qlTenorBasisValue(TenorBasis6M,AC160,_xll.ohTrigger(trigger,$X$36))</f>
        <v>#NUM!</v>
      </c>
      <c r="AF160" s="82">
        <f t="shared" si="17"/>
        <v>2.0905662068601441E-4</v>
      </c>
      <c r="AG160" s="82">
        <f>_xll.qlIndexFixing($X$21,$AB160,TRUE,_xll.ohTrigger(trigger))</f>
        <v>2.0905662068601441E-4</v>
      </c>
      <c r="AH160" s="43" t="e">
        <f>_xll.qlIndexFixing($X$6,$AB160,TRUE,trigger)</f>
        <v>#NUM!</v>
      </c>
      <c r="AI160" s="45" t="e">
        <f t="shared" si="18"/>
        <v>#NUM!</v>
      </c>
    </row>
    <row r="161" spans="27:35" x14ac:dyDescent="0.2">
      <c r="AA161" s="39" t="s">
        <v>86</v>
      </c>
      <c r="AB161" s="40">
        <f>_xll.qlInterestRateIndexFixingDate($X$21,AC161)</f>
        <v>42503</v>
      </c>
      <c r="AC161" s="40">
        <f>_xll.qlCalendarAdvance(calendar,$AC160,AA161,,,trigger)</f>
        <v>42507</v>
      </c>
      <c r="AD161" s="40">
        <f>_xll.qlInterestRateIndexMaturity($X$21,AC161,)</f>
        <v>42691</v>
      </c>
      <c r="AE161" s="43" t="e">
        <f>_xll.qlTenorBasisValue(TenorBasis6M,AC161,_xll.ohTrigger(trigger,$X$36))</f>
        <v>#NUM!</v>
      </c>
      <c r="AF161" s="82">
        <f t="shared" si="17"/>
        <v>2.0894588292835509E-4</v>
      </c>
      <c r="AG161" s="82">
        <f>_xll.qlIndexFixing($X$21,$AB161,TRUE,_xll.ohTrigger(trigger))</f>
        <v>2.0894588292835509E-4</v>
      </c>
      <c r="AH161" s="43" t="e">
        <f>_xll.qlIndexFixing($X$6,$AB161,TRUE,trigger)</f>
        <v>#NUM!</v>
      </c>
      <c r="AI161" s="45" t="e">
        <f t="shared" si="18"/>
        <v>#NUM!</v>
      </c>
    </row>
    <row r="162" spans="27:35" x14ac:dyDescent="0.2">
      <c r="AA162" s="39" t="s">
        <v>86</v>
      </c>
      <c r="AB162" s="40">
        <f>_xll.qlInterestRateIndexFixingDate($X$21,AC162)</f>
        <v>42506</v>
      </c>
      <c r="AC162" s="40">
        <f>_xll.qlCalendarAdvance(calendar,$AC161,AA162,,,trigger)</f>
        <v>42508</v>
      </c>
      <c r="AD162" s="40">
        <f>_xll.qlInterestRateIndexMaturity($X$21,AC162,)</f>
        <v>42692</v>
      </c>
      <c r="AE162" s="43" t="e">
        <f>_xll.qlTenorBasisValue(TenorBasis6M,AC162,_xll.ohTrigger(trigger,$X$36))</f>
        <v>#NUM!</v>
      </c>
      <c r="AF162" s="82">
        <f t="shared" si="17"/>
        <v>2.0884413524112296E-4</v>
      </c>
      <c r="AG162" s="82">
        <f>_xll.qlIndexFixing($X$21,$AB162,TRUE,_xll.ohTrigger(trigger))</f>
        <v>2.0884413524112296E-4</v>
      </c>
      <c r="AH162" s="43" t="e">
        <f>_xll.qlIndexFixing($X$6,$AB162,TRUE,trigger)</f>
        <v>#NUM!</v>
      </c>
      <c r="AI162" s="45" t="e">
        <f t="shared" si="18"/>
        <v>#NUM!</v>
      </c>
    </row>
    <row r="163" spans="27:35" x14ac:dyDescent="0.2">
      <c r="AA163" s="39" t="s">
        <v>86</v>
      </c>
      <c r="AB163" s="40">
        <f>_xll.qlInterestRateIndexFixingDate($X$21,AC163)</f>
        <v>42507</v>
      </c>
      <c r="AC163" s="40">
        <f>_xll.qlCalendarAdvance(calendar,$AC162,AA163,,,trigger)</f>
        <v>42509</v>
      </c>
      <c r="AD163" s="40">
        <f>_xll.qlInterestRateIndexMaturity($X$21,AC163,)</f>
        <v>42695</v>
      </c>
      <c r="AE163" s="43" t="e">
        <f>_xll.qlTenorBasisValue(TenorBasis6M,AC163,_xll.ohTrigger(trigger,$X$36))</f>
        <v>#NUM!</v>
      </c>
      <c r="AF163" s="82">
        <f t="shared" si="17"/>
        <v>2.069951770595553E-4</v>
      </c>
      <c r="AG163" s="82">
        <f>_xll.qlIndexFixing($X$21,$AB163,TRUE,_xll.ohTrigger(trigger))</f>
        <v>2.069951770595553E-4</v>
      </c>
      <c r="AH163" s="43" t="e">
        <f>_xll.qlIndexFixing($X$6,$AB163,TRUE,trigger)</f>
        <v>#NUM!</v>
      </c>
      <c r="AI163" s="45" t="e">
        <f t="shared" si="18"/>
        <v>#NUM!</v>
      </c>
    </row>
    <row r="164" spans="27:35" x14ac:dyDescent="0.2">
      <c r="AA164" s="39" t="s">
        <v>86</v>
      </c>
      <c r="AB164" s="40">
        <f>_xll.qlInterestRateIndexFixingDate($X$21,AC164)</f>
        <v>42508</v>
      </c>
      <c r="AC164" s="40">
        <f>_xll.qlCalendarAdvance(calendar,$AC163,AA164,,,trigger)</f>
        <v>42510</v>
      </c>
      <c r="AD164" s="40">
        <f>_xll.qlInterestRateIndexMaturity($X$21,AC164,)</f>
        <v>42695</v>
      </c>
      <c r="AE164" s="43" t="e">
        <f>_xll.qlTenorBasisValue(TenorBasis6M,AC164,_xll.ohTrigger(trigger,$X$36))</f>
        <v>#NUM!</v>
      </c>
      <c r="AF164" s="82">
        <f t="shared" si="17"/>
        <v>2.0781281612725379E-4</v>
      </c>
      <c r="AG164" s="82">
        <f>_xll.qlIndexFixing($X$21,$AB164,TRUE,_xll.ohTrigger(trigger))</f>
        <v>2.0781281612725379E-4</v>
      </c>
      <c r="AH164" s="43" t="e">
        <f>_xll.qlIndexFixing($X$6,$AB164,TRUE,trigger)</f>
        <v>#NUM!</v>
      </c>
      <c r="AI164" s="45" t="e">
        <f t="shared" si="18"/>
        <v>#NUM!</v>
      </c>
    </row>
    <row r="165" spans="27:35" x14ac:dyDescent="0.2">
      <c r="AA165" s="39" t="s">
        <v>86</v>
      </c>
      <c r="AB165" s="40">
        <f>_xll.qlInterestRateIndexFixingDate($X$21,AC165)</f>
        <v>42509</v>
      </c>
      <c r="AC165" s="40">
        <f>_xll.qlCalendarAdvance(calendar,$AC164,AA165,,,trigger)</f>
        <v>42513</v>
      </c>
      <c r="AD165" s="40">
        <f>_xll.qlInterestRateIndexMaturity($X$21,AC165,)</f>
        <v>42697</v>
      </c>
      <c r="AE165" s="43" t="e">
        <f>_xll.qlTenorBasisValue(TenorBasis6M,AC165,_xll.ohTrigger(trigger,$X$36))</f>
        <v>#NUM!</v>
      </c>
      <c r="AF165" s="82">
        <f t="shared" si="17"/>
        <v>2.0856717944586889E-4</v>
      </c>
      <c r="AG165" s="82">
        <f>_xll.qlIndexFixing($X$21,$AB165,TRUE,_xll.ohTrigger(trigger))</f>
        <v>2.0856717944586889E-4</v>
      </c>
      <c r="AH165" s="43" t="e">
        <f>_xll.qlIndexFixing($X$6,$AB165,TRUE,trigger)</f>
        <v>#NUM!</v>
      </c>
      <c r="AI165" s="45" t="e">
        <f t="shared" si="18"/>
        <v>#NUM!</v>
      </c>
    </row>
    <row r="166" spans="27:35" x14ac:dyDescent="0.2">
      <c r="AA166" s="39" t="s">
        <v>86</v>
      </c>
      <c r="AB166" s="40">
        <f>_xll.qlInterestRateIndexFixingDate($X$21,AC166)</f>
        <v>42510</v>
      </c>
      <c r="AC166" s="40">
        <f>_xll.qlCalendarAdvance(calendar,$AC165,AA166,,,trigger)</f>
        <v>42514</v>
      </c>
      <c r="AD166" s="40">
        <f>_xll.qlInterestRateIndexMaturity($X$21,AC166,)</f>
        <v>42698</v>
      </c>
      <c r="AE166" s="43" t="e">
        <f>_xll.qlTenorBasisValue(TenorBasis6M,AC166,_xll.ohTrigger(trigger,$X$36))</f>
        <v>#NUM!</v>
      </c>
      <c r="AF166" s="82">
        <f t="shared" si="17"/>
        <v>2.0857753113103013E-4</v>
      </c>
      <c r="AG166" s="82">
        <f>_xll.qlIndexFixing($X$21,$AB166,TRUE,_xll.ohTrigger(trigger))</f>
        <v>2.0857753113103013E-4</v>
      </c>
      <c r="AH166" s="43" t="e">
        <f>_xll.qlIndexFixing($X$6,$AB166,TRUE,trigger)</f>
        <v>#NUM!</v>
      </c>
      <c r="AI166" s="45" t="e">
        <f t="shared" si="18"/>
        <v>#NUM!</v>
      </c>
    </row>
    <row r="167" spans="27:35" x14ac:dyDescent="0.2">
      <c r="AA167" s="39" t="s">
        <v>86</v>
      </c>
      <c r="AB167" s="40">
        <f>_xll.qlInterestRateIndexFixingDate($X$21,AC167)</f>
        <v>42513</v>
      </c>
      <c r="AC167" s="40">
        <f>_xll.qlCalendarAdvance(calendar,$AC166,AA167,,,trigger)</f>
        <v>42515</v>
      </c>
      <c r="AD167" s="40">
        <f>_xll.qlInterestRateIndexMaturity($X$21,AC167,)</f>
        <v>42699</v>
      </c>
      <c r="AE167" s="43" t="e">
        <f>_xll.qlTenorBasisValue(TenorBasis6M,AC167,_xll.ohTrigger(trigger,$X$36))</f>
        <v>#NUM!</v>
      </c>
      <c r="AF167" s="82">
        <f t="shared" si="17"/>
        <v>2.0861625920569037E-4</v>
      </c>
      <c r="AG167" s="82">
        <f>_xll.qlIndexFixing($X$21,$AB167,TRUE,_xll.ohTrigger(trigger))</f>
        <v>2.0861625920569037E-4</v>
      </c>
      <c r="AH167" s="43" t="e">
        <f>_xll.qlIndexFixing($X$6,$AB167,TRUE,trigger)</f>
        <v>#NUM!</v>
      </c>
      <c r="AI167" s="45" t="e">
        <f t="shared" si="18"/>
        <v>#NUM!</v>
      </c>
    </row>
    <row r="168" spans="27:35" x14ac:dyDescent="0.2">
      <c r="AA168" s="39" t="s">
        <v>86</v>
      </c>
      <c r="AB168" s="40">
        <f>_xll.qlInterestRateIndexFixingDate($X$21,AC168)</f>
        <v>42514</v>
      </c>
      <c r="AC168" s="40">
        <f>_xll.qlCalendarAdvance(calendar,$AC167,AA168,,,trigger)</f>
        <v>42516</v>
      </c>
      <c r="AD168" s="40">
        <f>_xll.qlInterestRateIndexMaturity($X$21,AC168,)</f>
        <v>42702</v>
      </c>
      <c r="AE168" s="43" t="e">
        <f>_xll.qlTenorBasisValue(TenorBasis6M,AC168,_xll.ohTrigger(trigger,$X$36))</f>
        <v>#NUM!</v>
      </c>
      <c r="AF168" s="82">
        <f t="shared" si="17"/>
        <v>2.0787820762736156E-4</v>
      </c>
      <c r="AG168" s="82">
        <f>_xll.qlIndexFixing($X$21,$AB168,TRUE,_xll.ohTrigger(trigger))</f>
        <v>2.0787820762736156E-4</v>
      </c>
      <c r="AH168" s="43" t="e">
        <f>_xll.qlIndexFixing($X$6,$AB168,TRUE,trigger)</f>
        <v>#NUM!</v>
      </c>
      <c r="AI168" s="45" t="e">
        <f t="shared" si="18"/>
        <v>#NUM!</v>
      </c>
    </row>
    <row r="169" spans="27:35" x14ac:dyDescent="0.2">
      <c r="AA169" s="39" t="s">
        <v>86</v>
      </c>
      <c r="AB169" s="40">
        <f>_xll.qlInterestRateIndexFixingDate($X$21,AC169)</f>
        <v>42515</v>
      </c>
      <c r="AC169" s="40">
        <f>_xll.qlCalendarAdvance(calendar,$AC168,AA169,,,trigger)</f>
        <v>42517</v>
      </c>
      <c r="AD169" s="40">
        <f>_xll.qlInterestRateIndexMaturity($X$21,AC169,)</f>
        <v>42702</v>
      </c>
      <c r="AE169" s="43" t="e">
        <f>_xll.qlTenorBasisValue(TenorBasis6M,AC169,_xll.ohTrigger(trigger,$X$36))</f>
        <v>#NUM!</v>
      </c>
      <c r="AF169" s="82">
        <f t="shared" si="17"/>
        <v>2.0843350210943248E-4</v>
      </c>
      <c r="AG169" s="82">
        <f>_xll.qlIndexFixing($X$21,$AB169,TRUE,_xll.ohTrigger(trigger))</f>
        <v>2.0843350210943248E-4</v>
      </c>
      <c r="AH169" s="43" t="e">
        <f>_xll.qlIndexFixing($X$6,$AB169,TRUE,trigger)</f>
        <v>#NUM!</v>
      </c>
      <c r="AI169" s="45" t="e">
        <f t="shared" si="18"/>
        <v>#NUM!</v>
      </c>
    </row>
    <row r="170" spans="27:35" x14ac:dyDescent="0.2">
      <c r="AA170" s="39" t="s">
        <v>86</v>
      </c>
      <c r="AB170" s="40">
        <f>_xll.qlInterestRateIndexFixingDate($X$21,AC170)</f>
        <v>42516</v>
      </c>
      <c r="AC170" s="40">
        <f>_xll.qlCalendarAdvance(calendar,$AC169,AA170,,,trigger)</f>
        <v>42520</v>
      </c>
      <c r="AD170" s="40">
        <f>_xll.qlInterestRateIndexMaturity($X$21,AC170,)</f>
        <v>42704</v>
      </c>
      <c r="AE170" s="43" t="e">
        <f>_xll.qlTenorBasisValue(TenorBasis6M,AC170,_xll.ohTrigger(trigger,$X$36))</f>
        <v>#NUM!</v>
      </c>
      <c r="AF170" s="82">
        <f t="shared" si="17"/>
        <v>2.0933247718279014E-4</v>
      </c>
      <c r="AG170" s="82">
        <f>_xll.qlIndexFixing($X$21,$AB170,TRUE,_xll.ohTrigger(trigger))</f>
        <v>2.0933247718279014E-4</v>
      </c>
      <c r="AH170" s="43" t="e">
        <f>_xll.qlIndexFixing($X$6,$AB170,TRUE,trigger)</f>
        <v>#NUM!</v>
      </c>
      <c r="AI170" s="45" t="e">
        <f t="shared" si="18"/>
        <v>#NUM!</v>
      </c>
    </row>
    <row r="171" spans="27:35" x14ac:dyDescent="0.2">
      <c r="AA171" s="39" t="s">
        <v>86</v>
      </c>
      <c r="AB171" s="40">
        <f>_xll.qlInterestRateIndexFixingDate($X$21,AC171)</f>
        <v>42517</v>
      </c>
      <c r="AC171" s="40">
        <f>_xll.qlCalendarAdvance(calendar,$AC170,AA171,,,trigger)</f>
        <v>42521</v>
      </c>
      <c r="AD171" s="40">
        <f>_xll.qlInterestRateIndexMaturity($X$21,AC171,)</f>
        <v>42704</v>
      </c>
      <c r="AE171" s="43" t="e">
        <f>_xll.qlTenorBasisValue(TenorBasis6M,AC171,_xll.ohTrigger(trigger,$X$36))</f>
        <v>#NUM!</v>
      </c>
      <c r="AF171" s="82">
        <f t="shared" si="17"/>
        <v>2.096033178681361E-4</v>
      </c>
      <c r="AG171" s="82">
        <f>_xll.qlIndexFixing($X$21,$AB171,TRUE,_xll.ohTrigger(trigger))</f>
        <v>2.096033178681361E-4</v>
      </c>
      <c r="AH171" s="43" t="e">
        <f>_xll.qlIndexFixing($X$6,$AB171,TRUE,trigger)</f>
        <v>#NUM!</v>
      </c>
      <c r="AI171" s="45" t="e">
        <f t="shared" si="18"/>
        <v>#NUM!</v>
      </c>
    </row>
    <row r="172" spans="27:35" x14ac:dyDescent="0.2">
      <c r="AA172" s="39" t="s">
        <v>86</v>
      </c>
      <c r="AB172" s="40">
        <f>_xll.qlInterestRateIndexFixingDate($X$21,AC172)</f>
        <v>42520</v>
      </c>
      <c r="AC172" s="40">
        <f>_xll.qlCalendarAdvance(calendar,$AC171,AA172,,,trigger)</f>
        <v>42522</v>
      </c>
      <c r="AD172" s="40">
        <f>_xll.qlInterestRateIndexMaturity($X$21,AC172,)</f>
        <v>42705</v>
      </c>
      <c r="AE172" s="43" t="e">
        <f>_xll.qlTenorBasisValue(TenorBasis6M,AC172,_xll.ohTrigger(trigger,$X$36))</f>
        <v>#NUM!</v>
      </c>
      <c r="AF172" s="82">
        <f t="shared" si="17"/>
        <v>2.0978092349713764E-4</v>
      </c>
      <c r="AG172" s="82">
        <f>_xll.qlIndexFixing($X$21,$AB172,TRUE,_xll.ohTrigger(trigger))</f>
        <v>2.0978092349713764E-4</v>
      </c>
      <c r="AH172" s="43" t="e">
        <f>_xll.qlIndexFixing($X$6,$AB172,TRUE,trigger)</f>
        <v>#NUM!</v>
      </c>
      <c r="AI172" s="45" t="e">
        <f t="shared" si="18"/>
        <v>#NUM!</v>
      </c>
    </row>
    <row r="173" spans="27:35" x14ac:dyDescent="0.2">
      <c r="AA173" s="39" t="s">
        <v>86</v>
      </c>
      <c r="AB173" s="40">
        <f>_xll.qlInterestRateIndexFixingDate($X$21,AC173)</f>
        <v>42521</v>
      </c>
      <c r="AC173" s="40">
        <f>_xll.qlCalendarAdvance(calendar,$AC172,AA173,,,trigger)</f>
        <v>42523</v>
      </c>
      <c r="AD173" s="40">
        <f>_xll.qlInterestRateIndexMaturity($X$21,AC173,)</f>
        <v>42706</v>
      </c>
      <c r="AE173" s="43" t="e">
        <f>_xll.qlTenorBasisValue(TenorBasis6M,AC173,_xll.ohTrigger(trigger,$X$36))</f>
        <v>#NUM!</v>
      </c>
      <c r="AF173" s="82">
        <f t="shared" si="17"/>
        <v>2.1000000000052398E-4</v>
      </c>
      <c r="AG173" s="82">
        <f>_xll.qlIndexFixing($X$21,$AB173,TRUE,_xll.ohTrigger(trigger))</f>
        <v>2.1000000000052398E-4</v>
      </c>
      <c r="AH173" s="43" t="e">
        <f>_xll.qlIndexFixing($X$6,$AB173,TRUE,trigger)</f>
        <v>#NUM!</v>
      </c>
      <c r="AI173" s="45" t="e">
        <f t="shared" si="18"/>
        <v>#NUM!</v>
      </c>
    </row>
    <row r="174" spans="27:35" x14ac:dyDescent="0.2">
      <c r="AA174" s="39" t="s">
        <v>86</v>
      </c>
      <c r="AB174" s="40">
        <f>_xll.qlInterestRateIndexFixingDate($X$21,AC174)</f>
        <v>42522</v>
      </c>
      <c r="AC174" s="40">
        <f>_xll.qlCalendarAdvance(calendar,$AC173,AA174,,,trigger)</f>
        <v>42524</v>
      </c>
      <c r="AD174" s="40">
        <f>_xll.qlInterestRateIndexMaturity($X$21,AC174,)</f>
        <v>42709</v>
      </c>
      <c r="AE174" s="43" t="e">
        <f>_xll.qlTenorBasisValue(TenorBasis6M,AC174,_xll.ohTrigger(trigger,$X$36))</f>
        <v>#NUM!</v>
      </c>
      <c r="AF174" s="82">
        <f t="shared" si="17"/>
        <v>2.1122423001333508E-4</v>
      </c>
      <c r="AG174" s="82">
        <f>_xll.qlIndexFixing($X$21,$AB174,TRUE,_xll.ohTrigger(trigger))</f>
        <v>2.1122423001333508E-4</v>
      </c>
      <c r="AH174" s="43" t="e">
        <f>_xll.qlIndexFixing($X$6,$AB174,TRUE,trigger)</f>
        <v>#NUM!</v>
      </c>
      <c r="AI174" s="45" t="e">
        <f t="shared" si="18"/>
        <v>#NUM!</v>
      </c>
    </row>
    <row r="175" spans="27:35" x14ac:dyDescent="0.2">
      <c r="AA175" s="39" t="s">
        <v>86</v>
      </c>
      <c r="AB175" s="40">
        <f>_xll.qlInterestRateIndexFixingDate($X$21,AC175)</f>
        <v>42523</v>
      </c>
      <c r="AC175" s="40">
        <f>_xll.qlCalendarAdvance(calendar,$AC174,AA175,,,trigger)</f>
        <v>42527</v>
      </c>
      <c r="AD175" s="40">
        <f>_xll.qlInterestRateIndexMaturity($X$21,AC175,)</f>
        <v>42710</v>
      </c>
      <c r="AE175" s="43" t="e">
        <f>_xll.qlTenorBasisValue(TenorBasis6M,AC175,_xll.ohTrigger(trigger,$X$36))</f>
        <v>#NUM!</v>
      </c>
      <c r="AF175" s="82">
        <f t="shared" si="17"/>
        <v>2.1130782641031571E-4</v>
      </c>
      <c r="AG175" s="82">
        <f>_xll.qlIndexFixing($X$21,$AB175,TRUE,_xll.ohTrigger(trigger))</f>
        <v>2.1130782641031571E-4</v>
      </c>
      <c r="AH175" s="43" t="e">
        <f>_xll.qlIndexFixing($X$6,$AB175,TRUE,trigger)</f>
        <v>#NUM!</v>
      </c>
      <c r="AI175" s="45" t="e">
        <f t="shared" si="18"/>
        <v>#NUM!</v>
      </c>
    </row>
    <row r="176" spans="27:35" x14ac:dyDescent="0.2">
      <c r="AA176" s="39" t="s">
        <v>86</v>
      </c>
      <c r="AB176" s="40">
        <f>_xll.qlInterestRateIndexFixingDate($X$21,AC176)</f>
        <v>42524</v>
      </c>
      <c r="AC176" s="40">
        <f>_xll.qlCalendarAdvance(calendar,$AC175,AA176,,,trigger)</f>
        <v>42528</v>
      </c>
      <c r="AD176" s="40">
        <f>_xll.qlInterestRateIndexMaturity($X$21,AC176,)</f>
        <v>42711</v>
      </c>
      <c r="AE176" s="43" t="e">
        <f>_xll.qlTenorBasisValue(TenorBasis6M,AC176,_xll.ohTrigger(trigger,$X$36))</f>
        <v>#NUM!</v>
      </c>
      <c r="AF176" s="82">
        <f t="shared" si="17"/>
        <v>2.1173896837616026E-4</v>
      </c>
      <c r="AG176" s="82">
        <f>_xll.qlIndexFixing($X$21,$AB176,TRUE,_xll.ohTrigger(trigger))</f>
        <v>2.1173896837616026E-4</v>
      </c>
      <c r="AH176" s="43" t="e">
        <f>_xll.qlIndexFixing($X$6,$AB176,TRUE,trigger)</f>
        <v>#NUM!</v>
      </c>
      <c r="AI176" s="45" t="e">
        <f t="shared" si="18"/>
        <v>#NUM!</v>
      </c>
    </row>
    <row r="177" spans="27:35" x14ac:dyDescent="0.2">
      <c r="AA177" s="39" t="s">
        <v>86</v>
      </c>
      <c r="AB177" s="40">
        <f>_xll.qlInterestRateIndexFixingDate($X$21,AC177)</f>
        <v>42527</v>
      </c>
      <c r="AC177" s="40">
        <f>_xll.qlCalendarAdvance(calendar,$AC176,AA177,,,trigger)</f>
        <v>42529</v>
      </c>
      <c r="AD177" s="40">
        <f>_xll.qlInterestRateIndexMaturity($X$21,AC177,)</f>
        <v>42712</v>
      </c>
      <c r="AE177" s="43" t="e">
        <f>_xll.qlTenorBasisValue(TenorBasis6M,AC177,_xll.ohTrigger(trigger,$X$36))</f>
        <v>#NUM!</v>
      </c>
      <c r="AF177" s="82">
        <f t="shared" si="17"/>
        <v>2.122100635953881E-4</v>
      </c>
      <c r="AG177" s="82">
        <f>_xll.qlIndexFixing($X$21,$AB177,TRUE,_xll.ohTrigger(trigger))</f>
        <v>2.122100635953881E-4</v>
      </c>
      <c r="AH177" s="43" t="e">
        <f>_xll.qlIndexFixing($X$6,$AB177,TRUE,trigger)</f>
        <v>#NUM!</v>
      </c>
      <c r="AI177" s="45" t="e">
        <f t="shared" si="18"/>
        <v>#NUM!</v>
      </c>
    </row>
    <row r="178" spans="27:35" x14ac:dyDescent="0.2">
      <c r="AA178" s="39" t="s">
        <v>86</v>
      </c>
      <c r="AB178" s="40">
        <f>_xll.qlInterestRateIndexFixingDate($X$21,AC178)</f>
        <v>42528</v>
      </c>
      <c r="AC178" s="40">
        <f>_xll.qlCalendarAdvance(calendar,$AC177,AA178,,,trigger)</f>
        <v>42530</v>
      </c>
      <c r="AD178" s="40">
        <f>_xll.qlInterestRateIndexMaturity($X$21,AC178,)</f>
        <v>42713</v>
      </c>
      <c r="AE178" s="43" t="e">
        <f>_xll.qlTenorBasisValue(TenorBasis6M,AC178,_xll.ohTrigger(trigger,$X$36))</f>
        <v>#NUM!</v>
      </c>
      <c r="AF178" s="82">
        <f t="shared" si="17"/>
        <v>2.1272025162404268E-4</v>
      </c>
      <c r="AG178" s="82">
        <f>_xll.qlIndexFixing($X$21,$AB178,TRUE,_xll.ohTrigger(trigger))</f>
        <v>2.1272025162404268E-4</v>
      </c>
      <c r="AH178" s="43" t="e">
        <f>_xll.qlIndexFixing($X$6,$AB178,TRUE,trigger)</f>
        <v>#NUM!</v>
      </c>
      <c r="AI178" s="45" t="e">
        <f t="shared" si="18"/>
        <v>#NUM!</v>
      </c>
    </row>
    <row r="179" spans="27:35" x14ac:dyDescent="0.2">
      <c r="AA179" s="39" t="s">
        <v>86</v>
      </c>
      <c r="AB179" s="40">
        <f>_xll.qlInterestRateIndexFixingDate($X$21,AC179)</f>
        <v>42529</v>
      </c>
      <c r="AC179" s="40">
        <f>_xll.qlCalendarAdvance(calendar,$AC178,AA179,,,trigger)</f>
        <v>42531</v>
      </c>
      <c r="AD179" s="40">
        <f>_xll.qlInterestRateIndexMaturity($X$21,AC179,)</f>
        <v>42716</v>
      </c>
      <c r="AE179" s="43" t="e">
        <f>_xll.qlTenorBasisValue(TenorBasis6M,AC179,_xll.ohTrigger(trigger,$X$36))</f>
        <v>#NUM!</v>
      </c>
      <c r="AF179" s="82">
        <f t="shared" si="17"/>
        <v>2.1572339640370218E-4</v>
      </c>
      <c r="AG179" s="82">
        <f>_xll.qlIndexFixing($X$21,$AB179,TRUE,_xll.ohTrigger(trigger))</f>
        <v>2.1572339640370218E-4</v>
      </c>
      <c r="AH179" s="43" t="e">
        <f>_xll.qlIndexFixing($X$6,$AB179,TRUE,trigger)</f>
        <v>#NUM!</v>
      </c>
      <c r="AI179" s="45" t="e">
        <f t="shared" si="18"/>
        <v>#NUM!</v>
      </c>
    </row>
    <row r="180" spans="27:35" x14ac:dyDescent="0.2">
      <c r="AA180" s="39" t="s">
        <v>86</v>
      </c>
      <c r="AB180" s="40">
        <f>_xll.qlInterestRateIndexFixingDate($X$21,AC180)</f>
        <v>42530</v>
      </c>
      <c r="AC180" s="40">
        <f>_xll.qlCalendarAdvance(calendar,$AC179,AA180,,,trigger)</f>
        <v>42534</v>
      </c>
      <c r="AD180" s="40">
        <f>_xll.qlInterestRateIndexMaturity($X$21,AC180,)</f>
        <v>42717</v>
      </c>
      <c r="AE180" s="43" t="e">
        <f>_xll.qlTenorBasisValue(TenorBasis6M,AC180,_xll.ohTrigger(trigger,$X$36))</f>
        <v>#NUM!</v>
      </c>
      <c r="AF180" s="82">
        <f t="shared" si="17"/>
        <v>2.1513472301975636E-4</v>
      </c>
      <c r="AG180" s="82">
        <f>_xll.qlIndexFixing($X$21,$AB180,TRUE,_xll.ohTrigger(trigger))</f>
        <v>2.1513472301975636E-4</v>
      </c>
      <c r="AH180" s="43" t="e">
        <f>_xll.qlIndexFixing($X$6,$AB180,TRUE,trigger)</f>
        <v>#NUM!</v>
      </c>
      <c r="AI180" s="45" t="e">
        <f t="shared" si="18"/>
        <v>#NUM!</v>
      </c>
    </row>
    <row r="181" spans="27:35" x14ac:dyDescent="0.2">
      <c r="AA181" s="39" t="s">
        <v>86</v>
      </c>
      <c r="AB181" s="40">
        <f>_xll.qlInterestRateIndexFixingDate($X$21,AC181)</f>
        <v>42531</v>
      </c>
      <c r="AC181" s="40">
        <f>_xll.qlCalendarAdvance(calendar,$AC180,AA181,,,trigger)</f>
        <v>42535</v>
      </c>
      <c r="AD181" s="40">
        <f>_xll.qlInterestRateIndexMaturity($X$21,AC181,)</f>
        <v>42718</v>
      </c>
      <c r="AE181" s="43" t="e">
        <f>_xll.qlTenorBasisValue(TenorBasis6M,AC181,_xll.ohTrigger(trigger,$X$36))</f>
        <v>#NUM!</v>
      </c>
      <c r="AF181" s="82">
        <f t="shared" si="17"/>
        <v>2.1582746849472932E-4</v>
      </c>
      <c r="AG181" s="82">
        <f>_xll.qlIndexFixing($X$21,$AB181,TRUE,_xll.ohTrigger(trigger))</f>
        <v>2.1582746849472932E-4</v>
      </c>
      <c r="AH181" s="43" t="e">
        <f>_xll.qlIndexFixing($X$6,$AB181,TRUE,trigger)</f>
        <v>#NUM!</v>
      </c>
      <c r="AI181" s="45" t="e">
        <f t="shared" si="18"/>
        <v>#NUM!</v>
      </c>
    </row>
    <row r="182" spans="27:35" x14ac:dyDescent="0.2">
      <c r="AA182" s="39" t="s">
        <v>86</v>
      </c>
      <c r="AB182" s="40">
        <f>_xll.qlInterestRateIndexFixingDate($X$21,AC182)</f>
        <v>42534</v>
      </c>
      <c r="AC182" s="40">
        <f>_xll.qlCalendarAdvance(calendar,$AC181,AA182,,,trigger)</f>
        <v>42536</v>
      </c>
      <c r="AD182" s="40">
        <f>_xll.qlInterestRateIndexMaturity($X$21,AC182,)</f>
        <v>42719</v>
      </c>
      <c r="AE182" s="43" t="e">
        <f>_xll.qlTenorBasisValue(TenorBasis6M,AC182,_xll.ohTrigger(trigger,$X$36))</f>
        <v>#NUM!</v>
      </c>
      <c r="AF182" s="82">
        <f t="shared" si="17"/>
        <v>2.1655414414552973E-4</v>
      </c>
      <c r="AG182" s="82">
        <f>_xll.qlIndexFixing($X$21,$AB182,TRUE,_xll.ohTrigger(trigger))</f>
        <v>2.1655414414552973E-4</v>
      </c>
      <c r="AH182" s="43" t="e">
        <f>_xll.qlIndexFixing($X$6,$AB182,TRUE,trigger)</f>
        <v>#NUM!</v>
      </c>
      <c r="AI182" s="45" t="e">
        <f t="shared" si="18"/>
        <v>#NUM!</v>
      </c>
    </row>
    <row r="183" spans="27:35" x14ac:dyDescent="0.2">
      <c r="AA183" s="39" t="s">
        <v>86</v>
      </c>
      <c r="AB183" s="40">
        <f>_xll.qlInterestRateIndexFixingDate($X$21,AC183)</f>
        <v>42535</v>
      </c>
      <c r="AC183" s="40">
        <f>_xll.qlCalendarAdvance(calendar,$AC182,AA183,,,trigger)</f>
        <v>42537</v>
      </c>
      <c r="AD183" s="40">
        <f>_xll.qlInterestRateIndexMaturity($X$21,AC183,)</f>
        <v>42720</v>
      </c>
      <c r="AE183" s="43" t="e">
        <f>_xll.qlTenorBasisValue(TenorBasis6M,AC183,_xll.ohTrigger(trigger,$X$36))</f>
        <v>#NUM!</v>
      </c>
      <c r="AF183" s="82">
        <f t="shared" si="17"/>
        <v>2.1731388953562681E-4</v>
      </c>
      <c r="AG183" s="82">
        <f>_xll.qlIndexFixing($X$21,$AB183,TRUE,_xll.ohTrigger(trigger))</f>
        <v>2.1731388953562681E-4</v>
      </c>
      <c r="AH183" s="43" t="e">
        <f>_xll.qlIndexFixing($X$6,$AB183,TRUE,trigger)</f>
        <v>#NUM!</v>
      </c>
      <c r="AI183" s="45" t="e">
        <f t="shared" si="18"/>
        <v>#NUM!</v>
      </c>
    </row>
    <row r="184" spans="27:35" x14ac:dyDescent="0.2">
      <c r="AA184" s="39" t="s">
        <v>86</v>
      </c>
      <c r="AB184" s="40">
        <f>_xll.qlInterestRateIndexFixingDate($X$21,AC184)</f>
        <v>42536</v>
      </c>
      <c r="AC184" s="40">
        <f>_xll.qlCalendarAdvance(calendar,$AC183,AA184,,,trigger)</f>
        <v>42538</v>
      </c>
      <c r="AD184" s="40">
        <f>_xll.qlInterestRateIndexMaturity($X$21,AC184,)</f>
        <v>42723</v>
      </c>
      <c r="AE184" s="43" t="e">
        <f>_xll.qlTenorBasisValue(TenorBasis6M,AC184,_xll.ohTrigger(trigger,$X$36))</f>
        <v>#NUM!</v>
      </c>
      <c r="AF184" s="82">
        <f t="shared" si="17"/>
        <v>2.2136086311941907E-4</v>
      </c>
      <c r="AG184" s="82">
        <f>_xll.qlIndexFixing($X$21,$AB184,TRUE,_xll.ohTrigger(trigger))</f>
        <v>2.2136086311941907E-4</v>
      </c>
      <c r="AH184" s="43" t="e">
        <f>_xll.qlIndexFixing($X$6,$AB184,TRUE,trigger)</f>
        <v>#NUM!</v>
      </c>
      <c r="AI184" s="45" t="e">
        <f t="shared" si="18"/>
        <v>#NUM!</v>
      </c>
    </row>
    <row r="185" spans="27:35" x14ac:dyDescent="0.2">
      <c r="AA185" s="39" t="s">
        <v>86</v>
      </c>
      <c r="AB185" s="40">
        <f>_xll.qlInterestRateIndexFixingDate($X$21,AC185)</f>
        <v>42537</v>
      </c>
      <c r="AC185" s="40">
        <f>_xll.qlCalendarAdvance(calendar,$AC184,AA185,,,trigger)</f>
        <v>42541</v>
      </c>
      <c r="AD185" s="40">
        <f>_xll.qlInterestRateIndexMaturity($X$21,AC185,)</f>
        <v>42724</v>
      </c>
      <c r="AE185" s="43" t="e">
        <f>_xll.qlTenorBasisValue(TenorBasis6M,AC185,_xll.ohTrigger(trigger,$X$36))</f>
        <v>#NUM!</v>
      </c>
      <c r="AF185" s="82">
        <f t="shared" si="17"/>
        <v>2.2066635977321811E-4</v>
      </c>
      <c r="AG185" s="82">
        <f>_xll.qlIndexFixing($X$21,$AB185,TRUE,_xll.ohTrigger(trigger))</f>
        <v>2.2066635977321811E-4</v>
      </c>
      <c r="AH185" s="43" t="e">
        <f>_xll.qlIndexFixing($X$6,$AB185,TRUE,trigger)</f>
        <v>#NUM!</v>
      </c>
      <c r="AI185" s="45" t="e">
        <f t="shared" si="18"/>
        <v>#NUM!</v>
      </c>
    </row>
    <row r="186" spans="27:35" x14ac:dyDescent="0.2">
      <c r="AA186" s="39" t="s">
        <v>86</v>
      </c>
      <c r="AB186" s="40">
        <f>_xll.qlInterestRateIndexFixingDate($X$21,AC186)</f>
        <v>42538</v>
      </c>
      <c r="AC186" s="40">
        <f>_xll.qlCalendarAdvance(calendar,$AC185,AA186,,,trigger)</f>
        <v>42542</v>
      </c>
      <c r="AD186" s="40">
        <f>_xll.qlInterestRateIndexMaturity($X$21,AC186,)</f>
        <v>42725</v>
      </c>
      <c r="AE186" s="43" t="e">
        <f>_xll.qlTenorBasisValue(TenorBasis6M,AC186,_xll.ohTrigger(trigger,$X$36))</f>
        <v>#NUM!</v>
      </c>
      <c r="AF186" s="82">
        <f t="shared" si="17"/>
        <v>2.2157854732363091E-4</v>
      </c>
      <c r="AG186" s="82">
        <f>_xll.qlIndexFixing($X$21,$AB186,TRUE,_xll.ohTrigger(trigger))</f>
        <v>2.2157854732363091E-4</v>
      </c>
      <c r="AH186" s="43" t="e">
        <f>_xll.qlIndexFixing($X$6,$AB186,TRUE,trigger)</f>
        <v>#NUM!</v>
      </c>
      <c r="AI186" s="45" t="e">
        <f t="shared" si="18"/>
        <v>#NUM!</v>
      </c>
    </row>
    <row r="187" spans="27:35" x14ac:dyDescent="0.2">
      <c r="AA187" s="39" t="s">
        <v>86</v>
      </c>
      <c r="AB187" s="40">
        <f>_xll.qlInterestRateIndexFixingDate($X$21,AC187)</f>
        <v>42541</v>
      </c>
      <c r="AC187" s="40">
        <f>_xll.qlCalendarAdvance(calendar,$AC186,AA187,,,trigger)</f>
        <v>42543</v>
      </c>
      <c r="AD187" s="40">
        <f>_xll.qlInterestRateIndexMaturity($X$21,AC187,)</f>
        <v>42726</v>
      </c>
      <c r="AE187" s="43" t="e">
        <f>_xll.qlTenorBasisValue(TenorBasis6M,AC187,_xll.ohTrigger(trigger,$X$36))</f>
        <v>#NUM!</v>
      </c>
      <c r="AF187" s="82">
        <f t="shared" si="17"/>
        <v>2.225186419980871E-4</v>
      </c>
      <c r="AG187" s="82">
        <f>_xll.qlIndexFixing($X$21,$AB187,TRUE,_xll.ohTrigger(trigger))</f>
        <v>2.225186419980871E-4</v>
      </c>
      <c r="AH187" s="43" t="e">
        <f>_xll.qlIndexFixing($X$6,$AB187,TRUE,trigger)</f>
        <v>#NUM!</v>
      </c>
      <c r="AI187" s="45" t="e">
        <f t="shared" si="18"/>
        <v>#NUM!</v>
      </c>
    </row>
    <row r="188" spans="27:35" x14ac:dyDescent="0.2">
      <c r="AA188" s="39" t="s">
        <v>86</v>
      </c>
      <c r="AB188" s="40">
        <f>_xll.qlInterestRateIndexFixingDate($X$21,AC188)</f>
        <v>42542</v>
      </c>
      <c r="AC188" s="40">
        <f>_xll.qlCalendarAdvance(calendar,$AC187,AA188,,,trigger)</f>
        <v>42544</v>
      </c>
      <c r="AD188" s="40">
        <f>_xll.qlInterestRateIndexMaturity($X$21,AC188,)</f>
        <v>42727</v>
      </c>
      <c r="AE188" s="43" t="e">
        <f>_xll.qlTenorBasisValue(TenorBasis6M,AC188,_xll.ohTrigger(trigger,$X$36))</f>
        <v>#NUM!</v>
      </c>
      <c r="AF188" s="82">
        <f t="shared" si="17"/>
        <v>2.2348578336049265E-4</v>
      </c>
      <c r="AG188" s="82">
        <f>_xll.qlIndexFixing($X$21,$AB188,TRUE,_xll.ohTrigger(trigger))</f>
        <v>2.2348578336049265E-4</v>
      </c>
      <c r="AH188" s="43" t="e">
        <f>_xll.qlIndexFixing($X$6,$AB188,TRUE,trigger)</f>
        <v>#NUM!</v>
      </c>
      <c r="AI188" s="45" t="e">
        <f t="shared" si="18"/>
        <v>#NUM!</v>
      </c>
    </row>
    <row r="189" spans="27:35" x14ac:dyDescent="0.2">
      <c r="AA189" s="39" t="s">
        <v>86</v>
      </c>
      <c r="AB189" s="40">
        <f>_xll.qlInterestRateIndexFixingDate($X$21,AC189)</f>
        <v>42543</v>
      </c>
      <c r="AC189" s="40">
        <f>_xll.qlCalendarAdvance(calendar,$AC188,AA189,,,trigger)</f>
        <v>42545</v>
      </c>
      <c r="AD189" s="40">
        <f>_xll.qlInterestRateIndexMaturity($X$21,AC189,)</f>
        <v>42731</v>
      </c>
      <c r="AE189" s="43" t="e">
        <f>_xll.qlTenorBasisValue(TenorBasis6M,AC189,_xll.ohTrigger(trigger,$X$36))</f>
        <v>#NUM!</v>
      </c>
      <c r="AF189" s="82">
        <f t="shared" si="17"/>
        <v>2.2947676165694086E-4</v>
      </c>
      <c r="AG189" s="82">
        <f>_xll.qlIndexFixing($X$21,$AB189,TRUE,_xll.ohTrigger(trigger))</f>
        <v>2.2947676165694086E-4</v>
      </c>
      <c r="AH189" s="43" t="e">
        <f>_xll.qlIndexFixing($X$6,$AB189,TRUE,trigger)</f>
        <v>#NUM!</v>
      </c>
      <c r="AI189" s="45" t="e">
        <f t="shared" si="18"/>
        <v>#NUM!</v>
      </c>
    </row>
    <row r="190" spans="27:35" x14ac:dyDescent="0.2">
      <c r="AA190" s="39" t="s">
        <v>86</v>
      </c>
      <c r="AB190" s="40">
        <f>_xll.qlInterestRateIndexFixingDate($X$21,AC190)</f>
        <v>42544</v>
      </c>
      <c r="AC190" s="40">
        <f>_xll.qlCalendarAdvance(calendar,$AC189,AA190,,,trigger)</f>
        <v>42548</v>
      </c>
      <c r="AD190" s="40">
        <f>_xll.qlInterestRateIndexMaturity($X$21,AC190,)</f>
        <v>42731</v>
      </c>
      <c r="AE190" s="43" t="e">
        <f>_xll.qlTenorBasisValue(TenorBasis6M,AC190,_xll.ohTrigger(trigger,$X$36))</f>
        <v>#NUM!</v>
      </c>
      <c r="AF190" s="82">
        <f t="shared" si="17"/>
        <v>2.2760760693409533E-4</v>
      </c>
      <c r="AG190" s="82">
        <f>_xll.qlIndexFixing($X$21,$AB190,TRUE,_xll.ohTrigger(trigger))</f>
        <v>2.2760760693409533E-4</v>
      </c>
      <c r="AH190" s="43" t="e">
        <f>_xll.qlIndexFixing($X$6,$AB190,TRUE,trigger)</f>
        <v>#NUM!</v>
      </c>
      <c r="AI190" s="45" t="e">
        <f t="shared" si="18"/>
        <v>#NUM!</v>
      </c>
    </row>
    <row r="191" spans="27:35" x14ac:dyDescent="0.2">
      <c r="AA191" s="39" t="s">
        <v>86</v>
      </c>
      <c r="AB191" s="40">
        <f>_xll.qlInterestRateIndexFixingDate($X$21,AC191)</f>
        <v>42545</v>
      </c>
      <c r="AC191" s="40">
        <f>_xll.qlCalendarAdvance(calendar,$AC190,AA191,,,trigger)</f>
        <v>42549</v>
      </c>
      <c r="AD191" s="40">
        <f>_xll.qlInterestRateIndexMaturity($X$21,AC191,)</f>
        <v>42732</v>
      </c>
      <c r="AE191" s="43" t="e">
        <f>_xll.qlTenorBasisValue(TenorBasis6M,AC191,_xll.ohTrigger(trigger,$X$36))</f>
        <v>#NUM!</v>
      </c>
      <c r="AF191" s="82">
        <f t="shared" si="17"/>
        <v>2.2869707516295139E-4</v>
      </c>
      <c r="AG191" s="82">
        <f>_xll.qlIndexFixing($X$21,$AB191,TRUE,_xll.ohTrigger(trigger))</f>
        <v>2.2869707516295139E-4</v>
      </c>
      <c r="AH191" s="43" t="e">
        <f>_xll.qlIndexFixing($X$6,$AB191,TRUE,trigger)</f>
        <v>#NUM!</v>
      </c>
      <c r="AI191" s="45" t="e">
        <f t="shared" si="18"/>
        <v>#NUM!</v>
      </c>
    </row>
    <row r="192" spans="27:35" x14ac:dyDescent="0.2">
      <c r="AA192" s="39" t="s">
        <v>86</v>
      </c>
      <c r="AB192" s="40">
        <f>_xll.qlInterestRateIndexFixingDate($X$21,AC192)</f>
        <v>42548</v>
      </c>
      <c r="AC192" s="40">
        <f>_xll.qlCalendarAdvance(calendar,$AC191,AA192,,,trigger)</f>
        <v>42550</v>
      </c>
      <c r="AD192" s="40">
        <f>_xll.qlInterestRateIndexMaturity($X$21,AC192,)</f>
        <v>42733</v>
      </c>
      <c r="AE192" s="43" t="e">
        <f>_xll.qlTenorBasisValue(TenorBasis6M,AC192,_xll.ohTrigger(trigger,$X$36))</f>
        <v>#NUM!</v>
      </c>
      <c r="AF192" s="82">
        <f t="shared" si="17"/>
        <v>2.2980842744441032E-4</v>
      </c>
      <c r="AG192" s="82">
        <f>_xll.qlIndexFixing($X$21,$AB192,TRUE,_xll.ohTrigger(trigger))</f>
        <v>2.2980842744441032E-4</v>
      </c>
      <c r="AH192" s="43" t="e">
        <f>_xll.qlIndexFixing($X$6,$AB192,TRUE,trigger)</f>
        <v>#NUM!</v>
      </c>
      <c r="AI192" s="45" t="e">
        <f t="shared" si="18"/>
        <v>#NUM!</v>
      </c>
    </row>
    <row r="193" spans="27:35" x14ac:dyDescent="0.2">
      <c r="AA193" s="39" t="s">
        <v>86</v>
      </c>
      <c r="AB193" s="40">
        <f>_xll.qlInterestRateIndexFixingDate($X$21,AC193)</f>
        <v>42549</v>
      </c>
      <c r="AC193" s="40">
        <f>_xll.qlCalendarAdvance(calendar,$AC192,AA193,,,trigger)</f>
        <v>42551</v>
      </c>
      <c r="AD193" s="40">
        <f>_xll.qlInterestRateIndexMaturity($X$21,AC193,)</f>
        <v>42734</v>
      </c>
      <c r="AE193" s="43" t="e">
        <f>_xll.qlTenorBasisValue(TenorBasis6M,AC193,_xll.ohTrigger(trigger,$X$36))</f>
        <v>#NUM!</v>
      </c>
      <c r="AF193" s="82">
        <f t="shared" si="17"/>
        <v>2.3094080333582598E-4</v>
      </c>
      <c r="AG193" s="82">
        <f>_xll.qlIndexFixing($X$21,$AB193,TRUE,_xll.ohTrigger(trigger))</f>
        <v>2.3094080333582598E-4</v>
      </c>
      <c r="AH193" s="43" t="e">
        <f>_xll.qlIndexFixing($X$6,$AB193,TRUE,trigger)</f>
        <v>#NUM!</v>
      </c>
      <c r="AI193" s="45" t="e">
        <f t="shared" si="18"/>
        <v>#NUM!</v>
      </c>
    </row>
    <row r="194" spans="27:35" x14ac:dyDescent="0.2">
      <c r="AA194" s="39" t="s">
        <v>86</v>
      </c>
      <c r="AB194" s="40">
        <f>_xll.qlInterestRateIndexFixingDate($X$21,AC194)</f>
        <v>42550</v>
      </c>
      <c r="AC194" s="40">
        <f>_xll.qlCalendarAdvance(calendar,$AC193,AA194,,,trigger)</f>
        <v>42552</v>
      </c>
      <c r="AD194" s="40">
        <f>_xll.qlInterestRateIndexMaturity($X$21,AC194,)</f>
        <v>42737</v>
      </c>
      <c r="AE194" s="43" t="e">
        <f>_xll.qlTenorBasisValue(TenorBasis6M,AC194,_xll.ohTrigger(trigger,$X$36))</f>
        <v>#NUM!</v>
      </c>
      <c r="AF194" s="82">
        <f t="shared" si="17"/>
        <v>2.4792241842966882E-4</v>
      </c>
      <c r="AG194" s="82">
        <f>_xll.qlIndexFixing($X$21,$AB194,TRUE,_xll.ohTrigger(trigger))</f>
        <v>2.4792241842966882E-4</v>
      </c>
      <c r="AH194" s="43" t="e">
        <f>_xll.qlIndexFixing($X$6,$AB194,TRUE,trigger)</f>
        <v>#NUM!</v>
      </c>
      <c r="AI194" s="45" t="e">
        <f t="shared" si="18"/>
        <v>#NUM!</v>
      </c>
    </row>
    <row r="195" spans="27:35" x14ac:dyDescent="0.2">
      <c r="AA195" s="39" t="s">
        <v>86</v>
      </c>
      <c r="AB195" s="40">
        <f>_xll.qlInterestRateIndexFixingDate($X$21,AC195)</f>
        <v>42551</v>
      </c>
      <c r="AC195" s="40">
        <f>_xll.qlCalendarAdvance(calendar,$AC194,AA195,,,trigger)</f>
        <v>42555</v>
      </c>
      <c r="AD195" s="40">
        <f>_xll.qlInterestRateIndexMaturity($X$21,AC195,)</f>
        <v>42739</v>
      </c>
      <c r="AE195" s="43" t="e">
        <f>_xll.qlTenorBasisValue(TenorBasis6M,AC195,_xll.ohTrigger(trigger,$X$36))</f>
        <v>#NUM!</v>
      </c>
      <c r="AF195" s="82">
        <f t="shared" si="17"/>
        <v>2.5000000087615565E-4</v>
      </c>
      <c r="AG195" s="82">
        <f>_xll.qlIndexFixing($X$21,$AB195,TRUE,_xll.ohTrigger(trigger))</f>
        <v>2.5000000087615565E-4</v>
      </c>
      <c r="AH195" s="43" t="e">
        <f>_xll.qlIndexFixing($X$6,$AB195,TRUE,trigger)</f>
        <v>#NUM!</v>
      </c>
      <c r="AI195" s="45" t="e">
        <f t="shared" si="18"/>
        <v>#NUM!</v>
      </c>
    </row>
    <row r="196" spans="27:35" x14ac:dyDescent="0.2">
      <c r="AA196" s="39" t="s">
        <v>86</v>
      </c>
      <c r="AB196" s="40">
        <f>_xll.qlInterestRateIndexFixingDate($X$21,AC196)</f>
        <v>42552</v>
      </c>
      <c r="AC196" s="40">
        <f>_xll.qlCalendarAdvance(calendar,$AC195,AA196,,,trigger)</f>
        <v>42556</v>
      </c>
      <c r="AD196" s="40">
        <f>_xll.qlInterestRateIndexMaturity($X$21,AC196,)</f>
        <v>42740</v>
      </c>
      <c r="AE196" s="43" t="e">
        <f>_xll.qlTenorBasisValue(TenorBasis6M,AC196,_xll.ohTrigger(trigger,$X$36))</f>
        <v>#NUM!</v>
      </c>
      <c r="AF196" s="82">
        <f t="shared" ref="AF196:AF259" si="19">AG196</f>
        <v>2.5116700830424038E-4</v>
      </c>
      <c r="AG196" s="82">
        <f>_xll.qlIndexFixing($X$21,$AB196,TRUE,_xll.ohTrigger(trigger))</f>
        <v>2.5116700830424038E-4</v>
      </c>
      <c r="AH196" s="43" t="e">
        <f>_xll.qlIndexFixing($X$6,$AB196,TRUE,trigger)</f>
        <v>#NUM!</v>
      </c>
      <c r="AI196" s="45" t="e">
        <f t="shared" ref="AI196:AI259" si="20">(AG196-AH196)*10000</f>
        <v>#NUM!</v>
      </c>
    </row>
    <row r="197" spans="27:35" x14ac:dyDescent="0.2">
      <c r="AA197" s="39" t="s">
        <v>86</v>
      </c>
      <c r="AB197" s="40">
        <f>_xll.qlInterestRateIndexFixingDate($X$21,AC197)</f>
        <v>42555</v>
      </c>
      <c r="AC197" s="40">
        <f>_xll.qlCalendarAdvance(calendar,$AC196,AA197,,,trigger)</f>
        <v>42557</v>
      </c>
      <c r="AD197" s="40">
        <f>_xll.qlInterestRateIndexMaturity($X$21,AC197,)</f>
        <v>42741</v>
      </c>
      <c r="AE197" s="43" t="e">
        <f>_xll.qlTenorBasisValue(TenorBasis6M,AC197,_xll.ohTrigger(trigger,$X$36))</f>
        <v>#NUM!</v>
      </c>
      <c r="AF197" s="82">
        <f t="shared" si="19"/>
        <v>2.5236198843821582E-4</v>
      </c>
      <c r="AG197" s="82">
        <f>_xll.qlIndexFixing($X$21,$AB197,TRUE,_xll.ohTrigger(trigger))</f>
        <v>2.5236198843821582E-4</v>
      </c>
      <c r="AH197" s="43" t="e">
        <f>_xll.qlIndexFixing($X$6,$AB197,TRUE,trigger)</f>
        <v>#NUM!</v>
      </c>
      <c r="AI197" s="45" t="e">
        <f t="shared" si="20"/>
        <v>#NUM!</v>
      </c>
    </row>
    <row r="198" spans="27:35" x14ac:dyDescent="0.2">
      <c r="AA198" s="39" t="s">
        <v>86</v>
      </c>
      <c r="AB198" s="40">
        <f>_xll.qlInterestRateIndexFixingDate($X$21,AC198)</f>
        <v>42556</v>
      </c>
      <c r="AC198" s="40">
        <f>_xll.qlCalendarAdvance(calendar,$AC197,AA198,,,trigger)</f>
        <v>42558</v>
      </c>
      <c r="AD198" s="40">
        <f>_xll.qlInterestRateIndexMaturity($X$21,AC198,)</f>
        <v>42744</v>
      </c>
      <c r="AE198" s="43" t="e">
        <f>_xll.qlTenorBasisValue(TenorBasis6M,AC198,_xll.ohTrigger(trigger,$X$36))</f>
        <v>#NUM!</v>
      </c>
      <c r="AF198" s="82">
        <f t="shared" si="19"/>
        <v>2.5532001721828926E-4</v>
      </c>
      <c r="AG198" s="82">
        <f>_xll.qlIndexFixing($X$21,$AB198,TRUE,_xll.ohTrigger(trigger))</f>
        <v>2.5532001721828926E-4</v>
      </c>
      <c r="AH198" s="43" t="e">
        <f>_xll.qlIndexFixing($X$6,$AB198,TRUE,trigger)</f>
        <v>#NUM!</v>
      </c>
      <c r="AI198" s="45" t="e">
        <f t="shared" si="20"/>
        <v>#NUM!</v>
      </c>
    </row>
    <row r="199" spans="27:35" x14ac:dyDescent="0.2">
      <c r="AA199" s="39" t="s">
        <v>86</v>
      </c>
      <c r="AB199" s="40">
        <f>_xll.qlInterestRateIndexFixingDate($X$21,AC199)</f>
        <v>42557</v>
      </c>
      <c r="AC199" s="40">
        <f>_xll.qlCalendarAdvance(calendar,$AC198,AA199,,,trigger)</f>
        <v>42559</v>
      </c>
      <c r="AD199" s="40">
        <f>_xll.qlInterestRateIndexMaturity($X$21,AC199,)</f>
        <v>42744</v>
      </c>
      <c r="AE199" s="43" t="e">
        <f>_xll.qlTenorBasisValue(TenorBasis6M,AC199,_xll.ohTrigger(trigger,$X$36))</f>
        <v>#NUM!</v>
      </c>
      <c r="AF199" s="82">
        <f t="shared" si="19"/>
        <v>2.5567203222229951E-4</v>
      </c>
      <c r="AG199" s="82">
        <f>_xll.qlIndexFixing($X$21,$AB199,TRUE,_xll.ohTrigger(trigger))</f>
        <v>2.5567203222229951E-4</v>
      </c>
      <c r="AH199" s="43" t="e">
        <f>_xll.qlIndexFixing($X$6,$AB199,TRUE,trigger)</f>
        <v>#NUM!</v>
      </c>
      <c r="AI199" s="45" t="e">
        <f t="shared" si="20"/>
        <v>#NUM!</v>
      </c>
    </row>
    <row r="200" spans="27:35" x14ac:dyDescent="0.2">
      <c r="AA200" s="39" t="s">
        <v>86</v>
      </c>
      <c r="AB200" s="40">
        <f>_xll.qlInterestRateIndexFixingDate($X$21,AC200)</f>
        <v>42558</v>
      </c>
      <c r="AC200" s="40">
        <f>_xll.qlCalendarAdvance(calendar,$AC199,AA200,,,trigger)</f>
        <v>42562</v>
      </c>
      <c r="AD200" s="40">
        <f>_xll.qlInterestRateIndexMaturity($X$21,AC200,)</f>
        <v>42746</v>
      </c>
      <c r="AE200" s="43" t="e">
        <f>_xll.qlTenorBasisValue(TenorBasis6M,AC200,_xll.ohTrigger(trigger,$X$36))</f>
        <v>#NUM!</v>
      </c>
      <c r="AF200" s="82">
        <f t="shared" si="19"/>
        <v>2.587066706030826E-4</v>
      </c>
      <c r="AG200" s="82">
        <f>_xll.qlIndexFixing($X$21,$AB200,TRUE,_xll.ohTrigger(trigger))</f>
        <v>2.587066706030826E-4</v>
      </c>
      <c r="AH200" s="43" t="e">
        <f>_xll.qlIndexFixing($X$6,$AB200,TRUE,trigger)</f>
        <v>#NUM!</v>
      </c>
      <c r="AI200" s="45" t="e">
        <f t="shared" si="20"/>
        <v>#NUM!</v>
      </c>
    </row>
    <row r="201" spans="27:35" x14ac:dyDescent="0.2">
      <c r="AA201" s="39" t="s">
        <v>86</v>
      </c>
      <c r="AB201" s="40">
        <f>_xll.qlInterestRateIndexFixingDate($X$21,AC201)</f>
        <v>42559</v>
      </c>
      <c r="AC201" s="40">
        <f>_xll.qlCalendarAdvance(calendar,$AC200,AA201,,,trigger)</f>
        <v>42563</v>
      </c>
      <c r="AD201" s="40">
        <f>_xll.qlInterestRateIndexMaturity($X$21,AC201,)</f>
        <v>42747</v>
      </c>
      <c r="AE201" s="43" t="e">
        <f>_xll.qlTenorBasisValue(TenorBasis6M,AC201,_xll.ohTrigger(trigger,$X$36))</f>
        <v>#NUM!</v>
      </c>
      <c r="AF201" s="82">
        <f t="shared" si="19"/>
        <v>2.6003960147919191E-4</v>
      </c>
      <c r="AG201" s="82">
        <f>_xll.qlIndexFixing($X$21,$AB201,TRUE,_xll.ohTrigger(trigger))</f>
        <v>2.6003960147919191E-4</v>
      </c>
      <c r="AH201" s="43" t="e">
        <f>_xll.qlIndexFixing($X$6,$AB201,TRUE,trigger)</f>
        <v>#NUM!</v>
      </c>
      <c r="AI201" s="45" t="e">
        <f t="shared" si="20"/>
        <v>#NUM!</v>
      </c>
    </row>
    <row r="202" spans="27:35" x14ac:dyDescent="0.2">
      <c r="AA202" s="39" t="s">
        <v>86</v>
      </c>
      <c r="AB202" s="40">
        <f>_xll.qlInterestRateIndexFixingDate($X$21,AC202)</f>
        <v>42562</v>
      </c>
      <c r="AC202" s="40">
        <f>_xll.qlCalendarAdvance(calendar,$AC201,AA202,,,trigger)</f>
        <v>42564</v>
      </c>
      <c r="AD202" s="40">
        <f>_xll.qlInterestRateIndexMaturity($X$21,AC202,)</f>
        <v>42748</v>
      </c>
      <c r="AE202" s="43" t="e">
        <f>_xll.qlTenorBasisValue(TenorBasis6M,AC202,_xll.ohTrigger(trigger,$X$36))</f>
        <v>#NUM!</v>
      </c>
      <c r="AF202" s="82">
        <f t="shared" si="19"/>
        <v>2.613905432042005E-4</v>
      </c>
      <c r="AG202" s="82">
        <f>_xll.qlIndexFixing($X$21,$AB202,TRUE,_xll.ohTrigger(trigger))</f>
        <v>2.613905432042005E-4</v>
      </c>
      <c r="AH202" s="43" t="e">
        <f>_xll.qlIndexFixing($X$6,$AB202,TRUE,trigger)</f>
        <v>#NUM!</v>
      </c>
      <c r="AI202" s="45" t="e">
        <f t="shared" si="20"/>
        <v>#NUM!</v>
      </c>
    </row>
    <row r="203" spans="27:35" x14ac:dyDescent="0.2">
      <c r="AA203" s="39" t="s">
        <v>86</v>
      </c>
      <c r="AB203" s="40">
        <f>_xll.qlInterestRateIndexFixingDate($X$21,AC203)</f>
        <v>42563</v>
      </c>
      <c r="AC203" s="40">
        <f>_xll.qlCalendarAdvance(calendar,$AC202,AA203,,,trigger)</f>
        <v>42565</v>
      </c>
      <c r="AD203" s="40">
        <f>_xll.qlInterestRateIndexMaturity($X$21,AC203,)</f>
        <v>42751</v>
      </c>
      <c r="AE203" s="43" t="e">
        <f>_xll.qlTenorBasisValue(TenorBasis6M,AC203,_xll.ohTrigger(trigger,$X$36))</f>
        <v>#NUM!</v>
      </c>
      <c r="AF203" s="82">
        <f t="shared" si="19"/>
        <v>2.638599097494879E-4</v>
      </c>
      <c r="AG203" s="82">
        <f>_xll.qlIndexFixing($X$21,$AB203,TRUE,_xll.ohTrigger(trigger))</f>
        <v>2.638599097494879E-4</v>
      </c>
      <c r="AH203" s="43" t="e">
        <f>_xll.qlIndexFixing($X$6,$AB203,TRUE,trigger)</f>
        <v>#NUM!</v>
      </c>
      <c r="AI203" s="45" t="e">
        <f t="shared" si="20"/>
        <v>#NUM!</v>
      </c>
    </row>
    <row r="204" spans="27:35" x14ac:dyDescent="0.2">
      <c r="AA204" s="39" t="s">
        <v>86</v>
      </c>
      <c r="AB204" s="40">
        <f>_xll.qlInterestRateIndexFixingDate($X$21,AC204)</f>
        <v>42564</v>
      </c>
      <c r="AC204" s="40">
        <f>_xll.qlCalendarAdvance(calendar,$AC203,AA204,,,trigger)</f>
        <v>42566</v>
      </c>
      <c r="AD204" s="40">
        <f>_xll.qlInterestRateIndexMaturity($X$21,AC204,)</f>
        <v>42751</v>
      </c>
      <c r="AE204" s="43" t="e">
        <f>_xll.qlTenorBasisValue(TenorBasis6M,AC204,_xll.ohTrigger(trigger,$X$36))</f>
        <v>#NUM!</v>
      </c>
      <c r="AF204" s="82">
        <f t="shared" si="19"/>
        <v>2.6467304106780887E-4</v>
      </c>
      <c r="AG204" s="82">
        <f>_xll.qlIndexFixing($X$21,$AB204,TRUE,_xll.ohTrigger(trigger))</f>
        <v>2.6467304106780887E-4</v>
      </c>
      <c r="AH204" s="43" t="e">
        <f>_xll.qlIndexFixing($X$6,$AB204,TRUE,trigger)</f>
        <v>#NUM!</v>
      </c>
      <c r="AI204" s="45" t="e">
        <f t="shared" si="20"/>
        <v>#NUM!</v>
      </c>
    </row>
    <row r="205" spans="27:35" x14ac:dyDescent="0.2">
      <c r="AA205" s="39" t="s">
        <v>86</v>
      </c>
      <c r="AB205" s="40">
        <f>_xll.qlInterestRateIndexFixingDate($X$21,AC205)</f>
        <v>42565</v>
      </c>
      <c r="AC205" s="40">
        <f>_xll.qlCalendarAdvance(calendar,$AC204,AA205,,,trigger)</f>
        <v>42569</v>
      </c>
      <c r="AD205" s="40">
        <f>_xll.qlInterestRateIndexMaturity($X$21,AC205,)</f>
        <v>42753</v>
      </c>
      <c r="AE205" s="43" t="e">
        <f>_xll.qlTenorBasisValue(TenorBasis6M,AC205,_xll.ohTrigger(trigger,$X$36))</f>
        <v>#NUM!</v>
      </c>
      <c r="AF205" s="82">
        <f t="shared" si="19"/>
        <v>2.6836560470605808E-4</v>
      </c>
      <c r="AG205" s="82">
        <f>_xll.qlIndexFixing($X$21,$AB205,TRUE,_xll.ohTrigger(trigger))</f>
        <v>2.6836560470605808E-4</v>
      </c>
      <c r="AH205" s="43" t="e">
        <f>_xll.qlIndexFixing($X$6,$AB205,TRUE,trigger)</f>
        <v>#NUM!</v>
      </c>
      <c r="AI205" s="45" t="e">
        <f t="shared" si="20"/>
        <v>#NUM!</v>
      </c>
    </row>
    <row r="206" spans="27:35" x14ac:dyDescent="0.2">
      <c r="AA206" s="39" t="s">
        <v>86</v>
      </c>
      <c r="AB206" s="40">
        <f>_xll.qlInterestRateIndexFixingDate($X$21,AC206)</f>
        <v>42566</v>
      </c>
      <c r="AC206" s="40">
        <f>_xll.qlCalendarAdvance(calendar,$AC205,AA206,,,trigger)</f>
        <v>42570</v>
      </c>
      <c r="AD206" s="40">
        <f>_xll.qlInterestRateIndexMaturity($X$21,AC206,)</f>
        <v>42754</v>
      </c>
      <c r="AE206" s="43" t="e">
        <f>_xll.qlTenorBasisValue(TenorBasis6M,AC206,_xll.ohTrigger(trigger,$X$36))</f>
        <v>#NUM!</v>
      </c>
      <c r="AF206" s="82">
        <f t="shared" si="19"/>
        <v>2.6979472556075835E-4</v>
      </c>
      <c r="AG206" s="82">
        <f>_xll.qlIndexFixing($X$21,$AB206,TRUE,_xll.ohTrigger(trigger))</f>
        <v>2.6979472556075835E-4</v>
      </c>
      <c r="AH206" s="43" t="e">
        <f>_xll.qlIndexFixing($X$6,$AB206,TRUE,trigger)</f>
        <v>#NUM!</v>
      </c>
      <c r="AI206" s="45" t="e">
        <f t="shared" si="20"/>
        <v>#NUM!</v>
      </c>
    </row>
    <row r="207" spans="27:35" x14ac:dyDescent="0.2">
      <c r="AA207" s="39" t="s">
        <v>86</v>
      </c>
      <c r="AB207" s="40">
        <f>_xll.qlInterestRateIndexFixingDate($X$21,AC207)</f>
        <v>42569</v>
      </c>
      <c r="AC207" s="40">
        <f>_xll.qlCalendarAdvance(calendar,$AC206,AA207,,,trigger)</f>
        <v>42571</v>
      </c>
      <c r="AD207" s="40">
        <f>_xll.qlInterestRateIndexMaturity($X$21,AC207,)</f>
        <v>42755</v>
      </c>
      <c r="AE207" s="43" t="e">
        <f>_xll.qlTenorBasisValue(TenorBasis6M,AC207,_xll.ohTrigger(trigger,$X$36))</f>
        <v>#NUM!</v>
      </c>
      <c r="AF207" s="82">
        <f t="shared" si="19"/>
        <v>2.7123189524141223E-4</v>
      </c>
      <c r="AG207" s="82">
        <f>_xll.qlIndexFixing($X$21,$AB207,TRUE,_xll.ohTrigger(trigger))</f>
        <v>2.7123189524141223E-4</v>
      </c>
      <c r="AH207" s="43" t="e">
        <f>_xll.qlIndexFixing($X$6,$AB207,TRUE,trigger)</f>
        <v>#NUM!</v>
      </c>
      <c r="AI207" s="45" t="e">
        <f t="shared" si="20"/>
        <v>#NUM!</v>
      </c>
    </row>
    <row r="208" spans="27:35" x14ac:dyDescent="0.2">
      <c r="AA208" s="39" t="s">
        <v>86</v>
      </c>
      <c r="AB208" s="40">
        <f>_xll.qlInterestRateIndexFixingDate($X$21,AC208)</f>
        <v>42570</v>
      </c>
      <c r="AC208" s="40">
        <f>_xll.qlCalendarAdvance(calendar,$AC207,AA208,,,trigger)</f>
        <v>42572</v>
      </c>
      <c r="AD208" s="40">
        <f>_xll.qlInterestRateIndexMaturity($X$21,AC208,)</f>
        <v>42758</v>
      </c>
      <c r="AE208" s="43" t="e">
        <f>_xll.qlTenorBasisValue(TenorBasis6M,AC208,_xll.ohTrigger(trigger,$X$36))</f>
        <v>#NUM!</v>
      </c>
      <c r="AF208" s="82">
        <f t="shared" si="19"/>
        <v>2.7341888317347716E-4</v>
      </c>
      <c r="AG208" s="82">
        <f>_xll.qlIndexFixing($X$21,$AB208,TRUE,_xll.ohTrigger(trigger))</f>
        <v>2.7341888317347716E-4</v>
      </c>
      <c r="AH208" s="43" t="e">
        <f>_xll.qlIndexFixing($X$6,$AB208,TRUE,trigger)</f>
        <v>#NUM!</v>
      </c>
      <c r="AI208" s="45" t="e">
        <f t="shared" si="20"/>
        <v>#NUM!</v>
      </c>
    </row>
    <row r="209" spans="27:35" x14ac:dyDescent="0.2">
      <c r="AA209" s="39" t="s">
        <v>86</v>
      </c>
      <c r="AB209" s="40">
        <f>_xll.qlInterestRateIndexFixingDate($X$21,AC209)</f>
        <v>42571</v>
      </c>
      <c r="AC209" s="40">
        <f>_xll.qlCalendarAdvance(calendar,$AC208,AA209,,,trigger)</f>
        <v>42573</v>
      </c>
      <c r="AD209" s="40">
        <f>_xll.qlInterestRateIndexMaturity($X$21,AC209,)</f>
        <v>42758</v>
      </c>
      <c r="AE209" s="43" t="e">
        <f>_xll.qlTenorBasisValue(TenorBasis6M,AC209,_xll.ohTrigger(trigger,$X$36))</f>
        <v>#NUM!</v>
      </c>
      <c r="AF209" s="82">
        <f t="shared" si="19"/>
        <v>2.7448651097520535E-4</v>
      </c>
      <c r="AG209" s="82">
        <f>_xll.qlIndexFixing($X$21,$AB209,TRUE,_xll.ohTrigger(trigger))</f>
        <v>2.7448651097520535E-4</v>
      </c>
      <c r="AH209" s="43" t="e">
        <f>_xll.qlIndexFixing($X$6,$AB209,TRUE,trigger)</f>
        <v>#NUM!</v>
      </c>
      <c r="AI209" s="45" t="e">
        <f t="shared" si="20"/>
        <v>#NUM!</v>
      </c>
    </row>
    <row r="210" spans="27:35" x14ac:dyDescent="0.2">
      <c r="AA210" s="39" t="s">
        <v>86</v>
      </c>
      <c r="AB210" s="40">
        <f>_xll.qlInterestRateIndexFixingDate($X$21,AC210)</f>
        <v>42572</v>
      </c>
      <c r="AC210" s="40">
        <f>_xll.qlCalendarAdvance(calendar,$AC209,AA210,,,trigger)</f>
        <v>42576</v>
      </c>
      <c r="AD210" s="40">
        <f>_xll.qlInterestRateIndexMaturity($X$21,AC210,)</f>
        <v>42760</v>
      </c>
      <c r="AE210" s="43" t="e">
        <f>_xll.qlTenorBasisValue(TenorBasis6M,AC210,_xll.ohTrigger(trigger,$X$36))</f>
        <v>#NUM!</v>
      </c>
      <c r="AF210" s="82">
        <f t="shared" si="19"/>
        <v>2.784886652337178E-4</v>
      </c>
      <c r="AG210" s="82">
        <f>_xll.qlIndexFixing($X$21,$AB210,TRUE,_xll.ohTrigger(trigger))</f>
        <v>2.784886652337178E-4</v>
      </c>
      <c r="AH210" s="43" t="e">
        <f>_xll.qlIndexFixing($X$6,$AB210,TRUE,trigger)</f>
        <v>#NUM!</v>
      </c>
      <c r="AI210" s="45" t="e">
        <f t="shared" si="20"/>
        <v>#NUM!</v>
      </c>
    </row>
    <row r="211" spans="27:35" x14ac:dyDescent="0.2">
      <c r="AA211" s="39" t="s">
        <v>86</v>
      </c>
      <c r="AB211" s="40">
        <f>_xll.qlInterestRateIndexFixingDate($X$21,AC211)</f>
        <v>42573</v>
      </c>
      <c r="AC211" s="40">
        <f>_xll.qlCalendarAdvance(calendar,$AC210,AA211,,,trigger)</f>
        <v>42577</v>
      </c>
      <c r="AD211" s="40">
        <f>_xll.qlInterestRateIndexMaturity($X$21,AC211,)</f>
        <v>42761</v>
      </c>
      <c r="AE211" s="43" t="e">
        <f>_xll.qlTenorBasisValue(TenorBasis6M,AC211,_xll.ohTrigger(trigger,$X$36))</f>
        <v>#NUM!</v>
      </c>
      <c r="AF211" s="82">
        <f t="shared" si="19"/>
        <v>2.799442413303283E-4</v>
      </c>
      <c r="AG211" s="82">
        <f>_xll.qlIndexFixing($X$21,$AB211,TRUE,_xll.ohTrigger(trigger))</f>
        <v>2.799442413303283E-4</v>
      </c>
      <c r="AH211" s="43" t="e">
        <f>_xll.qlIndexFixing($X$6,$AB211,TRUE,trigger)</f>
        <v>#NUM!</v>
      </c>
      <c r="AI211" s="45" t="e">
        <f t="shared" si="20"/>
        <v>#NUM!</v>
      </c>
    </row>
    <row r="212" spans="27:35" x14ac:dyDescent="0.2">
      <c r="AA212" s="39" t="s">
        <v>86</v>
      </c>
      <c r="AB212" s="40">
        <f>_xll.qlInterestRateIndexFixingDate($X$21,AC212)</f>
        <v>42576</v>
      </c>
      <c r="AC212" s="40">
        <f>_xll.qlCalendarAdvance(calendar,$AC211,AA212,,,trigger)</f>
        <v>42578</v>
      </c>
      <c r="AD212" s="40">
        <f>_xll.qlInterestRateIndexMaturity($X$21,AC212,)</f>
        <v>42762</v>
      </c>
      <c r="AE212" s="43" t="e">
        <f>_xll.qlTenorBasisValue(TenorBasis6M,AC212,_xll.ohTrigger(trigger,$X$36))</f>
        <v>#NUM!</v>
      </c>
      <c r="AF212" s="82">
        <f t="shared" si="19"/>
        <v>2.8139790403358195E-4</v>
      </c>
      <c r="AG212" s="82">
        <f>_xll.qlIndexFixing($X$21,$AB212,TRUE,_xll.ohTrigger(trigger))</f>
        <v>2.8139790403358195E-4</v>
      </c>
      <c r="AH212" s="43" t="e">
        <f>_xll.qlIndexFixing($X$6,$AB212,TRUE,trigger)</f>
        <v>#NUM!</v>
      </c>
      <c r="AI212" s="45" t="e">
        <f t="shared" si="20"/>
        <v>#NUM!</v>
      </c>
    </row>
    <row r="213" spans="27:35" x14ac:dyDescent="0.2">
      <c r="AA213" s="39" t="s">
        <v>86</v>
      </c>
      <c r="AB213" s="40">
        <f>_xll.qlInterestRateIndexFixingDate($X$21,AC213)</f>
        <v>42577</v>
      </c>
      <c r="AC213" s="40">
        <f>_xll.qlCalendarAdvance(calendar,$AC212,AA213,,,trigger)</f>
        <v>42579</v>
      </c>
      <c r="AD213" s="40">
        <f>_xll.qlInterestRateIndexMaturity($X$21,AC213,)</f>
        <v>42765</v>
      </c>
      <c r="AE213" s="43" t="e">
        <f>_xll.qlTenorBasisValue(TenorBasis6M,AC213,_xll.ohTrigger(trigger,$X$36))</f>
        <v>#NUM!</v>
      </c>
      <c r="AF213" s="82">
        <f t="shared" si="19"/>
        <v>2.8351404748055791E-4</v>
      </c>
      <c r="AG213" s="82">
        <f>_xll.qlIndexFixing($X$21,$AB213,TRUE,_xll.ohTrigger(trigger))</f>
        <v>2.8351404748055791E-4</v>
      </c>
      <c r="AH213" s="43" t="e">
        <f>_xll.qlIndexFixing($X$6,$AB213,TRUE,trigger)</f>
        <v>#NUM!</v>
      </c>
      <c r="AI213" s="45" t="e">
        <f t="shared" si="20"/>
        <v>#NUM!</v>
      </c>
    </row>
    <row r="214" spans="27:35" x14ac:dyDescent="0.2">
      <c r="AA214" s="39" t="s">
        <v>86</v>
      </c>
      <c r="AB214" s="40">
        <f>_xll.qlInterestRateIndexFixingDate($X$21,AC214)</f>
        <v>42578</v>
      </c>
      <c r="AC214" s="40">
        <f>_xll.qlCalendarAdvance(calendar,$AC213,AA214,,,trigger)</f>
        <v>42580</v>
      </c>
      <c r="AD214" s="40">
        <f>_xll.qlInterestRateIndexMaturity($X$21,AC214,)</f>
        <v>42766</v>
      </c>
      <c r="AE214" s="43" t="e">
        <f>_xll.qlTenorBasisValue(TenorBasis6M,AC214,_xll.ohTrigger(trigger,$X$36))</f>
        <v>#NUM!</v>
      </c>
      <c r="AF214" s="82">
        <f t="shared" si="19"/>
        <v>2.8497182722779643E-4</v>
      </c>
      <c r="AG214" s="82">
        <f>_xll.qlIndexFixing($X$21,$AB214,TRUE,_xll.ohTrigger(trigger))</f>
        <v>2.8497182722779643E-4</v>
      </c>
      <c r="AH214" s="43" t="e">
        <f>_xll.qlIndexFixing($X$6,$AB214,TRUE,trigger)</f>
        <v>#NUM!</v>
      </c>
      <c r="AI214" s="45" t="e">
        <f t="shared" si="20"/>
        <v>#NUM!</v>
      </c>
    </row>
    <row r="215" spans="27:35" x14ac:dyDescent="0.2">
      <c r="AA215" s="39" t="s">
        <v>86</v>
      </c>
      <c r="AB215" s="40">
        <f>_xll.qlInterestRateIndexFixingDate($X$21,AC215)</f>
        <v>42579</v>
      </c>
      <c r="AC215" s="40">
        <f>_xll.qlCalendarAdvance(calendar,$AC214,AA215,,,trigger)</f>
        <v>42583</v>
      </c>
      <c r="AD215" s="40">
        <f>_xll.qlInterestRateIndexMaturity($X$21,AC215,)</f>
        <v>42767</v>
      </c>
      <c r="AE215" s="43" t="e">
        <f>_xll.qlTenorBasisValue(TenorBasis6M,AC215,_xll.ohTrigger(trigger,$X$36))</f>
        <v>#NUM!</v>
      </c>
      <c r="AF215" s="82">
        <f t="shared" si="19"/>
        <v>2.8858770481527578E-4</v>
      </c>
      <c r="AG215" s="82">
        <f>_xll.qlIndexFixing($X$21,$AB215,TRUE,_xll.ohTrigger(trigger))</f>
        <v>2.8858770481527578E-4</v>
      </c>
      <c r="AH215" s="43" t="e">
        <f>_xll.qlIndexFixing($X$6,$AB215,TRUE,trigger)</f>
        <v>#NUM!</v>
      </c>
      <c r="AI215" s="45" t="e">
        <f t="shared" si="20"/>
        <v>#NUM!</v>
      </c>
    </row>
    <row r="216" spans="27:35" x14ac:dyDescent="0.2">
      <c r="AA216" s="39" t="s">
        <v>86</v>
      </c>
      <c r="AB216" s="40">
        <f>_xll.qlInterestRateIndexFixingDate($X$21,AC216)</f>
        <v>42580</v>
      </c>
      <c r="AC216" s="40">
        <f>_xll.qlCalendarAdvance(calendar,$AC215,AA216,,,trigger)</f>
        <v>42584</v>
      </c>
      <c r="AD216" s="40">
        <f>_xll.qlInterestRateIndexMaturity($X$21,AC216,)</f>
        <v>42768</v>
      </c>
      <c r="AE216" s="43" t="e">
        <f>_xll.qlTenorBasisValue(TenorBasis6M,AC216,_xll.ohTrigger(trigger,$X$36))</f>
        <v>#NUM!</v>
      </c>
      <c r="AF216" s="82">
        <f t="shared" si="19"/>
        <v>2.8999999999998835E-4</v>
      </c>
      <c r="AG216" s="82">
        <f>_xll.qlIndexFixing($X$21,$AB216,TRUE,_xll.ohTrigger(trigger))</f>
        <v>2.8999999999998835E-4</v>
      </c>
      <c r="AH216" s="43" t="e">
        <f>_xll.qlIndexFixing($X$6,$AB216,TRUE,trigger)</f>
        <v>#NUM!</v>
      </c>
      <c r="AI216" s="45" t="e">
        <f t="shared" si="20"/>
        <v>#NUM!</v>
      </c>
    </row>
    <row r="217" spans="27:35" x14ac:dyDescent="0.2">
      <c r="AA217" s="39" t="s">
        <v>86</v>
      </c>
      <c r="AB217" s="40">
        <f>_xll.qlInterestRateIndexFixingDate($X$21,AC217)</f>
        <v>42583</v>
      </c>
      <c r="AC217" s="40">
        <f>_xll.qlCalendarAdvance(calendar,$AC216,AA217,,,trigger)</f>
        <v>42585</v>
      </c>
      <c r="AD217" s="40">
        <f>_xll.qlInterestRateIndexMaturity($X$21,AC217,)</f>
        <v>42769</v>
      </c>
      <c r="AE217" s="43" t="e">
        <f>_xll.qlTenorBasisValue(TenorBasis6M,AC217,_xll.ohTrigger(trigger,$X$36))</f>
        <v>#NUM!</v>
      </c>
      <c r="AF217" s="82">
        <f t="shared" si="19"/>
        <v>2.9140076983663371E-4</v>
      </c>
      <c r="AG217" s="82">
        <f>_xll.qlIndexFixing($X$21,$AB217,TRUE,_xll.ohTrigger(trigger))</f>
        <v>2.9140076983663371E-4</v>
      </c>
      <c r="AH217" s="43" t="e">
        <f>_xll.qlIndexFixing($X$6,$AB217,TRUE,trigger)</f>
        <v>#NUM!</v>
      </c>
      <c r="AI217" s="45" t="e">
        <f t="shared" si="20"/>
        <v>#NUM!</v>
      </c>
    </row>
    <row r="218" spans="27:35" x14ac:dyDescent="0.2">
      <c r="AA218" s="39" t="s">
        <v>86</v>
      </c>
      <c r="AB218" s="40">
        <f>_xll.qlInterestRateIndexFixingDate($X$21,AC218)</f>
        <v>42584</v>
      </c>
      <c r="AC218" s="40">
        <f>_xll.qlCalendarAdvance(calendar,$AC217,AA218,,,trigger)</f>
        <v>42586</v>
      </c>
      <c r="AD218" s="40">
        <f>_xll.qlInterestRateIndexMaturity($X$21,AC218,)</f>
        <v>42772</v>
      </c>
      <c r="AE218" s="43" t="e">
        <f>_xll.qlTenorBasisValue(TenorBasis6M,AC218,_xll.ohTrigger(trigger,$X$36))</f>
        <v>#NUM!</v>
      </c>
      <c r="AF218" s="82">
        <f t="shared" si="19"/>
        <v>2.9362877985050767E-4</v>
      </c>
      <c r="AG218" s="82">
        <f>_xll.qlIndexFixing($X$21,$AB218,TRUE,_xll.ohTrigger(trigger))</f>
        <v>2.9362877985050767E-4</v>
      </c>
      <c r="AH218" s="43" t="e">
        <f>_xll.qlIndexFixing($X$6,$AB218,TRUE,trigger)</f>
        <v>#NUM!</v>
      </c>
      <c r="AI218" s="45" t="e">
        <f t="shared" si="20"/>
        <v>#NUM!</v>
      </c>
    </row>
    <row r="219" spans="27:35" x14ac:dyDescent="0.2">
      <c r="AA219" s="39" t="s">
        <v>86</v>
      </c>
      <c r="AB219" s="40">
        <f>_xll.qlInterestRateIndexFixingDate($X$21,AC219)</f>
        <v>42585</v>
      </c>
      <c r="AC219" s="40">
        <f>_xll.qlCalendarAdvance(calendar,$AC218,AA219,,,trigger)</f>
        <v>42587</v>
      </c>
      <c r="AD219" s="40">
        <f>_xll.qlInterestRateIndexMaturity($X$21,AC219,)</f>
        <v>42772</v>
      </c>
      <c r="AE219" s="43" t="e">
        <f>_xll.qlTenorBasisValue(TenorBasis6M,AC219,_xll.ohTrigger(trigger,$X$36))</f>
        <v>#NUM!</v>
      </c>
      <c r="AF219" s="82">
        <f t="shared" si="19"/>
        <v>2.9459397928310275E-4</v>
      </c>
      <c r="AG219" s="82">
        <f>_xll.qlIndexFixing($X$21,$AB219,TRUE,_xll.ohTrigger(trigger))</f>
        <v>2.9459397928310275E-4</v>
      </c>
      <c r="AH219" s="43" t="e">
        <f>_xll.qlIndexFixing($X$6,$AB219,TRUE,trigger)</f>
        <v>#NUM!</v>
      </c>
      <c r="AI219" s="45" t="e">
        <f t="shared" si="20"/>
        <v>#NUM!</v>
      </c>
    </row>
    <row r="220" spans="27:35" x14ac:dyDescent="0.2">
      <c r="AA220" s="39" t="s">
        <v>86</v>
      </c>
      <c r="AB220" s="40">
        <f>_xll.qlInterestRateIndexFixingDate($X$21,AC220)</f>
        <v>42586</v>
      </c>
      <c r="AC220" s="40">
        <f>_xll.qlCalendarAdvance(calendar,$AC219,AA220,,,trigger)</f>
        <v>42590</v>
      </c>
      <c r="AD220" s="40">
        <f>_xll.qlInterestRateIndexMaturity($X$21,AC220,)</f>
        <v>42774</v>
      </c>
      <c r="AE220" s="43" t="e">
        <f>_xll.qlTenorBasisValue(TenorBasis6M,AC220,_xll.ohTrigger(trigger,$X$36))</f>
        <v>#NUM!</v>
      </c>
      <c r="AF220" s="82">
        <f t="shared" si="19"/>
        <v>2.9825026798312594E-4</v>
      </c>
      <c r="AG220" s="82">
        <f>_xll.qlIndexFixing($X$21,$AB220,TRUE,_xll.ohTrigger(trigger))</f>
        <v>2.9825026798312594E-4</v>
      </c>
      <c r="AH220" s="43" t="e">
        <f>_xll.qlIndexFixing($X$6,$AB220,TRUE,trigger)</f>
        <v>#NUM!</v>
      </c>
      <c r="AI220" s="45" t="e">
        <f t="shared" si="20"/>
        <v>#NUM!</v>
      </c>
    </row>
    <row r="221" spans="27:35" x14ac:dyDescent="0.2">
      <c r="AA221" s="39" t="s">
        <v>86</v>
      </c>
      <c r="AB221" s="40">
        <f>_xll.qlInterestRateIndexFixingDate($X$21,AC221)</f>
        <v>42587</v>
      </c>
      <c r="AC221" s="40">
        <f>_xll.qlCalendarAdvance(calendar,$AC220,AA221,,,trigger)</f>
        <v>42591</v>
      </c>
      <c r="AD221" s="40">
        <f>_xll.qlInterestRateIndexMaturity($X$21,AC221,)</f>
        <v>42775</v>
      </c>
      <c r="AE221" s="43" t="e">
        <f>_xll.qlTenorBasisValue(TenorBasis6M,AC221,_xll.ohTrigger(trigger,$X$36))</f>
        <v>#NUM!</v>
      </c>
      <c r="AF221" s="82">
        <f t="shared" si="19"/>
        <v>2.9959405467808783E-4</v>
      </c>
      <c r="AG221" s="82">
        <f>_xll.qlIndexFixing($X$21,$AB221,TRUE,_xll.ohTrigger(trigger))</f>
        <v>2.9959405467808783E-4</v>
      </c>
      <c r="AH221" s="43" t="e">
        <f>_xll.qlIndexFixing($X$6,$AB221,TRUE,trigger)</f>
        <v>#NUM!</v>
      </c>
      <c r="AI221" s="45" t="e">
        <f t="shared" si="20"/>
        <v>#NUM!</v>
      </c>
    </row>
    <row r="222" spans="27:35" x14ac:dyDescent="0.2">
      <c r="AA222" s="39" t="s">
        <v>86</v>
      </c>
      <c r="AB222" s="40">
        <f>_xll.qlInterestRateIndexFixingDate($X$21,AC222)</f>
        <v>42590</v>
      </c>
      <c r="AC222" s="40">
        <f>_xll.qlCalendarAdvance(calendar,$AC221,AA222,,,trigger)</f>
        <v>42592</v>
      </c>
      <c r="AD222" s="40">
        <f>_xll.qlInterestRateIndexMaturity($X$21,AC222,)</f>
        <v>42776</v>
      </c>
      <c r="AE222" s="43" t="e">
        <f>_xll.qlTenorBasisValue(TenorBasis6M,AC222,_xll.ohTrigger(trigger,$X$36))</f>
        <v>#NUM!</v>
      </c>
      <c r="AF222" s="82">
        <f t="shared" si="19"/>
        <v>3.00930722829469E-4</v>
      </c>
      <c r="AG222" s="82">
        <f>_xll.qlIndexFixing($X$21,$AB222,TRUE,_xll.ohTrigger(trigger))</f>
        <v>3.00930722829469E-4</v>
      </c>
      <c r="AH222" s="43" t="e">
        <f>_xll.qlIndexFixing($X$6,$AB222,TRUE,trigger)</f>
        <v>#NUM!</v>
      </c>
      <c r="AI222" s="45" t="e">
        <f t="shared" si="20"/>
        <v>#NUM!</v>
      </c>
    </row>
    <row r="223" spans="27:35" x14ac:dyDescent="0.2">
      <c r="AA223" s="39" t="s">
        <v>86</v>
      </c>
      <c r="AB223" s="40">
        <f>_xll.qlInterestRateIndexFixingDate($X$21,AC223)</f>
        <v>42591</v>
      </c>
      <c r="AC223" s="40">
        <f>_xll.qlCalendarAdvance(calendar,$AC222,AA223,,,trigger)</f>
        <v>42593</v>
      </c>
      <c r="AD223" s="40">
        <f>_xll.qlInterestRateIndexMaturity($X$21,AC223,)</f>
        <v>42779</v>
      </c>
      <c r="AE223" s="43" t="e">
        <f>_xll.qlTenorBasisValue(TenorBasis6M,AC223,_xll.ohTrigger(trigger,$X$36))</f>
        <v>#NUM!</v>
      </c>
      <c r="AF223" s="82">
        <f t="shared" si="19"/>
        <v>3.0324174263586566E-4</v>
      </c>
      <c r="AG223" s="82">
        <f>_xll.qlIndexFixing($X$21,$AB223,TRUE,_xll.ohTrigger(trigger))</f>
        <v>3.0324174263586566E-4</v>
      </c>
      <c r="AH223" s="43" t="e">
        <f>_xll.qlIndexFixing($X$6,$AB223,TRUE,trigger)</f>
        <v>#NUM!</v>
      </c>
      <c r="AI223" s="45" t="e">
        <f t="shared" si="20"/>
        <v>#NUM!</v>
      </c>
    </row>
    <row r="224" spans="27:35" x14ac:dyDescent="0.2">
      <c r="AA224" s="39" t="s">
        <v>86</v>
      </c>
      <c r="AB224" s="40">
        <f>_xll.qlInterestRateIndexFixingDate($X$21,AC224)</f>
        <v>42592</v>
      </c>
      <c r="AC224" s="40">
        <f>_xll.qlCalendarAdvance(calendar,$AC223,AA224,,,trigger)</f>
        <v>42594</v>
      </c>
      <c r="AD224" s="40">
        <f>_xll.qlInterestRateIndexMaturity($X$21,AC224,)</f>
        <v>42779</v>
      </c>
      <c r="AE224" s="43" t="e">
        <f>_xll.qlTenorBasisValue(TenorBasis6M,AC224,_xll.ohTrigger(trigger,$X$36))</f>
        <v>#NUM!</v>
      </c>
      <c r="AF224" s="82">
        <f t="shared" si="19"/>
        <v>3.0407829537148747E-4</v>
      </c>
      <c r="AG224" s="82">
        <f>_xll.qlIndexFixing($X$21,$AB224,TRUE,_xll.ohTrigger(trigger))</f>
        <v>3.0407829537148747E-4</v>
      </c>
      <c r="AH224" s="43" t="e">
        <f>_xll.qlIndexFixing($X$6,$AB224,TRUE,trigger)</f>
        <v>#NUM!</v>
      </c>
      <c r="AI224" s="45" t="e">
        <f t="shared" si="20"/>
        <v>#NUM!</v>
      </c>
    </row>
    <row r="225" spans="27:35" x14ac:dyDescent="0.2">
      <c r="AA225" s="39" t="s">
        <v>86</v>
      </c>
      <c r="AB225" s="40">
        <f>_xll.qlInterestRateIndexFixingDate($X$21,AC225)</f>
        <v>42593</v>
      </c>
      <c r="AC225" s="40">
        <f>_xll.qlCalendarAdvance(calendar,$AC224,AA225,,,trigger)</f>
        <v>42597</v>
      </c>
      <c r="AD225" s="40">
        <f>_xll.qlInterestRateIndexMaturity($X$21,AC225,)</f>
        <v>42781</v>
      </c>
      <c r="AE225" s="43" t="e">
        <f>_xll.qlTenorBasisValue(TenorBasis6M,AC225,_xll.ohTrigger(trigger,$X$36))</f>
        <v>#NUM!</v>
      </c>
      <c r="AF225" s="82">
        <f t="shared" si="19"/>
        <v>3.0753107213874766E-4</v>
      </c>
      <c r="AG225" s="82">
        <f>_xll.qlIndexFixing($X$21,$AB225,TRUE,_xll.ohTrigger(trigger))</f>
        <v>3.0753107213874766E-4</v>
      </c>
      <c r="AH225" s="43" t="e">
        <f>_xll.qlIndexFixing($X$6,$AB225,TRUE,trigger)</f>
        <v>#NUM!</v>
      </c>
      <c r="AI225" s="45" t="e">
        <f t="shared" si="20"/>
        <v>#NUM!</v>
      </c>
    </row>
    <row r="226" spans="27:35" x14ac:dyDescent="0.2">
      <c r="AA226" s="39" t="s">
        <v>86</v>
      </c>
      <c r="AB226" s="40">
        <f>_xll.qlInterestRateIndexFixingDate($X$21,AC226)</f>
        <v>42594</v>
      </c>
      <c r="AC226" s="40">
        <f>_xll.qlCalendarAdvance(calendar,$AC225,AA226,,,trigger)</f>
        <v>42598</v>
      </c>
      <c r="AD226" s="40">
        <f>_xll.qlInterestRateIndexMaturity($X$21,AC226,)</f>
        <v>42782</v>
      </c>
      <c r="AE226" s="43" t="e">
        <f>_xll.qlTenorBasisValue(TenorBasis6M,AC226,_xll.ohTrigger(trigger,$X$36))</f>
        <v>#NUM!</v>
      </c>
      <c r="AF226" s="82">
        <f t="shared" si="19"/>
        <v>3.0883930108044599E-4</v>
      </c>
      <c r="AG226" s="82">
        <f>_xll.qlIndexFixing($X$21,$AB226,TRUE,_xll.ohTrigger(trigger))</f>
        <v>3.0883930108044599E-4</v>
      </c>
      <c r="AH226" s="43" t="e">
        <f>_xll.qlIndexFixing($X$6,$AB226,TRUE,trigger)</f>
        <v>#NUM!</v>
      </c>
      <c r="AI226" s="45" t="e">
        <f t="shared" si="20"/>
        <v>#NUM!</v>
      </c>
    </row>
    <row r="227" spans="27:35" x14ac:dyDescent="0.2">
      <c r="AA227" s="39" t="s">
        <v>86</v>
      </c>
      <c r="AB227" s="40">
        <f>_xll.qlInterestRateIndexFixingDate($X$21,AC227)</f>
        <v>42597</v>
      </c>
      <c r="AC227" s="40">
        <f>_xll.qlCalendarAdvance(calendar,$AC226,AA227,,,trigger)</f>
        <v>42599</v>
      </c>
      <c r="AD227" s="40">
        <f>_xll.qlInterestRateIndexMaturity($X$21,AC227,)</f>
        <v>42783</v>
      </c>
      <c r="AE227" s="43" t="e">
        <f>_xll.qlTenorBasisValue(TenorBasis6M,AC227,_xll.ohTrigger(trigger,$X$36))</f>
        <v>#NUM!</v>
      </c>
      <c r="AF227" s="82">
        <f t="shared" si="19"/>
        <v>3.1014516884697585E-4</v>
      </c>
      <c r="AG227" s="82">
        <f>_xll.qlIndexFixing($X$21,$AB227,TRUE,_xll.ohTrigger(trigger))</f>
        <v>3.1014516884697585E-4</v>
      </c>
      <c r="AH227" s="43" t="e">
        <f>_xll.qlIndexFixing($X$6,$AB227,TRUE,trigger)</f>
        <v>#NUM!</v>
      </c>
      <c r="AI227" s="45" t="e">
        <f t="shared" si="20"/>
        <v>#NUM!</v>
      </c>
    </row>
    <row r="228" spans="27:35" x14ac:dyDescent="0.2">
      <c r="AA228" s="39" t="s">
        <v>86</v>
      </c>
      <c r="AB228" s="40">
        <f>_xll.qlInterestRateIndexFixingDate($X$21,AC228)</f>
        <v>42598</v>
      </c>
      <c r="AC228" s="40">
        <f>_xll.qlCalendarAdvance(calendar,$AC227,AA228,,,trigger)</f>
        <v>42600</v>
      </c>
      <c r="AD228" s="40">
        <f>_xll.qlInterestRateIndexMaturity($X$21,AC228,)</f>
        <v>42786</v>
      </c>
      <c r="AE228" s="43" t="e">
        <f>_xll.qlTenorBasisValue(TenorBasis6M,AC228,_xll.ohTrigger(trigger,$X$36))</f>
        <v>#NUM!</v>
      </c>
      <c r="AF228" s="82">
        <f t="shared" si="19"/>
        <v>3.1247632851292352E-4</v>
      </c>
      <c r="AG228" s="82">
        <f>_xll.qlIndexFixing($X$21,$AB228,TRUE,_xll.ohTrigger(trigger))</f>
        <v>3.1247632851292352E-4</v>
      </c>
      <c r="AH228" s="43" t="e">
        <f>_xll.qlIndexFixing($X$6,$AB228,TRUE,trigger)</f>
        <v>#NUM!</v>
      </c>
      <c r="AI228" s="45" t="e">
        <f t="shared" si="20"/>
        <v>#NUM!</v>
      </c>
    </row>
    <row r="229" spans="27:35" x14ac:dyDescent="0.2">
      <c r="AA229" s="39" t="s">
        <v>86</v>
      </c>
      <c r="AB229" s="40">
        <f>_xll.qlInterestRateIndexFixingDate($X$21,AC229)</f>
        <v>42599</v>
      </c>
      <c r="AC229" s="40">
        <f>_xll.qlCalendarAdvance(calendar,$AC228,AA229,,,trigger)</f>
        <v>42601</v>
      </c>
      <c r="AD229" s="40">
        <f>_xll.qlInterestRateIndexMaturity($X$21,AC229,)</f>
        <v>42786</v>
      </c>
      <c r="AE229" s="43" t="e">
        <f>_xll.qlTenorBasisValue(TenorBasis6M,AC229,_xll.ohTrigger(trigger,$X$36))</f>
        <v>#NUM!</v>
      </c>
      <c r="AF229" s="82">
        <f t="shared" si="19"/>
        <v>3.1326518178546907E-4</v>
      </c>
      <c r="AG229" s="82">
        <f>_xll.qlIndexFixing($X$21,$AB229,TRUE,_xll.ohTrigger(trigger))</f>
        <v>3.1326518178546907E-4</v>
      </c>
      <c r="AH229" s="43" t="e">
        <f>_xll.qlIndexFixing($X$6,$AB229,TRUE,trigger)</f>
        <v>#NUM!</v>
      </c>
      <c r="AI229" s="45" t="e">
        <f t="shared" si="20"/>
        <v>#NUM!</v>
      </c>
    </row>
    <row r="230" spans="27:35" x14ac:dyDescent="0.2">
      <c r="AA230" s="39" t="s">
        <v>86</v>
      </c>
      <c r="AB230" s="40">
        <f>_xll.qlInterestRateIndexFixingDate($X$21,AC230)</f>
        <v>42600</v>
      </c>
      <c r="AC230" s="40">
        <f>_xll.qlCalendarAdvance(calendar,$AC229,AA230,,,trigger)</f>
        <v>42604</v>
      </c>
      <c r="AD230" s="40">
        <f>_xll.qlInterestRateIndexMaturity($X$21,AC230,)</f>
        <v>42788</v>
      </c>
      <c r="AE230" s="43" t="e">
        <f>_xll.qlTenorBasisValue(TenorBasis6M,AC230,_xll.ohTrigger(trigger,$X$36))</f>
        <v>#NUM!</v>
      </c>
      <c r="AF230" s="82">
        <f t="shared" si="19"/>
        <v>3.1666287721955204E-4</v>
      </c>
      <c r="AG230" s="82">
        <f>_xll.qlIndexFixing($X$21,$AB230,TRUE,_xll.ohTrigger(trigger))</f>
        <v>3.1666287721955204E-4</v>
      </c>
      <c r="AH230" s="43" t="e">
        <f>_xll.qlIndexFixing($X$6,$AB230,TRUE,trigger)</f>
        <v>#NUM!</v>
      </c>
      <c r="AI230" s="45" t="e">
        <f t="shared" si="20"/>
        <v>#NUM!</v>
      </c>
    </row>
    <row r="231" spans="27:35" x14ac:dyDescent="0.2">
      <c r="AA231" s="39" t="s">
        <v>86</v>
      </c>
      <c r="AB231" s="40">
        <f>_xll.qlInterestRateIndexFixingDate($X$21,AC231)</f>
        <v>42601</v>
      </c>
      <c r="AC231" s="40">
        <f>_xll.qlCalendarAdvance(calendar,$AC230,AA231,,,trigger)</f>
        <v>42605</v>
      </c>
      <c r="AD231" s="40">
        <f>_xll.qlInterestRateIndexMaturity($X$21,AC231,)</f>
        <v>42789</v>
      </c>
      <c r="AE231" s="43" t="e">
        <f>_xll.qlTenorBasisValue(TenorBasis6M,AC231,_xll.ohTrigger(trigger,$X$36))</f>
        <v>#NUM!</v>
      </c>
      <c r="AF231" s="82">
        <f t="shared" si="19"/>
        <v>3.1796885026056667E-4</v>
      </c>
      <c r="AG231" s="82">
        <f>_xll.qlIndexFixing($X$21,$AB231,TRUE,_xll.ohTrigger(trigger))</f>
        <v>3.1796885026056667E-4</v>
      </c>
      <c r="AH231" s="43" t="e">
        <f>_xll.qlIndexFixing($X$6,$AB231,TRUE,trigger)</f>
        <v>#NUM!</v>
      </c>
      <c r="AI231" s="45" t="e">
        <f t="shared" si="20"/>
        <v>#NUM!</v>
      </c>
    </row>
    <row r="232" spans="27:35" x14ac:dyDescent="0.2">
      <c r="AA232" s="39" t="s">
        <v>86</v>
      </c>
      <c r="AB232" s="40">
        <f>_xll.qlInterestRateIndexFixingDate($X$21,AC232)</f>
        <v>42604</v>
      </c>
      <c r="AC232" s="40">
        <f>_xll.qlCalendarAdvance(calendar,$AC231,AA232,,,trigger)</f>
        <v>42606</v>
      </c>
      <c r="AD232" s="40">
        <f>_xll.qlInterestRateIndexMaturity($X$21,AC232,)</f>
        <v>42790</v>
      </c>
      <c r="AE232" s="43" t="e">
        <f>_xll.qlTenorBasisValue(TenorBasis6M,AC232,_xll.ohTrigger(trigger,$X$36))</f>
        <v>#NUM!</v>
      </c>
      <c r="AF232" s="82">
        <f t="shared" si="19"/>
        <v>3.1927721958605656E-4</v>
      </c>
      <c r="AG232" s="82">
        <f>_xll.qlIndexFixing($X$21,$AB232,TRUE,_xll.ohTrigger(trigger))</f>
        <v>3.1927721958605656E-4</v>
      </c>
      <c r="AH232" s="43" t="e">
        <f>_xll.qlIndexFixing($X$6,$AB232,TRUE,trigger)</f>
        <v>#NUM!</v>
      </c>
      <c r="AI232" s="45" t="e">
        <f t="shared" si="20"/>
        <v>#NUM!</v>
      </c>
    </row>
    <row r="233" spans="27:35" x14ac:dyDescent="0.2">
      <c r="AA233" s="39" t="s">
        <v>86</v>
      </c>
      <c r="AB233" s="40">
        <f>_xll.qlInterestRateIndexFixingDate($X$21,AC233)</f>
        <v>42605</v>
      </c>
      <c r="AC233" s="40">
        <f>_xll.qlCalendarAdvance(calendar,$AC232,AA233,,,trigger)</f>
        <v>42607</v>
      </c>
      <c r="AD233" s="40">
        <f>_xll.qlInterestRateIndexMaturity($X$21,AC233,)</f>
        <v>42793</v>
      </c>
      <c r="AE233" s="43" t="e">
        <f>_xll.qlTenorBasisValue(TenorBasis6M,AC233,_xll.ohTrigger(trigger,$X$36))</f>
        <v>#NUM!</v>
      </c>
      <c r="AF233" s="82">
        <f t="shared" si="19"/>
        <v>3.2156314227629608E-4</v>
      </c>
      <c r="AG233" s="82">
        <f>_xll.qlIndexFixing($X$21,$AB233,TRUE,_xll.ohTrigger(trigger))</f>
        <v>3.2156314227629608E-4</v>
      </c>
      <c r="AH233" s="43" t="e">
        <f>_xll.qlIndexFixing($X$6,$AB233,TRUE,trigger)</f>
        <v>#NUM!</v>
      </c>
      <c r="AI233" s="45" t="e">
        <f t="shared" si="20"/>
        <v>#NUM!</v>
      </c>
    </row>
    <row r="234" spans="27:35" x14ac:dyDescent="0.2">
      <c r="AA234" s="39" t="s">
        <v>86</v>
      </c>
      <c r="AB234" s="40">
        <f>_xll.qlInterestRateIndexFixingDate($X$21,AC234)</f>
        <v>42606</v>
      </c>
      <c r="AC234" s="40">
        <f>_xll.qlCalendarAdvance(calendar,$AC233,AA234,,,trigger)</f>
        <v>42608</v>
      </c>
      <c r="AD234" s="40">
        <f>_xll.qlInterestRateIndexMaturity($X$21,AC234,)</f>
        <v>42793</v>
      </c>
      <c r="AE234" s="43" t="e">
        <f>_xll.qlTenorBasisValue(TenorBasis6M,AC234,_xll.ohTrigger(trigger,$X$36))</f>
        <v>#NUM!</v>
      </c>
      <c r="AF234" s="82">
        <f t="shared" si="19"/>
        <v>3.2238649095635551E-4</v>
      </c>
      <c r="AG234" s="82">
        <f>_xll.qlIndexFixing($X$21,$AB234,TRUE,_xll.ohTrigger(trigger))</f>
        <v>3.2238649095635551E-4</v>
      </c>
      <c r="AH234" s="43" t="e">
        <f>_xll.qlIndexFixing($X$6,$AB234,TRUE,trigger)</f>
        <v>#NUM!</v>
      </c>
      <c r="AI234" s="45" t="e">
        <f t="shared" si="20"/>
        <v>#NUM!</v>
      </c>
    </row>
    <row r="235" spans="27:35" x14ac:dyDescent="0.2">
      <c r="AA235" s="39" t="s">
        <v>86</v>
      </c>
      <c r="AB235" s="40">
        <f>_xll.qlInterestRateIndexFixingDate($X$21,AC235)</f>
        <v>42607</v>
      </c>
      <c r="AC235" s="40">
        <f>_xll.qlCalendarAdvance(calendar,$AC234,AA235,,,trigger)</f>
        <v>42611</v>
      </c>
      <c r="AD235" s="40">
        <f>_xll.qlInterestRateIndexMaturity($X$21,AC235,)</f>
        <v>42794</v>
      </c>
      <c r="AE235" s="43" t="e">
        <f>_xll.qlTenorBasisValue(TenorBasis6M,AC235,_xll.ohTrigger(trigger,$X$36))</f>
        <v>#NUM!</v>
      </c>
      <c r="AF235" s="82">
        <f t="shared" si="19"/>
        <v>3.2541626267176328E-4</v>
      </c>
      <c r="AG235" s="82">
        <f>_xll.qlIndexFixing($X$21,$AB235,TRUE,_xll.ohTrigger(trigger))</f>
        <v>3.2541626267176328E-4</v>
      </c>
      <c r="AH235" s="43" t="e">
        <f>_xll.qlIndexFixing($X$6,$AB235,TRUE,trigger)</f>
        <v>#NUM!</v>
      </c>
      <c r="AI235" s="45" t="e">
        <f t="shared" si="20"/>
        <v>#NUM!</v>
      </c>
    </row>
    <row r="236" spans="27:35" x14ac:dyDescent="0.2">
      <c r="AA236" s="39" t="s">
        <v>86</v>
      </c>
      <c r="AB236" s="40">
        <f>_xll.qlInterestRateIndexFixingDate($X$21,AC236)</f>
        <v>42608</v>
      </c>
      <c r="AC236" s="40">
        <f>_xll.qlCalendarAdvance(calendar,$AC235,AA236,,,trigger)</f>
        <v>42612</v>
      </c>
      <c r="AD236" s="40">
        <f>_xll.qlInterestRateIndexMaturity($X$21,AC236,)</f>
        <v>42794</v>
      </c>
      <c r="AE236" s="43" t="e">
        <f>_xll.qlTenorBasisValue(TenorBasis6M,AC236,_xll.ohTrigger(trigger,$X$36))</f>
        <v>#NUM!</v>
      </c>
      <c r="AF236" s="82">
        <f t="shared" si="19"/>
        <v>3.2630374073431488E-4</v>
      </c>
      <c r="AG236" s="82">
        <f>_xll.qlIndexFixing($X$21,$AB236,TRUE,_xll.ohTrigger(trigger))</f>
        <v>3.2630374073431488E-4</v>
      </c>
      <c r="AH236" s="43" t="e">
        <f>_xll.qlIndexFixing($X$6,$AB236,TRUE,trigger)</f>
        <v>#NUM!</v>
      </c>
      <c r="AI236" s="45" t="e">
        <f t="shared" si="20"/>
        <v>#NUM!</v>
      </c>
    </row>
    <row r="237" spans="27:35" x14ac:dyDescent="0.2">
      <c r="AA237" s="39" t="s">
        <v>86</v>
      </c>
      <c r="AB237" s="40">
        <f>_xll.qlInterestRateIndexFixingDate($X$21,AC237)</f>
        <v>42611</v>
      </c>
      <c r="AC237" s="40">
        <f>_xll.qlCalendarAdvance(calendar,$AC236,AA237,,,trigger)</f>
        <v>42613</v>
      </c>
      <c r="AD237" s="40">
        <f>_xll.qlInterestRateIndexMaturity($X$21,AC237,)</f>
        <v>42794</v>
      </c>
      <c r="AE237" s="43" t="e">
        <f>_xll.qlTenorBasisValue(TenorBasis6M,AC237,_xll.ohTrigger(trigger,$X$36))</f>
        <v>#NUM!</v>
      </c>
      <c r="AF237" s="82">
        <f t="shared" si="19"/>
        <v>3.2721274067696237E-4</v>
      </c>
      <c r="AG237" s="82">
        <f>_xll.qlIndexFixing($X$21,$AB237,TRUE,_xll.ohTrigger(trigger))</f>
        <v>3.2721274067696237E-4</v>
      </c>
      <c r="AH237" s="43" t="e">
        <f>_xll.qlIndexFixing($X$6,$AB237,TRUE,trigger)</f>
        <v>#NUM!</v>
      </c>
      <c r="AI237" s="45" t="e">
        <f t="shared" si="20"/>
        <v>#NUM!</v>
      </c>
    </row>
    <row r="238" spans="27:35" x14ac:dyDescent="0.2">
      <c r="AA238" s="39" t="s">
        <v>86</v>
      </c>
      <c r="AB238" s="40">
        <f>_xll.qlInterestRateIndexFixingDate($X$21,AC238)</f>
        <v>42612</v>
      </c>
      <c r="AC238" s="40">
        <f>_xll.qlCalendarAdvance(calendar,$AC237,AA238,,,trigger)</f>
        <v>42614</v>
      </c>
      <c r="AD238" s="40">
        <f>_xll.qlInterestRateIndexMaturity($X$21,AC238,)</f>
        <v>42795</v>
      </c>
      <c r="AE238" s="43" t="e">
        <f>_xll.qlTenorBasisValue(TenorBasis6M,AC238,_xll.ohTrigger(trigger,$X$36))</f>
        <v>#NUM!</v>
      </c>
      <c r="AF238" s="82">
        <f t="shared" si="19"/>
        <v>3.286004827816182E-4</v>
      </c>
      <c r="AG238" s="82">
        <f>_xll.qlIndexFixing($X$21,$AB238,TRUE,_xll.ohTrigger(trigger))</f>
        <v>3.286004827816182E-4</v>
      </c>
      <c r="AH238" s="43" t="e">
        <f>_xll.qlIndexFixing($X$6,$AB238,TRUE,trigger)</f>
        <v>#NUM!</v>
      </c>
      <c r="AI238" s="45" t="e">
        <f t="shared" si="20"/>
        <v>#NUM!</v>
      </c>
    </row>
    <row r="239" spans="27:35" x14ac:dyDescent="0.2">
      <c r="AA239" s="39" t="s">
        <v>86</v>
      </c>
      <c r="AB239" s="40">
        <f>_xll.qlInterestRateIndexFixingDate($X$21,AC239)</f>
        <v>42613</v>
      </c>
      <c r="AC239" s="40">
        <f>_xll.qlCalendarAdvance(calendar,$AC238,AA239,,,trigger)</f>
        <v>42615</v>
      </c>
      <c r="AD239" s="40">
        <f>_xll.qlInterestRateIndexMaturity($X$21,AC239,)</f>
        <v>42796</v>
      </c>
      <c r="AE239" s="43" t="e">
        <f>_xll.qlTenorBasisValue(TenorBasis6M,AC239,_xll.ohTrigger(trigger,$X$36))</f>
        <v>#NUM!</v>
      </c>
      <c r="AF239" s="82">
        <f t="shared" si="19"/>
        <v>3.2999999999975497E-4</v>
      </c>
      <c r="AG239" s="82">
        <f>_xll.qlIndexFixing($X$21,$AB239,TRUE,_xll.ohTrigger(trigger))</f>
        <v>3.2999999999975497E-4</v>
      </c>
      <c r="AH239" s="43" t="e">
        <f>_xll.qlIndexFixing($X$6,$AB239,TRUE,trigger)</f>
        <v>#NUM!</v>
      </c>
      <c r="AI239" s="45" t="e">
        <f t="shared" si="20"/>
        <v>#NUM!</v>
      </c>
    </row>
    <row r="240" spans="27:35" x14ac:dyDescent="0.2">
      <c r="AA240" s="39" t="s">
        <v>86</v>
      </c>
      <c r="AB240" s="40">
        <f>_xll.qlInterestRateIndexFixingDate($X$21,AC240)</f>
        <v>42614</v>
      </c>
      <c r="AC240" s="40">
        <f>_xll.qlCalendarAdvance(calendar,$AC239,AA240,,,trigger)</f>
        <v>42618</v>
      </c>
      <c r="AD240" s="40">
        <f>_xll.qlInterestRateIndexMaturity($X$21,AC240,)</f>
        <v>42800</v>
      </c>
      <c r="AE240" s="43" t="e">
        <f>_xll.qlTenorBasisValue(TenorBasis6M,AC240,_xll.ohTrigger(trigger,$X$36))</f>
        <v>#NUM!</v>
      </c>
      <c r="AF240" s="82">
        <f t="shared" si="19"/>
        <v>3.3470800199661757E-4</v>
      </c>
      <c r="AG240" s="82">
        <f>_xll.qlIndexFixing($X$21,$AB240,TRUE,_xll.ohTrigger(trigger))</f>
        <v>3.3470800199661757E-4</v>
      </c>
      <c r="AH240" s="43" t="e">
        <f>_xll.qlIndexFixing($X$6,$AB240,TRUE,trigger)</f>
        <v>#NUM!</v>
      </c>
      <c r="AI240" s="45" t="e">
        <f t="shared" si="20"/>
        <v>#NUM!</v>
      </c>
    </row>
    <row r="241" spans="27:35" x14ac:dyDescent="0.2">
      <c r="AA241" s="39" t="s">
        <v>86</v>
      </c>
      <c r="AB241" s="40">
        <f>_xll.qlInterestRateIndexFixingDate($X$21,AC241)</f>
        <v>42615</v>
      </c>
      <c r="AC241" s="40">
        <f>_xll.qlCalendarAdvance(calendar,$AC240,AA241,,,trigger)</f>
        <v>42619</v>
      </c>
      <c r="AD241" s="40">
        <f>_xll.qlInterestRateIndexMaturity($X$21,AC241,)</f>
        <v>42800</v>
      </c>
      <c r="AE241" s="43" t="e">
        <f>_xll.qlTenorBasisValue(TenorBasis6M,AC241,_xll.ohTrigger(trigger,$X$36))</f>
        <v>#NUM!</v>
      </c>
      <c r="AF241" s="82">
        <f t="shared" si="19"/>
        <v>3.3573960072064271E-4</v>
      </c>
      <c r="AG241" s="82">
        <f>_xll.qlIndexFixing($X$21,$AB241,TRUE,_xll.ohTrigger(trigger))</f>
        <v>3.3573960072064271E-4</v>
      </c>
      <c r="AH241" s="43" t="e">
        <f>_xll.qlIndexFixing($X$6,$AB241,TRUE,trigger)</f>
        <v>#NUM!</v>
      </c>
      <c r="AI241" s="45" t="e">
        <f t="shared" si="20"/>
        <v>#NUM!</v>
      </c>
    </row>
    <row r="242" spans="27:35" x14ac:dyDescent="0.2">
      <c r="AA242" s="39" t="s">
        <v>86</v>
      </c>
      <c r="AB242" s="40">
        <f>_xll.qlInterestRateIndexFixingDate($X$21,AC242)</f>
        <v>42618</v>
      </c>
      <c r="AC242" s="40">
        <f>_xll.qlCalendarAdvance(calendar,$AC241,AA242,,,trigger)</f>
        <v>42620</v>
      </c>
      <c r="AD242" s="40">
        <f>_xll.qlInterestRateIndexMaturity($X$21,AC242,)</f>
        <v>42801</v>
      </c>
      <c r="AE242" s="43" t="e">
        <f>_xll.qlTenorBasisValue(TenorBasis6M,AC242,_xll.ohTrigger(trigger,$X$36))</f>
        <v>#NUM!</v>
      </c>
      <c r="AF242" s="82">
        <f t="shared" si="19"/>
        <v>3.3721785261766663E-4</v>
      </c>
      <c r="AG242" s="82">
        <f>_xll.qlIndexFixing($X$21,$AB242,TRUE,_xll.ohTrigger(trigger))</f>
        <v>3.3721785261766663E-4</v>
      </c>
      <c r="AH242" s="43" t="e">
        <f>_xll.qlIndexFixing($X$6,$AB242,TRUE,trigger)</f>
        <v>#NUM!</v>
      </c>
      <c r="AI242" s="45" t="e">
        <f t="shared" si="20"/>
        <v>#NUM!</v>
      </c>
    </row>
    <row r="243" spans="27:35" x14ac:dyDescent="0.2">
      <c r="AA243" s="39" t="s">
        <v>86</v>
      </c>
      <c r="AB243" s="40">
        <f>_xll.qlInterestRateIndexFixingDate($X$21,AC243)</f>
        <v>42619</v>
      </c>
      <c r="AC243" s="40">
        <f>_xll.qlCalendarAdvance(calendar,$AC242,AA243,,,trigger)</f>
        <v>42621</v>
      </c>
      <c r="AD243" s="40">
        <f>_xll.qlInterestRateIndexMaturity($X$21,AC243,)</f>
        <v>42802</v>
      </c>
      <c r="AE243" s="43" t="e">
        <f>_xll.qlTenorBasisValue(TenorBasis6M,AC243,_xll.ohTrigger(trigger,$X$36))</f>
        <v>#NUM!</v>
      </c>
      <c r="AF243" s="82">
        <f t="shared" si="19"/>
        <v>3.3871669498413049E-4</v>
      </c>
      <c r="AG243" s="82">
        <f>_xll.qlIndexFixing($X$21,$AB243,TRUE,_xll.ohTrigger(trigger))</f>
        <v>3.3871669498413049E-4</v>
      </c>
      <c r="AH243" s="43" t="e">
        <f>_xll.qlIndexFixing($X$6,$AB243,TRUE,trigger)</f>
        <v>#NUM!</v>
      </c>
      <c r="AI243" s="45" t="e">
        <f t="shared" si="20"/>
        <v>#NUM!</v>
      </c>
    </row>
    <row r="244" spans="27:35" x14ac:dyDescent="0.2">
      <c r="AA244" s="39" t="s">
        <v>86</v>
      </c>
      <c r="AB244" s="40">
        <f>_xll.qlInterestRateIndexFixingDate($X$21,AC244)</f>
        <v>42620</v>
      </c>
      <c r="AC244" s="40">
        <f>_xll.qlCalendarAdvance(calendar,$AC243,AA244,,,trigger)</f>
        <v>42622</v>
      </c>
      <c r="AD244" s="40">
        <f>_xll.qlInterestRateIndexMaturity($X$21,AC244,)</f>
        <v>42803</v>
      </c>
      <c r="AE244" s="43" t="e">
        <f>_xll.qlTenorBasisValue(TenorBasis6M,AC244,_xll.ohTrigger(trigger,$X$36))</f>
        <v>#NUM!</v>
      </c>
      <c r="AF244" s="82">
        <f t="shared" si="19"/>
        <v>3.4023775272135287E-4</v>
      </c>
      <c r="AG244" s="82">
        <f>_xll.qlIndexFixing($X$21,$AB244,TRUE,_xll.ohTrigger(trigger))</f>
        <v>3.4023775272135287E-4</v>
      </c>
      <c r="AH244" s="43" t="e">
        <f>_xll.qlIndexFixing($X$6,$AB244,TRUE,trigger)</f>
        <v>#NUM!</v>
      </c>
      <c r="AI244" s="45" t="e">
        <f t="shared" si="20"/>
        <v>#NUM!</v>
      </c>
    </row>
    <row r="245" spans="27:35" x14ac:dyDescent="0.2">
      <c r="AA245" s="39" t="s">
        <v>86</v>
      </c>
      <c r="AB245" s="40">
        <f>_xll.qlInterestRateIndexFixingDate($X$21,AC245)</f>
        <v>42621</v>
      </c>
      <c r="AC245" s="40">
        <f>_xll.qlCalendarAdvance(calendar,$AC244,AA245,,,trigger)</f>
        <v>42625</v>
      </c>
      <c r="AD245" s="40">
        <f>_xll.qlInterestRateIndexMaturity($X$21,AC245,)</f>
        <v>42807</v>
      </c>
      <c r="AE245" s="43" t="e">
        <f>_xll.qlTenorBasisValue(TenorBasis6M,AC245,_xll.ohTrigger(trigger,$X$36))</f>
        <v>#NUM!</v>
      </c>
      <c r="AF245" s="82">
        <f t="shared" si="19"/>
        <v>3.4552425249802677E-4</v>
      </c>
      <c r="AG245" s="82">
        <f>_xll.qlIndexFixing($X$21,$AB245,TRUE,_xll.ohTrigger(trigger))</f>
        <v>3.4552425249802677E-4</v>
      </c>
      <c r="AH245" s="43" t="e">
        <f>_xll.qlIndexFixing($X$6,$AB245,TRUE,trigger)</f>
        <v>#NUM!</v>
      </c>
      <c r="AI245" s="45" t="e">
        <f t="shared" si="20"/>
        <v>#NUM!</v>
      </c>
    </row>
    <row r="246" spans="27:35" x14ac:dyDescent="0.2">
      <c r="AA246" s="39" t="s">
        <v>86</v>
      </c>
      <c r="AB246" s="40">
        <f>_xll.qlInterestRateIndexFixingDate($X$21,AC246)</f>
        <v>42622</v>
      </c>
      <c r="AC246" s="40">
        <f>_xll.qlCalendarAdvance(calendar,$AC245,AA246,,,trigger)</f>
        <v>42626</v>
      </c>
      <c r="AD246" s="40">
        <f>_xll.qlInterestRateIndexMaturity($X$21,AC246,)</f>
        <v>42807</v>
      </c>
      <c r="AE246" s="43" t="e">
        <f>_xll.qlTenorBasisValue(TenorBasis6M,AC246,_xll.ohTrigger(trigger,$X$36))</f>
        <v>#NUM!</v>
      </c>
      <c r="AF246" s="82">
        <f t="shared" si="19"/>
        <v>3.4657663559012466E-4</v>
      </c>
      <c r="AG246" s="82">
        <f>_xll.qlIndexFixing($X$21,$AB246,TRUE,_xll.ohTrigger(trigger))</f>
        <v>3.4657663559012466E-4</v>
      </c>
      <c r="AH246" s="43" t="e">
        <f>_xll.qlIndexFixing($X$6,$AB246,TRUE,trigger)</f>
        <v>#NUM!</v>
      </c>
      <c r="AI246" s="45" t="e">
        <f t="shared" si="20"/>
        <v>#NUM!</v>
      </c>
    </row>
    <row r="247" spans="27:35" x14ac:dyDescent="0.2">
      <c r="AA247" s="39" t="s">
        <v>86</v>
      </c>
      <c r="AB247" s="40">
        <f>_xll.qlInterestRateIndexFixingDate($X$21,AC247)</f>
        <v>42625</v>
      </c>
      <c r="AC247" s="40">
        <f>_xll.qlCalendarAdvance(calendar,$AC246,AA247,,,trigger)</f>
        <v>42627</v>
      </c>
      <c r="AD247" s="40">
        <f>_xll.qlInterestRateIndexMaturity($X$21,AC247,)</f>
        <v>42808</v>
      </c>
      <c r="AE247" s="43" t="e">
        <f>_xll.qlTenorBasisValue(TenorBasis6M,AC247,_xll.ohTrigger(trigger,$X$36))</f>
        <v>#NUM!</v>
      </c>
      <c r="AF247" s="82">
        <f t="shared" si="19"/>
        <v>3.4823314389611923E-4</v>
      </c>
      <c r="AG247" s="82">
        <f>_xll.qlIndexFixing($X$21,$AB247,TRUE,_xll.ohTrigger(trigger))</f>
        <v>3.4823314389611923E-4</v>
      </c>
      <c r="AH247" s="43" t="e">
        <f>_xll.qlIndexFixing($X$6,$AB247,TRUE,trigger)</f>
        <v>#NUM!</v>
      </c>
      <c r="AI247" s="45" t="e">
        <f t="shared" si="20"/>
        <v>#NUM!</v>
      </c>
    </row>
    <row r="248" spans="27:35" x14ac:dyDescent="0.2">
      <c r="AA248" s="39" t="s">
        <v>86</v>
      </c>
      <c r="AB248" s="40">
        <f>_xll.qlInterestRateIndexFixingDate($X$21,AC248)</f>
        <v>42626</v>
      </c>
      <c r="AC248" s="40">
        <f>_xll.qlCalendarAdvance(calendar,$AC247,AA248,,,trigger)</f>
        <v>42628</v>
      </c>
      <c r="AD248" s="40">
        <f>_xll.qlInterestRateIndexMaturity($X$21,AC248,)</f>
        <v>42809</v>
      </c>
      <c r="AE248" s="43" t="e">
        <f>_xll.qlTenorBasisValue(TenorBasis6M,AC248,_xll.ohTrigger(trigger,$X$36))</f>
        <v>#NUM!</v>
      </c>
      <c r="AF248" s="82">
        <f t="shared" si="19"/>
        <v>3.4992161710355776E-4</v>
      </c>
      <c r="AG248" s="82">
        <f>_xll.qlIndexFixing($X$21,$AB248,TRUE,_xll.ohTrigger(trigger))</f>
        <v>3.4992161710355776E-4</v>
      </c>
      <c r="AH248" s="43" t="e">
        <f>_xll.qlIndexFixing($X$6,$AB248,TRUE,trigger)</f>
        <v>#NUM!</v>
      </c>
      <c r="AI248" s="45" t="e">
        <f t="shared" si="20"/>
        <v>#NUM!</v>
      </c>
    </row>
    <row r="249" spans="27:35" x14ac:dyDescent="0.2">
      <c r="AA249" s="39" t="s">
        <v>86</v>
      </c>
      <c r="AB249" s="40">
        <f>_xll.qlInterestRateIndexFixingDate($X$21,AC249)</f>
        <v>42627</v>
      </c>
      <c r="AC249" s="40">
        <f>_xll.qlCalendarAdvance(calendar,$AC248,AA249,,,trigger)</f>
        <v>42629</v>
      </c>
      <c r="AD249" s="40">
        <f>_xll.qlInterestRateIndexMaturity($X$21,AC249,)</f>
        <v>42810</v>
      </c>
      <c r="AE249" s="43" t="e">
        <f>_xll.qlTenorBasisValue(TenorBasis6M,AC249,_xll.ohTrigger(trigger,$X$36))</f>
        <v>#NUM!</v>
      </c>
      <c r="AF249" s="82">
        <f t="shared" si="19"/>
        <v>3.5164368015792234E-4</v>
      </c>
      <c r="AG249" s="82">
        <f>_xll.qlIndexFixing($X$21,$AB249,TRUE,_xll.ohTrigger(trigger))</f>
        <v>3.5164368015792234E-4</v>
      </c>
      <c r="AH249" s="43" t="e">
        <f>_xll.qlIndexFixing($X$6,$AB249,TRUE,trigger)</f>
        <v>#NUM!</v>
      </c>
      <c r="AI249" s="45" t="e">
        <f t="shared" si="20"/>
        <v>#NUM!</v>
      </c>
    </row>
    <row r="250" spans="27:35" x14ac:dyDescent="0.2">
      <c r="AA250" s="39" t="s">
        <v>86</v>
      </c>
      <c r="AB250" s="40">
        <f>_xll.qlInterestRateIndexFixingDate($X$21,AC250)</f>
        <v>42628</v>
      </c>
      <c r="AC250" s="40">
        <f>_xll.qlCalendarAdvance(calendar,$AC249,AA250,,,trigger)</f>
        <v>42632</v>
      </c>
      <c r="AD250" s="40">
        <f>_xll.qlInterestRateIndexMaturity($X$21,AC250,)</f>
        <v>42814</v>
      </c>
      <c r="AE250" s="43" t="e">
        <f>_xll.qlTenorBasisValue(TenorBasis6M,AC250,_xll.ohTrigger(trigger,$X$36))</f>
        <v>#NUM!</v>
      </c>
      <c r="AF250" s="82">
        <f t="shared" si="19"/>
        <v>3.5797546300901146E-4</v>
      </c>
      <c r="AG250" s="82">
        <f>_xll.qlIndexFixing($X$21,$AB250,TRUE,_xll.ohTrigger(trigger))</f>
        <v>3.5797546300901146E-4</v>
      </c>
      <c r="AH250" s="43" t="e">
        <f>_xll.qlIndexFixing($X$6,$AB250,TRUE,trigger)</f>
        <v>#NUM!</v>
      </c>
      <c r="AI250" s="45" t="e">
        <f t="shared" si="20"/>
        <v>#NUM!</v>
      </c>
    </row>
    <row r="251" spans="27:35" x14ac:dyDescent="0.2">
      <c r="AA251" s="39" t="s">
        <v>86</v>
      </c>
      <c r="AB251" s="40">
        <f>_xll.qlInterestRateIndexFixingDate($X$21,AC251)</f>
        <v>42629</v>
      </c>
      <c r="AC251" s="40">
        <f>_xll.qlCalendarAdvance(calendar,$AC250,AA251,,,trigger)</f>
        <v>42633</v>
      </c>
      <c r="AD251" s="40">
        <f>_xll.qlInterestRateIndexMaturity($X$21,AC251,)</f>
        <v>42814</v>
      </c>
      <c r="AE251" s="43" t="e">
        <f>_xll.qlTenorBasisValue(TenorBasis6M,AC251,_xll.ohTrigger(trigger,$X$36))</f>
        <v>#NUM!</v>
      </c>
      <c r="AF251" s="82">
        <f t="shared" si="19"/>
        <v>3.5890032999762281E-4</v>
      </c>
      <c r="AG251" s="82">
        <f>_xll.qlIndexFixing($X$21,$AB251,TRUE,_xll.ohTrigger(trigger))</f>
        <v>3.5890032999762281E-4</v>
      </c>
      <c r="AH251" s="43" t="e">
        <f>_xll.qlIndexFixing($X$6,$AB251,TRUE,trigger)</f>
        <v>#NUM!</v>
      </c>
      <c r="AI251" s="45" t="e">
        <f t="shared" si="20"/>
        <v>#NUM!</v>
      </c>
    </row>
    <row r="252" spans="27:35" x14ac:dyDescent="0.2">
      <c r="AA252" s="39" t="s">
        <v>86</v>
      </c>
      <c r="AB252" s="40">
        <f>_xll.qlInterestRateIndexFixingDate($X$21,AC252)</f>
        <v>42632</v>
      </c>
      <c r="AC252" s="40">
        <f>_xll.qlCalendarAdvance(calendar,$AC251,AA252,,,trigger)</f>
        <v>42634</v>
      </c>
      <c r="AD252" s="40">
        <f>_xll.qlInterestRateIndexMaturity($X$21,AC252,)</f>
        <v>42815</v>
      </c>
      <c r="AE252" s="43" t="e">
        <f>_xll.qlTenorBasisValue(TenorBasis6M,AC252,_xll.ohTrigger(trigger,$X$36))</f>
        <v>#NUM!</v>
      </c>
      <c r="AF252" s="82">
        <f t="shared" si="19"/>
        <v>3.6081471672367178E-4</v>
      </c>
      <c r="AG252" s="82">
        <f>_xll.qlIndexFixing($X$21,$AB252,TRUE,_xll.ohTrigger(trigger))</f>
        <v>3.6081471672367178E-4</v>
      </c>
      <c r="AH252" s="43" t="e">
        <f>_xll.qlIndexFixing($X$6,$AB252,TRUE,trigger)</f>
        <v>#NUM!</v>
      </c>
      <c r="AI252" s="45" t="e">
        <f t="shared" si="20"/>
        <v>#NUM!</v>
      </c>
    </row>
    <row r="253" spans="27:35" x14ac:dyDescent="0.2">
      <c r="AA253" s="39" t="s">
        <v>86</v>
      </c>
      <c r="AB253" s="40">
        <f>_xll.qlInterestRateIndexFixingDate($X$21,AC253)</f>
        <v>42633</v>
      </c>
      <c r="AC253" s="40">
        <f>_xll.qlCalendarAdvance(calendar,$AC252,AA253,,,trigger)</f>
        <v>42635</v>
      </c>
      <c r="AD253" s="40">
        <f>_xll.qlInterestRateIndexMaturity($X$21,AC253,)</f>
        <v>42816</v>
      </c>
      <c r="AE253" s="43" t="e">
        <f>_xll.qlTenorBasisValue(TenorBasis6M,AC253,_xll.ohTrigger(trigger,$X$36))</f>
        <v>#NUM!</v>
      </c>
      <c r="AF253" s="82">
        <f t="shared" si="19"/>
        <v>3.6277244312896953E-4</v>
      </c>
      <c r="AG253" s="82">
        <f>_xll.qlIndexFixing($X$21,$AB253,TRUE,_xll.ohTrigger(trigger))</f>
        <v>3.6277244312896953E-4</v>
      </c>
      <c r="AH253" s="43" t="e">
        <f>_xll.qlIndexFixing($X$6,$AB253,TRUE,trigger)</f>
        <v>#NUM!</v>
      </c>
      <c r="AI253" s="45" t="e">
        <f t="shared" si="20"/>
        <v>#NUM!</v>
      </c>
    </row>
    <row r="254" spans="27:35" x14ac:dyDescent="0.2">
      <c r="AA254" s="39" t="s">
        <v>86</v>
      </c>
      <c r="AB254" s="40">
        <f>_xll.qlInterestRateIndexFixingDate($X$21,AC254)</f>
        <v>42634</v>
      </c>
      <c r="AC254" s="40">
        <f>_xll.qlCalendarAdvance(calendar,$AC253,AA254,,,trigger)</f>
        <v>42636</v>
      </c>
      <c r="AD254" s="40">
        <f>_xll.qlInterestRateIndexMaturity($X$21,AC254,)</f>
        <v>42817</v>
      </c>
      <c r="AE254" s="43" t="e">
        <f>_xll.qlTenorBasisValue(TenorBasis6M,AC254,_xll.ohTrigger(trigger,$X$36))</f>
        <v>#NUM!</v>
      </c>
      <c r="AF254" s="82">
        <f t="shared" si="19"/>
        <v>3.6477513421552738E-4</v>
      </c>
      <c r="AG254" s="82">
        <f>_xll.qlIndexFixing($X$21,$AB254,TRUE,_xll.ohTrigger(trigger))</f>
        <v>3.6477513421552738E-4</v>
      </c>
      <c r="AH254" s="43" t="e">
        <f>_xll.qlIndexFixing($X$6,$AB254,TRUE,trigger)</f>
        <v>#NUM!</v>
      </c>
      <c r="AI254" s="45" t="e">
        <f t="shared" si="20"/>
        <v>#NUM!</v>
      </c>
    </row>
    <row r="255" spans="27:35" x14ac:dyDescent="0.2">
      <c r="AA255" s="39" t="s">
        <v>86</v>
      </c>
      <c r="AB255" s="40">
        <f>_xll.qlInterestRateIndexFixingDate($X$21,AC255)</f>
        <v>42635</v>
      </c>
      <c r="AC255" s="40">
        <f>_xll.qlCalendarAdvance(calendar,$AC254,AA255,,,trigger)</f>
        <v>42639</v>
      </c>
      <c r="AD255" s="40">
        <f>_xll.qlInterestRateIndexMaturity($X$21,AC255,)</f>
        <v>42821</v>
      </c>
      <c r="AE255" s="43" t="e">
        <f>_xll.qlTenorBasisValue(TenorBasis6M,AC255,_xll.ohTrigger(trigger,$X$36))</f>
        <v>#NUM!</v>
      </c>
      <c r="AF255" s="82">
        <f t="shared" si="19"/>
        <v>3.726159367078741E-4</v>
      </c>
      <c r="AG255" s="82">
        <f>_xll.qlIndexFixing($X$21,$AB255,TRUE,_xll.ohTrigger(trigger))</f>
        <v>3.726159367078741E-4</v>
      </c>
      <c r="AH255" s="43" t="e">
        <f>_xll.qlIndexFixing($X$6,$AB255,TRUE,trigger)</f>
        <v>#NUM!</v>
      </c>
      <c r="AI255" s="45" t="e">
        <f t="shared" si="20"/>
        <v>#NUM!</v>
      </c>
    </row>
    <row r="256" spans="27:35" x14ac:dyDescent="0.2">
      <c r="AA256" s="39" t="s">
        <v>86</v>
      </c>
      <c r="AB256" s="40">
        <f>_xll.qlInterestRateIndexFixingDate($X$21,AC256)</f>
        <v>42636</v>
      </c>
      <c r="AC256" s="40">
        <f>_xll.qlCalendarAdvance(calendar,$AC255,AA256,,,trigger)</f>
        <v>42640</v>
      </c>
      <c r="AD256" s="40">
        <f>_xll.qlInterestRateIndexMaturity($X$21,AC256,)</f>
        <v>42821</v>
      </c>
      <c r="AE256" s="43" t="e">
        <f>_xll.qlTenorBasisValue(TenorBasis6M,AC256,_xll.ohTrigger(trigger,$X$36))</f>
        <v>#NUM!</v>
      </c>
      <c r="AF256" s="82">
        <f t="shared" si="19"/>
        <v>3.7326804576568861E-4</v>
      </c>
      <c r="AG256" s="82">
        <f>_xll.qlIndexFixing($X$21,$AB256,TRUE,_xll.ohTrigger(trigger))</f>
        <v>3.7326804576568861E-4</v>
      </c>
      <c r="AH256" s="43" t="e">
        <f>_xll.qlIndexFixing($X$6,$AB256,TRUE,trigger)</f>
        <v>#NUM!</v>
      </c>
      <c r="AI256" s="45" t="e">
        <f t="shared" si="20"/>
        <v>#NUM!</v>
      </c>
    </row>
    <row r="257" spans="27:35" x14ac:dyDescent="0.2">
      <c r="AA257" s="39" t="s">
        <v>86</v>
      </c>
      <c r="AB257" s="40">
        <f>_xll.qlInterestRateIndexFixingDate($X$21,AC257)</f>
        <v>42639</v>
      </c>
      <c r="AC257" s="40">
        <f>_xll.qlCalendarAdvance(calendar,$AC256,AA257,,,trigger)</f>
        <v>42641</v>
      </c>
      <c r="AD257" s="40">
        <f>_xll.qlInterestRateIndexMaturity($X$21,AC257,)</f>
        <v>42822</v>
      </c>
      <c r="AE257" s="43" t="e">
        <f>_xll.qlTenorBasisValue(TenorBasis6M,AC257,_xll.ohTrigger(trigger,$X$36))</f>
        <v>#NUM!</v>
      </c>
      <c r="AF257" s="82">
        <f t="shared" si="19"/>
        <v>3.7551993564202674E-4</v>
      </c>
      <c r="AG257" s="82">
        <f>_xll.qlIndexFixing($X$21,$AB257,TRUE,_xll.ohTrigger(trigger))</f>
        <v>3.7551993564202674E-4</v>
      </c>
      <c r="AH257" s="43" t="e">
        <f>_xll.qlIndexFixing($X$6,$AB257,TRUE,trigger)</f>
        <v>#NUM!</v>
      </c>
      <c r="AI257" s="45" t="e">
        <f t="shared" si="20"/>
        <v>#NUM!</v>
      </c>
    </row>
    <row r="258" spans="27:35" x14ac:dyDescent="0.2">
      <c r="AA258" s="39" t="s">
        <v>86</v>
      </c>
      <c r="AB258" s="40">
        <f>_xll.qlInterestRateIndexFixingDate($X$21,AC258)</f>
        <v>42640</v>
      </c>
      <c r="AC258" s="40">
        <f>_xll.qlCalendarAdvance(calendar,$AC257,AA258,,,trigger)</f>
        <v>42642</v>
      </c>
      <c r="AD258" s="40">
        <f>_xll.qlInterestRateIndexMaturity($X$21,AC258,)</f>
        <v>42823</v>
      </c>
      <c r="AE258" s="43" t="e">
        <f>_xll.qlTenorBasisValue(TenorBasis6M,AC258,_xll.ohTrigger(trigger,$X$36))</f>
        <v>#NUM!</v>
      </c>
      <c r="AF258" s="82">
        <f t="shared" si="19"/>
        <v>3.7782654042632836E-4</v>
      </c>
      <c r="AG258" s="82">
        <f>_xll.qlIndexFixing($X$21,$AB258,TRUE,_xll.ohTrigger(trigger))</f>
        <v>3.7782654042632836E-4</v>
      </c>
      <c r="AH258" s="43" t="e">
        <f>_xll.qlIndexFixing($X$6,$AB258,TRUE,trigger)</f>
        <v>#NUM!</v>
      </c>
      <c r="AI258" s="45" t="e">
        <f t="shared" si="20"/>
        <v>#NUM!</v>
      </c>
    </row>
    <row r="259" spans="27:35" x14ac:dyDescent="0.2">
      <c r="AA259" s="39" t="s">
        <v>86</v>
      </c>
      <c r="AB259" s="40">
        <f>_xll.qlInterestRateIndexFixingDate($X$21,AC259)</f>
        <v>42641</v>
      </c>
      <c r="AC259" s="40">
        <f>_xll.qlCalendarAdvance(calendar,$AC258,AA259,,,trigger)</f>
        <v>42643</v>
      </c>
      <c r="AD259" s="40">
        <f>_xll.qlInterestRateIndexMaturity($X$21,AC259,)</f>
        <v>42825</v>
      </c>
      <c r="AE259" s="43" t="e">
        <f>_xll.qlTenorBasisValue(TenorBasis6M,AC259,_xll.ohTrigger(trigger,$X$36))</f>
        <v>#NUM!</v>
      </c>
      <c r="AF259" s="82">
        <f t="shared" si="19"/>
        <v>3.8217818158554678E-4</v>
      </c>
      <c r="AG259" s="82">
        <f>_xll.qlIndexFixing($X$21,$AB259,TRUE,_xll.ohTrigger(trigger))</f>
        <v>3.8217818158554678E-4</v>
      </c>
      <c r="AH259" s="43" t="e">
        <f>_xll.qlIndexFixing($X$6,$AB259,TRUE,trigger)</f>
        <v>#NUM!</v>
      </c>
      <c r="AI259" s="45" t="e">
        <f t="shared" si="20"/>
        <v>#NUM!</v>
      </c>
    </row>
    <row r="260" spans="27:35" x14ac:dyDescent="0.2">
      <c r="AA260" s="39" t="s">
        <v>86</v>
      </c>
      <c r="AB260" s="40">
        <f>_xll.qlInterestRateIndexFixingDate($X$21,AC260)</f>
        <v>42642</v>
      </c>
      <c r="AC260" s="40">
        <f>_xll.qlCalendarAdvance(calendar,$AC259,AA260,,,trigger)</f>
        <v>42646</v>
      </c>
      <c r="AD260" s="40">
        <f>_xll.qlInterestRateIndexMaturity($X$21,AC260,)</f>
        <v>42828</v>
      </c>
      <c r="AE260" s="43" t="e">
        <f>_xll.qlTenorBasisValue(TenorBasis6M,AC260,_xll.ohTrigger(trigger,$X$36))</f>
        <v>#NUM!</v>
      </c>
      <c r="AF260" s="82">
        <f t="shared" ref="AF260:AF323" si="21">AG260</f>
        <v>3.8999999937505692E-4</v>
      </c>
      <c r="AG260" s="82">
        <f>_xll.qlIndexFixing($X$21,$AB260,TRUE,_xll.ohTrigger(trigger))</f>
        <v>3.8999999937505692E-4</v>
      </c>
      <c r="AH260" s="43" t="e">
        <f>_xll.qlIndexFixing($X$6,$AB260,TRUE,trigger)</f>
        <v>#NUM!</v>
      </c>
      <c r="AI260" s="45" t="e">
        <f t="shared" ref="AI260:AI323" si="22">(AG260-AH260)*10000</f>
        <v>#NUM!</v>
      </c>
    </row>
    <row r="261" spans="27:35" x14ac:dyDescent="0.2">
      <c r="AA261" s="39" t="s">
        <v>86</v>
      </c>
      <c r="AB261" s="40">
        <f>_xll.qlInterestRateIndexFixingDate($X$21,AC261)</f>
        <v>42643</v>
      </c>
      <c r="AC261" s="40">
        <f>_xll.qlCalendarAdvance(calendar,$AC260,AA261,,,trigger)</f>
        <v>42647</v>
      </c>
      <c r="AD261" s="40">
        <f>_xll.qlInterestRateIndexMaturity($X$21,AC261,)</f>
        <v>42829</v>
      </c>
      <c r="AE261" s="43" t="e">
        <f>_xll.qlTenorBasisValue(TenorBasis6M,AC261,_xll.ohTrigger(trigger,$X$36))</f>
        <v>#NUM!</v>
      </c>
      <c r="AF261" s="82">
        <f t="shared" si="21"/>
        <v>3.9273870994766777E-4</v>
      </c>
      <c r="AG261" s="82">
        <f>_xll.qlIndexFixing($X$21,$AB261,TRUE,_xll.ohTrigger(trigger))</f>
        <v>3.9273870994766777E-4</v>
      </c>
      <c r="AH261" s="43" t="e">
        <f>_xll.qlIndexFixing($X$6,$AB261,TRUE,trigger)</f>
        <v>#NUM!</v>
      </c>
      <c r="AI261" s="45" t="e">
        <f t="shared" si="22"/>
        <v>#NUM!</v>
      </c>
    </row>
    <row r="262" spans="27:35" x14ac:dyDescent="0.2">
      <c r="AA262" s="39" t="s">
        <v>86</v>
      </c>
      <c r="AB262" s="40">
        <f>_xll.qlInterestRateIndexFixingDate($X$21,AC262)</f>
        <v>42646</v>
      </c>
      <c r="AC262" s="40">
        <f>_xll.qlCalendarAdvance(calendar,$AC261,AA262,,,trigger)</f>
        <v>42648</v>
      </c>
      <c r="AD262" s="40">
        <f>_xll.qlInterestRateIndexMaturity($X$21,AC262,)</f>
        <v>42830</v>
      </c>
      <c r="AE262" s="43" t="e">
        <f>_xll.qlTenorBasisValue(TenorBasis6M,AC262,_xll.ohTrigger(trigger,$X$36))</f>
        <v>#NUM!</v>
      </c>
      <c r="AF262" s="82">
        <f t="shared" si="21"/>
        <v>3.9554024034522489E-4</v>
      </c>
      <c r="AG262" s="82">
        <f>_xll.qlIndexFixing($X$21,$AB262,TRUE,_xll.ohTrigger(trigger))</f>
        <v>3.9554024034522489E-4</v>
      </c>
      <c r="AH262" s="43" t="e">
        <f>_xll.qlIndexFixing($X$6,$AB262,TRUE,trigger)</f>
        <v>#NUM!</v>
      </c>
      <c r="AI262" s="45" t="e">
        <f t="shared" si="22"/>
        <v>#NUM!</v>
      </c>
    </row>
    <row r="263" spans="27:35" x14ac:dyDescent="0.2">
      <c r="AA263" s="39" t="s">
        <v>86</v>
      </c>
      <c r="AB263" s="40">
        <f>_xll.qlInterestRateIndexFixingDate($X$21,AC263)</f>
        <v>42647</v>
      </c>
      <c r="AC263" s="40">
        <f>_xll.qlCalendarAdvance(calendar,$AC262,AA263,,,trigger)</f>
        <v>42649</v>
      </c>
      <c r="AD263" s="40">
        <f>_xll.qlInterestRateIndexMaturity($X$21,AC263,)</f>
        <v>42831</v>
      </c>
      <c r="AE263" s="43" t="e">
        <f>_xll.qlTenorBasisValue(TenorBasis6M,AC263,_xll.ohTrigger(trigger,$X$36))</f>
        <v>#NUM!</v>
      </c>
      <c r="AF263" s="82">
        <f t="shared" si="21"/>
        <v>3.9840010545347037E-4</v>
      </c>
      <c r="AG263" s="82">
        <f>_xll.qlIndexFixing($X$21,$AB263,TRUE,_xll.ohTrigger(trigger))</f>
        <v>3.9840010545347037E-4</v>
      </c>
      <c r="AH263" s="43" t="e">
        <f>_xll.qlIndexFixing($X$6,$AB263,TRUE,trigger)</f>
        <v>#NUM!</v>
      </c>
      <c r="AI263" s="45" t="e">
        <f t="shared" si="22"/>
        <v>#NUM!</v>
      </c>
    </row>
    <row r="264" spans="27:35" x14ac:dyDescent="0.2">
      <c r="AA264" s="39" t="s">
        <v>86</v>
      </c>
      <c r="AB264" s="40">
        <f>_xll.qlInterestRateIndexFixingDate($X$21,AC264)</f>
        <v>42648</v>
      </c>
      <c r="AC264" s="40">
        <f>_xll.qlCalendarAdvance(calendar,$AC263,AA264,,,trigger)</f>
        <v>42650</v>
      </c>
      <c r="AD264" s="40">
        <f>_xll.qlInterestRateIndexMaturity($X$21,AC264,)</f>
        <v>42832</v>
      </c>
      <c r="AE264" s="43" t="e">
        <f>_xll.qlTenorBasisValue(TenorBasis6M,AC264,_xll.ohTrigger(trigger,$X$36))</f>
        <v>#NUM!</v>
      </c>
      <c r="AF264" s="82">
        <f t="shared" si="21"/>
        <v>4.013138201375033E-4</v>
      </c>
      <c r="AG264" s="82">
        <f>_xll.qlIndexFixing($X$21,$AB264,TRUE,_xll.ohTrigger(trigger))</f>
        <v>4.013138201375033E-4</v>
      </c>
      <c r="AH264" s="43" t="e">
        <f>_xll.qlIndexFixing($X$6,$AB264,TRUE,trigger)</f>
        <v>#NUM!</v>
      </c>
      <c r="AI264" s="45" t="e">
        <f t="shared" si="22"/>
        <v>#NUM!</v>
      </c>
    </row>
    <row r="265" spans="27:35" x14ac:dyDescent="0.2">
      <c r="AA265" s="39" t="s">
        <v>86</v>
      </c>
      <c r="AB265" s="40">
        <f>_xll.qlInterestRateIndexFixingDate($X$21,AC265)</f>
        <v>42649</v>
      </c>
      <c r="AC265" s="40">
        <f>_xll.qlCalendarAdvance(calendar,$AC264,AA265,,,trigger)</f>
        <v>42653</v>
      </c>
      <c r="AD265" s="40">
        <f>_xll.qlInterestRateIndexMaturity($X$21,AC265,)</f>
        <v>42835</v>
      </c>
      <c r="AE265" s="43" t="e">
        <f>_xll.qlTenorBasisValue(TenorBasis6M,AC265,_xll.ohTrigger(trigger,$X$36))</f>
        <v>#NUM!</v>
      </c>
      <c r="AF265" s="82">
        <f t="shared" si="21"/>
        <v>4.1033320997074308E-4</v>
      </c>
      <c r="AG265" s="82">
        <f>_xll.qlIndexFixing($X$21,$AB265,TRUE,_xll.ohTrigger(trigger))</f>
        <v>4.1033320997074308E-4</v>
      </c>
      <c r="AH265" s="43" t="e">
        <f>_xll.qlIndexFixing($X$6,$AB265,TRUE,trigger)</f>
        <v>#NUM!</v>
      </c>
      <c r="AI265" s="45" t="e">
        <f t="shared" si="22"/>
        <v>#NUM!</v>
      </c>
    </row>
    <row r="266" spans="27:35" x14ac:dyDescent="0.2">
      <c r="AA266" s="39" t="s">
        <v>86</v>
      </c>
      <c r="AB266" s="40">
        <f>_xll.qlInterestRateIndexFixingDate($X$21,AC266)</f>
        <v>42650</v>
      </c>
      <c r="AC266" s="40">
        <f>_xll.qlCalendarAdvance(calendar,$AC265,AA266,,,trigger)</f>
        <v>42654</v>
      </c>
      <c r="AD266" s="40">
        <f>_xll.qlInterestRateIndexMaturity($X$21,AC266,)</f>
        <v>42836</v>
      </c>
      <c r="AE266" s="43" t="e">
        <f>_xll.qlTenorBasisValue(TenorBasis6M,AC266,_xll.ohTrigger(trigger,$X$36))</f>
        <v>#NUM!</v>
      </c>
      <c r="AF266" s="82">
        <f t="shared" si="21"/>
        <v>4.1341747116312031E-4</v>
      </c>
      <c r="AG266" s="82">
        <f>_xll.qlIndexFixing($X$21,$AB266,TRUE,_xll.ohTrigger(trigger))</f>
        <v>4.1341747116312031E-4</v>
      </c>
      <c r="AH266" s="43" t="e">
        <f>_xll.qlIndexFixing($X$6,$AB266,TRUE,trigger)</f>
        <v>#NUM!</v>
      </c>
      <c r="AI266" s="45" t="e">
        <f t="shared" si="22"/>
        <v>#NUM!</v>
      </c>
    </row>
    <row r="267" spans="27:35" x14ac:dyDescent="0.2">
      <c r="AA267" s="39" t="s">
        <v>86</v>
      </c>
      <c r="AB267" s="40">
        <f>_xll.qlInterestRateIndexFixingDate($X$21,AC267)</f>
        <v>42653</v>
      </c>
      <c r="AC267" s="40">
        <f>_xll.qlCalendarAdvance(calendar,$AC266,AA267,,,trigger)</f>
        <v>42655</v>
      </c>
      <c r="AD267" s="40">
        <f>_xll.qlInterestRateIndexMaturity($X$21,AC267,)</f>
        <v>42837</v>
      </c>
      <c r="AE267" s="43" t="e">
        <f>_xll.qlTenorBasisValue(TenorBasis6M,AC267,_xll.ohTrigger(trigger,$X$36))</f>
        <v>#NUM!</v>
      </c>
      <c r="AF267" s="82">
        <f t="shared" si="21"/>
        <v>4.1653315591200164E-4</v>
      </c>
      <c r="AG267" s="82">
        <f>_xll.qlIndexFixing($X$21,$AB267,TRUE,_xll.ohTrigger(trigger))</f>
        <v>4.1653315591200164E-4</v>
      </c>
      <c r="AH267" s="43" t="e">
        <f>_xll.qlIndexFixing($X$6,$AB267,TRUE,trigger)</f>
        <v>#NUM!</v>
      </c>
      <c r="AI267" s="45" t="e">
        <f t="shared" si="22"/>
        <v>#NUM!</v>
      </c>
    </row>
    <row r="268" spans="27:35" x14ac:dyDescent="0.2">
      <c r="AA268" s="39" t="s">
        <v>86</v>
      </c>
      <c r="AB268" s="40">
        <f>_xll.qlInterestRateIndexFixingDate($X$21,AC268)</f>
        <v>42654</v>
      </c>
      <c r="AC268" s="40">
        <f>_xll.qlCalendarAdvance(calendar,$AC267,AA268,,,trigger)</f>
        <v>42656</v>
      </c>
      <c r="AD268" s="40">
        <f>_xll.qlInterestRateIndexMaturity($X$21,AC268,)</f>
        <v>42838</v>
      </c>
      <c r="AE268" s="43" t="e">
        <f>_xll.qlTenorBasisValue(TenorBasis6M,AC268,_xll.ohTrigger(trigger,$X$36))</f>
        <v>#NUM!</v>
      </c>
      <c r="AF268" s="82">
        <f t="shared" si="21"/>
        <v>4.1967577893622964E-4</v>
      </c>
      <c r="AG268" s="82">
        <f>_xll.qlIndexFixing($X$21,$AB268,TRUE,_xll.ohTrigger(trigger))</f>
        <v>4.1967577893622964E-4</v>
      </c>
      <c r="AH268" s="43" t="e">
        <f>_xll.qlIndexFixing($X$6,$AB268,TRUE,trigger)</f>
        <v>#NUM!</v>
      </c>
      <c r="AI268" s="45" t="e">
        <f t="shared" si="22"/>
        <v>#NUM!</v>
      </c>
    </row>
    <row r="269" spans="27:35" x14ac:dyDescent="0.2">
      <c r="AA269" s="39" t="s">
        <v>86</v>
      </c>
      <c r="AB269" s="40">
        <f>_xll.qlInterestRateIndexFixingDate($X$21,AC269)</f>
        <v>42655</v>
      </c>
      <c r="AC269" s="40">
        <f>_xll.qlCalendarAdvance(calendar,$AC268,AA269,,,trigger)</f>
        <v>42657</v>
      </c>
      <c r="AD269" s="40">
        <f>_xll.qlInterestRateIndexMaturity($X$21,AC269,)</f>
        <v>42843</v>
      </c>
      <c r="AE269" s="43" t="e">
        <f>_xll.qlTenorBasisValue(TenorBasis6M,AC269,_xll.ohTrigger(trigger,$X$36))</f>
        <v>#NUM!</v>
      </c>
      <c r="AF269" s="82">
        <f t="shared" si="21"/>
        <v>4.3536462330508933E-4</v>
      </c>
      <c r="AG269" s="82">
        <f>_xll.qlIndexFixing($X$21,$AB269,TRUE,_xll.ohTrigger(trigger))</f>
        <v>4.3536462330508933E-4</v>
      </c>
      <c r="AH269" s="43" t="e">
        <f>_xll.qlIndexFixing($X$6,$AB269,TRUE,trigger)</f>
        <v>#NUM!</v>
      </c>
      <c r="AI269" s="45" t="e">
        <f t="shared" si="22"/>
        <v>#NUM!</v>
      </c>
    </row>
    <row r="270" spans="27:35" x14ac:dyDescent="0.2">
      <c r="AA270" s="39" t="s">
        <v>86</v>
      </c>
      <c r="AB270" s="40">
        <f>_xll.qlInterestRateIndexFixingDate($X$21,AC270)</f>
        <v>42656</v>
      </c>
      <c r="AC270" s="40">
        <f>_xll.qlCalendarAdvance(calendar,$AC269,AA270,,,trigger)</f>
        <v>42660</v>
      </c>
      <c r="AD270" s="40">
        <f>_xll.qlInterestRateIndexMaturity($X$21,AC270,)</f>
        <v>42843</v>
      </c>
      <c r="AE270" s="43" t="e">
        <f>_xll.qlTenorBasisValue(TenorBasis6M,AC270,_xll.ohTrigger(trigger,$X$36))</f>
        <v>#NUM!</v>
      </c>
      <c r="AF270" s="82">
        <f t="shared" si="21"/>
        <v>4.3554728013801635E-4</v>
      </c>
      <c r="AG270" s="82">
        <f>_xll.qlIndexFixing($X$21,$AB270,TRUE,_xll.ohTrigger(trigger))</f>
        <v>4.3554728013801635E-4</v>
      </c>
      <c r="AH270" s="43" t="e">
        <f>_xll.qlIndexFixing($X$6,$AB270,TRUE,trigger)</f>
        <v>#NUM!</v>
      </c>
      <c r="AI270" s="45" t="e">
        <f t="shared" si="22"/>
        <v>#NUM!</v>
      </c>
    </row>
    <row r="271" spans="27:35" x14ac:dyDescent="0.2">
      <c r="AA271" s="39" t="s">
        <v>86</v>
      </c>
      <c r="AB271" s="40">
        <f>_xll.qlInterestRateIndexFixingDate($X$21,AC271)</f>
        <v>42657</v>
      </c>
      <c r="AC271" s="40">
        <f>_xll.qlCalendarAdvance(calendar,$AC270,AA271,,,trigger)</f>
        <v>42661</v>
      </c>
      <c r="AD271" s="40">
        <f>_xll.qlInterestRateIndexMaturity($X$21,AC271,)</f>
        <v>42843</v>
      </c>
      <c r="AE271" s="43" t="e">
        <f>_xll.qlTenorBasisValue(TenorBasis6M,AC271,_xll.ohTrigger(trigger,$X$36))</f>
        <v>#NUM!</v>
      </c>
      <c r="AF271" s="82">
        <f t="shared" si="21"/>
        <v>4.3563598143122765E-4</v>
      </c>
      <c r="AG271" s="82">
        <f>_xll.qlIndexFixing($X$21,$AB271,TRUE,_xll.ohTrigger(trigger))</f>
        <v>4.3563598143122765E-4</v>
      </c>
      <c r="AH271" s="43" t="e">
        <f>_xll.qlIndexFixing($X$6,$AB271,TRUE,trigger)</f>
        <v>#NUM!</v>
      </c>
      <c r="AI271" s="45" t="e">
        <f t="shared" si="22"/>
        <v>#NUM!</v>
      </c>
    </row>
    <row r="272" spans="27:35" x14ac:dyDescent="0.2">
      <c r="AA272" s="39" t="s">
        <v>86</v>
      </c>
      <c r="AB272" s="40">
        <f>_xll.qlInterestRateIndexFixingDate($X$21,AC272)</f>
        <v>42660</v>
      </c>
      <c r="AC272" s="40">
        <f>_xll.qlCalendarAdvance(calendar,$AC271,AA272,,,trigger)</f>
        <v>42662</v>
      </c>
      <c r="AD272" s="40">
        <f>_xll.qlInterestRateIndexMaturity($X$21,AC272,)</f>
        <v>42844</v>
      </c>
      <c r="AE272" s="43" t="e">
        <f>_xll.qlTenorBasisValue(TenorBasis6M,AC272,_xll.ohTrigger(trigger,$X$36))</f>
        <v>#NUM!</v>
      </c>
      <c r="AF272" s="82">
        <f t="shared" si="21"/>
        <v>4.3884604165545573E-4</v>
      </c>
      <c r="AG272" s="82">
        <f>_xll.qlIndexFixing($X$21,$AB272,TRUE,_xll.ohTrigger(trigger))</f>
        <v>4.3884604165545573E-4</v>
      </c>
      <c r="AH272" s="43" t="e">
        <f>_xll.qlIndexFixing($X$6,$AB272,TRUE,trigger)</f>
        <v>#NUM!</v>
      </c>
      <c r="AI272" s="45" t="e">
        <f t="shared" si="22"/>
        <v>#NUM!</v>
      </c>
    </row>
    <row r="273" spans="27:35" x14ac:dyDescent="0.2">
      <c r="AA273" s="39" t="s">
        <v>86</v>
      </c>
      <c r="AB273" s="40">
        <f>_xll.qlInterestRateIndexFixingDate($X$21,AC273)</f>
        <v>42661</v>
      </c>
      <c r="AC273" s="40">
        <f>_xll.qlCalendarAdvance(calendar,$AC272,AA273,,,trigger)</f>
        <v>42663</v>
      </c>
      <c r="AD273" s="40">
        <f>_xll.qlInterestRateIndexMaturity($X$21,AC273,)</f>
        <v>42845</v>
      </c>
      <c r="AE273" s="43" t="e">
        <f>_xll.qlTenorBasisValue(TenorBasis6M,AC273,_xll.ohTrigger(trigger,$X$36))</f>
        <v>#NUM!</v>
      </c>
      <c r="AF273" s="82">
        <f t="shared" si="21"/>
        <v>4.4205164240381829E-4</v>
      </c>
      <c r="AG273" s="82">
        <f>_xll.qlIndexFixing($X$21,$AB273,TRUE,_xll.ohTrigger(trigger))</f>
        <v>4.4205164240381829E-4</v>
      </c>
      <c r="AH273" s="43" t="e">
        <f>_xll.qlIndexFixing($X$6,$AB273,TRUE,trigger)</f>
        <v>#NUM!</v>
      </c>
      <c r="AI273" s="45" t="e">
        <f t="shared" si="22"/>
        <v>#NUM!</v>
      </c>
    </row>
    <row r="274" spans="27:35" x14ac:dyDescent="0.2">
      <c r="AA274" s="39" t="s">
        <v>86</v>
      </c>
      <c r="AB274" s="40">
        <f>_xll.qlInterestRateIndexFixingDate($X$21,AC274)</f>
        <v>42662</v>
      </c>
      <c r="AC274" s="40">
        <f>_xll.qlCalendarAdvance(calendar,$AC273,AA274,,,trigger)</f>
        <v>42664</v>
      </c>
      <c r="AD274" s="40">
        <f>_xll.qlInterestRateIndexMaturity($X$21,AC274,)</f>
        <v>42846</v>
      </c>
      <c r="AE274" s="43" t="e">
        <f>_xll.qlTenorBasisValue(TenorBasis6M,AC274,_xll.ohTrigger(trigger,$X$36))</f>
        <v>#NUM!</v>
      </c>
      <c r="AF274" s="82">
        <f t="shared" si="21"/>
        <v>4.4524829816720835E-4</v>
      </c>
      <c r="AG274" s="82">
        <f>_xll.qlIndexFixing($X$21,$AB274,TRUE,_xll.ohTrigger(trigger))</f>
        <v>4.4524829816720835E-4</v>
      </c>
      <c r="AH274" s="43" t="e">
        <f>_xll.qlIndexFixing($X$6,$AB274,TRUE,trigger)</f>
        <v>#NUM!</v>
      </c>
      <c r="AI274" s="45" t="e">
        <f t="shared" si="22"/>
        <v>#NUM!</v>
      </c>
    </row>
    <row r="275" spans="27:35" x14ac:dyDescent="0.2">
      <c r="AA275" s="39" t="s">
        <v>86</v>
      </c>
      <c r="AB275" s="40">
        <f>_xll.qlInterestRateIndexFixingDate($X$21,AC275)</f>
        <v>42663</v>
      </c>
      <c r="AC275" s="40">
        <f>_xll.qlCalendarAdvance(calendar,$AC274,AA275,,,trigger)</f>
        <v>42667</v>
      </c>
      <c r="AD275" s="40">
        <f>_xll.qlInterestRateIndexMaturity($X$21,AC275,)</f>
        <v>42849</v>
      </c>
      <c r="AE275" s="43" t="e">
        <f>_xll.qlTenorBasisValue(TenorBasis6M,AC275,_xll.ohTrigger(trigger,$X$36))</f>
        <v>#NUM!</v>
      </c>
      <c r="AF275" s="82">
        <f t="shared" si="21"/>
        <v>4.5473974003087979E-4</v>
      </c>
      <c r="AG275" s="82">
        <f>_xll.qlIndexFixing($X$21,$AB275,TRUE,_xll.ohTrigger(trigger))</f>
        <v>4.5473974003087979E-4</v>
      </c>
      <c r="AH275" s="43" t="e">
        <f>_xll.qlIndexFixing($X$6,$AB275,TRUE,trigger)</f>
        <v>#NUM!</v>
      </c>
      <c r="AI275" s="45" t="e">
        <f t="shared" si="22"/>
        <v>#NUM!</v>
      </c>
    </row>
    <row r="276" spans="27:35" x14ac:dyDescent="0.2">
      <c r="AA276" s="39" t="s">
        <v>86</v>
      </c>
      <c r="AB276" s="40">
        <f>_xll.qlInterestRateIndexFixingDate($X$21,AC276)</f>
        <v>42664</v>
      </c>
      <c r="AC276" s="40">
        <f>_xll.qlCalendarAdvance(calendar,$AC275,AA276,,,trigger)</f>
        <v>42668</v>
      </c>
      <c r="AD276" s="40">
        <f>_xll.qlInterestRateIndexMaturity($X$21,AC276,)</f>
        <v>42850</v>
      </c>
      <c r="AE276" s="43" t="e">
        <f>_xll.qlTenorBasisValue(TenorBasis6M,AC276,_xll.ohTrigger(trigger,$X$36))</f>
        <v>#NUM!</v>
      </c>
      <c r="AF276" s="82">
        <f t="shared" si="21"/>
        <v>4.5785576019541244E-4</v>
      </c>
      <c r="AG276" s="82">
        <f>_xll.qlIndexFixing($X$21,$AB276,TRUE,_xll.ohTrigger(trigger))</f>
        <v>4.5785576019541244E-4</v>
      </c>
      <c r="AH276" s="43" t="e">
        <f>_xll.qlIndexFixing($X$6,$AB276,TRUE,trigger)</f>
        <v>#NUM!</v>
      </c>
      <c r="AI276" s="45" t="e">
        <f t="shared" si="22"/>
        <v>#NUM!</v>
      </c>
    </row>
    <row r="277" spans="27:35" x14ac:dyDescent="0.2">
      <c r="AA277" s="39" t="s">
        <v>86</v>
      </c>
      <c r="AB277" s="40">
        <f>_xll.qlInterestRateIndexFixingDate($X$21,AC277)</f>
        <v>42667</v>
      </c>
      <c r="AC277" s="40">
        <f>_xll.qlCalendarAdvance(calendar,$AC276,AA277,,,trigger)</f>
        <v>42669</v>
      </c>
      <c r="AD277" s="40">
        <f>_xll.qlInterestRateIndexMaturity($X$21,AC277,)</f>
        <v>42851</v>
      </c>
      <c r="AE277" s="43" t="e">
        <f>_xll.qlTenorBasisValue(TenorBasis6M,AC277,_xll.ohTrigger(trigger,$X$36))</f>
        <v>#NUM!</v>
      </c>
      <c r="AF277" s="82">
        <f t="shared" si="21"/>
        <v>4.6094040740428312E-4</v>
      </c>
      <c r="AG277" s="82">
        <f>_xll.qlIndexFixing($X$21,$AB277,TRUE,_xll.ohTrigger(trigger))</f>
        <v>4.6094040740428312E-4</v>
      </c>
      <c r="AH277" s="43" t="e">
        <f>_xll.qlIndexFixing($X$6,$AB277,TRUE,trigger)</f>
        <v>#NUM!</v>
      </c>
      <c r="AI277" s="45" t="e">
        <f t="shared" si="22"/>
        <v>#NUM!</v>
      </c>
    </row>
    <row r="278" spans="27:35" x14ac:dyDescent="0.2">
      <c r="AA278" s="39" t="s">
        <v>86</v>
      </c>
      <c r="AB278" s="40">
        <f>_xll.qlInterestRateIndexFixingDate($X$21,AC278)</f>
        <v>42668</v>
      </c>
      <c r="AC278" s="40">
        <f>_xll.qlCalendarAdvance(calendar,$AC277,AA278,,,trigger)</f>
        <v>42670</v>
      </c>
      <c r="AD278" s="40">
        <f>_xll.qlInterestRateIndexMaturity($X$21,AC278,)</f>
        <v>42852</v>
      </c>
      <c r="AE278" s="43" t="e">
        <f>_xll.qlTenorBasisValue(TenorBasis6M,AC278,_xll.ohTrigger(trigger,$X$36))</f>
        <v>#NUM!</v>
      </c>
      <c r="AF278" s="82">
        <f t="shared" si="21"/>
        <v>4.6398919598324227E-4</v>
      </c>
      <c r="AG278" s="82">
        <f>_xll.qlIndexFixing($X$21,$AB278,TRUE,_xll.ohTrigger(trigger))</f>
        <v>4.6398919598324227E-4</v>
      </c>
      <c r="AH278" s="43" t="e">
        <f>_xll.qlIndexFixing($X$6,$AB278,TRUE,trigger)</f>
        <v>#NUM!</v>
      </c>
      <c r="AI278" s="45" t="e">
        <f t="shared" si="22"/>
        <v>#NUM!</v>
      </c>
    </row>
    <row r="279" spans="27:35" x14ac:dyDescent="0.2">
      <c r="AA279" s="39" t="s">
        <v>86</v>
      </c>
      <c r="AB279" s="40">
        <f>_xll.qlInterestRateIndexFixingDate($X$21,AC279)</f>
        <v>42669</v>
      </c>
      <c r="AC279" s="40">
        <f>_xll.qlCalendarAdvance(calendar,$AC278,AA279,,,trigger)</f>
        <v>42671</v>
      </c>
      <c r="AD279" s="40">
        <f>_xll.qlInterestRateIndexMaturity($X$21,AC279,)</f>
        <v>42853</v>
      </c>
      <c r="AE279" s="43" t="e">
        <f>_xll.qlTenorBasisValue(TenorBasis6M,AC279,_xll.ohTrigger(trigger,$X$36))</f>
        <v>#NUM!</v>
      </c>
      <c r="AF279" s="82">
        <f t="shared" si="21"/>
        <v>4.6699764022817405E-4</v>
      </c>
      <c r="AG279" s="82">
        <f>_xll.qlIndexFixing($X$21,$AB279,TRUE,_xll.ohTrigger(trigger))</f>
        <v>4.6699764022817405E-4</v>
      </c>
      <c r="AH279" s="43" t="e">
        <f>_xll.qlIndexFixing($X$6,$AB279,TRUE,trigger)</f>
        <v>#NUM!</v>
      </c>
      <c r="AI279" s="45" t="e">
        <f t="shared" si="22"/>
        <v>#NUM!</v>
      </c>
    </row>
    <row r="280" spans="27:35" x14ac:dyDescent="0.2">
      <c r="AA280" s="39" t="s">
        <v>86</v>
      </c>
      <c r="AB280" s="40">
        <f>_xll.qlInterestRateIndexFixingDate($X$21,AC280)</f>
        <v>42670</v>
      </c>
      <c r="AC280" s="40">
        <f>_xll.qlCalendarAdvance(calendar,$AC279,AA280,,,trigger)</f>
        <v>42674</v>
      </c>
      <c r="AD280" s="40">
        <f>_xll.qlInterestRateIndexMaturity($X$21,AC280,)</f>
        <v>42853</v>
      </c>
      <c r="AE280" s="43" t="e">
        <f>_xll.qlTenorBasisValue(TenorBasis6M,AC280,_xll.ohTrigger(trigger,$X$36))</f>
        <v>#NUM!</v>
      </c>
      <c r="AF280" s="82">
        <f t="shared" si="21"/>
        <v>4.7016418488443439E-4</v>
      </c>
      <c r="AG280" s="82">
        <f>_xll.qlIndexFixing($X$21,$AB280,TRUE,_xll.ohTrigger(trigger))</f>
        <v>4.7016418488443439E-4</v>
      </c>
      <c r="AH280" s="43" t="e">
        <f>_xll.qlIndexFixing($X$6,$AB280,TRUE,trigger)</f>
        <v>#NUM!</v>
      </c>
      <c r="AI280" s="45" t="e">
        <f t="shared" si="22"/>
        <v>#NUM!</v>
      </c>
    </row>
    <row r="281" spans="27:35" x14ac:dyDescent="0.2">
      <c r="AA281" s="39" t="s">
        <v>86</v>
      </c>
      <c r="AB281" s="40">
        <f>_xll.qlInterestRateIndexFixingDate($X$21,AC281)</f>
        <v>42671</v>
      </c>
      <c r="AC281" s="40">
        <f>_xll.qlCalendarAdvance(calendar,$AC280,AA281,,,trigger)</f>
        <v>42675</v>
      </c>
      <c r="AD281" s="40">
        <f>_xll.qlInterestRateIndexMaturity($X$21,AC281,)</f>
        <v>42857</v>
      </c>
      <c r="AE281" s="43" t="e">
        <f>_xll.qlTenorBasisValue(TenorBasis6M,AC281,_xll.ohTrigger(trigger,$X$36))</f>
        <v>#NUM!</v>
      </c>
      <c r="AF281" s="82">
        <f t="shared" si="21"/>
        <v>4.7853825898331432E-4</v>
      </c>
      <c r="AG281" s="82">
        <f>_xll.qlIndexFixing($X$21,$AB281,TRUE,_xll.ohTrigger(trigger))</f>
        <v>4.7853825898331432E-4</v>
      </c>
      <c r="AH281" s="43" t="e">
        <f>_xll.qlIndexFixing($X$6,$AB281,TRUE,trigger)</f>
        <v>#NUM!</v>
      </c>
      <c r="AI281" s="45" t="e">
        <f t="shared" si="22"/>
        <v>#NUM!</v>
      </c>
    </row>
    <row r="282" spans="27:35" x14ac:dyDescent="0.2">
      <c r="AA282" s="39" t="s">
        <v>86</v>
      </c>
      <c r="AB282" s="40">
        <f>_xll.qlInterestRateIndexFixingDate($X$21,AC282)</f>
        <v>42674</v>
      </c>
      <c r="AC282" s="40">
        <f>_xll.qlCalendarAdvance(calendar,$AC281,AA282,,,trigger)</f>
        <v>42676</v>
      </c>
      <c r="AD282" s="40">
        <f>_xll.qlInterestRateIndexMaturity($X$21,AC282,)</f>
        <v>42857</v>
      </c>
      <c r="AE282" s="43" t="e">
        <f>_xll.qlTenorBasisValue(TenorBasis6M,AC282,_xll.ohTrigger(trigger,$X$36))</f>
        <v>#NUM!</v>
      </c>
      <c r="AF282" s="82">
        <f t="shared" si="21"/>
        <v>4.7999999999996483E-4</v>
      </c>
      <c r="AG282" s="82">
        <f>_xll.qlIndexFixing($X$21,$AB282,TRUE,_xll.ohTrigger(trigger))</f>
        <v>4.7999999999996483E-4</v>
      </c>
      <c r="AH282" s="43" t="e">
        <f>_xll.qlIndexFixing($X$6,$AB282,TRUE,trigger)</f>
        <v>#NUM!</v>
      </c>
      <c r="AI282" s="45" t="e">
        <f t="shared" si="22"/>
        <v>#NUM!</v>
      </c>
    </row>
    <row r="283" spans="27:35" x14ac:dyDescent="0.2">
      <c r="AA283" s="39" t="s">
        <v>86</v>
      </c>
      <c r="AB283" s="40">
        <f>_xll.qlInterestRateIndexFixingDate($X$21,AC283)</f>
        <v>42675</v>
      </c>
      <c r="AC283" s="40">
        <f>_xll.qlCalendarAdvance(calendar,$AC282,AA283,,,trigger)</f>
        <v>42677</v>
      </c>
      <c r="AD283" s="40">
        <f>_xll.qlInterestRateIndexMaturity($X$21,AC283,)</f>
        <v>42858</v>
      </c>
      <c r="AE283" s="43" t="e">
        <f>_xll.qlTenorBasisValue(TenorBasis6M,AC283,_xll.ohTrigger(trigger,$X$36))</f>
        <v>#NUM!</v>
      </c>
      <c r="AF283" s="82">
        <f t="shared" si="21"/>
        <v>4.8288916657931346E-4</v>
      </c>
      <c r="AG283" s="82">
        <f>_xll.qlIndexFixing($X$21,$AB283,TRUE,_xll.ohTrigger(trigger))</f>
        <v>4.8288916657931346E-4</v>
      </c>
      <c r="AH283" s="43" t="e">
        <f>_xll.qlIndexFixing($X$6,$AB283,TRUE,trigger)</f>
        <v>#NUM!</v>
      </c>
      <c r="AI283" s="45" t="e">
        <f t="shared" si="22"/>
        <v>#NUM!</v>
      </c>
    </row>
    <row r="284" spans="27:35" x14ac:dyDescent="0.2">
      <c r="AA284" s="39" t="s">
        <v>86</v>
      </c>
      <c r="AB284" s="40">
        <f>_xll.qlInterestRateIndexFixingDate($X$21,AC284)</f>
        <v>42676</v>
      </c>
      <c r="AC284" s="40">
        <f>_xll.qlCalendarAdvance(calendar,$AC283,AA284,,,trigger)</f>
        <v>42678</v>
      </c>
      <c r="AD284" s="40">
        <f>_xll.qlInterestRateIndexMaturity($X$21,AC284,)</f>
        <v>42859</v>
      </c>
      <c r="AE284" s="43" t="e">
        <f>_xll.qlTenorBasisValue(TenorBasis6M,AC284,_xll.ohTrigger(trigger,$X$36))</f>
        <v>#NUM!</v>
      </c>
      <c r="AF284" s="82">
        <f t="shared" si="21"/>
        <v>4.8572605610879075E-4</v>
      </c>
      <c r="AG284" s="82">
        <f>_xll.qlIndexFixing($X$21,$AB284,TRUE,_xll.ohTrigger(trigger))</f>
        <v>4.8572605610879075E-4</v>
      </c>
      <c r="AH284" s="43" t="e">
        <f>_xll.qlIndexFixing($X$6,$AB284,TRUE,trigger)</f>
        <v>#NUM!</v>
      </c>
      <c r="AI284" s="45" t="e">
        <f t="shared" si="22"/>
        <v>#NUM!</v>
      </c>
    </row>
    <row r="285" spans="27:35" x14ac:dyDescent="0.2">
      <c r="AA285" s="39" t="s">
        <v>86</v>
      </c>
      <c r="AB285" s="40">
        <f>_xll.qlInterestRateIndexFixingDate($X$21,AC285)</f>
        <v>42677</v>
      </c>
      <c r="AC285" s="40">
        <f>_xll.qlCalendarAdvance(calendar,$AC284,AA285,,,trigger)</f>
        <v>42681</v>
      </c>
      <c r="AD285" s="40">
        <f>_xll.qlInterestRateIndexMaturity($X$21,AC285,)</f>
        <v>42863</v>
      </c>
      <c r="AE285" s="43" t="e">
        <f>_xll.qlTenorBasisValue(TenorBasis6M,AC285,_xll.ohTrigger(trigger,$X$36))</f>
        <v>#NUM!</v>
      </c>
      <c r="AF285" s="82">
        <f t="shared" si="21"/>
        <v>4.944192831129097E-4</v>
      </c>
      <c r="AG285" s="82">
        <f>_xll.qlIndexFixing($X$21,$AB285,TRUE,_xll.ohTrigger(trigger))</f>
        <v>4.944192831129097E-4</v>
      </c>
      <c r="AH285" s="43" t="e">
        <f>_xll.qlIndexFixing($X$6,$AB285,TRUE,trigger)</f>
        <v>#NUM!</v>
      </c>
      <c r="AI285" s="45" t="e">
        <f t="shared" si="22"/>
        <v>#NUM!</v>
      </c>
    </row>
    <row r="286" spans="27:35" x14ac:dyDescent="0.2">
      <c r="AA286" s="39" t="s">
        <v>86</v>
      </c>
      <c r="AB286" s="40">
        <f>_xll.qlInterestRateIndexFixingDate($X$21,AC286)</f>
        <v>42678</v>
      </c>
      <c r="AC286" s="40">
        <f>_xll.qlCalendarAdvance(calendar,$AC285,AA286,,,trigger)</f>
        <v>42682</v>
      </c>
      <c r="AD286" s="40">
        <f>_xll.qlInterestRateIndexMaturity($X$21,AC286,)</f>
        <v>42863</v>
      </c>
      <c r="AE286" s="43" t="e">
        <f>_xll.qlTenorBasisValue(TenorBasis6M,AC286,_xll.ohTrigger(trigger,$X$36))</f>
        <v>#NUM!</v>
      </c>
      <c r="AF286" s="82">
        <f t="shared" si="21"/>
        <v>4.966237821713384E-4</v>
      </c>
      <c r="AG286" s="82">
        <f>_xll.qlIndexFixing($X$21,$AB286,TRUE,_xll.ohTrigger(trigger))</f>
        <v>4.966237821713384E-4</v>
      </c>
      <c r="AH286" s="43" t="e">
        <f>_xll.qlIndexFixing($X$6,$AB286,TRUE,trigger)</f>
        <v>#NUM!</v>
      </c>
      <c r="AI286" s="45" t="e">
        <f t="shared" si="22"/>
        <v>#NUM!</v>
      </c>
    </row>
    <row r="287" spans="27:35" x14ac:dyDescent="0.2">
      <c r="AA287" s="39" t="s">
        <v>86</v>
      </c>
      <c r="AB287" s="40">
        <f>_xll.qlInterestRateIndexFixingDate($X$21,AC287)</f>
        <v>42681</v>
      </c>
      <c r="AC287" s="40">
        <f>_xll.qlCalendarAdvance(calendar,$AC286,AA287,,,trigger)</f>
        <v>42683</v>
      </c>
      <c r="AD287" s="40">
        <f>_xll.qlInterestRateIndexMaturity($X$21,AC287,)</f>
        <v>42864</v>
      </c>
      <c r="AE287" s="43" t="e">
        <f>_xll.qlTenorBasisValue(TenorBasis6M,AC287,_xll.ohTrigger(trigger,$X$36))</f>
        <v>#NUM!</v>
      </c>
      <c r="AF287" s="82">
        <f t="shared" si="21"/>
        <v>4.9925399048811878E-4</v>
      </c>
      <c r="AG287" s="82">
        <f>_xll.qlIndexFixing($X$21,$AB287,TRUE,_xll.ohTrigger(trigger))</f>
        <v>4.9925399048811878E-4</v>
      </c>
      <c r="AH287" s="43" t="e">
        <f>_xll.qlIndexFixing($X$6,$AB287,TRUE,trigger)</f>
        <v>#NUM!</v>
      </c>
      <c r="AI287" s="45" t="e">
        <f t="shared" si="22"/>
        <v>#NUM!</v>
      </c>
    </row>
    <row r="288" spans="27:35" x14ac:dyDescent="0.2">
      <c r="AA288" s="39" t="s">
        <v>86</v>
      </c>
      <c r="AB288" s="40">
        <f>_xll.qlInterestRateIndexFixingDate($X$21,AC288)</f>
        <v>42682</v>
      </c>
      <c r="AC288" s="40">
        <f>_xll.qlCalendarAdvance(calendar,$AC287,AA288,,,trigger)</f>
        <v>42684</v>
      </c>
      <c r="AD288" s="40">
        <f>_xll.qlInterestRateIndexMaturity($X$21,AC288,)</f>
        <v>42865</v>
      </c>
      <c r="AE288" s="43" t="e">
        <f>_xll.qlTenorBasisValue(TenorBasis6M,AC288,_xll.ohTrigger(trigger,$X$36))</f>
        <v>#NUM!</v>
      </c>
      <c r="AF288" s="82">
        <f t="shared" si="21"/>
        <v>5.0185380352788563E-4</v>
      </c>
      <c r="AG288" s="82">
        <f>_xll.qlIndexFixing($X$21,$AB288,TRUE,_xll.ohTrigger(trigger))</f>
        <v>5.0185380352788563E-4</v>
      </c>
      <c r="AH288" s="43" t="e">
        <f>_xll.qlIndexFixing($X$6,$AB288,TRUE,trigger)</f>
        <v>#NUM!</v>
      </c>
      <c r="AI288" s="45" t="e">
        <f t="shared" si="22"/>
        <v>#NUM!</v>
      </c>
    </row>
    <row r="289" spans="27:35" x14ac:dyDescent="0.2">
      <c r="AA289" s="39" t="s">
        <v>86</v>
      </c>
      <c r="AB289" s="40">
        <f>_xll.qlInterestRateIndexFixingDate($X$21,AC289)</f>
        <v>42683</v>
      </c>
      <c r="AC289" s="40">
        <f>_xll.qlCalendarAdvance(calendar,$AC288,AA289,,,trigger)</f>
        <v>42685</v>
      </c>
      <c r="AD289" s="40">
        <f>_xll.qlInterestRateIndexMaturity($X$21,AC289,)</f>
        <v>42866</v>
      </c>
      <c r="AE289" s="43" t="e">
        <f>_xll.qlTenorBasisValue(TenorBasis6M,AC289,_xll.ohTrigger(trigger,$X$36))</f>
        <v>#NUM!</v>
      </c>
      <c r="AF289" s="82">
        <f t="shared" si="21"/>
        <v>5.0442686832955299E-4</v>
      </c>
      <c r="AG289" s="82">
        <f>_xll.qlIndexFixing($X$21,$AB289,TRUE,_xll.ohTrigger(trigger))</f>
        <v>5.0442686832955299E-4</v>
      </c>
      <c r="AH289" s="43" t="e">
        <f>_xll.qlIndexFixing($X$6,$AB289,TRUE,trigger)</f>
        <v>#NUM!</v>
      </c>
      <c r="AI289" s="45" t="e">
        <f t="shared" si="22"/>
        <v>#NUM!</v>
      </c>
    </row>
    <row r="290" spans="27:35" x14ac:dyDescent="0.2">
      <c r="AA290" s="39" t="s">
        <v>86</v>
      </c>
      <c r="AB290" s="40">
        <f>_xll.qlInterestRateIndexFixingDate($X$21,AC290)</f>
        <v>42684</v>
      </c>
      <c r="AC290" s="40">
        <f>_xll.qlCalendarAdvance(calendar,$AC289,AA290,,,trigger)</f>
        <v>42688</v>
      </c>
      <c r="AD290" s="40">
        <f>_xll.qlInterestRateIndexMaturity($X$21,AC290,)</f>
        <v>42870</v>
      </c>
      <c r="AE290" s="43" t="e">
        <f>_xll.qlTenorBasisValue(TenorBasis6M,AC290,_xll.ohTrigger(trigger,$X$36))</f>
        <v>#NUM!</v>
      </c>
      <c r="AF290" s="82">
        <f t="shared" si="21"/>
        <v>5.1188576664319403E-4</v>
      </c>
      <c r="AG290" s="82">
        <f>_xll.qlIndexFixing($X$21,$AB290,TRUE,_xll.ohTrigger(trigger))</f>
        <v>5.1188576664319403E-4</v>
      </c>
      <c r="AH290" s="43" t="e">
        <f>_xll.qlIndexFixing($X$6,$AB290,TRUE,trigger)</f>
        <v>#NUM!</v>
      </c>
      <c r="AI290" s="45" t="e">
        <f t="shared" si="22"/>
        <v>#NUM!</v>
      </c>
    </row>
    <row r="291" spans="27:35" x14ac:dyDescent="0.2">
      <c r="AA291" s="39" t="s">
        <v>86</v>
      </c>
      <c r="AB291" s="40">
        <f>_xll.qlInterestRateIndexFixingDate($X$21,AC291)</f>
        <v>42685</v>
      </c>
      <c r="AC291" s="40">
        <f>_xll.qlCalendarAdvance(calendar,$AC290,AA291,,,trigger)</f>
        <v>42689</v>
      </c>
      <c r="AD291" s="40">
        <f>_xll.qlInterestRateIndexMaturity($X$21,AC291,)</f>
        <v>42870</v>
      </c>
      <c r="AE291" s="43" t="e">
        <f>_xll.qlTenorBasisValue(TenorBasis6M,AC291,_xll.ohTrigger(trigger,$X$36))</f>
        <v>#NUM!</v>
      </c>
      <c r="AF291" s="82">
        <f t="shared" si="21"/>
        <v>5.1452458660567499E-4</v>
      </c>
      <c r="AG291" s="82">
        <f>_xll.qlIndexFixing($X$21,$AB291,TRUE,_xll.ohTrigger(trigger))</f>
        <v>5.1452458660567499E-4</v>
      </c>
      <c r="AH291" s="43" t="e">
        <f>_xll.qlIndexFixing($X$6,$AB291,TRUE,trigger)</f>
        <v>#NUM!</v>
      </c>
      <c r="AI291" s="45" t="e">
        <f t="shared" si="22"/>
        <v>#NUM!</v>
      </c>
    </row>
    <row r="292" spans="27:35" x14ac:dyDescent="0.2">
      <c r="AA292" s="39" t="s">
        <v>86</v>
      </c>
      <c r="AB292" s="40">
        <f>_xll.qlInterestRateIndexFixingDate($X$21,AC292)</f>
        <v>42688</v>
      </c>
      <c r="AC292" s="40">
        <f>_xll.qlCalendarAdvance(calendar,$AC291,AA292,,,trigger)</f>
        <v>42690</v>
      </c>
      <c r="AD292" s="40">
        <f>_xll.qlInterestRateIndexMaturity($X$21,AC292,)</f>
        <v>42871</v>
      </c>
      <c r="AE292" s="43" t="e">
        <f>_xll.qlTenorBasisValue(TenorBasis6M,AC292,_xll.ohTrigger(trigger,$X$36))</f>
        <v>#NUM!</v>
      </c>
      <c r="AF292" s="82">
        <f t="shared" si="21"/>
        <v>5.1701861647316489E-4</v>
      </c>
      <c r="AG292" s="82">
        <f>_xll.qlIndexFixing($X$21,$AB292,TRUE,_xll.ohTrigger(trigger))</f>
        <v>5.1701861647316489E-4</v>
      </c>
      <c r="AH292" s="43" t="e">
        <f>_xll.qlIndexFixing($X$6,$AB292,TRUE,trigger)</f>
        <v>#NUM!</v>
      </c>
      <c r="AI292" s="45" t="e">
        <f t="shared" si="22"/>
        <v>#NUM!</v>
      </c>
    </row>
    <row r="293" spans="27:35" x14ac:dyDescent="0.2">
      <c r="AA293" s="39" t="s">
        <v>86</v>
      </c>
      <c r="AB293" s="40">
        <f>_xll.qlInterestRateIndexFixingDate($X$21,AC293)</f>
        <v>42689</v>
      </c>
      <c r="AC293" s="40">
        <f>_xll.qlCalendarAdvance(calendar,$AC292,AA293,,,trigger)</f>
        <v>42691</v>
      </c>
      <c r="AD293" s="40">
        <f>_xll.qlInterestRateIndexMaturity($X$21,AC293,)</f>
        <v>42872</v>
      </c>
      <c r="AE293" s="43" t="e">
        <f>_xll.qlTenorBasisValue(TenorBasis6M,AC293,_xll.ohTrigger(trigger,$X$36))</f>
        <v>#NUM!</v>
      </c>
      <c r="AF293" s="82">
        <f t="shared" si="21"/>
        <v>5.1950778073836903E-4</v>
      </c>
      <c r="AG293" s="82">
        <f>_xll.qlIndexFixing($X$21,$AB293,TRUE,_xll.ohTrigger(trigger))</f>
        <v>5.1950778073836903E-4</v>
      </c>
      <c r="AH293" s="43" t="e">
        <f>_xll.qlIndexFixing($X$6,$AB293,TRUE,trigger)</f>
        <v>#NUM!</v>
      </c>
      <c r="AI293" s="45" t="e">
        <f t="shared" si="22"/>
        <v>#NUM!</v>
      </c>
    </row>
    <row r="294" spans="27:35" x14ac:dyDescent="0.2">
      <c r="AA294" s="39" t="s">
        <v>86</v>
      </c>
      <c r="AB294" s="40">
        <f>_xll.qlInterestRateIndexFixingDate($X$21,AC294)</f>
        <v>42690</v>
      </c>
      <c r="AC294" s="40">
        <f>_xll.qlCalendarAdvance(calendar,$AC293,AA294,,,trigger)</f>
        <v>42692</v>
      </c>
      <c r="AD294" s="40">
        <f>_xll.qlInterestRateIndexMaturity($X$21,AC294,)</f>
        <v>42873</v>
      </c>
      <c r="AE294" s="43" t="e">
        <f>_xll.qlTenorBasisValue(TenorBasis6M,AC294,_xll.ohTrigger(trigger,$X$36))</f>
        <v>#NUM!</v>
      </c>
      <c r="AF294" s="82">
        <f t="shared" si="21"/>
        <v>5.2199572657269223E-4</v>
      </c>
      <c r="AG294" s="82">
        <f>_xll.qlIndexFixing($X$21,$AB294,TRUE,_xll.ohTrigger(trigger))</f>
        <v>5.2199572657269223E-4</v>
      </c>
      <c r="AH294" s="43" t="e">
        <f>_xll.qlIndexFixing($X$6,$AB294,TRUE,trigger)</f>
        <v>#NUM!</v>
      </c>
      <c r="AI294" s="45" t="e">
        <f t="shared" si="22"/>
        <v>#NUM!</v>
      </c>
    </row>
    <row r="295" spans="27:35" x14ac:dyDescent="0.2">
      <c r="AA295" s="39" t="s">
        <v>86</v>
      </c>
      <c r="AB295" s="40">
        <f>_xll.qlInterestRateIndexFixingDate($X$21,AC295)</f>
        <v>42691</v>
      </c>
      <c r="AC295" s="40">
        <f>_xll.qlCalendarAdvance(calendar,$AC294,AA295,,,trigger)</f>
        <v>42695</v>
      </c>
      <c r="AD295" s="40">
        <f>_xll.qlInterestRateIndexMaturity($X$21,AC295,)</f>
        <v>42877</v>
      </c>
      <c r="AE295" s="43" t="e">
        <f>_xll.qlTenorBasisValue(TenorBasis6M,AC295,_xll.ohTrigger(trigger,$X$36))</f>
        <v>#NUM!</v>
      </c>
      <c r="AF295" s="82">
        <f t="shared" si="21"/>
        <v>5.293975386708264E-4</v>
      </c>
      <c r="AG295" s="82">
        <f>_xll.qlIndexFixing($X$21,$AB295,TRUE,_xll.ohTrigger(trigger))</f>
        <v>5.293975386708264E-4</v>
      </c>
      <c r="AH295" s="43" t="e">
        <f>_xll.qlIndexFixing($X$6,$AB295,TRUE,trigger)</f>
        <v>#NUM!</v>
      </c>
      <c r="AI295" s="45" t="e">
        <f t="shared" si="22"/>
        <v>#NUM!</v>
      </c>
    </row>
    <row r="296" spans="27:35" x14ac:dyDescent="0.2">
      <c r="AA296" s="39" t="s">
        <v>86</v>
      </c>
      <c r="AB296" s="40">
        <f>_xll.qlInterestRateIndexFixingDate($X$21,AC296)</f>
        <v>42692</v>
      </c>
      <c r="AC296" s="40">
        <f>_xll.qlCalendarAdvance(calendar,$AC295,AA296,,,trigger)</f>
        <v>42696</v>
      </c>
      <c r="AD296" s="40">
        <f>_xll.qlInterestRateIndexMaturity($X$21,AC296,)</f>
        <v>42877</v>
      </c>
      <c r="AE296" s="43" t="e">
        <f>_xll.qlTenorBasisValue(TenorBasis6M,AC296,_xll.ohTrigger(trigger,$X$36))</f>
        <v>#NUM!</v>
      </c>
      <c r="AF296" s="82">
        <f t="shared" si="21"/>
        <v>5.3200826965992334E-4</v>
      </c>
      <c r="AG296" s="82">
        <f>_xll.qlIndexFixing($X$21,$AB296,TRUE,_xll.ohTrigger(trigger))</f>
        <v>5.3200826965992334E-4</v>
      </c>
      <c r="AH296" s="43" t="e">
        <f>_xll.qlIndexFixing($X$6,$AB296,TRUE,trigger)</f>
        <v>#NUM!</v>
      </c>
      <c r="AI296" s="45" t="e">
        <f t="shared" si="22"/>
        <v>#NUM!</v>
      </c>
    </row>
    <row r="297" spans="27:35" x14ac:dyDescent="0.2">
      <c r="AA297" s="39" t="s">
        <v>86</v>
      </c>
      <c r="AB297" s="40">
        <f>_xll.qlInterestRateIndexFixingDate($X$21,AC297)</f>
        <v>42695</v>
      </c>
      <c r="AC297" s="40">
        <f>_xll.qlCalendarAdvance(calendar,$AC296,AA297,,,trigger)</f>
        <v>42697</v>
      </c>
      <c r="AD297" s="40">
        <f>_xll.qlInterestRateIndexMaturity($X$21,AC297,)</f>
        <v>42878</v>
      </c>
      <c r="AE297" s="43" t="e">
        <f>_xll.qlTenorBasisValue(TenorBasis6M,AC297,_xll.ohTrigger(trigger,$X$36))</f>
        <v>#NUM!</v>
      </c>
      <c r="AF297" s="82">
        <f t="shared" si="21"/>
        <v>5.3454483154642489E-4</v>
      </c>
      <c r="AG297" s="82">
        <f>_xll.qlIndexFixing($X$21,$AB297,TRUE,_xll.ohTrigger(trigger))</f>
        <v>5.3454483154642489E-4</v>
      </c>
      <c r="AH297" s="43" t="e">
        <f>_xll.qlIndexFixing($X$6,$AB297,TRUE,trigger)</f>
        <v>#NUM!</v>
      </c>
      <c r="AI297" s="45" t="e">
        <f t="shared" si="22"/>
        <v>#NUM!</v>
      </c>
    </row>
    <row r="298" spans="27:35" x14ac:dyDescent="0.2">
      <c r="AA298" s="39" t="s">
        <v>86</v>
      </c>
      <c r="AB298" s="40">
        <f>_xll.qlInterestRateIndexFixingDate($X$21,AC298)</f>
        <v>42696</v>
      </c>
      <c r="AC298" s="40">
        <f>_xll.qlCalendarAdvance(calendar,$AC297,AA298,,,trigger)</f>
        <v>42698</v>
      </c>
      <c r="AD298" s="40">
        <f>_xll.qlInterestRateIndexMaturity($X$21,AC298,)</f>
        <v>42879</v>
      </c>
      <c r="AE298" s="43" t="e">
        <f>_xll.qlTenorBasisValue(TenorBasis6M,AC298,_xll.ohTrigger(trigger,$X$36))</f>
        <v>#NUM!</v>
      </c>
      <c r="AF298" s="82">
        <f t="shared" si="21"/>
        <v>5.371020584155798E-4</v>
      </c>
      <c r="AG298" s="82">
        <f>_xll.qlIndexFixing($X$21,$AB298,TRUE,_xll.ohTrigger(trigger))</f>
        <v>5.371020584155798E-4</v>
      </c>
      <c r="AH298" s="43" t="e">
        <f>_xll.qlIndexFixing($X$6,$AB298,TRUE,trigger)</f>
        <v>#NUM!</v>
      </c>
      <c r="AI298" s="45" t="e">
        <f t="shared" si="22"/>
        <v>#NUM!</v>
      </c>
    </row>
    <row r="299" spans="27:35" x14ac:dyDescent="0.2">
      <c r="AA299" s="39" t="s">
        <v>86</v>
      </c>
      <c r="AB299" s="40">
        <f>_xll.qlInterestRateIndexFixingDate($X$21,AC299)</f>
        <v>42697</v>
      </c>
      <c r="AC299" s="40">
        <f>_xll.qlCalendarAdvance(calendar,$AC298,AA299,,,trigger)</f>
        <v>42699</v>
      </c>
      <c r="AD299" s="40">
        <f>_xll.qlInterestRateIndexMaturity($X$21,AC299,)</f>
        <v>42880</v>
      </c>
      <c r="AE299" s="43" t="e">
        <f>_xll.qlTenorBasisValue(TenorBasis6M,AC299,_xll.ohTrigger(trigger,$X$36))</f>
        <v>#NUM!</v>
      </c>
      <c r="AF299" s="82">
        <f t="shared" si="21"/>
        <v>5.3968359756863347E-4</v>
      </c>
      <c r="AG299" s="82">
        <f>_xll.qlIndexFixing($X$21,$AB299,TRUE,_xll.ohTrigger(trigger))</f>
        <v>5.3968359756863347E-4</v>
      </c>
      <c r="AH299" s="43" t="e">
        <f>_xll.qlIndexFixing($X$6,$AB299,TRUE,trigger)</f>
        <v>#NUM!</v>
      </c>
      <c r="AI299" s="45" t="e">
        <f t="shared" si="22"/>
        <v>#NUM!</v>
      </c>
    </row>
    <row r="300" spans="27:35" x14ac:dyDescent="0.2">
      <c r="AA300" s="39" t="s">
        <v>86</v>
      </c>
      <c r="AB300" s="40">
        <f>_xll.qlInterestRateIndexFixingDate($X$21,AC300)</f>
        <v>42698</v>
      </c>
      <c r="AC300" s="40">
        <f>_xll.qlCalendarAdvance(calendar,$AC299,AA300,,,trigger)</f>
        <v>42702</v>
      </c>
      <c r="AD300" s="40">
        <f>_xll.qlInterestRateIndexMaturity($X$21,AC300,)</f>
        <v>42884</v>
      </c>
      <c r="AE300" s="43" t="e">
        <f>_xll.qlTenorBasisValue(TenorBasis6M,AC300,_xll.ohTrigger(trigger,$X$36))</f>
        <v>#NUM!</v>
      </c>
      <c r="AF300" s="82">
        <f t="shared" si="21"/>
        <v>5.4819873072986525E-4</v>
      </c>
      <c r="AG300" s="82">
        <f>_xll.qlIndexFixing($X$21,$AB300,TRUE,_xll.ohTrigger(trigger))</f>
        <v>5.4819873072986525E-4</v>
      </c>
      <c r="AH300" s="43" t="e">
        <f>_xll.qlIndexFixing($X$6,$AB300,TRUE,trigger)</f>
        <v>#NUM!</v>
      </c>
      <c r="AI300" s="45" t="e">
        <f t="shared" si="22"/>
        <v>#NUM!</v>
      </c>
    </row>
    <row r="301" spans="27:35" x14ac:dyDescent="0.2">
      <c r="AA301" s="39" t="s">
        <v>86</v>
      </c>
      <c r="AB301" s="40">
        <f>_xll.qlInterestRateIndexFixingDate($X$21,AC301)</f>
        <v>42699</v>
      </c>
      <c r="AC301" s="40">
        <f>_xll.qlCalendarAdvance(calendar,$AC300,AA301,,,trigger)</f>
        <v>42703</v>
      </c>
      <c r="AD301" s="40">
        <f>_xll.qlInterestRateIndexMaturity($X$21,AC301,)</f>
        <v>42884</v>
      </c>
      <c r="AE301" s="43" t="e">
        <f>_xll.qlTenorBasisValue(TenorBasis6M,AC301,_xll.ohTrigger(trigger,$X$36))</f>
        <v>#NUM!</v>
      </c>
      <c r="AF301" s="82">
        <f t="shared" si="21"/>
        <v>5.5032582374959778E-4</v>
      </c>
      <c r="AG301" s="82">
        <f>_xll.qlIndexFixing($X$21,$AB301,TRUE,_xll.ohTrigger(trigger))</f>
        <v>5.5032582374959778E-4</v>
      </c>
      <c r="AH301" s="43" t="e">
        <f>_xll.qlIndexFixing($X$6,$AB301,TRUE,trigger)</f>
        <v>#NUM!</v>
      </c>
      <c r="AI301" s="45" t="e">
        <f t="shared" si="22"/>
        <v>#NUM!</v>
      </c>
    </row>
    <row r="302" spans="27:35" x14ac:dyDescent="0.2">
      <c r="AA302" s="39" t="s">
        <v>86</v>
      </c>
      <c r="AB302" s="40">
        <f>_xll.qlInterestRateIndexFixingDate($X$21,AC302)</f>
        <v>42702</v>
      </c>
      <c r="AC302" s="40">
        <f>_xll.qlCalendarAdvance(calendar,$AC301,AA302,,,trigger)</f>
        <v>42704</v>
      </c>
      <c r="AD302" s="40">
        <f>_xll.qlInterestRateIndexMaturity($X$21,AC302,)</f>
        <v>42886</v>
      </c>
      <c r="AE302" s="43" t="e">
        <f>_xll.qlTenorBasisValue(TenorBasis6M,AC302,_xll.ohTrigger(trigger,$X$36))</f>
        <v>#NUM!</v>
      </c>
      <c r="AF302" s="82">
        <f t="shared" si="21"/>
        <v>5.5398144347939128E-4</v>
      </c>
      <c r="AG302" s="82">
        <f>_xll.qlIndexFixing($X$21,$AB302,TRUE,_xll.ohTrigger(trigger))</f>
        <v>5.5398144347939128E-4</v>
      </c>
      <c r="AH302" s="43" t="e">
        <f>_xll.qlIndexFixing($X$6,$AB302,TRUE,trigger)</f>
        <v>#NUM!</v>
      </c>
      <c r="AI302" s="45" t="e">
        <f t="shared" si="22"/>
        <v>#NUM!</v>
      </c>
    </row>
    <row r="303" spans="27:35" x14ac:dyDescent="0.2">
      <c r="AA303" s="39" t="s">
        <v>86</v>
      </c>
      <c r="AB303" s="40">
        <f>_xll.qlInterestRateIndexFixingDate($X$21,AC303)</f>
        <v>42703</v>
      </c>
      <c r="AC303" s="40">
        <f>_xll.qlCalendarAdvance(calendar,$AC302,AA303,,,trigger)</f>
        <v>42705</v>
      </c>
      <c r="AD303" s="40">
        <f>_xll.qlInterestRateIndexMaturity($X$21,AC303,)</f>
        <v>42887</v>
      </c>
      <c r="AE303" s="43" t="e">
        <f>_xll.qlTenorBasisValue(TenorBasis6M,AC303,_xll.ohTrigger(trigger,$X$36))</f>
        <v>#NUM!</v>
      </c>
      <c r="AF303" s="82">
        <f t="shared" si="21"/>
        <v>5.5695942752600331E-4</v>
      </c>
      <c r="AG303" s="82">
        <f>_xll.qlIndexFixing($X$21,$AB303,TRUE,_xll.ohTrigger(trigger))</f>
        <v>5.5695942752600331E-4</v>
      </c>
      <c r="AH303" s="43" t="e">
        <f>_xll.qlIndexFixing($X$6,$AB303,TRUE,trigger)</f>
        <v>#NUM!</v>
      </c>
      <c r="AI303" s="45" t="e">
        <f t="shared" si="22"/>
        <v>#NUM!</v>
      </c>
    </row>
    <row r="304" spans="27:35" x14ac:dyDescent="0.2">
      <c r="AA304" s="39" t="s">
        <v>86</v>
      </c>
      <c r="AB304" s="40">
        <f>_xll.qlInterestRateIndexFixingDate($X$21,AC304)</f>
        <v>42704</v>
      </c>
      <c r="AC304" s="40">
        <f>_xll.qlCalendarAdvance(calendar,$AC303,AA304,,,trigger)</f>
        <v>42706</v>
      </c>
      <c r="AD304" s="40">
        <f>_xll.qlInterestRateIndexMaturity($X$21,AC304,)</f>
        <v>42888</v>
      </c>
      <c r="AE304" s="43" t="e">
        <f>_xll.qlTenorBasisValue(TenorBasis6M,AC304,_xll.ohTrigger(trigger,$X$36))</f>
        <v>#NUM!</v>
      </c>
      <c r="AF304" s="82">
        <f t="shared" si="21"/>
        <v>5.599999999998036E-4</v>
      </c>
      <c r="AG304" s="82">
        <f>_xll.qlIndexFixing($X$21,$AB304,TRUE,_xll.ohTrigger(trigger))</f>
        <v>5.599999999998036E-4</v>
      </c>
      <c r="AH304" s="43" t="e">
        <f>_xll.qlIndexFixing($X$6,$AB304,TRUE,trigger)</f>
        <v>#NUM!</v>
      </c>
      <c r="AI304" s="45" t="e">
        <f t="shared" si="22"/>
        <v>#NUM!</v>
      </c>
    </row>
    <row r="305" spans="27:35" x14ac:dyDescent="0.2">
      <c r="AA305" s="39" t="s">
        <v>86</v>
      </c>
      <c r="AB305" s="40">
        <f>_xll.qlInterestRateIndexFixingDate($X$21,AC305)</f>
        <v>42705</v>
      </c>
      <c r="AC305" s="40">
        <f>_xll.qlCalendarAdvance(calendar,$AC304,AA305,,,trigger)</f>
        <v>42709</v>
      </c>
      <c r="AD305" s="40">
        <f>_xll.qlInterestRateIndexMaturity($X$21,AC305,)</f>
        <v>42891</v>
      </c>
      <c r="AE305" s="43" t="e">
        <f>_xll.qlTenorBasisValue(TenorBasis6M,AC305,_xll.ohTrigger(trigger,$X$36))</f>
        <v>#NUM!</v>
      </c>
      <c r="AF305" s="82">
        <f t="shared" si="21"/>
        <v>5.6950467015578284E-4</v>
      </c>
      <c r="AG305" s="82">
        <f>_xll.qlIndexFixing($X$21,$AB305,TRUE,_xll.ohTrigger(trigger))</f>
        <v>5.6950467015578284E-4</v>
      </c>
      <c r="AH305" s="43" t="e">
        <f>_xll.qlIndexFixing($X$6,$AB305,TRUE,trigger)</f>
        <v>#NUM!</v>
      </c>
      <c r="AI305" s="45" t="e">
        <f t="shared" si="22"/>
        <v>#NUM!</v>
      </c>
    </row>
    <row r="306" spans="27:35" x14ac:dyDescent="0.2">
      <c r="AA306" s="39" t="s">
        <v>86</v>
      </c>
      <c r="AB306" s="40">
        <f>_xll.qlInterestRateIndexFixingDate($X$21,AC306)</f>
        <v>42706</v>
      </c>
      <c r="AC306" s="40">
        <f>_xll.qlCalendarAdvance(calendar,$AC305,AA306,,,trigger)</f>
        <v>42710</v>
      </c>
      <c r="AD306" s="40">
        <f>_xll.qlInterestRateIndexMaturity($X$21,AC306,)</f>
        <v>42892</v>
      </c>
      <c r="AE306" s="43" t="e">
        <f>_xll.qlTenorBasisValue(TenorBasis6M,AC306,_xll.ohTrigger(trigger,$X$36))</f>
        <v>#NUM!</v>
      </c>
      <c r="AF306" s="82">
        <f t="shared" si="21"/>
        <v>5.7279233218718892E-4</v>
      </c>
      <c r="AG306" s="82">
        <f>_xll.qlIndexFixing($X$21,$AB306,TRUE,_xll.ohTrigger(trigger))</f>
        <v>5.7279233218718892E-4</v>
      </c>
      <c r="AH306" s="43" t="e">
        <f>_xll.qlIndexFixing($X$6,$AB306,TRUE,trigger)</f>
        <v>#NUM!</v>
      </c>
      <c r="AI306" s="45" t="e">
        <f t="shared" si="22"/>
        <v>#NUM!</v>
      </c>
    </row>
    <row r="307" spans="27:35" x14ac:dyDescent="0.2">
      <c r="AA307" s="39" t="s">
        <v>86</v>
      </c>
      <c r="AB307" s="40">
        <f>_xll.qlInterestRateIndexFixingDate($X$21,AC307)</f>
        <v>42709</v>
      </c>
      <c r="AC307" s="40">
        <f>_xll.qlCalendarAdvance(calendar,$AC306,AA307,,,trigger)</f>
        <v>42711</v>
      </c>
      <c r="AD307" s="40">
        <f>_xll.qlInterestRateIndexMaturity($X$21,AC307,)</f>
        <v>42893</v>
      </c>
      <c r="AE307" s="43" t="e">
        <f>_xll.qlTenorBasisValue(TenorBasis6M,AC307,_xll.ohTrigger(trigger,$X$36))</f>
        <v>#NUM!</v>
      </c>
      <c r="AF307" s="82">
        <f t="shared" si="21"/>
        <v>5.7613507306293751E-4</v>
      </c>
      <c r="AG307" s="82">
        <f>_xll.qlIndexFixing($X$21,$AB307,TRUE,_xll.ohTrigger(trigger))</f>
        <v>5.7613507306293751E-4</v>
      </c>
      <c r="AH307" s="43" t="e">
        <f>_xll.qlIndexFixing($X$6,$AB307,TRUE,trigger)</f>
        <v>#NUM!</v>
      </c>
      <c r="AI307" s="45" t="e">
        <f t="shared" si="22"/>
        <v>#NUM!</v>
      </c>
    </row>
    <row r="308" spans="27:35" x14ac:dyDescent="0.2">
      <c r="AA308" s="39" t="s">
        <v>86</v>
      </c>
      <c r="AB308" s="40">
        <f>_xll.qlInterestRateIndexFixingDate($X$21,AC308)</f>
        <v>42710</v>
      </c>
      <c r="AC308" s="40">
        <f>_xll.qlCalendarAdvance(calendar,$AC307,AA308,,,trigger)</f>
        <v>42712</v>
      </c>
      <c r="AD308" s="40">
        <f>_xll.qlInterestRateIndexMaturity($X$21,AC308,)</f>
        <v>42894</v>
      </c>
      <c r="AE308" s="43" t="e">
        <f>_xll.qlTenorBasisValue(TenorBasis6M,AC308,_xll.ohTrigger(trigger,$X$36))</f>
        <v>#NUM!</v>
      </c>
      <c r="AF308" s="82">
        <f t="shared" si="21"/>
        <v>5.7953010847529925E-4</v>
      </c>
      <c r="AG308" s="82">
        <f>_xll.qlIndexFixing($X$21,$AB308,TRUE,_xll.ohTrigger(trigger))</f>
        <v>5.7953010847529925E-4</v>
      </c>
      <c r="AH308" s="43" t="e">
        <f>_xll.qlIndexFixing($X$6,$AB308,TRUE,trigger)</f>
        <v>#NUM!</v>
      </c>
      <c r="AI308" s="45" t="e">
        <f t="shared" si="22"/>
        <v>#NUM!</v>
      </c>
    </row>
    <row r="309" spans="27:35" x14ac:dyDescent="0.2">
      <c r="AA309" s="39" t="s">
        <v>86</v>
      </c>
      <c r="AB309" s="40">
        <f>_xll.qlInterestRateIndexFixingDate($X$21,AC309)</f>
        <v>42711</v>
      </c>
      <c r="AC309" s="40">
        <f>_xll.qlCalendarAdvance(calendar,$AC308,AA309,,,trigger)</f>
        <v>42713</v>
      </c>
      <c r="AD309" s="40">
        <f>_xll.qlInterestRateIndexMaturity($X$21,AC309,)</f>
        <v>42895</v>
      </c>
      <c r="AE309" s="43" t="e">
        <f>_xll.qlTenorBasisValue(TenorBasis6M,AC309,_xll.ohTrigger(trigger,$X$36))</f>
        <v>#NUM!</v>
      </c>
      <c r="AF309" s="82">
        <f t="shared" si="21"/>
        <v>5.8297465410248994E-4</v>
      </c>
      <c r="AG309" s="82">
        <f>_xll.qlIndexFixing($X$21,$AB309,TRUE,_xll.ohTrigger(trigger))</f>
        <v>5.8297465410248994E-4</v>
      </c>
      <c r="AH309" s="43" t="e">
        <f>_xll.qlIndexFixing($X$6,$AB309,TRUE,trigger)</f>
        <v>#NUM!</v>
      </c>
      <c r="AI309" s="45" t="e">
        <f t="shared" si="22"/>
        <v>#NUM!</v>
      </c>
    </row>
    <row r="310" spans="27:35" x14ac:dyDescent="0.2">
      <c r="AA310" s="39" t="s">
        <v>86</v>
      </c>
      <c r="AB310" s="40">
        <f>_xll.qlInterestRateIndexFixingDate($X$21,AC310)</f>
        <v>42712</v>
      </c>
      <c r="AC310" s="40">
        <f>_xll.qlCalendarAdvance(calendar,$AC309,AA310,,,trigger)</f>
        <v>42716</v>
      </c>
      <c r="AD310" s="40">
        <f>_xll.qlInterestRateIndexMaturity($X$21,AC310,)</f>
        <v>42898</v>
      </c>
      <c r="AE310" s="43" t="e">
        <f>_xll.qlTenorBasisValue(TenorBasis6M,AC310,_xll.ohTrigger(trigger,$X$36))</f>
        <v>#NUM!</v>
      </c>
      <c r="AF310" s="82">
        <f t="shared" si="21"/>
        <v>5.9357750880396746E-4</v>
      </c>
      <c r="AG310" s="82">
        <f>_xll.qlIndexFixing($X$21,$AB310,TRUE,_xll.ohTrigger(trigger))</f>
        <v>5.9357750880396746E-4</v>
      </c>
      <c r="AH310" s="43" t="e">
        <f>_xll.qlIndexFixing($X$6,$AB310,TRUE,trigger)</f>
        <v>#NUM!</v>
      </c>
      <c r="AI310" s="45" t="e">
        <f t="shared" si="22"/>
        <v>#NUM!</v>
      </c>
    </row>
    <row r="311" spans="27:35" x14ac:dyDescent="0.2">
      <c r="AA311" s="39" t="s">
        <v>86</v>
      </c>
      <c r="AB311" s="40">
        <f>_xll.qlInterestRateIndexFixingDate($X$21,AC311)</f>
        <v>42713</v>
      </c>
      <c r="AC311" s="40">
        <f>_xll.qlCalendarAdvance(calendar,$AC310,AA311,,,trigger)</f>
        <v>42717</v>
      </c>
      <c r="AD311" s="40">
        <f>_xll.qlInterestRateIndexMaturity($X$21,AC311,)</f>
        <v>42899</v>
      </c>
      <c r="AE311" s="43" t="e">
        <f>_xll.qlTenorBasisValue(TenorBasis6M,AC311,_xll.ohTrigger(trigger,$X$36))</f>
        <v>#NUM!</v>
      </c>
      <c r="AF311" s="82">
        <f t="shared" si="21"/>
        <v>5.9719225174103012E-4</v>
      </c>
      <c r="AG311" s="82">
        <f>_xll.qlIndexFixing($X$21,$AB311,TRUE,_xll.ohTrigger(trigger))</f>
        <v>5.9719225174103012E-4</v>
      </c>
      <c r="AH311" s="43" t="e">
        <f>_xll.qlIndexFixing($X$6,$AB311,TRUE,trigger)</f>
        <v>#NUM!</v>
      </c>
      <c r="AI311" s="45" t="e">
        <f t="shared" si="22"/>
        <v>#NUM!</v>
      </c>
    </row>
    <row r="312" spans="27:35" x14ac:dyDescent="0.2">
      <c r="AA312" s="39" t="s">
        <v>86</v>
      </c>
      <c r="AB312" s="40">
        <f>_xll.qlInterestRateIndexFixingDate($X$21,AC312)</f>
        <v>42716</v>
      </c>
      <c r="AC312" s="40">
        <f>_xll.qlCalendarAdvance(calendar,$AC311,AA312,,,trigger)</f>
        <v>42718</v>
      </c>
      <c r="AD312" s="40">
        <f>_xll.qlInterestRateIndexMaturity($X$21,AC312,)</f>
        <v>42900</v>
      </c>
      <c r="AE312" s="43" t="e">
        <f>_xll.qlTenorBasisValue(TenorBasis6M,AC312,_xll.ohTrigger(trigger,$X$36))</f>
        <v>#NUM!</v>
      </c>
      <c r="AF312" s="82">
        <f t="shared" si="21"/>
        <v>6.0084258303321283E-4</v>
      </c>
      <c r="AG312" s="82">
        <f>_xll.qlIndexFixing($X$21,$AB312,TRUE,_xll.ohTrigger(trigger))</f>
        <v>6.0084258303321283E-4</v>
      </c>
      <c r="AH312" s="43" t="e">
        <f>_xll.qlIndexFixing($X$6,$AB312,TRUE,trigger)</f>
        <v>#NUM!</v>
      </c>
      <c r="AI312" s="45" t="e">
        <f t="shared" si="22"/>
        <v>#NUM!</v>
      </c>
    </row>
    <row r="313" spans="27:35" x14ac:dyDescent="0.2">
      <c r="AA313" s="39" t="s">
        <v>86</v>
      </c>
      <c r="AB313" s="40">
        <f>_xll.qlInterestRateIndexFixingDate($X$21,AC313)</f>
        <v>42717</v>
      </c>
      <c r="AC313" s="40">
        <f>_xll.qlCalendarAdvance(calendar,$AC312,AA313,,,trigger)</f>
        <v>42719</v>
      </c>
      <c r="AD313" s="40">
        <f>_xll.qlInterestRateIndexMaturity($X$21,AC313,)</f>
        <v>42901</v>
      </c>
      <c r="AE313" s="43" t="e">
        <f>_xll.qlTenorBasisValue(TenorBasis6M,AC313,_xll.ohTrigger(trigger,$X$36))</f>
        <v>#NUM!</v>
      </c>
      <c r="AF313" s="82">
        <f t="shared" si="21"/>
        <v>6.0452571825595641E-4</v>
      </c>
      <c r="AG313" s="82">
        <f>_xll.qlIndexFixing($X$21,$AB313,TRUE,_xll.ohTrigger(trigger))</f>
        <v>6.0452571825595641E-4</v>
      </c>
      <c r="AH313" s="43" t="e">
        <f>_xll.qlIndexFixing($X$6,$AB313,TRUE,trigger)</f>
        <v>#NUM!</v>
      </c>
      <c r="AI313" s="45" t="e">
        <f t="shared" si="22"/>
        <v>#NUM!</v>
      </c>
    </row>
    <row r="314" spans="27:35" x14ac:dyDescent="0.2">
      <c r="AA314" s="39" t="s">
        <v>86</v>
      </c>
      <c r="AB314" s="40">
        <f>_xll.qlInterestRateIndexFixingDate($X$21,AC314)</f>
        <v>42718</v>
      </c>
      <c r="AC314" s="40">
        <f>_xll.qlCalendarAdvance(calendar,$AC313,AA314,,,trigger)</f>
        <v>42720</v>
      </c>
      <c r="AD314" s="40">
        <f>_xll.qlInterestRateIndexMaturity($X$21,AC314,)</f>
        <v>42902</v>
      </c>
      <c r="AE314" s="43" t="e">
        <f>_xll.qlTenorBasisValue(TenorBasis6M,AC314,_xll.ohTrigger(trigger,$X$36))</f>
        <v>#NUM!</v>
      </c>
      <c r="AF314" s="82">
        <f t="shared" si="21"/>
        <v>6.0823887296449831E-4</v>
      </c>
      <c r="AG314" s="82">
        <f>_xll.qlIndexFixing($X$21,$AB314,TRUE,_xll.ohTrigger(trigger))</f>
        <v>6.0823887296449831E-4</v>
      </c>
      <c r="AH314" s="43" t="e">
        <f>_xll.qlIndexFixing($X$6,$AB314,TRUE,trigger)</f>
        <v>#NUM!</v>
      </c>
      <c r="AI314" s="45" t="e">
        <f t="shared" si="22"/>
        <v>#NUM!</v>
      </c>
    </row>
    <row r="315" spans="27:35" x14ac:dyDescent="0.2">
      <c r="AA315" s="39" t="s">
        <v>86</v>
      </c>
      <c r="AB315" s="40">
        <f>_xll.qlInterestRateIndexFixingDate($X$21,AC315)</f>
        <v>42719</v>
      </c>
      <c r="AC315" s="40">
        <f>_xll.qlCalendarAdvance(calendar,$AC314,AA315,,,trigger)</f>
        <v>42723</v>
      </c>
      <c r="AD315" s="40">
        <f>_xll.qlInterestRateIndexMaturity($X$21,AC315,)</f>
        <v>42905</v>
      </c>
      <c r="AE315" s="43" t="e">
        <f>_xll.qlTenorBasisValue(TenorBasis6M,AC315,_xll.ohTrigger(trigger,$X$36))</f>
        <v>#NUM!</v>
      </c>
      <c r="AF315" s="82">
        <f t="shared" si="21"/>
        <v>6.1953060927136174E-4</v>
      </c>
      <c r="AG315" s="82">
        <f>_xll.qlIndexFixing($X$21,$AB315,TRUE,_xll.ohTrigger(trigger))</f>
        <v>6.1953060927136174E-4</v>
      </c>
      <c r="AH315" s="43" t="e">
        <f>_xll.qlIndexFixing($X$6,$AB315,TRUE,trigger)</f>
        <v>#NUM!</v>
      </c>
      <c r="AI315" s="45" t="e">
        <f t="shared" si="22"/>
        <v>#NUM!</v>
      </c>
    </row>
    <row r="316" spans="27:35" x14ac:dyDescent="0.2">
      <c r="AA316" s="39" t="s">
        <v>86</v>
      </c>
      <c r="AB316" s="40">
        <f>_xll.qlInterestRateIndexFixingDate($X$21,AC316)</f>
        <v>42720</v>
      </c>
      <c r="AC316" s="40">
        <f>_xll.qlCalendarAdvance(calendar,$AC315,AA316,,,trigger)</f>
        <v>42724</v>
      </c>
      <c r="AD316" s="40">
        <f>_xll.qlInterestRateIndexMaturity($X$21,AC316,)</f>
        <v>42906</v>
      </c>
      <c r="AE316" s="43" t="e">
        <f>_xll.qlTenorBasisValue(TenorBasis6M,AC316,_xll.ohTrigger(trigger,$X$36))</f>
        <v>#NUM!</v>
      </c>
      <c r="AF316" s="82">
        <f t="shared" si="21"/>
        <v>6.2333599708808748E-4</v>
      </c>
      <c r="AG316" s="82">
        <f>_xll.qlIndexFixing($X$21,$AB316,TRUE,_xll.ohTrigger(trigger))</f>
        <v>6.2333599708808748E-4</v>
      </c>
      <c r="AH316" s="43" t="e">
        <f>_xll.qlIndexFixing($X$6,$AB316,TRUE,trigger)</f>
        <v>#NUM!</v>
      </c>
      <c r="AI316" s="45" t="e">
        <f t="shared" si="22"/>
        <v>#NUM!</v>
      </c>
    </row>
    <row r="317" spans="27:35" x14ac:dyDescent="0.2">
      <c r="AA317" s="39" t="s">
        <v>86</v>
      </c>
      <c r="AB317" s="40">
        <f>_xll.qlInterestRateIndexFixingDate($X$21,AC317)</f>
        <v>42723</v>
      </c>
      <c r="AC317" s="40">
        <f>_xll.qlCalendarAdvance(calendar,$AC316,AA317,,,trigger)</f>
        <v>42725</v>
      </c>
      <c r="AD317" s="40">
        <f>_xll.qlInterestRateIndexMaturity($X$21,AC317,)</f>
        <v>42907</v>
      </c>
      <c r="AE317" s="43" t="e">
        <f>_xll.qlTenorBasisValue(TenorBasis6M,AC317,_xll.ohTrigger(trigger,$X$36))</f>
        <v>#NUM!</v>
      </c>
      <c r="AF317" s="82">
        <f t="shared" si="21"/>
        <v>6.2715748187121051E-4</v>
      </c>
      <c r="AG317" s="82">
        <f>_xll.qlIndexFixing($X$21,$AB317,TRUE,_xll.ohTrigger(trigger))</f>
        <v>6.2715748187121051E-4</v>
      </c>
      <c r="AH317" s="43" t="e">
        <f>_xll.qlIndexFixing($X$6,$AB317,TRUE,trigger)</f>
        <v>#NUM!</v>
      </c>
      <c r="AI317" s="45" t="e">
        <f t="shared" si="22"/>
        <v>#NUM!</v>
      </c>
    </row>
    <row r="318" spans="27:35" x14ac:dyDescent="0.2">
      <c r="AA318" s="39" t="s">
        <v>86</v>
      </c>
      <c r="AB318" s="40">
        <f>_xll.qlInterestRateIndexFixingDate($X$21,AC318)</f>
        <v>42724</v>
      </c>
      <c r="AC318" s="40">
        <f>_xll.qlCalendarAdvance(calendar,$AC317,AA318,,,trigger)</f>
        <v>42726</v>
      </c>
      <c r="AD318" s="40">
        <f>_xll.qlInterestRateIndexMaturity($X$21,AC318,)</f>
        <v>42908</v>
      </c>
      <c r="AE318" s="43" t="e">
        <f>_xll.qlTenorBasisValue(TenorBasis6M,AC318,_xll.ohTrigger(trigger,$X$36))</f>
        <v>#NUM!</v>
      </c>
      <c r="AF318" s="82">
        <f t="shared" si="21"/>
        <v>6.3099227905430715E-4</v>
      </c>
      <c r="AG318" s="82">
        <f>_xll.qlIndexFixing($X$21,$AB318,TRUE,_xll.ohTrigger(trigger))</f>
        <v>6.3099227905430715E-4</v>
      </c>
      <c r="AH318" s="43" t="e">
        <f>_xll.qlIndexFixing($X$6,$AB318,TRUE,trigger)</f>
        <v>#NUM!</v>
      </c>
      <c r="AI318" s="45" t="e">
        <f t="shared" si="22"/>
        <v>#NUM!</v>
      </c>
    </row>
    <row r="319" spans="27:35" x14ac:dyDescent="0.2">
      <c r="AA319" s="39" t="s">
        <v>86</v>
      </c>
      <c r="AB319" s="40">
        <f>_xll.qlInterestRateIndexFixingDate($X$21,AC319)</f>
        <v>42725</v>
      </c>
      <c r="AC319" s="40">
        <f>_xll.qlCalendarAdvance(calendar,$AC318,AA319,,,trigger)</f>
        <v>42727</v>
      </c>
      <c r="AD319" s="40">
        <f>_xll.qlInterestRateIndexMaturity($X$21,AC319,)</f>
        <v>42909</v>
      </c>
      <c r="AE319" s="43" t="e">
        <f>_xll.qlTenorBasisValue(TenorBasis6M,AC319,_xll.ohTrigger(trigger,$X$36))</f>
        <v>#NUM!</v>
      </c>
      <c r="AF319" s="82">
        <f t="shared" si="21"/>
        <v>6.3483760405031082E-4</v>
      </c>
      <c r="AG319" s="82">
        <f>_xll.qlIndexFixing($X$21,$AB319,TRUE,_xll.ohTrigger(trigger))</f>
        <v>6.3483760405031082E-4</v>
      </c>
      <c r="AH319" s="43" t="e">
        <f>_xll.qlIndexFixing($X$6,$AB319,TRUE,trigger)</f>
        <v>#NUM!</v>
      </c>
      <c r="AI319" s="45" t="e">
        <f t="shared" si="22"/>
        <v>#NUM!</v>
      </c>
    </row>
    <row r="320" spans="27:35" x14ac:dyDescent="0.2">
      <c r="AA320" s="39" t="s">
        <v>86</v>
      </c>
      <c r="AB320" s="40">
        <f>_xll.qlInterestRateIndexFixingDate($X$21,AC320)</f>
        <v>42726</v>
      </c>
      <c r="AC320" s="40">
        <f>_xll.qlCalendarAdvance(calendar,$AC319,AA320,,,trigger)</f>
        <v>42731</v>
      </c>
      <c r="AD320" s="40">
        <f>_xll.qlInterestRateIndexMaturity($X$21,AC320,)</f>
        <v>42913</v>
      </c>
      <c r="AE320" s="43" t="e">
        <f>_xll.qlTenorBasisValue(TenorBasis6M,AC320,_xll.ohTrigger(trigger,$X$36))</f>
        <v>#NUM!</v>
      </c>
      <c r="AF320" s="82">
        <f t="shared" si="21"/>
        <v>6.5026848966179794E-4</v>
      </c>
      <c r="AG320" s="82">
        <f>_xll.qlIndexFixing($X$21,$AB320,TRUE,_xll.ohTrigger(trigger))</f>
        <v>6.5026848966179794E-4</v>
      </c>
      <c r="AH320" s="43" t="e">
        <f>_xll.qlIndexFixing($X$6,$AB320,TRUE,trigger)</f>
        <v>#NUM!</v>
      </c>
      <c r="AI320" s="45" t="e">
        <f t="shared" si="22"/>
        <v>#NUM!</v>
      </c>
    </row>
    <row r="321" spans="27:35" x14ac:dyDescent="0.2">
      <c r="AA321" s="39" t="s">
        <v>86</v>
      </c>
      <c r="AB321" s="40">
        <f>_xll.qlInterestRateIndexFixingDate($X$21,AC321)</f>
        <v>42727</v>
      </c>
      <c r="AC321" s="40">
        <f>_xll.qlCalendarAdvance(calendar,$AC320,AA321,,,trigger)</f>
        <v>42732</v>
      </c>
      <c r="AD321" s="40">
        <f>_xll.qlInterestRateIndexMaturity($X$21,AC321,)</f>
        <v>42914</v>
      </c>
      <c r="AE321" s="43" t="e">
        <f>_xll.qlTenorBasisValue(TenorBasis6M,AC321,_xll.ohTrigger(trigger,$X$36))</f>
        <v>#NUM!</v>
      </c>
      <c r="AF321" s="82">
        <f t="shared" si="21"/>
        <v>6.541246841565094E-4</v>
      </c>
      <c r="AG321" s="82">
        <f>_xll.qlIndexFixing($X$21,$AB321,TRUE,_xll.ohTrigger(trigger))</f>
        <v>6.541246841565094E-4</v>
      </c>
      <c r="AH321" s="43" t="e">
        <f>_xll.qlIndexFixing($X$6,$AB321,TRUE,trigger)</f>
        <v>#NUM!</v>
      </c>
      <c r="AI321" s="45" t="e">
        <f t="shared" si="22"/>
        <v>#NUM!</v>
      </c>
    </row>
    <row r="322" spans="27:35" x14ac:dyDescent="0.2">
      <c r="AA322" s="39" t="s">
        <v>86</v>
      </c>
      <c r="AB322" s="40">
        <f>_xll.qlInterestRateIndexFixingDate($X$21,AC322)</f>
        <v>42731</v>
      </c>
      <c r="AC322" s="40">
        <f>_xll.qlCalendarAdvance(calendar,$AC321,AA322,,,trigger)</f>
        <v>42733</v>
      </c>
      <c r="AD322" s="40">
        <f>_xll.qlInterestRateIndexMaturity($X$21,AC322,)</f>
        <v>42915</v>
      </c>
      <c r="AE322" s="43" t="e">
        <f>_xll.qlTenorBasisValue(TenorBasis6M,AC322,_xll.ohTrigger(trigger,$X$36))</f>
        <v>#NUM!</v>
      </c>
      <c r="AF322" s="82">
        <f t="shared" si="21"/>
        <v>6.5797469848714798E-4</v>
      </c>
      <c r="AG322" s="82">
        <f>_xll.qlIndexFixing($X$21,$AB322,TRUE,_xll.ohTrigger(trigger))</f>
        <v>6.5797469848714798E-4</v>
      </c>
      <c r="AH322" s="43" t="e">
        <f>_xll.qlIndexFixing($X$6,$AB322,TRUE,trigger)</f>
        <v>#NUM!</v>
      </c>
      <c r="AI322" s="45" t="e">
        <f t="shared" si="22"/>
        <v>#NUM!</v>
      </c>
    </row>
    <row r="323" spans="27:35" x14ac:dyDescent="0.2">
      <c r="AA323" s="39" t="s">
        <v>86</v>
      </c>
      <c r="AB323" s="40">
        <f>_xll.qlInterestRateIndexFixingDate($X$21,AC323)</f>
        <v>42732</v>
      </c>
      <c r="AC323" s="40">
        <f>_xll.qlCalendarAdvance(calendar,$AC322,AA323,,,trigger)</f>
        <v>42734</v>
      </c>
      <c r="AD323" s="40">
        <f>_xll.qlInterestRateIndexMaturity($X$21,AC323,)</f>
        <v>42916</v>
      </c>
      <c r="AE323" s="43" t="e">
        <f>_xll.qlTenorBasisValue(TenorBasis6M,AC323,_xll.ohTrigger(trigger,$X$36))</f>
        <v>#NUM!</v>
      </c>
      <c r="AF323" s="82">
        <f t="shared" si="21"/>
        <v>6.6181574791336346E-4</v>
      </c>
      <c r="AG323" s="82">
        <f>_xll.qlIndexFixing($X$21,$AB323,TRUE,_xll.ohTrigger(trigger))</f>
        <v>6.6181574791336346E-4</v>
      </c>
      <c r="AH323" s="43" t="e">
        <f>_xll.qlIndexFixing($X$6,$AB323,TRUE,trigger)</f>
        <v>#NUM!</v>
      </c>
      <c r="AI323" s="45" t="e">
        <f t="shared" si="22"/>
        <v>#NUM!</v>
      </c>
    </row>
    <row r="324" spans="27:35" x14ac:dyDescent="0.2">
      <c r="AA324" s="39" t="s">
        <v>86</v>
      </c>
      <c r="AB324" s="40">
        <f>_xll.qlInterestRateIndexFixingDate($X$21,AC324)</f>
        <v>42733</v>
      </c>
      <c r="AC324" s="40">
        <f>_xll.qlCalendarAdvance(calendar,$AC323,AA324,,,trigger)</f>
        <v>42737</v>
      </c>
      <c r="AD324" s="40">
        <f>_xll.qlInterestRateIndexMaturity($X$21,AC324,)</f>
        <v>42919</v>
      </c>
      <c r="AE324" s="43" t="e">
        <f>_xll.qlTenorBasisValue(TenorBasis6M,AC324,_xll.ohTrigger(trigger,$X$36))</f>
        <v>#NUM!</v>
      </c>
      <c r="AF324" s="82">
        <f t="shared" ref="AF324:AF387" si="23">AG324</f>
        <v>6.600000009847264E-4</v>
      </c>
      <c r="AG324" s="82">
        <f>_xll.qlIndexFixing($X$21,$AB324,TRUE,_xll.ohTrigger(trigger))</f>
        <v>6.600000009847264E-4</v>
      </c>
      <c r="AH324" s="43" t="e">
        <f>_xll.qlIndexFixing($X$6,$AB324,TRUE,trigger)</f>
        <v>#NUM!</v>
      </c>
      <c r="AI324" s="45" t="e">
        <f t="shared" ref="AI324:AI387" si="24">(AG324-AH324)*10000</f>
        <v>#NUM!</v>
      </c>
    </row>
    <row r="325" spans="27:35" x14ac:dyDescent="0.2">
      <c r="AA325" s="39" t="s">
        <v>86</v>
      </c>
      <c r="AB325" s="40">
        <f>_xll.qlInterestRateIndexFixingDate($X$21,AC325)</f>
        <v>42734</v>
      </c>
      <c r="AC325" s="40">
        <f>_xll.qlCalendarAdvance(calendar,$AC324,AA325,,,trigger)</f>
        <v>42738</v>
      </c>
      <c r="AD325" s="40">
        <f>_xll.qlInterestRateIndexMaturity($X$21,AC325,)</f>
        <v>42919</v>
      </c>
      <c r="AE325" s="43" t="e">
        <f>_xll.qlTenorBasisValue(TenorBasis6M,AC325,_xll.ohTrigger(trigger,$X$36))</f>
        <v>#NUM!</v>
      </c>
      <c r="AF325" s="82">
        <f t="shared" si="23"/>
        <v>6.6103423373904365E-4</v>
      </c>
      <c r="AG325" s="82">
        <f>_xll.qlIndexFixing($X$21,$AB325,TRUE,_xll.ohTrigger(trigger))</f>
        <v>6.6103423373904365E-4</v>
      </c>
      <c r="AH325" s="43" t="e">
        <f>_xll.qlIndexFixing($X$6,$AB325,TRUE,trigger)</f>
        <v>#NUM!</v>
      </c>
      <c r="AI325" s="45" t="e">
        <f t="shared" si="24"/>
        <v>#NUM!</v>
      </c>
    </row>
    <row r="326" spans="27:35" x14ac:dyDescent="0.2">
      <c r="AA326" s="39" t="s">
        <v>86</v>
      </c>
      <c r="AB326" s="40">
        <f>_xll.qlInterestRateIndexFixingDate($X$21,AC326)</f>
        <v>42737</v>
      </c>
      <c r="AC326" s="40">
        <f>_xll.qlCalendarAdvance(calendar,$AC325,AA326,,,trigger)</f>
        <v>42739</v>
      </c>
      <c r="AD326" s="40">
        <f>_xll.qlInterestRateIndexMaturity($X$21,AC326,)</f>
        <v>42920</v>
      </c>
      <c r="AE326" s="43" t="e">
        <f>_xll.qlTenorBasisValue(TenorBasis6M,AC326,_xll.ohTrigger(trigger,$X$36))</f>
        <v>#NUM!</v>
      </c>
      <c r="AF326" s="82">
        <f t="shared" si="23"/>
        <v>6.6489767057181575E-4</v>
      </c>
      <c r="AG326" s="82">
        <f>_xll.qlIndexFixing($X$21,$AB326,TRUE,_xll.ohTrigger(trigger))</f>
        <v>6.6489767057181575E-4</v>
      </c>
      <c r="AH326" s="43" t="e">
        <f>_xll.qlIndexFixing($X$6,$AB326,TRUE,trigger)</f>
        <v>#NUM!</v>
      </c>
      <c r="AI326" s="45" t="e">
        <f t="shared" si="24"/>
        <v>#NUM!</v>
      </c>
    </row>
    <row r="327" spans="27:35" x14ac:dyDescent="0.2">
      <c r="AA327" s="39" t="s">
        <v>86</v>
      </c>
      <c r="AB327" s="40">
        <f>_xll.qlInterestRateIndexFixingDate($X$21,AC327)</f>
        <v>42738</v>
      </c>
      <c r="AC327" s="40">
        <f>_xll.qlCalendarAdvance(calendar,$AC326,AA327,,,trigger)</f>
        <v>42740</v>
      </c>
      <c r="AD327" s="40">
        <f>_xll.qlInterestRateIndexMaturity($X$21,AC327,)</f>
        <v>42921</v>
      </c>
      <c r="AE327" s="43" t="e">
        <f>_xll.qlTenorBasisValue(TenorBasis6M,AC327,_xll.ohTrigger(trigger,$X$36))</f>
        <v>#NUM!</v>
      </c>
      <c r="AF327" s="82">
        <f t="shared" si="23"/>
        <v>6.6873861512075142E-4</v>
      </c>
      <c r="AG327" s="82">
        <f>_xll.qlIndexFixing($X$21,$AB327,TRUE,_xll.ohTrigger(trigger))</f>
        <v>6.6873861512075142E-4</v>
      </c>
      <c r="AH327" s="43" t="e">
        <f>_xll.qlIndexFixing($X$6,$AB327,TRUE,trigger)</f>
        <v>#NUM!</v>
      </c>
      <c r="AI327" s="45" t="e">
        <f t="shared" si="24"/>
        <v>#NUM!</v>
      </c>
    </row>
    <row r="328" spans="27:35" x14ac:dyDescent="0.2">
      <c r="AA328" s="39" t="s">
        <v>86</v>
      </c>
      <c r="AB328" s="40">
        <f>_xll.qlInterestRateIndexFixingDate($X$21,AC328)</f>
        <v>42739</v>
      </c>
      <c r="AC328" s="40">
        <f>_xll.qlCalendarAdvance(calendar,$AC327,AA328,,,trigger)</f>
        <v>42741</v>
      </c>
      <c r="AD328" s="40">
        <f>_xll.qlInterestRateIndexMaturity($X$21,AC328,)</f>
        <v>42922</v>
      </c>
      <c r="AE328" s="43" t="e">
        <f>_xll.qlTenorBasisValue(TenorBasis6M,AC328,_xll.ohTrigger(trigger,$X$36))</f>
        <v>#NUM!</v>
      </c>
      <c r="AF328" s="82">
        <f t="shared" si="23"/>
        <v>6.7255776853018638E-4</v>
      </c>
      <c r="AG328" s="82">
        <f>_xll.qlIndexFixing($X$21,$AB328,TRUE,_xll.ohTrigger(trigger))</f>
        <v>6.7255776853018638E-4</v>
      </c>
      <c r="AH328" s="43" t="e">
        <f>_xll.qlIndexFixing($X$6,$AB328,TRUE,trigger)</f>
        <v>#NUM!</v>
      </c>
      <c r="AI328" s="45" t="e">
        <f t="shared" si="24"/>
        <v>#NUM!</v>
      </c>
    </row>
    <row r="329" spans="27:35" x14ac:dyDescent="0.2">
      <c r="AA329" s="39" t="s">
        <v>86</v>
      </c>
      <c r="AB329" s="40">
        <f>_xll.qlInterestRateIndexFixingDate($X$21,AC329)</f>
        <v>42740</v>
      </c>
      <c r="AC329" s="40">
        <f>_xll.qlCalendarAdvance(calendar,$AC328,AA329,,,trigger)</f>
        <v>42744</v>
      </c>
      <c r="AD329" s="40">
        <f>_xll.qlInterestRateIndexMaturity($X$21,AC329,)</f>
        <v>42926</v>
      </c>
      <c r="AE329" s="43" t="e">
        <f>_xll.qlTenorBasisValue(TenorBasis6M,AC329,_xll.ohTrigger(trigger,$X$36))</f>
        <v>#NUM!</v>
      </c>
      <c r="AF329" s="82">
        <f t="shared" si="23"/>
        <v>6.8606214717138812E-4</v>
      </c>
      <c r="AG329" s="82">
        <f>_xll.qlIndexFixing($X$21,$AB329,TRUE,_xll.ohTrigger(trigger))</f>
        <v>6.8606214717138812E-4</v>
      </c>
      <c r="AH329" s="43" t="e">
        <f>_xll.qlIndexFixing($X$6,$AB329,TRUE,trigger)</f>
        <v>#NUM!</v>
      </c>
      <c r="AI329" s="45" t="e">
        <f t="shared" si="24"/>
        <v>#NUM!</v>
      </c>
    </row>
    <row r="330" spans="27:35" x14ac:dyDescent="0.2">
      <c r="AA330" s="39" t="s">
        <v>86</v>
      </c>
      <c r="AB330" s="40">
        <f>_xll.qlInterestRateIndexFixingDate($X$21,AC330)</f>
        <v>42741</v>
      </c>
      <c r="AC330" s="40">
        <f>_xll.qlCalendarAdvance(calendar,$AC329,AA330,,,trigger)</f>
        <v>42745</v>
      </c>
      <c r="AD330" s="40">
        <f>_xll.qlInterestRateIndexMaturity($X$21,AC330,)</f>
        <v>42926</v>
      </c>
      <c r="AE330" s="43" t="e">
        <f>_xll.qlTenorBasisValue(TenorBasis6M,AC330,_xll.ohTrigger(trigger,$X$36))</f>
        <v>#NUM!</v>
      </c>
      <c r="AF330" s="82">
        <f t="shared" si="23"/>
        <v>6.8763049387427465E-4</v>
      </c>
      <c r="AG330" s="82">
        <f>_xll.qlIndexFixing($X$21,$AB330,TRUE,_xll.ohTrigger(trigger))</f>
        <v>6.8763049387427465E-4</v>
      </c>
      <c r="AH330" s="43" t="e">
        <f>_xll.qlIndexFixing($X$6,$AB330,TRUE,trigger)</f>
        <v>#NUM!</v>
      </c>
      <c r="AI330" s="45" t="e">
        <f t="shared" si="24"/>
        <v>#NUM!</v>
      </c>
    </row>
    <row r="331" spans="27:35" x14ac:dyDescent="0.2">
      <c r="AA331" s="39" t="s">
        <v>86</v>
      </c>
      <c r="AB331" s="40">
        <f>_xll.qlInterestRateIndexFixingDate($X$21,AC331)</f>
        <v>42744</v>
      </c>
      <c r="AC331" s="40">
        <f>_xll.qlCalendarAdvance(calendar,$AC330,AA331,,,trigger)</f>
        <v>42746</v>
      </c>
      <c r="AD331" s="40">
        <f>_xll.qlInterestRateIndexMaturity($X$21,AC331,)</f>
        <v>42927</v>
      </c>
      <c r="AE331" s="43" t="e">
        <f>_xll.qlTenorBasisValue(TenorBasis6M,AC331,_xll.ohTrigger(trigger,$X$36))</f>
        <v>#NUM!</v>
      </c>
      <c r="AF331" s="82">
        <f t="shared" si="23"/>
        <v>6.9135120896411455E-4</v>
      </c>
      <c r="AG331" s="82">
        <f>_xll.qlIndexFixing($X$21,$AB331,TRUE,_xll.ohTrigger(trigger))</f>
        <v>6.9135120896411455E-4</v>
      </c>
      <c r="AH331" s="43" t="e">
        <f>_xll.qlIndexFixing($X$6,$AB331,TRUE,trigger)</f>
        <v>#NUM!</v>
      </c>
      <c r="AI331" s="45" t="e">
        <f t="shared" si="24"/>
        <v>#NUM!</v>
      </c>
    </row>
    <row r="332" spans="27:35" x14ac:dyDescent="0.2">
      <c r="AA332" s="39" t="s">
        <v>86</v>
      </c>
      <c r="AB332" s="40">
        <f>_xll.qlInterestRateIndexFixingDate($X$21,AC332)</f>
        <v>42745</v>
      </c>
      <c r="AC332" s="40">
        <f>_xll.qlCalendarAdvance(calendar,$AC331,AA332,,,trigger)</f>
        <v>42747</v>
      </c>
      <c r="AD332" s="40">
        <f>_xll.qlInterestRateIndexMaturity($X$21,AC332,)</f>
        <v>42928</v>
      </c>
      <c r="AE332" s="43" t="e">
        <f>_xll.qlTenorBasisValue(TenorBasis6M,AC332,_xll.ohTrigger(trigger,$X$36))</f>
        <v>#NUM!</v>
      </c>
      <c r="AF332" s="82">
        <f t="shared" si="23"/>
        <v>6.9505433990721909E-4</v>
      </c>
      <c r="AG332" s="82">
        <f>_xll.qlIndexFixing($X$21,$AB332,TRUE,_xll.ohTrigger(trigger))</f>
        <v>6.9505433990721909E-4</v>
      </c>
      <c r="AH332" s="43" t="e">
        <f>_xll.qlIndexFixing($X$6,$AB332,TRUE,trigger)</f>
        <v>#NUM!</v>
      </c>
      <c r="AI332" s="45" t="e">
        <f t="shared" si="24"/>
        <v>#NUM!</v>
      </c>
    </row>
    <row r="333" spans="27:35" x14ac:dyDescent="0.2">
      <c r="AA333" s="39" t="s">
        <v>86</v>
      </c>
      <c r="AB333" s="40">
        <f>_xll.qlInterestRateIndexFixingDate($X$21,AC333)</f>
        <v>42746</v>
      </c>
      <c r="AC333" s="40">
        <f>_xll.qlCalendarAdvance(calendar,$AC332,AA333,,,trigger)</f>
        <v>42748</v>
      </c>
      <c r="AD333" s="40">
        <f>_xll.qlInterestRateIndexMaturity($X$21,AC333,)</f>
        <v>42929</v>
      </c>
      <c r="AE333" s="43" t="e">
        <f>_xll.qlTenorBasisValue(TenorBasis6M,AC333,_xll.ohTrigger(trigger,$X$36))</f>
        <v>#NUM!</v>
      </c>
      <c r="AF333" s="82">
        <f t="shared" si="23"/>
        <v>6.9874058788943786E-4</v>
      </c>
      <c r="AG333" s="82">
        <f>_xll.qlIndexFixing($X$21,$AB333,TRUE,_xll.ohTrigger(trigger))</f>
        <v>6.9874058788943786E-4</v>
      </c>
      <c r="AH333" s="43" t="e">
        <f>_xll.qlIndexFixing($X$6,$AB333,TRUE,trigger)</f>
        <v>#NUM!</v>
      </c>
      <c r="AI333" s="45" t="e">
        <f t="shared" si="24"/>
        <v>#NUM!</v>
      </c>
    </row>
    <row r="334" spans="27:35" x14ac:dyDescent="0.2">
      <c r="AA334" s="39" t="s">
        <v>86</v>
      </c>
      <c r="AB334" s="40">
        <f>_xll.qlInterestRateIndexFixingDate($X$21,AC334)</f>
        <v>42747</v>
      </c>
      <c r="AC334" s="40">
        <f>_xll.qlCalendarAdvance(calendar,$AC333,AA334,,,trigger)</f>
        <v>42751</v>
      </c>
      <c r="AD334" s="40">
        <f>_xll.qlInterestRateIndexMaturity($X$21,AC334,)</f>
        <v>42933</v>
      </c>
      <c r="AE334" s="43" t="e">
        <f>_xll.qlTenorBasisValue(TenorBasis6M,AC334,_xll.ohTrigger(trigger,$X$36))</f>
        <v>#NUM!</v>
      </c>
      <c r="AF334" s="82">
        <f t="shared" si="23"/>
        <v>7.1137838348044947E-4</v>
      </c>
      <c r="AG334" s="82">
        <f>_xll.qlIndexFixing($X$21,$AB334,TRUE,_xll.ohTrigger(trigger))</f>
        <v>7.1137838348044947E-4</v>
      </c>
      <c r="AH334" s="43" t="e">
        <f>_xll.qlIndexFixing($X$6,$AB334,TRUE,trigger)</f>
        <v>#NUM!</v>
      </c>
      <c r="AI334" s="45" t="e">
        <f t="shared" si="24"/>
        <v>#NUM!</v>
      </c>
    </row>
    <row r="335" spans="27:35" x14ac:dyDescent="0.2">
      <c r="AA335" s="39" t="s">
        <v>86</v>
      </c>
      <c r="AB335" s="40">
        <f>_xll.qlInterestRateIndexFixingDate($X$21,AC335)</f>
        <v>42748</v>
      </c>
      <c r="AC335" s="40">
        <f>_xll.qlCalendarAdvance(calendar,$AC334,AA335,,,trigger)</f>
        <v>42752</v>
      </c>
      <c r="AD335" s="40">
        <f>_xll.qlInterestRateIndexMaturity($X$21,AC335,)</f>
        <v>42933</v>
      </c>
      <c r="AE335" s="43" t="e">
        <f>_xll.qlTenorBasisValue(TenorBasis6M,AC335,_xll.ohTrigger(trigger,$X$36))</f>
        <v>#NUM!</v>
      </c>
      <c r="AF335" s="82">
        <f t="shared" si="23"/>
        <v>7.1333077411723752E-4</v>
      </c>
      <c r="AG335" s="82">
        <f>_xll.qlIndexFixing($X$21,$AB335,TRUE,_xll.ohTrigger(trigger))</f>
        <v>7.1333077411723752E-4</v>
      </c>
      <c r="AH335" s="43" t="e">
        <f>_xll.qlIndexFixing($X$6,$AB335,TRUE,trigger)</f>
        <v>#NUM!</v>
      </c>
      <c r="AI335" s="45" t="e">
        <f t="shared" si="24"/>
        <v>#NUM!</v>
      </c>
    </row>
    <row r="336" spans="27:35" x14ac:dyDescent="0.2">
      <c r="AA336" s="39" t="s">
        <v>86</v>
      </c>
      <c r="AB336" s="40">
        <f>_xll.qlInterestRateIndexFixingDate($X$21,AC336)</f>
        <v>42751</v>
      </c>
      <c r="AC336" s="40">
        <f>_xll.qlCalendarAdvance(calendar,$AC335,AA336,,,trigger)</f>
        <v>42753</v>
      </c>
      <c r="AD336" s="40">
        <f>_xll.qlInterestRateIndexMaturity($X$21,AC336,)</f>
        <v>42934</v>
      </c>
      <c r="AE336" s="43" t="e">
        <f>_xll.qlTenorBasisValue(TenorBasis6M,AC336,_xll.ohTrigger(trigger,$X$36))</f>
        <v>#NUM!</v>
      </c>
      <c r="AF336" s="82">
        <f t="shared" si="23"/>
        <v>7.1694312527532695E-4</v>
      </c>
      <c r="AG336" s="82">
        <f>_xll.qlIndexFixing($X$21,$AB336,TRUE,_xll.ohTrigger(trigger))</f>
        <v>7.1694312527532695E-4</v>
      </c>
      <c r="AH336" s="43" t="e">
        <f>_xll.qlIndexFixing($X$6,$AB336,TRUE,trigger)</f>
        <v>#NUM!</v>
      </c>
      <c r="AI336" s="45" t="e">
        <f t="shared" si="24"/>
        <v>#NUM!</v>
      </c>
    </row>
    <row r="337" spans="27:35" x14ac:dyDescent="0.2">
      <c r="AA337" s="39" t="s">
        <v>86</v>
      </c>
      <c r="AB337" s="40">
        <f>_xll.qlInterestRateIndexFixingDate($X$21,AC337)</f>
        <v>42752</v>
      </c>
      <c r="AC337" s="40">
        <f>_xll.qlCalendarAdvance(calendar,$AC336,AA337,,,trigger)</f>
        <v>42754</v>
      </c>
      <c r="AD337" s="40">
        <f>_xll.qlInterestRateIndexMaturity($X$21,AC337,)</f>
        <v>42935</v>
      </c>
      <c r="AE337" s="43" t="e">
        <f>_xll.qlTenorBasisValue(TenorBasis6M,AC337,_xll.ohTrigger(trigger,$X$36))</f>
        <v>#NUM!</v>
      </c>
      <c r="AF337" s="82">
        <f t="shared" si="23"/>
        <v>7.2054280070333752E-4</v>
      </c>
      <c r="AG337" s="82">
        <f>_xll.qlIndexFixing($X$21,$AB337,TRUE,_xll.ohTrigger(trigger))</f>
        <v>7.2054280070333752E-4</v>
      </c>
      <c r="AH337" s="43" t="e">
        <f>_xll.qlIndexFixing($X$6,$AB337,TRUE,trigger)</f>
        <v>#NUM!</v>
      </c>
      <c r="AI337" s="45" t="e">
        <f t="shared" si="24"/>
        <v>#NUM!</v>
      </c>
    </row>
    <row r="338" spans="27:35" x14ac:dyDescent="0.2">
      <c r="AA338" s="39" t="s">
        <v>86</v>
      </c>
      <c r="AB338" s="40">
        <f>_xll.qlInterestRateIndexFixingDate($X$21,AC338)</f>
        <v>42753</v>
      </c>
      <c r="AC338" s="40">
        <f>_xll.qlCalendarAdvance(calendar,$AC337,AA338,,,trigger)</f>
        <v>42755</v>
      </c>
      <c r="AD338" s="40">
        <f>_xll.qlInterestRateIndexMaturity($X$21,AC338,)</f>
        <v>42936</v>
      </c>
      <c r="AE338" s="43" t="e">
        <f>_xll.qlTenorBasisValue(TenorBasis6M,AC338,_xll.ohTrigger(trigger,$X$36))</f>
        <v>#NUM!</v>
      </c>
      <c r="AF338" s="82">
        <f t="shared" si="23"/>
        <v>7.2413050162598285E-4</v>
      </c>
      <c r="AG338" s="82">
        <f>_xll.qlIndexFixing($X$21,$AB338,TRUE,_xll.ohTrigger(trigger))</f>
        <v>7.2413050162598285E-4</v>
      </c>
      <c r="AH338" s="43" t="e">
        <f>_xll.qlIndexFixing($X$6,$AB338,TRUE,trigger)</f>
        <v>#NUM!</v>
      </c>
      <c r="AI338" s="45" t="e">
        <f t="shared" si="24"/>
        <v>#NUM!</v>
      </c>
    </row>
    <row r="339" spans="27:35" x14ac:dyDescent="0.2">
      <c r="AA339" s="39" t="s">
        <v>86</v>
      </c>
      <c r="AB339" s="40">
        <f>_xll.qlInterestRateIndexFixingDate($X$21,AC339)</f>
        <v>42754</v>
      </c>
      <c r="AC339" s="40">
        <f>_xll.qlCalendarAdvance(calendar,$AC338,AA339,,,trigger)</f>
        <v>42758</v>
      </c>
      <c r="AD339" s="40">
        <f>_xll.qlInterestRateIndexMaturity($X$21,AC339,)</f>
        <v>42940</v>
      </c>
      <c r="AE339" s="43" t="e">
        <f>_xll.qlTenorBasisValue(TenorBasis6M,AC339,_xll.ohTrigger(trigger,$X$36))</f>
        <v>#NUM!</v>
      </c>
      <c r="AF339" s="82">
        <f t="shared" si="23"/>
        <v>7.3618790500553255E-4</v>
      </c>
      <c r="AG339" s="82">
        <f>_xll.qlIndexFixing($X$21,$AB339,TRUE,_xll.ohTrigger(trigger))</f>
        <v>7.3618790500553255E-4</v>
      </c>
      <c r="AH339" s="43" t="e">
        <f>_xll.qlIndexFixing($X$6,$AB339,TRUE,trigger)</f>
        <v>#NUM!</v>
      </c>
      <c r="AI339" s="45" t="e">
        <f t="shared" si="24"/>
        <v>#NUM!</v>
      </c>
    </row>
    <row r="340" spans="27:35" x14ac:dyDescent="0.2">
      <c r="AA340" s="39" t="s">
        <v>86</v>
      </c>
      <c r="AB340" s="40">
        <f>_xll.qlInterestRateIndexFixingDate($X$21,AC340)</f>
        <v>42755</v>
      </c>
      <c r="AC340" s="40">
        <f>_xll.qlCalendarAdvance(calendar,$AC339,AA340,,,trigger)</f>
        <v>42759</v>
      </c>
      <c r="AD340" s="40">
        <f>_xll.qlInterestRateIndexMaturity($X$21,AC340,)</f>
        <v>42940</v>
      </c>
      <c r="AE340" s="43" t="e">
        <f>_xll.qlTenorBasisValue(TenorBasis6M,AC340,_xll.ohTrigger(trigger,$X$36))</f>
        <v>#NUM!</v>
      </c>
      <c r="AF340" s="82">
        <f t="shared" si="23"/>
        <v>7.383755849214742E-4</v>
      </c>
      <c r="AG340" s="82">
        <f>_xll.qlIndexFixing($X$21,$AB340,TRUE,_xll.ohTrigger(trigger))</f>
        <v>7.383755849214742E-4</v>
      </c>
      <c r="AH340" s="43" t="e">
        <f>_xll.qlIndexFixing($X$6,$AB340,TRUE,trigger)</f>
        <v>#NUM!</v>
      </c>
      <c r="AI340" s="45" t="e">
        <f t="shared" si="24"/>
        <v>#NUM!</v>
      </c>
    </row>
    <row r="341" spans="27:35" x14ac:dyDescent="0.2">
      <c r="AA341" s="39" t="s">
        <v>86</v>
      </c>
      <c r="AB341" s="40">
        <f>_xll.qlInterestRateIndexFixingDate($X$21,AC341)</f>
        <v>42758</v>
      </c>
      <c r="AC341" s="40">
        <f>_xll.qlCalendarAdvance(calendar,$AC340,AA341,,,trigger)</f>
        <v>42760</v>
      </c>
      <c r="AD341" s="40">
        <f>_xll.qlInterestRateIndexMaturity($X$21,AC341,)</f>
        <v>42941</v>
      </c>
      <c r="AE341" s="43" t="e">
        <f>_xll.qlTenorBasisValue(TenorBasis6M,AC341,_xll.ohTrigger(trigger,$X$36))</f>
        <v>#NUM!</v>
      </c>
      <c r="AF341" s="82">
        <f t="shared" si="23"/>
        <v>7.4191393185935321E-4</v>
      </c>
      <c r="AG341" s="82">
        <f>_xll.qlIndexFixing($X$21,$AB341,TRUE,_xll.ohTrigger(trigger))</f>
        <v>7.4191393185935321E-4</v>
      </c>
      <c r="AH341" s="43" t="e">
        <f>_xll.qlIndexFixing($X$6,$AB341,TRUE,trigger)</f>
        <v>#NUM!</v>
      </c>
      <c r="AI341" s="45" t="e">
        <f t="shared" si="24"/>
        <v>#NUM!</v>
      </c>
    </row>
    <row r="342" spans="27:35" x14ac:dyDescent="0.2">
      <c r="AA342" s="39" t="s">
        <v>86</v>
      </c>
      <c r="AB342" s="40">
        <f>_xll.qlInterestRateIndexFixingDate($X$21,AC342)</f>
        <v>42759</v>
      </c>
      <c r="AC342" s="40">
        <f>_xll.qlCalendarAdvance(calendar,$AC341,AA342,,,trigger)</f>
        <v>42761</v>
      </c>
      <c r="AD342" s="40">
        <f>_xll.qlInterestRateIndexMaturity($X$21,AC342,)</f>
        <v>42942</v>
      </c>
      <c r="AE342" s="43" t="e">
        <f>_xll.qlTenorBasisValue(TenorBasis6M,AC342,_xll.ohTrigger(trigger,$X$36))</f>
        <v>#NUM!</v>
      </c>
      <c r="AF342" s="82">
        <f t="shared" si="23"/>
        <v>7.454445117452582E-4</v>
      </c>
      <c r="AG342" s="82">
        <f>_xll.qlIndexFixing($X$21,$AB342,TRUE,_xll.ohTrigger(trigger))</f>
        <v>7.454445117452582E-4</v>
      </c>
      <c r="AH342" s="43" t="e">
        <f>_xll.qlIndexFixing($X$6,$AB342,TRUE,trigger)</f>
        <v>#NUM!</v>
      </c>
      <c r="AI342" s="45" t="e">
        <f t="shared" si="24"/>
        <v>#NUM!</v>
      </c>
    </row>
    <row r="343" spans="27:35" x14ac:dyDescent="0.2">
      <c r="AA343" s="39" t="s">
        <v>86</v>
      </c>
      <c r="AB343" s="40">
        <f>_xll.qlInterestRateIndexFixingDate($X$21,AC343)</f>
        <v>42760</v>
      </c>
      <c r="AC343" s="40">
        <f>_xll.qlCalendarAdvance(calendar,$AC342,AA343,,,trigger)</f>
        <v>42762</v>
      </c>
      <c r="AD343" s="40">
        <f>_xll.qlInterestRateIndexMaturity($X$21,AC343,)</f>
        <v>42943</v>
      </c>
      <c r="AE343" s="43" t="e">
        <f>_xll.qlTenorBasisValue(TenorBasis6M,AC343,_xll.ohTrigger(trigger,$X$36))</f>
        <v>#NUM!</v>
      </c>
      <c r="AF343" s="82">
        <f t="shared" si="23"/>
        <v>7.4896802584011697E-4</v>
      </c>
      <c r="AG343" s="82">
        <f>_xll.qlIndexFixing($X$21,$AB343,TRUE,_xll.ohTrigger(trigger))</f>
        <v>7.4896802584011697E-4</v>
      </c>
      <c r="AH343" s="43" t="e">
        <f>_xll.qlIndexFixing($X$6,$AB343,TRUE,trigger)</f>
        <v>#NUM!</v>
      </c>
      <c r="AI343" s="45" t="e">
        <f t="shared" si="24"/>
        <v>#NUM!</v>
      </c>
    </row>
    <row r="344" spans="27:35" x14ac:dyDescent="0.2">
      <c r="AA344" s="39" t="s">
        <v>86</v>
      </c>
      <c r="AB344" s="40">
        <f>_xll.qlInterestRateIndexFixingDate($X$21,AC344)</f>
        <v>42761</v>
      </c>
      <c r="AC344" s="40">
        <f>_xll.qlCalendarAdvance(calendar,$AC343,AA344,,,trigger)</f>
        <v>42765</v>
      </c>
      <c r="AD344" s="40">
        <f>_xll.qlInterestRateIndexMaturity($X$21,AC344,)</f>
        <v>42947</v>
      </c>
      <c r="AE344" s="43" t="e">
        <f>_xll.qlTenorBasisValue(TenorBasis6M,AC344,_xll.ohTrigger(trigger,$X$36))</f>
        <v>#NUM!</v>
      </c>
      <c r="AF344" s="82">
        <f t="shared" si="23"/>
        <v>7.6072991937792267E-4</v>
      </c>
      <c r="AG344" s="82">
        <f>_xll.qlIndexFixing($X$21,$AB344,TRUE,_xll.ohTrigger(trigger))</f>
        <v>7.6072991937792267E-4</v>
      </c>
      <c r="AH344" s="43" t="e">
        <f>_xll.qlIndexFixing($X$6,$AB344,TRUE,trigger)</f>
        <v>#NUM!</v>
      </c>
      <c r="AI344" s="45" t="e">
        <f t="shared" si="24"/>
        <v>#NUM!</v>
      </c>
    </row>
    <row r="345" spans="27:35" x14ac:dyDescent="0.2">
      <c r="AA345" s="39" t="s">
        <v>86</v>
      </c>
      <c r="AB345" s="40">
        <f>_xll.qlInterestRateIndexFixingDate($X$21,AC345)</f>
        <v>42762</v>
      </c>
      <c r="AC345" s="40">
        <f>_xll.qlCalendarAdvance(calendar,$AC344,AA345,,,trigger)</f>
        <v>42766</v>
      </c>
      <c r="AD345" s="40">
        <f>_xll.qlInterestRateIndexMaturity($X$21,AC345,)</f>
        <v>42947</v>
      </c>
      <c r="AE345" s="43" t="e">
        <f>_xll.qlTenorBasisValue(TenorBasis6M,AC345,_xll.ohTrigger(trigger,$X$36))</f>
        <v>#NUM!</v>
      </c>
      <c r="AF345" s="82">
        <f t="shared" si="23"/>
        <v>7.6300544968751821E-4</v>
      </c>
      <c r="AG345" s="82">
        <f>_xll.qlIndexFixing($X$21,$AB345,TRUE,_xll.ohTrigger(trigger))</f>
        <v>7.6300544968751821E-4</v>
      </c>
      <c r="AH345" s="43" t="e">
        <f>_xll.qlIndexFixing($X$6,$AB345,TRUE,trigger)</f>
        <v>#NUM!</v>
      </c>
      <c r="AI345" s="45" t="e">
        <f t="shared" si="24"/>
        <v>#NUM!</v>
      </c>
    </row>
    <row r="346" spans="27:35" x14ac:dyDescent="0.2">
      <c r="AA346" s="39" t="s">
        <v>86</v>
      </c>
      <c r="AB346" s="40">
        <f>_xll.qlInterestRateIndexFixingDate($X$21,AC346)</f>
        <v>42765</v>
      </c>
      <c r="AC346" s="40">
        <f>_xll.qlCalendarAdvance(calendar,$AC345,AA346,,,trigger)</f>
        <v>42767</v>
      </c>
      <c r="AD346" s="40">
        <f>_xll.qlInterestRateIndexMaturity($X$21,AC346,)</f>
        <v>42948</v>
      </c>
      <c r="AE346" s="43" t="e">
        <f>_xll.qlTenorBasisValue(TenorBasis6M,AC346,_xll.ohTrigger(trigger,$X$36))</f>
        <v>#NUM!</v>
      </c>
      <c r="AF346" s="82">
        <f t="shared" si="23"/>
        <v>7.6650415390579294E-4</v>
      </c>
      <c r="AG346" s="82">
        <f>_xll.qlIndexFixing($X$21,$AB346,TRUE,_xll.ohTrigger(trigger))</f>
        <v>7.6650415390579294E-4</v>
      </c>
      <c r="AH346" s="43" t="e">
        <f>_xll.qlIndexFixing($X$6,$AB346,TRUE,trigger)</f>
        <v>#NUM!</v>
      </c>
      <c r="AI346" s="45" t="e">
        <f t="shared" si="24"/>
        <v>#NUM!</v>
      </c>
    </row>
    <row r="347" spans="27:35" x14ac:dyDescent="0.2">
      <c r="AA347" s="39" t="s">
        <v>86</v>
      </c>
      <c r="AB347" s="40">
        <f>_xll.qlInterestRateIndexFixingDate($X$21,AC347)</f>
        <v>42766</v>
      </c>
      <c r="AC347" s="40">
        <f>_xll.qlCalendarAdvance(calendar,$AC346,AA347,,,trigger)</f>
        <v>42768</v>
      </c>
      <c r="AD347" s="40">
        <f>_xll.qlInterestRateIndexMaturity($X$21,AC347,)</f>
        <v>42949</v>
      </c>
      <c r="AE347" s="43" t="e">
        <f>_xll.qlTenorBasisValue(TenorBasis6M,AC347,_xll.ohTrigger(trigger,$X$36))</f>
        <v>#NUM!</v>
      </c>
      <c r="AF347" s="82">
        <f t="shared" si="23"/>
        <v>7.6999999999972273E-4</v>
      </c>
      <c r="AG347" s="82">
        <f>_xll.qlIndexFixing($X$21,$AB347,TRUE,_xll.ohTrigger(trigger))</f>
        <v>7.6999999999972273E-4</v>
      </c>
      <c r="AH347" s="43" t="e">
        <f>_xll.qlIndexFixing($X$6,$AB347,TRUE,trigger)</f>
        <v>#NUM!</v>
      </c>
      <c r="AI347" s="45" t="e">
        <f t="shared" si="24"/>
        <v>#NUM!</v>
      </c>
    </row>
    <row r="348" spans="27:35" x14ac:dyDescent="0.2">
      <c r="AA348" s="39" t="s">
        <v>86</v>
      </c>
      <c r="AB348" s="40">
        <f>_xll.qlInterestRateIndexFixingDate($X$21,AC348)</f>
        <v>42767</v>
      </c>
      <c r="AC348" s="40">
        <f>_xll.qlCalendarAdvance(calendar,$AC347,AA348,,,trigger)</f>
        <v>42769</v>
      </c>
      <c r="AD348" s="40">
        <f>_xll.qlInterestRateIndexMaturity($X$21,AC348,)</f>
        <v>42950</v>
      </c>
      <c r="AE348" s="43" t="e">
        <f>_xll.qlTenorBasisValue(TenorBasis6M,AC348,_xll.ohTrigger(trigger,$X$36))</f>
        <v>#NUM!</v>
      </c>
      <c r="AF348" s="82">
        <f t="shared" si="23"/>
        <v>7.7349382061199165E-4</v>
      </c>
      <c r="AG348" s="82">
        <f>_xll.qlIndexFixing($X$21,$AB348,TRUE,_xll.ohTrigger(trigger))</f>
        <v>7.7349382061199165E-4</v>
      </c>
      <c r="AH348" s="43" t="e">
        <f>_xll.qlIndexFixing($X$6,$AB348,TRUE,trigger)</f>
        <v>#NUM!</v>
      </c>
      <c r="AI348" s="45" t="e">
        <f t="shared" si="24"/>
        <v>#NUM!</v>
      </c>
    </row>
    <row r="349" spans="27:35" x14ac:dyDescent="0.2">
      <c r="AA349" s="39" t="s">
        <v>86</v>
      </c>
      <c r="AB349" s="40">
        <f>_xll.qlInterestRateIndexFixingDate($X$21,AC349)</f>
        <v>42768</v>
      </c>
      <c r="AC349" s="40">
        <f>_xll.qlCalendarAdvance(calendar,$AC348,AA349,,,trigger)</f>
        <v>42772</v>
      </c>
      <c r="AD349" s="40">
        <f>_xll.qlInterestRateIndexMaturity($X$21,AC349,)</f>
        <v>42954</v>
      </c>
      <c r="AE349" s="43" t="e">
        <f>_xll.qlTenorBasisValue(TenorBasis6M,AC349,_xll.ohTrigger(trigger,$X$36))</f>
        <v>#NUM!</v>
      </c>
      <c r="AF349" s="82">
        <f t="shared" si="23"/>
        <v>7.8521933501878873E-4</v>
      </c>
      <c r="AG349" s="82">
        <f>_xll.qlIndexFixing($X$21,$AB349,TRUE,_xll.ohTrigger(trigger))</f>
        <v>7.8521933501878873E-4</v>
      </c>
      <c r="AH349" s="43" t="e">
        <f>_xll.qlIndexFixing($X$6,$AB349,TRUE,trigger)</f>
        <v>#NUM!</v>
      </c>
      <c r="AI349" s="45" t="e">
        <f t="shared" si="24"/>
        <v>#NUM!</v>
      </c>
    </row>
    <row r="350" spans="27:35" x14ac:dyDescent="0.2">
      <c r="AA350" s="39" t="s">
        <v>86</v>
      </c>
      <c r="AB350" s="40">
        <f>_xll.qlInterestRateIndexFixingDate($X$21,AC350)</f>
        <v>42769</v>
      </c>
      <c r="AC350" s="40">
        <f>_xll.qlCalendarAdvance(calendar,$AC349,AA350,,,trigger)</f>
        <v>42773</v>
      </c>
      <c r="AD350" s="40">
        <f>_xll.qlInterestRateIndexMaturity($X$21,AC350,)</f>
        <v>42954</v>
      </c>
      <c r="AE350" s="43" t="e">
        <f>_xll.qlTenorBasisValue(TenorBasis6M,AC350,_xll.ohTrigger(trigger,$X$36))</f>
        <v>#NUM!</v>
      </c>
      <c r="AF350" s="82">
        <f t="shared" si="23"/>
        <v>7.8747732261693216E-4</v>
      </c>
      <c r="AG350" s="82">
        <f>_xll.qlIndexFixing($X$21,$AB350,TRUE,_xll.ohTrigger(trigger))</f>
        <v>7.8747732261693216E-4</v>
      </c>
      <c r="AH350" s="43" t="e">
        <f>_xll.qlIndexFixing($X$6,$AB350,TRUE,trigger)</f>
        <v>#NUM!</v>
      </c>
      <c r="AI350" s="45" t="e">
        <f t="shared" si="24"/>
        <v>#NUM!</v>
      </c>
    </row>
    <row r="351" spans="27:35" x14ac:dyDescent="0.2">
      <c r="AA351" s="39" t="s">
        <v>86</v>
      </c>
      <c r="AB351" s="40">
        <f>_xll.qlInterestRateIndexFixingDate($X$21,AC351)</f>
        <v>42772</v>
      </c>
      <c r="AC351" s="40">
        <f>_xll.qlCalendarAdvance(calendar,$AC350,AA351,,,trigger)</f>
        <v>42774</v>
      </c>
      <c r="AD351" s="40">
        <f>_xll.qlInterestRateIndexMaturity($X$21,AC351,)</f>
        <v>42955</v>
      </c>
      <c r="AE351" s="43" t="e">
        <f>_xll.qlTenorBasisValue(TenorBasis6M,AC351,_xll.ohTrigger(trigger,$X$36))</f>
        <v>#NUM!</v>
      </c>
      <c r="AF351" s="82">
        <f t="shared" si="23"/>
        <v>7.9098270005850679E-4</v>
      </c>
      <c r="AG351" s="82">
        <f>_xll.qlIndexFixing($X$21,$AB351,TRUE,_xll.ohTrigger(trigger))</f>
        <v>7.9098270005850679E-4</v>
      </c>
      <c r="AH351" s="43" t="e">
        <f>_xll.qlIndexFixing($X$6,$AB351,TRUE,trigger)</f>
        <v>#NUM!</v>
      </c>
      <c r="AI351" s="45" t="e">
        <f t="shared" si="24"/>
        <v>#NUM!</v>
      </c>
    </row>
    <row r="352" spans="27:35" x14ac:dyDescent="0.2">
      <c r="AA352" s="39" t="s">
        <v>86</v>
      </c>
      <c r="AB352" s="40">
        <f>_xll.qlInterestRateIndexFixingDate($X$21,AC352)</f>
        <v>42773</v>
      </c>
      <c r="AC352" s="40">
        <f>_xll.qlCalendarAdvance(calendar,$AC351,AA352,,,trigger)</f>
        <v>42775</v>
      </c>
      <c r="AD352" s="40">
        <f>_xll.qlInterestRateIndexMaturity($X$21,AC352,)</f>
        <v>42956</v>
      </c>
      <c r="AE352" s="43" t="e">
        <f>_xll.qlTenorBasisValue(TenorBasis6M,AC352,_xll.ohTrigger(trigger,$X$36))</f>
        <v>#NUM!</v>
      </c>
      <c r="AF352" s="82">
        <f t="shared" si="23"/>
        <v>7.9449485713328988E-4</v>
      </c>
      <c r="AG352" s="82">
        <f>_xll.qlIndexFixing($X$21,$AB352,TRUE,_xll.ohTrigger(trigger))</f>
        <v>7.9449485713328988E-4</v>
      </c>
      <c r="AH352" s="43" t="e">
        <f>_xll.qlIndexFixing($X$6,$AB352,TRUE,trigger)</f>
        <v>#NUM!</v>
      </c>
      <c r="AI352" s="45" t="e">
        <f t="shared" si="24"/>
        <v>#NUM!</v>
      </c>
    </row>
    <row r="353" spans="27:35" x14ac:dyDescent="0.2">
      <c r="AA353" s="39" t="s">
        <v>86</v>
      </c>
      <c r="AB353" s="40">
        <f>_xll.qlInterestRateIndexFixingDate($X$21,AC353)</f>
        <v>42774</v>
      </c>
      <c r="AC353" s="40">
        <f>_xll.qlCalendarAdvance(calendar,$AC352,AA353,,,trigger)</f>
        <v>42776</v>
      </c>
      <c r="AD353" s="40">
        <f>_xll.qlInterestRateIndexMaturity($X$21,AC353,)</f>
        <v>42957</v>
      </c>
      <c r="AE353" s="43" t="e">
        <f>_xll.qlTenorBasisValue(TenorBasis6M,AC353,_xll.ohTrigger(trigger,$X$36))</f>
        <v>#NUM!</v>
      </c>
      <c r="AF353" s="82">
        <f t="shared" si="23"/>
        <v>7.9801528328896261E-4</v>
      </c>
      <c r="AG353" s="82">
        <f>_xll.qlIndexFixing($X$21,$AB353,TRUE,_xll.ohTrigger(trigger))</f>
        <v>7.9801528328896261E-4</v>
      </c>
      <c r="AH353" s="43" t="e">
        <f>_xll.qlIndexFixing($X$6,$AB353,TRUE,trigger)</f>
        <v>#NUM!</v>
      </c>
      <c r="AI353" s="45" t="e">
        <f t="shared" si="24"/>
        <v>#NUM!</v>
      </c>
    </row>
    <row r="354" spans="27:35" x14ac:dyDescent="0.2">
      <c r="AA354" s="39" t="s">
        <v>86</v>
      </c>
      <c r="AB354" s="40">
        <f>_xll.qlInterestRateIndexFixingDate($X$21,AC354)</f>
        <v>42775</v>
      </c>
      <c r="AC354" s="40">
        <f>_xll.qlCalendarAdvance(calendar,$AC353,AA354,,,trigger)</f>
        <v>42779</v>
      </c>
      <c r="AD354" s="40">
        <f>_xll.qlInterestRateIndexMaturity($X$21,AC354,)</f>
        <v>42961</v>
      </c>
      <c r="AE354" s="43" t="e">
        <f>_xll.qlTenorBasisValue(TenorBasis6M,AC354,_xll.ohTrigger(trigger,$X$36))</f>
        <v>#NUM!</v>
      </c>
      <c r="AF354" s="82">
        <f t="shared" si="23"/>
        <v>8.099295489755493E-4</v>
      </c>
      <c r="AG354" s="82">
        <f>_xll.qlIndexFixing($X$21,$AB354,TRUE,_xll.ohTrigger(trigger))</f>
        <v>8.099295489755493E-4</v>
      </c>
      <c r="AH354" s="43" t="e">
        <f>_xll.qlIndexFixing($X$6,$AB354,TRUE,trigger)</f>
        <v>#NUM!</v>
      </c>
      <c r="AI354" s="45" t="e">
        <f t="shared" si="24"/>
        <v>#NUM!</v>
      </c>
    </row>
    <row r="355" spans="27:35" x14ac:dyDescent="0.2">
      <c r="AA355" s="39" t="s">
        <v>86</v>
      </c>
      <c r="AB355" s="40">
        <f>_xll.qlInterestRateIndexFixingDate($X$21,AC355)</f>
        <v>42776</v>
      </c>
      <c r="AC355" s="40">
        <f>_xll.qlCalendarAdvance(calendar,$AC354,AA355,,,trigger)</f>
        <v>42780</v>
      </c>
      <c r="AD355" s="40">
        <f>_xll.qlInterestRateIndexMaturity($X$21,AC355,)</f>
        <v>42961</v>
      </c>
      <c r="AE355" s="43" t="e">
        <f>_xll.qlTenorBasisValue(TenorBasis6M,AC355,_xll.ohTrigger(trigger,$X$36))</f>
        <v>#NUM!</v>
      </c>
      <c r="AF355" s="82">
        <f t="shared" si="23"/>
        <v>8.1220946803587366E-4</v>
      </c>
      <c r="AG355" s="82">
        <f>_xll.qlIndexFixing($X$21,$AB355,TRUE,_xll.ohTrigger(trigger))</f>
        <v>8.1220946803587366E-4</v>
      </c>
      <c r="AH355" s="43" t="e">
        <f>_xll.qlIndexFixing($X$6,$AB355,TRUE,trigger)</f>
        <v>#NUM!</v>
      </c>
      <c r="AI355" s="45" t="e">
        <f t="shared" si="24"/>
        <v>#NUM!</v>
      </c>
    </row>
    <row r="356" spans="27:35" x14ac:dyDescent="0.2">
      <c r="AA356" s="39" t="s">
        <v>86</v>
      </c>
      <c r="AB356" s="40">
        <f>_xll.qlInterestRateIndexFixingDate($X$21,AC356)</f>
        <v>42779</v>
      </c>
      <c r="AC356" s="40">
        <f>_xll.qlCalendarAdvance(calendar,$AC355,AA356,,,trigger)</f>
        <v>42781</v>
      </c>
      <c r="AD356" s="40">
        <f>_xll.qlInterestRateIndexMaturity($X$21,AC356,)</f>
        <v>42962</v>
      </c>
      <c r="AE356" s="43" t="e">
        <f>_xll.qlTenorBasisValue(TenorBasis6M,AC356,_xll.ohTrigger(trigger,$X$36))</f>
        <v>#NUM!</v>
      </c>
      <c r="AF356" s="82">
        <f t="shared" si="23"/>
        <v>8.1579358167732869E-4</v>
      </c>
      <c r="AG356" s="82">
        <f>_xll.qlIndexFixing($X$21,$AB356,TRUE,_xll.ohTrigger(trigger))</f>
        <v>8.1579358167732869E-4</v>
      </c>
      <c r="AH356" s="43" t="e">
        <f>_xll.qlIndexFixing($X$6,$AB356,TRUE,trigger)</f>
        <v>#NUM!</v>
      </c>
      <c r="AI356" s="45" t="e">
        <f t="shared" si="24"/>
        <v>#NUM!</v>
      </c>
    </row>
    <row r="357" spans="27:35" x14ac:dyDescent="0.2">
      <c r="AA357" s="39" t="s">
        <v>86</v>
      </c>
      <c r="AB357" s="40">
        <f>_xll.qlInterestRateIndexFixingDate($X$21,AC357)</f>
        <v>42780</v>
      </c>
      <c r="AC357" s="40">
        <f>_xll.qlCalendarAdvance(calendar,$AC356,AA357,,,trigger)</f>
        <v>42782</v>
      </c>
      <c r="AD357" s="40">
        <f>_xll.qlInterestRateIndexMaturity($X$21,AC357,)</f>
        <v>42963</v>
      </c>
      <c r="AE357" s="43" t="e">
        <f>_xll.qlTenorBasisValue(TenorBasis6M,AC357,_xll.ohTrigger(trigger,$X$36))</f>
        <v>#NUM!</v>
      </c>
      <c r="AF357" s="82">
        <f t="shared" si="23"/>
        <v>8.193949013079034E-4</v>
      </c>
      <c r="AG357" s="82">
        <f>_xll.qlIndexFixing($X$21,$AB357,TRUE,_xll.ohTrigger(trigger))</f>
        <v>8.193949013079034E-4</v>
      </c>
      <c r="AH357" s="43" t="e">
        <f>_xll.qlIndexFixing($X$6,$AB357,TRUE,trigger)</f>
        <v>#NUM!</v>
      </c>
      <c r="AI357" s="45" t="e">
        <f t="shared" si="24"/>
        <v>#NUM!</v>
      </c>
    </row>
    <row r="358" spans="27:35" x14ac:dyDescent="0.2">
      <c r="AA358" s="39" t="s">
        <v>86</v>
      </c>
      <c r="AB358" s="40">
        <f>_xll.qlInterestRateIndexFixingDate($X$21,AC358)</f>
        <v>42781</v>
      </c>
      <c r="AC358" s="40">
        <f>_xll.qlCalendarAdvance(calendar,$AC357,AA358,,,trigger)</f>
        <v>42783</v>
      </c>
      <c r="AD358" s="40">
        <f>_xll.qlInterestRateIndexMaturity($X$21,AC358,)</f>
        <v>42964</v>
      </c>
      <c r="AE358" s="43" t="e">
        <f>_xll.qlTenorBasisValue(TenorBasis6M,AC358,_xll.ohTrigger(trigger,$X$36))</f>
        <v>#NUM!</v>
      </c>
      <c r="AF358" s="82">
        <f t="shared" si="23"/>
        <v>8.2301491645212356E-4</v>
      </c>
      <c r="AG358" s="82">
        <f>_xll.qlIndexFixing($X$21,$AB358,TRUE,_xll.ohTrigger(trigger))</f>
        <v>8.2301491645212356E-4</v>
      </c>
      <c r="AH358" s="43" t="e">
        <f>_xll.qlIndexFixing($X$6,$AB358,TRUE,trigger)</f>
        <v>#NUM!</v>
      </c>
      <c r="AI358" s="45" t="e">
        <f t="shared" si="24"/>
        <v>#NUM!</v>
      </c>
    </row>
    <row r="359" spans="27:35" x14ac:dyDescent="0.2">
      <c r="AA359" s="39" t="s">
        <v>86</v>
      </c>
      <c r="AB359" s="40">
        <f>_xll.qlInterestRateIndexFixingDate($X$21,AC359)</f>
        <v>42782</v>
      </c>
      <c r="AC359" s="40">
        <f>_xll.qlCalendarAdvance(calendar,$AC358,AA359,,,trigger)</f>
        <v>42786</v>
      </c>
      <c r="AD359" s="40">
        <f>_xll.qlInterestRateIndexMaturity($X$21,AC359,)</f>
        <v>42968</v>
      </c>
      <c r="AE359" s="43" t="e">
        <f>_xll.qlTenorBasisValue(TenorBasis6M,AC359,_xll.ohTrigger(trigger,$X$36))</f>
        <v>#NUM!</v>
      </c>
      <c r="AF359" s="82">
        <f t="shared" si="23"/>
        <v>8.3535493767459429E-4</v>
      </c>
      <c r="AG359" s="82">
        <f>_xll.qlIndexFixing($X$21,$AB359,TRUE,_xll.ohTrigger(trigger))</f>
        <v>8.3535493767459429E-4</v>
      </c>
      <c r="AH359" s="43" t="e">
        <f>_xll.qlIndexFixing($X$6,$AB359,TRUE,trigger)</f>
        <v>#NUM!</v>
      </c>
      <c r="AI359" s="45" t="e">
        <f t="shared" si="24"/>
        <v>#NUM!</v>
      </c>
    </row>
    <row r="360" spans="27:35" x14ac:dyDescent="0.2">
      <c r="AA360" s="39" t="s">
        <v>86</v>
      </c>
      <c r="AB360" s="40">
        <f>_xll.qlInterestRateIndexFixingDate($X$21,AC360)</f>
        <v>42783</v>
      </c>
      <c r="AC360" s="40">
        <f>_xll.qlCalendarAdvance(calendar,$AC359,AA360,,,trigger)</f>
        <v>42787</v>
      </c>
      <c r="AD360" s="40">
        <f>_xll.qlInterestRateIndexMaturity($X$21,AC360,)</f>
        <v>42968</v>
      </c>
      <c r="AE360" s="43" t="e">
        <f>_xll.qlTenorBasisValue(TenorBasis6M,AC360,_xll.ohTrigger(trigger,$X$36))</f>
        <v>#NUM!</v>
      </c>
      <c r="AF360" s="82">
        <f t="shared" si="23"/>
        <v>8.377117230273912E-4</v>
      </c>
      <c r="AG360" s="82">
        <f>_xll.qlIndexFixing($X$21,$AB360,TRUE,_xll.ohTrigger(trigger))</f>
        <v>8.377117230273912E-4</v>
      </c>
      <c r="AH360" s="43" t="e">
        <f>_xll.qlIndexFixing($X$6,$AB360,TRUE,trigger)</f>
        <v>#NUM!</v>
      </c>
      <c r="AI360" s="45" t="e">
        <f t="shared" si="24"/>
        <v>#NUM!</v>
      </c>
    </row>
    <row r="361" spans="27:35" x14ac:dyDescent="0.2">
      <c r="AA361" s="39" t="s">
        <v>86</v>
      </c>
      <c r="AB361" s="40">
        <f>_xll.qlInterestRateIndexFixingDate($X$21,AC361)</f>
        <v>42786</v>
      </c>
      <c r="AC361" s="40">
        <f>_xll.qlCalendarAdvance(calendar,$AC360,AA361,,,trigger)</f>
        <v>42788</v>
      </c>
      <c r="AD361" s="40">
        <f>_xll.qlInterestRateIndexMaturity($X$21,AC361,)</f>
        <v>42969</v>
      </c>
      <c r="AE361" s="43" t="e">
        <f>_xll.qlTenorBasisValue(TenorBasis6M,AC361,_xll.ohTrigger(trigger,$X$36))</f>
        <v>#NUM!</v>
      </c>
      <c r="AF361" s="82">
        <f t="shared" si="23"/>
        <v>8.4144755898974105E-4</v>
      </c>
      <c r="AG361" s="82">
        <f>_xll.qlIndexFixing($X$21,$AB361,TRUE,_xll.ohTrigger(trigger))</f>
        <v>8.4144755898974105E-4</v>
      </c>
      <c r="AH361" s="43" t="e">
        <f>_xll.qlIndexFixing($X$6,$AB361,TRUE,trigger)</f>
        <v>#NUM!</v>
      </c>
      <c r="AI361" s="45" t="e">
        <f t="shared" si="24"/>
        <v>#NUM!</v>
      </c>
    </row>
    <row r="362" spans="27:35" x14ac:dyDescent="0.2">
      <c r="AA362" s="39" t="s">
        <v>86</v>
      </c>
      <c r="AB362" s="40">
        <f>_xll.qlInterestRateIndexFixingDate($X$21,AC362)</f>
        <v>42787</v>
      </c>
      <c r="AC362" s="40">
        <f>_xll.qlCalendarAdvance(calendar,$AC361,AA362,,,trigger)</f>
        <v>42789</v>
      </c>
      <c r="AD362" s="40">
        <f>_xll.qlInterestRateIndexMaturity($X$21,AC362,)</f>
        <v>42970</v>
      </c>
      <c r="AE362" s="43" t="e">
        <f>_xll.qlTenorBasisValue(TenorBasis6M,AC362,_xll.ohTrigger(trigger,$X$36))</f>
        <v>#NUM!</v>
      </c>
      <c r="AF362" s="82">
        <f t="shared" si="23"/>
        <v>8.4521102784960794E-4</v>
      </c>
      <c r="AG362" s="82">
        <f>_xll.qlIndexFixing($X$21,$AB362,TRUE,_xll.ohTrigger(trigger))</f>
        <v>8.4521102784960794E-4</v>
      </c>
      <c r="AH362" s="43" t="e">
        <f>_xll.qlIndexFixing($X$6,$AB362,TRUE,trigger)</f>
        <v>#NUM!</v>
      </c>
      <c r="AI362" s="45" t="e">
        <f t="shared" si="24"/>
        <v>#NUM!</v>
      </c>
    </row>
    <row r="363" spans="27:35" x14ac:dyDescent="0.2">
      <c r="AA363" s="39" t="s">
        <v>86</v>
      </c>
      <c r="AB363" s="40">
        <f>_xll.qlInterestRateIndexFixingDate($X$21,AC363)</f>
        <v>42788</v>
      </c>
      <c r="AC363" s="40">
        <f>_xll.qlCalendarAdvance(calendar,$AC362,AA363,,,trigger)</f>
        <v>42790</v>
      </c>
      <c r="AD363" s="40">
        <f>_xll.qlInterestRateIndexMaturity($X$21,AC363,)</f>
        <v>42971</v>
      </c>
      <c r="AE363" s="43" t="e">
        <f>_xll.qlTenorBasisValue(TenorBasis6M,AC363,_xll.ohTrigger(trigger,$X$36))</f>
        <v>#NUM!</v>
      </c>
      <c r="AF363" s="82">
        <f t="shared" si="23"/>
        <v>8.490036192123372E-4</v>
      </c>
      <c r="AG363" s="82">
        <f>_xll.qlIndexFixing($X$21,$AB363,TRUE,_xll.ohTrigger(trigger))</f>
        <v>8.490036192123372E-4</v>
      </c>
      <c r="AH363" s="43" t="e">
        <f>_xll.qlIndexFixing($X$6,$AB363,TRUE,trigger)</f>
        <v>#NUM!</v>
      </c>
      <c r="AI363" s="45" t="e">
        <f t="shared" si="24"/>
        <v>#NUM!</v>
      </c>
    </row>
    <row r="364" spans="27:35" x14ac:dyDescent="0.2">
      <c r="AA364" s="39" t="s">
        <v>86</v>
      </c>
      <c r="AB364" s="40">
        <f>_xll.qlInterestRateIndexFixingDate($X$21,AC364)</f>
        <v>42789</v>
      </c>
      <c r="AC364" s="40">
        <f>_xll.qlCalendarAdvance(calendar,$AC363,AA364,,,trigger)</f>
        <v>42793</v>
      </c>
      <c r="AD364" s="40">
        <f>_xll.qlInterestRateIndexMaturity($X$21,AC364,)</f>
        <v>42975</v>
      </c>
      <c r="AE364" s="43" t="e">
        <f>_xll.qlTenorBasisValue(TenorBasis6M,AC364,_xll.ohTrigger(trigger,$X$36))</f>
        <v>#NUM!</v>
      </c>
      <c r="AF364" s="82">
        <f t="shared" si="23"/>
        <v>8.6200360726516683E-4</v>
      </c>
      <c r="AG364" s="82">
        <f>_xll.qlIndexFixing($X$21,$AB364,TRUE,_xll.ohTrigger(trigger))</f>
        <v>8.6200360726516683E-4</v>
      </c>
      <c r="AH364" s="43" t="e">
        <f>_xll.qlIndexFixing($X$6,$AB364,TRUE,trigger)</f>
        <v>#NUM!</v>
      </c>
      <c r="AI364" s="45" t="e">
        <f t="shared" si="24"/>
        <v>#NUM!</v>
      </c>
    </row>
    <row r="365" spans="27:35" x14ac:dyDescent="0.2">
      <c r="AA365" s="39" t="s">
        <v>86</v>
      </c>
      <c r="AB365" s="40">
        <f>_xll.qlInterestRateIndexFixingDate($X$21,AC365)</f>
        <v>42790</v>
      </c>
      <c r="AC365" s="40">
        <f>_xll.qlCalendarAdvance(calendar,$AC364,AA365,,,trigger)</f>
        <v>42794</v>
      </c>
      <c r="AD365" s="40">
        <f>_xll.qlInterestRateIndexMaturity($X$21,AC365,)</f>
        <v>42978</v>
      </c>
      <c r="AE365" s="43" t="e">
        <f>_xll.qlTenorBasisValue(TenorBasis6M,AC365,_xll.ohTrigger(trigger,$X$36))</f>
        <v>#NUM!</v>
      </c>
      <c r="AF365" s="82">
        <f t="shared" si="23"/>
        <v>8.6888576875530389E-4</v>
      </c>
      <c r="AG365" s="82">
        <f>_xll.qlIndexFixing($X$21,$AB365,TRUE,_xll.ohTrigger(trigger))</f>
        <v>8.6888576875530389E-4</v>
      </c>
      <c r="AH365" s="43" t="e">
        <f>_xll.qlIndexFixing($X$6,$AB365,TRUE,trigger)</f>
        <v>#NUM!</v>
      </c>
      <c r="AI365" s="45" t="e">
        <f t="shared" si="24"/>
        <v>#NUM!</v>
      </c>
    </row>
    <row r="366" spans="27:35" x14ac:dyDescent="0.2">
      <c r="AA366" s="39" t="s">
        <v>86</v>
      </c>
      <c r="AB366" s="40">
        <f>_xll.qlInterestRateIndexFixingDate($X$21,AC366)</f>
        <v>42793</v>
      </c>
      <c r="AC366" s="40">
        <f>_xll.qlCalendarAdvance(calendar,$AC365,AA366,,,trigger)</f>
        <v>42795</v>
      </c>
      <c r="AD366" s="40">
        <f>_xll.qlInterestRateIndexMaturity($X$21,AC366,)</f>
        <v>42979</v>
      </c>
      <c r="AE366" s="43" t="e">
        <f>_xll.qlTenorBasisValue(TenorBasis6M,AC366,_xll.ohTrigger(trigger,$X$36))</f>
        <v>#NUM!</v>
      </c>
      <c r="AF366" s="82">
        <f t="shared" si="23"/>
        <v>8.7288535532376282E-4</v>
      </c>
      <c r="AG366" s="82">
        <f>_xll.qlIndexFixing($X$21,$AB366,TRUE,_xll.ohTrigger(trigger))</f>
        <v>8.7288535532376282E-4</v>
      </c>
      <c r="AH366" s="43" t="e">
        <f>_xll.qlIndexFixing($X$6,$AB366,TRUE,trigger)</f>
        <v>#NUM!</v>
      </c>
      <c r="AI366" s="45" t="e">
        <f t="shared" si="24"/>
        <v>#NUM!</v>
      </c>
    </row>
    <row r="367" spans="27:35" x14ac:dyDescent="0.2">
      <c r="AA367" s="39" t="s">
        <v>86</v>
      </c>
      <c r="AB367" s="40">
        <f>_xll.qlInterestRateIndexFixingDate($X$21,AC367)</f>
        <v>42794</v>
      </c>
      <c r="AC367" s="40">
        <f>_xll.qlCalendarAdvance(calendar,$AC366,AA367,,,trigger)</f>
        <v>42796</v>
      </c>
      <c r="AD367" s="40">
        <f>_xll.qlInterestRateIndexMaturity($X$21,AC367,)</f>
        <v>42982</v>
      </c>
      <c r="AE367" s="43" t="e">
        <f>_xll.qlTenorBasisValue(TenorBasis6M,AC367,_xll.ohTrigger(trigger,$X$36))</f>
        <v>#NUM!</v>
      </c>
      <c r="AF367" s="82">
        <f t="shared" si="23"/>
        <v>8.799999999996623E-4</v>
      </c>
      <c r="AG367" s="82">
        <f>_xll.qlIndexFixing($X$21,$AB367,TRUE,_xll.ohTrigger(trigger))</f>
        <v>8.799999999996623E-4</v>
      </c>
      <c r="AH367" s="43" t="e">
        <f>_xll.qlIndexFixing($X$6,$AB367,TRUE,trigger)</f>
        <v>#NUM!</v>
      </c>
      <c r="AI367" s="45" t="e">
        <f t="shared" si="24"/>
        <v>#NUM!</v>
      </c>
    </row>
    <row r="368" spans="27:35" x14ac:dyDescent="0.2">
      <c r="AA368" s="39" t="s">
        <v>86</v>
      </c>
      <c r="AB368" s="40">
        <f>_xll.qlInterestRateIndexFixingDate($X$21,AC368)</f>
        <v>42795</v>
      </c>
      <c r="AC368" s="40">
        <f>_xll.qlCalendarAdvance(calendar,$AC367,AA368,,,trigger)</f>
        <v>42797</v>
      </c>
      <c r="AD368" s="40">
        <f>_xll.qlInterestRateIndexMaturity($X$21,AC368,)</f>
        <v>42982</v>
      </c>
      <c r="AE368" s="43" t="e">
        <f>_xll.qlTenorBasisValue(TenorBasis6M,AC368,_xll.ohTrigger(trigger,$X$36))</f>
        <v>#NUM!</v>
      </c>
      <c r="AF368" s="82">
        <f t="shared" si="23"/>
        <v>8.8254379660096982E-4</v>
      </c>
      <c r="AG368" s="82">
        <f>_xll.qlIndexFixing($X$21,$AB368,TRUE,_xll.ohTrigger(trigger))</f>
        <v>8.8254379660096982E-4</v>
      </c>
      <c r="AH368" s="43" t="e">
        <f>_xll.qlIndexFixing($X$6,$AB368,TRUE,trigger)</f>
        <v>#NUM!</v>
      </c>
      <c r="AI368" s="45" t="e">
        <f t="shared" si="24"/>
        <v>#NUM!</v>
      </c>
    </row>
    <row r="369" spans="27:35" x14ac:dyDescent="0.2">
      <c r="AA369" s="39" t="s">
        <v>86</v>
      </c>
      <c r="AB369" s="40">
        <f>_xll.qlInterestRateIndexFixingDate($X$21,AC369)</f>
        <v>42796</v>
      </c>
      <c r="AC369" s="40">
        <f>_xll.qlCalendarAdvance(calendar,$AC368,AA369,,,trigger)</f>
        <v>42800</v>
      </c>
      <c r="AD369" s="40">
        <f>_xll.qlInterestRateIndexMaturity($X$21,AC369,)</f>
        <v>42984</v>
      </c>
      <c r="AE369" s="43" t="e">
        <f>_xll.qlTenorBasisValue(TenorBasis6M,AC369,_xll.ohTrigger(trigger,$X$36))</f>
        <v>#NUM!</v>
      </c>
      <c r="AF369" s="82">
        <f t="shared" si="23"/>
        <v>8.9343187619801527E-4</v>
      </c>
      <c r="AG369" s="82">
        <f>_xll.qlIndexFixing($X$21,$AB369,TRUE,_xll.ohTrigger(trigger))</f>
        <v>8.9343187619801527E-4</v>
      </c>
      <c r="AH369" s="43" t="e">
        <f>_xll.qlIndexFixing($X$6,$AB369,TRUE,trigger)</f>
        <v>#NUM!</v>
      </c>
      <c r="AI369" s="45" t="e">
        <f t="shared" si="24"/>
        <v>#NUM!</v>
      </c>
    </row>
    <row r="370" spans="27:35" x14ac:dyDescent="0.2">
      <c r="AA370" s="39" t="s">
        <v>86</v>
      </c>
      <c r="AB370" s="40">
        <f>_xll.qlInterestRateIndexFixingDate($X$21,AC370)</f>
        <v>42797</v>
      </c>
      <c r="AC370" s="40">
        <f>_xll.qlCalendarAdvance(calendar,$AC369,AA370,,,trigger)</f>
        <v>42801</v>
      </c>
      <c r="AD370" s="40">
        <f>_xll.qlInterestRateIndexMaturity($X$21,AC370,)</f>
        <v>42985</v>
      </c>
      <c r="AE370" s="43" t="e">
        <f>_xll.qlTenorBasisValue(TenorBasis6M,AC370,_xll.ohTrigger(trigger,$X$36))</f>
        <v>#NUM!</v>
      </c>
      <c r="AF370" s="82">
        <f t="shared" si="23"/>
        <v>8.9762599904703692E-4</v>
      </c>
      <c r="AG370" s="82">
        <f>_xll.qlIndexFixing($X$21,$AB370,TRUE,_xll.ohTrigger(trigger))</f>
        <v>8.9762599904703692E-4</v>
      </c>
      <c r="AH370" s="43" t="e">
        <f>_xll.qlIndexFixing($X$6,$AB370,TRUE,trigger)</f>
        <v>#NUM!</v>
      </c>
      <c r="AI370" s="45" t="e">
        <f t="shared" si="24"/>
        <v>#NUM!</v>
      </c>
    </row>
    <row r="371" spans="27:35" x14ac:dyDescent="0.2">
      <c r="AA371" s="39" t="s">
        <v>86</v>
      </c>
      <c r="AB371" s="40">
        <f>_xll.qlInterestRateIndexFixingDate($X$21,AC371)</f>
        <v>42800</v>
      </c>
      <c r="AC371" s="40">
        <f>_xll.qlCalendarAdvance(calendar,$AC370,AA371,,,trigger)</f>
        <v>42802</v>
      </c>
      <c r="AD371" s="40">
        <f>_xll.qlInterestRateIndexMaturity($X$21,AC371,)</f>
        <v>42986</v>
      </c>
      <c r="AE371" s="43" t="e">
        <f>_xll.qlTenorBasisValue(TenorBasis6M,AC371,_xll.ohTrigger(trigger,$X$36))</f>
        <v>#NUM!</v>
      </c>
      <c r="AF371" s="82">
        <f t="shared" si="23"/>
        <v>9.0183758103932012E-4</v>
      </c>
      <c r="AG371" s="82">
        <f>_xll.qlIndexFixing($X$21,$AB371,TRUE,_xll.ohTrigger(trigger))</f>
        <v>9.0183758103932012E-4</v>
      </c>
      <c r="AH371" s="43" t="e">
        <f>_xll.qlIndexFixing($X$6,$AB371,TRUE,trigger)</f>
        <v>#NUM!</v>
      </c>
      <c r="AI371" s="45" t="e">
        <f t="shared" si="24"/>
        <v>#NUM!</v>
      </c>
    </row>
    <row r="372" spans="27:35" x14ac:dyDescent="0.2">
      <c r="AA372" s="39" t="s">
        <v>86</v>
      </c>
      <c r="AB372" s="40">
        <f>_xll.qlInterestRateIndexFixingDate($X$21,AC372)</f>
        <v>42801</v>
      </c>
      <c r="AC372" s="40">
        <f>_xll.qlCalendarAdvance(calendar,$AC371,AA372,,,trigger)</f>
        <v>42803</v>
      </c>
      <c r="AD372" s="40">
        <f>_xll.qlInterestRateIndexMaturity($X$21,AC372,)</f>
        <v>42989</v>
      </c>
      <c r="AE372" s="43" t="e">
        <f>_xll.qlTenorBasisValue(TenorBasis6M,AC372,_xll.ohTrigger(trigger,$X$36))</f>
        <v>#NUM!</v>
      </c>
      <c r="AF372" s="82">
        <f t="shared" si="23"/>
        <v>9.0933485635144129E-4</v>
      </c>
      <c r="AG372" s="82">
        <f>_xll.qlIndexFixing($X$21,$AB372,TRUE,_xll.ohTrigger(trigger))</f>
        <v>9.0933485635144129E-4</v>
      </c>
      <c r="AH372" s="43" t="e">
        <f>_xll.qlIndexFixing($X$6,$AB372,TRUE,trigger)</f>
        <v>#NUM!</v>
      </c>
      <c r="AI372" s="45" t="e">
        <f t="shared" si="24"/>
        <v>#NUM!</v>
      </c>
    </row>
    <row r="373" spans="27:35" x14ac:dyDescent="0.2">
      <c r="AA373" s="39" t="s">
        <v>86</v>
      </c>
      <c r="AB373" s="40">
        <f>_xll.qlInterestRateIndexFixingDate($X$21,AC373)</f>
        <v>42802</v>
      </c>
      <c r="AC373" s="40">
        <f>_xll.qlCalendarAdvance(calendar,$AC372,AA373,,,trigger)</f>
        <v>42804</v>
      </c>
      <c r="AD373" s="40">
        <f>_xll.qlInterestRateIndexMaturity($X$21,AC373,)</f>
        <v>42989</v>
      </c>
      <c r="AE373" s="43" t="e">
        <f>_xll.qlTenorBasisValue(TenorBasis6M,AC373,_xll.ohTrigger(trigger,$X$36))</f>
        <v>#NUM!</v>
      </c>
      <c r="AF373" s="82">
        <f t="shared" si="23"/>
        <v>9.1193511726342315E-4</v>
      </c>
      <c r="AG373" s="82">
        <f>_xll.qlIndexFixing($X$21,$AB373,TRUE,_xll.ohTrigger(trigger))</f>
        <v>9.1193511726342315E-4</v>
      </c>
      <c r="AH373" s="43" t="e">
        <f>_xll.qlIndexFixing($X$6,$AB373,TRUE,trigger)</f>
        <v>#NUM!</v>
      </c>
      <c r="AI373" s="45" t="e">
        <f t="shared" si="24"/>
        <v>#NUM!</v>
      </c>
    </row>
    <row r="374" spans="27:35" x14ac:dyDescent="0.2">
      <c r="AA374" s="39" t="s">
        <v>86</v>
      </c>
      <c r="AB374" s="40">
        <f>_xll.qlInterestRateIndexFixingDate($X$21,AC374)</f>
        <v>42803</v>
      </c>
      <c r="AC374" s="40">
        <f>_xll.qlCalendarAdvance(calendar,$AC373,AA374,,,trigger)</f>
        <v>42807</v>
      </c>
      <c r="AD374" s="40">
        <f>_xll.qlInterestRateIndexMaturity($X$21,AC374,)</f>
        <v>42991</v>
      </c>
      <c r="AE374" s="43" t="e">
        <f>_xll.qlTenorBasisValue(TenorBasis6M,AC374,_xll.ohTrigger(trigger,$X$36))</f>
        <v>#NUM!</v>
      </c>
      <c r="AF374" s="82">
        <f t="shared" si="23"/>
        <v>9.2299241982526817E-4</v>
      </c>
      <c r="AG374" s="82">
        <f>_xll.qlIndexFixing($X$21,$AB374,TRUE,_xll.ohTrigger(trigger))</f>
        <v>9.2299241982526817E-4</v>
      </c>
      <c r="AH374" s="43" t="e">
        <f>_xll.qlIndexFixing($X$6,$AB374,TRUE,trigger)</f>
        <v>#NUM!</v>
      </c>
      <c r="AI374" s="45" t="e">
        <f t="shared" si="24"/>
        <v>#NUM!</v>
      </c>
    </row>
    <row r="375" spans="27:35" x14ac:dyDescent="0.2">
      <c r="AA375" s="39" t="s">
        <v>86</v>
      </c>
      <c r="AB375" s="40">
        <f>_xll.qlInterestRateIndexFixingDate($X$21,AC375)</f>
        <v>42804</v>
      </c>
      <c r="AC375" s="40">
        <f>_xll.qlCalendarAdvance(calendar,$AC374,AA375,,,trigger)</f>
        <v>42808</v>
      </c>
      <c r="AD375" s="40">
        <f>_xll.qlInterestRateIndexMaturity($X$21,AC375,)</f>
        <v>42992</v>
      </c>
      <c r="AE375" s="43" t="e">
        <f>_xll.qlTenorBasisValue(TenorBasis6M,AC375,_xll.ohTrigger(trigger,$X$36))</f>
        <v>#NUM!</v>
      </c>
      <c r="AF375" s="82">
        <f t="shared" si="23"/>
        <v>9.2720978111068234E-4</v>
      </c>
      <c r="AG375" s="82">
        <f>_xll.qlIndexFixing($X$21,$AB375,TRUE,_xll.ohTrigger(trigger))</f>
        <v>9.2720978111068234E-4</v>
      </c>
      <c r="AH375" s="43" t="e">
        <f>_xll.qlIndexFixing($X$6,$AB375,TRUE,trigger)</f>
        <v>#NUM!</v>
      </c>
      <c r="AI375" s="45" t="e">
        <f t="shared" si="24"/>
        <v>#NUM!</v>
      </c>
    </row>
    <row r="376" spans="27:35" x14ac:dyDescent="0.2">
      <c r="AA376" s="39" t="s">
        <v>86</v>
      </c>
      <c r="AB376" s="40">
        <f>_xll.qlInterestRateIndexFixingDate($X$21,AC376)</f>
        <v>42807</v>
      </c>
      <c r="AC376" s="40">
        <f>_xll.qlCalendarAdvance(calendar,$AC375,AA376,,,trigger)</f>
        <v>42809</v>
      </c>
      <c r="AD376" s="40">
        <f>_xll.qlInterestRateIndexMaturity($X$21,AC376,)</f>
        <v>42993</v>
      </c>
      <c r="AE376" s="43" t="e">
        <f>_xll.qlTenorBasisValue(TenorBasis6M,AC376,_xll.ohTrigger(trigger,$X$36))</f>
        <v>#NUM!</v>
      </c>
      <c r="AF376" s="82">
        <f t="shared" si="23"/>
        <v>9.3141160930389276E-4</v>
      </c>
      <c r="AG376" s="82">
        <f>_xll.qlIndexFixing($X$21,$AB376,TRUE,_xll.ohTrigger(trigger))</f>
        <v>9.3141160930389276E-4</v>
      </c>
      <c r="AH376" s="43" t="e">
        <f>_xll.qlIndexFixing($X$6,$AB376,TRUE,trigger)</f>
        <v>#NUM!</v>
      </c>
      <c r="AI376" s="45" t="e">
        <f t="shared" si="24"/>
        <v>#NUM!</v>
      </c>
    </row>
    <row r="377" spans="27:35" x14ac:dyDescent="0.2">
      <c r="AA377" s="39" t="s">
        <v>86</v>
      </c>
      <c r="AB377" s="40">
        <f>_xll.qlInterestRateIndexFixingDate($X$21,AC377)</f>
        <v>42808</v>
      </c>
      <c r="AC377" s="40">
        <f>_xll.qlCalendarAdvance(calendar,$AC376,AA377,,,trigger)</f>
        <v>42810</v>
      </c>
      <c r="AD377" s="40">
        <f>_xll.qlInterestRateIndexMaturity($X$21,AC377,)</f>
        <v>42996</v>
      </c>
      <c r="AE377" s="43" t="e">
        <f>_xll.qlTenorBasisValue(TenorBasis6M,AC377,_xll.ohTrigger(trigger,$X$36))</f>
        <v>#NUM!</v>
      </c>
      <c r="AF377" s="82">
        <f t="shared" si="23"/>
        <v>9.3906347611735319E-4</v>
      </c>
      <c r="AG377" s="82">
        <f>_xll.qlIndexFixing($X$21,$AB377,TRUE,_xll.ohTrigger(trigger))</f>
        <v>9.3906347611735319E-4</v>
      </c>
      <c r="AH377" s="43" t="e">
        <f>_xll.qlIndexFixing($X$6,$AB377,TRUE,trigger)</f>
        <v>#NUM!</v>
      </c>
      <c r="AI377" s="45" t="e">
        <f t="shared" si="24"/>
        <v>#NUM!</v>
      </c>
    </row>
    <row r="378" spans="27:35" x14ac:dyDescent="0.2">
      <c r="AA378" s="39" t="s">
        <v>86</v>
      </c>
      <c r="AB378" s="40">
        <f>_xll.qlInterestRateIndexFixingDate($X$21,AC378)</f>
        <v>42809</v>
      </c>
      <c r="AC378" s="40">
        <f>_xll.qlCalendarAdvance(calendar,$AC377,AA378,,,trigger)</f>
        <v>42811</v>
      </c>
      <c r="AD378" s="40">
        <f>_xll.qlInterestRateIndexMaturity($X$21,AC378,)</f>
        <v>42996</v>
      </c>
      <c r="AE378" s="43" t="e">
        <f>_xll.qlTenorBasisValue(TenorBasis6M,AC378,_xll.ohTrigger(trigger,$X$36))</f>
        <v>#NUM!</v>
      </c>
      <c r="AF378" s="82">
        <f t="shared" si="23"/>
        <v>9.4149042830866318E-4</v>
      </c>
      <c r="AG378" s="82">
        <f>_xll.qlIndexFixing($X$21,$AB378,TRUE,_xll.ohTrigger(trigger))</f>
        <v>9.4149042830866318E-4</v>
      </c>
      <c r="AH378" s="43" t="e">
        <f>_xll.qlIndexFixing($X$6,$AB378,TRUE,trigger)</f>
        <v>#NUM!</v>
      </c>
      <c r="AI378" s="45" t="e">
        <f t="shared" si="24"/>
        <v>#NUM!</v>
      </c>
    </row>
    <row r="379" spans="27:35" x14ac:dyDescent="0.2">
      <c r="AA379" s="39" t="s">
        <v>86</v>
      </c>
      <c r="AB379" s="40">
        <f>_xll.qlInterestRateIndexFixingDate($X$21,AC379)</f>
        <v>42810</v>
      </c>
      <c r="AC379" s="40">
        <f>_xll.qlCalendarAdvance(calendar,$AC378,AA379,,,trigger)</f>
        <v>42814</v>
      </c>
      <c r="AD379" s="40">
        <f>_xll.qlInterestRateIndexMaturity($X$21,AC379,)</f>
        <v>42998</v>
      </c>
      <c r="AE379" s="43" t="e">
        <f>_xll.qlTenorBasisValue(TenorBasis6M,AC379,_xll.ohTrigger(trigger,$X$36))</f>
        <v>#NUM!</v>
      </c>
      <c r="AF379" s="82">
        <f t="shared" si="23"/>
        <v>9.5202278565607336E-4</v>
      </c>
      <c r="AG379" s="82">
        <f>_xll.qlIndexFixing($X$21,$AB379,TRUE,_xll.ohTrigger(trigger))</f>
        <v>9.5202278565607336E-4</v>
      </c>
      <c r="AH379" s="43" t="e">
        <f>_xll.qlIndexFixing($X$6,$AB379,TRUE,trigger)</f>
        <v>#NUM!</v>
      </c>
      <c r="AI379" s="45" t="e">
        <f t="shared" si="24"/>
        <v>#NUM!</v>
      </c>
    </row>
    <row r="380" spans="27:35" x14ac:dyDescent="0.2">
      <c r="AA380" s="39" t="s">
        <v>86</v>
      </c>
      <c r="AB380" s="40">
        <f>_xll.qlInterestRateIndexFixingDate($X$21,AC380)</f>
        <v>42811</v>
      </c>
      <c r="AC380" s="40">
        <f>_xll.qlCalendarAdvance(calendar,$AC379,AA380,,,trigger)</f>
        <v>42815</v>
      </c>
      <c r="AD380" s="40">
        <f>_xll.qlInterestRateIndexMaturity($X$21,AC380,)</f>
        <v>42999</v>
      </c>
      <c r="AE380" s="43" t="e">
        <f>_xll.qlTenorBasisValue(TenorBasis6M,AC380,_xll.ohTrigger(trigger,$X$36))</f>
        <v>#NUM!</v>
      </c>
      <c r="AF380" s="82">
        <f t="shared" si="23"/>
        <v>9.5603243381522332E-4</v>
      </c>
      <c r="AG380" s="82">
        <f>_xll.qlIndexFixing($X$21,$AB380,TRUE,_xll.ohTrigger(trigger))</f>
        <v>9.5603243381522332E-4</v>
      </c>
      <c r="AH380" s="43" t="e">
        <f>_xll.qlIndexFixing($X$6,$AB380,TRUE,trigger)</f>
        <v>#NUM!</v>
      </c>
      <c r="AI380" s="45" t="e">
        <f t="shared" si="24"/>
        <v>#NUM!</v>
      </c>
    </row>
    <row r="381" spans="27:35" x14ac:dyDescent="0.2">
      <c r="AA381" s="39" t="s">
        <v>86</v>
      </c>
      <c r="AB381" s="40">
        <f>_xll.qlInterestRateIndexFixingDate($X$21,AC381)</f>
        <v>42814</v>
      </c>
      <c r="AC381" s="40">
        <f>_xll.qlCalendarAdvance(calendar,$AC380,AA381,,,trigger)</f>
        <v>42816</v>
      </c>
      <c r="AD381" s="40">
        <f>_xll.qlInterestRateIndexMaturity($X$21,AC381,)</f>
        <v>43000</v>
      </c>
      <c r="AE381" s="43" t="e">
        <f>_xll.qlTenorBasisValue(TenorBasis6M,AC381,_xll.ohTrigger(trigger,$X$36))</f>
        <v>#NUM!</v>
      </c>
      <c r="AF381" s="82">
        <f t="shared" si="23"/>
        <v>9.5999355469956614E-4</v>
      </c>
      <c r="AG381" s="82">
        <f>_xll.qlIndexFixing($X$21,$AB381,TRUE,_xll.ohTrigger(trigger))</f>
        <v>9.5999355469956614E-4</v>
      </c>
      <c r="AH381" s="43" t="e">
        <f>_xll.qlIndexFixing($X$6,$AB381,TRUE,trigger)</f>
        <v>#NUM!</v>
      </c>
      <c r="AI381" s="45" t="e">
        <f t="shared" si="24"/>
        <v>#NUM!</v>
      </c>
    </row>
    <row r="382" spans="27:35" x14ac:dyDescent="0.2">
      <c r="AA382" s="39" t="s">
        <v>86</v>
      </c>
      <c r="AB382" s="40">
        <f>_xll.qlInterestRateIndexFixingDate($X$21,AC382)</f>
        <v>42815</v>
      </c>
      <c r="AC382" s="40">
        <f>_xll.qlCalendarAdvance(calendar,$AC381,AA382,,,trigger)</f>
        <v>42817</v>
      </c>
      <c r="AD382" s="40">
        <f>_xll.qlInterestRateIndexMaturity($X$21,AC382,)</f>
        <v>43003</v>
      </c>
      <c r="AE382" s="43" t="e">
        <f>_xll.qlTenorBasisValue(TenorBasis6M,AC382,_xll.ohTrigger(trigger,$X$36))</f>
        <v>#NUM!</v>
      </c>
      <c r="AF382" s="82">
        <f t="shared" si="23"/>
        <v>9.6758658443517993E-4</v>
      </c>
      <c r="AG382" s="82">
        <f>_xll.qlIndexFixing($X$21,$AB382,TRUE,_xll.ohTrigger(trigger))</f>
        <v>9.6758658443517993E-4</v>
      </c>
      <c r="AH382" s="43" t="e">
        <f>_xll.qlIndexFixing($X$6,$AB382,TRUE,trigger)</f>
        <v>#NUM!</v>
      </c>
      <c r="AI382" s="45" t="e">
        <f t="shared" si="24"/>
        <v>#NUM!</v>
      </c>
    </row>
    <row r="383" spans="27:35" x14ac:dyDescent="0.2">
      <c r="AA383" s="39" t="s">
        <v>86</v>
      </c>
      <c r="AB383" s="40">
        <f>_xll.qlInterestRateIndexFixingDate($X$21,AC383)</f>
        <v>42816</v>
      </c>
      <c r="AC383" s="40">
        <f>_xll.qlCalendarAdvance(calendar,$AC382,AA383,,,trigger)</f>
        <v>42818</v>
      </c>
      <c r="AD383" s="40">
        <f>_xll.qlInterestRateIndexMaturity($X$21,AC383,)</f>
        <v>43003</v>
      </c>
      <c r="AE383" s="43" t="e">
        <f>_xll.qlTenorBasisValue(TenorBasis6M,AC383,_xll.ohTrigger(trigger,$X$36))</f>
        <v>#NUM!</v>
      </c>
      <c r="AF383" s="82">
        <f t="shared" si="23"/>
        <v>9.6960180203435359E-4</v>
      </c>
      <c r="AG383" s="82">
        <f>_xll.qlIndexFixing($X$21,$AB383,TRUE,_xll.ohTrigger(trigger))</f>
        <v>9.6960180203435359E-4</v>
      </c>
      <c r="AH383" s="43" t="e">
        <f>_xll.qlIndexFixing($X$6,$AB383,TRUE,trigger)</f>
        <v>#NUM!</v>
      </c>
      <c r="AI383" s="45" t="e">
        <f t="shared" si="24"/>
        <v>#NUM!</v>
      </c>
    </row>
    <row r="384" spans="27:35" x14ac:dyDescent="0.2">
      <c r="AA384" s="39" t="s">
        <v>86</v>
      </c>
      <c r="AB384" s="40">
        <f>_xll.qlInterestRateIndexFixingDate($X$21,AC384)</f>
        <v>42817</v>
      </c>
      <c r="AC384" s="40">
        <f>_xll.qlCalendarAdvance(calendar,$AC383,AA384,,,trigger)</f>
        <v>42821</v>
      </c>
      <c r="AD384" s="40">
        <f>_xll.qlInterestRateIndexMaturity($X$21,AC384,)</f>
        <v>43005</v>
      </c>
      <c r="AE384" s="43" t="e">
        <f>_xll.qlTenorBasisValue(TenorBasis6M,AC384,_xll.ohTrigger(trigger,$X$36))</f>
        <v>#NUM!</v>
      </c>
      <c r="AF384" s="82">
        <f t="shared" si="23"/>
        <v>9.7890627282073137E-4</v>
      </c>
      <c r="AG384" s="82">
        <f>_xll.qlIndexFixing($X$21,$AB384,TRUE,_xll.ohTrigger(trigger))</f>
        <v>9.7890627282073137E-4</v>
      </c>
      <c r="AH384" s="43" t="e">
        <f>_xll.qlIndexFixing($X$6,$AB384,TRUE,trigger)</f>
        <v>#NUM!</v>
      </c>
      <c r="AI384" s="45" t="e">
        <f t="shared" si="24"/>
        <v>#NUM!</v>
      </c>
    </row>
    <row r="385" spans="27:35" x14ac:dyDescent="0.2">
      <c r="AA385" s="39" t="s">
        <v>86</v>
      </c>
      <c r="AB385" s="40">
        <f>_xll.qlInterestRateIndexFixingDate($X$21,AC385)</f>
        <v>42818</v>
      </c>
      <c r="AC385" s="40">
        <f>_xll.qlCalendarAdvance(calendar,$AC384,AA385,,,trigger)</f>
        <v>42822</v>
      </c>
      <c r="AD385" s="40">
        <f>_xll.qlInterestRateIndexMaturity($X$21,AC385,)</f>
        <v>43006</v>
      </c>
      <c r="AE385" s="43" t="e">
        <f>_xll.qlTenorBasisValue(TenorBasis6M,AC385,_xll.ohTrigger(trigger,$X$36))</f>
        <v>#NUM!</v>
      </c>
      <c r="AF385" s="82">
        <f t="shared" si="23"/>
        <v>9.8247724330786761E-4</v>
      </c>
      <c r="AG385" s="82">
        <f>_xll.qlIndexFixing($X$21,$AB385,TRUE,_xll.ohTrigger(trigger))</f>
        <v>9.8247724330786761E-4</v>
      </c>
      <c r="AH385" s="43" t="e">
        <f>_xll.qlIndexFixing($X$6,$AB385,TRUE,trigger)</f>
        <v>#NUM!</v>
      </c>
      <c r="AI385" s="45" t="e">
        <f t="shared" si="24"/>
        <v>#NUM!</v>
      </c>
    </row>
    <row r="386" spans="27:35" x14ac:dyDescent="0.2">
      <c r="AA386" s="39" t="s">
        <v>86</v>
      </c>
      <c r="AB386" s="40">
        <f>_xll.qlInterestRateIndexFixingDate($X$21,AC386)</f>
        <v>42821</v>
      </c>
      <c r="AC386" s="40">
        <f>_xll.qlCalendarAdvance(calendar,$AC385,AA386,,,trigger)</f>
        <v>42823</v>
      </c>
      <c r="AD386" s="40">
        <f>_xll.qlInterestRateIndexMaturity($X$21,AC386,)</f>
        <v>43007</v>
      </c>
      <c r="AE386" s="43" t="e">
        <f>_xll.qlTenorBasisValue(TenorBasis6M,AC386,_xll.ohTrigger(trigger,$X$36))</f>
        <v>#NUM!</v>
      </c>
      <c r="AF386" s="82">
        <f t="shared" si="23"/>
        <v>9.8596669065806699E-4</v>
      </c>
      <c r="AG386" s="82">
        <f>_xll.qlIndexFixing($X$21,$AB386,TRUE,_xll.ohTrigger(trigger))</f>
        <v>9.8596669065806699E-4</v>
      </c>
      <c r="AH386" s="43" t="e">
        <f>_xll.qlIndexFixing($X$6,$AB386,TRUE,trigger)</f>
        <v>#NUM!</v>
      </c>
      <c r="AI386" s="45" t="e">
        <f t="shared" si="24"/>
        <v>#NUM!</v>
      </c>
    </row>
    <row r="387" spans="27:35" x14ac:dyDescent="0.2">
      <c r="AA387" s="39" t="s">
        <v>86</v>
      </c>
      <c r="AB387" s="40">
        <f>_xll.qlInterestRateIndexFixingDate($X$21,AC387)</f>
        <v>42822</v>
      </c>
      <c r="AC387" s="40">
        <f>_xll.qlCalendarAdvance(calendar,$AC386,AA387,,,trigger)</f>
        <v>42824</v>
      </c>
      <c r="AD387" s="40">
        <f>_xll.qlInterestRateIndexMaturity($X$21,AC387,)</f>
        <v>43007</v>
      </c>
      <c r="AE387" s="43" t="e">
        <f>_xll.qlTenorBasisValue(TenorBasis6M,AC387,_xll.ohTrigger(trigger,$X$36))</f>
        <v>#NUM!</v>
      </c>
      <c r="AF387" s="82">
        <f t="shared" si="23"/>
        <v>9.8742742673467833E-4</v>
      </c>
      <c r="AG387" s="82">
        <f>_xll.qlIndexFixing($X$21,$AB387,TRUE,_xll.ohTrigger(trigger))</f>
        <v>9.8742742673467833E-4</v>
      </c>
      <c r="AH387" s="43" t="e">
        <f>_xll.qlIndexFixing($X$6,$AB387,TRUE,trigger)</f>
        <v>#NUM!</v>
      </c>
      <c r="AI387" s="45" t="e">
        <f t="shared" si="24"/>
        <v>#NUM!</v>
      </c>
    </row>
    <row r="388" spans="27:35" x14ac:dyDescent="0.2">
      <c r="AA388" s="39" t="s">
        <v>86</v>
      </c>
      <c r="AB388" s="40">
        <f>_xll.qlInterestRateIndexFixingDate($X$21,AC388)</f>
        <v>42823</v>
      </c>
      <c r="AC388" s="40">
        <f>_xll.qlCalendarAdvance(calendar,$AC387,AA388,,,trigger)</f>
        <v>42825</v>
      </c>
      <c r="AD388" s="40">
        <f>_xll.qlInterestRateIndexMaturity($X$21,AC388,)</f>
        <v>43007</v>
      </c>
      <c r="AE388" s="43" t="e">
        <f>_xll.qlTenorBasisValue(TenorBasis6M,AC388,_xll.ohTrigger(trigger,$X$36))</f>
        <v>#NUM!</v>
      </c>
      <c r="AF388" s="82">
        <f t="shared" ref="AF388:AF451" si="25">AG388</f>
        <v>9.88773943902942E-4</v>
      </c>
      <c r="AG388" s="82">
        <f>_xll.qlIndexFixing($X$21,$AB388,TRUE,_xll.ohTrigger(trigger))</f>
        <v>9.88773943902942E-4</v>
      </c>
      <c r="AH388" s="43" t="e">
        <f>_xll.qlIndexFixing($X$6,$AB388,TRUE,trigger)</f>
        <v>#NUM!</v>
      </c>
      <c r="AI388" s="45" t="e">
        <f t="shared" ref="AI388:AI451" si="26">(AG388-AH388)*10000</f>
        <v>#NUM!</v>
      </c>
    </row>
    <row r="389" spans="27:35" x14ac:dyDescent="0.2">
      <c r="AA389" s="39" t="s">
        <v>86</v>
      </c>
      <c r="AB389" s="40">
        <f>_xll.qlInterestRateIndexFixingDate($X$21,AC389)</f>
        <v>42824</v>
      </c>
      <c r="AC389" s="40">
        <f>_xll.qlCalendarAdvance(calendar,$AC388,AA389,,,trigger)</f>
        <v>42828</v>
      </c>
      <c r="AD389" s="40">
        <f>_xll.qlInterestRateIndexMaturity($X$21,AC389,)</f>
        <v>43011</v>
      </c>
      <c r="AE389" s="43" t="e">
        <f>_xll.qlTenorBasisValue(TenorBasis6M,AC389,_xll.ohTrigger(trigger,$X$36))</f>
        <v>#NUM!</v>
      </c>
      <c r="AF389" s="82">
        <f t="shared" si="25"/>
        <v>9.9999999915433685E-4</v>
      </c>
      <c r="AG389" s="82">
        <f>_xll.qlIndexFixing($X$21,$AB389,TRUE,_xll.ohTrigger(trigger))</f>
        <v>9.9999999915433685E-4</v>
      </c>
      <c r="AH389" s="43" t="e">
        <f>_xll.qlIndexFixing($X$6,$AB389,TRUE,trigger)</f>
        <v>#NUM!</v>
      </c>
      <c r="AI389" s="45" t="e">
        <f t="shared" si="26"/>
        <v>#NUM!</v>
      </c>
    </row>
    <row r="390" spans="27:35" x14ac:dyDescent="0.2">
      <c r="AA390" s="39" t="s">
        <v>86</v>
      </c>
      <c r="AB390" s="40">
        <f>_xll.qlInterestRateIndexFixingDate($X$21,AC390)</f>
        <v>42825</v>
      </c>
      <c r="AC390" s="40">
        <f>_xll.qlCalendarAdvance(calendar,$AC389,AA390,,,trigger)</f>
        <v>42829</v>
      </c>
      <c r="AD390" s="40">
        <f>_xll.qlInterestRateIndexMaturity($X$21,AC390,)</f>
        <v>43012</v>
      </c>
      <c r="AE390" s="43" t="e">
        <f>_xll.qlTenorBasisValue(TenorBasis6M,AC390,_xll.ohTrigger(trigger,$X$36))</f>
        <v>#NUM!</v>
      </c>
      <c r="AF390" s="82">
        <f t="shared" si="25"/>
        <v>1.0028815482773653E-3</v>
      </c>
      <c r="AG390" s="82">
        <f>_xll.qlIndexFixing($X$21,$AB390,TRUE,_xll.ohTrigger(trigger))</f>
        <v>1.0028815482773653E-3</v>
      </c>
      <c r="AH390" s="43" t="e">
        <f>_xll.qlIndexFixing($X$6,$AB390,TRUE,trigger)</f>
        <v>#NUM!</v>
      </c>
      <c r="AI390" s="45" t="e">
        <f t="shared" si="26"/>
        <v>#NUM!</v>
      </c>
    </row>
    <row r="391" spans="27:35" x14ac:dyDescent="0.2">
      <c r="AA391" s="39" t="s">
        <v>86</v>
      </c>
      <c r="AB391" s="40">
        <f>_xll.qlInterestRateIndexFixingDate($X$21,AC391)</f>
        <v>42828</v>
      </c>
      <c r="AC391" s="40">
        <f>_xll.qlCalendarAdvance(calendar,$AC390,AA391,,,trigger)</f>
        <v>42830</v>
      </c>
      <c r="AD391" s="40">
        <f>_xll.qlInterestRateIndexMaturity($X$21,AC391,)</f>
        <v>43013</v>
      </c>
      <c r="AE391" s="43" t="e">
        <f>_xll.qlTenorBasisValue(TenorBasis6M,AC391,_xll.ohTrigger(trigger,$X$36))</f>
        <v>#NUM!</v>
      </c>
      <c r="AF391" s="82">
        <f t="shared" si="25"/>
        <v>1.0056641967308821E-3</v>
      </c>
      <c r="AG391" s="82">
        <f>_xll.qlIndexFixing($X$21,$AB391,TRUE,_xll.ohTrigger(trigger))</f>
        <v>1.0056641967308821E-3</v>
      </c>
      <c r="AH391" s="43" t="e">
        <f>_xll.qlIndexFixing($X$6,$AB391,TRUE,trigger)</f>
        <v>#NUM!</v>
      </c>
      <c r="AI391" s="45" t="e">
        <f t="shared" si="26"/>
        <v>#NUM!</v>
      </c>
    </row>
    <row r="392" spans="27:35" x14ac:dyDescent="0.2">
      <c r="AA392" s="39" t="s">
        <v>86</v>
      </c>
      <c r="AB392" s="40">
        <f>_xll.qlInterestRateIndexFixingDate($X$21,AC392)</f>
        <v>42829</v>
      </c>
      <c r="AC392" s="40">
        <f>_xll.qlCalendarAdvance(calendar,$AC391,AA392,,,trigger)</f>
        <v>42831</v>
      </c>
      <c r="AD392" s="40">
        <f>_xll.qlInterestRateIndexMaturity($X$21,AC392,)</f>
        <v>43014</v>
      </c>
      <c r="AE392" s="43" t="e">
        <f>_xll.qlTenorBasisValue(TenorBasis6M,AC392,_xll.ohTrigger(trigger,$X$36))</f>
        <v>#NUM!</v>
      </c>
      <c r="AF392" s="82">
        <f t="shared" si="25"/>
        <v>1.0083595329137612E-3</v>
      </c>
      <c r="AG392" s="82">
        <f>_xll.qlIndexFixing($X$21,$AB392,TRUE,_xll.ohTrigger(trigger))</f>
        <v>1.0083595329137612E-3</v>
      </c>
      <c r="AH392" s="43" t="e">
        <f>_xll.qlIndexFixing($X$6,$AB392,TRUE,trigger)</f>
        <v>#NUM!</v>
      </c>
      <c r="AI392" s="45" t="e">
        <f t="shared" si="26"/>
        <v>#NUM!</v>
      </c>
    </row>
    <row r="393" spans="27:35" x14ac:dyDescent="0.2">
      <c r="AA393" s="39" t="s">
        <v>86</v>
      </c>
      <c r="AB393" s="40">
        <f>_xll.qlInterestRateIndexFixingDate($X$21,AC393)</f>
        <v>42830</v>
      </c>
      <c r="AC393" s="40">
        <f>_xll.qlCalendarAdvance(calendar,$AC392,AA393,,,trigger)</f>
        <v>42832</v>
      </c>
      <c r="AD393" s="40">
        <f>_xll.qlInterestRateIndexMaturity($X$21,AC393,)</f>
        <v>43017</v>
      </c>
      <c r="AE393" s="43" t="e">
        <f>_xll.qlTenorBasisValue(TenorBasis6M,AC393,_xll.ohTrigger(trigger,$X$36))</f>
        <v>#NUM!</v>
      </c>
      <c r="AF393" s="82">
        <f t="shared" si="25"/>
        <v>1.0152311409284576E-3</v>
      </c>
      <c r="AG393" s="82">
        <f>_xll.qlIndexFixing($X$21,$AB393,TRUE,_xll.ohTrigger(trigger))</f>
        <v>1.0152311409284576E-3</v>
      </c>
      <c r="AH393" s="43" t="e">
        <f>_xll.qlIndexFixing($X$6,$AB393,TRUE,trigger)</f>
        <v>#NUM!</v>
      </c>
      <c r="AI393" s="45" t="e">
        <f t="shared" si="26"/>
        <v>#NUM!</v>
      </c>
    </row>
    <row r="394" spans="27:35" x14ac:dyDescent="0.2">
      <c r="AA394" s="39" t="s">
        <v>86</v>
      </c>
      <c r="AB394" s="40">
        <f>_xll.qlInterestRateIndexFixingDate($X$21,AC394)</f>
        <v>42831</v>
      </c>
      <c r="AC394" s="40">
        <f>_xll.qlCalendarAdvance(calendar,$AC393,AA394,,,trigger)</f>
        <v>42835</v>
      </c>
      <c r="AD394" s="40">
        <f>_xll.qlInterestRateIndexMaturity($X$21,AC394,)</f>
        <v>43018</v>
      </c>
      <c r="AE394" s="43" t="e">
        <f>_xll.qlTenorBasisValue(TenorBasis6M,AC394,_xll.ohTrigger(trigger,$X$36))</f>
        <v>#NUM!</v>
      </c>
      <c r="AF394" s="82">
        <f t="shared" si="25"/>
        <v>1.018499525490942E-3</v>
      </c>
      <c r="AG394" s="82">
        <f>_xll.qlIndexFixing($X$21,$AB394,TRUE,_xll.ohTrigger(trigger))</f>
        <v>1.018499525490942E-3</v>
      </c>
      <c r="AH394" s="43" t="e">
        <f>_xll.qlIndexFixing($X$6,$AB394,TRUE,trigger)</f>
        <v>#NUM!</v>
      </c>
      <c r="AI394" s="45" t="e">
        <f t="shared" si="26"/>
        <v>#NUM!</v>
      </c>
    </row>
    <row r="395" spans="27:35" x14ac:dyDescent="0.2">
      <c r="AA395" s="39" t="s">
        <v>86</v>
      </c>
      <c r="AB395" s="40">
        <f>_xll.qlInterestRateIndexFixingDate($X$21,AC395)</f>
        <v>42832</v>
      </c>
      <c r="AC395" s="40">
        <f>_xll.qlCalendarAdvance(calendar,$AC394,AA395,,,trigger)</f>
        <v>42836</v>
      </c>
      <c r="AD395" s="40">
        <f>_xll.qlInterestRateIndexMaturity($X$21,AC395,)</f>
        <v>43019</v>
      </c>
      <c r="AE395" s="43" t="e">
        <f>_xll.qlTenorBasisValue(TenorBasis6M,AC395,_xll.ohTrigger(trigger,$X$36))</f>
        <v>#NUM!</v>
      </c>
      <c r="AF395" s="82">
        <f t="shared" si="25"/>
        <v>1.0209321288188954E-3</v>
      </c>
      <c r="AG395" s="82">
        <f>_xll.qlIndexFixing($X$21,$AB395,TRUE,_xll.ohTrigger(trigger))</f>
        <v>1.0209321288188954E-3</v>
      </c>
      <c r="AH395" s="43" t="e">
        <f>_xll.qlIndexFixing($X$6,$AB395,TRUE,trigger)</f>
        <v>#NUM!</v>
      </c>
      <c r="AI395" s="45" t="e">
        <f t="shared" si="26"/>
        <v>#NUM!</v>
      </c>
    </row>
    <row r="396" spans="27:35" x14ac:dyDescent="0.2">
      <c r="AA396" s="39" t="s">
        <v>86</v>
      </c>
      <c r="AB396" s="40">
        <f>_xll.qlInterestRateIndexFixingDate($X$21,AC396)</f>
        <v>42835</v>
      </c>
      <c r="AC396" s="40">
        <f>_xll.qlCalendarAdvance(calendar,$AC395,AA396,,,trigger)</f>
        <v>42837</v>
      </c>
      <c r="AD396" s="40">
        <f>_xll.qlInterestRateIndexMaturity($X$21,AC396,)</f>
        <v>43020</v>
      </c>
      <c r="AE396" s="43" t="e">
        <f>_xll.qlTenorBasisValue(TenorBasis6M,AC396,_xll.ohTrigger(trigger,$X$36))</f>
        <v>#NUM!</v>
      </c>
      <c r="AF396" s="82">
        <f t="shared" si="25"/>
        <v>1.0233469517262157E-3</v>
      </c>
      <c r="AG396" s="82">
        <f>_xll.qlIndexFixing($X$21,$AB396,TRUE,_xll.ohTrigger(trigger))</f>
        <v>1.0233469517262157E-3</v>
      </c>
      <c r="AH396" s="43" t="e">
        <f>_xll.qlIndexFixing($X$6,$AB396,TRUE,trigger)</f>
        <v>#NUM!</v>
      </c>
      <c r="AI396" s="45" t="e">
        <f t="shared" si="26"/>
        <v>#NUM!</v>
      </c>
    </row>
    <row r="397" spans="27:35" x14ac:dyDescent="0.2">
      <c r="AA397" s="39" t="s">
        <v>86</v>
      </c>
      <c r="AB397" s="40">
        <f>_xll.qlInterestRateIndexFixingDate($X$21,AC397)</f>
        <v>42836</v>
      </c>
      <c r="AC397" s="40">
        <f>_xll.qlCalendarAdvance(calendar,$AC396,AA397,,,trigger)</f>
        <v>42838</v>
      </c>
      <c r="AD397" s="40">
        <f>_xll.qlInterestRateIndexMaturity($X$21,AC397,)</f>
        <v>43021</v>
      </c>
      <c r="AE397" s="43" t="e">
        <f>_xll.qlTenorBasisValue(TenorBasis6M,AC397,_xll.ohTrigger(trigger,$X$36))</f>
        <v>#NUM!</v>
      </c>
      <c r="AF397" s="82">
        <f t="shared" si="25"/>
        <v>1.0257555830686796E-3</v>
      </c>
      <c r="AG397" s="82">
        <f>_xll.qlIndexFixing($X$21,$AB397,TRUE,_xll.ohTrigger(trigger))</f>
        <v>1.0257555830686796E-3</v>
      </c>
      <c r="AH397" s="43" t="e">
        <f>_xll.qlIndexFixing($X$6,$AB397,TRUE,trigger)</f>
        <v>#NUM!</v>
      </c>
      <c r="AI397" s="45" t="e">
        <f t="shared" si="26"/>
        <v>#NUM!</v>
      </c>
    </row>
    <row r="398" spans="27:35" x14ac:dyDescent="0.2">
      <c r="AA398" s="39" t="s">
        <v>86</v>
      </c>
      <c r="AB398" s="40">
        <f>_xll.qlInterestRateIndexFixingDate($X$21,AC398)</f>
        <v>42837</v>
      </c>
      <c r="AC398" s="40">
        <f>_xll.qlCalendarAdvance(calendar,$AC397,AA398,,,trigger)</f>
        <v>42843</v>
      </c>
      <c r="AD398" s="40">
        <f>_xll.qlInterestRateIndexMaturity($X$21,AC398,)</f>
        <v>43026</v>
      </c>
      <c r="AE398" s="43" t="e">
        <f>_xll.qlTenorBasisValue(TenorBasis6M,AC398,_xll.ohTrigger(trigger,$X$36))</f>
        <v>#NUM!</v>
      </c>
      <c r="AF398" s="82">
        <f t="shared" si="25"/>
        <v>1.0381114802409763E-3</v>
      </c>
      <c r="AG398" s="82">
        <f>_xll.qlIndexFixing($X$21,$AB398,TRUE,_xll.ohTrigger(trigger))</f>
        <v>1.0381114802409763E-3</v>
      </c>
      <c r="AH398" s="43" t="e">
        <f>_xll.qlIndexFixing($X$6,$AB398,TRUE,trigger)</f>
        <v>#NUM!</v>
      </c>
      <c r="AI398" s="45" t="e">
        <f t="shared" si="26"/>
        <v>#NUM!</v>
      </c>
    </row>
    <row r="399" spans="27:35" x14ac:dyDescent="0.2">
      <c r="AA399" s="39" t="s">
        <v>86</v>
      </c>
      <c r="AB399" s="40">
        <f>_xll.qlInterestRateIndexFixingDate($X$21,AC399)</f>
        <v>42838</v>
      </c>
      <c r="AC399" s="40">
        <f>_xll.qlCalendarAdvance(calendar,$AC398,AA399,,,trigger)</f>
        <v>42844</v>
      </c>
      <c r="AD399" s="40">
        <f>_xll.qlInterestRateIndexMaturity($X$21,AC399,)</f>
        <v>43027</v>
      </c>
      <c r="AE399" s="43" t="e">
        <f>_xll.qlTenorBasisValue(TenorBasis6M,AC399,_xll.ohTrigger(trigger,$X$36))</f>
        <v>#NUM!</v>
      </c>
      <c r="AF399" s="82">
        <f t="shared" si="25"/>
        <v>1.0407263313792156E-3</v>
      </c>
      <c r="AG399" s="82">
        <f>_xll.qlIndexFixing($X$21,$AB399,TRUE,_xll.ohTrigger(trigger))</f>
        <v>1.0407263313792156E-3</v>
      </c>
      <c r="AH399" s="43" t="e">
        <f>_xll.qlIndexFixing($X$6,$AB399,TRUE,trigger)</f>
        <v>#NUM!</v>
      </c>
      <c r="AI399" s="45" t="e">
        <f t="shared" si="26"/>
        <v>#NUM!</v>
      </c>
    </row>
    <row r="400" spans="27:35" x14ac:dyDescent="0.2">
      <c r="AA400" s="39" t="s">
        <v>86</v>
      </c>
      <c r="AB400" s="40">
        <f>_xll.qlInterestRateIndexFixingDate($X$21,AC400)</f>
        <v>42843</v>
      </c>
      <c r="AC400" s="40">
        <f>_xll.qlCalendarAdvance(calendar,$AC399,AA400,,,trigger)</f>
        <v>42845</v>
      </c>
      <c r="AD400" s="40">
        <f>_xll.qlInterestRateIndexMaturity($X$21,AC400,)</f>
        <v>43028</v>
      </c>
      <c r="AE400" s="43" t="e">
        <f>_xll.qlTenorBasisValue(TenorBasis6M,AC400,_xll.ohTrigger(trigger,$X$36))</f>
        <v>#NUM!</v>
      </c>
      <c r="AF400" s="82">
        <f t="shared" si="25"/>
        <v>1.0434161145810689E-3</v>
      </c>
      <c r="AG400" s="82">
        <f>_xll.qlIndexFixing($X$21,$AB400,TRUE,_xll.ohTrigger(trigger))</f>
        <v>1.0434161145810689E-3</v>
      </c>
      <c r="AH400" s="43" t="e">
        <f>_xll.qlIndexFixing($X$6,$AB400,TRUE,trigger)</f>
        <v>#NUM!</v>
      </c>
      <c r="AI400" s="45" t="e">
        <f t="shared" si="26"/>
        <v>#NUM!</v>
      </c>
    </row>
    <row r="401" spans="27:35" x14ac:dyDescent="0.2">
      <c r="AA401" s="39" t="s">
        <v>86</v>
      </c>
      <c r="AB401" s="40">
        <f>_xll.qlInterestRateIndexFixingDate($X$21,AC401)</f>
        <v>42844</v>
      </c>
      <c r="AC401" s="40">
        <f>_xll.qlCalendarAdvance(calendar,$AC400,AA401,,,trigger)</f>
        <v>42846</v>
      </c>
      <c r="AD401" s="40">
        <f>_xll.qlInterestRateIndexMaturity($X$21,AC401,)</f>
        <v>43031</v>
      </c>
      <c r="AE401" s="43" t="e">
        <f>_xll.qlTenorBasisValue(TenorBasis6M,AC401,_xll.ohTrigger(trigger,$X$36))</f>
        <v>#NUM!</v>
      </c>
      <c r="AF401" s="82">
        <f t="shared" si="25"/>
        <v>1.0511249443373241E-3</v>
      </c>
      <c r="AG401" s="82">
        <f>_xll.qlIndexFixing($X$21,$AB401,TRUE,_xll.ohTrigger(trigger))</f>
        <v>1.0511249443373241E-3</v>
      </c>
      <c r="AH401" s="43" t="e">
        <f>_xll.qlIndexFixing($X$6,$AB401,TRUE,trigger)</f>
        <v>#NUM!</v>
      </c>
      <c r="AI401" s="45" t="e">
        <f t="shared" si="26"/>
        <v>#NUM!</v>
      </c>
    </row>
    <row r="402" spans="27:35" x14ac:dyDescent="0.2">
      <c r="AA402" s="39" t="s">
        <v>86</v>
      </c>
      <c r="AB402" s="40">
        <f>_xll.qlInterestRateIndexFixingDate($X$21,AC402)</f>
        <v>42845</v>
      </c>
      <c r="AC402" s="40">
        <f>_xll.qlCalendarAdvance(calendar,$AC401,AA402,,,trigger)</f>
        <v>42849</v>
      </c>
      <c r="AD402" s="40">
        <f>_xll.qlInterestRateIndexMaturity($X$21,AC402,)</f>
        <v>43032</v>
      </c>
      <c r="AE402" s="43" t="e">
        <f>_xll.qlTenorBasisValue(TenorBasis6M,AC402,_xll.ohTrigger(trigger,$X$36))</f>
        <v>#NUM!</v>
      </c>
      <c r="AF402" s="82">
        <f t="shared" si="25"/>
        <v>1.0551563561560435E-3</v>
      </c>
      <c r="AG402" s="82">
        <f>_xll.qlIndexFixing($X$21,$AB402,TRUE,_xll.ohTrigger(trigger))</f>
        <v>1.0551563561560435E-3</v>
      </c>
      <c r="AH402" s="43" t="e">
        <f>_xll.qlIndexFixing($X$6,$AB402,TRUE,trigger)</f>
        <v>#NUM!</v>
      </c>
      <c r="AI402" s="45" t="e">
        <f t="shared" si="26"/>
        <v>#NUM!</v>
      </c>
    </row>
    <row r="403" spans="27:35" x14ac:dyDescent="0.2">
      <c r="AA403" s="39" t="s">
        <v>86</v>
      </c>
      <c r="AB403" s="40">
        <f>_xll.qlInterestRateIndexFixingDate($X$21,AC403)</f>
        <v>42846</v>
      </c>
      <c r="AC403" s="40">
        <f>_xll.qlCalendarAdvance(calendar,$AC402,AA403,,,trigger)</f>
        <v>42850</v>
      </c>
      <c r="AD403" s="40">
        <f>_xll.qlInterestRateIndexMaturity($X$21,AC403,)</f>
        <v>43033</v>
      </c>
      <c r="AE403" s="43" t="e">
        <f>_xll.qlTenorBasisValue(TenorBasis6M,AC403,_xll.ohTrigger(trigger,$X$36))</f>
        <v>#NUM!</v>
      </c>
      <c r="AF403" s="82">
        <f t="shared" si="25"/>
        <v>1.0583946415008369E-3</v>
      </c>
      <c r="AG403" s="82">
        <f>_xll.qlIndexFixing($X$21,$AB403,TRUE,_xll.ohTrigger(trigger))</f>
        <v>1.0583946415008369E-3</v>
      </c>
      <c r="AH403" s="43" t="e">
        <f>_xll.qlIndexFixing($X$6,$AB403,TRUE,trigger)</f>
        <v>#NUM!</v>
      </c>
      <c r="AI403" s="45" t="e">
        <f t="shared" si="26"/>
        <v>#NUM!</v>
      </c>
    </row>
    <row r="404" spans="27:35" x14ac:dyDescent="0.2">
      <c r="AA404" s="39" t="s">
        <v>86</v>
      </c>
      <c r="AB404" s="40">
        <f>_xll.qlInterestRateIndexFixingDate($X$21,AC404)</f>
        <v>42849</v>
      </c>
      <c r="AC404" s="40">
        <f>_xll.qlCalendarAdvance(calendar,$AC403,AA404,,,trigger)</f>
        <v>42851</v>
      </c>
      <c r="AD404" s="40">
        <f>_xll.qlInterestRateIndexMaturity($X$21,AC404,)</f>
        <v>43034</v>
      </c>
      <c r="AE404" s="43" t="e">
        <f>_xll.qlTenorBasisValue(TenorBasis6M,AC404,_xll.ohTrigger(trigger,$X$36))</f>
        <v>#NUM!</v>
      </c>
      <c r="AF404" s="82">
        <f t="shared" si="25"/>
        <v>1.0617773962560541E-3</v>
      </c>
      <c r="AG404" s="82">
        <f>_xll.qlIndexFixing($X$21,$AB404,TRUE,_xll.ohTrigger(trigger))</f>
        <v>1.0617773962560541E-3</v>
      </c>
      <c r="AH404" s="43" t="e">
        <f>_xll.qlIndexFixing($X$6,$AB404,TRUE,trigger)</f>
        <v>#NUM!</v>
      </c>
      <c r="AI404" s="45" t="e">
        <f t="shared" si="26"/>
        <v>#NUM!</v>
      </c>
    </row>
    <row r="405" spans="27:35" x14ac:dyDescent="0.2">
      <c r="AA405" s="39" t="s">
        <v>86</v>
      </c>
      <c r="AB405" s="40">
        <f>_xll.qlInterestRateIndexFixingDate($X$21,AC405)</f>
        <v>42850</v>
      </c>
      <c r="AC405" s="40">
        <f>_xll.qlCalendarAdvance(calendar,$AC404,AA405,,,trigger)</f>
        <v>42852</v>
      </c>
      <c r="AD405" s="40">
        <f>_xll.qlInterestRateIndexMaturity($X$21,AC405,)</f>
        <v>43035</v>
      </c>
      <c r="AE405" s="43" t="e">
        <f>_xll.qlTenorBasisValue(TenorBasis6M,AC405,_xll.ohTrigger(trigger,$X$36))</f>
        <v>#NUM!</v>
      </c>
      <c r="AF405" s="82">
        <f t="shared" si="25"/>
        <v>1.065316210319698E-3</v>
      </c>
      <c r="AG405" s="82">
        <f>_xll.qlIndexFixing($X$21,$AB405,TRUE,_xll.ohTrigger(trigger))</f>
        <v>1.065316210319698E-3</v>
      </c>
      <c r="AH405" s="43" t="e">
        <f>_xll.qlIndexFixing($X$6,$AB405,TRUE,trigger)</f>
        <v>#NUM!</v>
      </c>
      <c r="AI405" s="45" t="e">
        <f t="shared" si="26"/>
        <v>#NUM!</v>
      </c>
    </row>
    <row r="406" spans="27:35" x14ac:dyDescent="0.2">
      <c r="AA406" s="39" t="s">
        <v>86</v>
      </c>
      <c r="AB406" s="40">
        <f>_xll.qlInterestRateIndexFixingDate($X$21,AC406)</f>
        <v>42851</v>
      </c>
      <c r="AC406" s="40">
        <f>_xll.qlCalendarAdvance(calendar,$AC405,AA406,,,trigger)</f>
        <v>42853</v>
      </c>
      <c r="AD406" s="40">
        <f>_xll.qlInterestRateIndexMaturity($X$21,AC406,)</f>
        <v>43039</v>
      </c>
      <c r="AE406" s="43" t="e">
        <f>_xll.qlTenorBasisValue(TenorBasis6M,AC406,_xll.ohTrigger(trigger,$X$36))</f>
        <v>#NUM!</v>
      </c>
      <c r="AF406" s="82">
        <f t="shared" si="25"/>
        <v>1.0768635716950832E-3</v>
      </c>
      <c r="AG406" s="82">
        <f>_xll.qlIndexFixing($X$21,$AB406,TRUE,_xll.ohTrigger(trigger))</f>
        <v>1.0768635716950832E-3</v>
      </c>
      <c r="AH406" s="43" t="e">
        <f>_xll.qlIndexFixing($X$6,$AB406,TRUE,trigger)</f>
        <v>#NUM!</v>
      </c>
      <c r="AI406" s="45" t="e">
        <f t="shared" si="26"/>
        <v>#NUM!</v>
      </c>
    </row>
    <row r="407" spans="27:35" x14ac:dyDescent="0.2">
      <c r="AA407" s="39" t="s">
        <v>86</v>
      </c>
      <c r="AB407" s="40">
        <f>_xll.qlInterestRateIndexFixingDate($X$21,AC407)</f>
        <v>42852</v>
      </c>
      <c r="AC407" s="40">
        <f>_xll.qlCalendarAdvance(calendar,$AC406,AA407,,,trigger)</f>
        <v>42857</v>
      </c>
      <c r="AD407" s="40">
        <f>_xll.qlInterestRateIndexMaturity($X$21,AC407,)</f>
        <v>43041</v>
      </c>
      <c r="AE407" s="43" t="e">
        <f>_xll.qlTenorBasisValue(TenorBasis6M,AC407,_xll.ohTrigger(trigger,$X$36))</f>
        <v>#NUM!</v>
      </c>
      <c r="AF407" s="82">
        <f t="shared" si="25"/>
        <v>1.0884226086589925E-3</v>
      </c>
      <c r="AG407" s="82">
        <f>_xll.qlIndexFixing($X$21,$AB407,TRUE,_xll.ohTrigger(trigger))</f>
        <v>1.0884226086589925E-3</v>
      </c>
      <c r="AH407" s="43" t="e">
        <f>_xll.qlIndexFixing($X$6,$AB407,TRUE,trigger)</f>
        <v>#NUM!</v>
      </c>
      <c r="AI407" s="45" t="e">
        <f t="shared" si="26"/>
        <v>#NUM!</v>
      </c>
    </row>
    <row r="408" spans="27:35" x14ac:dyDescent="0.2">
      <c r="AA408" s="39" t="s">
        <v>86</v>
      </c>
      <c r="AB408" s="40">
        <f>_xll.qlInterestRateIndexFixingDate($X$21,AC408)</f>
        <v>42853</v>
      </c>
      <c r="AC408" s="40">
        <f>_xll.qlCalendarAdvance(calendar,$AC407,AA408,,,trigger)</f>
        <v>42858</v>
      </c>
      <c r="AD408" s="40">
        <f>_xll.qlInterestRateIndexMaturity($X$21,AC408,)</f>
        <v>43042</v>
      </c>
      <c r="AE408" s="43" t="e">
        <f>_xll.qlTenorBasisValue(TenorBasis6M,AC408,_xll.ohTrigger(trigger,$X$36))</f>
        <v>#NUM!</v>
      </c>
      <c r="AF408" s="82">
        <f t="shared" si="25"/>
        <v>1.0931497170906391E-3</v>
      </c>
      <c r="AG408" s="82">
        <f>_xll.qlIndexFixing($X$21,$AB408,TRUE,_xll.ohTrigger(trigger))</f>
        <v>1.0931497170906391E-3</v>
      </c>
      <c r="AH408" s="43" t="e">
        <f>_xll.qlIndexFixing($X$6,$AB408,TRUE,trigger)</f>
        <v>#NUM!</v>
      </c>
      <c r="AI408" s="45" t="e">
        <f t="shared" si="26"/>
        <v>#NUM!</v>
      </c>
    </row>
    <row r="409" spans="27:35" x14ac:dyDescent="0.2">
      <c r="AA409" s="39" t="s">
        <v>86</v>
      </c>
      <c r="AB409" s="40">
        <f>_xll.qlInterestRateIndexFixingDate($X$21,AC409)</f>
        <v>42857</v>
      </c>
      <c r="AC409" s="40">
        <f>_xll.qlCalendarAdvance(calendar,$AC408,AA409,,,trigger)</f>
        <v>42859</v>
      </c>
      <c r="AD409" s="40">
        <f>_xll.qlInterestRateIndexMaturity($X$21,AC409,)</f>
        <v>43045</v>
      </c>
      <c r="AE409" s="43" t="e">
        <f>_xll.qlTenorBasisValue(TenorBasis6M,AC409,_xll.ohTrigger(trigger,$X$36))</f>
        <v>#NUM!</v>
      </c>
      <c r="AF409" s="82">
        <f t="shared" si="25"/>
        <v>1.1034950020180174E-3</v>
      </c>
      <c r="AG409" s="82">
        <f>_xll.qlIndexFixing($X$21,$AB409,TRUE,_xll.ohTrigger(trigger))</f>
        <v>1.1034950020180174E-3</v>
      </c>
      <c r="AH409" s="43" t="e">
        <f>_xll.qlIndexFixing($X$6,$AB409,TRUE,trigger)</f>
        <v>#NUM!</v>
      </c>
      <c r="AI409" s="45" t="e">
        <f t="shared" si="26"/>
        <v>#NUM!</v>
      </c>
    </row>
    <row r="410" spans="27:35" x14ac:dyDescent="0.2">
      <c r="AA410" s="39" t="s">
        <v>86</v>
      </c>
      <c r="AB410" s="40">
        <f>_xll.qlInterestRateIndexFixingDate($X$21,AC410)</f>
        <v>42858</v>
      </c>
      <c r="AC410" s="40">
        <f>_xll.qlCalendarAdvance(calendar,$AC409,AA410,,,trigger)</f>
        <v>42860</v>
      </c>
      <c r="AD410" s="40">
        <f>_xll.qlInterestRateIndexMaturity($X$21,AC410,)</f>
        <v>43045</v>
      </c>
      <c r="AE410" s="43" t="e">
        <f>_xll.qlTenorBasisValue(TenorBasis6M,AC410,_xll.ohTrigger(trigger,$X$36))</f>
        <v>#NUM!</v>
      </c>
      <c r="AF410" s="82">
        <f t="shared" si="25"/>
        <v>1.1059348075959279E-3</v>
      </c>
      <c r="AG410" s="82">
        <f>_xll.qlIndexFixing($X$21,$AB410,TRUE,_xll.ohTrigger(trigger))</f>
        <v>1.1059348075959279E-3</v>
      </c>
      <c r="AH410" s="43" t="e">
        <f>_xll.qlIndexFixing($X$6,$AB410,TRUE,trigger)</f>
        <v>#NUM!</v>
      </c>
      <c r="AI410" s="45" t="e">
        <f t="shared" si="26"/>
        <v>#NUM!</v>
      </c>
    </row>
    <row r="411" spans="27:35" x14ac:dyDescent="0.2">
      <c r="AA411" s="39" t="s">
        <v>86</v>
      </c>
      <c r="AB411" s="40">
        <f>_xll.qlInterestRateIndexFixingDate($X$21,AC411)</f>
        <v>42859</v>
      </c>
      <c r="AC411" s="40">
        <f>_xll.qlCalendarAdvance(calendar,$AC410,AA411,,,trigger)</f>
        <v>42863</v>
      </c>
      <c r="AD411" s="40">
        <f>_xll.qlInterestRateIndexMaturity($X$21,AC411,)</f>
        <v>43047</v>
      </c>
      <c r="AE411" s="43" t="e">
        <f>_xll.qlTenorBasisValue(TenorBasis6M,AC411,_xll.ohTrigger(trigger,$X$36))</f>
        <v>#NUM!</v>
      </c>
      <c r="AF411" s="82">
        <f t="shared" si="25"/>
        <v>1.119700549985515E-3</v>
      </c>
      <c r="AG411" s="82">
        <f>_xll.qlIndexFixing($X$21,$AB411,TRUE,_xll.ohTrigger(trigger))</f>
        <v>1.119700549985515E-3</v>
      </c>
      <c r="AH411" s="43" t="e">
        <f>_xll.qlIndexFixing($X$6,$AB411,TRUE,trigger)</f>
        <v>#NUM!</v>
      </c>
      <c r="AI411" s="45" t="e">
        <f t="shared" si="26"/>
        <v>#NUM!</v>
      </c>
    </row>
    <row r="412" spans="27:35" x14ac:dyDescent="0.2">
      <c r="AA412" s="39" t="s">
        <v>86</v>
      </c>
      <c r="AB412" s="40">
        <f>_xll.qlInterestRateIndexFixingDate($X$21,AC412)</f>
        <v>42860</v>
      </c>
      <c r="AC412" s="40">
        <f>_xll.qlCalendarAdvance(calendar,$AC411,AA412,,,trigger)</f>
        <v>42864</v>
      </c>
      <c r="AD412" s="40">
        <f>_xll.qlInterestRateIndexMaturity($X$21,AC412,)</f>
        <v>43048</v>
      </c>
      <c r="AE412" s="43" t="e">
        <f>_xll.qlTenorBasisValue(TenorBasis6M,AC412,_xll.ohTrigger(trigger,$X$36))</f>
        <v>#NUM!</v>
      </c>
      <c r="AF412" s="82">
        <f t="shared" si="25"/>
        <v>1.1255036792739257E-3</v>
      </c>
      <c r="AG412" s="82">
        <f>_xll.qlIndexFixing($X$21,$AB412,TRUE,_xll.ohTrigger(trigger))</f>
        <v>1.1255036792739257E-3</v>
      </c>
      <c r="AH412" s="43" t="e">
        <f>_xll.qlIndexFixing($X$6,$AB412,TRUE,trigger)</f>
        <v>#NUM!</v>
      </c>
      <c r="AI412" s="45" t="e">
        <f t="shared" si="26"/>
        <v>#NUM!</v>
      </c>
    </row>
    <row r="413" spans="27:35" x14ac:dyDescent="0.2">
      <c r="AA413" s="39" t="s">
        <v>86</v>
      </c>
      <c r="AB413" s="40">
        <f>_xll.qlInterestRateIndexFixingDate($X$21,AC413)</f>
        <v>42863</v>
      </c>
      <c r="AC413" s="40">
        <f>_xll.qlCalendarAdvance(calendar,$AC412,AA413,,,trigger)</f>
        <v>42865</v>
      </c>
      <c r="AD413" s="40">
        <f>_xll.qlInterestRateIndexMaturity($X$21,AC413,)</f>
        <v>43049</v>
      </c>
      <c r="AE413" s="43" t="e">
        <f>_xll.qlTenorBasisValue(TenorBasis6M,AC413,_xll.ohTrigger(trigger,$X$36))</f>
        <v>#NUM!</v>
      </c>
      <c r="AF413" s="82">
        <f t="shared" si="25"/>
        <v>1.1314410971838636E-3</v>
      </c>
      <c r="AG413" s="82">
        <f>_xll.qlIndexFixing($X$21,$AB413,TRUE,_xll.ohTrigger(trigger))</f>
        <v>1.1314410971838636E-3</v>
      </c>
      <c r="AH413" s="43" t="e">
        <f>_xll.qlIndexFixing($X$6,$AB413,TRUE,trigger)</f>
        <v>#NUM!</v>
      </c>
      <c r="AI413" s="45" t="e">
        <f t="shared" si="26"/>
        <v>#NUM!</v>
      </c>
    </row>
    <row r="414" spans="27:35" x14ac:dyDescent="0.2">
      <c r="AA414" s="39" t="s">
        <v>86</v>
      </c>
      <c r="AB414" s="40">
        <f>_xll.qlInterestRateIndexFixingDate($X$21,AC414)</f>
        <v>42864</v>
      </c>
      <c r="AC414" s="40">
        <f>_xll.qlCalendarAdvance(calendar,$AC413,AA414,,,trigger)</f>
        <v>42866</v>
      </c>
      <c r="AD414" s="40">
        <f>_xll.qlInterestRateIndexMaturity($X$21,AC414,)</f>
        <v>43052</v>
      </c>
      <c r="AE414" s="43" t="e">
        <f>_xll.qlTenorBasisValue(TenorBasis6M,AC414,_xll.ohTrigger(trigger,$X$36))</f>
        <v>#NUM!</v>
      </c>
      <c r="AF414" s="82">
        <f t="shared" si="25"/>
        <v>1.1430133730421805E-3</v>
      </c>
      <c r="AG414" s="82">
        <f>_xll.qlIndexFixing($X$21,$AB414,TRUE,_xll.ohTrigger(trigger))</f>
        <v>1.1430133730421805E-3</v>
      </c>
      <c r="AH414" s="43" t="e">
        <f>_xll.qlIndexFixing($X$6,$AB414,TRUE,trigger)</f>
        <v>#NUM!</v>
      </c>
      <c r="AI414" s="45" t="e">
        <f t="shared" si="26"/>
        <v>#NUM!</v>
      </c>
    </row>
    <row r="415" spans="27:35" x14ac:dyDescent="0.2">
      <c r="AA415" s="39" t="s">
        <v>86</v>
      </c>
      <c r="AB415" s="40">
        <f>_xll.qlInterestRateIndexFixingDate($X$21,AC415)</f>
        <v>42865</v>
      </c>
      <c r="AC415" s="40">
        <f>_xll.qlCalendarAdvance(calendar,$AC414,AA415,,,trigger)</f>
        <v>42867</v>
      </c>
      <c r="AD415" s="40">
        <f>_xll.qlInterestRateIndexMaturity($X$21,AC415,)</f>
        <v>43052</v>
      </c>
      <c r="AE415" s="43" t="e">
        <f>_xll.qlTenorBasisValue(TenorBasis6M,AC415,_xll.ohTrigger(trigger,$X$36))</f>
        <v>#NUM!</v>
      </c>
      <c r="AF415" s="82">
        <f t="shared" si="25"/>
        <v>1.1464246574347196E-3</v>
      </c>
      <c r="AG415" s="82">
        <f>_xll.qlIndexFixing($X$21,$AB415,TRUE,_xll.ohTrigger(trigger))</f>
        <v>1.1464246574347196E-3</v>
      </c>
      <c r="AH415" s="43" t="e">
        <f>_xll.qlIndexFixing($X$6,$AB415,TRUE,trigger)</f>
        <v>#NUM!</v>
      </c>
      <c r="AI415" s="45" t="e">
        <f t="shared" si="26"/>
        <v>#NUM!</v>
      </c>
    </row>
    <row r="416" spans="27:35" x14ac:dyDescent="0.2">
      <c r="AA416" s="39" t="s">
        <v>86</v>
      </c>
      <c r="AB416" s="40">
        <f>_xll.qlInterestRateIndexFixingDate($X$21,AC416)</f>
        <v>42866</v>
      </c>
      <c r="AC416" s="40">
        <f>_xll.qlCalendarAdvance(calendar,$AC415,AA416,,,trigger)</f>
        <v>42870</v>
      </c>
      <c r="AD416" s="40">
        <f>_xll.qlInterestRateIndexMaturity($X$21,AC416,)</f>
        <v>43054</v>
      </c>
      <c r="AE416" s="43" t="e">
        <f>_xll.qlTenorBasisValue(TenorBasis6M,AC416,_xll.ohTrigger(trigger,$X$36))</f>
        <v>#NUM!</v>
      </c>
      <c r="AF416" s="82">
        <f t="shared" si="25"/>
        <v>1.162692018650993E-3</v>
      </c>
      <c r="AG416" s="82">
        <f>_xll.qlIndexFixing($X$21,$AB416,TRUE,_xll.ohTrigger(trigger))</f>
        <v>1.162692018650993E-3</v>
      </c>
      <c r="AH416" s="43" t="e">
        <f>_xll.qlIndexFixing($X$6,$AB416,TRUE,trigger)</f>
        <v>#NUM!</v>
      </c>
      <c r="AI416" s="45" t="e">
        <f t="shared" si="26"/>
        <v>#NUM!</v>
      </c>
    </row>
    <row r="417" spans="27:35" x14ac:dyDescent="0.2">
      <c r="AA417" s="39" t="s">
        <v>86</v>
      </c>
      <c r="AB417" s="40">
        <f>_xll.qlInterestRateIndexFixingDate($X$21,AC417)</f>
        <v>42867</v>
      </c>
      <c r="AC417" s="40">
        <f>_xll.qlCalendarAdvance(calendar,$AC416,AA417,,,trigger)</f>
        <v>42871</v>
      </c>
      <c r="AD417" s="40">
        <f>_xll.qlInterestRateIndexMaturity($X$21,AC417,)</f>
        <v>43055</v>
      </c>
      <c r="AE417" s="43" t="e">
        <f>_xll.qlTenorBasisValue(TenorBasis6M,AC417,_xll.ohTrigger(trigger,$X$36))</f>
        <v>#NUM!</v>
      </c>
      <c r="AF417" s="82">
        <f t="shared" si="25"/>
        <v>1.1691648677981043E-3</v>
      </c>
      <c r="AG417" s="82">
        <f>_xll.qlIndexFixing($X$21,$AB417,TRUE,_xll.ohTrigger(trigger))</f>
        <v>1.1691648677981043E-3</v>
      </c>
      <c r="AH417" s="43" t="e">
        <f>_xll.qlIndexFixing($X$6,$AB417,TRUE,trigger)</f>
        <v>#NUM!</v>
      </c>
      <c r="AI417" s="45" t="e">
        <f t="shared" si="26"/>
        <v>#NUM!</v>
      </c>
    </row>
    <row r="418" spans="27:35" x14ac:dyDescent="0.2">
      <c r="AA418" s="39" t="s">
        <v>86</v>
      </c>
      <c r="AB418" s="40">
        <f>_xll.qlInterestRateIndexFixingDate($X$21,AC418)</f>
        <v>42870</v>
      </c>
      <c r="AC418" s="40">
        <f>_xll.qlCalendarAdvance(calendar,$AC417,AA418,,,trigger)</f>
        <v>42872</v>
      </c>
      <c r="AD418" s="40">
        <f>_xll.qlInterestRateIndexMaturity($X$21,AC418,)</f>
        <v>43056</v>
      </c>
      <c r="AE418" s="43" t="e">
        <f>_xll.qlTenorBasisValue(TenorBasis6M,AC418,_xll.ohTrigger(trigger,$X$36))</f>
        <v>#NUM!</v>
      </c>
      <c r="AF418" s="82">
        <f t="shared" si="25"/>
        <v>1.1756819039883707E-3</v>
      </c>
      <c r="AG418" s="82">
        <f>_xll.qlIndexFixing($X$21,$AB418,TRUE,_xll.ohTrigger(trigger))</f>
        <v>1.1756819039883707E-3</v>
      </c>
      <c r="AH418" s="43" t="e">
        <f>_xll.qlIndexFixing($X$6,$AB418,TRUE,trigger)</f>
        <v>#NUM!</v>
      </c>
      <c r="AI418" s="45" t="e">
        <f t="shared" si="26"/>
        <v>#NUM!</v>
      </c>
    </row>
    <row r="419" spans="27:35" x14ac:dyDescent="0.2">
      <c r="AA419" s="39" t="s">
        <v>86</v>
      </c>
      <c r="AB419" s="40">
        <f>_xll.qlInterestRateIndexFixingDate($X$21,AC419)</f>
        <v>42871</v>
      </c>
      <c r="AC419" s="40">
        <f>_xll.qlCalendarAdvance(calendar,$AC418,AA419,,,trigger)</f>
        <v>42873</v>
      </c>
      <c r="AD419" s="40">
        <f>_xll.qlInterestRateIndexMaturity($X$21,AC419,)</f>
        <v>43059</v>
      </c>
      <c r="AE419" s="43" t="e">
        <f>_xll.qlTenorBasisValue(TenorBasis6M,AC419,_xll.ohTrigger(trigger,$X$36))</f>
        <v>#NUM!</v>
      </c>
      <c r="AF419" s="82">
        <f t="shared" si="25"/>
        <v>1.1877940868055431E-3</v>
      </c>
      <c r="AG419" s="82">
        <f>_xll.qlIndexFixing($X$21,$AB419,TRUE,_xll.ohTrigger(trigger))</f>
        <v>1.1877940868055431E-3</v>
      </c>
      <c r="AH419" s="43" t="e">
        <f>_xll.qlIndexFixing($X$6,$AB419,TRUE,trigger)</f>
        <v>#NUM!</v>
      </c>
      <c r="AI419" s="45" t="e">
        <f t="shared" si="26"/>
        <v>#NUM!</v>
      </c>
    </row>
    <row r="420" spans="27:35" x14ac:dyDescent="0.2">
      <c r="AA420" s="39" t="s">
        <v>86</v>
      </c>
      <c r="AB420" s="40">
        <f>_xll.qlInterestRateIndexFixingDate($X$21,AC420)</f>
        <v>42872</v>
      </c>
      <c r="AC420" s="40">
        <f>_xll.qlCalendarAdvance(calendar,$AC419,AA420,,,trigger)</f>
        <v>42874</v>
      </c>
      <c r="AD420" s="40">
        <f>_xll.qlInterestRateIndexMaturity($X$21,AC420,)</f>
        <v>43059</v>
      </c>
      <c r="AE420" s="43" t="e">
        <f>_xll.qlTenorBasisValue(TenorBasis6M,AC420,_xll.ohTrigger(trigger,$X$36))</f>
        <v>#NUM!</v>
      </c>
      <c r="AF420" s="82">
        <f t="shared" si="25"/>
        <v>1.1915775928456743E-3</v>
      </c>
      <c r="AG420" s="82">
        <f>_xll.qlIndexFixing($X$21,$AB420,TRUE,_xll.ohTrigger(trigger))</f>
        <v>1.1915775928456743E-3</v>
      </c>
      <c r="AH420" s="43" t="e">
        <f>_xll.qlIndexFixing($X$6,$AB420,TRUE,trigger)</f>
        <v>#NUM!</v>
      </c>
      <c r="AI420" s="45" t="e">
        <f t="shared" si="26"/>
        <v>#NUM!</v>
      </c>
    </row>
    <row r="421" spans="27:35" x14ac:dyDescent="0.2">
      <c r="AA421" s="39" t="s">
        <v>86</v>
      </c>
      <c r="AB421" s="40">
        <f>_xll.qlInterestRateIndexFixingDate($X$21,AC421)</f>
        <v>42873</v>
      </c>
      <c r="AC421" s="40">
        <f>_xll.qlCalendarAdvance(calendar,$AC420,AA421,,,trigger)</f>
        <v>42877</v>
      </c>
      <c r="AD421" s="40">
        <f>_xll.qlInterestRateIndexMaturity($X$21,AC421,)</f>
        <v>43061</v>
      </c>
      <c r="AE421" s="43" t="e">
        <f>_xll.qlTenorBasisValue(TenorBasis6M,AC421,_xll.ohTrigger(trigger,$X$36))</f>
        <v>#NUM!</v>
      </c>
      <c r="AF421" s="82">
        <f t="shared" si="25"/>
        <v>1.2084793544481945E-3</v>
      </c>
      <c r="AG421" s="82">
        <f>_xll.qlIndexFixing($X$21,$AB421,TRUE,_xll.ohTrigger(trigger))</f>
        <v>1.2084793544481945E-3</v>
      </c>
      <c r="AH421" s="43" t="e">
        <f>_xll.qlIndexFixing($X$6,$AB421,TRUE,trigger)</f>
        <v>#NUM!</v>
      </c>
      <c r="AI421" s="45" t="e">
        <f t="shared" si="26"/>
        <v>#NUM!</v>
      </c>
    </row>
    <row r="422" spans="27:35" x14ac:dyDescent="0.2">
      <c r="AA422" s="39" t="s">
        <v>86</v>
      </c>
      <c r="AB422" s="40">
        <f>_xll.qlInterestRateIndexFixingDate($X$21,AC422)</f>
        <v>42874</v>
      </c>
      <c r="AC422" s="40">
        <f>_xll.qlCalendarAdvance(calendar,$AC421,AA422,,,trigger)</f>
        <v>42878</v>
      </c>
      <c r="AD422" s="40">
        <f>_xll.qlInterestRateIndexMaturity($X$21,AC422,)</f>
        <v>43062</v>
      </c>
      <c r="AE422" s="43" t="e">
        <f>_xll.qlTenorBasisValue(TenorBasis6M,AC422,_xll.ohTrigger(trigger,$X$36))</f>
        <v>#NUM!</v>
      </c>
      <c r="AF422" s="82">
        <f t="shared" si="25"/>
        <v>1.2149911888081899E-3</v>
      </c>
      <c r="AG422" s="82">
        <f>_xll.qlIndexFixing($X$21,$AB422,TRUE,_xll.ohTrigger(trigger))</f>
        <v>1.2149911888081899E-3</v>
      </c>
      <c r="AH422" s="43" t="e">
        <f>_xll.qlIndexFixing($X$6,$AB422,TRUE,trigger)</f>
        <v>#NUM!</v>
      </c>
      <c r="AI422" s="45" t="e">
        <f t="shared" si="26"/>
        <v>#NUM!</v>
      </c>
    </row>
    <row r="423" spans="27:35" x14ac:dyDescent="0.2">
      <c r="AA423" s="39" t="s">
        <v>86</v>
      </c>
      <c r="AB423" s="40">
        <f>_xll.qlInterestRateIndexFixingDate($X$21,AC423)</f>
        <v>42877</v>
      </c>
      <c r="AC423" s="40">
        <f>_xll.qlCalendarAdvance(calendar,$AC422,AA423,,,trigger)</f>
        <v>42879</v>
      </c>
      <c r="AD423" s="40">
        <f>_xll.qlInterestRateIndexMaturity($X$21,AC423,)</f>
        <v>43063</v>
      </c>
      <c r="AE423" s="43" t="e">
        <f>_xll.qlTenorBasisValue(TenorBasis6M,AC423,_xll.ohTrigger(trigger,$X$36))</f>
        <v>#NUM!</v>
      </c>
      <c r="AF423" s="82">
        <f t="shared" si="25"/>
        <v>1.2214571005789759E-3</v>
      </c>
      <c r="AG423" s="82">
        <f>_xll.qlIndexFixing($X$21,$AB423,TRUE,_xll.ohTrigger(trigger))</f>
        <v>1.2214571005789759E-3</v>
      </c>
      <c r="AH423" s="43" t="e">
        <f>_xll.qlIndexFixing($X$6,$AB423,TRUE,trigger)</f>
        <v>#NUM!</v>
      </c>
      <c r="AI423" s="45" t="e">
        <f t="shared" si="26"/>
        <v>#NUM!</v>
      </c>
    </row>
    <row r="424" spans="27:35" x14ac:dyDescent="0.2">
      <c r="AA424" s="39" t="s">
        <v>86</v>
      </c>
      <c r="AB424" s="40">
        <f>_xll.qlInterestRateIndexFixingDate($X$21,AC424)</f>
        <v>42878</v>
      </c>
      <c r="AC424" s="40">
        <f>_xll.qlCalendarAdvance(calendar,$AC423,AA424,,,trigger)</f>
        <v>42880</v>
      </c>
      <c r="AD424" s="40">
        <f>_xll.qlInterestRateIndexMaturity($X$21,AC424,)</f>
        <v>43066</v>
      </c>
      <c r="AE424" s="43" t="e">
        <f>_xll.qlTenorBasisValue(TenorBasis6M,AC424,_xll.ohTrigger(trigger,$X$36))</f>
        <v>#NUM!</v>
      </c>
      <c r="AF424" s="82">
        <f t="shared" si="25"/>
        <v>1.2334694892107878E-3</v>
      </c>
      <c r="AG424" s="82">
        <f>_xll.qlIndexFixing($X$21,$AB424,TRUE,_xll.ohTrigger(trigger))</f>
        <v>1.2334694892107878E-3</v>
      </c>
      <c r="AH424" s="43" t="e">
        <f>_xll.qlIndexFixing($X$6,$AB424,TRUE,trigger)</f>
        <v>#NUM!</v>
      </c>
      <c r="AI424" s="45" t="e">
        <f t="shared" si="26"/>
        <v>#NUM!</v>
      </c>
    </row>
    <row r="425" spans="27:35" x14ac:dyDescent="0.2">
      <c r="AA425" s="39" t="s">
        <v>86</v>
      </c>
      <c r="AB425" s="40">
        <f>_xll.qlInterestRateIndexFixingDate($X$21,AC425)</f>
        <v>42879</v>
      </c>
      <c r="AC425" s="40">
        <f>_xll.qlCalendarAdvance(calendar,$AC424,AA425,,,trigger)</f>
        <v>42881</v>
      </c>
      <c r="AD425" s="40">
        <f>_xll.qlInterestRateIndexMaturity($X$21,AC425,)</f>
        <v>43066</v>
      </c>
      <c r="AE425" s="43" t="e">
        <f>_xll.qlTenorBasisValue(TenorBasis6M,AC425,_xll.ohTrigger(trigger,$X$36))</f>
        <v>#NUM!</v>
      </c>
      <c r="AF425" s="82">
        <f t="shared" si="25"/>
        <v>1.2370023152508366E-3</v>
      </c>
      <c r="AG425" s="82">
        <f>_xll.qlIndexFixing($X$21,$AB425,TRUE,_xll.ohTrigger(trigger))</f>
        <v>1.2370023152508366E-3</v>
      </c>
      <c r="AH425" s="43" t="e">
        <f>_xll.qlIndexFixing($X$6,$AB425,TRUE,trigger)</f>
        <v>#NUM!</v>
      </c>
      <c r="AI425" s="45" t="e">
        <f t="shared" si="26"/>
        <v>#NUM!</v>
      </c>
    </row>
    <row r="426" spans="27:35" x14ac:dyDescent="0.2">
      <c r="AA426" s="39" t="s">
        <v>86</v>
      </c>
      <c r="AB426" s="40">
        <f>_xll.qlInterestRateIndexFixingDate($X$21,AC426)</f>
        <v>42880</v>
      </c>
      <c r="AC426" s="40">
        <f>_xll.qlCalendarAdvance(calendar,$AC425,AA426,,,trigger)</f>
        <v>42884</v>
      </c>
      <c r="AD426" s="40">
        <f>_xll.qlInterestRateIndexMaturity($X$21,AC426,)</f>
        <v>43068</v>
      </c>
      <c r="AE426" s="43" t="e">
        <f>_xll.qlTenorBasisValue(TenorBasis6M,AC426,_xll.ohTrigger(trigger,$X$36))</f>
        <v>#NUM!</v>
      </c>
      <c r="AF426" s="82">
        <f t="shared" si="25"/>
        <v>1.2526472429191563E-3</v>
      </c>
      <c r="AG426" s="82">
        <f>_xll.qlIndexFixing($X$21,$AB426,TRUE,_xll.ohTrigger(trigger))</f>
        <v>1.2526472429191563E-3</v>
      </c>
      <c r="AH426" s="43" t="e">
        <f>_xll.qlIndexFixing($X$6,$AB426,TRUE,trigger)</f>
        <v>#NUM!</v>
      </c>
      <c r="AI426" s="45" t="e">
        <f t="shared" si="26"/>
        <v>#NUM!</v>
      </c>
    </row>
    <row r="427" spans="27:35" x14ac:dyDescent="0.2">
      <c r="AA427" s="39" t="s">
        <v>86</v>
      </c>
      <c r="AB427" s="40">
        <f>_xll.qlInterestRateIndexFixingDate($X$21,AC427)</f>
        <v>42881</v>
      </c>
      <c r="AC427" s="40">
        <f>_xll.qlCalendarAdvance(calendar,$AC426,AA427,,,trigger)</f>
        <v>42885</v>
      </c>
      <c r="AD427" s="40">
        <f>_xll.qlInterestRateIndexMaturity($X$21,AC427,)</f>
        <v>43069</v>
      </c>
      <c r="AE427" s="43" t="e">
        <f>_xll.qlTenorBasisValue(TenorBasis6M,AC427,_xll.ohTrigger(trigger,$X$36))</f>
        <v>#NUM!</v>
      </c>
      <c r="AF427" s="82">
        <f t="shared" si="25"/>
        <v>1.2585672703669805E-3</v>
      </c>
      <c r="AG427" s="82">
        <f>_xll.qlIndexFixing($X$21,$AB427,TRUE,_xll.ohTrigger(trigger))</f>
        <v>1.2585672703669805E-3</v>
      </c>
      <c r="AH427" s="43" t="e">
        <f>_xll.qlIndexFixing($X$6,$AB427,TRUE,trigger)</f>
        <v>#NUM!</v>
      </c>
      <c r="AI427" s="45" t="e">
        <f t="shared" si="26"/>
        <v>#NUM!</v>
      </c>
    </row>
    <row r="428" spans="27:35" x14ac:dyDescent="0.2">
      <c r="AA428" s="39" t="s">
        <v>86</v>
      </c>
      <c r="AB428" s="40">
        <f>_xll.qlInterestRateIndexFixingDate($X$21,AC428)</f>
        <v>42884</v>
      </c>
      <c r="AC428" s="40">
        <f>_xll.qlCalendarAdvance(calendar,$AC427,AA428,,,trigger)</f>
        <v>42886</v>
      </c>
      <c r="AD428" s="40">
        <f>_xll.qlInterestRateIndexMaturity($X$21,AC428,)</f>
        <v>43069</v>
      </c>
      <c r="AE428" s="43" t="e">
        <f>_xll.qlTenorBasisValue(TenorBasis6M,AC428,_xll.ohTrigger(trigger,$X$36))</f>
        <v>#NUM!</v>
      </c>
      <c r="AF428" s="82">
        <f t="shared" si="25"/>
        <v>1.2615280477304015E-3</v>
      </c>
      <c r="AG428" s="82">
        <f>_xll.qlIndexFixing($X$21,$AB428,TRUE,_xll.ohTrigger(trigger))</f>
        <v>1.2615280477304015E-3</v>
      </c>
      <c r="AH428" s="43" t="e">
        <f>_xll.qlIndexFixing($X$6,$AB428,TRUE,trigger)</f>
        <v>#NUM!</v>
      </c>
      <c r="AI428" s="45" t="e">
        <f t="shared" si="26"/>
        <v>#NUM!</v>
      </c>
    </row>
    <row r="429" spans="27:35" x14ac:dyDescent="0.2">
      <c r="AA429" s="39" t="s">
        <v>86</v>
      </c>
      <c r="AB429" s="40">
        <f>_xll.qlInterestRateIndexFixingDate($X$21,AC429)</f>
        <v>42885</v>
      </c>
      <c r="AC429" s="40">
        <f>_xll.qlCalendarAdvance(calendar,$AC428,AA429,,,trigger)</f>
        <v>42887</v>
      </c>
      <c r="AD429" s="40">
        <f>_xll.qlInterestRateIndexMaturity($X$21,AC429,)</f>
        <v>43070</v>
      </c>
      <c r="AE429" s="43" t="e">
        <f>_xll.qlTenorBasisValue(TenorBasis6M,AC429,_xll.ohTrigger(trigger,$X$36))</f>
        <v>#NUM!</v>
      </c>
      <c r="AF429" s="82">
        <f t="shared" si="25"/>
        <v>1.267155218603058E-3</v>
      </c>
      <c r="AG429" s="82">
        <f>_xll.qlIndexFixing($X$21,$AB429,TRUE,_xll.ohTrigger(trigger))</f>
        <v>1.267155218603058E-3</v>
      </c>
      <c r="AH429" s="43" t="e">
        <f>_xll.qlIndexFixing($X$6,$AB429,TRUE,trigger)</f>
        <v>#NUM!</v>
      </c>
      <c r="AI429" s="45" t="e">
        <f t="shared" si="26"/>
        <v>#NUM!</v>
      </c>
    </row>
    <row r="430" spans="27:35" x14ac:dyDescent="0.2">
      <c r="AA430" s="39" t="s">
        <v>86</v>
      </c>
      <c r="AB430" s="40">
        <f>_xll.qlInterestRateIndexFixingDate($X$21,AC430)</f>
        <v>42886</v>
      </c>
      <c r="AC430" s="40">
        <f>_xll.qlCalendarAdvance(calendar,$AC429,AA430,,,trigger)</f>
        <v>42888</v>
      </c>
      <c r="AD430" s="40">
        <f>_xll.qlInterestRateIndexMaturity($X$21,AC430,)</f>
        <v>43073</v>
      </c>
      <c r="AE430" s="43" t="e">
        <f>_xll.qlTenorBasisValue(TenorBasis6M,AC430,_xll.ohTrigger(trigger,$X$36))</f>
        <v>#NUM!</v>
      </c>
      <c r="AF430" s="82">
        <f t="shared" si="25"/>
        <v>1.2783071275171167E-3</v>
      </c>
      <c r="AG430" s="82">
        <f>_xll.qlIndexFixing($X$21,$AB430,TRUE,_xll.ohTrigger(trigger))</f>
        <v>1.2783071275171167E-3</v>
      </c>
      <c r="AH430" s="43" t="e">
        <f>_xll.qlIndexFixing($X$6,$AB430,TRUE,trigger)</f>
        <v>#NUM!</v>
      </c>
      <c r="AI430" s="45" t="e">
        <f t="shared" si="26"/>
        <v>#NUM!</v>
      </c>
    </row>
    <row r="431" spans="27:35" x14ac:dyDescent="0.2">
      <c r="AA431" s="39" t="s">
        <v>86</v>
      </c>
      <c r="AB431" s="40">
        <f>_xll.qlInterestRateIndexFixingDate($X$21,AC431)</f>
        <v>42887</v>
      </c>
      <c r="AC431" s="40">
        <f>_xll.qlCalendarAdvance(calendar,$AC430,AA431,,,trigger)</f>
        <v>42891</v>
      </c>
      <c r="AD431" s="40">
        <f>_xll.qlInterestRateIndexMaturity($X$21,AC431,)</f>
        <v>43074</v>
      </c>
      <c r="AE431" s="43" t="e">
        <f>_xll.qlTenorBasisValue(TenorBasis6M,AC431,_xll.ohTrigger(trigger,$X$36))</f>
        <v>#NUM!</v>
      </c>
      <c r="AF431" s="82">
        <f t="shared" si="25"/>
        <v>1.2880096581732588E-3</v>
      </c>
      <c r="AG431" s="82">
        <f>_xll.qlIndexFixing($X$21,$AB431,TRUE,_xll.ohTrigger(trigger))</f>
        <v>1.2880096581732588E-3</v>
      </c>
      <c r="AH431" s="43" t="e">
        <f>_xll.qlIndexFixing($X$6,$AB431,TRUE,trigger)</f>
        <v>#NUM!</v>
      </c>
      <c r="AI431" s="45" t="e">
        <f t="shared" si="26"/>
        <v>#NUM!</v>
      </c>
    </row>
    <row r="432" spans="27:35" x14ac:dyDescent="0.2">
      <c r="AA432" s="39" t="s">
        <v>86</v>
      </c>
      <c r="AB432" s="40">
        <f>_xll.qlInterestRateIndexFixingDate($X$21,AC432)</f>
        <v>42888</v>
      </c>
      <c r="AC432" s="40">
        <f>_xll.qlCalendarAdvance(calendar,$AC431,AA432,,,trigger)</f>
        <v>42892</v>
      </c>
      <c r="AD432" s="40">
        <f>_xll.qlInterestRateIndexMaturity($X$21,AC432,)</f>
        <v>43075</v>
      </c>
      <c r="AE432" s="43" t="e">
        <f>_xll.qlTenorBasisValue(TenorBasis6M,AC432,_xll.ohTrigger(trigger,$X$36))</f>
        <v>#NUM!</v>
      </c>
      <c r="AF432" s="82">
        <f t="shared" si="25"/>
        <v>1.2928337699993318E-3</v>
      </c>
      <c r="AG432" s="82">
        <f>_xll.qlIndexFixing($X$21,$AB432,TRUE,_xll.ohTrigger(trigger))</f>
        <v>1.2928337699993318E-3</v>
      </c>
      <c r="AH432" s="43" t="e">
        <f>_xll.qlIndexFixing($X$6,$AB432,TRUE,trigger)</f>
        <v>#NUM!</v>
      </c>
      <c r="AI432" s="45" t="e">
        <f t="shared" si="26"/>
        <v>#NUM!</v>
      </c>
    </row>
    <row r="433" spans="27:35" x14ac:dyDescent="0.2">
      <c r="AA433" s="39" t="s">
        <v>86</v>
      </c>
      <c r="AB433" s="40">
        <f>_xll.qlInterestRateIndexFixingDate($X$21,AC433)</f>
        <v>42891</v>
      </c>
      <c r="AC433" s="40">
        <f>_xll.qlCalendarAdvance(calendar,$AC432,AA433,,,trigger)</f>
        <v>42893</v>
      </c>
      <c r="AD433" s="40">
        <f>_xll.qlInterestRateIndexMaturity($X$21,AC433,)</f>
        <v>43076</v>
      </c>
      <c r="AE433" s="43" t="e">
        <f>_xll.qlTenorBasisValue(TenorBasis6M,AC433,_xll.ohTrigger(trigger,$X$36))</f>
        <v>#NUM!</v>
      </c>
      <c r="AF433" s="82">
        <f t="shared" si="25"/>
        <v>1.297521153653014E-3</v>
      </c>
      <c r="AG433" s="82">
        <f>_xll.qlIndexFixing($X$21,$AB433,TRUE,_xll.ohTrigger(trigger))</f>
        <v>1.297521153653014E-3</v>
      </c>
      <c r="AH433" s="43" t="e">
        <f>_xll.qlIndexFixing($X$6,$AB433,TRUE,trigger)</f>
        <v>#NUM!</v>
      </c>
      <c r="AI433" s="45" t="e">
        <f t="shared" si="26"/>
        <v>#NUM!</v>
      </c>
    </row>
    <row r="434" spans="27:35" x14ac:dyDescent="0.2">
      <c r="AA434" s="39" t="s">
        <v>86</v>
      </c>
      <c r="AB434" s="40">
        <f>_xll.qlInterestRateIndexFixingDate($X$21,AC434)</f>
        <v>42892</v>
      </c>
      <c r="AC434" s="40">
        <f>_xll.qlCalendarAdvance(calendar,$AC433,AA434,,,trigger)</f>
        <v>42894</v>
      </c>
      <c r="AD434" s="40">
        <f>_xll.qlInterestRateIndexMaturity($X$21,AC434,)</f>
        <v>43077</v>
      </c>
      <c r="AE434" s="43" t="e">
        <f>_xll.qlTenorBasisValue(TenorBasis6M,AC434,_xll.ohTrigger(trigger,$X$36))</f>
        <v>#NUM!</v>
      </c>
      <c r="AF434" s="82">
        <f t="shared" si="25"/>
        <v>1.3020815337934162E-3</v>
      </c>
      <c r="AG434" s="82">
        <f>_xll.qlIndexFixing($X$21,$AB434,TRUE,_xll.ohTrigger(trigger))</f>
        <v>1.3020815337934162E-3</v>
      </c>
      <c r="AH434" s="43" t="e">
        <f>_xll.qlIndexFixing($X$6,$AB434,TRUE,trigger)</f>
        <v>#NUM!</v>
      </c>
      <c r="AI434" s="45" t="e">
        <f t="shared" si="26"/>
        <v>#NUM!</v>
      </c>
    </row>
    <row r="435" spans="27:35" x14ac:dyDescent="0.2">
      <c r="AA435" s="39" t="s">
        <v>86</v>
      </c>
      <c r="AB435" s="40">
        <f>_xll.qlInterestRateIndexFixingDate($X$21,AC435)</f>
        <v>42893</v>
      </c>
      <c r="AC435" s="40">
        <f>_xll.qlCalendarAdvance(calendar,$AC434,AA435,,,trigger)</f>
        <v>42895</v>
      </c>
      <c r="AD435" s="40">
        <f>_xll.qlInterestRateIndexMaturity($X$21,AC435,)</f>
        <v>43080</v>
      </c>
      <c r="AE435" s="43" t="e">
        <f>_xll.qlTenorBasisValue(TenorBasis6M,AC435,_xll.ohTrigger(trigger,$X$36))</f>
        <v>#NUM!</v>
      </c>
      <c r="AF435" s="82">
        <f t="shared" si="25"/>
        <v>1.3123819199996657E-3</v>
      </c>
      <c r="AG435" s="82">
        <f>_xll.qlIndexFixing($X$21,$AB435,TRUE,_xll.ohTrigger(trigger))</f>
        <v>1.3123819199996657E-3</v>
      </c>
      <c r="AH435" s="43" t="e">
        <f>_xll.qlIndexFixing($X$6,$AB435,TRUE,trigger)</f>
        <v>#NUM!</v>
      </c>
      <c r="AI435" s="45" t="e">
        <f t="shared" si="26"/>
        <v>#NUM!</v>
      </c>
    </row>
    <row r="436" spans="27:35" x14ac:dyDescent="0.2">
      <c r="AA436" s="39" t="s">
        <v>86</v>
      </c>
      <c r="AB436" s="40">
        <f>_xll.qlInterestRateIndexFixingDate($X$21,AC436)</f>
        <v>42894</v>
      </c>
      <c r="AC436" s="40">
        <f>_xll.qlCalendarAdvance(calendar,$AC435,AA436,,,trigger)</f>
        <v>42898</v>
      </c>
      <c r="AD436" s="40">
        <f>_xll.qlInterestRateIndexMaturity($X$21,AC436,)</f>
        <v>43081</v>
      </c>
      <c r="AE436" s="43" t="e">
        <f>_xll.qlTenorBasisValue(TenorBasis6M,AC436,_xll.ohTrigger(trigger,$X$36))</f>
        <v>#NUM!</v>
      </c>
      <c r="AF436" s="82">
        <f t="shared" si="25"/>
        <v>1.3192475163191248E-3</v>
      </c>
      <c r="AG436" s="82">
        <f>_xll.qlIndexFixing($X$21,$AB436,TRUE,_xll.ohTrigger(trigger))</f>
        <v>1.3192475163191248E-3</v>
      </c>
      <c r="AH436" s="43" t="e">
        <f>_xll.qlIndexFixing($X$6,$AB436,TRUE,trigger)</f>
        <v>#NUM!</v>
      </c>
      <c r="AI436" s="45" t="e">
        <f t="shared" si="26"/>
        <v>#NUM!</v>
      </c>
    </row>
    <row r="437" spans="27:35" x14ac:dyDescent="0.2">
      <c r="AA437" s="39" t="s">
        <v>86</v>
      </c>
      <c r="AB437" s="40">
        <f>_xll.qlInterestRateIndexFixingDate($X$21,AC437)</f>
        <v>42895</v>
      </c>
      <c r="AC437" s="40">
        <f>_xll.qlCalendarAdvance(calendar,$AC436,AA437,,,trigger)</f>
        <v>42899</v>
      </c>
      <c r="AD437" s="40">
        <f>_xll.qlInterestRateIndexMaturity($X$21,AC437,)</f>
        <v>43082</v>
      </c>
      <c r="AE437" s="43" t="e">
        <f>_xll.qlTenorBasisValue(TenorBasis6M,AC437,_xll.ohTrigger(trigger,$X$36))</f>
        <v>#NUM!</v>
      </c>
      <c r="AF437" s="82">
        <f t="shared" si="25"/>
        <v>1.3233187526228353E-3</v>
      </c>
      <c r="AG437" s="82">
        <f>_xll.qlIndexFixing($X$21,$AB437,TRUE,_xll.ohTrigger(trigger))</f>
        <v>1.3233187526228353E-3</v>
      </c>
      <c r="AH437" s="43" t="e">
        <f>_xll.qlIndexFixing($X$6,$AB437,TRUE,trigger)</f>
        <v>#NUM!</v>
      </c>
      <c r="AI437" s="45" t="e">
        <f t="shared" si="26"/>
        <v>#NUM!</v>
      </c>
    </row>
    <row r="438" spans="27:35" x14ac:dyDescent="0.2">
      <c r="AA438" s="39" t="s">
        <v>86</v>
      </c>
      <c r="AB438" s="40">
        <f>_xll.qlInterestRateIndexFixingDate($X$21,AC438)</f>
        <v>42898</v>
      </c>
      <c r="AC438" s="40">
        <f>_xll.qlCalendarAdvance(calendar,$AC437,AA438,,,trigger)</f>
        <v>42900</v>
      </c>
      <c r="AD438" s="40">
        <f>_xll.qlInterestRateIndexMaturity($X$21,AC438,)</f>
        <v>43083</v>
      </c>
      <c r="AE438" s="43" t="e">
        <f>_xll.qlTenorBasisValue(TenorBasis6M,AC438,_xll.ohTrigger(trigger,$X$36))</f>
        <v>#NUM!</v>
      </c>
      <c r="AF438" s="82">
        <f t="shared" si="25"/>
        <v>1.3273213356035192E-3</v>
      </c>
      <c r="AG438" s="82">
        <f>_xll.qlIndexFixing($X$21,$AB438,TRUE,_xll.ohTrigger(trigger))</f>
        <v>1.3273213356035192E-3</v>
      </c>
      <c r="AH438" s="43" t="e">
        <f>_xll.qlIndexFixing($X$6,$AB438,TRUE,trigger)</f>
        <v>#NUM!</v>
      </c>
      <c r="AI438" s="45" t="e">
        <f t="shared" si="26"/>
        <v>#NUM!</v>
      </c>
    </row>
    <row r="439" spans="27:35" x14ac:dyDescent="0.2">
      <c r="AA439" s="39" t="s">
        <v>86</v>
      </c>
      <c r="AB439" s="40">
        <f>_xll.qlInterestRateIndexFixingDate($X$21,AC439)</f>
        <v>42899</v>
      </c>
      <c r="AC439" s="40">
        <f>_xll.qlCalendarAdvance(calendar,$AC438,AA439,,,trigger)</f>
        <v>42901</v>
      </c>
      <c r="AD439" s="40">
        <f>_xll.qlInterestRateIndexMaturity($X$21,AC439,)</f>
        <v>43084</v>
      </c>
      <c r="AE439" s="43" t="e">
        <f>_xll.qlTenorBasisValue(TenorBasis6M,AC439,_xll.ohTrigger(trigger,$X$36))</f>
        <v>#NUM!</v>
      </c>
      <c r="AF439" s="82">
        <f t="shared" si="25"/>
        <v>1.3312649906218029E-3</v>
      </c>
      <c r="AG439" s="82">
        <f>_xll.qlIndexFixing($X$21,$AB439,TRUE,_xll.ohTrigger(trigger))</f>
        <v>1.3312649906218029E-3</v>
      </c>
      <c r="AH439" s="43" t="e">
        <f>_xll.qlIndexFixing($X$6,$AB439,TRUE,trigger)</f>
        <v>#NUM!</v>
      </c>
      <c r="AI439" s="45" t="e">
        <f t="shared" si="26"/>
        <v>#NUM!</v>
      </c>
    </row>
    <row r="440" spans="27:35" x14ac:dyDescent="0.2">
      <c r="AA440" s="39" t="s">
        <v>86</v>
      </c>
      <c r="AB440" s="40">
        <f>_xll.qlInterestRateIndexFixingDate($X$21,AC440)</f>
        <v>42900</v>
      </c>
      <c r="AC440" s="40">
        <f>_xll.qlCalendarAdvance(calendar,$AC439,AA440,,,trigger)</f>
        <v>42902</v>
      </c>
      <c r="AD440" s="40">
        <f>_xll.qlInterestRateIndexMaturity($X$21,AC440,)</f>
        <v>43087</v>
      </c>
      <c r="AE440" s="43" t="e">
        <f>_xll.qlTenorBasisValue(TenorBasis6M,AC440,_xll.ohTrigger(trigger,$X$36))</f>
        <v>#NUM!</v>
      </c>
      <c r="AF440" s="82">
        <f t="shared" si="25"/>
        <v>1.3412442693032957E-3</v>
      </c>
      <c r="AG440" s="82">
        <f>_xll.qlIndexFixing($X$21,$AB440,TRUE,_xll.ohTrigger(trigger))</f>
        <v>1.3412442693032957E-3</v>
      </c>
      <c r="AH440" s="43" t="e">
        <f>_xll.qlIndexFixing($X$6,$AB440,TRUE,trigger)</f>
        <v>#NUM!</v>
      </c>
      <c r="AI440" s="45" t="e">
        <f t="shared" si="26"/>
        <v>#NUM!</v>
      </c>
    </row>
    <row r="441" spans="27:35" x14ac:dyDescent="0.2">
      <c r="AA441" s="39" t="s">
        <v>86</v>
      </c>
      <c r="AB441" s="40">
        <f>_xll.qlInterestRateIndexFixingDate($X$21,AC441)</f>
        <v>42901</v>
      </c>
      <c r="AC441" s="40">
        <f>_xll.qlCalendarAdvance(calendar,$AC440,AA441,,,trigger)</f>
        <v>42905</v>
      </c>
      <c r="AD441" s="40">
        <f>_xll.qlInterestRateIndexMaturity($X$21,AC441,)</f>
        <v>43088</v>
      </c>
      <c r="AE441" s="43" t="e">
        <f>_xll.qlTenorBasisValue(TenorBasis6M,AC441,_xll.ohTrigger(trigger,$X$36))</f>
        <v>#NUM!</v>
      </c>
      <c r="AF441" s="82">
        <f t="shared" si="25"/>
        <v>1.3466448411554748E-3</v>
      </c>
      <c r="AG441" s="82">
        <f>_xll.qlIndexFixing($X$21,$AB441,TRUE,_xll.ohTrigger(trigger))</f>
        <v>1.3466448411554748E-3</v>
      </c>
      <c r="AH441" s="43" t="e">
        <f>_xll.qlIndexFixing($X$6,$AB441,TRUE,trigger)</f>
        <v>#NUM!</v>
      </c>
      <c r="AI441" s="45" t="e">
        <f t="shared" si="26"/>
        <v>#NUM!</v>
      </c>
    </row>
    <row r="442" spans="27:35" x14ac:dyDescent="0.2">
      <c r="AA442" s="39" t="s">
        <v>86</v>
      </c>
      <c r="AB442" s="40">
        <f>_xll.qlInterestRateIndexFixingDate($X$21,AC442)</f>
        <v>42902</v>
      </c>
      <c r="AC442" s="40">
        <f>_xll.qlCalendarAdvance(calendar,$AC441,AA442,,,trigger)</f>
        <v>42906</v>
      </c>
      <c r="AD442" s="40">
        <f>_xll.qlInterestRateIndexMaturity($X$21,AC442,)</f>
        <v>43089</v>
      </c>
      <c r="AE442" s="43" t="e">
        <f>_xll.qlTenorBasisValue(TenorBasis6M,AC442,_xll.ohTrigger(trigger,$X$36))</f>
        <v>#NUM!</v>
      </c>
      <c r="AF442" s="82">
        <f t="shared" si="25"/>
        <v>1.3504397396165223E-3</v>
      </c>
      <c r="AG442" s="82">
        <f>_xll.qlIndexFixing($X$21,$AB442,TRUE,_xll.ohTrigger(trigger))</f>
        <v>1.3504397396165223E-3</v>
      </c>
      <c r="AH442" s="43" t="e">
        <f>_xll.qlIndexFixing($X$6,$AB442,TRUE,trigger)</f>
        <v>#NUM!</v>
      </c>
      <c r="AI442" s="45" t="e">
        <f t="shared" si="26"/>
        <v>#NUM!</v>
      </c>
    </row>
    <row r="443" spans="27:35" x14ac:dyDescent="0.2">
      <c r="AA443" s="39" t="s">
        <v>86</v>
      </c>
      <c r="AB443" s="40">
        <f>_xll.qlInterestRateIndexFixingDate($X$21,AC443)</f>
        <v>42905</v>
      </c>
      <c r="AC443" s="40">
        <f>_xll.qlCalendarAdvance(calendar,$AC442,AA443,,,trigger)</f>
        <v>42907</v>
      </c>
      <c r="AD443" s="40">
        <f>_xll.qlInterestRateIndexMaturity($X$21,AC443,)</f>
        <v>43090</v>
      </c>
      <c r="AE443" s="43" t="e">
        <f>_xll.qlTenorBasisValue(TenorBasis6M,AC443,_xll.ohTrigger(trigger,$X$36))</f>
        <v>#NUM!</v>
      </c>
      <c r="AF443" s="82">
        <f t="shared" si="25"/>
        <v>1.3542340639610775E-3</v>
      </c>
      <c r="AG443" s="82">
        <f>_xll.qlIndexFixing($X$21,$AB443,TRUE,_xll.ohTrigger(trigger))</f>
        <v>1.3542340639610775E-3</v>
      </c>
      <c r="AH443" s="43" t="e">
        <f>_xll.qlIndexFixing($X$6,$AB443,TRUE,trigger)</f>
        <v>#NUM!</v>
      </c>
      <c r="AI443" s="45" t="e">
        <f t="shared" si="26"/>
        <v>#NUM!</v>
      </c>
    </row>
    <row r="444" spans="27:35" x14ac:dyDescent="0.2">
      <c r="AA444" s="39" t="s">
        <v>86</v>
      </c>
      <c r="AB444" s="40">
        <f>_xll.qlInterestRateIndexFixingDate($X$21,AC444)</f>
        <v>42906</v>
      </c>
      <c r="AC444" s="40">
        <f>_xll.qlCalendarAdvance(calendar,$AC443,AA444,,,trigger)</f>
        <v>42908</v>
      </c>
      <c r="AD444" s="40">
        <f>_xll.qlInterestRateIndexMaturity($X$21,AC444,)</f>
        <v>43091</v>
      </c>
      <c r="AE444" s="43" t="e">
        <f>_xll.qlTenorBasisValue(TenorBasis6M,AC444,_xll.ohTrigger(trigger,$X$36))</f>
        <v>#NUM!</v>
      </c>
      <c r="AF444" s="82">
        <f t="shared" si="25"/>
        <v>1.3580375400970887E-3</v>
      </c>
      <c r="AG444" s="82">
        <f>_xll.qlIndexFixing($X$21,$AB444,TRUE,_xll.ohTrigger(trigger))</f>
        <v>1.3580375400970887E-3</v>
      </c>
      <c r="AH444" s="43" t="e">
        <f>_xll.qlIndexFixing($X$6,$AB444,TRUE,trigger)</f>
        <v>#NUM!</v>
      </c>
      <c r="AI444" s="45" t="e">
        <f t="shared" si="26"/>
        <v>#NUM!</v>
      </c>
    </row>
    <row r="445" spans="27:35" x14ac:dyDescent="0.2">
      <c r="AA445" s="39" t="s">
        <v>86</v>
      </c>
      <c r="AB445" s="40">
        <f>_xll.qlInterestRateIndexFixingDate($X$21,AC445)</f>
        <v>42907</v>
      </c>
      <c r="AC445" s="40">
        <f>_xll.qlCalendarAdvance(calendar,$AC444,AA445,,,trigger)</f>
        <v>42909</v>
      </c>
      <c r="AD445" s="40">
        <f>_xll.qlInterestRateIndexMaturity($X$21,AC445,)</f>
        <v>43096</v>
      </c>
      <c r="AE445" s="43" t="e">
        <f>_xll.qlTenorBasisValue(TenorBasis6M,AC445,_xll.ohTrigger(trigger,$X$36))</f>
        <v>#NUM!</v>
      </c>
      <c r="AF445" s="82">
        <f t="shared" si="25"/>
        <v>1.3745447377645807E-3</v>
      </c>
      <c r="AG445" s="82">
        <f>_xll.qlIndexFixing($X$21,$AB445,TRUE,_xll.ohTrigger(trigger))</f>
        <v>1.3745447377645807E-3</v>
      </c>
      <c r="AH445" s="43" t="e">
        <f>_xll.qlIndexFixing($X$6,$AB445,TRUE,trigger)</f>
        <v>#NUM!</v>
      </c>
      <c r="AI445" s="45" t="e">
        <f t="shared" si="26"/>
        <v>#NUM!</v>
      </c>
    </row>
    <row r="446" spans="27:35" x14ac:dyDescent="0.2">
      <c r="AA446" s="39" t="s">
        <v>86</v>
      </c>
      <c r="AB446" s="40">
        <f>_xll.qlInterestRateIndexFixingDate($X$21,AC446)</f>
        <v>42908</v>
      </c>
      <c r="AC446" s="40">
        <f>_xll.qlCalendarAdvance(calendar,$AC445,AA446,,,trigger)</f>
        <v>42912</v>
      </c>
      <c r="AD446" s="40">
        <f>_xll.qlInterestRateIndexMaturity($X$21,AC446,)</f>
        <v>43096</v>
      </c>
      <c r="AE446" s="43" t="e">
        <f>_xll.qlTenorBasisValue(TenorBasis6M,AC446,_xll.ohTrigger(trigger,$X$36))</f>
        <v>#NUM!</v>
      </c>
      <c r="AF446" s="82">
        <f t="shared" si="25"/>
        <v>1.3767548739186735E-3</v>
      </c>
      <c r="AG446" s="82">
        <f>_xll.qlIndexFixing($X$21,$AB446,TRUE,_xll.ohTrigger(trigger))</f>
        <v>1.3767548739186735E-3</v>
      </c>
      <c r="AH446" s="43" t="e">
        <f>_xll.qlIndexFixing($X$6,$AB446,TRUE,trigger)</f>
        <v>#NUM!</v>
      </c>
      <c r="AI446" s="45" t="e">
        <f t="shared" si="26"/>
        <v>#NUM!</v>
      </c>
    </row>
    <row r="447" spans="27:35" x14ac:dyDescent="0.2">
      <c r="AA447" s="39" t="s">
        <v>86</v>
      </c>
      <c r="AB447" s="40">
        <f>_xll.qlInterestRateIndexFixingDate($X$21,AC447)</f>
        <v>42909</v>
      </c>
      <c r="AC447" s="40">
        <f>_xll.qlCalendarAdvance(calendar,$AC446,AA447,,,trigger)</f>
        <v>42913</v>
      </c>
      <c r="AD447" s="40">
        <f>_xll.qlInterestRateIndexMaturity($X$21,AC447,)</f>
        <v>43096</v>
      </c>
      <c r="AE447" s="43" t="e">
        <f>_xll.qlTenorBasisValue(TenorBasis6M,AC447,_xll.ohTrigger(trigger,$X$36))</f>
        <v>#NUM!</v>
      </c>
      <c r="AF447" s="82">
        <f t="shared" si="25"/>
        <v>1.377532609750549E-3</v>
      </c>
      <c r="AG447" s="82">
        <f>_xll.qlIndexFixing($X$21,$AB447,TRUE,_xll.ohTrigger(trigger))</f>
        <v>1.377532609750549E-3</v>
      </c>
      <c r="AH447" s="43" t="e">
        <f>_xll.qlIndexFixing($X$6,$AB447,TRUE,trigger)</f>
        <v>#NUM!</v>
      </c>
      <c r="AI447" s="45" t="e">
        <f t="shared" si="26"/>
        <v>#NUM!</v>
      </c>
    </row>
    <row r="448" spans="27:35" x14ac:dyDescent="0.2">
      <c r="AA448" s="39" t="s">
        <v>86</v>
      </c>
      <c r="AB448" s="40">
        <f>_xll.qlInterestRateIndexFixingDate($X$21,AC448)</f>
        <v>42912</v>
      </c>
      <c r="AC448" s="40">
        <f>_xll.qlCalendarAdvance(calendar,$AC447,AA448,,,trigger)</f>
        <v>42914</v>
      </c>
      <c r="AD448" s="40">
        <f>_xll.qlInterestRateIndexMaturity($X$21,AC448,)</f>
        <v>43097</v>
      </c>
      <c r="AE448" s="43" t="e">
        <f>_xll.qlTenorBasisValue(TenorBasis6M,AC448,_xll.ohTrigger(trigger,$X$36))</f>
        <v>#NUM!</v>
      </c>
      <c r="AF448" s="82">
        <f t="shared" si="25"/>
        <v>1.3815952449942859E-3</v>
      </c>
      <c r="AG448" s="82">
        <f>_xll.qlIndexFixing($X$21,$AB448,TRUE,_xll.ohTrigger(trigger))</f>
        <v>1.3815952449942859E-3</v>
      </c>
      <c r="AH448" s="43" t="e">
        <f>_xll.qlIndexFixing($X$6,$AB448,TRUE,trigger)</f>
        <v>#NUM!</v>
      </c>
      <c r="AI448" s="45" t="e">
        <f t="shared" si="26"/>
        <v>#NUM!</v>
      </c>
    </row>
    <row r="449" spans="27:35" x14ac:dyDescent="0.2">
      <c r="AA449" s="39" t="s">
        <v>86</v>
      </c>
      <c r="AB449" s="40">
        <f>_xll.qlInterestRateIndexFixingDate($X$21,AC449)</f>
        <v>42913</v>
      </c>
      <c r="AC449" s="40">
        <f>_xll.qlCalendarAdvance(calendar,$AC448,AA449,,,trigger)</f>
        <v>42915</v>
      </c>
      <c r="AD449" s="40">
        <f>_xll.qlInterestRateIndexMaturity($X$21,AC449,)</f>
        <v>43098</v>
      </c>
      <c r="AE449" s="43" t="e">
        <f>_xll.qlTenorBasisValue(TenorBasis6M,AC449,_xll.ohTrigger(trigger,$X$36))</f>
        <v>#NUM!</v>
      </c>
      <c r="AF449" s="82">
        <f t="shared" si="25"/>
        <v>1.3857351155647909E-3</v>
      </c>
      <c r="AG449" s="82">
        <f>_xll.qlIndexFixing($X$21,$AB449,TRUE,_xll.ohTrigger(trigger))</f>
        <v>1.3857351155647909E-3</v>
      </c>
      <c r="AH449" s="43" t="e">
        <f>_xll.qlIndexFixing($X$6,$AB449,TRUE,trigger)</f>
        <v>#NUM!</v>
      </c>
      <c r="AI449" s="45" t="e">
        <f t="shared" si="26"/>
        <v>#NUM!</v>
      </c>
    </row>
    <row r="450" spans="27:35" x14ac:dyDescent="0.2">
      <c r="AA450" s="39" t="s">
        <v>86</v>
      </c>
      <c r="AB450" s="40">
        <f>_xll.qlInterestRateIndexFixingDate($X$21,AC450)</f>
        <v>42914</v>
      </c>
      <c r="AC450" s="40">
        <f>_xll.qlCalendarAdvance(calendar,$AC449,AA450,,,trigger)</f>
        <v>42916</v>
      </c>
      <c r="AD450" s="40">
        <f>_xll.qlInterestRateIndexMaturity($X$21,AC450,)</f>
        <v>43098</v>
      </c>
      <c r="AE450" s="43" t="e">
        <f>_xll.qlTenorBasisValue(TenorBasis6M,AC450,_xll.ohTrigger(trigger,$X$36))</f>
        <v>#NUM!</v>
      </c>
      <c r="AF450" s="82">
        <f t="shared" si="25"/>
        <v>1.3866821524648417E-3</v>
      </c>
      <c r="AG450" s="82">
        <f>_xll.qlIndexFixing($X$21,$AB450,TRUE,_xll.ohTrigger(trigger))</f>
        <v>1.3866821524648417E-3</v>
      </c>
      <c r="AH450" s="43" t="e">
        <f>_xll.qlIndexFixing($X$6,$AB450,TRUE,trigger)</f>
        <v>#NUM!</v>
      </c>
      <c r="AI450" s="45" t="e">
        <f t="shared" si="26"/>
        <v>#NUM!</v>
      </c>
    </row>
    <row r="451" spans="27:35" x14ac:dyDescent="0.2">
      <c r="AA451" s="39" t="s">
        <v>86</v>
      </c>
      <c r="AB451" s="40">
        <f>_xll.qlInterestRateIndexFixingDate($X$21,AC451)</f>
        <v>42915</v>
      </c>
      <c r="AC451" s="40">
        <f>_xll.qlCalendarAdvance(calendar,$AC450,AA451,,,trigger)</f>
        <v>42919</v>
      </c>
      <c r="AD451" s="40">
        <f>_xll.qlInterestRateIndexMaturity($X$21,AC451,)</f>
        <v>43103</v>
      </c>
      <c r="AE451" s="43" t="e">
        <f>_xll.qlTenorBasisValue(TenorBasis6M,AC451,_xll.ohTrigger(trigger,$X$36))</f>
        <v>#NUM!</v>
      </c>
      <c r="AF451" s="82">
        <f t="shared" si="25"/>
        <v>1.4065882404919003E-3</v>
      </c>
      <c r="AG451" s="82">
        <f>_xll.qlIndexFixing($X$21,$AB451,TRUE,_xll.ohTrigger(trigger))</f>
        <v>1.4065882404919003E-3</v>
      </c>
      <c r="AH451" s="43" t="e">
        <f>_xll.qlIndexFixing($X$6,$AB451,TRUE,trigger)</f>
        <v>#NUM!</v>
      </c>
      <c r="AI451" s="45" t="e">
        <f t="shared" si="26"/>
        <v>#NUM!</v>
      </c>
    </row>
    <row r="452" spans="27:35" x14ac:dyDescent="0.2">
      <c r="AA452" s="39" t="s">
        <v>86</v>
      </c>
      <c r="AB452" s="40">
        <f>_xll.qlInterestRateIndexFixingDate($X$21,AC452)</f>
        <v>42916</v>
      </c>
      <c r="AC452" s="40">
        <f>_xll.qlCalendarAdvance(calendar,$AC451,AA452,,,trigger)</f>
        <v>42920</v>
      </c>
      <c r="AD452" s="40">
        <f>_xll.qlInterestRateIndexMaturity($X$21,AC452,)</f>
        <v>43104</v>
      </c>
      <c r="AE452" s="43" t="e">
        <f>_xll.qlTenorBasisValue(TenorBasis6M,AC452,_xll.ohTrigger(trigger,$X$36))</f>
        <v>#NUM!</v>
      </c>
      <c r="AF452" s="82">
        <f t="shared" ref="AF452:AF515" si="27">AG452</f>
        <v>1.4112713171448891E-3</v>
      </c>
      <c r="AG452" s="82">
        <f>_xll.qlIndexFixing($X$21,$AB452,TRUE,_xll.ohTrigger(trigger))</f>
        <v>1.4112713171448891E-3</v>
      </c>
      <c r="AH452" s="43" t="e">
        <f>_xll.qlIndexFixing($X$6,$AB452,TRUE,trigger)</f>
        <v>#NUM!</v>
      </c>
      <c r="AI452" s="45" t="e">
        <f t="shared" ref="AI452:AI515" si="28">(AG452-AH452)*10000</f>
        <v>#NUM!</v>
      </c>
    </row>
    <row r="453" spans="27:35" x14ac:dyDescent="0.2">
      <c r="AA453" s="39" t="s">
        <v>86</v>
      </c>
      <c r="AB453" s="40">
        <f>_xll.qlInterestRateIndexFixingDate($X$21,AC453)</f>
        <v>42919</v>
      </c>
      <c r="AC453" s="40">
        <f>_xll.qlCalendarAdvance(calendar,$AC452,AA453,,,trigger)</f>
        <v>42921</v>
      </c>
      <c r="AD453" s="40">
        <f>_xll.qlInterestRateIndexMaturity($X$21,AC453,)</f>
        <v>43105</v>
      </c>
      <c r="AE453" s="43" t="e">
        <f>_xll.qlTenorBasisValue(TenorBasis6M,AC453,_xll.ohTrigger(trigger,$X$36))</f>
        <v>#NUM!</v>
      </c>
      <c r="AF453" s="82">
        <f t="shared" si="27"/>
        <v>1.4160759743374271E-3</v>
      </c>
      <c r="AG453" s="82">
        <f>_xll.qlIndexFixing($X$21,$AB453,TRUE,_xll.ohTrigger(trigger))</f>
        <v>1.4160759743374271E-3</v>
      </c>
      <c r="AH453" s="43" t="e">
        <f>_xll.qlIndexFixing($X$6,$AB453,TRUE,trigger)</f>
        <v>#NUM!</v>
      </c>
      <c r="AI453" s="45" t="e">
        <f t="shared" si="28"/>
        <v>#NUM!</v>
      </c>
    </row>
    <row r="454" spans="27:35" x14ac:dyDescent="0.2">
      <c r="AA454" s="39" t="s">
        <v>86</v>
      </c>
      <c r="AB454" s="40">
        <f>_xll.qlInterestRateIndexFixingDate($X$21,AC454)</f>
        <v>42920</v>
      </c>
      <c r="AC454" s="40">
        <f>_xll.qlCalendarAdvance(calendar,$AC453,AA454,,,trigger)</f>
        <v>42922</v>
      </c>
      <c r="AD454" s="40">
        <f>_xll.qlInterestRateIndexMaturity($X$21,AC454,)</f>
        <v>43108</v>
      </c>
      <c r="AE454" s="43" t="e">
        <f>_xll.qlTenorBasisValue(TenorBasis6M,AC454,_xll.ohTrigger(trigger,$X$36))</f>
        <v>#NUM!</v>
      </c>
      <c r="AF454" s="82">
        <f t="shared" si="27"/>
        <v>1.4277349468562862E-3</v>
      </c>
      <c r="AG454" s="82">
        <f>_xll.qlIndexFixing($X$21,$AB454,TRUE,_xll.ohTrigger(trigger))</f>
        <v>1.4277349468562862E-3</v>
      </c>
      <c r="AH454" s="43" t="e">
        <f>_xll.qlIndexFixing($X$6,$AB454,TRUE,trigger)</f>
        <v>#NUM!</v>
      </c>
      <c r="AI454" s="45" t="e">
        <f t="shared" si="28"/>
        <v>#NUM!</v>
      </c>
    </row>
    <row r="455" spans="27:35" x14ac:dyDescent="0.2">
      <c r="AA455" s="39" t="s">
        <v>86</v>
      </c>
      <c r="AB455" s="40">
        <f>_xll.qlInterestRateIndexFixingDate($X$21,AC455)</f>
        <v>42921</v>
      </c>
      <c r="AC455" s="40">
        <f>_xll.qlCalendarAdvance(calendar,$AC454,AA455,,,trigger)</f>
        <v>42923</v>
      </c>
      <c r="AD455" s="40">
        <f>_xll.qlInterestRateIndexMaturity($X$21,AC455,)</f>
        <v>43108</v>
      </c>
      <c r="AE455" s="43" t="e">
        <f>_xll.qlTenorBasisValue(TenorBasis6M,AC455,_xll.ohTrigger(trigger,$X$36))</f>
        <v>#NUM!</v>
      </c>
      <c r="AF455" s="82">
        <f t="shared" si="27"/>
        <v>1.4294139939290589E-3</v>
      </c>
      <c r="AG455" s="82">
        <f>_xll.qlIndexFixing($X$21,$AB455,TRUE,_xll.ohTrigger(trigger))</f>
        <v>1.4294139939290589E-3</v>
      </c>
      <c r="AH455" s="43" t="e">
        <f>_xll.qlIndexFixing($X$6,$AB455,TRUE,trigger)</f>
        <v>#NUM!</v>
      </c>
      <c r="AI455" s="45" t="e">
        <f t="shared" si="28"/>
        <v>#NUM!</v>
      </c>
    </row>
    <row r="456" spans="27:35" x14ac:dyDescent="0.2">
      <c r="AA456" s="39" t="s">
        <v>86</v>
      </c>
      <c r="AB456" s="40">
        <f>_xll.qlInterestRateIndexFixingDate($X$21,AC456)</f>
        <v>42922</v>
      </c>
      <c r="AC456" s="40">
        <f>_xll.qlCalendarAdvance(calendar,$AC455,AA456,,,trigger)</f>
        <v>42926</v>
      </c>
      <c r="AD456" s="40">
        <f>_xll.qlInterestRateIndexMaturity($X$21,AC456,)</f>
        <v>43110</v>
      </c>
      <c r="AE456" s="43" t="e">
        <f>_xll.qlTenorBasisValue(TenorBasis6M,AC456,_xll.ohTrigger(trigger,$X$36))</f>
        <v>#NUM!</v>
      </c>
      <c r="AF456" s="82">
        <f t="shared" si="27"/>
        <v>1.4417965151007326E-3</v>
      </c>
      <c r="AG456" s="82">
        <f>_xll.qlIndexFixing($X$21,$AB456,TRUE,_xll.ohTrigger(trigger))</f>
        <v>1.4417965151007326E-3</v>
      </c>
      <c r="AH456" s="43" t="e">
        <f>_xll.qlIndexFixing($X$6,$AB456,TRUE,trigger)</f>
        <v>#NUM!</v>
      </c>
      <c r="AI456" s="45" t="e">
        <f t="shared" si="28"/>
        <v>#NUM!</v>
      </c>
    </row>
    <row r="457" spans="27:35" x14ac:dyDescent="0.2">
      <c r="AA457" s="39" t="s">
        <v>86</v>
      </c>
      <c r="AB457" s="40">
        <f>_xll.qlInterestRateIndexFixingDate($X$21,AC457)</f>
        <v>42923</v>
      </c>
      <c r="AC457" s="40">
        <f>_xll.qlCalendarAdvance(calendar,$AC456,AA457,,,trigger)</f>
        <v>42927</v>
      </c>
      <c r="AD457" s="40">
        <f>_xll.qlInterestRateIndexMaturity($X$21,AC457,)</f>
        <v>43111</v>
      </c>
      <c r="AE457" s="43" t="e">
        <f>_xll.qlTenorBasisValue(TenorBasis6M,AC457,_xll.ohTrigger(trigger,$X$36))</f>
        <v>#NUM!</v>
      </c>
      <c r="AF457" s="82">
        <f t="shared" si="27"/>
        <v>1.4472547833024995E-3</v>
      </c>
      <c r="AG457" s="82">
        <f>_xll.qlIndexFixing($X$21,$AB457,TRUE,_xll.ohTrigger(trigger))</f>
        <v>1.4472547833024995E-3</v>
      </c>
      <c r="AH457" s="43" t="e">
        <f>_xll.qlIndexFixing($X$6,$AB457,TRUE,trigger)</f>
        <v>#NUM!</v>
      </c>
      <c r="AI457" s="45" t="e">
        <f t="shared" si="28"/>
        <v>#NUM!</v>
      </c>
    </row>
    <row r="458" spans="27:35" x14ac:dyDescent="0.2">
      <c r="AA458" s="39" t="s">
        <v>86</v>
      </c>
      <c r="AB458" s="40">
        <f>_xll.qlInterestRateIndexFixingDate($X$21,AC458)</f>
        <v>42926</v>
      </c>
      <c r="AC458" s="40">
        <f>_xll.qlCalendarAdvance(calendar,$AC457,AA458,,,trigger)</f>
        <v>42928</v>
      </c>
      <c r="AD458" s="40">
        <f>_xll.qlInterestRateIndexMaturity($X$21,AC458,)</f>
        <v>43112</v>
      </c>
      <c r="AE458" s="43" t="e">
        <f>_xll.qlTenorBasisValue(TenorBasis6M,AC458,_xll.ohTrigger(trigger,$X$36))</f>
        <v>#NUM!</v>
      </c>
      <c r="AF458" s="82">
        <f t="shared" si="27"/>
        <v>1.4528093411162023E-3</v>
      </c>
      <c r="AG458" s="82">
        <f>_xll.qlIndexFixing($X$21,$AB458,TRUE,_xll.ohTrigger(trigger))</f>
        <v>1.4528093411162023E-3</v>
      </c>
      <c r="AH458" s="43" t="e">
        <f>_xll.qlIndexFixing($X$6,$AB458,TRUE,trigger)</f>
        <v>#NUM!</v>
      </c>
      <c r="AI458" s="45" t="e">
        <f t="shared" si="28"/>
        <v>#NUM!</v>
      </c>
    </row>
    <row r="459" spans="27:35" x14ac:dyDescent="0.2">
      <c r="AA459" s="39" t="s">
        <v>86</v>
      </c>
      <c r="AB459" s="40">
        <f>_xll.qlInterestRateIndexFixingDate($X$21,AC459)</f>
        <v>42927</v>
      </c>
      <c r="AC459" s="40">
        <f>_xll.qlCalendarAdvance(calendar,$AC458,AA459,,,trigger)</f>
        <v>42929</v>
      </c>
      <c r="AD459" s="40">
        <f>_xll.qlInterestRateIndexMaturity($X$21,AC459,)</f>
        <v>43115</v>
      </c>
      <c r="AE459" s="43" t="e">
        <f>_xll.qlTenorBasisValue(TenorBasis6M,AC459,_xll.ohTrigger(trigger,$X$36))</f>
        <v>#NUM!</v>
      </c>
      <c r="AF459" s="82">
        <f t="shared" si="27"/>
        <v>1.4653274698316736E-3</v>
      </c>
      <c r="AG459" s="82">
        <f>_xll.qlIndexFixing($X$21,$AB459,TRUE,_xll.ohTrigger(trigger))</f>
        <v>1.4653274698316736E-3</v>
      </c>
      <c r="AH459" s="43" t="e">
        <f>_xll.qlIndexFixing($X$6,$AB459,TRUE,trigger)</f>
        <v>#NUM!</v>
      </c>
      <c r="AI459" s="45" t="e">
        <f t="shared" si="28"/>
        <v>#NUM!</v>
      </c>
    </row>
    <row r="460" spans="27:35" x14ac:dyDescent="0.2">
      <c r="AA460" s="39" t="s">
        <v>86</v>
      </c>
      <c r="AB460" s="40">
        <f>_xll.qlInterestRateIndexFixingDate($X$21,AC460)</f>
        <v>42928</v>
      </c>
      <c r="AC460" s="40">
        <f>_xll.qlCalendarAdvance(calendar,$AC459,AA460,,,trigger)</f>
        <v>42930</v>
      </c>
      <c r="AD460" s="40">
        <f>_xll.qlInterestRateIndexMaturity($X$21,AC460,)</f>
        <v>43115</v>
      </c>
      <c r="AE460" s="43" t="e">
        <f>_xll.qlTenorBasisValue(TenorBasis6M,AC460,_xll.ohTrigger(trigger,$X$36))</f>
        <v>#NUM!</v>
      </c>
      <c r="AF460" s="82">
        <f t="shared" si="27"/>
        <v>1.467635175336789E-3</v>
      </c>
      <c r="AG460" s="82">
        <f>_xll.qlIndexFixing($X$21,$AB460,TRUE,_xll.ohTrigger(trigger))</f>
        <v>1.467635175336789E-3</v>
      </c>
      <c r="AH460" s="43" t="e">
        <f>_xll.qlIndexFixing($X$6,$AB460,TRUE,trigger)</f>
        <v>#NUM!</v>
      </c>
      <c r="AI460" s="45" t="e">
        <f t="shared" si="28"/>
        <v>#NUM!</v>
      </c>
    </row>
    <row r="461" spans="27:35" x14ac:dyDescent="0.2">
      <c r="AA461" s="39" t="s">
        <v>86</v>
      </c>
      <c r="AB461" s="40">
        <f>_xll.qlInterestRateIndexFixingDate($X$21,AC461)</f>
        <v>42929</v>
      </c>
      <c r="AC461" s="40">
        <f>_xll.qlCalendarAdvance(calendar,$AC460,AA461,,,trigger)</f>
        <v>42933</v>
      </c>
      <c r="AD461" s="40">
        <f>_xll.qlInterestRateIndexMaturity($X$21,AC461,)</f>
        <v>43117</v>
      </c>
      <c r="AE461" s="43" t="e">
        <f>_xll.qlTenorBasisValue(TenorBasis6M,AC461,_xll.ohTrigger(trigger,$X$36))</f>
        <v>#NUM!</v>
      </c>
      <c r="AF461" s="82">
        <f t="shared" si="27"/>
        <v>1.4819000155333933E-3</v>
      </c>
      <c r="AG461" s="82">
        <f>_xll.qlIndexFixing($X$21,$AB461,TRUE,_xll.ohTrigger(trigger))</f>
        <v>1.4819000155333933E-3</v>
      </c>
      <c r="AH461" s="43" t="e">
        <f>_xll.qlIndexFixing($X$6,$AB461,TRUE,trigger)</f>
        <v>#NUM!</v>
      </c>
      <c r="AI461" s="45" t="e">
        <f t="shared" si="28"/>
        <v>#NUM!</v>
      </c>
    </row>
    <row r="462" spans="27:35" x14ac:dyDescent="0.2">
      <c r="AA462" s="39" t="s">
        <v>86</v>
      </c>
      <c r="AB462" s="40">
        <f>_xll.qlInterestRateIndexFixingDate($X$21,AC462)</f>
        <v>42930</v>
      </c>
      <c r="AC462" s="40">
        <f>_xll.qlCalendarAdvance(calendar,$AC461,AA462,,,trigger)</f>
        <v>42934</v>
      </c>
      <c r="AD462" s="40">
        <f>_xll.qlInterestRateIndexMaturity($X$21,AC462,)</f>
        <v>43118</v>
      </c>
      <c r="AE462" s="43" t="e">
        <f>_xll.qlTenorBasisValue(TenorBasis6M,AC462,_xll.ohTrigger(trigger,$X$36))</f>
        <v>#NUM!</v>
      </c>
      <c r="AF462" s="82">
        <f t="shared" si="27"/>
        <v>1.4879564352886655E-3</v>
      </c>
      <c r="AG462" s="82">
        <f>_xll.qlIndexFixing($X$21,$AB462,TRUE,_xll.ohTrigger(trigger))</f>
        <v>1.4879564352886655E-3</v>
      </c>
      <c r="AH462" s="43" t="e">
        <f>_xll.qlIndexFixing($X$6,$AB462,TRUE,trigger)</f>
        <v>#NUM!</v>
      </c>
      <c r="AI462" s="45" t="e">
        <f t="shared" si="28"/>
        <v>#NUM!</v>
      </c>
    </row>
    <row r="463" spans="27:35" x14ac:dyDescent="0.2">
      <c r="AA463" s="39" t="s">
        <v>86</v>
      </c>
      <c r="AB463" s="40">
        <f>_xll.qlInterestRateIndexFixingDate($X$21,AC463)</f>
        <v>42933</v>
      </c>
      <c r="AC463" s="40">
        <f>_xll.qlCalendarAdvance(calendar,$AC462,AA463,,,trigger)</f>
        <v>42935</v>
      </c>
      <c r="AD463" s="40">
        <f>_xll.qlInterestRateIndexMaturity($X$21,AC463,)</f>
        <v>43119</v>
      </c>
      <c r="AE463" s="43" t="e">
        <f>_xll.qlTenorBasisValue(TenorBasis6M,AC463,_xll.ohTrigger(trigger,$X$36))</f>
        <v>#NUM!</v>
      </c>
      <c r="AF463" s="82">
        <f t="shared" si="27"/>
        <v>1.4940838524458084E-3</v>
      </c>
      <c r="AG463" s="82">
        <f>_xll.qlIndexFixing($X$21,$AB463,TRUE,_xll.ohTrigger(trigger))</f>
        <v>1.4940838524458084E-3</v>
      </c>
      <c r="AH463" s="43" t="e">
        <f>_xll.qlIndexFixing($X$6,$AB463,TRUE,trigger)</f>
        <v>#NUM!</v>
      </c>
      <c r="AI463" s="45" t="e">
        <f t="shared" si="28"/>
        <v>#NUM!</v>
      </c>
    </row>
    <row r="464" spans="27:35" x14ac:dyDescent="0.2">
      <c r="AA464" s="39" t="s">
        <v>86</v>
      </c>
      <c r="AB464" s="40">
        <f>_xll.qlInterestRateIndexFixingDate($X$21,AC464)</f>
        <v>42934</v>
      </c>
      <c r="AC464" s="40">
        <f>_xll.qlCalendarAdvance(calendar,$AC463,AA464,,,trigger)</f>
        <v>42936</v>
      </c>
      <c r="AD464" s="40">
        <f>_xll.qlInterestRateIndexMaturity($X$21,AC464,)</f>
        <v>43122</v>
      </c>
      <c r="AE464" s="43" t="e">
        <f>_xll.qlTenorBasisValue(TenorBasis6M,AC464,_xll.ohTrigger(trigger,$X$36))</f>
        <v>#NUM!</v>
      </c>
      <c r="AF464" s="82">
        <f t="shared" si="27"/>
        <v>1.5072379743333755E-3</v>
      </c>
      <c r="AG464" s="82">
        <f>_xll.qlIndexFixing($X$21,$AB464,TRUE,_xll.ohTrigger(trigger))</f>
        <v>1.5072379743333755E-3</v>
      </c>
      <c r="AH464" s="43" t="e">
        <f>_xll.qlIndexFixing($X$6,$AB464,TRUE,trigger)</f>
        <v>#NUM!</v>
      </c>
      <c r="AI464" s="45" t="e">
        <f t="shared" si="28"/>
        <v>#NUM!</v>
      </c>
    </row>
    <row r="465" spans="27:35" x14ac:dyDescent="0.2">
      <c r="AA465" s="39" t="s">
        <v>86</v>
      </c>
      <c r="AB465" s="40">
        <f>_xll.qlInterestRateIndexFixingDate($X$21,AC465)</f>
        <v>42935</v>
      </c>
      <c r="AC465" s="40">
        <f>_xll.qlCalendarAdvance(calendar,$AC464,AA465,,,trigger)</f>
        <v>42937</v>
      </c>
      <c r="AD465" s="40">
        <f>_xll.qlInterestRateIndexMaturity($X$21,AC465,)</f>
        <v>43122</v>
      </c>
      <c r="AE465" s="43" t="e">
        <f>_xll.qlTenorBasisValue(TenorBasis6M,AC465,_xll.ohTrigger(trigger,$X$36))</f>
        <v>#NUM!</v>
      </c>
      <c r="AF465" s="82">
        <f t="shared" si="27"/>
        <v>1.510021185856591E-3</v>
      </c>
      <c r="AG465" s="82">
        <f>_xll.qlIndexFixing($X$21,$AB465,TRUE,_xll.ohTrigger(trigger))</f>
        <v>1.510021185856591E-3</v>
      </c>
      <c r="AH465" s="43" t="e">
        <f>_xll.qlIndexFixing($X$6,$AB465,TRUE,trigger)</f>
        <v>#NUM!</v>
      </c>
      <c r="AI465" s="45" t="e">
        <f t="shared" si="28"/>
        <v>#NUM!</v>
      </c>
    </row>
    <row r="466" spans="27:35" x14ac:dyDescent="0.2">
      <c r="AA466" s="39" t="s">
        <v>86</v>
      </c>
      <c r="AB466" s="40">
        <f>_xll.qlInterestRateIndexFixingDate($X$21,AC466)</f>
        <v>42936</v>
      </c>
      <c r="AC466" s="40">
        <f>_xll.qlCalendarAdvance(calendar,$AC465,AA466,,,trigger)</f>
        <v>42940</v>
      </c>
      <c r="AD466" s="40">
        <f>_xll.qlInterestRateIndexMaturity($X$21,AC466,)</f>
        <v>43124</v>
      </c>
      <c r="AE466" s="43" t="e">
        <f>_xll.qlTenorBasisValue(TenorBasis6M,AC466,_xll.ohTrigger(trigger,$X$36))</f>
        <v>#NUM!</v>
      </c>
      <c r="AF466" s="82">
        <f t="shared" si="27"/>
        <v>1.5256594320129067E-3</v>
      </c>
      <c r="AG466" s="82">
        <f>_xll.qlIndexFixing($X$21,$AB466,TRUE,_xll.ohTrigger(trigger))</f>
        <v>1.5256594320129067E-3</v>
      </c>
      <c r="AH466" s="43" t="e">
        <f>_xll.qlIndexFixing($X$6,$AB466,TRUE,trigger)</f>
        <v>#NUM!</v>
      </c>
      <c r="AI466" s="45" t="e">
        <f t="shared" si="28"/>
        <v>#NUM!</v>
      </c>
    </row>
    <row r="467" spans="27:35" x14ac:dyDescent="0.2">
      <c r="AA467" s="39" t="s">
        <v>86</v>
      </c>
      <c r="AB467" s="40">
        <f>_xll.qlInterestRateIndexFixingDate($X$21,AC467)</f>
        <v>42937</v>
      </c>
      <c r="AC467" s="40">
        <f>_xll.qlCalendarAdvance(calendar,$AC466,AA467,,,trigger)</f>
        <v>42941</v>
      </c>
      <c r="AD467" s="40">
        <f>_xll.qlInterestRateIndexMaturity($X$21,AC467,)</f>
        <v>43125</v>
      </c>
      <c r="AE467" s="43" t="e">
        <f>_xll.qlTenorBasisValue(TenorBasis6M,AC467,_xll.ohTrigger(trigger,$X$36))</f>
        <v>#NUM!</v>
      </c>
      <c r="AF467" s="82">
        <f t="shared" si="27"/>
        <v>1.5321369526697191E-3</v>
      </c>
      <c r="AG467" s="82">
        <f>_xll.qlIndexFixing($X$21,$AB467,TRUE,_xll.ohTrigger(trigger))</f>
        <v>1.5321369526697191E-3</v>
      </c>
      <c r="AH467" s="43" t="e">
        <f>_xll.qlIndexFixing($X$6,$AB467,TRUE,trigger)</f>
        <v>#NUM!</v>
      </c>
      <c r="AI467" s="45" t="e">
        <f t="shared" si="28"/>
        <v>#NUM!</v>
      </c>
    </row>
    <row r="468" spans="27:35" x14ac:dyDescent="0.2">
      <c r="AA468" s="39" t="s">
        <v>86</v>
      </c>
      <c r="AB468" s="40">
        <f>_xll.qlInterestRateIndexFixingDate($X$21,AC468)</f>
        <v>42940</v>
      </c>
      <c r="AC468" s="40">
        <f>_xll.qlCalendarAdvance(calendar,$AC467,AA468,,,trigger)</f>
        <v>42942</v>
      </c>
      <c r="AD468" s="40">
        <f>_xll.qlInterestRateIndexMaturity($X$21,AC468,)</f>
        <v>43126</v>
      </c>
      <c r="AE468" s="43" t="e">
        <f>_xll.qlTenorBasisValue(TenorBasis6M,AC468,_xll.ohTrigger(trigger,$X$36))</f>
        <v>#NUM!</v>
      </c>
      <c r="AF468" s="82">
        <f t="shared" si="27"/>
        <v>1.5386601767054388E-3</v>
      </c>
      <c r="AG468" s="82">
        <f>_xll.qlIndexFixing($X$21,$AB468,TRUE,_xll.ohTrigger(trigger))</f>
        <v>1.5386601767054388E-3</v>
      </c>
      <c r="AH468" s="43" t="e">
        <f>_xll.qlIndexFixing($X$6,$AB468,TRUE,trigger)</f>
        <v>#NUM!</v>
      </c>
      <c r="AI468" s="45" t="e">
        <f t="shared" si="28"/>
        <v>#NUM!</v>
      </c>
    </row>
    <row r="469" spans="27:35" x14ac:dyDescent="0.2">
      <c r="AA469" s="39" t="s">
        <v>86</v>
      </c>
      <c r="AB469" s="40">
        <f>_xll.qlInterestRateIndexFixingDate($X$21,AC469)</f>
        <v>42941</v>
      </c>
      <c r="AC469" s="40">
        <f>_xll.qlCalendarAdvance(calendar,$AC468,AA469,,,trigger)</f>
        <v>42943</v>
      </c>
      <c r="AD469" s="40">
        <f>_xll.qlInterestRateIndexMaturity($X$21,AC469,)</f>
        <v>43129</v>
      </c>
      <c r="AE469" s="43" t="e">
        <f>_xll.qlTenorBasisValue(TenorBasis6M,AC469,_xll.ohTrigger(trigger,$X$36))</f>
        <v>#NUM!</v>
      </c>
      <c r="AF469" s="82">
        <f t="shared" si="27"/>
        <v>1.5522404320064238E-3</v>
      </c>
      <c r="AG469" s="82">
        <f>_xll.qlIndexFixing($X$21,$AB469,TRUE,_xll.ohTrigger(trigger))</f>
        <v>1.5522404320064238E-3</v>
      </c>
      <c r="AH469" s="43" t="e">
        <f>_xll.qlIndexFixing($X$6,$AB469,TRUE,trigger)</f>
        <v>#NUM!</v>
      </c>
      <c r="AI469" s="45" t="e">
        <f t="shared" si="28"/>
        <v>#NUM!</v>
      </c>
    </row>
    <row r="470" spans="27:35" x14ac:dyDescent="0.2">
      <c r="AA470" s="39" t="s">
        <v>86</v>
      </c>
      <c r="AB470" s="40">
        <f>_xll.qlInterestRateIndexFixingDate($X$21,AC470)</f>
        <v>42942</v>
      </c>
      <c r="AC470" s="40">
        <f>_xll.qlCalendarAdvance(calendar,$AC469,AA470,,,trigger)</f>
        <v>42944</v>
      </c>
      <c r="AD470" s="40">
        <f>_xll.qlInterestRateIndexMaturity($X$21,AC470,)</f>
        <v>43129</v>
      </c>
      <c r="AE470" s="43" t="e">
        <f>_xll.qlTenorBasisValue(TenorBasis6M,AC470,_xll.ohTrigger(trigger,$X$36))</f>
        <v>#NUM!</v>
      </c>
      <c r="AF470" s="82">
        <f t="shared" si="27"/>
        <v>1.55533936344338E-3</v>
      </c>
      <c r="AG470" s="82">
        <f>_xll.qlIndexFixing($X$21,$AB470,TRUE,_xll.ohTrigger(trigger))</f>
        <v>1.55533936344338E-3</v>
      </c>
      <c r="AH470" s="43" t="e">
        <f>_xll.qlIndexFixing($X$6,$AB470,TRUE,trigger)</f>
        <v>#NUM!</v>
      </c>
      <c r="AI470" s="45" t="e">
        <f t="shared" si="28"/>
        <v>#NUM!</v>
      </c>
    </row>
    <row r="471" spans="27:35" x14ac:dyDescent="0.2">
      <c r="AA471" s="39" t="s">
        <v>86</v>
      </c>
      <c r="AB471" s="40">
        <f>_xll.qlInterestRateIndexFixingDate($X$21,AC471)</f>
        <v>42943</v>
      </c>
      <c r="AC471" s="40">
        <f>_xll.qlCalendarAdvance(calendar,$AC470,AA471,,,trigger)</f>
        <v>42947</v>
      </c>
      <c r="AD471" s="40">
        <f>_xll.qlInterestRateIndexMaturity($X$21,AC471,)</f>
        <v>43131</v>
      </c>
      <c r="AE471" s="43" t="e">
        <f>_xll.qlTenorBasisValue(TenorBasis6M,AC471,_xll.ohTrigger(trigger,$X$36))</f>
        <v>#NUM!</v>
      </c>
      <c r="AF471" s="82">
        <f t="shared" si="27"/>
        <v>1.5718353698437038E-3</v>
      </c>
      <c r="AG471" s="82">
        <f>_xll.qlIndexFixing($X$21,$AB471,TRUE,_xll.ohTrigger(trigger))</f>
        <v>1.5718353698437038E-3</v>
      </c>
      <c r="AH471" s="43" t="e">
        <f>_xll.qlIndexFixing($X$6,$AB471,TRUE,trigger)</f>
        <v>#NUM!</v>
      </c>
      <c r="AI471" s="45" t="e">
        <f t="shared" si="28"/>
        <v>#NUM!</v>
      </c>
    </row>
    <row r="472" spans="27:35" x14ac:dyDescent="0.2">
      <c r="AA472" s="39" t="s">
        <v>86</v>
      </c>
      <c r="AB472" s="40">
        <f>_xll.qlInterestRateIndexFixingDate($X$21,AC472)</f>
        <v>42944</v>
      </c>
      <c r="AC472" s="40">
        <f>_xll.qlCalendarAdvance(calendar,$AC471,AA472,,,trigger)</f>
        <v>42948</v>
      </c>
      <c r="AD472" s="40">
        <f>_xll.qlInterestRateIndexMaturity($X$21,AC472,)</f>
        <v>43132</v>
      </c>
      <c r="AE472" s="43" t="e">
        <f>_xll.qlTenorBasisValue(TenorBasis6M,AC472,_xll.ohTrigger(trigger,$X$36))</f>
        <v>#NUM!</v>
      </c>
      <c r="AF472" s="82">
        <f t="shared" si="27"/>
        <v>1.5785569268651103E-3</v>
      </c>
      <c r="AG472" s="82">
        <f>_xll.qlIndexFixing($X$21,$AB472,TRUE,_xll.ohTrigger(trigger))</f>
        <v>1.5785569268651103E-3</v>
      </c>
      <c r="AH472" s="43" t="e">
        <f>_xll.qlIndexFixing($X$6,$AB472,TRUE,trigger)</f>
        <v>#NUM!</v>
      </c>
      <c r="AI472" s="45" t="e">
        <f t="shared" si="28"/>
        <v>#NUM!</v>
      </c>
    </row>
    <row r="473" spans="27:35" x14ac:dyDescent="0.2">
      <c r="AA473" s="39" t="s">
        <v>86</v>
      </c>
      <c r="AB473" s="40">
        <f>_xll.qlInterestRateIndexFixingDate($X$21,AC473)</f>
        <v>42947</v>
      </c>
      <c r="AC473" s="40">
        <f>_xll.qlCalendarAdvance(calendar,$AC472,AA473,,,trigger)</f>
        <v>42949</v>
      </c>
      <c r="AD473" s="40">
        <f>_xll.qlInterestRateIndexMaturity($X$21,AC473,)</f>
        <v>43133</v>
      </c>
      <c r="AE473" s="43" t="e">
        <f>_xll.qlTenorBasisValue(TenorBasis6M,AC473,_xll.ohTrigger(trigger,$X$36))</f>
        <v>#NUM!</v>
      </c>
      <c r="AF473" s="82">
        <f t="shared" si="27"/>
        <v>1.5852988910615973E-3</v>
      </c>
      <c r="AG473" s="82">
        <f>_xll.qlIndexFixing($X$21,$AB473,TRUE,_xll.ohTrigger(trigger))</f>
        <v>1.5852988910615973E-3</v>
      </c>
      <c r="AH473" s="43" t="e">
        <f>_xll.qlIndexFixing($X$6,$AB473,TRUE,trigger)</f>
        <v>#NUM!</v>
      </c>
      <c r="AI473" s="45" t="e">
        <f t="shared" si="28"/>
        <v>#NUM!</v>
      </c>
    </row>
    <row r="474" spans="27:35" x14ac:dyDescent="0.2">
      <c r="AA474" s="39" t="s">
        <v>86</v>
      </c>
      <c r="AB474" s="40">
        <f>_xll.qlInterestRateIndexFixingDate($X$21,AC474)</f>
        <v>42948</v>
      </c>
      <c r="AC474" s="40">
        <f>_xll.qlCalendarAdvance(calendar,$AC473,AA474,,,trigger)</f>
        <v>42950</v>
      </c>
      <c r="AD474" s="40">
        <f>_xll.qlInterestRateIndexMaturity($X$21,AC474,)</f>
        <v>43136</v>
      </c>
      <c r="AE474" s="43" t="e">
        <f>_xll.qlTenorBasisValue(TenorBasis6M,AC474,_xll.ohTrigger(trigger,$X$36))</f>
        <v>#NUM!</v>
      </c>
      <c r="AF474" s="82">
        <f t="shared" si="27"/>
        <v>1.5991092443348102E-3</v>
      </c>
      <c r="AG474" s="82">
        <f>_xll.qlIndexFixing($X$21,$AB474,TRUE,_xll.ohTrigger(trigger))</f>
        <v>1.5991092443348102E-3</v>
      </c>
      <c r="AH474" s="43" t="e">
        <f>_xll.qlIndexFixing($X$6,$AB474,TRUE,trigger)</f>
        <v>#NUM!</v>
      </c>
      <c r="AI474" s="45" t="e">
        <f t="shared" si="28"/>
        <v>#NUM!</v>
      </c>
    </row>
    <row r="475" spans="27:35" x14ac:dyDescent="0.2">
      <c r="AA475" s="39" t="s">
        <v>86</v>
      </c>
      <c r="AB475" s="40">
        <f>_xll.qlInterestRateIndexFixingDate($X$21,AC475)</f>
        <v>42949</v>
      </c>
      <c r="AC475" s="40">
        <f>_xll.qlCalendarAdvance(calendar,$AC474,AA475,,,trigger)</f>
        <v>42951</v>
      </c>
      <c r="AD475" s="40">
        <f>_xll.qlInterestRateIndexMaturity($X$21,AC475,)</f>
        <v>43136</v>
      </c>
      <c r="AE475" s="43" t="e">
        <f>_xll.qlTenorBasisValue(TenorBasis6M,AC475,_xll.ohTrigger(trigger,$X$36))</f>
        <v>#NUM!</v>
      </c>
      <c r="AF475" s="82">
        <f t="shared" si="27"/>
        <v>1.6023611661137682E-3</v>
      </c>
      <c r="AG475" s="82">
        <f>_xll.qlIndexFixing($X$21,$AB475,TRUE,_xll.ohTrigger(trigger))</f>
        <v>1.6023611661137682E-3</v>
      </c>
      <c r="AH475" s="43" t="e">
        <f>_xll.qlIndexFixing($X$6,$AB475,TRUE,trigger)</f>
        <v>#NUM!</v>
      </c>
      <c r="AI475" s="45" t="e">
        <f t="shared" si="28"/>
        <v>#NUM!</v>
      </c>
    </row>
    <row r="476" spans="27:35" x14ac:dyDescent="0.2">
      <c r="AA476" s="39" t="s">
        <v>86</v>
      </c>
      <c r="AB476" s="40">
        <f>_xll.qlInterestRateIndexFixingDate($X$21,AC476)</f>
        <v>42950</v>
      </c>
      <c r="AC476" s="40">
        <f>_xll.qlCalendarAdvance(calendar,$AC475,AA476,,,trigger)</f>
        <v>42954</v>
      </c>
      <c r="AD476" s="40">
        <f>_xll.qlInterestRateIndexMaturity($X$21,AC476,)</f>
        <v>43138</v>
      </c>
      <c r="AE476" s="43" t="e">
        <f>_xll.qlTenorBasisValue(TenorBasis6M,AC476,_xll.ohTrigger(trigger,$X$36))</f>
        <v>#NUM!</v>
      </c>
      <c r="AF476" s="82">
        <f t="shared" si="27"/>
        <v>1.6192545805165696E-3</v>
      </c>
      <c r="AG476" s="82">
        <f>_xll.qlIndexFixing($X$21,$AB476,TRUE,_xll.ohTrigger(trigger))</f>
        <v>1.6192545805165696E-3</v>
      </c>
      <c r="AH476" s="43" t="e">
        <f>_xll.qlIndexFixing($X$6,$AB476,TRUE,trigger)</f>
        <v>#NUM!</v>
      </c>
      <c r="AI476" s="45" t="e">
        <f t="shared" si="28"/>
        <v>#NUM!</v>
      </c>
    </row>
    <row r="477" spans="27:35" x14ac:dyDescent="0.2">
      <c r="AA477" s="39" t="s">
        <v>86</v>
      </c>
      <c r="AB477" s="40">
        <f>_xll.qlInterestRateIndexFixingDate($X$21,AC477)</f>
        <v>42951</v>
      </c>
      <c r="AC477" s="40">
        <f>_xll.qlCalendarAdvance(calendar,$AC476,AA477,,,trigger)</f>
        <v>42955</v>
      </c>
      <c r="AD477" s="40">
        <f>_xll.qlInterestRateIndexMaturity($X$21,AC477,)</f>
        <v>43139</v>
      </c>
      <c r="AE477" s="43" t="e">
        <f>_xll.qlTenorBasisValue(TenorBasis6M,AC477,_xll.ohTrigger(trigger,$X$36))</f>
        <v>#NUM!</v>
      </c>
      <c r="AF477" s="82">
        <f t="shared" si="27"/>
        <v>1.6260913240157236E-3</v>
      </c>
      <c r="AG477" s="82">
        <f>_xll.qlIndexFixing($X$21,$AB477,TRUE,_xll.ohTrigger(trigger))</f>
        <v>1.6260913240157236E-3</v>
      </c>
      <c r="AH477" s="43" t="e">
        <f>_xll.qlIndexFixing($X$6,$AB477,TRUE,trigger)</f>
        <v>#NUM!</v>
      </c>
      <c r="AI477" s="45" t="e">
        <f t="shared" si="28"/>
        <v>#NUM!</v>
      </c>
    </row>
    <row r="478" spans="27:35" x14ac:dyDescent="0.2">
      <c r="AA478" s="39" t="s">
        <v>86</v>
      </c>
      <c r="AB478" s="40">
        <f>_xll.qlInterestRateIndexFixingDate($X$21,AC478)</f>
        <v>42954</v>
      </c>
      <c r="AC478" s="40">
        <f>_xll.qlCalendarAdvance(calendar,$AC477,AA478,,,trigger)</f>
        <v>42956</v>
      </c>
      <c r="AD478" s="40">
        <f>_xll.qlInterestRateIndexMaturity($X$21,AC478,)</f>
        <v>43140</v>
      </c>
      <c r="AE478" s="43" t="e">
        <f>_xll.qlTenorBasisValue(TenorBasis6M,AC478,_xll.ohTrigger(trigger,$X$36))</f>
        <v>#NUM!</v>
      </c>
      <c r="AF478" s="82">
        <f t="shared" si="27"/>
        <v>1.6329422566590849E-3</v>
      </c>
      <c r="AG478" s="82">
        <f>_xll.qlIndexFixing($X$21,$AB478,TRUE,_xll.ohTrigger(trigger))</f>
        <v>1.6329422566590849E-3</v>
      </c>
      <c r="AH478" s="43" t="e">
        <f>_xll.qlIndexFixing($X$6,$AB478,TRUE,trigger)</f>
        <v>#NUM!</v>
      </c>
      <c r="AI478" s="45" t="e">
        <f t="shared" si="28"/>
        <v>#NUM!</v>
      </c>
    </row>
    <row r="479" spans="27:35" x14ac:dyDescent="0.2">
      <c r="AA479" s="39" t="s">
        <v>86</v>
      </c>
      <c r="AB479" s="40">
        <f>_xll.qlInterestRateIndexFixingDate($X$21,AC479)</f>
        <v>42955</v>
      </c>
      <c r="AC479" s="40">
        <f>_xll.qlCalendarAdvance(calendar,$AC478,AA479,,,trigger)</f>
        <v>42957</v>
      </c>
      <c r="AD479" s="40">
        <f>_xll.qlInterestRateIndexMaturity($X$21,AC479,)</f>
        <v>43143</v>
      </c>
      <c r="AE479" s="43" t="e">
        <f>_xll.qlTenorBasisValue(TenorBasis6M,AC479,_xll.ohTrigger(trigger,$X$36))</f>
        <v>#NUM!</v>
      </c>
      <c r="AF479" s="82">
        <f t="shared" si="27"/>
        <v>1.6468850551481164E-3</v>
      </c>
      <c r="AG479" s="82">
        <f>_xll.qlIndexFixing($X$21,$AB479,TRUE,_xll.ohTrigger(trigger))</f>
        <v>1.6468850551481164E-3</v>
      </c>
      <c r="AH479" s="43" t="e">
        <f>_xll.qlIndexFixing($X$6,$AB479,TRUE,trigger)</f>
        <v>#NUM!</v>
      </c>
      <c r="AI479" s="45" t="e">
        <f t="shared" si="28"/>
        <v>#NUM!</v>
      </c>
    </row>
    <row r="480" spans="27:35" x14ac:dyDescent="0.2">
      <c r="AA480" s="39" t="s">
        <v>86</v>
      </c>
      <c r="AB480" s="40">
        <f>_xll.qlInterestRateIndexFixingDate($X$21,AC480)</f>
        <v>42956</v>
      </c>
      <c r="AC480" s="40">
        <f>_xll.qlCalendarAdvance(calendar,$AC479,AA480,,,trigger)</f>
        <v>42958</v>
      </c>
      <c r="AD480" s="40">
        <f>_xll.qlInterestRateIndexMaturity($X$21,AC480,)</f>
        <v>43143</v>
      </c>
      <c r="AE480" s="43" t="e">
        <f>_xll.qlTenorBasisValue(TenorBasis6M,AC480,_xll.ohTrigger(trigger,$X$36))</f>
        <v>#NUM!</v>
      </c>
      <c r="AF480" s="82">
        <f t="shared" si="27"/>
        <v>1.6502253630937076E-3</v>
      </c>
      <c r="AG480" s="82">
        <f>_xll.qlIndexFixing($X$21,$AB480,TRUE,_xll.ohTrigger(trigger))</f>
        <v>1.6502253630937076E-3</v>
      </c>
      <c r="AH480" s="43" t="e">
        <f>_xll.qlIndexFixing($X$6,$AB480,TRUE,trigger)</f>
        <v>#NUM!</v>
      </c>
      <c r="AI480" s="45" t="e">
        <f t="shared" si="28"/>
        <v>#NUM!</v>
      </c>
    </row>
    <row r="481" spans="27:35" x14ac:dyDescent="0.2">
      <c r="AA481" s="39" t="s">
        <v>86</v>
      </c>
      <c r="AB481" s="40">
        <f>_xll.qlInterestRateIndexFixingDate($X$21,AC481)</f>
        <v>42957</v>
      </c>
      <c r="AC481" s="40">
        <f>_xll.qlCalendarAdvance(calendar,$AC480,AA481,,,trigger)</f>
        <v>42961</v>
      </c>
      <c r="AD481" s="40">
        <f>_xll.qlInterestRateIndexMaturity($X$21,AC481,)</f>
        <v>43145</v>
      </c>
      <c r="AE481" s="43" t="e">
        <f>_xll.qlTenorBasisValue(TenorBasis6M,AC481,_xll.ohTrigger(trigger,$X$36))</f>
        <v>#NUM!</v>
      </c>
      <c r="AF481" s="82">
        <f t="shared" si="27"/>
        <v>1.6673945655630996E-3</v>
      </c>
      <c r="AG481" s="82">
        <f>_xll.qlIndexFixing($X$21,$AB481,TRUE,_xll.ohTrigger(trigger))</f>
        <v>1.6673945655630996E-3</v>
      </c>
      <c r="AH481" s="43" t="e">
        <f>_xll.qlIndexFixing($X$6,$AB481,TRUE,trigger)</f>
        <v>#NUM!</v>
      </c>
      <c r="AI481" s="45" t="e">
        <f t="shared" si="28"/>
        <v>#NUM!</v>
      </c>
    </row>
    <row r="482" spans="27:35" x14ac:dyDescent="0.2">
      <c r="AA482" s="39" t="s">
        <v>86</v>
      </c>
      <c r="AB482" s="40">
        <f>_xll.qlInterestRateIndexFixingDate($X$21,AC482)</f>
        <v>42958</v>
      </c>
      <c r="AC482" s="40">
        <f>_xll.qlCalendarAdvance(calendar,$AC481,AA482,,,trigger)</f>
        <v>42962</v>
      </c>
      <c r="AD482" s="40">
        <f>_xll.qlInterestRateIndexMaturity($X$21,AC482,)</f>
        <v>43146</v>
      </c>
      <c r="AE482" s="43" t="e">
        <f>_xll.qlTenorBasisValue(TenorBasis6M,AC482,_xll.ohTrigger(trigger,$X$36))</f>
        <v>#NUM!</v>
      </c>
      <c r="AF482" s="82">
        <f t="shared" si="27"/>
        <v>1.6743215181042291E-3</v>
      </c>
      <c r="AG482" s="82">
        <f>_xll.qlIndexFixing($X$21,$AB482,TRUE,_xll.ohTrigger(trigger))</f>
        <v>1.6743215181042291E-3</v>
      </c>
      <c r="AH482" s="43" t="e">
        <f>_xll.qlIndexFixing($X$6,$AB482,TRUE,trigger)</f>
        <v>#NUM!</v>
      </c>
      <c r="AI482" s="45" t="e">
        <f t="shared" si="28"/>
        <v>#NUM!</v>
      </c>
    </row>
    <row r="483" spans="27:35" x14ac:dyDescent="0.2">
      <c r="AA483" s="39" t="s">
        <v>86</v>
      </c>
      <c r="AB483" s="40">
        <f>_xll.qlInterestRateIndexFixingDate($X$21,AC483)</f>
        <v>42961</v>
      </c>
      <c r="AC483" s="40">
        <f>_xll.qlCalendarAdvance(calendar,$AC482,AA483,,,trigger)</f>
        <v>42963</v>
      </c>
      <c r="AD483" s="40">
        <f>_xll.qlInterestRateIndexMaturity($X$21,AC483,)</f>
        <v>43147</v>
      </c>
      <c r="AE483" s="43" t="e">
        <f>_xll.qlTenorBasisValue(TenorBasis6M,AC483,_xll.ohTrigger(trigger,$X$36))</f>
        <v>#NUM!</v>
      </c>
      <c r="AF483" s="82">
        <f t="shared" si="27"/>
        <v>1.6812596214117557E-3</v>
      </c>
      <c r="AG483" s="82">
        <f>_xll.qlIndexFixing($X$21,$AB483,TRUE,_xll.ohTrigger(trigger))</f>
        <v>1.6812596214117557E-3</v>
      </c>
      <c r="AH483" s="43" t="e">
        <f>_xll.qlIndexFixing($X$6,$AB483,TRUE,trigger)</f>
        <v>#NUM!</v>
      </c>
      <c r="AI483" s="45" t="e">
        <f t="shared" si="28"/>
        <v>#NUM!</v>
      </c>
    </row>
    <row r="484" spans="27:35" x14ac:dyDescent="0.2">
      <c r="AA484" s="39" t="s">
        <v>86</v>
      </c>
      <c r="AB484" s="40">
        <f>_xll.qlInterestRateIndexFixingDate($X$21,AC484)</f>
        <v>42962</v>
      </c>
      <c r="AC484" s="40">
        <f>_xll.qlCalendarAdvance(calendar,$AC483,AA484,,,trigger)</f>
        <v>42964</v>
      </c>
      <c r="AD484" s="40">
        <f>_xll.qlInterestRateIndexMaturity($X$21,AC484,)</f>
        <v>43150</v>
      </c>
      <c r="AE484" s="43" t="e">
        <f>_xll.qlTenorBasisValue(TenorBasis6M,AC484,_xll.ohTrigger(trigger,$X$36))</f>
        <v>#NUM!</v>
      </c>
      <c r="AF484" s="82">
        <f t="shared" si="27"/>
        <v>1.6953073466888682E-3</v>
      </c>
      <c r="AG484" s="82">
        <f>_xll.qlIndexFixing($X$21,$AB484,TRUE,_xll.ohTrigger(trigger))</f>
        <v>1.6953073466888682E-3</v>
      </c>
      <c r="AH484" s="43" t="e">
        <f>_xll.qlIndexFixing($X$6,$AB484,TRUE,trigger)</f>
        <v>#NUM!</v>
      </c>
      <c r="AI484" s="45" t="e">
        <f t="shared" si="28"/>
        <v>#NUM!</v>
      </c>
    </row>
    <row r="485" spans="27:35" x14ac:dyDescent="0.2">
      <c r="AA485" s="39" t="s">
        <v>86</v>
      </c>
      <c r="AB485" s="40">
        <f>_xll.qlInterestRateIndexFixingDate($X$21,AC485)</f>
        <v>42963</v>
      </c>
      <c r="AC485" s="40">
        <f>_xll.qlCalendarAdvance(calendar,$AC484,AA485,,,trigger)</f>
        <v>42965</v>
      </c>
      <c r="AD485" s="40">
        <f>_xll.qlInterestRateIndexMaturity($X$21,AC485,)</f>
        <v>43150</v>
      </c>
      <c r="AE485" s="43" t="e">
        <f>_xll.qlTenorBasisValue(TenorBasis6M,AC485,_xll.ohTrigger(trigger,$X$36))</f>
        <v>#NUM!</v>
      </c>
      <c r="AF485" s="82">
        <f t="shared" si="27"/>
        <v>1.698717995548549E-3</v>
      </c>
      <c r="AG485" s="82">
        <f>_xll.qlIndexFixing($X$21,$AB485,TRUE,_xll.ohTrigger(trigger))</f>
        <v>1.698717995548549E-3</v>
      </c>
      <c r="AH485" s="43" t="e">
        <f>_xll.qlIndexFixing($X$6,$AB485,TRUE,trigger)</f>
        <v>#NUM!</v>
      </c>
      <c r="AI485" s="45" t="e">
        <f t="shared" si="28"/>
        <v>#NUM!</v>
      </c>
    </row>
    <row r="486" spans="27:35" x14ac:dyDescent="0.2">
      <c r="AA486" s="39" t="s">
        <v>86</v>
      </c>
      <c r="AB486" s="40">
        <f>_xll.qlInterestRateIndexFixingDate($X$21,AC486)</f>
        <v>42964</v>
      </c>
      <c r="AC486" s="40">
        <f>_xll.qlCalendarAdvance(calendar,$AC485,AA486,,,trigger)</f>
        <v>42968</v>
      </c>
      <c r="AD486" s="40">
        <f>_xll.qlInterestRateIndexMaturity($X$21,AC486,)</f>
        <v>43152</v>
      </c>
      <c r="AE486" s="43" t="e">
        <f>_xll.qlTenorBasisValue(TenorBasis6M,AC486,_xll.ohTrigger(trigger,$X$36))</f>
        <v>#NUM!</v>
      </c>
      <c r="AF486" s="82">
        <f t="shared" si="27"/>
        <v>1.7161022065271187E-3</v>
      </c>
      <c r="AG486" s="82">
        <f>_xll.qlIndexFixing($X$21,$AB486,TRUE,_xll.ohTrigger(trigger))</f>
        <v>1.7161022065271187E-3</v>
      </c>
      <c r="AH486" s="43" t="e">
        <f>_xll.qlIndexFixing($X$6,$AB486,TRUE,trigger)</f>
        <v>#NUM!</v>
      </c>
      <c r="AI486" s="45" t="e">
        <f t="shared" si="28"/>
        <v>#NUM!</v>
      </c>
    </row>
    <row r="487" spans="27:35" x14ac:dyDescent="0.2">
      <c r="AA487" s="39" t="s">
        <v>86</v>
      </c>
      <c r="AB487" s="40">
        <f>_xll.qlInterestRateIndexFixingDate($X$21,AC487)</f>
        <v>42965</v>
      </c>
      <c r="AC487" s="40">
        <f>_xll.qlCalendarAdvance(calendar,$AC486,AA487,,,trigger)</f>
        <v>42969</v>
      </c>
      <c r="AD487" s="40">
        <f>_xll.qlInterestRateIndexMaturity($X$21,AC487,)</f>
        <v>43153</v>
      </c>
      <c r="AE487" s="43" t="e">
        <f>_xll.qlTenorBasisValue(TenorBasis6M,AC487,_xll.ohTrigger(trigger,$X$36))</f>
        <v>#NUM!</v>
      </c>
      <c r="AF487" s="82">
        <f t="shared" si="27"/>
        <v>1.7230980985962474E-3</v>
      </c>
      <c r="AG487" s="82">
        <f>_xll.qlIndexFixing($X$21,$AB487,TRUE,_xll.ohTrigger(trigger))</f>
        <v>1.7230980985962474E-3</v>
      </c>
      <c r="AH487" s="43" t="e">
        <f>_xll.qlIndexFixing($X$6,$AB487,TRUE,trigger)</f>
        <v>#NUM!</v>
      </c>
      <c r="AI487" s="45" t="e">
        <f t="shared" si="28"/>
        <v>#NUM!</v>
      </c>
    </row>
    <row r="488" spans="27:35" x14ac:dyDescent="0.2">
      <c r="AA488" s="39" t="s">
        <v>86</v>
      </c>
      <c r="AB488" s="40">
        <f>_xll.qlInterestRateIndexFixingDate($X$21,AC488)</f>
        <v>42968</v>
      </c>
      <c r="AC488" s="40">
        <f>_xll.qlCalendarAdvance(calendar,$AC487,AA488,,,trigger)</f>
        <v>42970</v>
      </c>
      <c r="AD488" s="40">
        <f>_xll.qlInterestRateIndexMaturity($X$21,AC488,)</f>
        <v>43154</v>
      </c>
      <c r="AE488" s="43" t="e">
        <f>_xll.qlTenorBasisValue(TenorBasis6M,AC488,_xll.ohTrigger(trigger,$X$36))</f>
        <v>#NUM!</v>
      </c>
      <c r="AF488" s="82">
        <f t="shared" si="27"/>
        <v>1.7301021027628916E-3</v>
      </c>
      <c r="AG488" s="82">
        <f>_xll.qlIndexFixing($X$21,$AB488,TRUE,_xll.ohTrigger(trigger))</f>
        <v>1.7301021027628916E-3</v>
      </c>
      <c r="AH488" s="43" t="e">
        <f>_xll.qlIndexFixing($X$6,$AB488,TRUE,trigger)</f>
        <v>#NUM!</v>
      </c>
      <c r="AI488" s="45" t="e">
        <f t="shared" si="28"/>
        <v>#NUM!</v>
      </c>
    </row>
    <row r="489" spans="27:35" x14ac:dyDescent="0.2">
      <c r="AA489" s="39" t="s">
        <v>86</v>
      </c>
      <c r="AB489" s="40">
        <f>_xll.qlInterestRateIndexFixingDate($X$21,AC489)</f>
        <v>42969</v>
      </c>
      <c r="AC489" s="40">
        <f>_xll.qlCalendarAdvance(calendar,$AC488,AA489,,,trigger)</f>
        <v>42971</v>
      </c>
      <c r="AD489" s="40">
        <f>_xll.qlInterestRateIndexMaturity($X$21,AC489,)</f>
        <v>43157</v>
      </c>
      <c r="AE489" s="43" t="e">
        <f>_xll.qlTenorBasisValue(TenorBasis6M,AC489,_xll.ohTrigger(trigger,$X$36))</f>
        <v>#NUM!</v>
      </c>
      <c r="AF489" s="82">
        <f t="shared" si="27"/>
        <v>1.7442288339195658E-3</v>
      </c>
      <c r="AG489" s="82">
        <f>_xll.qlIndexFixing($X$21,$AB489,TRUE,_xll.ohTrigger(trigger))</f>
        <v>1.7442288339195658E-3</v>
      </c>
      <c r="AH489" s="43" t="e">
        <f>_xll.qlIndexFixing($X$6,$AB489,TRUE,trigger)</f>
        <v>#NUM!</v>
      </c>
      <c r="AI489" s="45" t="e">
        <f t="shared" si="28"/>
        <v>#NUM!</v>
      </c>
    </row>
    <row r="490" spans="27:35" x14ac:dyDescent="0.2">
      <c r="AA490" s="39" t="s">
        <v>86</v>
      </c>
      <c r="AB490" s="40">
        <f>_xll.qlInterestRateIndexFixingDate($X$21,AC490)</f>
        <v>42970</v>
      </c>
      <c r="AC490" s="40">
        <f>_xll.qlCalendarAdvance(calendar,$AC489,AA490,,,trigger)</f>
        <v>42972</v>
      </c>
      <c r="AD490" s="40">
        <f>_xll.qlInterestRateIndexMaturity($X$21,AC490,)</f>
        <v>43157</v>
      </c>
      <c r="AE490" s="43" t="e">
        <f>_xll.qlTenorBasisValue(TenorBasis6M,AC490,_xll.ohTrigger(trigger,$X$36))</f>
        <v>#NUM!</v>
      </c>
      <c r="AF490" s="82">
        <f t="shared" si="27"/>
        <v>1.7476909809590723E-3</v>
      </c>
      <c r="AG490" s="82">
        <f>_xll.qlIndexFixing($X$21,$AB490,TRUE,_xll.ohTrigger(trigger))</f>
        <v>1.7476909809590723E-3</v>
      </c>
      <c r="AH490" s="43" t="e">
        <f>_xll.qlIndexFixing($X$6,$AB490,TRUE,trigger)</f>
        <v>#NUM!</v>
      </c>
      <c r="AI490" s="45" t="e">
        <f t="shared" si="28"/>
        <v>#NUM!</v>
      </c>
    </row>
    <row r="491" spans="27:35" x14ac:dyDescent="0.2">
      <c r="AA491" s="39" t="s">
        <v>86</v>
      </c>
      <c r="AB491" s="40">
        <f>_xll.qlInterestRateIndexFixingDate($X$21,AC491)</f>
        <v>42971</v>
      </c>
      <c r="AC491" s="40">
        <f>_xll.qlCalendarAdvance(calendar,$AC490,AA491,,,trigger)</f>
        <v>42975</v>
      </c>
      <c r="AD491" s="40">
        <f>_xll.qlInterestRateIndexMaturity($X$21,AC491,)</f>
        <v>43159</v>
      </c>
      <c r="AE491" s="43" t="e">
        <f>_xll.qlTenorBasisValue(TenorBasis6M,AC491,_xll.ohTrigger(trigger,$X$36))</f>
        <v>#NUM!</v>
      </c>
      <c r="AF491" s="82">
        <f t="shared" si="27"/>
        <v>1.7652286106444219E-3</v>
      </c>
      <c r="AG491" s="82">
        <f>_xll.qlIndexFixing($X$21,$AB491,TRUE,_xll.ohTrigger(trigger))</f>
        <v>1.7652286106444219E-3</v>
      </c>
      <c r="AH491" s="43" t="e">
        <f>_xll.qlIndexFixing($X$6,$AB491,TRUE,trigger)</f>
        <v>#NUM!</v>
      </c>
      <c r="AI491" s="45" t="e">
        <f t="shared" si="28"/>
        <v>#NUM!</v>
      </c>
    </row>
    <row r="492" spans="27:35" x14ac:dyDescent="0.2">
      <c r="AA492" s="39" t="s">
        <v>86</v>
      </c>
      <c r="AB492" s="40">
        <f>_xll.qlInterestRateIndexFixingDate($X$21,AC492)</f>
        <v>42972</v>
      </c>
      <c r="AC492" s="40">
        <f>_xll.qlCalendarAdvance(calendar,$AC491,AA492,,,trigger)</f>
        <v>42976</v>
      </c>
      <c r="AD492" s="40">
        <f>_xll.qlInterestRateIndexMaturity($X$21,AC492,)</f>
        <v>43159</v>
      </c>
      <c r="AE492" s="43" t="e">
        <f>_xll.qlTenorBasisValue(TenorBasis6M,AC492,_xll.ohTrigger(trigger,$X$36))</f>
        <v>#NUM!</v>
      </c>
      <c r="AF492" s="82">
        <f t="shared" si="27"/>
        <v>1.7687106424111711E-3</v>
      </c>
      <c r="AG492" s="82">
        <f>_xll.qlIndexFixing($X$21,$AB492,TRUE,_xll.ohTrigger(trigger))</f>
        <v>1.7687106424111711E-3</v>
      </c>
      <c r="AH492" s="43" t="e">
        <f>_xll.qlIndexFixing($X$6,$AB492,TRUE,trigger)</f>
        <v>#NUM!</v>
      </c>
      <c r="AI492" s="45" t="e">
        <f t="shared" si="28"/>
        <v>#NUM!</v>
      </c>
    </row>
    <row r="493" spans="27:35" x14ac:dyDescent="0.2">
      <c r="AA493" s="39" t="s">
        <v>86</v>
      </c>
      <c r="AB493" s="40">
        <f>_xll.qlInterestRateIndexFixingDate($X$21,AC493)</f>
        <v>42975</v>
      </c>
      <c r="AC493" s="40">
        <f>_xll.qlCalendarAdvance(calendar,$AC492,AA493,,,trigger)</f>
        <v>42977</v>
      </c>
      <c r="AD493" s="40">
        <f>_xll.qlInterestRateIndexMaturity($X$21,AC493,)</f>
        <v>43159</v>
      </c>
      <c r="AE493" s="43" t="e">
        <f>_xll.qlTenorBasisValue(TenorBasis6M,AC493,_xll.ohTrigger(trigger,$X$36))</f>
        <v>#NUM!</v>
      </c>
      <c r="AF493" s="82">
        <f t="shared" si="27"/>
        <v>1.7721964840330311E-3</v>
      </c>
      <c r="AG493" s="82">
        <f>_xll.qlIndexFixing($X$21,$AB493,TRUE,_xll.ohTrigger(trigger))</f>
        <v>1.7721964840330311E-3</v>
      </c>
      <c r="AH493" s="43" t="e">
        <f>_xll.qlIndexFixing($X$6,$AB493,TRUE,trigger)</f>
        <v>#NUM!</v>
      </c>
      <c r="AI493" s="45" t="e">
        <f t="shared" si="28"/>
        <v>#NUM!</v>
      </c>
    </row>
    <row r="494" spans="27:35" x14ac:dyDescent="0.2">
      <c r="AA494" s="39" t="s">
        <v>86</v>
      </c>
      <c r="AB494" s="40">
        <f>_xll.qlInterestRateIndexFixingDate($X$21,AC494)</f>
        <v>42976</v>
      </c>
      <c r="AC494" s="40">
        <f>_xll.qlCalendarAdvance(calendar,$AC493,AA494,,,trigger)</f>
        <v>42978</v>
      </c>
      <c r="AD494" s="40">
        <f>_xll.qlInterestRateIndexMaturity($X$21,AC494,)</f>
        <v>43159</v>
      </c>
      <c r="AE494" s="43" t="e">
        <f>_xll.qlTenorBasisValue(TenorBasis6M,AC494,_xll.ohTrigger(trigger,$X$36))</f>
        <v>#NUM!</v>
      </c>
      <c r="AF494" s="82">
        <f t="shared" si="27"/>
        <v>1.7756857498886771E-3</v>
      </c>
      <c r="AG494" s="82">
        <f>_xll.qlIndexFixing($X$21,$AB494,TRUE,_xll.ohTrigger(trigger))</f>
        <v>1.7756857498886771E-3</v>
      </c>
      <c r="AH494" s="43" t="e">
        <f>_xll.qlIndexFixing($X$6,$AB494,TRUE,trigger)</f>
        <v>#NUM!</v>
      </c>
      <c r="AI494" s="45" t="e">
        <f t="shared" si="28"/>
        <v>#NUM!</v>
      </c>
    </row>
    <row r="495" spans="27:35" x14ac:dyDescent="0.2">
      <c r="AA495" s="39" t="s">
        <v>86</v>
      </c>
      <c r="AB495" s="40">
        <f>_xll.qlInterestRateIndexFixingDate($X$21,AC495)</f>
        <v>42977</v>
      </c>
      <c r="AC495" s="40">
        <f>_xll.qlCalendarAdvance(calendar,$AC494,AA495,,,trigger)</f>
        <v>42979</v>
      </c>
      <c r="AD495" s="40">
        <f>_xll.qlInterestRateIndexMaturity($X$21,AC495,)</f>
        <v>43160</v>
      </c>
      <c r="AE495" s="43" t="e">
        <f>_xll.qlTenorBasisValue(TenorBasis6M,AC495,_xll.ohTrigger(trigger,$X$36))</f>
        <v>#NUM!</v>
      </c>
      <c r="AF495" s="82">
        <f t="shared" si="27"/>
        <v>1.782740646754713E-3</v>
      </c>
      <c r="AG495" s="82">
        <f>_xll.qlIndexFixing($X$21,$AB495,TRUE,_xll.ohTrigger(trigger))</f>
        <v>1.782740646754713E-3</v>
      </c>
      <c r="AH495" s="43" t="e">
        <f>_xll.qlIndexFixing($X$6,$AB495,TRUE,trigger)</f>
        <v>#NUM!</v>
      </c>
      <c r="AI495" s="45" t="e">
        <f t="shared" si="28"/>
        <v>#NUM!</v>
      </c>
    </row>
    <row r="496" spans="27:35" x14ac:dyDescent="0.2">
      <c r="AA496" s="39" t="s">
        <v>86</v>
      </c>
      <c r="AB496" s="40">
        <f>_xll.qlInterestRateIndexFixingDate($X$21,AC496)</f>
        <v>42978</v>
      </c>
      <c r="AC496" s="40">
        <f>_xll.qlCalendarAdvance(calendar,$AC495,AA496,,,trigger)</f>
        <v>42982</v>
      </c>
      <c r="AD496" s="40">
        <f>_xll.qlInterestRateIndexMaturity($X$21,AC496,)</f>
        <v>43164</v>
      </c>
      <c r="AE496" s="43" t="e">
        <f>_xll.qlTenorBasisValue(TenorBasis6M,AC496,_xll.ohTrigger(trigger,$X$36))</f>
        <v>#NUM!</v>
      </c>
      <c r="AF496" s="82">
        <f t="shared" si="27"/>
        <v>1.8074920600329582E-3</v>
      </c>
      <c r="AG496" s="82">
        <f>_xll.qlIndexFixing($X$21,$AB496,TRUE,_xll.ohTrigger(trigger))</f>
        <v>1.8074920600329582E-3</v>
      </c>
      <c r="AH496" s="43" t="e">
        <f>_xll.qlIndexFixing($X$6,$AB496,TRUE,trigger)</f>
        <v>#NUM!</v>
      </c>
      <c r="AI496" s="45" t="e">
        <f t="shared" si="28"/>
        <v>#NUM!</v>
      </c>
    </row>
    <row r="497" spans="27:35" x14ac:dyDescent="0.2">
      <c r="AA497" s="39" t="s">
        <v>86</v>
      </c>
      <c r="AB497" s="40">
        <f>_xll.qlInterestRateIndexFixingDate($X$21,AC497)</f>
        <v>42979</v>
      </c>
      <c r="AC497" s="40">
        <f>_xll.qlCalendarAdvance(calendar,$AC496,AA497,,,trigger)</f>
        <v>42983</v>
      </c>
      <c r="AD497" s="40">
        <f>_xll.qlInterestRateIndexMaturity($X$21,AC497,)</f>
        <v>43164</v>
      </c>
      <c r="AE497" s="43" t="e">
        <f>_xll.qlTenorBasisValue(TenorBasis6M,AC497,_xll.ohTrigger(trigger,$X$36))</f>
        <v>#NUM!</v>
      </c>
      <c r="AF497" s="82">
        <f t="shared" si="27"/>
        <v>1.8109939788506968E-3</v>
      </c>
      <c r="AG497" s="82">
        <f>_xll.qlIndexFixing($X$21,$AB497,TRUE,_xll.ohTrigger(trigger))</f>
        <v>1.8109939788506968E-3</v>
      </c>
      <c r="AH497" s="43" t="e">
        <f>_xll.qlIndexFixing($X$6,$AB497,TRUE,trigger)</f>
        <v>#NUM!</v>
      </c>
      <c r="AI497" s="45" t="e">
        <f t="shared" si="28"/>
        <v>#NUM!</v>
      </c>
    </row>
    <row r="498" spans="27:35" x14ac:dyDescent="0.2">
      <c r="AA498" s="39" t="s">
        <v>86</v>
      </c>
      <c r="AB498" s="40">
        <f>_xll.qlInterestRateIndexFixingDate($X$21,AC498)</f>
        <v>42982</v>
      </c>
      <c r="AC498" s="40">
        <f>_xll.qlCalendarAdvance(calendar,$AC497,AA498,,,trigger)</f>
        <v>42984</v>
      </c>
      <c r="AD498" s="40">
        <f>_xll.qlInterestRateIndexMaturity($X$21,AC498,)</f>
        <v>43165</v>
      </c>
      <c r="AE498" s="43" t="e">
        <f>_xll.qlTenorBasisValue(TenorBasis6M,AC498,_xll.ohTrigger(trigger,$X$36))</f>
        <v>#NUM!</v>
      </c>
      <c r="AF498" s="82">
        <f t="shared" si="27"/>
        <v>1.8180639780149292E-3</v>
      </c>
      <c r="AG498" s="82">
        <f>_xll.qlIndexFixing($X$21,$AB498,TRUE,_xll.ohTrigger(trigger))</f>
        <v>1.8180639780149292E-3</v>
      </c>
      <c r="AH498" s="43" t="e">
        <f>_xll.qlIndexFixing($X$6,$AB498,TRUE,trigger)</f>
        <v>#NUM!</v>
      </c>
      <c r="AI498" s="45" t="e">
        <f t="shared" si="28"/>
        <v>#NUM!</v>
      </c>
    </row>
    <row r="499" spans="27:35" x14ac:dyDescent="0.2">
      <c r="AA499" s="39" t="s">
        <v>86</v>
      </c>
      <c r="AB499" s="40">
        <f>_xll.qlInterestRateIndexFixingDate($X$21,AC499)</f>
        <v>42983</v>
      </c>
      <c r="AC499" s="40">
        <f>_xll.qlCalendarAdvance(calendar,$AC498,AA499,,,trigger)</f>
        <v>42985</v>
      </c>
      <c r="AD499" s="40">
        <f>_xll.qlInterestRateIndexMaturity($X$21,AC499,)</f>
        <v>43166</v>
      </c>
      <c r="AE499" s="43" t="e">
        <f>_xll.qlTenorBasisValue(TenorBasis6M,AC499,_xll.ohTrigger(trigger,$X$36))</f>
        <v>#NUM!</v>
      </c>
      <c r="AF499" s="82">
        <f t="shared" si="27"/>
        <v>1.8251363859339044E-3</v>
      </c>
      <c r="AG499" s="82">
        <f>_xll.qlIndexFixing($X$21,$AB499,TRUE,_xll.ohTrigger(trigger))</f>
        <v>1.8251363859339044E-3</v>
      </c>
      <c r="AH499" s="43" t="e">
        <f>_xll.qlIndexFixing($X$6,$AB499,TRUE,trigger)</f>
        <v>#NUM!</v>
      </c>
      <c r="AI499" s="45" t="e">
        <f t="shared" si="28"/>
        <v>#NUM!</v>
      </c>
    </row>
    <row r="500" spans="27:35" x14ac:dyDescent="0.2">
      <c r="AA500" s="39" t="s">
        <v>86</v>
      </c>
      <c r="AB500" s="40">
        <f>_xll.qlInterestRateIndexFixingDate($X$21,AC500)</f>
        <v>42984</v>
      </c>
      <c r="AC500" s="40">
        <f>_xll.qlCalendarAdvance(calendar,$AC499,AA500,,,trigger)</f>
        <v>42986</v>
      </c>
      <c r="AD500" s="40">
        <f>_xll.qlInterestRateIndexMaturity($X$21,AC500,)</f>
        <v>43167</v>
      </c>
      <c r="AE500" s="43" t="e">
        <f>_xll.qlTenorBasisValue(TenorBasis6M,AC500,_xll.ohTrigger(trigger,$X$36))</f>
        <v>#NUM!</v>
      </c>
      <c r="AF500" s="82">
        <f t="shared" si="27"/>
        <v>1.8322111644918132E-3</v>
      </c>
      <c r="AG500" s="82">
        <f>_xll.qlIndexFixing($X$21,$AB500,TRUE,_xll.ohTrigger(trigger))</f>
        <v>1.8322111644918132E-3</v>
      </c>
      <c r="AH500" s="43" t="e">
        <f>_xll.qlIndexFixing($X$6,$AB500,TRUE,trigger)</f>
        <v>#NUM!</v>
      </c>
      <c r="AI500" s="45" t="e">
        <f t="shared" si="28"/>
        <v>#NUM!</v>
      </c>
    </row>
    <row r="501" spans="27:35" x14ac:dyDescent="0.2">
      <c r="AA501" s="39" t="s">
        <v>86</v>
      </c>
      <c r="AB501" s="40">
        <f>_xll.qlInterestRateIndexFixingDate($X$21,AC501)</f>
        <v>42985</v>
      </c>
      <c r="AC501" s="40">
        <f>_xll.qlCalendarAdvance(calendar,$AC500,AA501,,,trigger)</f>
        <v>42989</v>
      </c>
      <c r="AD501" s="40">
        <f>_xll.qlInterestRateIndexMaturity($X$21,AC501,)</f>
        <v>43171</v>
      </c>
      <c r="AE501" s="43" t="e">
        <f>_xll.qlTenorBasisValue(TenorBasis6M,AC501,_xll.ohTrigger(trigger,$X$36))</f>
        <v>#NUM!</v>
      </c>
      <c r="AF501" s="82">
        <f t="shared" si="27"/>
        <v>1.857020632039281E-3</v>
      </c>
      <c r="AG501" s="82">
        <f>_xll.qlIndexFixing($X$21,$AB501,TRUE,_xll.ohTrigger(trigger))</f>
        <v>1.857020632039281E-3</v>
      </c>
      <c r="AH501" s="43" t="e">
        <f>_xll.qlIndexFixing($X$6,$AB501,TRUE,trigger)</f>
        <v>#NUM!</v>
      </c>
      <c r="AI501" s="45" t="e">
        <f t="shared" si="28"/>
        <v>#NUM!</v>
      </c>
    </row>
    <row r="502" spans="27:35" x14ac:dyDescent="0.2">
      <c r="AA502" s="39" t="s">
        <v>86</v>
      </c>
      <c r="AB502" s="40">
        <f>_xll.qlInterestRateIndexFixingDate($X$21,AC502)</f>
        <v>42986</v>
      </c>
      <c r="AC502" s="40">
        <f>_xll.qlCalendarAdvance(calendar,$AC501,AA502,,,trigger)</f>
        <v>42990</v>
      </c>
      <c r="AD502" s="40">
        <f>_xll.qlInterestRateIndexMaturity($X$21,AC502,)</f>
        <v>43171</v>
      </c>
      <c r="AE502" s="43" t="e">
        <f>_xll.qlTenorBasisValue(TenorBasis6M,AC502,_xll.ohTrigger(trigger,$X$36))</f>
        <v>#NUM!</v>
      </c>
      <c r="AF502" s="82">
        <f t="shared" si="27"/>
        <v>1.8605332227484711E-3</v>
      </c>
      <c r="AG502" s="82">
        <f>_xll.qlIndexFixing($X$21,$AB502,TRUE,_xll.ohTrigger(trigger))</f>
        <v>1.8605332227484711E-3</v>
      </c>
      <c r="AH502" s="43" t="e">
        <f>_xll.qlIndexFixing($X$6,$AB502,TRUE,trigger)</f>
        <v>#NUM!</v>
      </c>
      <c r="AI502" s="45" t="e">
        <f t="shared" si="28"/>
        <v>#NUM!</v>
      </c>
    </row>
    <row r="503" spans="27:35" x14ac:dyDescent="0.2">
      <c r="AA503" s="39" t="s">
        <v>86</v>
      </c>
      <c r="AB503" s="40">
        <f>_xll.qlInterestRateIndexFixingDate($X$21,AC503)</f>
        <v>42989</v>
      </c>
      <c r="AC503" s="40">
        <f>_xll.qlCalendarAdvance(calendar,$AC502,AA503,,,trigger)</f>
        <v>42991</v>
      </c>
      <c r="AD503" s="40">
        <f>_xll.qlInterestRateIndexMaturity($X$21,AC503,)</f>
        <v>43172</v>
      </c>
      <c r="AE503" s="43" t="e">
        <f>_xll.qlTenorBasisValue(TenorBasis6M,AC503,_xll.ohTrigger(trigger,$X$36))</f>
        <v>#NUM!</v>
      </c>
      <c r="AF503" s="82">
        <f t="shared" si="27"/>
        <v>1.8676192827268186E-3</v>
      </c>
      <c r="AG503" s="82">
        <f>_xll.qlIndexFixing($X$21,$AB503,TRUE,_xll.ohTrigger(trigger))</f>
        <v>1.8676192827268186E-3</v>
      </c>
      <c r="AH503" s="43" t="e">
        <f>_xll.qlIndexFixing($X$6,$AB503,TRUE,trigger)</f>
        <v>#NUM!</v>
      </c>
      <c r="AI503" s="45" t="e">
        <f t="shared" si="28"/>
        <v>#NUM!</v>
      </c>
    </row>
    <row r="504" spans="27:35" x14ac:dyDescent="0.2">
      <c r="AA504" s="39" t="s">
        <v>86</v>
      </c>
      <c r="AB504" s="40">
        <f>_xll.qlInterestRateIndexFixingDate($X$21,AC504)</f>
        <v>42990</v>
      </c>
      <c r="AC504" s="40">
        <f>_xll.qlCalendarAdvance(calendar,$AC503,AA504,,,trigger)</f>
        <v>42992</v>
      </c>
      <c r="AD504" s="40">
        <f>_xll.qlInterestRateIndexMaturity($X$21,AC504,)</f>
        <v>43173</v>
      </c>
      <c r="AE504" s="43" t="e">
        <f>_xll.qlTenorBasisValue(TenorBasis6M,AC504,_xll.ohTrigger(trigger,$X$36))</f>
        <v>#NUM!</v>
      </c>
      <c r="AF504" s="82">
        <f t="shared" si="27"/>
        <v>1.8747074846311397E-3</v>
      </c>
      <c r="AG504" s="82">
        <f>_xll.qlIndexFixing($X$21,$AB504,TRUE,_xll.ohTrigger(trigger))</f>
        <v>1.8747074846311397E-3</v>
      </c>
      <c r="AH504" s="43" t="e">
        <f>_xll.qlIndexFixing($X$6,$AB504,TRUE,trigger)</f>
        <v>#NUM!</v>
      </c>
      <c r="AI504" s="45" t="e">
        <f t="shared" si="28"/>
        <v>#NUM!</v>
      </c>
    </row>
    <row r="505" spans="27:35" x14ac:dyDescent="0.2">
      <c r="AA505" s="39" t="s">
        <v>86</v>
      </c>
      <c r="AB505" s="40">
        <f>_xll.qlInterestRateIndexFixingDate($X$21,AC505)</f>
        <v>42991</v>
      </c>
      <c r="AC505" s="40">
        <f>_xll.qlCalendarAdvance(calendar,$AC504,AA505,,,trigger)</f>
        <v>42993</v>
      </c>
      <c r="AD505" s="40">
        <f>_xll.qlInterestRateIndexMaturity($X$21,AC505,)</f>
        <v>43174</v>
      </c>
      <c r="AE505" s="43" t="e">
        <f>_xll.qlTenorBasisValue(TenorBasis6M,AC505,_xll.ohTrigger(trigger,$X$36))</f>
        <v>#NUM!</v>
      </c>
      <c r="AF505" s="82">
        <f t="shared" si="27"/>
        <v>1.881797790341651E-3</v>
      </c>
      <c r="AG505" s="82">
        <f>_xll.qlIndexFixing($X$21,$AB505,TRUE,_xll.ohTrigger(trigger))</f>
        <v>1.881797790341651E-3</v>
      </c>
      <c r="AH505" s="43" t="e">
        <f>_xll.qlIndexFixing($X$6,$AB505,TRUE,trigger)</f>
        <v>#NUM!</v>
      </c>
      <c r="AI505" s="45" t="e">
        <f t="shared" si="28"/>
        <v>#NUM!</v>
      </c>
    </row>
    <row r="506" spans="27:35" x14ac:dyDescent="0.2">
      <c r="AA506" s="39" t="s">
        <v>86</v>
      </c>
      <c r="AB506" s="40">
        <f>_xll.qlInterestRateIndexFixingDate($X$21,AC506)</f>
        <v>42992</v>
      </c>
      <c r="AC506" s="40">
        <f>_xll.qlCalendarAdvance(calendar,$AC505,AA506,,,trigger)</f>
        <v>42996</v>
      </c>
      <c r="AD506" s="40">
        <f>_xll.qlInterestRateIndexMaturity($X$21,AC506,)</f>
        <v>43178</v>
      </c>
      <c r="AE506" s="43" t="e">
        <f>_xll.qlTenorBasisValue(TenorBasis6M,AC506,_xll.ohTrigger(trigger,$X$36))</f>
        <v>#NUM!</v>
      </c>
      <c r="AF506" s="82">
        <f t="shared" si="27"/>
        <v>1.9066576862481655E-3</v>
      </c>
      <c r="AG506" s="82">
        <f>_xll.qlIndexFixing($X$21,$AB506,TRUE,_xll.ohTrigger(trigger))</f>
        <v>1.9066576862481655E-3</v>
      </c>
      <c r="AH506" s="43" t="e">
        <f>_xll.qlIndexFixing($X$6,$AB506,TRUE,trigger)</f>
        <v>#NUM!</v>
      </c>
      <c r="AI506" s="45" t="e">
        <f t="shared" si="28"/>
        <v>#NUM!</v>
      </c>
    </row>
    <row r="507" spans="27:35" x14ac:dyDescent="0.2">
      <c r="AA507" s="39" t="s">
        <v>86</v>
      </c>
      <c r="AB507" s="40">
        <f>_xll.qlInterestRateIndexFixingDate($X$21,AC507)</f>
        <v>42993</v>
      </c>
      <c r="AC507" s="40">
        <f>_xll.qlCalendarAdvance(calendar,$AC506,AA507,,,trigger)</f>
        <v>42997</v>
      </c>
      <c r="AD507" s="40">
        <f>_xll.qlInterestRateIndexMaturity($X$21,AC507,)</f>
        <v>43178</v>
      </c>
      <c r="AE507" s="43" t="e">
        <f>_xll.qlTenorBasisValue(TenorBasis6M,AC507,_xll.ohTrigger(trigger,$X$36))</f>
        <v>#NUM!</v>
      </c>
      <c r="AF507" s="82">
        <f t="shared" si="27"/>
        <v>1.9101792888145937E-3</v>
      </c>
      <c r="AG507" s="82">
        <f>_xll.qlIndexFixing($X$21,$AB507,TRUE,_xll.ohTrigger(trigger))</f>
        <v>1.9101792888145937E-3</v>
      </c>
      <c r="AH507" s="43" t="e">
        <f>_xll.qlIndexFixing($X$6,$AB507,TRUE,trigger)</f>
        <v>#NUM!</v>
      </c>
      <c r="AI507" s="45" t="e">
        <f t="shared" si="28"/>
        <v>#NUM!</v>
      </c>
    </row>
    <row r="508" spans="27:35" x14ac:dyDescent="0.2">
      <c r="AA508" s="39" t="s">
        <v>86</v>
      </c>
      <c r="AB508" s="40">
        <f>_xll.qlInterestRateIndexFixingDate($X$21,AC508)</f>
        <v>42996</v>
      </c>
      <c r="AC508" s="40">
        <f>_xll.qlCalendarAdvance(calendar,$AC507,AA508,,,trigger)</f>
        <v>42998</v>
      </c>
      <c r="AD508" s="40">
        <f>_xll.qlInterestRateIndexMaturity($X$21,AC508,)</f>
        <v>43179</v>
      </c>
      <c r="AE508" s="43" t="e">
        <f>_xll.qlTenorBasisValue(TenorBasis6M,AC508,_xll.ohTrigger(trigger,$X$36))</f>
        <v>#NUM!</v>
      </c>
      <c r="AF508" s="82">
        <f t="shared" si="27"/>
        <v>1.917279541728387E-3</v>
      </c>
      <c r="AG508" s="82">
        <f>_xll.qlIndexFixing($X$21,$AB508,TRUE,_xll.ohTrigger(trigger))</f>
        <v>1.917279541728387E-3</v>
      </c>
      <c r="AH508" s="43" t="e">
        <f>_xll.qlIndexFixing($X$6,$AB508,TRUE,trigger)</f>
        <v>#NUM!</v>
      </c>
      <c r="AI508" s="45" t="e">
        <f t="shared" si="28"/>
        <v>#NUM!</v>
      </c>
    </row>
    <row r="509" spans="27:35" x14ac:dyDescent="0.2">
      <c r="AA509" s="39" t="s">
        <v>86</v>
      </c>
      <c r="AB509" s="40">
        <f>_xll.qlInterestRateIndexFixingDate($X$21,AC509)</f>
        <v>42997</v>
      </c>
      <c r="AC509" s="40">
        <f>_xll.qlCalendarAdvance(calendar,$AC508,AA509,,,trigger)</f>
        <v>42999</v>
      </c>
      <c r="AD509" s="40">
        <f>_xll.qlInterestRateIndexMaturity($X$21,AC509,)</f>
        <v>43180</v>
      </c>
      <c r="AE509" s="43" t="e">
        <f>_xll.qlTenorBasisValue(TenorBasis6M,AC509,_xll.ohTrigger(trigger,$X$36))</f>
        <v>#NUM!</v>
      </c>
      <c r="AF509" s="82">
        <f t="shared" si="27"/>
        <v>1.9243816697142116E-3</v>
      </c>
      <c r="AG509" s="82">
        <f>_xll.qlIndexFixing($X$21,$AB509,TRUE,_xll.ohTrigger(trigger))</f>
        <v>1.9243816697142116E-3</v>
      </c>
      <c r="AH509" s="43" t="e">
        <f>_xll.qlIndexFixing($X$6,$AB509,TRUE,trigger)</f>
        <v>#NUM!</v>
      </c>
      <c r="AI509" s="45" t="e">
        <f t="shared" si="28"/>
        <v>#NUM!</v>
      </c>
    </row>
    <row r="510" spans="27:35" x14ac:dyDescent="0.2">
      <c r="AA510" s="39" t="s">
        <v>86</v>
      </c>
      <c r="AB510" s="40">
        <f>_xll.qlInterestRateIndexFixingDate($X$21,AC510)</f>
        <v>42998</v>
      </c>
      <c r="AC510" s="40">
        <f>_xll.qlCalendarAdvance(calendar,$AC509,AA510,,,trigger)</f>
        <v>43000</v>
      </c>
      <c r="AD510" s="40">
        <f>_xll.qlInterestRateIndexMaturity($X$21,AC510,)</f>
        <v>43181</v>
      </c>
      <c r="AE510" s="43" t="e">
        <f>_xll.qlTenorBasisValue(TenorBasis6M,AC510,_xll.ohTrigger(trigger,$X$36))</f>
        <v>#NUM!</v>
      </c>
      <c r="AF510" s="82">
        <f t="shared" si="27"/>
        <v>1.9314856346478676E-3</v>
      </c>
      <c r="AG510" s="82">
        <f>_xll.qlIndexFixing($X$21,$AB510,TRUE,_xll.ohTrigger(trigger))</f>
        <v>1.9314856346478676E-3</v>
      </c>
      <c r="AH510" s="43" t="e">
        <f>_xll.qlIndexFixing($X$6,$AB510,TRUE,trigger)</f>
        <v>#NUM!</v>
      </c>
      <c r="AI510" s="45" t="e">
        <f t="shared" si="28"/>
        <v>#NUM!</v>
      </c>
    </row>
    <row r="511" spans="27:35" x14ac:dyDescent="0.2">
      <c r="AA511" s="39" t="s">
        <v>86</v>
      </c>
      <c r="AB511" s="40">
        <f>_xll.qlInterestRateIndexFixingDate($X$21,AC511)</f>
        <v>42999</v>
      </c>
      <c r="AC511" s="40">
        <f>_xll.qlCalendarAdvance(calendar,$AC510,AA511,,,trigger)</f>
        <v>43003</v>
      </c>
      <c r="AD511" s="40">
        <f>_xll.qlInterestRateIndexMaturity($X$21,AC511,)</f>
        <v>43185</v>
      </c>
      <c r="AE511" s="43" t="e">
        <f>_xll.qlTenorBasisValue(TenorBasis6M,AC511,_xll.ohTrigger(trigger,$X$36))</f>
        <v>#NUM!</v>
      </c>
      <c r="AF511" s="82">
        <f t="shared" si="27"/>
        <v>1.9563902189709361E-3</v>
      </c>
      <c r="AG511" s="82">
        <f>_xll.qlIndexFixing($X$21,$AB511,TRUE,_xll.ohTrigger(trigger))</f>
        <v>1.9563902189709361E-3</v>
      </c>
      <c r="AH511" s="43" t="e">
        <f>_xll.qlIndexFixing($X$6,$AB511,TRUE,trigger)</f>
        <v>#NUM!</v>
      </c>
      <c r="AI511" s="45" t="e">
        <f t="shared" si="28"/>
        <v>#NUM!</v>
      </c>
    </row>
    <row r="512" spans="27:35" x14ac:dyDescent="0.2">
      <c r="AA512" s="39" t="s">
        <v>86</v>
      </c>
      <c r="AB512" s="40">
        <f>_xll.qlInterestRateIndexFixingDate($X$21,AC512)</f>
        <v>43000</v>
      </c>
      <c r="AC512" s="40">
        <f>_xll.qlCalendarAdvance(calendar,$AC511,AA512,,,trigger)</f>
        <v>43004</v>
      </c>
      <c r="AD512" s="40">
        <f>_xll.qlInterestRateIndexMaturity($X$21,AC512,)</f>
        <v>43185</v>
      </c>
      <c r="AE512" s="43" t="e">
        <f>_xll.qlTenorBasisValue(TenorBasis6M,AC512,_xll.ohTrigger(trigger,$X$36))</f>
        <v>#NUM!</v>
      </c>
      <c r="AF512" s="82">
        <f t="shared" si="27"/>
        <v>1.9599191013520757E-3</v>
      </c>
      <c r="AG512" s="82">
        <f>_xll.qlIndexFixing($X$21,$AB512,TRUE,_xll.ohTrigger(trigger))</f>
        <v>1.9599191013520757E-3</v>
      </c>
      <c r="AH512" s="43" t="e">
        <f>_xll.qlIndexFixing($X$6,$AB512,TRUE,trigger)</f>
        <v>#NUM!</v>
      </c>
      <c r="AI512" s="45" t="e">
        <f t="shared" si="28"/>
        <v>#NUM!</v>
      </c>
    </row>
    <row r="513" spans="27:35" x14ac:dyDescent="0.2">
      <c r="AA513" s="39" t="s">
        <v>86</v>
      </c>
      <c r="AB513" s="40">
        <f>_xll.qlInterestRateIndexFixingDate($X$21,AC513)</f>
        <v>43003</v>
      </c>
      <c r="AC513" s="40">
        <f>_xll.qlCalendarAdvance(calendar,$AC512,AA513,,,trigger)</f>
        <v>43005</v>
      </c>
      <c r="AD513" s="40">
        <f>_xll.qlInterestRateIndexMaturity($X$21,AC513,)</f>
        <v>43186</v>
      </c>
      <c r="AE513" s="43" t="e">
        <f>_xll.qlTenorBasisValue(TenorBasis6M,AC513,_xll.ohTrigger(trigger,$X$36))</f>
        <v>#NUM!</v>
      </c>
      <c r="AF513" s="82">
        <f t="shared" si="27"/>
        <v>1.9670316791398079E-3</v>
      </c>
      <c r="AG513" s="82">
        <f>_xll.qlIndexFixing($X$21,$AB513,TRUE,_xll.ohTrigger(trigger))</f>
        <v>1.9670316791398079E-3</v>
      </c>
      <c r="AH513" s="43" t="e">
        <f>_xll.qlIndexFixing($X$6,$AB513,TRUE,trigger)</f>
        <v>#NUM!</v>
      </c>
      <c r="AI513" s="45" t="e">
        <f t="shared" si="28"/>
        <v>#NUM!</v>
      </c>
    </row>
    <row r="514" spans="27:35" x14ac:dyDescent="0.2">
      <c r="AA514" s="39" t="s">
        <v>86</v>
      </c>
      <c r="AB514" s="40">
        <f>_xll.qlInterestRateIndexFixingDate($X$21,AC514)</f>
        <v>43004</v>
      </c>
      <c r="AC514" s="40">
        <f>_xll.qlCalendarAdvance(calendar,$AC513,AA514,,,trigger)</f>
        <v>43006</v>
      </c>
      <c r="AD514" s="40">
        <f>_xll.qlInterestRateIndexMaturity($X$21,AC514,)</f>
        <v>43187</v>
      </c>
      <c r="AE514" s="43" t="e">
        <f>_xll.qlTenorBasisValue(TenorBasis6M,AC514,_xll.ohTrigger(trigger,$X$36))</f>
        <v>#NUM!</v>
      </c>
      <c r="AF514" s="82">
        <f t="shared" si="27"/>
        <v>1.9741458651186894E-3</v>
      </c>
      <c r="AG514" s="82">
        <f>_xll.qlIndexFixing($X$21,$AB514,TRUE,_xll.ohTrigger(trigger))</f>
        <v>1.9741458651186894E-3</v>
      </c>
      <c r="AH514" s="43" t="e">
        <f>_xll.qlIndexFixing($X$6,$AB514,TRUE,trigger)</f>
        <v>#NUM!</v>
      </c>
      <c r="AI514" s="45" t="e">
        <f t="shared" si="28"/>
        <v>#NUM!</v>
      </c>
    </row>
    <row r="515" spans="27:35" x14ac:dyDescent="0.2">
      <c r="AA515" s="39" t="s">
        <v>86</v>
      </c>
      <c r="AB515" s="40">
        <f>_xll.qlInterestRateIndexFixingDate($X$21,AC515)</f>
        <v>43005</v>
      </c>
      <c r="AC515" s="40">
        <f>_xll.qlCalendarAdvance(calendar,$AC514,AA515,,,trigger)</f>
        <v>43007</v>
      </c>
      <c r="AD515" s="40">
        <f>_xll.qlInterestRateIndexMaturity($X$21,AC515,)</f>
        <v>43188</v>
      </c>
      <c r="AE515" s="43" t="e">
        <f>_xll.qlTenorBasisValue(TenorBasis6M,AC515,_xll.ohTrigger(trigger,$X$36))</f>
        <v>#NUM!</v>
      </c>
      <c r="AF515" s="82">
        <f t="shared" si="27"/>
        <v>1.9812616211601045E-3</v>
      </c>
      <c r="AG515" s="82">
        <f>_xll.qlIndexFixing($X$21,$AB515,TRUE,_xll.ohTrigger(trigger))</f>
        <v>1.9812616211601045E-3</v>
      </c>
      <c r="AH515" s="43" t="e">
        <f>_xll.qlIndexFixing($X$6,$AB515,TRUE,trigger)</f>
        <v>#NUM!</v>
      </c>
      <c r="AI515" s="45" t="e">
        <f t="shared" si="28"/>
        <v>#NUM!</v>
      </c>
    </row>
    <row r="516" spans="27:35" x14ac:dyDescent="0.2">
      <c r="AA516" s="39" t="s">
        <v>86</v>
      </c>
      <c r="AB516" s="40">
        <f>_xll.qlInterestRateIndexFixingDate($X$21,AC516)</f>
        <v>43006</v>
      </c>
      <c r="AC516" s="40">
        <f>_xll.qlCalendarAdvance(calendar,$AC515,AA516,,,trigger)</f>
        <v>43010</v>
      </c>
      <c r="AD516" s="40">
        <f>_xll.qlInterestRateIndexMaturity($X$21,AC516,)</f>
        <v>43193</v>
      </c>
      <c r="AE516" s="43" t="e">
        <f>_xll.qlTenorBasisValue(TenorBasis6M,AC516,_xll.ohTrigger(trigger,$X$36))</f>
        <v>#NUM!</v>
      </c>
      <c r="AF516" s="82">
        <f t="shared" ref="AF516:AF579" si="29">AG516</f>
        <v>2.0097930325112551E-3</v>
      </c>
      <c r="AG516" s="82">
        <f>_xll.qlIndexFixing($X$21,$AB516,TRUE,_xll.ohTrigger(trigger))</f>
        <v>2.0097930325112551E-3</v>
      </c>
      <c r="AH516" s="43" t="e">
        <f>_xll.qlIndexFixing($X$6,$AB516,TRUE,trigger)</f>
        <v>#NUM!</v>
      </c>
      <c r="AI516" s="45" t="e">
        <f t="shared" ref="AI516:AI579" si="30">(AG516-AH516)*10000</f>
        <v>#NUM!</v>
      </c>
    </row>
    <row r="517" spans="27:35" x14ac:dyDescent="0.2">
      <c r="AA517" s="39" t="s">
        <v>86</v>
      </c>
      <c r="AB517" s="40">
        <f>_xll.qlInterestRateIndexFixingDate($X$21,AC517)</f>
        <v>43007</v>
      </c>
      <c r="AC517" s="40">
        <f>_xll.qlCalendarAdvance(calendar,$AC516,AA517,,,trigger)</f>
        <v>43011</v>
      </c>
      <c r="AD517" s="40">
        <f>_xll.qlInterestRateIndexMaturity($X$21,AC517,)</f>
        <v>43193</v>
      </c>
      <c r="AE517" s="43" t="e">
        <f>_xll.qlTenorBasisValue(TenorBasis6M,AC517,_xll.ohTrigger(trigger,$X$36))</f>
        <v>#NUM!</v>
      </c>
      <c r="AF517" s="82">
        <f t="shared" si="29"/>
        <v>2.0133276351786953E-3</v>
      </c>
      <c r="AG517" s="82">
        <f>_xll.qlIndexFixing($X$21,$AB517,TRUE,_xll.ohTrigger(trigger))</f>
        <v>2.0133276351786953E-3</v>
      </c>
      <c r="AH517" s="43" t="e">
        <f>_xll.qlIndexFixing($X$6,$AB517,TRUE,trigger)</f>
        <v>#NUM!</v>
      </c>
      <c r="AI517" s="45" t="e">
        <f t="shared" si="30"/>
        <v>#NUM!</v>
      </c>
    </row>
    <row r="518" spans="27:35" x14ac:dyDescent="0.2">
      <c r="AA518" s="39" t="s">
        <v>86</v>
      </c>
      <c r="AB518" s="40">
        <f>_xll.qlInterestRateIndexFixingDate($X$21,AC518)</f>
        <v>43010</v>
      </c>
      <c r="AC518" s="40">
        <f>_xll.qlCalendarAdvance(calendar,$AC517,AA518,,,trigger)</f>
        <v>43012</v>
      </c>
      <c r="AD518" s="40">
        <f>_xll.qlInterestRateIndexMaturity($X$21,AC518,)</f>
        <v>43194</v>
      </c>
      <c r="AE518" s="43" t="e">
        <f>_xll.qlTenorBasisValue(TenorBasis6M,AC518,_xll.ohTrigger(trigger,$X$36))</f>
        <v>#NUM!</v>
      </c>
      <c r="AF518" s="82">
        <f t="shared" si="29"/>
        <v>2.0204514628484375E-3</v>
      </c>
      <c r="AG518" s="82">
        <f>_xll.qlIndexFixing($X$21,$AB518,TRUE,_xll.ohTrigger(trigger))</f>
        <v>2.0204514628484375E-3</v>
      </c>
      <c r="AH518" s="43" t="e">
        <f>_xll.qlIndexFixing($X$6,$AB518,TRUE,trigger)</f>
        <v>#NUM!</v>
      </c>
      <c r="AI518" s="45" t="e">
        <f t="shared" si="30"/>
        <v>#NUM!</v>
      </c>
    </row>
    <row r="519" spans="27:35" x14ac:dyDescent="0.2">
      <c r="AA519" s="39" t="s">
        <v>86</v>
      </c>
      <c r="AB519" s="40">
        <f>_xll.qlInterestRateIndexFixingDate($X$21,AC519)</f>
        <v>43011</v>
      </c>
      <c r="AC519" s="40">
        <f>_xll.qlCalendarAdvance(calendar,$AC518,AA519,,,trigger)</f>
        <v>43013</v>
      </c>
      <c r="AD519" s="40">
        <f>_xll.qlInterestRateIndexMaturity($X$21,AC519,)</f>
        <v>43195</v>
      </c>
      <c r="AE519" s="43" t="e">
        <f>_xll.qlTenorBasisValue(TenorBasis6M,AC519,_xll.ohTrigger(trigger,$X$36))</f>
        <v>#NUM!</v>
      </c>
      <c r="AF519" s="82">
        <f t="shared" si="29"/>
        <v>2.0275767082500451E-3</v>
      </c>
      <c r="AG519" s="82">
        <f>_xll.qlIndexFixing($X$21,$AB519,TRUE,_xll.ohTrigger(trigger))</f>
        <v>2.0275767082500451E-3</v>
      </c>
      <c r="AH519" s="43" t="e">
        <f>_xll.qlIndexFixing($X$6,$AB519,TRUE,trigger)</f>
        <v>#NUM!</v>
      </c>
      <c r="AI519" s="45" t="e">
        <f t="shared" si="30"/>
        <v>#NUM!</v>
      </c>
    </row>
    <row r="520" spans="27:35" x14ac:dyDescent="0.2">
      <c r="AA520" s="39" t="s">
        <v>86</v>
      </c>
      <c r="AB520" s="40">
        <f>_xll.qlInterestRateIndexFixingDate($X$21,AC520)</f>
        <v>43012</v>
      </c>
      <c r="AC520" s="40">
        <f>_xll.qlCalendarAdvance(calendar,$AC519,AA520,,,trigger)</f>
        <v>43014</v>
      </c>
      <c r="AD520" s="40">
        <f>_xll.qlInterestRateIndexMaturity($X$21,AC520,)</f>
        <v>43196</v>
      </c>
      <c r="AE520" s="43" t="e">
        <f>_xll.qlTenorBasisValue(TenorBasis6M,AC520,_xll.ohTrigger(trigger,$X$36))</f>
        <v>#NUM!</v>
      </c>
      <c r="AF520" s="82">
        <f t="shared" si="29"/>
        <v>2.0347033713980127E-3</v>
      </c>
      <c r="AG520" s="82">
        <f>_xll.qlIndexFixing($X$21,$AB520,TRUE,_xll.ohTrigger(trigger))</f>
        <v>2.0347033713980127E-3</v>
      </c>
      <c r="AH520" s="43" t="e">
        <f>_xll.qlIndexFixing($X$6,$AB520,TRUE,trigger)</f>
        <v>#NUM!</v>
      </c>
      <c r="AI520" s="45" t="e">
        <f t="shared" si="30"/>
        <v>#NUM!</v>
      </c>
    </row>
    <row r="521" spans="27:35" x14ac:dyDescent="0.2">
      <c r="AA521" s="114" t="s">
        <v>87</v>
      </c>
      <c r="AB521" s="40">
        <f>_xll.qlInterestRateIndexFixingDate($X$21,AC521)</f>
        <v>43019</v>
      </c>
      <c r="AC521" s="40">
        <f>_xll.qlCalendarAdvance(calendar,$AC520,AA521,,,trigger)</f>
        <v>43021</v>
      </c>
      <c r="AD521" s="40">
        <f>_xll.qlInterestRateIndexMaturity($X$21,AC521,)</f>
        <v>43203</v>
      </c>
      <c r="AE521" s="43" t="e">
        <f>_xll.qlTenorBasisValue(TenorBasis6M,AC521,_xll.ohTrigger(trigger,$X$36))</f>
        <v>#NUM!</v>
      </c>
      <c r="AF521" s="82">
        <f t="shared" si="29"/>
        <v>2.084629711610401E-3</v>
      </c>
      <c r="AG521" s="82">
        <f>_xll.qlIndexFixing($X$21,$AB521,TRUE,_xll.ohTrigger(trigger))</f>
        <v>2.084629711610401E-3</v>
      </c>
      <c r="AH521" s="43" t="e">
        <f>_xll.qlIndexFixing($X$6,$AB521,TRUE,trigger)</f>
        <v>#NUM!</v>
      </c>
      <c r="AI521" s="45" t="e">
        <f t="shared" si="30"/>
        <v>#NUM!</v>
      </c>
    </row>
    <row r="522" spans="27:35" x14ac:dyDescent="0.2">
      <c r="AA522" s="114" t="s">
        <v>87</v>
      </c>
      <c r="AB522" s="40">
        <f>_xll.qlInterestRateIndexFixingDate($X$21,AC522)</f>
        <v>43026</v>
      </c>
      <c r="AC522" s="40">
        <f>_xll.qlCalendarAdvance(calendar,$AC521,AA522,,,trigger)</f>
        <v>43028</v>
      </c>
      <c r="AD522" s="40">
        <f>_xll.qlInterestRateIndexMaturity($X$21,AC522,)</f>
        <v>43210</v>
      </c>
      <c r="AE522" s="43" t="e">
        <f>_xll.qlTenorBasisValue(TenorBasis6M,AC522,_xll.ohTrigger(trigger,$X$36))</f>
        <v>#NUM!</v>
      </c>
      <c r="AF522" s="82">
        <f t="shared" si="29"/>
        <v>2.1346255273404354E-3</v>
      </c>
      <c r="AG522" s="82">
        <f>_xll.qlIndexFixing($X$21,$AB522,TRUE,_xll.ohTrigger(trigger))</f>
        <v>2.1346255273404354E-3</v>
      </c>
      <c r="AH522" s="43" t="e">
        <f>_xll.qlIndexFixing($X$6,$AB522,TRUE,trigger)</f>
        <v>#NUM!</v>
      </c>
      <c r="AI522" s="45" t="e">
        <f t="shared" si="30"/>
        <v>#NUM!</v>
      </c>
    </row>
    <row r="523" spans="27:35" x14ac:dyDescent="0.2">
      <c r="AA523" s="114" t="s">
        <v>87</v>
      </c>
      <c r="AB523" s="40">
        <f>_xll.qlInterestRateIndexFixingDate($X$21,AC523)</f>
        <v>43033</v>
      </c>
      <c r="AC523" s="40">
        <f>_xll.qlCalendarAdvance(calendar,$AC522,AA523,,,trigger)</f>
        <v>43035</v>
      </c>
      <c r="AD523" s="40">
        <f>_xll.qlInterestRateIndexMaturity($X$21,AC523,)</f>
        <v>43217</v>
      </c>
      <c r="AE523" s="43" t="e">
        <f>_xll.qlTenorBasisValue(TenorBasis6M,AC523,_xll.ohTrigger(trigger,$X$36))</f>
        <v>#NUM!</v>
      </c>
      <c r="AF523" s="82">
        <f t="shared" si="29"/>
        <v>2.1846908237865958E-3</v>
      </c>
      <c r="AG523" s="82">
        <f>_xll.qlIndexFixing($X$21,$AB523,TRUE,_xll.ohTrigger(trigger))</f>
        <v>2.1846908237865958E-3</v>
      </c>
      <c r="AH523" s="43" t="e">
        <f>_xll.qlIndexFixing($X$6,$AB523,TRUE,trigger)</f>
        <v>#NUM!</v>
      </c>
      <c r="AI523" s="45" t="e">
        <f t="shared" si="30"/>
        <v>#NUM!</v>
      </c>
    </row>
    <row r="524" spans="27:35" x14ac:dyDescent="0.2">
      <c r="AA524" s="114" t="s">
        <v>87</v>
      </c>
      <c r="AB524" s="40">
        <f>_xll.qlInterestRateIndexFixingDate($X$21,AC524)</f>
        <v>43040</v>
      </c>
      <c r="AC524" s="40">
        <f>_xll.qlCalendarAdvance(calendar,$AC523,AA524,,,trigger)</f>
        <v>43042</v>
      </c>
      <c r="AD524" s="40">
        <f>_xll.qlInterestRateIndexMaturity($X$21,AC524,)</f>
        <v>43223</v>
      </c>
      <c r="AE524" s="43" t="e">
        <f>_xll.qlTenorBasisValue(TenorBasis6M,AC524,_xll.ohTrigger(trigger,$X$36))</f>
        <v>#NUM!</v>
      </c>
      <c r="AF524" s="82">
        <f t="shared" si="29"/>
        <v>2.2312142763250722E-3</v>
      </c>
      <c r="AG524" s="82">
        <f>_xll.qlIndexFixing($X$21,$AB524,TRUE,_xll.ohTrigger(trigger))</f>
        <v>2.2312142763250722E-3</v>
      </c>
      <c r="AH524" s="43" t="e">
        <f>_xll.qlIndexFixing($X$6,$AB524,TRUE,trigger)</f>
        <v>#NUM!</v>
      </c>
      <c r="AI524" s="45" t="e">
        <f t="shared" si="30"/>
        <v>#NUM!</v>
      </c>
    </row>
    <row r="525" spans="27:35" x14ac:dyDescent="0.2">
      <c r="AA525" s="114" t="s">
        <v>87</v>
      </c>
      <c r="AB525" s="40">
        <f>_xll.qlInterestRateIndexFixingDate($X$21,AC525)</f>
        <v>43047</v>
      </c>
      <c r="AC525" s="40">
        <f>_xll.qlCalendarAdvance(calendar,$AC524,AA525,,,trigger)</f>
        <v>43049</v>
      </c>
      <c r="AD525" s="40">
        <f>_xll.qlInterestRateIndexMaturity($X$21,AC525,)</f>
        <v>43230</v>
      </c>
      <c r="AE525" s="43" t="e">
        <f>_xll.qlTenorBasisValue(TenorBasis6M,AC525,_xll.ohTrigger(trigger,$X$36))</f>
        <v>#NUM!</v>
      </c>
      <c r="AF525" s="82">
        <f t="shared" si="29"/>
        <v>2.2814132710240196E-3</v>
      </c>
      <c r="AG525" s="82">
        <f>_xll.qlIndexFixing($X$21,$AB525,TRUE,_xll.ohTrigger(trigger))</f>
        <v>2.2814132710240196E-3</v>
      </c>
      <c r="AH525" s="43" t="e">
        <f>_xll.qlIndexFixing($X$6,$AB525,TRUE,trigger)</f>
        <v>#NUM!</v>
      </c>
      <c r="AI525" s="45" t="e">
        <f t="shared" si="30"/>
        <v>#NUM!</v>
      </c>
    </row>
    <row r="526" spans="27:35" x14ac:dyDescent="0.2">
      <c r="AA526" s="114" t="s">
        <v>87</v>
      </c>
      <c r="AB526" s="40">
        <f>_xll.qlInterestRateIndexFixingDate($X$21,AC526)</f>
        <v>43054</v>
      </c>
      <c r="AC526" s="40">
        <f>_xll.qlCalendarAdvance(calendar,$AC525,AA526,,,trigger)</f>
        <v>43056</v>
      </c>
      <c r="AD526" s="40">
        <f>_xll.qlInterestRateIndexMaturity($X$21,AC526,)</f>
        <v>43237</v>
      </c>
      <c r="AE526" s="43" t="e">
        <f>_xll.qlTenorBasisValue(TenorBasis6M,AC526,_xll.ohTrigger(trigger,$X$36))</f>
        <v>#NUM!</v>
      </c>
      <c r="AF526" s="82">
        <f t="shared" si="29"/>
        <v>2.3316817542647383E-3</v>
      </c>
      <c r="AG526" s="82">
        <f>_xll.qlIndexFixing($X$21,$AB526,TRUE,_xll.ohTrigger(trigger))</f>
        <v>2.3316817542647383E-3</v>
      </c>
      <c r="AH526" s="43" t="e">
        <f>_xll.qlIndexFixing($X$6,$AB526,TRUE,trigger)</f>
        <v>#NUM!</v>
      </c>
      <c r="AI526" s="45" t="e">
        <f t="shared" si="30"/>
        <v>#NUM!</v>
      </c>
    </row>
    <row r="527" spans="27:35" x14ac:dyDescent="0.2">
      <c r="AA527" s="114" t="s">
        <v>87</v>
      </c>
      <c r="AB527" s="40">
        <f>_xll.qlInterestRateIndexFixingDate($X$21,AC527)</f>
        <v>43061</v>
      </c>
      <c r="AC527" s="40">
        <f>_xll.qlCalendarAdvance(calendar,$AC526,AA527,,,trigger)</f>
        <v>43063</v>
      </c>
      <c r="AD527" s="40">
        <f>_xll.qlInterestRateIndexMaturity($X$21,AC527,)</f>
        <v>43244</v>
      </c>
      <c r="AE527" s="43" t="e">
        <f>_xll.qlTenorBasisValue(TenorBasis6M,AC527,_xll.ohTrigger(trigger,$X$36))</f>
        <v>#NUM!</v>
      </c>
      <c r="AF527" s="82">
        <f t="shared" si="29"/>
        <v>2.3820197312457224E-3</v>
      </c>
      <c r="AG527" s="82">
        <f>_xll.qlIndexFixing($X$21,$AB527,TRUE,_xll.ohTrigger(trigger))</f>
        <v>2.3820197312457224E-3</v>
      </c>
      <c r="AH527" s="43" t="e">
        <f>_xll.qlIndexFixing($X$6,$AB527,TRUE,trigger)</f>
        <v>#NUM!</v>
      </c>
      <c r="AI527" s="45" t="e">
        <f t="shared" si="30"/>
        <v>#NUM!</v>
      </c>
    </row>
    <row r="528" spans="27:35" x14ac:dyDescent="0.2">
      <c r="AA528" s="114" t="s">
        <v>87</v>
      </c>
      <c r="AB528" s="40">
        <f>_xll.qlInterestRateIndexFixingDate($X$21,AC528)</f>
        <v>43068</v>
      </c>
      <c r="AC528" s="40">
        <f>_xll.qlCalendarAdvance(calendar,$AC527,AA528,,,trigger)</f>
        <v>43070</v>
      </c>
      <c r="AD528" s="40">
        <f>_xll.qlInterestRateIndexMaturity($X$21,AC528,)</f>
        <v>43252</v>
      </c>
      <c r="AE528" s="43" t="e">
        <f>_xll.qlTenorBasisValue(TenorBasis6M,AC528,_xll.ohTrigger(trigger,$X$36))</f>
        <v>#NUM!</v>
      </c>
      <c r="AF528" s="82">
        <f t="shared" si="29"/>
        <v>2.4360596992396861E-3</v>
      </c>
      <c r="AG528" s="82">
        <f>_xll.qlIndexFixing($X$21,$AB528,TRUE,_xll.ohTrigger(trigger))</f>
        <v>2.4360596992396861E-3</v>
      </c>
      <c r="AH528" s="43" t="e">
        <f>_xll.qlIndexFixing($X$6,$AB528,TRUE,trigger)</f>
        <v>#NUM!</v>
      </c>
      <c r="AI528" s="45" t="e">
        <f t="shared" si="30"/>
        <v>#NUM!</v>
      </c>
    </row>
    <row r="529" spans="27:35" x14ac:dyDescent="0.2">
      <c r="AA529" s="114" t="s">
        <v>87</v>
      </c>
      <c r="AB529" s="40">
        <f>_xll.qlInterestRateIndexFixingDate($X$21,AC529)</f>
        <v>43075</v>
      </c>
      <c r="AC529" s="40">
        <f>_xll.qlCalendarAdvance(calendar,$AC528,AA529,,,trigger)</f>
        <v>43077</v>
      </c>
      <c r="AD529" s="40">
        <f>_xll.qlInterestRateIndexMaturity($X$21,AC529,)</f>
        <v>43259</v>
      </c>
      <c r="AE529" s="43" t="e">
        <f>_xll.qlTenorBasisValue(TenorBasis6M,AC529,_xll.ohTrigger(trigger,$X$36))</f>
        <v>#NUM!</v>
      </c>
      <c r="AF529" s="82">
        <f t="shared" si="29"/>
        <v>2.4865419895723001E-3</v>
      </c>
      <c r="AG529" s="82">
        <f>_xll.qlIndexFixing($X$21,$AB529,TRUE,_xll.ohTrigger(trigger))</f>
        <v>2.4865419895723001E-3</v>
      </c>
      <c r="AH529" s="43" t="e">
        <f>_xll.qlIndexFixing($X$6,$AB529,TRUE,trigger)</f>
        <v>#NUM!</v>
      </c>
      <c r="AI529" s="45" t="e">
        <f t="shared" si="30"/>
        <v>#NUM!</v>
      </c>
    </row>
    <row r="530" spans="27:35" x14ac:dyDescent="0.2">
      <c r="AA530" s="114" t="s">
        <v>87</v>
      </c>
      <c r="AB530" s="40">
        <f>_xll.qlInterestRateIndexFixingDate($X$21,AC530)</f>
        <v>43082</v>
      </c>
      <c r="AC530" s="40">
        <f>_xll.qlCalendarAdvance(calendar,$AC529,AA530,,,trigger)</f>
        <v>43084</v>
      </c>
      <c r="AD530" s="40">
        <f>_xll.qlInterestRateIndexMaturity($X$21,AC530,)</f>
        <v>43266</v>
      </c>
      <c r="AE530" s="43" t="e">
        <f>_xll.qlTenorBasisValue(TenorBasis6M,AC530,_xll.ohTrigger(trigger,$X$36))</f>
        <v>#NUM!</v>
      </c>
      <c r="AF530" s="82">
        <f t="shared" si="29"/>
        <v>2.5370937972185774E-3</v>
      </c>
      <c r="AG530" s="82">
        <f>_xll.qlIndexFixing($X$21,$AB530,TRUE,_xll.ohTrigger(trigger))</f>
        <v>2.5370937972185774E-3</v>
      </c>
      <c r="AH530" s="43" t="e">
        <f>_xll.qlIndexFixing($X$6,$AB530,TRUE,trigger)</f>
        <v>#NUM!</v>
      </c>
      <c r="AI530" s="45" t="e">
        <f t="shared" si="30"/>
        <v>#NUM!</v>
      </c>
    </row>
    <row r="531" spans="27:35" x14ac:dyDescent="0.2">
      <c r="AA531" s="114" t="s">
        <v>87</v>
      </c>
      <c r="AB531" s="40">
        <f>_xll.qlInterestRateIndexFixingDate($X$21,AC531)</f>
        <v>43089</v>
      </c>
      <c r="AC531" s="40">
        <f>_xll.qlCalendarAdvance(calendar,$AC530,AA531,,,trigger)</f>
        <v>43091</v>
      </c>
      <c r="AD531" s="40">
        <f>_xll.qlInterestRateIndexMaturity($X$21,AC531,)</f>
        <v>43273</v>
      </c>
      <c r="AE531" s="43" t="e">
        <f>_xll.qlTenorBasisValue(TenorBasis6M,AC531,_xll.ohTrigger(trigger,$X$36))</f>
        <v>#NUM!</v>
      </c>
      <c r="AF531" s="82">
        <f t="shared" si="29"/>
        <v>2.5877151274362915E-3</v>
      </c>
      <c r="AG531" s="82">
        <f>_xll.qlIndexFixing($X$21,$AB531,TRUE,_xll.ohTrigger(trigger))</f>
        <v>2.5877151274362915E-3</v>
      </c>
      <c r="AH531" s="43" t="e">
        <f>_xll.qlIndexFixing($X$6,$AB531,TRUE,trigger)</f>
        <v>#NUM!</v>
      </c>
      <c r="AI531" s="45" t="e">
        <f t="shared" si="30"/>
        <v>#NUM!</v>
      </c>
    </row>
    <row r="532" spans="27:35" x14ac:dyDescent="0.2">
      <c r="AA532" s="114" t="s">
        <v>87</v>
      </c>
      <c r="AB532" s="40">
        <f>_xll.qlInterestRateIndexFixingDate($X$21,AC532)</f>
        <v>43096</v>
      </c>
      <c r="AC532" s="40">
        <f>_xll.qlCalendarAdvance(calendar,$AC531,AA532,,,trigger)</f>
        <v>43098</v>
      </c>
      <c r="AD532" s="40">
        <f>_xll.qlInterestRateIndexMaturity($X$21,AC532,)</f>
        <v>43280</v>
      </c>
      <c r="AE532" s="43" t="e">
        <f>_xll.qlTenorBasisValue(TenorBasis6M,AC532,_xll.ohTrigger(trigger,$X$36))</f>
        <v>#NUM!</v>
      </c>
      <c r="AF532" s="82">
        <f t="shared" si="29"/>
        <v>2.6384059854906799E-3</v>
      </c>
      <c r="AG532" s="82">
        <f>_xll.qlIndexFixing($X$21,$AB532,TRUE,_xll.ohTrigger(trigger))</f>
        <v>2.6384059854906799E-3</v>
      </c>
      <c r="AH532" s="43" t="e">
        <f>_xll.qlIndexFixing($X$6,$AB532,TRUE,trigger)</f>
        <v>#NUM!</v>
      </c>
      <c r="AI532" s="45" t="e">
        <f t="shared" si="30"/>
        <v>#NUM!</v>
      </c>
    </row>
    <row r="533" spans="27:35" x14ac:dyDescent="0.2">
      <c r="AA533" s="114" t="s">
        <v>87</v>
      </c>
      <c r="AB533" s="40">
        <f>_xll.qlInterestRateIndexFixingDate($X$21,AC533)</f>
        <v>43103</v>
      </c>
      <c r="AC533" s="40">
        <f>_xll.qlCalendarAdvance(calendar,$AC532,AA533,,,trigger)</f>
        <v>43105</v>
      </c>
      <c r="AD533" s="40">
        <f>_xll.qlInterestRateIndexMaturity($X$21,AC533,)</f>
        <v>43286</v>
      </c>
      <c r="AE533" s="43" t="e">
        <f>_xll.qlTenorBasisValue(TenorBasis6M,AC533,_xll.ohTrigger(trigger,$X$36))</f>
        <v>#NUM!</v>
      </c>
      <c r="AF533" s="82">
        <f t="shared" si="29"/>
        <v>2.6855072537268917E-3</v>
      </c>
      <c r="AG533" s="82">
        <f>_xll.qlIndexFixing($X$21,$AB533,TRUE,_xll.ohTrigger(trigger))</f>
        <v>2.6855072537268917E-3</v>
      </c>
      <c r="AH533" s="43" t="e">
        <f>_xll.qlIndexFixing($X$6,$AB533,TRUE,trigger)</f>
        <v>#NUM!</v>
      </c>
      <c r="AI533" s="45" t="e">
        <f t="shared" si="30"/>
        <v>#NUM!</v>
      </c>
    </row>
    <row r="534" spans="27:35" x14ac:dyDescent="0.2">
      <c r="AA534" s="114" t="s">
        <v>87</v>
      </c>
      <c r="AB534" s="40">
        <f>_xll.qlInterestRateIndexFixingDate($X$21,AC534)</f>
        <v>43110</v>
      </c>
      <c r="AC534" s="40">
        <f>_xll.qlCalendarAdvance(calendar,$AC533,AA534,,,trigger)</f>
        <v>43112</v>
      </c>
      <c r="AD534" s="40">
        <f>_xll.qlInterestRateIndexMaturity($X$21,AC534,)</f>
        <v>43293</v>
      </c>
      <c r="AE534" s="43" t="e">
        <f>_xll.qlTenorBasisValue(TenorBasis6M,AC534,_xll.ohTrigger(trigger,$X$36))</f>
        <v>#NUM!</v>
      </c>
      <c r="AF534" s="82">
        <f t="shared" si="29"/>
        <v>2.7363318330676078E-3</v>
      </c>
      <c r="AG534" s="82">
        <f>_xll.qlIndexFixing($X$21,$AB534,TRUE,_xll.ohTrigger(trigger))</f>
        <v>2.7363318330676078E-3</v>
      </c>
      <c r="AH534" s="43" t="e">
        <f>_xll.qlIndexFixing($X$6,$AB534,TRUE,trigger)</f>
        <v>#NUM!</v>
      </c>
      <c r="AI534" s="45" t="e">
        <f t="shared" si="30"/>
        <v>#NUM!</v>
      </c>
    </row>
    <row r="535" spans="27:35" x14ac:dyDescent="0.2">
      <c r="AA535" s="114" t="s">
        <v>87</v>
      </c>
      <c r="AB535" s="40">
        <f>_xll.qlInterestRateIndexFixingDate($X$21,AC535)</f>
        <v>43117</v>
      </c>
      <c r="AC535" s="40">
        <f>_xll.qlCalendarAdvance(calendar,$AC534,AA535,,,trigger)</f>
        <v>43119</v>
      </c>
      <c r="AD535" s="40">
        <f>_xll.qlInterestRateIndexMaturity($X$21,AC535,)</f>
        <v>43300</v>
      </c>
      <c r="AE535" s="43" t="e">
        <f>_xll.qlTenorBasisValue(TenorBasis6M,AC535,_xll.ohTrigger(trigger,$X$36))</f>
        <v>#NUM!</v>
      </c>
      <c r="AF535" s="82">
        <f t="shared" si="29"/>
        <v>2.7872259479993105E-3</v>
      </c>
      <c r="AG535" s="82">
        <f>_xll.qlIndexFixing($X$21,$AB535,TRUE,_xll.ohTrigger(trigger))</f>
        <v>2.7872259479993105E-3</v>
      </c>
      <c r="AH535" s="43" t="e">
        <f>_xll.qlIndexFixing($X$6,$AB535,TRUE,trigger)</f>
        <v>#NUM!</v>
      </c>
      <c r="AI535" s="45" t="e">
        <f t="shared" si="30"/>
        <v>#NUM!</v>
      </c>
    </row>
    <row r="536" spans="27:35" x14ac:dyDescent="0.2">
      <c r="AA536" s="114" t="s">
        <v>87</v>
      </c>
      <c r="AB536" s="40">
        <f>_xll.qlInterestRateIndexFixingDate($X$21,AC536)</f>
        <v>43124</v>
      </c>
      <c r="AC536" s="40">
        <f>_xll.qlCalendarAdvance(calendar,$AC535,AA536,,,trigger)</f>
        <v>43126</v>
      </c>
      <c r="AD536" s="40">
        <f>_xll.qlInterestRateIndexMaturity($X$21,AC536,)</f>
        <v>43307</v>
      </c>
      <c r="AE536" s="43" t="e">
        <f>_xll.qlTenorBasisValue(TenorBasis6M,AC536,_xll.ohTrigger(trigger,$X$36))</f>
        <v>#NUM!</v>
      </c>
      <c r="AF536" s="82">
        <f t="shared" si="29"/>
        <v>2.8381896037889473E-3</v>
      </c>
      <c r="AG536" s="82">
        <f>_xll.qlIndexFixing($X$21,$AB536,TRUE,_xll.ohTrigger(trigger))</f>
        <v>2.8381896037889473E-3</v>
      </c>
      <c r="AH536" s="43" t="e">
        <f>_xll.qlIndexFixing($X$6,$AB536,TRUE,trigger)</f>
        <v>#NUM!</v>
      </c>
      <c r="AI536" s="45" t="e">
        <f t="shared" si="30"/>
        <v>#NUM!</v>
      </c>
    </row>
    <row r="537" spans="27:35" x14ac:dyDescent="0.2">
      <c r="AA537" s="114" t="s">
        <v>87</v>
      </c>
      <c r="AB537" s="40">
        <f>_xll.qlInterestRateIndexFixingDate($X$21,AC537)</f>
        <v>43131</v>
      </c>
      <c r="AC537" s="40">
        <f>_xll.qlCalendarAdvance(calendar,$AC536,AA537,,,trigger)</f>
        <v>43133</v>
      </c>
      <c r="AD537" s="40">
        <f>_xll.qlInterestRateIndexMaturity($X$21,AC537,)</f>
        <v>43314</v>
      </c>
      <c r="AE537" s="43" t="e">
        <f>_xll.qlTenorBasisValue(TenorBasis6M,AC537,_xll.ohTrigger(trigger,$X$36))</f>
        <v>#NUM!</v>
      </c>
      <c r="AF537" s="82">
        <f t="shared" si="29"/>
        <v>2.8892228057065565E-3</v>
      </c>
      <c r="AG537" s="82">
        <f>_xll.qlIndexFixing($X$21,$AB537,TRUE,_xll.ohTrigger(trigger))</f>
        <v>2.8892228057065565E-3</v>
      </c>
      <c r="AH537" s="43" t="e">
        <f>_xll.qlIndexFixing($X$6,$AB537,TRUE,trigger)</f>
        <v>#NUM!</v>
      </c>
      <c r="AI537" s="45" t="e">
        <f t="shared" si="30"/>
        <v>#NUM!</v>
      </c>
    </row>
    <row r="538" spans="27:35" x14ac:dyDescent="0.2">
      <c r="AA538" s="114" t="s">
        <v>87</v>
      </c>
      <c r="AB538" s="40">
        <f>_xll.qlInterestRateIndexFixingDate($X$21,AC538)</f>
        <v>43138</v>
      </c>
      <c r="AC538" s="40">
        <f>_xll.qlCalendarAdvance(calendar,$AC537,AA538,,,trigger)</f>
        <v>43140</v>
      </c>
      <c r="AD538" s="40">
        <f>_xll.qlInterestRateIndexMaturity($X$21,AC538,)</f>
        <v>43321</v>
      </c>
      <c r="AE538" s="43" t="e">
        <f>_xll.qlTenorBasisValue(TenorBasis6M,AC538,_xll.ohTrigger(trigger,$X$36))</f>
        <v>#NUM!</v>
      </c>
      <c r="AF538" s="82">
        <f t="shared" si="29"/>
        <v>2.9403255590305681E-3</v>
      </c>
      <c r="AG538" s="82">
        <f>_xll.qlIndexFixing($X$21,$AB538,TRUE,_xll.ohTrigger(trigger))</f>
        <v>2.9403255590305681E-3</v>
      </c>
      <c r="AH538" s="43" t="e">
        <f>_xll.qlIndexFixing($X$6,$AB538,TRUE,trigger)</f>
        <v>#NUM!</v>
      </c>
      <c r="AI538" s="45" t="e">
        <f t="shared" si="30"/>
        <v>#NUM!</v>
      </c>
    </row>
    <row r="539" spans="27:35" x14ac:dyDescent="0.2">
      <c r="AA539" s="114" t="s">
        <v>87</v>
      </c>
      <c r="AB539" s="40">
        <f>_xll.qlInterestRateIndexFixingDate($X$21,AC539)</f>
        <v>43145</v>
      </c>
      <c r="AC539" s="40">
        <f>_xll.qlCalendarAdvance(calendar,$AC538,AA539,,,trigger)</f>
        <v>43147</v>
      </c>
      <c r="AD539" s="40">
        <f>_xll.qlInterestRateIndexMaturity($X$21,AC539,)</f>
        <v>43328</v>
      </c>
      <c r="AE539" s="43" t="e">
        <f>_xll.qlTenorBasisValue(TenorBasis6M,AC539,_xll.ohTrigger(trigger,$X$36))</f>
        <v>#NUM!</v>
      </c>
      <c r="AF539" s="82">
        <f t="shared" si="29"/>
        <v>2.991497869048244E-3</v>
      </c>
      <c r="AG539" s="82">
        <f>_xll.qlIndexFixing($X$21,$AB539,TRUE,_xll.ohTrigger(trigger))</f>
        <v>2.991497869048244E-3</v>
      </c>
      <c r="AH539" s="43" t="e">
        <f>_xll.qlIndexFixing($X$6,$AB539,TRUE,trigger)</f>
        <v>#NUM!</v>
      </c>
      <c r="AI539" s="45" t="e">
        <f t="shared" si="30"/>
        <v>#NUM!</v>
      </c>
    </row>
    <row r="540" spans="27:35" x14ac:dyDescent="0.2">
      <c r="AA540" s="114" t="s">
        <v>87</v>
      </c>
      <c r="AB540" s="40">
        <f>_xll.qlInterestRateIndexFixingDate($X$21,AC540)</f>
        <v>43152</v>
      </c>
      <c r="AC540" s="40">
        <f>_xll.qlCalendarAdvance(calendar,$AC539,AA540,,,trigger)</f>
        <v>43154</v>
      </c>
      <c r="AD540" s="40">
        <f>_xll.qlInterestRateIndexMaturity($X$21,AC540,)</f>
        <v>43335</v>
      </c>
      <c r="AE540" s="43" t="e">
        <f>_xll.qlTenorBasisValue(TenorBasis6M,AC540,_xll.ohTrigger(trigger,$X$36))</f>
        <v>#NUM!</v>
      </c>
      <c r="AF540" s="82">
        <f t="shared" si="29"/>
        <v>3.0427397410521463E-3</v>
      </c>
      <c r="AG540" s="82">
        <f>_xll.qlIndexFixing($X$21,$AB540,TRUE,_xll.ohTrigger(trigger))</f>
        <v>3.0427397410521463E-3</v>
      </c>
      <c r="AH540" s="43" t="e">
        <f>_xll.qlIndexFixing($X$6,$AB540,TRUE,trigger)</f>
        <v>#NUM!</v>
      </c>
      <c r="AI540" s="45" t="e">
        <f t="shared" si="30"/>
        <v>#NUM!</v>
      </c>
    </row>
    <row r="541" spans="27:35" x14ac:dyDescent="0.2">
      <c r="AA541" s="114" t="s">
        <v>87</v>
      </c>
      <c r="AB541" s="40">
        <f>_xll.qlInterestRateIndexFixingDate($X$21,AC541)</f>
        <v>43159</v>
      </c>
      <c r="AC541" s="40">
        <f>_xll.qlCalendarAdvance(calendar,$AC540,AA541,,,trigger)</f>
        <v>43161</v>
      </c>
      <c r="AD541" s="40">
        <f>_xll.qlInterestRateIndexMaturity($X$21,AC541,)</f>
        <v>43346</v>
      </c>
      <c r="AE541" s="43" t="e">
        <f>_xll.qlTenorBasisValue(TenorBasis6M,AC541,_xll.ohTrigger(trigger,$X$36))</f>
        <v>#NUM!</v>
      </c>
      <c r="AF541" s="82">
        <f t="shared" si="29"/>
        <v>3.1088629992030935E-3</v>
      </c>
      <c r="AG541" s="82">
        <f>_xll.qlIndexFixing($X$21,$AB541,TRUE,_xll.ohTrigger(trigger))</f>
        <v>3.1088629992030935E-3</v>
      </c>
      <c r="AH541" s="43" t="e">
        <f>_xll.qlIndexFixing($X$6,$AB541,TRUE,trigger)</f>
        <v>#NUM!</v>
      </c>
      <c r="AI541" s="45" t="e">
        <f t="shared" si="30"/>
        <v>#NUM!</v>
      </c>
    </row>
    <row r="542" spans="27:35" x14ac:dyDescent="0.2">
      <c r="AA542" s="114" t="s">
        <v>87</v>
      </c>
      <c r="AB542" s="40">
        <f>_xll.qlInterestRateIndexFixingDate($X$21,AC542)</f>
        <v>43166</v>
      </c>
      <c r="AC542" s="40">
        <f>_xll.qlCalendarAdvance(calendar,$AC541,AA542,,,trigger)</f>
        <v>43168</v>
      </c>
      <c r="AD542" s="40">
        <f>_xll.qlInterestRateIndexMaturity($X$21,AC542,)</f>
        <v>43353</v>
      </c>
      <c r="AE542" s="43" t="e">
        <f>_xll.qlTenorBasisValue(TenorBasis6M,AC542,_xll.ohTrigger(trigger,$X$36))</f>
        <v>#NUM!</v>
      </c>
      <c r="AF542" s="82">
        <f t="shared" si="29"/>
        <v>3.1602656809487707E-3</v>
      </c>
      <c r="AG542" s="82">
        <f>_xll.qlIndexFixing($X$21,$AB542,TRUE,_xll.ohTrigger(trigger))</f>
        <v>3.1602656809487707E-3</v>
      </c>
      <c r="AH542" s="43" t="e">
        <f>_xll.qlIndexFixing($X$6,$AB542,TRUE,trigger)</f>
        <v>#NUM!</v>
      </c>
      <c r="AI542" s="45" t="e">
        <f t="shared" si="30"/>
        <v>#NUM!</v>
      </c>
    </row>
    <row r="543" spans="27:35" x14ac:dyDescent="0.2">
      <c r="AA543" s="114" t="s">
        <v>87</v>
      </c>
      <c r="AB543" s="40">
        <f>_xll.qlInterestRateIndexFixingDate($X$21,AC543)</f>
        <v>43173</v>
      </c>
      <c r="AC543" s="40">
        <f>_xll.qlCalendarAdvance(calendar,$AC542,AA543,,,trigger)</f>
        <v>43175</v>
      </c>
      <c r="AD543" s="40">
        <f>_xll.qlInterestRateIndexMaturity($X$21,AC543,)</f>
        <v>43360</v>
      </c>
      <c r="AE543" s="43" t="e">
        <f>_xll.qlTenorBasisValue(TenorBasis6M,AC543,_xll.ohTrigger(trigger,$X$36))</f>
        <v>#NUM!</v>
      </c>
      <c r="AF543" s="82">
        <f t="shared" si="29"/>
        <v>3.2117379739193402E-3</v>
      </c>
      <c r="AG543" s="82">
        <f>_xll.qlIndexFixing($X$21,$AB543,TRUE,_xll.ohTrigger(trigger))</f>
        <v>3.2117379739193402E-3</v>
      </c>
      <c r="AH543" s="43" t="e">
        <f>_xll.qlIndexFixing($X$6,$AB543,TRUE,trigger)</f>
        <v>#NUM!</v>
      </c>
      <c r="AI543" s="45" t="e">
        <f t="shared" si="30"/>
        <v>#NUM!</v>
      </c>
    </row>
    <row r="544" spans="27:35" x14ac:dyDescent="0.2">
      <c r="AA544" s="114" t="s">
        <v>87</v>
      </c>
      <c r="AB544" s="40">
        <f>_xll.qlInterestRateIndexFixingDate($X$21,AC544)</f>
        <v>43180</v>
      </c>
      <c r="AC544" s="40">
        <f>_xll.qlCalendarAdvance(calendar,$AC543,AA544,,,trigger)</f>
        <v>43182</v>
      </c>
      <c r="AD544" s="40">
        <f>_xll.qlInterestRateIndexMaturity($X$21,AC544,)</f>
        <v>43367</v>
      </c>
      <c r="AE544" s="43" t="e">
        <f>_xll.qlTenorBasisValue(TenorBasis6M,AC544,_xll.ohTrigger(trigger,$X$36))</f>
        <v>#NUM!</v>
      </c>
      <c r="AF544" s="82">
        <f t="shared" si="29"/>
        <v>3.2632798835573675E-3</v>
      </c>
      <c r="AG544" s="82">
        <f>_xll.qlIndexFixing($X$21,$AB544,TRUE,_xll.ohTrigger(trigger))</f>
        <v>3.2632798835573675E-3</v>
      </c>
      <c r="AH544" s="43" t="e">
        <f>_xll.qlIndexFixing($X$6,$AB544,TRUE,trigger)</f>
        <v>#NUM!</v>
      </c>
      <c r="AI544" s="45" t="e">
        <f t="shared" si="30"/>
        <v>#NUM!</v>
      </c>
    </row>
    <row r="545" spans="27:35" x14ac:dyDescent="0.2">
      <c r="AA545" s="114" t="s">
        <v>87</v>
      </c>
      <c r="AB545" s="40">
        <f>_xll.qlInterestRateIndexFixingDate($X$21,AC545)</f>
        <v>43187</v>
      </c>
      <c r="AC545" s="40">
        <f>_xll.qlCalendarAdvance(calendar,$AC544,AA545,,,trigger)</f>
        <v>43193</v>
      </c>
      <c r="AD545" s="40">
        <f>_xll.qlInterestRateIndexMaturity($X$21,AC545,)</f>
        <v>43376</v>
      </c>
      <c r="AE545" s="43" t="e">
        <f>_xll.qlTenorBasisValue(TenorBasis6M,AC545,_xll.ohTrigger(trigger,$X$36))</f>
        <v>#NUM!</v>
      </c>
      <c r="AF545" s="82">
        <f t="shared" si="29"/>
        <v>3.3369583234909945E-3</v>
      </c>
      <c r="AG545" s="82">
        <f>_xll.qlIndexFixing($X$21,$AB545,TRUE,_xll.ohTrigger(trigger))</f>
        <v>3.3369583234909945E-3</v>
      </c>
      <c r="AH545" s="43" t="e">
        <f>_xll.qlIndexFixing($X$6,$AB545,TRUE,trigger)</f>
        <v>#NUM!</v>
      </c>
      <c r="AI545" s="45" t="e">
        <f t="shared" si="30"/>
        <v>#NUM!</v>
      </c>
    </row>
    <row r="546" spans="27:35" x14ac:dyDescent="0.2">
      <c r="AA546" s="114" t="s">
        <v>87</v>
      </c>
      <c r="AB546" s="40">
        <f>_xll.qlInterestRateIndexFixingDate($X$21,AC546)</f>
        <v>43196</v>
      </c>
      <c r="AC546" s="40">
        <f>_xll.qlCalendarAdvance(calendar,$AC545,AA546,,,trigger)</f>
        <v>43200</v>
      </c>
      <c r="AD546" s="40">
        <f>_xll.qlInterestRateIndexMaturity($X$21,AC546,)</f>
        <v>43383</v>
      </c>
      <c r="AE546" s="43" t="e">
        <f>_xll.qlTenorBasisValue(TenorBasis6M,AC546,_xll.ohTrigger(trigger,$X$36))</f>
        <v>#NUM!</v>
      </c>
      <c r="AF546" s="82">
        <f t="shared" si="29"/>
        <v>3.388668683024123E-3</v>
      </c>
      <c r="AG546" s="82">
        <f>_xll.qlIndexFixing($X$21,$AB546,TRUE,_xll.ohTrigger(trigger))</f>
        <v>3.388668683024123E-3</v>
      </c>
      <c r="AH546" s="43" t="e">
        <f>_xll.qlIndexFixing($X$6,$AB546,TRUE,trigger)</f>
        <v>#NUM!</v>
      </c>
      <c r="AI546" s="45" t="e">
        <f t="shared" si="30"/>
        <v>#NUM!</v>
      </c>
    </row>
    <row r="547" spans="27:35" x14ac:dyDescent="0.2">
      <c r="AA547" s="114" t="s">
        <v>87</v>
      </c>
      <c r="AB547" s="40">
        <f>_xll.qlInterestRateIndexFixingDate($X$21,AC547)</f>
        <v>43203</v>
      </c>
      <c r="AC547" s="40">
        <f>_xll.qlCalendarAdvance(calendar,$AC546,AA547,,,trigger)</f>
        <v>43207</v>
      </c>
      <c r="AD547" s="40">
        <f>_xll.qlInterestRateIndexMaturity($X$21,AC547,)</f>
        <v>43390</v>
      </c>
      <c r="AE547" s="43" t="e">
        <f>_xll.qlTenorBasisValue(TenorBasis6M,AC547,_xll.ohTrigger(trigger,$X$36))</f>
        <v>#NUM!</v>
      </c>
      <c r="AF547" s="82">
        <f t="shared" si="29"/>
        <v>3.4404501554987973E-3</v>
      </c>
      <c r="AG547" s="82">
        <f>_xll.qlIndexFixing($X$21,$AB547,TRUE,_xll.ohTrigger(trigger))</f>
        <v>3.4404501554987973E-3</v>
      </c>
      <c r="AH547" s="43" t="e">
        <f>_xll.qlIndexFixing($X$6,$AB547,TRUE,trigger)</f>
        <v>#NUM!</v>
      </c>
      <c r="AI547" s="45" t="e">
        <f t="shared" si="30"/>
        <v>#NUM!</v>
      </c>
    </row>
    <row r="548" spans="27:35" x14ac:dyDescent="0.2">
      <c r="AA548" s="114" t="s">
        <v>87</v>
      </c>
      <c r="AB548" s="40">
        <f>_xll.qlInterestRateIndexFixingDate($X$21,AC548)</f>
        <v>43210</v>
      </c>
      <c r="AC548" s="40">
        <f>_xll.qlCalendarAdvance(calendar,$AC547,AA548,,,trigger)</f>
        <v>43214</v>
      </c>
      <c r="AD548" s="40">
        <f>_xll.qlInterestRateIndexMaturity($X$21,AC548,)</f>
        <v>43397</v>
      </c>
      <c r="AE548" s="43" t="e">
        <f>_xll.qlTenorBasisValue(TenorBasis6M,AC548,_xll.ohTrigger(trigger,$X$36))</f>
        <v>#NUM!</v>
      </c>
      <c r="AF548" s="82">
        <f t="shared" si="29"/>
        <v>3.4923040534698916E-3</v>
      </c>
      <c r="AG548" s="82">
        <f>_xll.qlIndexFixing($X$21,$AB548,TRUE,_xll.ohTrigger(trigger))</f>
        <v>3.4923040534698916E-3</v>
      </c>
      <c r="AH548" s="43" t="e">
        <f>_xll.qlIndexFixing($X$6,$AB548,TRUE,trigger)</f>
        <v>#NUM!</v>
      </c>
      <c r="AI548" s="45" t="e">
        <f t="shared" si="30"/>
        <v>#NUM!</v>
      </c>
    </row>
    <row r="549" spans="27:35" x14ac:dyDescent="0.2">
      <c r="AA549" s="114" t="s">
        <v>87</v>
      </c>
      <c r="AB549" s="40">
        <f>_xll.qlInterestRateIndexFixingDate($X$21,AC549)</f>
        <v>43217</v>
      </c>
      <c r="AC549" s="40">
        <f>_xll.qlCalendarAdvance(calendar,$AC548,AA549,,,trigger)</f>
        <v>43222</v>
      </c>
      <c r="AD549" s="40">
        <f>_xll.qlInterestRateIndexMaturity($X$21,AC549,)</f>
        <v>43406</v>
      </c>
      <c r="AE549" s="43" t="e">
        <f>_xll.qlTenorBasisValue(TenorBasis6M,AC549,_xll.ohTrigger(trigger,$X$36))</f>
        <v>#NUM!</v>
      </c>
      <c r="AF549" s="82">
        <f t="shared" si="29"/>
        <v>3.5554084081467837E-3</v>
      </c>
      <c r="AG549" s="82">
        <f>_xll.qlIndexFixing($X$21,$AB549,TRUE,_xll.ohTrigger(trigger))</f>
        <v>3.5554084081467837E-3</v>
      </c>
      <c r="AH549" s="43" t="e">
        <f>_xll.qlIndexFixing($X$6,$AB549,TRUE,trigger)</f>
        <v>#NUM!</v>
      </c>
      <c r="AI549" s="45" t="e">
        <f t="shared" si="30"/>
        <v>#NUM!</v>
      </c>
    </row>
    <row r="550" spans="27:35" x14ac:dyDescent="0.2">
      <c r="AA550" s="114" t="s">
        <v>87</v>
      </c>
      <c r="AB550" s="40">
        <f>_xll.qlInterestRateIndexFixingDate($X$21,AC550)</f>
        <v>43227</v>
      </c>
      <c r="AC550" s="40">
        <f>_xll.qlCalendarAdvance(calendar,$AC549,AA550,,,trigger)</f>
        <v>43229</v>
      </c>
      <c r="AD550" s="40">
        <f>_xll.qlInterestRateIndexMaturity($X$21,AC550,)</f>
        <v>43413</v>
      </c>
      <c r="AE550" s="43" t="e">
        <f>_xll.qlTenorBasisValue(TenorBasis6M,AC550,_xll.ohTrigger(trigger,$X$36))</f>
        <v>#NUM!</v>
      </c>
      <c r="AF550" s="82">
        <f t="shared" si="29"/>
        <v>3.6074282364065412E-3</v>
      </c>
      <c r="AG550" s="82">
        <f>_xll.qlIndexFixing($X$21,$AB550,TRUE,_xll.ohTrigger(trigger))</f>
        <v>3.6074282364065412E-3</v>
      </c>
      <c r="AH550" s="43" t="e">
        <f>_xll.qlIndexFixing($X$6,$AB550,TRUE,trigger)</f>
        <v>#NUM!</v>
      </c>
      <c r="AI550" s="45" t="e">
        <f t="shared" si="30"/>
        <v>#NUM!</v>
      </c>
    </row>
    <row r="551" spans="27:35" x14ac:dyDescent="0.2">
      <c r="AA551" s="114" t="s">
        <v>87</v>
      </c>
      <c r="AB551" s="40">
        <f>_xll.qlInterestRateIndexFixingDate($X$21,AC551)</f>
        <v>43234</v>
      </c>
      <c r="AC551" s="40">
        <f>_xll.qlCalendarAdvance(calendar,$AC550,AA551,,,trigger)</f>
        <v>43236</v>
      </c>
      <c r="AD551" s="40">
        <f>_xll.qlInterestRateIndexMaturity($X$21,AC551,)</f>
        <v>43420</v>
      </c>
      <c r="AE551" s="43" t="e">
        <f>_xll.qlTenorBasisValue(TenorBasis6M,AC551,_xll.ohTrigger(trigger,$X$36))</f>
        <v>#NUM!</v>
      </c>
      <c r="AF551" s="82">
        <f t="shared" si="29"/>
        <v>3.659524773181491E-3</v>
      </c>
      <c r="AG551" s="82">
        <f>_xll.qlIndexFixing($X$21,$AB551,TRUE,_xll.ohTrigger(trigger))</f>
        <v>3.659524773181491E-3</v>
      </c>
      <c r="AH551" s="43" t="e">
        <f>_xll.qlIndexFixing($X$6,$AB551,TRUE,trigger)</f>
        <v>#NUM!</v>
      </c>
      <c r="AI551" s="45" t="e">
        <f t="shared" si="30"/>
        <v>#NUM!</v>
      </c>
    </row>
    <row r="552" spans="27:35" x14ac:dyDescent="0.2">
      <c r="AA552" s="114" t="s">
        <v>87</v>
      </c>
      <c r="AB552" s="40">
        <f>_xll.qlInterestRateIndexFixingDate($X$21,AC552)</f>
        <v>43241</v>
      </c>
      <c r="AC552" s="40">
        <f>_xll.qlCalendarAdvance(calendar,$AC551,AA552,,,trigger)</f>
        <v>43243</v>
      </c>
      <c r="AD552" s="40">
        <f>_xll.qlInterestRateIndexMaturity($X$21,AC552,)</f>
        <v>43427</v>
      </c>
      <c r="AE552" s="43" t="e">
        <f>_xll.qlTenorBasisValue(TenorBasis6M,AC552,_xll.ohTrigger(trigger,$X$36))</f>
        <v>#NUM!</v>
      </c>
      <c r="AF552" s="82">
        <f t="shared" si="29"/>
        <v>3.7116993245890208E-3</v>
      </c>
      <c r="AG552" s="82">
        <f>_xll.qlIndexFixing($X$21,$AB552,TRUE,_xll.ohTrigger(trigger))</f>
        <v>3.7116993245890208E-3</v>
      </c>
      <c r="AH552" s="43" t="e">
        <f>_xll.qlIndexFixing($X$6,$AB552,TRUE,trigger)</f>
        <v>#NUM!</v>
      </c>
      <c r="AI552" s="45" t="e">
        <f t="shared" si="30"/>
        <v>#NUM!</v>
      </c>
    </row>
    <row r="553" spans="27:35" x14ac:dyDescent="0.2">
      <c r="AA553" s="114" t="s">
        <v>87</v>
      </c>
      <c r="AB553" s="40">
        <f>_xll.qlInterestRateIndexFixingDate($X$21,AC553)</f>
        <v>43248</v>
      </c>
      <c r="AC553" s="40">
        <f>_xll.qlCalendarAdvance(calendar,$AC552,AA553,,,trigger)</f>
        <v>43250</v>
      </c>
      <c r="AD553" s="40">
        <f>_xll.qlInterestRateIndexMaturity($X$21,AC553,)</f>
        <v>43434</v>
      </c>
      <c r="AE553" s="43" t="e">
        <f>_xll.qlTenorBasisValue(TenorBasis6M,AC553,_xll.ohTrigger(trigger,$X$36))</f>
        <v>#NUM!</v>
      </c>
      <c r="AF553" s="82">
        <f t="shared" si="29"/>
        <v>3.7639531968955303E-3</v>
      </c>
      <c r="AG553" s="82">
        <f>_xll.qlIndexFixing($X$21,$AB553,TRUE,_xll.ohTrigger(trigger))</f>
        <v>3.7639531968955303E-3</v>
      </c>
      <c r="AH553" s="43" t="e">
        <f>_xll.qlIndexFixing($X$6,$AB553,TRUE,trigger)</f>
        <v>#NUM!</v>
      </c>
      <c r="AI553" s="45" t="e">
        <f t="shared" si="30"/>
        <v>#NUM!</v>
      </c>
    </row>
    <row r="554" spans="27:35" x14ac:dyDescent="0.2">
      <c r="AA554" s="114" t="s">
        <v>87</v>
      </c>
      <c r="AB554" s="40">
        <f>_xll.qlInterestRateIndexFixingDate($X$21,AC554)</f>
        <v>43255</v>
      </c>
      <c r="AC554" s="40">
        <f>_xll.qlCalendarAdvance(calendar,$AC553,AA554,,,trigger)</f>
        <v>43257</v>
      </c>
      <c r="AD554" s="40">
        <f>_xll.qlInterestRateIndexMaturity($X$21,AC554,)</f>
        <v>43440</v>
      </c>
      <c r="AE554" s="43" t="e">
        <f>_xll.qlTenorBasisValue(TenorBasis6M,AC554,_xll.ohTrigger(trigger,$X$36))</f>
        <v>#NUM!</v>
      </c>
      <c r="AF554" s="82">
        <f t="shared" si="29"/>
        <v>3.8125022477432996E-3</v>
      </c>
      <c r="AG554" s="82">
        <f>_xll.qlIndexFixing($X$21,$AB554,TRUE,_xll.ohTrigger(trigger))</f>
        <v>3.8125022477432996E-3</v>
      </c>
      <c r="AH554" s="43" t="e">
        <f>_xll.qlIndexFixing($X$6,$AB554,TRUE,trigger)</f>
        <v>#NUM!</v>
      </c>
      <c r="AI554" s="45" t="e">
        <f t="shared" si="30"/>
        <v>#NUM!</v>
      </c>
    </row>
    <row r="555" spans="27:35" x14ac:dyDescent="0.2">
      <c r="AA555" s="114" t="s">
        <v>87</v>
      </c>
      <c r="AB555" s="40">
        <f>_xll.qlInterestRateIndexFixingDate($X$21,AC555)</f>
        <v>43262</v>
      </c>
      <c r="AC555" s="40">
        <f>_xll.qlCalendarAdvance(calendar,$AC554,AA555,,,trigger)</f>
        <v>43264</v>
      </c>
      <c r="AD555" s="40">
        <f>_xll.qlInterestRateIndexMaturity($X$21,AC555,)</f>
        <v>43447</v>
      </c>
      <c r="AE555" s="43" t="e">
        <f>_xll.qlTenorBasisValue(TenorBasis6M,AC555,_xll.ohTrigger(trigger,$X$36))</f>
        <v>#NUM!</v>
      </c>
      <c r="AF555" s="82">
        <f t="shared" si="29"/>
        <v>3.8649116548883549E-3</v>
      </c>
      <c r="AG555" s="82">
        <f>_xll.qlIndexFixing($X$21,$AB555,TRUE,_xll.ohTrigger(trigger))</f>
        <v>3.8649116548883549E-3</v>
      </c>
      <c r="AH555" s="43" t="e">
        <f>_xll.qlIndexFixing($X$6,$AB555,TRUE,trigger)</f>
        <v>#NUM!</v>
      </c>
      <c r="AI555" s="45" t="e">
        <f t="shared" si="30"/>
        <v>#NUM!</v>
      </c>
    </row>
    <row r="556" spans="27:35" x14ac:dyDescent="0.2">
      <c r="AA556" s="114" t="s">
        <v>87</v>
      </c>
      <c r="AB556" s="40">
        <f>_xll.qlInterestRateIndexFixingDate($X$21,AC556)</f>
        <v>43269</v>
      </c>
      <c r="AC556" s="40">
        <f>_xll.qlCalendarAdvance(calendar,$AC555,AA556,,,trigger)</f>
        <v>43271</v>
      </c>
      <c r="AD556" s="40">
        <f>_xll.qlInterestRateIndexMaturity($X$21,AC556,)</f>
        <v>43454</v>
      </c>
      <c r="AE556" s="43" t="e">
        <f>_xll.qlTenorBasisValue(TenorBasis6M,AC556,_xll.ohTrigger(trigger,$X$36))</f>
        <v>#NUM!</v>
      </c>
      <c r="AF556" s="82">
        <f t="shared" si="29"/>
        <v>3.9174041809357726E-3</v>
      </c>
      <c r="AG556" s="82">
        <f>_xll.qlIndexFixing($X$21,$AB556,TRUE,_xll.ohTrigger(trigger))</f>
        <v>3.9174041809357726E-3</v>
      </c>
      <c r="AH556" s="43" t="e">
        <f>_xll.qlIndexFixing($X$6,$AB556,TRUE,trigger)</f>
        <v>#NUM!</v>
      </c>
      <c r="AI556" s="45" t="e">
        <f t="shared" si="30"/>
        <v>#NUM!</v>
      </c>
    </row>
    <row r="557" spans="27:35" x14ac:dyDescent="0.2">
      <c r="AA557" s="114" t="s">
        <v>87</v>
      </c>
      <c r="AB557" s="40">
        <f>_xll.qlInterestRateIndexFixingDate($X$21,AC557)</f>
        <v>43276</v>
      </c>
      <c r="AC557" s="40">
        <f>_xll.qlCalendarAdvance(calendar,$AC556,AA557,,,trigger)</f>
        <v>43278</v>
      </c>
      <c r="AD557" s="40">
        <f>_xll.qlInterestRateIndexMaturity($X$21,AC557,)</f>
        <v>43461</v>
      </c>
      <c r="AE557" s="43" t="e">
        <f>_xll.qlTenorBasisValue(TenorBasis6M,AC557,_xll.ohTrigger(trigger,$X$36))</f>
        <v>#NUM!</v>
      </c>
      <c r="AF557" s="82">
        <f t="shared" si="29"/>
        <v>3.969981139788855E-3</v>
      </c>
      <c r="AG557" s="82">
        <f>_xll.qlIndexFixing($X$21,$AB557,TRUE,_xll.ohTrigger(trigger))</f>
        <v>3.969981139788855E-3</v>
      </c>
      <c r="AH557" s="43" t="e">
        <f>_xll.qlIndexFixing($X$6,$AB557,TRUE,trigger)</f>
        <v>#NUM!</v>
      </c>
      <c r="AI557" s="45" t="e">
        <f t="shared" si="30"/>
        <v>#NUM!</v>
      </c>
    </row>
    <row r="558" spans="27:35" x14ac:dyDescent="0.2">
      <c r="AA558" s="114" t="s">
        <v>87</v>
      </c>
      <c r="AB558" s="40">
        <f>_xll.qlInterestRateIndexFixingDate($X$21,AC558)</f>
        <v>43283</v>
      </c>
      <c r="AC558" s="40">
        <f>_xll.qlCalendarAdvance(calendar,$AC557,AA558,,,trigger)</f>
        <v>43285</v>
      </c>
      <c r="AD558" s="40">
        <f>_xll.qlInterestRateIndexMaturity($X$21,AC558,)</f>
        <v>43469</v>
      </c>
      <c r="AE558" s="43" t="e">
        <f>_xll.qlTenorBasisValue(TenorBasis6M,AC558,_xll.ohTrigger(trigger,$X$36))</f>
        <v>#NUM!</v>
      </c>
      <c r="AF558" s="82">
        <f t="shared" si="29"/>
        <v>4.0264581016019362E-3</v>
      </c>
      <c r="AG558" s="82">
        <f>_xll.qlIndexFixing($X$21,$AB558,TRUE,_xll.ohTrigger(trigger))</f>
        <v>4.0264581016019362E-3</v>
      </c>
      <c r="AH558" s="43" t="e">
        <f>_xll.qlIndexFixing($X$6,$AB558,TRUE,trigger)</f>
        <v>#NUM!</v>
      </c>
      <c r="AI558" s="45" t="e">
        <f t="shared" si="30"/>
        <v>#NUM!</v>
      </c>
    </row>
    <row r="559" spans="27:35" x14ac:dyDescent="0.2">
      <c r="AA559" s="114" t="s">
        <v>87</v>
      </c>
      <c r="AB559" s="40">
        <f>_xll.qlInterestRateIndexFixingDate($X$21,AC559)</f>
        <v>43290</v>
      </c>
      <c r="AC559" s="40">
        <f>_xll.qlCalendarAdvance(calendar,$AC558,AA559,,,trigger)</f>
        <v>43292</v>
      </c>
      <c r="AD559" s="40">
        <f>_xll.qlInterestRateIndexMaturity($X$21,AC559,)</f>
        <v>43476</v>
      </c>
      <c r="AE559" s="43" t="e">
        <f>_xll.qlTenorBasisValue(TenorBasis6M,AC559,_xll.ohTrigger(trigger,$X$36))</f>
        <v>#NUM!</v>
      </c>
      <c r="AF559" s="82">
        <f t="shared" si="29"/>
        <v>4.0792153392104945E-3</v>
      </c>
      <c r="AG559" s="82">
        <f>_xll.qlIndexFixing($X$21,$AB559,TRUE,_xll.ohTrigger(trigger))</f>
        <v>4.0792153392104945E-3</v>
      </c>
      <c r="AH559" s="43" t="e">
        <f>_xll.qlIndexFixing($X$6,$AB559,TRUE,trigger)</f>
        <v>#NUM!</v>
      </c>
      <c r="AI559" s="45" t="e">
        <f t="shared" si="30"/>
        <v>#NUM!</v>
      </c>
    </row>
    <row r="560" spans="27:35" x14ac:dyDescent="0.2">
      <c r="AA560" s="114" t="s">
        <v>87</v>
      </c>
      <c r="AB560" s="40">
        <f>_xll.qlInterestRateIndexFixingDate($X$21,AC560)</f>
        <v>43297</v>
      </c>
      <c r="AC560" s="40">
        <f>_xll.qlCalendarAdvance(calendar,$AC559,AA560,,,trigger)</f>
        <v>43299</v>
      </c>
      <c r="AD560" s="40">
        <f>_xll.qlInterestRateIndexMaturity($X$21,AC560,)</f>
        <v>43483</v>
      </c>
      <c r="AE560" s="43" t="e">
        <f>_xll.qlTenorBasisValue(TenorBasis6M,AC560,_xll.ohTrigger(trigger,$X$36))</f>
        <v>#NUM!</v>
      </c>
      <c r="AF560" s="82">
        <f t="shared" si="29"/>
        <v>4.1320610457551421E-3</v>
      </c>
      <c r="AG560" s="82">
        <f>_xll.qlIndexFixing($X$21,$AB560,TRUE,_xll.ohTrigger(trigger))</f>
        <v>4.1320610457551421E-3</v>
      </c>
      <c r="AH560" s="43" t="e">
        <f>_xll.qlIndexFixing($X$6,$AB560,TRUE,trigger)</f>
        <v>#NUM!</v>
      </c>
      <c r="AI560" s="45" t="e">
        <f t="shared" si="30"/>
        <v>#NUM!</v>
      </c>
    </row>
    <row r="561" spans="27:35" x14ac:dyDescent="0.2">
      <c r="AA561" s="114" t="s">
        <v>87</v>
      </c>
      <c r="AB561" s="40">
        <f>_xll.qlInterestRateIndexFixingDate($X$21,AC561)</f>
        <v>43304</v>
      </c>
      <c r="AC561" s="40">
        <f>_xll.qlCalendarAdvance(calendar,$AC560,AA561,,,trigger)</f>
        <v>43306</v>
      </c>
      <c r="AD561" s="40">
        <f>_xll.qlInterestRateIndexMaturity($X$21,AC561,)</f>
        <v>43490</v>
      </c>
      <c r="AE561" s="43" t="e">
        <f>_xll.qlTenorBasisValue(TenorBasis6M,AC561,_xll.ohTrigger(trigger,$X$36))</f>
        <v>#NUM!</v>
      </c>
      <c r="AF561" s="82">
        <f t="shared" si="29"/>
        <v>4.1849965287021895E-3</v>
      </c>
      <c r="AG561" s="82">
        <f>_xll.qlIndexFixing($X$21,$AB561,TRUE,_xll.ohTrigger(trigger))</f>
        <v>4.1849965287021895E-3</v>
      </c>
      <c r="AH561" s="43" t="e">
        <f>_xll.qlIndexFixing($X$6,$AB561,TRUE,trigger)</f>
        <v>#NUM!</v>
      </c>
      <c r="AI561" s="45" t="e">
        <f t="shared" si="30"/>
        <v>#NUM!</v>
      </c>
    </row>
    <row r="562" spans="27:35" x14ac:dyDescent="0.2">
      <c r="AA562" s="114" t="s">
        <v>87</v>
      </c>
      <c r="AB562" s="40">
        <f>_xll.qlInterestRateIndexFixingDate($X$21,AC562)</f>
        <v>43311</v>
      </c>
      <c r="AC562" s="40">
        <f>_xll.qlCalendarAdvance(calendar,$AC561,AA562,,,trigger)</f>
        <v>43313</v>
      </c>
      <c r="AD562" s="40">
        <f>_xll.qlInterestRateIndexMaturity($X$21,AC562,)</f>
        <v>43497</v>
      </c>
      <c r="AE562" s="43" t="e">
        <f>_xll.qlTenorBasisValue(TenorBasis6M,AC562,_xll.ohTrigger(trigger,$X$36))</f>
        <v>#NUM!</v>
      </c>
      <c r="AF562" s="82">
        <f t="shared" si="29"/>
        <v>4.238023095669563E-3</v>
      </c>
      <c r="AG562" s="82">
        <f>_xll.qlIndexFixing($X$21,$AB562,TRUE,_xll.ohTrigger(trigger))</f>
        <v>4.238023095669563E-3</v>
      </c>
      <c r="AH562" s="43" t="e">
        <f>_xll.qlIndexFixing($X$6,$AB562,TRUE,trigger)</f>
        <v>#NUM!</v>
      </c>
      <c r="AI562" s="45" t="e">
        <f t="shared" si="30"/>
        <v>#NUM!</v>
      </c>
    </row>
    <row r="563" spans="27:35" x14ac:dyDescent="0.2">
      <c r="AA563" s="114" t="s">
        <v>87</v>
      </c>
      <c r="AB563" s="40">
        <f>_xll.qlInterestRateIndexFixingDate($X$21,AC563)</f>
        <v>43318</v>
      </c>
      <c r="AC563" s="40">
        <f>_xll.qlCalendarAdvance(calendar,$AC562,AA563,,,trigger)</f>
        <v>43320</v>
      </c>
      <c r="AD563" s="40">
        <f>_xll.qlInterestRateIndexMaturity($X$21,AC563,)</f>
        <v>43504</v>
      </c>
      <c r="AE563" s="43" t="e">
        <f>_xll.qlTenorBasisValue(TenorBasis6M,AC563,_xll.ohTrigger(trigger,$X$36))</f>
        <v>#NUM!</v>
      </c>
      <c r="AF563" s="82">
        <f t="shared" si="29"/>
        <v>4.2911420544302836E-3</v>
      </c>
      <c r="AG563" s="82">
        <f>_xll.qlIndexFixing($X$21,$AB563,TRUE,_xll.ohTrigger(trigger))</f>
        <v>4.2911420544302836E-3</v>
      </c>
      <c r="AH563" s="43" t="e">
        <f>_xll.qlIndexFixing($X$6,$AB563,TRUE,trigger)</f>
        <v>#NUM!</v>
      </c>
      <c r="AI563" s="45" t="e">
        <f t="shared" si="30"/>
        <v>#NUM!</v>
      </c>
    </row>
    <row r="564" spans="27:35" x14ac:dyDescent="0.2">
      <c r="AA564" s="114" t="s">
        <v>87</v>
      </c>
      <c r="AB564" s="40">
        <f>_xll.qlInterestRateIndexFixingDate($X$21,AC564)</f>
        <v>43325</v>
      </c>
      <c r="AC564" s="40">
        <f>_xll.qlCalendarAdvance(calendar,$AC563,AA564,,,trigger)</f>
        <v>43327</v>
      </c>
      <c r="AD564" s="40">
        <f>_xll.qlInterestRateIndexMaturity($X$21,AC564,)</f>
        <v>43511</v>
      </c>
      <c r="AE564" s="43" t="e">
        <f>_xll.qlTenorBasisValue(TenorBasis6M,AC564,_xll.ohTrigger(trigger,$X$36))</f>
        <v>#NUM!</v>
      </c>
      <c r="AF564" s="82">
        <f t="shared" si="29"/>
        <v>4.3443547129094224E-3</v>
      </c>
      <c r="AG564" s="82">
        <f>_xll.qlIndexFixing($X$21,$AB564,TRUE,_xll.ohTrigger(trigger))</f>
        <v>4.3443547129094224E-3</v>
      </c>
      <c r="AH564" s="43" t="e">
        <f>_xll.qlIndexFixing($X$6,$AB564,TRUE,trigger)</f>
        <v>#NUM!</v>
      </c>
      <c r="AI564" s="45" t="e">
        <f t="shared" si="30"/>
        <v>#NUM!</v>
      </c>
    </row>
    <row r="565" spans="27:35" x14ac:dyDescent="0.2">
      <c r="AA565" s="114" t="s">
        <v>87</v>
      </c>
      <c r="AB565" s="40">
        <f>_xll.qlInterestRateIndexFixingDate($X$21,AC565)</f>
        <v>43332</v>
      </c>
      <c r="AC565" s="40">
        <f>_xll.qlCalendarAdvance(calendar,$AC564,AA565,,,trigger)</f>
        <v>43334</v>
      </c>
      <c r="AD565" s="40">
        <f>_xll.qlInterestRateIndexMaturity($X$21,AC565,)</f>
        <v>43518</v>
      </c>
      <c r="AE565" s="43" t="e">
        <f>_xll.qlTenorBasisValue(TenorBasis6M,AC565,_xll.ohTrigger(trigger,$X$36))</f>
        <v>#NUM!</v>
      </c>
      <c r="AF565" s="82">
        <f t="shared" si="29"/>
        <v>4.3976623791880153E-3</v>
      </c>
      <c r="AG565" s="82">
        <f>_xll.qlIndexFixing($X$21,$AB565,TRUE,_xll.ohTrigger(trigger))</f>
        <v>4.3976623791880153E-3</v>
      </c>
      <c r="AH565" s="43" t="e">
        <f>_xll.qlIndexFixing($X$6,$AB565,TRUE,trigger)</f>
        <v>#NUM!</v>
      </c>
      <c r="AI565" s="45" t="e">
        <f t="shared" si="30"/>
        <v>#NUM!</v>
      </c>
    </row>
    <row r="566" spans="27:35" x14ac:dyDescent="0.2">
      <c r="AA566" s="114" t="s">
        <v>87</v>
      </c>
      <c r="AB566" s="40">
        <f>_xll.qlInterestRateIndexFixingDate($X$21,AC566)</f>
        <v>43339</v>
      </c>
      <c r="AC566" s="40">
        <f>_xll.qlCalendarAdvance(calendar,$AC565,AA566,,,trigger)</f>
        <v>43341</v>
      </c>
      <c r="AD566" s="40">
        <f>_xll.qlInterestRateIndexMaturity($X$21,AC566,)</f>
        <v>43524</v>
      </c>
      <c r="AE566" s="43" t="e">
        <f>_xll.qlTenorBasisValue(TenorBasis6M,AC566,_xll.ohTrigger(trigger,$X$36))</f>
        <v>#NUM!</v>
      </c>
      <c r="AF566" s="82">
        <f t="shared" si="29"/>
        <v>4.4471901146290582E-3</v>
      </c>
      <c r="AG566" s="82">
        <f>_xll.qlIndexFixing($X$21,$AB566,TRUE,_xll.ohTrigger(trigger))</f>
        <v>4.4471901146290582E-3</v>
      </c>
      <c r="AH566" s="43" t="e">
        <f>_xll.qlIndexFixing($X$6,$AB566,TRUE,trigger)</f>
        <v>#NUM!</v>
      </c>
      <c r="AI566" s="45" t="e">
        <f t="shared" si="30"/>
        <v>#NUM!</v>
      </c>
    </row>
    <row r="567" spans="27:35" x14ac:dyDescent="0.2">
      <c r="AA567" s="114" t="s">
        <v>87</v>
      </c>
      <c r="AB567" s="40">
        <f>_xll.qlInterestRateIndexFixingDate($X$21,AC567)</f>
        <v>43346</v>
      </c>
      <c r="AC567" s="40">
        <f>_xll.qlCalendarAdvance(calendar,$AC566,AA567,,,trigger)</f>
        <v>43348</v>
      </c>
      <c r="AD567" s="40">
        <f>_xll.qlInterestRateIndexMaturity($X$21,AC567,)</f>
        <v>43529</v>
      </c>
      <c r="AE567" s="43" t="e">
        <f>_xll.qlTenorBasisValue(TenorBasis6M,AC567,_xll.ohTrigger(trigger,$X$36))</f>
        <v>#NUM!</v>
      </c>
      <c r="AF567" s="82">
        <f t="shared" si="29"/>
        <v>4.4929175635903913E-3</v>
      </c>
      <c r="AG567" s="82">
        <f>_xll.qlIndexFixing($X$21,$AB567,TRUE,_xll.ohTrigger(trigger))</f>
        <v>4.4929175635903913E-3</v>
      </c>
      <c r="AH567" s="43" t="e">
        <f>_xll.qlIndexFixing($X$6,$AB567,TRUE,trigger)</f>
        <v>#NUM!</v>
      </c>
      <c r="AI567" s="45" t="e">
        <f t="shared" si="30"/>
        <v>#NUM!</v>
      </c>
    </row>
    <row r="568" spans="27:35" x14ac:dyDescent="0.2">
      <c r="AA568" s="114" t="s">
        <v>87</v>
      </c>
      <c r="AB568" s="40">
        <f>_xll.qlInterestRateIndexFixingDate($X$21,AC568)</f>
        <v>43353</v>
      </c>
      <c r="AC568" s="40">
        <f>_xll.qlCalendarAdvance(calendar,$AC567,AA568,,,trigger)</f>
        <v>43355</v>
      </c>
      <c r="AD568" s="40">
        <f>_xll.qlInterestRateIndexMaturity($X$21,AC568,)</f>
        <v>43536</v>
      </c>
      <c r="AE568" s="43" t="e">
        <f>_xll.qlTenorBasisValue(TenorBasis6M,AC568,_xll.ohTrigger(trigger,$X$36))</f>
        <v>#NUM!</v>
      </c>
      <c r="AF568" s="82">
        <f t="shared" si="29"/>
        <v>4.5464939318599854E-3</v>
      </c>
      <c r="AG568" s="82">
        <f>_xll.qlIndexFixing($X$21,$AB568,TRUE,_xll.ohTrigger(trigger))</f>
        <v>4.5464939318599854E-3</v>
      </c>
      <c r="AH568" s="43" t="e">
        <f>_xll.qlIndexFixing($X$6,$AB568,TRUE,trigger)</f>
        <v>#NUM!</v>
      </c>
      <c r="AI568" s="45" t="e">
        <f t="shared" si="30"/>
        <v>#NUM!</v>
      </c>
    </row>
    <row r="569" spans="27:35" x14ac:dyDescent="0.2">
      <c r="AA569" s="114" t="s">
        <v>87</v>
      </c>
      <c r="AB569" s="40">
        <f>_xll.qlInterestRateIndexFixingDate($X$21,AC569)</f>
        <v>43360</v>
      </c>
      <c r="AC569" s="40">
        <f>_xll.qlCalendarAdvance(calendar,$AC568,AA569,,,trigger)</f>
        <v>43362</v>
      </c>
      <c r="AD569" s="40">
        <f>_xll.qlInterestRateIndexMaturity($X$21,AC569,)</f>
        <v>43543</v>
      </c>
      <c r="AE569" s="43" t="e">
        <f>_xll.qlTenorBasisValue(TenorBasis6M,AC569,_xll.ohTrigger(trigger,$X$36))</f>
        <v>#NUM!</v>
      </c>
      <c r="AF569" s="82">
        <f t="shared" si="29"/>
        <v>4.6001704507245781E-3</v>
      </c>
      <c r="AG569" s="82">
        <f>_xll.qlIndexFixing($X$21,$AB569,TRUE,_xll.ohTrigger(trigger))</f>
        <v>4.6001704507245781E-3</v>
      </c>
      <c r="AH569" s="43" t="e">
        <f>_xll.qlIndexFixing($X$6,$AB569,TRUE,trigger)</f>
        <v>#NUM!</v>
      </c>
      <c r="AI569" s="45" t="e">
        <f t="shared" si="30"/>
        <v>#NUM!</v>
      </c>
    </row>
    <row r="570" spans="27:35" x14ac:dyDescent="0.2">
      <c r="AA570" s="114" t="s">
        <v>87</v>
      </c>
      <c r="AB570" s="40">
        <f>_xll.qlInterestRateIndexFixingDate($X$21,AC570)</f>
        <v>43367</v>
      </c>
      <c r="AC570" s="40">
        <f>_xll.qlCalendarAdvance(calendar,$AC569,AA570,,,trigger)</f>
        <v>43369</v>
      </c>
      <c r="AD570" s="40">
        <f>_xll.qlInterestRateIndexMaturity($X$21,AC570,)</f>
        <v>43550</v>
      </c>
      <c r="AE570" s="43" t="e">
        <f>_xll.qlTenorBasisValue(TenorBasis6M,AC570,_xll.ohTrigger(trigger,$X$36))</f>
        <v>#NUM!</v>
      </c>
      <c r="AF570" s="82">
        <f t="shared" si="29"/>
        <v>4.6539484504040836E-3</v>
      </c>
      <c r="AG570" s="82">
        <f>_xll.qlIndexFixing($X$21,$AB570,TRUE,_xll.ohTrigger(trigger))</f>
        <v>4.6539484504040836E-3</v>
      </c>
      <c r="AH570" s="43" t="e">
        <f>_xll.qlIndexFixing($X$6,$AB570,TRUE,trigger)</f>
        <v>#NUM!</v>
      </c>
      <c r="AI570" s="45" t="e">
        <f t="shared" si="30"/>
        <v>#NUM!</v>
      </c>
    </row>
    <row r="571" spans="27:35" x14ac:dyDescent="0.2">
      <c r="AA571" s="114" t="s">
        <v>87</v>
      </c>
      <c r="AB571" s="40">
        <f>_xll.qlInterestRateIndexFixingDate($X$21,AC571)</f>
        <v>43374</v>
      </c>
      <c r="AC571" s="40">
        <f>_xll.qlCalendarAdvance(calendar,$AC570,AA571,,,trigger)</f>
        <v>43376</v>
      </c>
      <c r="AD571" s="40">
        <f>_xll.qlInterestRateIndexMaturity($X$21,AC571,)</f>
        <v>43558</v>
      </c>
      <c r="AE571" s="43" t="e">
        <f>_xll.qlTenorBasisValue(TenorBasis6M,AC571,_xll.ohTrigger(trigger,$X$36))</f>
        <v>#NUM!</v>
      </c>
      <c r="AF571" s="82">
        <f t="shared" si="29"/>
        <v>4.7117443043861859E-3</v>
      </c>
      <c r="AG571" s="82">
        <f>_xll.qlIndexFixing($X$21,$AB571,TRUE,_xll.ohTrigger(trigger))</f>
        <v>4.7117443043861859E-3</v>
      </c>
      <c r="AH571" s="43" t="e">
        <f>_xll.qlIndexFixing($X$6,$AB571,TRUE,trigger)</f>
        <v>#NUM!</v>
      </c>
      <c r="AI571" s="45" t="e">
        <f t="shared" si="30"/>
        <v>#NUM!</v>
      </c>
    </row>
    <row r="572" spans="27:35" x14ac:dyDescent="0.2">
      <c r="AA572" s="114" t="s">
        <v>87</v>
      </c>
      <c r="AB572" s="40">
        <f>_xll.qlInterestRateIndexFixingDate($X$21,AC572)</f>
        <v>43381</v>
      </c>
      <c r="AC572" s="40">
        <f>_xll.qlCalendarAdvance(calendar,$AC571,AA572,,,trigger)</f>
        <v>43383</v>
      </c>
      <c r="AD572" s="40">
        <f>_xll.qlInterestRateIndexMaturity($X$21,AC572,)</f>
        <v>43565</v>
      </c>
      <c r="AE572" s="43" t="e">
        <f>_xll.qlTenorBasisValue(TenorBasis6M,AC572,_xll.ohTrigger(trigger,$X$36))</f>
        <v>#NUM!</v>
      </c>
      <c r="AF572" s="82">
        <f t="shared" si="29"/>
        <v>4.7657370649054282E-3</v>
      </c>
      <c r="AG572" s="82">
        <f>_xll.qlIndexFixing($X$21,$AB572,TRUE,_xll.ohTrigger(trigger))</f>
        <v>4.7657370649054282E-3</v>
      </c>
      <c r="AH572" s="43" t="e">
        <f>_xll.qlIndexFixing($X$6,$AB572,TRUE,trigger)</f>
        <v>#NUM!</v>
      </c>
      <c r="AI572" s="45" t="e">
        <f t="shared" si="30"/>
        <v>#NUM!</v>
      </c>
    </row>
    <row r="573" spans="27:35" x14ac:dyDescent="0.2">
      <c r="AA573" s="114" t="s">
        <v>87</v>
      </c>
      <c r="AB573" s="40">
        <f>_xll.qlInterestRateIndexFixingDate($X$21,AC573)</f>
        <v>43388</v>
      </c>
      <c r="AC573" s="40">
        <f>_xll.qlCalendarAdvance(calendar,$AC572,AA573,,,trigger)</f>
        <v>43390</v>
      </c>
      <c r="AD573" s="40">
        <f>_xll.qlInterestRateIndexMaturity($X$21,AC573,)</f>
        <v>43572</v>
      </c>
      <c r="AE573" s="43" t="e">
        <f>_xll.qlTenorBasisValue(TenorBasis6M,AC573,_xll.ohTrigger(trigger,$X$36))</f>
        <v>#NUM!</v>
      </c>
      <c r="AF573" s="82">
        <f t="shared" si="29"/>
        <v>4.8198337966830866E-3</v>
      </c>
      <c r="AG573" s="82">
        <f>_xll.qlIndexFixing($X$21,$AB573,TRUE,_xll.ohTrigger(trigger))</f>
        <v>4.8198337966830866E-3</v>
      </c>
      <c r="AH573" s="43" t="e">
        <f>_xll.qlIndexFixing($X$6,$AB573,TRUE,trigger)</f>
        <v>#NUM!</v>
      </c>
      <c r="AI573" s="45" t="e">
        <f t="shared" si="30"/>
        <v>#NUM!</v>
      </c>
    </row>
    <row r="574" spans="27:35" x14ac:dyDescent="0.2">
      <c r="AA574" s="114" t="s">
        <v>87</v>
      </c>
      <c r="AB574" s="40">
        <f>_xll.qlInterestRateIndexFixingDate($X$21,AC574)</f>
        <v>43395</v>
      </c>
      <c r="AC574" s="40">
        <f>_xll.qlCalendarAdvance(calendar,$AC573,AA574,,,trigger)</f>
        <v>43397</v>
      </c>
      <c r="AD574" s="40">
        <f>_xll.qlInterestRateIndexMaturity($X$21,AC574,)</f>
        <v>43579</v>
      </c>
      <c r="AE574" s="43" t="e">
        <f>_xll.qlTenorBasisValue(TenorBasis6M,AC574,_xll.ohTrigger(trigger,$X$36))</f>
        <v>#NUM!</v>
      </c>
      <c r="AF574" s="82">
        <f t="shared" si="29"/>
        <v>4.8740345081489016E-3</v>
      </c>
      <c r="AG574" s="82">
        <f>_xll.qlIndexFixing($X$21,$AB574,TRUE,_xll.ohTrigger(trigger))</f>
        <v>4.8740345081489016E-3</v>
      </c>
      <c r="AH574" s="43" t="e">
        <f>_xll.qlIndexFixing($X$6,$AB574,TRUE,trigger)</f>
        <v>#NUM!</v>
      </c>
      <c r="AI574" s="45" t="e">
        <f t="shared" si="30"/>
        <v>#NUM!</v>
      </c>
    </row>
    <row r="575" spans="27:35" x14ac:dyDescent="0.2">
      <c r="AA575" s="114" t="s">
        <v>87</v>
      </c>
      <c r="AB575" s="40">
        <f>_xll.qlInterestRateIndexFixingDate($X$21,AC575)</f>
        <v>43402</v>
      </c>
      <c r="AC575" s="40">
        <f>_xll.qlCalendarAdvance(calendar,$AC574,AA575,,,trigger)</f>
        <v>43404</v>
      </c>
      <c r="AD575" s="40">
        <f>_xll.qlInterestRateIndexMaturity($X$21,AC575,)</f>
        <v>43585</v>
      </c>
      <c r="AE575" s="43" t="e">
        <f>_xll.qlTenorBasisValue(TenorBasis6M,AC575,_xll.ohTrigger(trigger,$X$36))</f>
        <v>#NUM!</v>
      </c>
      <c r="AF575" s="82">
        <f t="shared" si="29"/>
        <v>4.9243915584358776E-3</v>
      </c>
      <c r="AG575" s="82">
        <f>_xll.qlIndexFixing($X$21,$AB575,TRUE,_xll.ohTrigger(trigger))</f>
        <v>4.9243915584358776E-3</v>
      </c>
      <c r="AH575" s="43" t="e">
        <f>_xll.qlIndexFixing($X$6,$AB575,TRUE,trigger)</f>
        <v>#NUM!</v>
      </c>
      <c r="AI575" s="45" t="e">
        <f t="shared" si="30"/>
        <v>#NUM!</v>
      </c>
    </row>
    <row r="576" spans="27:35" x14ac:dyDescent="0.2">
      <c r="AA576" s="114" t="s">
        <v>87</v>
      </c>
      <c r="AB576" s="40">
        <f>_xll.qlInterestRateIndexFixingDate($X$21,AC576)</f>
        <v>43409</v>
      </c>
      <c r="AC576" s="40">
        <f>_xll.qlCalendarAdvance(calendar,$AC575,AA576,,,trigger)</f>
        <v>43411</v>
      </c>
      <c r="AD576" s="40">
        <f>_xll.qlInterestRateIndexMaturity($X$21,AC576,)</f>
        <v>43592</v>
      </c>
      <c r="AE576" s="43" t="e">
        <f>_xll.qlTenorBasisValue(TenorBasis6M,AC576,_xll.ohTrigger(trigger,$X$36))</f>
        <v>#NUM!</v>
      </c>
      <c r="AF576" s="82">
        <f t="shared" si="29"/>
        <v>4.9787920778315998E-3</v>
      </c>
      <c r="AG576" s="82">
        <f>_xll.qlIndexFixing($X$21,$AB576,TRUE,_xll.ohTrigger(trigger))</f>
        <v>4.9787920778315998E-3</v>
      </c>
      <c r="AH576" s="43" t="e">
        <f>_xll.qlIndexFixing($X$6,$AB576,TRUE,trigger)</f>
        <v>#NUM!</v>
      </c>
      <c r="AI576" s="45" t="e">
        <f t="shared" si="30"/>
        <v>#NUM!</v>
      </c>
    </row>
    <row r="577" spans="27:35" x14ac:dyDescent="0.2">
      <c r="AA577" s="114" t="s">
        <v>87</v>
      </c>
      <c r="AB577" s="40">
        <f>_xll.qlInterestRateIndexFixingDate($X$21,AC577)</f>
        <v>43416</v>
      </c>
      <c r="AC577" s="40">
        <f>_xll.qlCalendarAdvance(calendar,$AC576,AA577,,,trigger)</f>
        <v>43418</v>
      </c>
      <c r="AD577" s="40">
        <f>_xll.qlInterestRateIndexMaturity($X$21,AC577,)</f>
        <v>43599</v>
      </c>
      <c r="AE577" s="43" t="e">
        <f>_xll.qlTenorBasisValue(TenorBasis6M,AC577,_xll.ohTrigger(trigger,$X$36))</f>
        <v>#NUM!</v>
      </c>
      <c r="AF577" s="82">
        <f t="shared" si="29"/>
        <v>5.0332965920422915E-3</v>
      </c>
      <c r="AG577" s="82">
        <f>_xll.qlIndexFixing($X$21,$AB577,TRUE,_xll.ohTrigger(trigger))</f>
        <v>5.0332965920422915E-3</v>
      </c>
      <c r="AH577" s="43" t="e">
        <f>_xll.qlIndexFixing($X$6,$AB577,TRUE,trigger)</f>
        <v>#NUM!</v>
      </c>
      <c r="AI577" s="45" t="e">
        <f t="shared" si="30"/>
        <v>#NUM!</v>
      </c>
    </row>
    <row r="578" spans="27:35" x14ac:dyDescent="0.2">
      <c r="AA578" s="114" t="s">
        <v>87</v>
      </c>
      <c r="AB578" s="40">
        <f>_xll.qlInterestRateIndexFixingDate($X$21,AC578)</f>
        <v>43423</v>
      </c>
      <c r="AC578" s="40">
        <f>_xll.qlCalendarAdvance(calendar,$AC577,AA578,,,trigger)</f>
        <v>43425</v>
      </c>
      <c r="AD578" s="40">
        <f>_xll.qlInterestRateIndexMaturity($X$21,AC578,)</f>
        <v>43606</v>
      </c>
      <c r="AE578" s="43" t="e">
        <f>_xll.qlTenorBasisValue(TenorBasis6M,AC578,_xll.ohTrigger(trigger,$X$36))</f>
        <v>#NUM!</v>
      </c>
      <c r="AF578" s="82">
        <f t="shared" si="29"/>
        <v>5.0879051095151185E-3</v>
      </c>
      <c r="AG578" s="82">
        <f>_xll.qlIndexFixing($X$21,$AB578,TRUE,_xll.ohTrigger(trigger))</f>
        <v>5.0879051095151185E-3</v>
      </c>
      <c r="AH578" s="43" t="e">
        <f>_xll.qlIndexFixing($X$6,$AB578,TRUE,trigger)</f>
        <v>#NUM!</v>
      </c>
      <c r="AI578" s="45" t="e">
        <f t="shared" si="30"/>
        <v>#NUM!</v>
      </c>
    </row>
    <row r="579" spans="27:35" x14ac:dyDescent="0.2">
      <c r="AA579" s="114" t="s">
        <v>87</v>
      </c>
      <c r="AB579" s="40">
        <f>_xll.qlInterestRateIndexFixingDate($X$21,AC579)</f>
        <v>43430</v>
      </c>
      <c r="AC579" s="40">
        <f>_xll.qlCalendarAdvance(calendar,$AC578,AA579,,,trigger)</f>
        <v>43432</v>
      </c>
      <c r="AD579" s="40">
        <f>_xll.qlInterestRateIndexMaturity($X$21,AC579,)</f>
        <v>43613</v>
      </c>
      <c r="AE579" s="43" t="e">
        <f>_xll.qlTenorBasisValue(TenorBasis6M,AC579,_xll.ohTrigger(trigger,$X$36))</f>
        <v>#NUM!</v>
      </c>
      <c r="AF579" s="82">
        <f t="shared" si="29"/>
        <v>5.1426176387131452E-3</v>
      </c>
      <c r="AG579" s="82">
        <f>_xll.qlIndexFixing($X$21,$AB579,TRUE,_xll.ohTrigger(trigger))</f>
        <v>5.1426176387131452E-3</v>
      </c>
      <c r="AH579" s="43" t="e">
        <f>_xll.qlIndexFixing($X$6,$AB579,TRUE,trigger)</f>
        <v>#NUM!</v>
      </c>
      <c r="AI579" s="45" t="e">
        <f t="shared" si="30"/>
        <v>#NUM!</v>
      </c>
    </row>
    <row r="580" spans="27:35" x14ac:dyDescent="0.2">
      <c r="AA580" s="114" t="s">
        <v>87</v>
      </c>
      <c r="AB580" s="40">
        <f>_xll.qlInterestRateIndexFixingDate($X$21,AC580)</f>
        <v>43437</v>
      </c>
      <c r="AC580" s="40">
        <f>_xll.qlCalendarAdvance(calendar,$AC579,AA580,,,trigger)</f>
        <v>43439</v>
      </c>
      <c r="AD580" s="40">
        <f>_xll.qlInterestRateIndexMaturity($X$21,AC580,)</f>
        <v>43621</v>
      </c>
      <c r="AE580" s="43" t="e">
        <f>_xll.qlTenorBasisValue(TenorBasis6M,AC580,_xll.ohTrigger(trigger,$X$36))</f>
        <v>#NUM!</v>
      </c>
      <c r="AF580" s="82">
        <f t="shared" ref="AF580:AF643" si="31">AG580</f>
        <v>5.2014228245147185E-3</v>
      </c>
      <c r="AG580" s="82">
        <f>_xll.qlIndexFixing($X$21,$AB580,TRUE,_xll.ohTrigger(trigger))</f>
        <v>5.2014228245147185E-3</v>
      </c>
      <c r="AH580" s="43" t="e">
        <f>_xll.qlIndexFixing($X$6,$AB580,TRUE,trigger)</f>
        <v>#NUM!</v>
      </c>
      <c r="AI580" s="45" t="e">
        <f t="shared" ref="AI580:AI643" si="32">(AG580-AH580)*10000</f>
        <v>#NUM!</v>
      </c>
    </row>
    <row r="581" spans="27:35" x14ac:dyDescent="0.2">
      <c r="AA581" s="114" t="s">
        <v>87</v>
      </c>
      <c r="AB581" s="40">
        <f>_xll.qlInterestRateIndexFixingDate($X$21,AC581)</f>
        <v>43444</v>
      </c>
      <c r="AC581" s="40">
        <f>_xll.qlCalendarAdvance(calendar,$AC580,AA581,,,trigger)</f>
        <v>43446</v>
      </c>
      <c r="AD581" s="40">
        <f>_xll.qlInterestRateIndexMaturity($X$21,AC581,)</f>
        <v>43628</v>
      </c>
      <c r="AE581" s="43" t="e">
        <f>_xll.qlTenorBasisValue(TenorBasis6M,AC581,_xll.ohTrigger(trigger,$X$36))</f>
        <v>#NUM!</v>
      </c>
      <c r="AF581" s="82">
        <f t="shared" si="31"/>
        <v>5.2563516312020102E-3</v>
      </c>
      <c r="AG581" s="82">
        <f>_xll.qlIndexFixing($X$21,$AB581,TRUE,_xll.ohTrigger(trigger))</f>
        <v>5.2563516312020102E-3</v>
      </c>
      <c r="AH581" s="43" t="e">
        <f>_xll.qlIndexFixing($X$6,$AB581,TRUE,trigger)</f>
        <v>#NUM!</v>
      </c>
      <c r="AI581" s="45" t="e">
        <f t="shared" si="32"/>
        <v>#NUM!</v>
      </c>
    </row>
    <row r="582" spans="27:35" x14ac:dyDescent="0.2">
      <c r="AA582" s="114" t="s">
        <v>87</v>
      </c>
      <c r="AB582" s="40">
        <f>_xll.qlInterestRateIndexFixingDate($X$21,AC582)</f>
        <v>43451</v>
      </c>
      <c r="AC582" s="40">
        <f>_xll.qlCalendarAdvance(calendar,$AC581,AA582,,,trigger)</f>
        <v>43453</v>
      </c>
      <c r="AD582" s="40">
        <f>_xll.qlInterestRateIndexMaturity($X$21,AC582,)</f>
        <v>43635</v>
      </c>
      <c r="AE582" s="43" t="e">
        <f>_xll.qlTenorBasisValue(TenorBasis6M,AC582,_xll.ohTrigger(trigger,$X$36))</f>
        <v>#NUM!</v>
      </c>
      <c r="AF582" s="82">
        <f t="shared" si="31"/>
        <v>5.3113844856034825E-3</v>
      </c>
      <c r="AG582" s="82">
        <f>_xll.qlIndexFixing($X$21,$AB582,TRUE,_xll.ohTrigger(trigger))</f>
        <v>5.3113844856034825E-3</v>
      </c>
      <c r="AH582" s="43" t="e">
        <f>_xll.qlIndexFixing($X$6,$AB582,TRUE,trigger)</f>
        <v>#NUM!</v>
      </c>
      <c r="AI582" s="45" t="e">
        <f t="shared" si="32"/>
        <v>#NUM!</v>
      </c>
    </row>
    <row r="583" spans="27:35" x14ac:dyDescent="0.2">
      <c r="AA583" s="114" t="s">
        <v>87</v>
      </c>
      <c r="AB583" s="40">
        <f>_xll.qlInterestRateIndexFixingDate($X$21,AC583)</f>
        <v>43455</v>
      </c>
      <c r="AC583" s="40">
        <f>_xll.qlCalendarAdvance(calendar,$AC582,AA583,,,trigger)</f>
        <v>43461</v>
      </c>
      <c r="AD583" s="40">
        <f>_xll.qlInterestRateIndexMaturity($X$21,AC583,)</f>
        <v>43643</v>
      </c>
      <c r="AE583" s="43" t="e">
        <f>_xll.qlTenorBasisValue(TenorBasis6M,AC583,_xll.ohTrigger(trigger,$X$36))</f>
        <v>#NUM!</v>
      </c>
      <c r="AF583" s="82">
        <f t="shared" si="31"/>
        <v>5.3744065927166552E-3</v>
      </c>
      <c r="AG583" s="82">
        <f>_xll.qlIndexFixing($X$21,$AB583,TRUE,_xll.ohTrigger(trigger))</f>
        <v>5.3744065927166552E-3</v>
      </c>
      <c r="AH583" s="43" t="e">
        <f>_xll.qlIndexFixing($X$6,$AB583,TRUE,trigger)</f>
        <v>#NUM!</v>
      </c>
      <c r="AI583" s="45" t="e">
        <f t="shared" si="32"/>
        <v>#NUM!</v>
      </c>
    </row>
    <row r="584" spans="27:35" x14ac:dyDescent="0.2">
      <c r="AA584" s="114" t="s">
        <v>87</v>
      </c>
      <c r="AB584" s="40">
        <f>_xll.qlInterestRateIndexFixingDate($X$21,AC584)</f>
        <v>43465</v>
      </c>
      <c r="AC584" s="40">
        <f>_xll.qlCalendarAdvance(calendar,$AC583,AA584,,,trigger)</f>
        <v>43468</v>
      </c>
      <c r="AD584" s="40">
        <f>_xll.qlInterestRateIndexMaturity($X$21,AC584,)</f>
        <v>43649</v>
      </c>
      <c r="AE584" s="43" t="e">
        <f>_xll.qlTenorBasisValue(TenorBasis6M,AC584,_xll.ohTrigger(trigger,$X$36))</f>
        <v>#NUM!</v>
      </c>
      <c r="AF584" s="82">
        <f t="shared" si="31"/>
        <v>5.4256396405671864E-3</v>
      </c>
      <c r="AG584" s="82">
        <f>_xll.qlIndexFixing($X$21,$AB584,TRUE,_xll.ohTrigger(trigger))</f>
        <v>5.4256396405671864E-3</v>
      </c>
      <c r="AH584" s="43" t="e">
        <f>_xll.qlIndexFixing($X$6,$AB584,TRUE,trigger)</f>
        <v>#NUM!</v>
      </c>
      <c r="AI584" s="45" t="e">
        <f t="shared" si="32"/>
        <v>#NUM!</v>
      </c>
    </row>
    <row r="585" spans="27:35" x14ac:dyDescent="0.2">
      <c r="AA585" s="114" t="s">
        <v>87</v>
      </c>
      <c r="AB585" s="40">
        <f>_xll.qlInterestRateIndexFixingDate($X$21,AC585)</f>
        <v>43473</v>
      </c>
      <c r="AC585" s="40">
        <f>_xll.qlCalendarAdvance(calendar,$AC584,AA585,,,trigger)</f>
        <v>43475</v>
      </c>
      <c r="AD585" s="40">
        <f>_xll.qlInterestRateIndexMaturity($X$21,AC585,)</f>
        <v>43656</v>
      </c>
      <c r="AE585" s="43" t="e">
        <f>_xll.qlTenorBasisValue(TenorBasis6M,AC585,_xll.ohTrigger(trigger,$X$36))</f>
        <v>#NUM!</v>
      </c>
      <c r="AF585" s="82">
        <f t="shared" si="31"/>
        <v>5.4809912855765365E-3</v>
      </c>
      <c r="AG585" s="82">
        <f>_xll.qlIndexFixing($X$21,$AB585,TRUE,_xll.ohTrigger(trigger))</f>
        <v>5.4809912855765365E-3</v>
      </c>
      <c r="AH585" s="43" t="e">
        <f>_xll.qlIndexFixing($X$6,$AB585,TRUE,trigger)</f>
        <v>#NUM!</v>
      </c>
      <c r="AI585" s="45" t="e">
        <f t="shared" si="32"/>
        <v>#NUM!</v>
      </c>
    </row>
    <row r="586" spans="27:35" x14ac:dyDescent="0.2">
      <c r="AA586" s="114" t="s">
        <v>87</v>
      </c>
      <c r="AB586" s="40">
        <f>_xll.qlInterestRateIndexFixingDate($X$21,AC586)</f>
        <v>43480</v>
      </c>
      <c r="AC586" s="40">
        <f>_xll.qlCalendarAdvance(calendar,$AC585,AA586,,,trigger)</f>
        <v>43482</v>
      </c>
      <c r="AD586" s="40">
        <f>_xll.qlInterestRateIndexMaturity($X$21,AC586,)</f>
        <v>43663</v>
      </c>
      <c r="AE586" s="43" t="e">
        <f>_xll.qlTenorBasisValue(TenorBasis6M,AC586,_xll.ohTrigger(trigger,$X$36))</f>
        <v>#NUM!</v>
      </c>
      <c r="AF586" s="82">
        <f t="shared" si="31"/>
        <v>5.5364470032360528E-3</v>
      </c>
      <c r="AG586" s="82">
        <f>_xll.qlIndexFixing($X$21,$AB586,TRUE,_xll.ohTrigger(trigger))</f>
        <v>5.5364470032360528E-3</v>
      </c>
      <c r="AH586" s="43" t="e">
        <f>_xll.qlIndexFixing($X$6,$AB586,TRUE,trigger)</f>
        <v>#NUM!</v>
      </c>
      <c r="AI586" s="45" t="e">
        <f t="shared" si="32"/>
        <v>#NUM!</v>
      </c>
    </row>
    <row r="587" spans="27:35" x14ac:dyDescent="0.2">
      <c r="AA587" s="114" t="s">
        <v>87</v>
      </c>
      <c r="AB587" s="40">
        <f>_xll.qlInterestRateIndexFixingDate($X$21,AC587)</f>
        <v>43487</v>
      </c>
      <c r="AC587" s="40">
        <f>_xll.qlCalendarAdvance(calendar,$AC586,AA587,,,trigger)</f>
        <v>43489</v>
      </c>
      <c r="AD587" s="40">
        <f>_xll.qlInterestRateIndexMaturity($X$21,AC587,)</f>
        <v>43670</v>
      </c>
      <c r="AE587" s="43" t="e">
        <f>_xll.qlTenorBasisValue(TenorBasis6M,AC587,_xll.ohTrigger(trigger,$X$36))</f>
        <v>#NUM!</v>
      </c>
      <c r="AF587" s="82">
        <f t="shared" si="31"/>
        <v>5.5920068021412909E-3</v>
      </c>
      <c r="AG587" s="82">
        <f>_xll.qlIndexFixing($X$21,$AB587,TRUE,_xll.ohTrigger(trigger))</f>
        <v>5.5920068021412909E-3</v>
      </c>
      <c r="AH587" s="43" t="e">
        <f>_xll.qlIndexFixing($X$6,$AB587,TRUE,trigger)</f>
        <v>#NUM!</v>
      </c>
      <c r="AI587" s="45" t="e">
        <f t="shared" si="32"/>
        <v>#NUM!</v>
      </c>
    </row>
    <row r="588" spans="27:35" x14ac:dyDescent="0.2">
      <c r="AA588" s="114" t="s">
        <v>87</v>
      </c>
      <c r="AB588" s="40">
        <f>_xll.qlInterestRateIndexFixingDate($X$21,AC588)</f>
        <v>43494</v>
      </c>
      <c r="AC588" s="40">
        <f>_xll.qlCalendarAdvance(calendar,$AC587,AA588,,,trigger)</f>
        <v>43496</v>
      </c>
      <c r="AD588" s="40">
        <f>_xll.qlInterestRateIndexMaturity($X$21,AC588,)</f>
        <v>43677</v>
      </c>
      <c r="AE588" s="43" t="e">
        <f>_xll.qlTenorBasisValue(TenorBasis6M,AC588,_xll.ohTrigger(trigger,$X$36))</f>
        <v>#NUM!</v>
      </c>
      <c r="AF588" s="82">
        <f t="shared" si="31"/>
        <v>5.647670690905029E-3</v>
      </c>
      <c r="AG588" s="82">
        <f>_xll.qlIndexFixing($X$21,$AB588,TRUE,_xll.ohTrigger(trigger))</f>
        <v>5.647670690905029E-3</v>
      </c>
      <c r="AH588" s="43" t="e">
        <f>_xll.qlIndexFixing($X$6,$AB588,TRUE,trigger)</f>
        <v>#NUM!</v>
      </c>
      <c r="AI588" s="45" t="e">
        <f t="shared" si="32"/>
        <v>#NUM!</v>
      </c>
    </row>
    <row r="589" spans="27:35" x14ac:dyDescent="0.2">
      <c r="AA589" s="114" t="s">
        <v>87</v>
      </c>
      <c r="AB589" s="40">
        <f>_xll.qlInterestRateIndexFixingDate($X$21,AC589)</f>
        <v>43501</v>
      </c>
      <c r="AC589" s="40">
        <f>_xll.qlCalendarAdvance(calendar,$AC588,AA589,,,trigger)</f>
        <v>43503</v>
      </c>
      <c r="AD589" s="40">
        <f>_xll.qlInterestRateIndexMaturity($X$21,AC589,)</f>
        <v>43684</v>
      </c>
      <c r="AE589" s="43" t="e">
        <f>_xll.qlTenorBasisValue(TenorBasis6M,AC589,_xll.ohTrigger(trigger,$X$36))</f>
        <v>#NUM!</v>
      </c>
      <c r="AF589" s="82">
        <f t="shared" si="31"/>
        <v>5.7034386781550624E-3</v>
      </c>
      <c r="AG589" s="82">
        <f>_xll.qlIndexFixing($X$21,$AB589,TRUE,_xll.ohTrigger(trigger))</f>
        <v>5.7034386781550624E-3</v>
      </c>
      <c r="AH589" s="43" t="e">
        <f>_xll.qlIndexFixing($X$6,$AB589,TRUE,trigger)</f>
        <v>#NUM!</v>
      </c>
      <c r="AI589" s="45" t="e">
        <f t="shared" si="32"/>
        <v>#NUM!</v>
      </c>
    </row>
    <row r="590" spans="27:35" x14ac:dyDescent="0.2">
      <c r="AA590" s="114" t="s">
        <v>87</v>
      </c>
      <c r="AB590" s="40">
        <f>_xll.qlInterestRateIndexFixingDate($X$21,AC590)</f>
        <v>43508</v>
      </c>
      <c r="AC590" s="40">
        <f>_xll.qlCalendarAdvance(calendar,$AC589,AA590,,,trigger)</f>
        <v>43510</v>
      </c>
      <c r="AD590" s="40">
        <f>_xll.qlInterestRateIndexMaturity($X$21,AC590,)</f>
        <v>43691</v>
      </c>
      <c r="AE590" s="43" t="e">
        <f>_xll.qlTenorBasisValue(TenorBasis6M,AC590,_xll.ohTrigger(trigger,$X$36))</f>
        <v>#NUM!</v>
      </c>
      <c r="AF590" s="82">
        <f t="shared" si="31"/>
        <v>5.7593107725359676E-3</v>
      </c>
      <c r="AG590" s="82">
        <f>_xll.qlIndexFixing($X$21,$AB590,TRUE,_xll.ohTrigger(trigger))</f>
        <v>5.7593107725359676E-3</v>
      </c>
      <c r="AH590" s="43" t="e">
        <f>_xll.qlIndexFixing($X$6,$AB590,TRUE,trigger)</f>
        <v>#NUM!</v>
      </c>
      <c r="AI590" s="45" t="e">
        <f t="shared" si="32"/>
        <v>#NUM!</v>
      </c>
    </row>
    <row r="591" spans="27:35" x14ac:dyDescent="0.2">
      <c r="AA591" s="114" t="s">
        <v>87</v>
      </c>
      <c r="AB591" s="40">
        <f>_xll.qlInterestRateIndexFixingDate($X$21,AC591)</f>
        <v>43515</v>
      </c>
      <c r="AC591" s="40">
        <f>_xll.qlCalendarAdvance(calendar,$AC590,AA591,,,trigger)</f>
        <v>43517</v>
      </c>
      <c r="AD591" s="40">
        <f>_xll.qlInterestRateIndexMaturity($X$21,AC591,)</f>
        <v>43698</v>
      </c>
      <c r="AE591" s="43" t="e">
        <f>_xll.qlTenorBasisValue(TenorBasis6M,AC591,_xll.ohTrigger(trigger,$X$36))</f>
        <v>#NUM!</v>
      </c>
      <c r="AF591" s="82">
        <f t="shared" si="31"/>
        <v>5.8152869827095451E-3</v>
      </c>
      <c r="AG591" s="82">
        <f>_xll.qlIndexFixing($X$21,$AB591,TRUE,_xll.ohTrigger(trigger))</f>
        <v>5.8152869827095451E-3</v>
      </c>
      <c r="AH591" s="43" t="e">
        <f>_xll.qlIndexFixing($X$6,$AB591,TRUE,trigger)</f>
        <v>#NUM!</v>
      </c>
      <c r="AI591" s="45" t="e">
        <f t="shared" si="32"/>
        <v>#NUM!</v>
      </c>
    </row>
    <row r="592" spans="27:35" x14ac:dyDescent="0.2">
      <c r="AA592" s="114" t="s">
        <v>87</v>
      </c>
      <c r="AB592" s="40">
        <f>_xll.qlInterestRateIndexFixingDate($X$21,AC592)</f>
        <v>43522</v>
      </c>
      <c r="AC592" s="40">
        <f>_xll.qlCalendarAdvance(calendar,$AC591,AA592,,,trigger)</f>
        <v>43524</v>
      </c>
      <c r="AD592" s="40">
        <f>_xll.qlInterestRateIndexMaturity($X$21,AC592,)</f>
        <v>43707</v>
      </c>
      <c r="AE592" s="43" t="e">
        <f>_xll.qlTenorBasisValue(TenorBasis6M,AC592,_xll.ohTrigger(trigger,$X$36))</f>
        <v>#NUM!</v>
      </c>
      <c r="AF592" s="82">
        <f t="shared" si="31"/>
        <v>5.8795467086683552E-3</v>
      </c>
      <c r="AG592" s="82">
        <f>_xll.qlIndexFixing($X$21,$AB592,TRUE,_xll.ohTrigger(trigger))</f>
        <v>5.8795467086683552E-3</v>
      </c>
      <c r="AH592" s="43" t="e">
        <f>_xll.qlIndexFixing($X$6,$AB592,TRUE,trigger)</f>
        <v>#NUM!</v>
      </c>
      <c r="AI592" s="45" t="e">
        <f t="shared" si="32"/>
        <v>#NUM!</v>
      </c>
    </row>
    <row r="593" spans="27:35" x14ac:dyDescent="0.2">
      <c r="AA593" s="114" t="s">
        <v>87</v>
      </c>
      <c r="AB593" s="40">
        <f>_xll.qlInterestRateIndexFixingDate($X$21,AC593)</f>
        <v>43529</v>
      </c>
      <c r="AC593" s="40">
        <f>_xll.qlCalendarAdvance(calendar,$AC592,AA593,,,trigger)</f>
        <v>43531</v>
      </c>
      <c r="AD593" s="40">
        <f>_xll.qlInterestRateIndexMaturity($X$21,AC593,)</f>
        <v>43717</v>
      </c>
      <c r="AE593" s="43" t="e">
        <f>_xll.qlTenorBasisValue(TenorBasis6M,AC593,_xll.ohTrigger(trigger,$X$36))</f>
        <v>#NUM!</v>
      </c>
      <c r="AF593" s="82">
        <f t="shared" si="31"/>
        <v>5.9480483641114893E-3</v>
      </c>
      <c r="AG593" s="82">
        <f>_xll.qlIndexFixing($X$21,$AB593,TRUE,_xll.ohTrigger(trigger))</f>
        <v>5.9480483641114893E-3</v>
      </c>
      <c r="AH593" s="43" t="e">
        <f>_xll.qlIndexFixing($X$6,$AB593,TRUE,trigger)</f>
        <v>#NUM!</v>
      </c>
      <c r="AI593" s="45" t="e">
        <f t="shared" si="32"/>
        <v>#NUM!</v>
      </c>
    </row>
    <row r="594" spans="27:35" x14ac:dyDescent="0.2">
      <c r="AA594" s="114" t="s">
        <v>87</v>
      </c>
      <c r="AB594" s="40">
        <f>_xll.qlInterestRateIndexFixingDate($X$21,AC594)</f>
        <v>43536</v>
      </c>
      <c r="AC594" s="40">
        <f>_xll.qlCalendarAdvance(calendar,$AC593,AA594,,,trigger)</f>
        <v>43538</v>
      </c>
      <c r="AD594" s="40">
        <f>_xll.qlInterestRateIndexMaturity($X$21,AC594,)</f>
        <v>43724</v>
      </c>
      <c r="AE594" s="43" t="e">
        <f>_xll.qlTenorBasisValue(TenorBasis6M,AC594,_xll.ohTrigger(trigger,$X$36))</f>
        <v>#NUM!</v>
      </c>
      <c r="AF594" s="82">
        <f t="shared" si="31"/>
        <v>6.0043788421480018E-3</v>
      </c>
      <c r="AG594" s="82">
        <f>_xll.qlIndexFixing($X$21,$AB594,TRUE,_xll.ohTrigger(trigger))</f>
        <v>6.0043788421480018E-3</v>
      </c>
      <c r="AH594" s="43" t="e">
        <f>_xll.qlIndexFixing($X$6,$AB594,TRUE,trigger)</f>
        <v>#NUM!</v>
      </c>
      <c r="AI594" s="45" t="e">
        <f t="shared" si="32"/>
        <v>#NUM!</v>
      </c>
    </row>
    <row r="595" spans="27:35" x14ac:dyDescent="0.2">
      <c r="AA595" s="114" t="s">
        <v>87</v>
      </c>
      <c r="AB595" s="40">
        <f>_xll.qlInterestRateIndexFixingDate($X$21,AC595)</f>
        <v>43543</v>
      </c>
      <c r="AC595" s="40">
        <f>_xll.qlCalendarAdvance(calendar,$AC594,AA595,,,trigger)</f>
        <v>43545</v>
      </c>
      <c r="AD595" s="40">
        <f>_xll.qlInterestRateIndexMaturity($X$21,AC595,)</f>
        <v>43731</v>
      </c>
      <c r="AE595" s="43" t="e">
        <f>_xll.qlTenorBasisValue(TenorBasis6M,AC595,_xll.ohTrigger(trigger,$X$36))</f>
        <v>#NUM!</v>
      </c>
      <c r="AF595" s="82">
        <f t="shared" si="31"/>
        <v>6.0608135266013424E-3</v>
      </c>
      <c r="AG595" s="82">
        <f>_xll.qlIndexFixing($X$21,$AB595,TRUE,_xll.ohTrigger(trigger))</f>
        <v>6.0608135266013424E-3</v>
      </c>
      <c r="AH595" s="43" t="e">
        <f>_xll.qlIndexFixing($X$6,$AB595,TRUE,trigger)</f>
        <v>#NUM!</v>
      </c>
      <c r="AI595" s="45" t="e">
        <f t="shared" si="32"/>
        <v>#NUM!</v>
      </c>
    </row>
    <row r="596" spans="27:35" x14ac:dyDescent="0.2">
      <c r="AA596" s="114" t="s">
        <v>87</v>
      </c>
      <c r="AB596" s="40">
        <f>_xll.qlInterestRateIndexFixingDate($X$21,AC596)</f>
        <v>43550</v>
      </c>
      <c r="AC596" s="40">
        <f>_xll.qlCalendarAdvance(calendar,$AC595,AA596,,,trigger)</f>
        <v>43552</v>
      </c>
      <c r="AD596" s="40">
        <f>_xll.qlInterestRateIndexMaturity($X$21,AC596,)</f>
        <v>43738</v>
      </c>
      <c r="AE596" s="43" t="e">
        <f>_xll.qlTenorBasisValue(TenorBasis6M,AC596,_xll.ohTrigger(trigger,$X$36))</f>
        <v>#NUM!</v>
      </c>
      <c r="AF596" s="82">
        <f t="shared" si="31"/>
        <v>6.1173524264638889E-3</v>
      </c>
      <c r="AG596" s="82">
        <f>_xll.qlIndexFixing($X$21,$AB596,TRUE,_xll.ohTrigger(trigger))</f>
        <v>6.1173524264638889E-3</v>
      </c>
      <c r="AH596" s="43" t="e">
        <f>_xll.qlIndexFixing($X$6,$AB596,TRUE,trigger)</f>
        <v>#NUM!</v>
      </c>
      <c r="AI596" s="45" t="e">
        <f t="shared" si="32"/>
        <v>#NUM!</v>
      </c>
    </row>
    <row r="597" spans="27:35" x14ac:dyDescent="0.2">
      <c r="AA597" s="114" t="s">
        <v>87</v>
      </c>
      <c r="AB597" s="40">
        <f>_xll.qlInterestRateIndexFixingDate($X$21,AC597)</f>
        <v>43557</v>
      </c>
      <c r="AC597" s="40">
        <f>_xll.qlCalendarAdvance(calendar,$AC596,AA597,,,trigger)</f>
        <v>43559</v>
      </c>
      <c r="AD597" s="40">
        <f>_xll.qlInterestRateIndexMaturity($X$21,AC597,)</f>
        <v>43742</v>
      </c>
      <c r="AE597" s="43" t="e">
        <f>_xll.qlTenorBasisValue(TenorBasis6M,AC597,_xll.ohTrigger(trigger,$X$36))</f>
        <v>#NUM!</v>
      </c>
      <c r="AF597" s="82">
        <f t="shared" si="31"/>
        <v>6.1615943515169018E-3</v>
      </c>
      <c r="AG597" s="82">
        <f>_xll.qlIndexFixing($X$21,$AB597,TRUE,_xll.ohTrigger(trigger))</f>
        <v>6.1615943515169018E-3</v>
      </c>
      <c r="AH597" s="43" t="e">
        <f>_xll.qlIndexFixing($X$6,$AB597,TRUE,trigger)</f>
        <v>#NUM!</v>
      </c>
      <c r="AI597" s="45" t="e">
        <f t="shared" si="32"/>
        <v>#NUM!</v>
      </c>
    </row>
    <row r="598" spans="27:35" x14ac:dyDescent="0.2">
      <c r="AA598" s="114" t="s">
        <v>87</v>
      </c>
      <c r="AB598" s="40">
        <f>_xll.qlInterestRateIndexFixingDate($X$21,AC598)</f>
        <v>43564</v>
      </c>
      <c r="AC598" s="40">
        <f>_xll.qlCalendarAdvance(calendar,$AC597,AA598,,,trigger)</f>
        <v>43566</v>
      </c>
      <c r="AD598" s="40">
        <f>_xll.qlInterestRateIndexMaturity($X$21,AC598,)</f>
        <v>43749</v>
      </c>
      <c r="AE598" s="43" t="e">
        <f>_xll.qlTenorBasisValue(TenorBasis6M,AC598,_xll.ohTrigger(trigger,$X$36))</f>
        <v>#NUM!</v>
      </c>
      <c r="AF598" s="82">
        <f t="shared" si="31"/>
        <v>6.2183139838402597E-3</v>
      </c>
      <c r="AG598" s="82">
        <f>_xll.qlIndexFixing($X$21,$AB598,TRUE,_xll.ohTrigger(trigger))</f>
        <v>6.2183139838402597E-3</v>
      </c>
      <c r="AH598" s="43" t="e">
        <f>_xll.qlIndexFixing($X$6,$AB598,TRUE,trigger)</f>
        <v>#NUM!</v>
      </c>
      <c r="AI598" s="45" t="e">
        <f t="shared" si="32"/>
        <v>#NUM!</v>
      </c>
    </row>
    <row r="599" spans="27:35" x14ac:dyDescent="0.2">
      <c r="AA599" s="114" t="s">
        <v>87</v>
      </c>
      <c r="AB599" s="40">
        <f>_xll.qlInterestRateIndexFixingDate($X$21,AC599)</f>
        <v>43571</v>
      </c>
      <c r="AC599" s="40">
        <f>_xll.qlCalendarAdvance(calendar,$AC598,AA599,,,trigger)</f>
        <v>43573</v>
      </c>
      <c r="AD599" s="40">
        <f>_xll.qlInterestRateIndexMaturity($X$21,AC599,)</f>
        <v>43756</v>
      </c>
      <c r="AE599" s="43" t="e">
        <f>_xll.qlTenorBasisValue(TenorBasis6M,AC599,_xll.ohTrigger(trigger,$X$36))</f>
        <v>#NUM!</v>
      </c>
      <c r="AF599" s="82">
        <f t="shared" si="31"/>
        <v>6.2751287789064398E-3</v>
      </c>
      <c r="AG599" s="82">
        <f>_xll.qlIndexFixing($X$21,$AB599,TRUE,_xll.ohTrigger(trigger))</f>
        <v>6.2751287789064398E-3</v>
      </c>
      <c r="AH599" s="43" t="e">
        <f>_xll.qlIndexFixing($X$6,$AB599,TRUE,trigger)</f>
        <v>#NUM!</v>
      </c>
      <c r="AI599" s="45" t="e">
        <f t="shared" si="32"/>
        <v>#NUM!</v>
      </c>
    </row>
    <row r="600" spans="27:35" x14ac:dyDescent="0.2">
      <c r="AA600" s="114" t="s">
        <v>87</v>
      </c>
      <c r="AB600" s="40">
        <f>_xll.qlInterestRateIndexFixingDate($X$21,AC600)</f>
        <v>43578</v>
      </c>
      <c r="AC600" s="40">
        <f>_xll.qlCalendarAdvance(calendar,$AC599,AA600,,,trigger)</f>
        <v>43580</v>
      </c>
      <c r="AD600" s="40">
        <f>_xll.qlInterestRateIndexMaturity($X$21,AC600,)</f>
        <v>43763</v>
      </c>
      <c r="AE600" s="43" t="e">
        <f>_xll.qlTenorBasisValue(TenorBasis6M,AC600,_xll.ohTrigger(trigger,$X$36))</f>
        <v>#NUM!</v>
      </c>
      <c r="AF600" s="82">
        <f t="shared" si="31"/>
        <v>6.3320317092596667E-3</v>
      </c>
      <c r="AG600" s="82">
        <f>_xll.qlIndexFixing($X$21,$AB600,TRUE,_xll.ohTrigger(trigger))</f>
        <v>6.3320317092596667E-3</v>
      </c>
      <c r="AH600" s="43" t="e">
        <f>_xll.qlIndexFixing($X$6,$AB600,TRUE,trigger)</f>
        <v>#NUM!</v>
      </c>
      <c r="AI600" s="45" t="e">
        <f t="shared" si="32"/>
        <v>#NUM!</v>
      </c>
    </row>
    <row r="601" spans="27:35" x14ac:dyDescent="0.2">
      <c r="AA601" s="114" t="s">
        <v>87</v>
      </c>
      <c r="AB601" s="40">
        <f>_xll.qlInterestRateIndexFixingDate($X$21,AC601)</f>
        <v>43584</v>
      </c>
      <c r="AC601" s="40">
        <f>_xll.qlCalendarAdvance(calendar,$AC600,AA601,,,trigger)</f>
        <v>43587</v>
      </c>
      <c r="AD601" s="40">
        <f>_xll.qlInterestRateIndexMaturity($X$21,AC601,)</f>
        <v>43773</v>
      </c>
      <c r="AE601" s="43" t="e">
        <f>_xll.qlTenorBasisValue(TenorBasis6M,AC601,_xll.ohTrigger(trigger,$X$36))</f>
        <v>#NUM!</v>
      </c>
      <c r="AF601" s="82">
        <f t="shared" si="31"/>
        <v>6.4014895876465892E-3</v>
      </c>
      <c r="AG601" s="82">
        <f>_xll.qlIndexFixing($X$21,$AB601,TRUE,_xll.ohTrigger(trigger))</f>
        <v>6.4014895876465892E-3</v>
      </c>
      <c r="AH601" s="43" t="e">
        <f>_xll.qlIndexFixing($X$6,$AB601,TRUE,trigger)</f>
        <v>#NUM!</v>
      </c>
      <c r="AI601" s="45" t="e">
        <f t="shared" si="32"/>
        <v>#NUM!</v>
      </c>
    </row>
    <row r="602" spans="27:35" x14ac:dyDescent="0.2">
      <c r="AA602" s="114" t="s">
        <v>87</v>
      </c>
      <c r="AB602" s="40">
        <f>_xll.qlInterestRateIndexFixingDate($X$21,AC602)</f>
        <v>43592</v>
      </c>
      <c r="AC602" s="40">
        <f>_xll.qlCalendarAdvance(calendar,$AC601,AA602,,,trigger)</f>
        <v>43594</v>
      </c>
      <c r="AD602" s="40">
        <f>_xll.qlInterestRateIndexMaturity($X$21,AC602,)</f>
        <v>43780</v>
      </c>
      <c r="AE602" s="43" t="e">
        <f>_xll.qlTenorBasisValue(TenorBasis6M,AC602,_xll.ohTrigger(trigger,$X$36))</f>
        <v>#NUM!</v>
      </c>
      <c r="AF602" s="82">
        <f t="shared" si="31"/>
        <v>6.45855956486714E-3</v>
      </c>
      <c r="AG602" s="82">
        <f>_xll.qlIndexFixing($X$21,$AB602,TRUE,_xll.ohTrigger(trigger))</f>
        <v>6.45855956486714E-3</v>
      </c>
      <c r="AH602" s="43" t="e">
        <f>_xll.qlIndexFixing($X$6,$AB602,TRUE,trigger)</f>
        <v>#NUM!</v>
      </c>
      <c r="AI602" s="45" t="e">
        <f t="shared" si="32"/>
        <v>#NUM!</v>
      </c>
    </row>
    <row r="603" spans="27:35" x14ac:dyDescent="0.2">
      <c r="AA603" s="114" t="s">
        <v>87</v>
      </c>
      <c r="AB603" s="40">
        <f>_xll.qlInterestRateIndexFixingDate($X$21,AC603)</f>
        <v>43599</v>
      </c>
      <c r="AC603" s="40">
        <f>_xll.qlCalendarAdvance(calendar,$AC602,AA603,,,trigger)</f>
        <v>43601</v>
      </c>
      <c r="AD603" s="40">
        <f>_xll.qlInterestRateIndexMaturity($X$21,AC603,)</f>
        <v>43787</v>
      </c>
      <c r="AE603" s="43" t="e">
        <f>_xll.qlTenorBasisValue(TenorBasis6M,AC603,_xll.ohTrigger(trigger,$X$36))</f>
        <v>#NUM!</v>
      </c>
      <c r="AF603" s="82">
        <f t="shared" si="31"/>
        <v>6.5156942546369884E-3</v>
      </c>
      <c r="AG603" s="82">
        <f>_xll.qlIndexFixing($X$21,$AB603,TRUE,_xll.ohTrigger(trigger))</f>
        <v>6.5156942546369884E-3</v>
      </c>
      <c r="AH603" s="43" t="e">
        <f>_xll.qlIndexFixing($X$6,$AB603,TRUE,trigger)</f>
        <v>#NUM!</v>
      </c>
      <c r="AI603" s="45" t="e">
        <f t="shared" si="32"/>
        <v>#NUM!</v>
      </c>
    </row>
    <row r="604" spans="27:35" x14ac:dyDescent="0.2">
      <c r="AA604" s="114" t="s">
        <v>87</v>
      </c>
      <c r="AB604" s="40">
        <f>_xll.qlInterestRateIndexFixingDate($X$21,AC604)</f>
        <v>43606</v>
      </c>
      <c r="AC604" s="40">
        <f>_xll.qlCalendarAdvance(calendar,$AC603,AA604,,,trigger)</f>
        <v>43608</v>
      </c>
      <c r="AD604" s="40">
        <f>_xll.qlInterestRateIndexMaturity($X$21,AC604,)</f>
        <v>43794</v>
      </c>
      <c r="AE604" s="43" t="e">
        <f>_xll.qlTenorBasisValue(TenorBasis6M,AC604,_xll.ohTrigger(trigger,$X$36))</f>
        <v>#NUM!</v>
      </c>
      <c r="AF604" s="82">
        <f t="shared" si="31"/>
        <v>6.5728867392424208E-3</v>
      </c>
      <c r="AG604" s="82">
        <f>_xll.qlIndexFixing($X$21,$AB604,TRUE,_xll.ohTrigger(trigger))</f>
        <v>6.5728867392424208E-3</v>
      </c>
      <c r="AH604" s="43" t="e">
        <f>_xll.qlIndexFixing($X$6,$AB604,TRUE,trigger)</f>
        <v>#NUM!</v>
      </c>
      <c r="AI604" s="45" t="e">
        <f t="shared" si="32"/>
        <v>#NUM!</v>
      </c>
    </row>
    <row r="605" spans="27:35" x14ac:dyDescent="0.2">
      <c r="AA605" s="114" t="s">
        <v>87</v>
      </c>
      <c r="AB605" s="40">
        <f>_xll.qlInterestRateIndexFixingDate($X$21,AC605)</f>
        <v>43613</v>
      </c>
      <c r="AC605" s="40">
        <f>_xll.qlCalendarAdvance(calendar,$AC604,AA605,,,trigger)</f>
        <v>43615</v>
      </c>
      <c r="AD605" s="40">
        <f>_xll.qlInterestRateIndexMaturity($X$21,AC605,)</f>
        <v>43798</v>
      </c>
      <c r="AE605" s="43" t="e">
        <f>_xll.qlTenorBasisValue(TenorBasis6M,AC605,_xll.ohTrigger(trigger,$X$36))</f>
        <v>#NUM!</v>
      </c>
      <c r="AF605" s="82">
        <f t="shared" si="31"/>
        <v>6.617622373278652E-3</v>
      </c>
      <c r="AG605" s="82">
        <f>_xll.qlIndexFixing($X$21,$AB605,TRUE,_xll.ohTrigger(trigger))</f>
        <v>6.617622373278652E-3</v>
      </c>
      <c r="AH605" s="43" t="e">
        <f>_xll.qlIndexFixing($X$6,$AB605,TRUE,trigger)</f>
        <v>#NUM!</v>
      </c>
      <c r="AI605" s="45" t="e">
        <f t="shared" si="32"/>
        <v>#NUM!</v>
      </c>
    </row>
    <row r="606" spans="27:35" x14ac:dyDescent="0.2">
      <c r="AA606" s="114" t="s">
        <v>87</v>
      </c>
      <c r="AB606" s="40">
        <f>_xll.qlInterestRateIndexFixingDate($X$21,AC606)</f>
        <v>43620</v>
      </c>
      <c r="AC606" s="40">
        <f>_xll.qlCalendarAdvance(calendar,$AC605,AA606,,,trigger)</f>
        <v>43622</v>
      </c>
      <c r="AD606" s="40">
        <f>_xll.qlInterestRateIndexMaturity($X$21,AC606,)</f>
        <v>43805</v>
      </c>
      <c r="AE606" s="43" t="e">
        <f>_xll.qlTenorBasisValue(TenorBasis6M,AC606,_xll.ohTrigger(trigger,$X$36))</f>
        <v>#NUM!</v>
      </c>
      <c r="AF606" s="82">
        <f t="shared" si="31"/>
        <v>6.6749064938360896E-3</v>
      </c>
      <c r="AG606" s="82">
        <f>_xll.qlIndexFixing($X$21,$AB606,TRUE,_xll.ohTrigger(trigger))</f>
        <v>6.6749064938360896E-3</v>
      </c>
      <c r="AH606" s="43" t="e">
        <f>_xll.qlIndexFixing($X$6,$AB606,TRUE,trigger)</f>
        <v>#NUM!</v>
      </c>
      <c r="AI606" s="45" t="e">
        <f t="shared" si="32"/>
        <v>#NUM!</v>
      </c>
    </row>
    <row r="607" spans="27:35" x14ac:dyDescent="0.2">
      <c r="AA607" s="114" t="s">
        <v>87</v>
      </c>
      <c r="AB607" s="40">
        <f>_xll.qlInterestRateIndexFixingDate($X$21,AC607)</f>
        <v>43627</v>
      </c>
      <c r="AC607" s="40">
        <f>_xll.qlCalendarAdvance(calendar,$AC606,AA607,,,trigger)</f>
        <v>43629</v>
      </c>
      <c r="AD607" s="40">
        <f>_xll.qlInterestRateIndexMaturity($X$21,AC607,)</f>
        <v>43812</v>
      </c>
      <c r="AE607" s="43" t="e">
        <f>_xll.qlTenorBasisValue(TenorBasis6M,AC607,_xll.ohTrigger(trigger,$X$36))</f>
        <v>#NUM!</v>
      </c>
      <c r="AF607" s="82">
        <f t="shared" si="31"/>
        <v>6.7322295349643369E-3</v>
      </c>
      <c r="AG607" s="82">
        <f>_xll.qlIndexFixing($X$21,$AB607,TRUE,_xll.ohTrigger(trigger))</f>
        <v>6.7322295349643369E-3</v>
      </c>
      <c r="AH607" s="43" t="e">
        <f>_xll.qlIndexFixing($X$6,$AB607,TRUE,trigger)</f>
        <v>#NUM!</v>
      </c>
      <c r="AI607" s="45" t="e">
        <f t="shared" si="32"/>
        <v>#NUM!</v>
      </c>
    </row>
    <row r="608" spans="27:35" x14ac:dyDescent="0.2">
      <c r="AA608" s="114" t="s">
        <v>87</v>
      </c>
      <c r="AB608" s="40">
        <f>_xll.qlInterestRateIndexFixingDate($X$21,AC608)</f>
        <v>43634</v>
      </c>
      <c r="AC608" s="40">
        <f>_xll.qlCalendarAdvance(calendar,$AC607,AA608,,,trigger)</f>
        <v>43636</v>
      </c>
      <c r="AD608" s="40">
        <f>_xll.qlInterestRateIndexMaturity($X$21,AC608,)</f>
        <v>43819</v>
      </c>
      <c r="AE608" s="43" t="e">
        <f>_xll.qlTenorBasisValue(TenorBasis6M,AC608,_xll.ohTrigger(trigger,$X$36))</f>
        <v>#NUM!</v>
      </c>
      <c r="AF608" s="82">
        <f t="shared" si="31"/>
        <v>6.7895844627463382E-3</v>
      </c>
      <c r="AG608" s="82">
        <f>_xll.qlIndexFixing($X$21,$AB608,TRUE,_xll.ohTrigger(trigger))</f>
        <v>6.7895844627463382E-3</v>
      </c>
      <c r="AH608" s="43" t="e">
        <f>_xll.qlIndexFixing($X$6,$AB608,TRUE,trigger)</f>
        <v>#NUM!</v>
      </c>
      <c r="AI608" s="45" t="e">
        <f t="shared" si="32"/>
        <v>#NUM!</v>
      </c>
    </row>
    <row r="609" spans="27:35" x14ac:dyDescent="0.2">
      <c r="AA609" s="114" t="s">
        <v>87</v>
      </c>
      <c r="AB609" s="40">
        <f>_xll.qlInterestRateIndexFixingDate($X$21,AC609)</f>
        <v>43641</v>
      </c>
      <c r="AC609" s="40">
        <f>_xll.qlCalendarAdvance(calendar,$AC608,AA609,,,trigger)</f>
        <v>43643</v>
      </c>
      <c r="AD609" s="40">
        <f>_xll.qlInterestRateIndexMaturity($X$21,AC609,)</f>
        <v>43826</v>
      </c>
      <c r="AE609" s="43" t="e">
        <f>_xll.qlTenorBasisValue(TenorBasis6M,AC609,_xll.ohTrigger(trigger,$X$36))</f>
        <v>#NUM!</v>
      </c>
      <c r="AF609" s="82">
        <f t="shared" si="31"/>
        <v>6.846964242446023E-3</v>
      </c>
      <c r="AG609" s="82">
        <f>_xll.qlIndexFixing($X$21,$AB609,TRUE,_xll.ohTrigger(trigger))</f>
        <v>6.846964242446023E-3</v>
      </c>
      <c r="AH609" s="43" t="e">
        <f>_xll.qlIndexFixing($X$6,$AB609,TRUE,trigger)</f>
        <v>#NUM!</v>
      </c>
      <c r="AI609" s="45" t="e">
        <f t="shared" si="32"/>
        <v>#NUM!</v>
      </c>
    </row>
    <row r="610" spans="27:35" x14ac:dyDescent="0.2">
      <c r="AA610" s="114" t="s">
        <v>87</v>
      </c>
      <c r="AB610" s="40">
        <f>_xll.qlInterestRateIndexFixingDate($X$21,AC610)</f>
        <v>43648</v>
      </c>
      <c r="AC610" s="40">
        <f>_xll.qlCalendarAdvance(calendar,$AC609,AA610,,,trigger)</f>
        <v>43650</v>
      </c>
      <c r="AD610" s="40">
        <f>_xll.qlInterestRateIndexMaturity($X$21,AC610,)</f>
        <v>43836</v>
      </c>
      <c r="AE610" s="43" t="e">
        <f>_xll.qlTenorBasisValue(TenorBasis6M,AC610,_xll.ohTrigger(trigger,$X$36))</f>
        <v>#NUM!</v>
      </c>
      <c r="AF610" s="82">
        <f t="shared" si="31"/>
        <v>6.9168678441537809E-3</v>
      </c>
      <c r="AG610" s="82">
        <f>_xll.qlIndexFixing($X$21,$AB610,TRUE,_xll.ohTrigger(trigger))</f>
        <v>6.9168678441537809E-3</v>
      </c>
      <c r="AH610" s="43" t="e">
        <f>_xll.qlIndexFixing($X$6,$AB610,TRUE,trigger)</f>
        <v>#NUM!</v>
      </c>
      <c r="AI610" s="45" t="e">
        <f t="shared" si="32"/>
        <v>#NUM!</v>
      </c>
    </row>
    <row r="611" spans="27:35" x14ac:dyDescent="0.2">
      <c r="AA611" s="114" t="s">
        <v>87</v>
      </c>
      <c r="AB611" s="40">
        <f>_xll.qlInterestRateIndexFixingDate($X$21,AC611)</f>
        <v>43655</v>
      </c>
      <c r="AC611" s="40">
        <f>_xll.qlCalendarAdvance(calendar,$AC610,AA611,,,trigger)</f>
        <v>43657</v>
      </c>
      <c r="AD611" s="40">
        <f>_xll.qlInterestRateIndexMaturity($X$21,AC611,)</f>
        <v>43843</v>
      </c>
      <c r="AE611" s="43" t="e">
        <f>_xll.qlTenorBasisValue(TenorBasis6M,AC611,_xll.ohTrigger(trigger,$X$36))</f>
        <v>#NUM!</v>
      </c>
      <c r="AF611" s="82">
        <f t="shared" si="31"/>
        <v>6.9742711283653711E-3</v>
      </c>
      <c r="AG611" s="82">
        <f>_xll.qlIndexFixing($X$21,$AB611,TRUE,_xll.ohTrigger(trigger))</f>
        <v>6.9742711283653711E-3</v>
      </c>
      <c r="AH611" s="43" t="e">
        <f>_xll.qlIndexFixing($X$6,$AB611,TRUE,trigger)</f>
        <v>#NUM!</v>
      </c>
      <c r="AI611" s="45" t="e">
        <f t="shared" si="32"/>
        <v>#NUM!</v>
      </c>
    </row>
    <row r="612" spans="27:35" x14ac:dyDescent="0.2">
      <c r="AA612" s="114" t="s">
        <v>87</v>
      </c>
      <c r="AB612" s="40">
        <f>_xll.qlInterestRateIndexFixingDate($X$21,AC612)</f>
        <v>43662</v>
      </c>
      <c r="AC612" s="40">
        <f>_xll.qlCalendarAdvance(calendar,$AC611,AA612,,,trigger)</f>
        <v>43664</v>
      </c>
      <c r="AD612" s="40">
        <f>_xll.qlInterestRateIndexMaturity($X$21,AC612,)</f>
        <v>43850</v>
      </c>
      <c r="AE612" s="43" t="e">
        <f>_xll.qlTenorBasisValue(TenorBasis6M,AC612,_xll.ohTrigger(trigger,$X$36))</f>
        <v>#NUM!</v>
      </c>
      <c r="AF612" s="82">
        <f t="shared" si="31"/>
        <v>7.0316768364101388E-3</v>
      </c>
      <c r="AG612" s="82">
        <f>_xll.qlIndexFixing($X$21,$AB612,TRUE,_xll.ohTrigger(trigger))</f>
        <v>7.0316768364101388E-3</v>
      </c>
      <c r="AH612" s="43" t="e">
        <f>_xll.qlIndexFixing($X$6,$AB612,TRUE,trigger)</f>
        <v>#NUM!</v>
      </c>
      <c r="AI612" s="45" t="e">
        <f t="shared" si="32"/>
        <v>#NUM!</v>
      </c>
    </row>
    <row r="613" spans="27:35" x14ac:dyDescent="0.2">
      <c r="AA613" s="114" t="s">
        <v>87</v>
      </c>
      <c r="AB613" s="40">
        <f>_xll.qlInterestRateIndexFixingDate($X$21,AC613)</f>
        <v>43669</v>
      </c>
      <c r="AC613" s="40">
        <f>_xll.qlCalendarAdvance(calendar,$AC612,AA613,,,trigger)</f>
        <v>43671</v>
      </c>
      <c r="AD613" s="40">
        <f>_xll.qlInterestRateIndexMaturity($X$21,AC613,)</f>
        <v>43857</v>
      </c>
      <c r="AE613" s="43" t="e">
        <f>_xll.qlTenorBasisValue(TenorBasis6M,AC613,_xll.ohTrigger(trigger,$X$36))</f>
        <v>#NUM!</v>
      </c>
      <c r="AF613" s="82">
        <f t="shared" si="31"/>
        <v>7.0890780432361538E-3</v>
      </c>
      <c r="AG613" s="82">
        <f>_xll.qlIndexFixing($X$21,$AB613,TRUE,_xll.ohTrigger(trigger))</f>
        <v>7.0890780432361538E-3</v>
      </c>
      <c r="AH613" s="43" t="e">
        <f>_xll.qlIndexFixing($X$6,$AB613,TRUE,trigger)</f>
        <v>#NUM!</v>
      </c>
      <c r="AI613" s="45" t="e">
        <f t="shared" si="32"/>
        <v>#NUM!</v>
      </c>
    </row>
    <row r="614" spans="27:35" x14ac:dyDescent="0.2">
      <c r="AA614" s="114" t="s">
        <v>87</v>
      </c>
      <c r="AB614" s="40">
        <f>_xll.qlInterestRateIndexFixingDate($X$21,AC614)</f>
        <v>43676</v>
      </c>
      <c r="AC614" s="40">
        <f>_xll.qlCalendarAdvance(calendar,$AC613,AA614,,,trigger)</f>
        <v>43678</v>
      </c>
      <c r="AD614" s="40">
        <f>_xll.qlInterestRateIndexMaturity($X$21,AC614,)</f>
        <v>43864</v>
      </c>
      <c r="AE614" s="43" t="e">
        <f>_xll.qlTenorBasisValue(TenorBasis6M,AC614,_xll.ohTrigger(trigger,$X$36))</f>
        <v>#NUM!</v>
      </c>
      <c r="AF614" s="82">
        <f t="shared" si="31"/>
        <v>7.1464678229719268E-3</v>
      </c>
      <c r="AG614" s="82">
        <f>_xll.qlIndexFixing($X$21,$AB614,TRUE,_xll.ohTrigger(trigger))</f>
        <v>7.1464678229719268E-3</v>
      </c>
      <c r="AH614" s="43" t="e">
        <f>_xll.qlIndexFixing($X$6,$AB614,TRUE,trigger)</f>
        <v>#NUM!</v>
      </c>
      <c r="AI614" s="45" t="e">
        <f t="shared" si="32"/>
        <v>#NUM!</v>
      </c>
    </row>
    <row r="615" spans="27:35" x14ac:dyDescent="0.2">
      <c r="AA615" s="114" t="s">
        <v>87</v>
      </c>
      <c r="AB615" s="40">
        <f>_xll.qlInterestRateIndexFixingDate($X$21,AC615)</f>
        <v>43683</v>
      </c>
      <c r="AC615" s="40">
        <f>_xll.qlCalendarAdvance(calendar,$AC614,AA615,,,trigger)</f>
        <v>43685</v>
      </c>
      <c r="AD615" s="40">
        <f>_xll.qlInterestRateIndexMaturity($X$21,AC615,)</f>
        <v>43871</v>
      </c>
      <c r="AE615" s="43" t="e">
        <f>_xll.qlTenorBasisValue(TenorBasis6M,AC615,_xll.ohTrigger(trigger,$X$36))</f>
        <v>#NUM!</v>
      </c>
      <c r="AF615" s="82">
        <f t="shared" si="31"/>
        <v>7.2038392489276988E-3</v>
      </c>
      <c r="AG615" s="82">
        <f>_xll.qlIndexFixing($X$21,$AB615,TRUE,_xll.ohTrigger(trigger))</f>
        <v>7.2038392489276988E-3</v>
      </c>
      <c r="AH615" s="43" t="e">
        <f>_xll.qlIndexFixing($X$6,$AB615,TRUE,trigger)</f>
        <v>#NUM!</v>
      </c>
      <c r="AI615" s="45" t="e">
        <f t="shared" si="32"/>
        <v>#NUM!</v>
      </c>
    </row>
    <row r="616" spans="27:35" x14ac:dyDescent="0.2">
      <c r="AA616" s="114" t="s">
        <v>87</v>
      </c>
      <c r="AB616" s="40">
        <f>_xll.qlInterestRateIndexFixingDate($X$21,AC616)</f>
        <v>43690</v>
      </c>
      <c r="AC616" s="40">
        <f>_xll.qlCalendarAdvance(calendar,$AC615,AA616,,,trigger)</f>
        <v>43692</v>
      </c>
      <c r="AD616" s="40">
        <f>_xll.qlInterestRateIndexMaturity($X$21,AC616,)</f>
        <v>43878</v>
      </c>
      <c r="AE616" s="43" t="e">
        <f>_xll.qlTenorBasisValue(TenorBasis6M,AC616,_xll.ohTrigger(trigger,$X$36))</f>
        <v>#NUM!</v>
      </c>
      <c r="AF616" s="82">
        <f t="shared" si="31"/>
        <v>7.2611853935967297E-3</v>
      </c>
      <c r="AG616" s="82">
        <f>_xll.qlIndexFixing($X$21,$AB616,TRUE,_xll.ohTrigger(trigger))</f>
        <v>7.2611853935967297E-3</v>
      </c>
      <c r="AH616" s="43" t="e">
        <f>_xll.qlIndexFixing($X$6,$AB616,TRUE,trigger)</f>
        <v>#NUM!</v>
      </c>
      <c r="AI616" s="45" t="e">
        <f t="shared" si="32"/>
        <v>#NUM!</v>
      </c>
    </row>
    <row r="617" spans="27:35" x14ac:dyDescent="0.2">
      <c r="AA617" s="114" t="s">
        <v>87</v>
      </c>
      <c r="AB617" s="40">
        <f>_xll.qlInterestRateIndexFixingDate($X$21,AC617)</f>
        <v>43697</v>
      </c>
      <c r="AC617" s="40">
        <f>_xll.qlCalendarAdvance(calendar,$AC616,AA617,,,trigger)</f>
        <v>43699</v>
      </c>
      <c r="AD617" s="40">
        <f>_xll.qlInterestRateIndexMaturity($X$21,AC617,)</f>
        <v>43885</v>
      </c>
      <c r="AE617" s="43" t="e">
        <f>_xll.qlTenorBasisValue(TenorBasis6M,AC617,_xll.ohTrigger(trigger,$X$36))</f>
        <v>#NUM!</v>
      </c>
      <c r="AF617" s="82">
        <f t="shared" si="31"/>
        <v>7.3184993286557268E-3</v>
      </c>
      <c r="AG617" s="82">
        <f>_xll.qlIndexFixing($X$21,$AB617,TRUE,_xll.ohTrigger(trigger))</f>
        <v>7.3184993286557268E-3</v>
      </c>
      <c r="AH617" s="43" t="e">
        <f>_xll.qlIndexFixing($X$6,$AB617,TRUE,trigger)</f>
        <v>#NUM!</v>
      </c>
      <c r="AI617" s="45" t="e">
        <f t="shared" si="32"/>
        <v>#NUM!</v>
      </c>
    </row>
    <row r="618" spans="27:35" x14ac:dyDescent="0.2">
      <c r="AA618" s="114" t="s">
        <v>87</v>
      </c>
      <c r="AB618" s="40">
        <f>_xll.qlInterestRateIndexFixingDate($X$21,AC618)</f>
        <v>43704</v>
      </c>
      <c r="AC618" s="40">
        <f>_xll.qlCalendarAdvance(calendar,$AC617,AA618,,,trigger)</f>
        <v>43706</v>
      </c>
      <c r="AD618" s="40">
        <f>_xll.qlInterestRateIndexMaturity($X$21,AC618,)</f>
        <v>43889</v>
      </c>
      <c r="AE618" s="43" t="e">
        <f>_xll.qlTenorBasisValue(TenorBasis6M,AC618,_xll.ohTrigger(trigger,$X$36))</f>
        <v>#NUM!</v>
      </c>
      <c r="AF618" s="82">
        <f t="shared" si="31"/>
        <v>7.3633394600834071E-3</v>
      </c>
      <c r="AG618" s="82">
        <f>_xll.qlIndexFixing($X$21,$AB618,TRUE,_xll.ohTrigger(trigger))</f>
        <v>7.3633394600834071E-3</v>
      </c>
      <c r="AH618" s="43" t="e">
        <f>_xll.qlIndexFixing($X$6,$AB618,TRUE,trigger)</f>
        <v>#NUM!</v>
      </c>
      <c r="AI618" s="45" t="e">
        <f t="shared" si="32"/>
        <v>#NUM!</v>
      </c>
    </row>
    <row r="619" spans="27:35" x14ac:dyDescent="0.2">
      <c r="AA619" s="114" t="s">
        <v>87</v>
      </c>
      <c r="AB619" s="40">
        <f>_xll.qlInterestRateIndexFixingDate($X$21,AC619)</f>
        <v>43711</v>
      </c>
      <c r="AC619" s="40">
        <f>_xll.qlCalendarAdvance(calendar,$AC618,AA619,,,trigger)</f>
        <v>43713</v>
      </c>
      <c r="AD619" s="40">
        <f>_xll.qlInterestRateIndexMaturity($X$21,AC619,)</f>
        <v>43895</v>
      </c>
      <c r="AE619" s="43" t="e">
        <f>_xll.qlTenorBasisValue(TenorBasis6M,AC619,_xll.ohTrigger(trigger,$X$36))</f>
        <v>#NUM!</v>
      </c>
      <c r="AF619" s="82">
        <f t="shared" si="31"/>
        <v>7.4164391947146788E-3</v>
      </c>
      <c r="AG619" s="82">
        <f>_xll.qlIndexFixing($X$21,$AB619,TRUE,_xll.ohTrigger(trigger))</f>
        <v>7.4164391947146788E-3</v>
      </c>
      <c r="AH619" s="43" t="e">
        <f>_xll.qlIndexFixing($X$6,$AB619,TRUE,trigger)</f>
        <v>#NUM!</v>
      </c>
      <c r="AI619" s="45" t="e">
        <f t="shared" si="32"/>
        <v>#NUM!</v>
      </c>
    </row>
    <row r="620" spans="27:35" x14ac:dyDescent="0.2">
      <c r="AA620" s="114" t="s">
        <v>87</v>
      </c>
      <c r="AB620" s="40">
        <f>_xll.qlInterestRateIndexFixingDate($X$21,AC620)</f>
        <v>43718</v>
      </c>
      <c r="AC620" s="40">
        <f>_xll.qlCalendarAdvance(calendar,$AC619,AA620,,,trigger)</f>
        <v>43720</v>
      </c>
      <c r="AD620" s="40">
        <f>_xll.qlInterestRateIndexMaturity($X$21,AC620,)</f>
        <v>43902</v>
      </c>
      <c r="AE620" s="43" t="e">
        <f>_xll.qlTenorBasisValue(TenorBasis6M,AC620,_xll.ohTrigger(trigger,$X$36))</f>
        <v>#NUM!</v>
      </c>
      <c r="AF620" s="82">
        <f t="shared" si="31"/>
        <v>7.4736321152746189E-3</v>
      </c>
      <c r="AG620" s="82">
        <f>_xll.qlIndexFixing($X$21,$AB620,TRUE,_xll.ohTrigger(trigger))</f>
        <v>7.4736321152746189E-3</v>
      </c>
      <c r="AH620" s="43" t="e">
        <f>_xll.qlIndexFixing($X$6,$AB620,TRUE,trigger)</f>
        <v>#NUM!</v>
      </c>
      <c r="AI620" s="45" t="e">
        <f t="shared" si="32"/>
        <v>#NUM!</v>
      </c>
    </row>
    <row r="621" spans="27:35" x14ac:dyDescent="0.2">
      <c r="AA621" s="114" t="s">
        <v>87</v>
      </c>
      <c r="AB621" s="40">
        <f>_xll.qlInterestRateIndexFixingDate($X$21,AC621)</f>
        <v>43725</v>
      </c>
      <c r="AC621" s="40">
        <f>_xll.qlCalendarAdvance(calendar,$AC620,AA621,,,trigger)</f>
        <v>43727</v>
      </c>
      <c r="AD621" s="40">
        <f>_xll.qlInterestRateIndexMaturity($X$21,AC621,)</f>
        <v>43909</v>
      </c>
      <c r="AE621" s="43" t="e">
        <f>_xll.qlTenorBasisValue(TenorBasis6M,AC621,_xll.ohTrigger(trigger,$X$36))</f>
        <v>#NUM!</v>
      </c>
      <c r="AF621" s="82">
        <f t="shared" si="31"/>
        <v>7.5307655103234459E-3</v>
      </c>
      <c r="AG621" s="82">
        <f>_xll.qlIndexFixing($X$21,$AB621,TRUE,_xll.ohTrigger(trigger))</f>
        <v>7.5307655103234459E-3</v>
      </c>
      <c r="AH621" s="43" t="e">
        <f>_xll.qlIndexFixing($X$6,$AB621,TRUE,trigger)</f>
        <v>#NUM!</v>
      </c>
      <c r="AI621" s="45" t="e">
        <f t="shared" si="32"/>
        <v>#NUM!</v>
      </c>
    </row>
    <row r="622" spans="27:35" x14ac:dyDescent="0.2">
      <c r="AA622" s="114" t="s">
        <v>87</v>
      </c>
      <c r="AB622" s="40">
        <f>_xll.qlInterestRateIndexFixingDate($X$21,AC622)</f>
        <v>43732</v>
      </c>
      <c r="AC622" s="40">
        <f>_xll.qlCalendarAdvance(calendar,$AC621,AA622,,,trigger)</f>
        <v>43734</v>
      </c>
      <c r="AD622" s="40">
        <f>_xll.qlInterestRateIndexMaturity($X$21,AC622,)</f>
        <v>43916</v>
      </c>
      <c r="AE622" s="43" t="e">
        <f>_xll.qlTenorBasisValue(TenorBasis6M,AC622,_xll.ohTrigger(trigger,$X$36))</f>
        <v>#NUM!</v>
      </c>
      <c r="AF622" s="82">
        <f t="shared" si="31"/>
        <v>7.5878322960348859E-3</v>
      </c>
      <c r="AG622" s="82">
        <f>_xll.qlIndexFixing($X$21,$AB622,TRUE,_xll.ohTrigger(trigger))</f>
        <v>7.5878322960348859E-3</v>
      </c>
      <c r="AH622" s="43" t="e">
        <f>_xll.qlIndexFixing($X$6,$AB622,TRUE,trigger)</f>
        <v>#NUM!</v>
      </c>
      <c r="AI622" s="45" t="e">
        <f t="shared" si="32"/>
        <v>#NUM!</v>
      </c>
    </row>
    <row r="623" spans="27:35" x14ac:dyDescent="0.2">
      <c r="AA623" s="114" t="s">
        <v>87</v>
      </c>
      <c r="AB623" s="40">
        <f>_xll.qlInterestRateIndexFixingDate($X$21,AC623)</f>
        <v>43739</v>
      </c>
      <c r="AC623" s="40">
        <f>_xll.qlCalendarAdvance(calendar,$AC622,AA623,,,trigger)</f>
        <v>43741</v>
      </c>
      <c r="AD623" s="40">
        <f>_xll.qlInterestRateIndexMaturity($X$21,AC623,)</f>
        <v>43924</v>
      </c>
      <c r="AE623" s="43" t="e">
        <f>_xll.qlTenorBasisValue(TenorBasis6M,AC623,_xll.ohTrigger(trigger,$X$36))</f>
        <v>#NUM!</v>
      </c>
      <c r="AF623" s="82">
        <f t="shared" si="31"/>
        <v>7.6489492155988629E-3</v>
      </c>
      <c r="AG623" s="82">
        <f>_xll.qlIndexFixing($X$21,$AB623,TRUE,_xll.ohTrigger(trigger))</f>
        <v>7.6489492155988629E-3</v>
      </c>
      <c r="AH623" s="43" t="e">
        <f>_xll.qlIndexFixing($X$6,$AB623,TRUE,trigger)</f>
        <v>#NUM!</v>
      </c>
      <c r="AI623" s="45" t="e">
        <f t="shared" si="32"/>
        <v>#NUM!</v>
      </c>
    </row>
    <row r="624" spans="27:35" x14ac:dyDescent="0.2">
      <c r="AA624" s="114" t="s">
        <v>87</v>
      </c>
      <c r="AB624" s="40">
        <f>_xll.qlInterestRateIndexFixingDate($X$21,AC624)</f>
        <v>43746</v>
      </c>
      <c r="AC624" s="40">
        <f>_xll.qlCalendarAdvance(calendar,$AC623,AA624,,,trigger)</f>
        <v>43748</v>
      </c>
      <c r="AD624" s="40">
        <f>_xll.qlInterestRateIndexMaturity($X$21,AC624,)</f>
        <v>43935</v>
      </c>
      <c r="AE624" s="43" t="e">
        <f>_xll.qlTenorBasisValue(TenorBasis6M,AC624,_xll.ohTrigger(trigger,$X$36))</f>
        <v>#NUM!</v>
      </c>
      <c r="AF624" s="82">
        <f t="shared" si="31"/>
        <v>7.7223324282923089E-3</v>
      </c>
      <c r="AG624" s="82">
        <f>_xll.qlIndexFixing($X$21,$AB624,TRUE,_xll.ohTrigger(trigger))</f>
        <v>7.7223324282923089E-3</v>
      </c>
      <c r="AH624" s="43" t="e">
        <f>_xll.qlIndexFixing($X$6,$AB624,TRUE,trigger)</f>
        <v>#NUM!</v>
      </c>
      <c r="AI624" s="45" t="e">
        <f t="shared" si="32"/>
        <v>#NUM!</v>
      </c>
    </row>
    <row r="625" spans="27:35" x14ac:dyDescent="0.2">
      <c r="AA625" s="114" t="s">
        <v>87</v>
      </c>
      <c r="AB625" s="40">
        <f>_xll.qlInterestRateIndexFixingDate($X$21,AC625)</f>
        <v>43753</v>
      </c>
      <c r="AC625" s="40">
        <f>_xll.qlCalendarAdvance(calendar,$AC624,AA625,,,trigger)</f>
        <v>43755</v>
      </c>
      <c r="AD625" s="40">
        <f>_xll.qlInterestRateIndexMaturity($X$21,AC625,)</f>
        <v>43938</v>
      </c>
      <c r="AE625" s="43" t="e">
        <f>_xll.qlTenorBasisValue(TenorBasis6M,AC625,_xll.ohTrigger(trigger,$X$36))</f>
        <v>#NUM!</v>
      </c>
      <c r="AF625" s="82">
        <f t="shared" si="31"/>
        <v>7.7626886125628288E-3</v>
      </c>
      <c r="AG625" s="82">
        <f>_xll.qlIndexFixing($X$21,$AB625,TRUE,_xll.ohTrigger(trigger))</f>
        <v>7.7626886125628288E-3</v>
      </c>
      <c r="AH625" s="43" t="e">
        <f>_xll.qlIndexFixing($X$6,$AB625,TRUE,trigger)</f>
        <v>#NUM!</v>
      </c>
      <c r="AI625" s="45" t="e">
        <f t="shared" si="32"/>
        <v>#NUM!</v>
      </c>
    </row>
    <row r="626" spans="27:35" x14ac:dyDescent="0.2">
      <c r="AA626" s="114" t="s">
        <v>87</v>
      </c>
      <c r="AB626" s="40">
        <f>_xll.qlInterestRateIndexFixingDate($X$21,AC626)</f>
        <v>43760</v>
      </c>
      <c r="AC626" s="40">
        <f>_xll.qlCalendarAdvance(calendar,$AC625,AA626,,,trigger)</f>
        <v>43762</v>
      </c>
      <c r="AD626" s="40">
        <f>_xll.qlInterestRateIndexMaturity($X$21,AC626,)</f>
        <v>43945</v>
      </c>
      <c r="AE626" s="43" t="e">
        <f>_xll.qlTenorBasisValue(TenorBasis6M,AC626,_xll.ohTrigger(trigger,$X$36))</f>
        <v>#NUM!</v>
      </c>
      <c r="AF626" s="82">
        <f t="shared" si="31"/>
        <v>7.8194386516422069E-3</v>
      </c>
      <c r="AG626" s="82">
        <f>_xll.qlIndexFixing($X$21,$AB626,TRUE,_xll.ohTrigger(trigger))</f>
        <v>7.8194386516422069E-3</v>
      </c>
      <c r="AH626" s="43" t="e">
        <f>_xll.qlIndexFixing($X$6,$AB626,TRUE,trigger)</f>
        <v>#NUM!</v>
      </c>
      <c r="AI626" s="45" t="e">
        <f t="shared" si="32"/>
        <v>#NUM!</v>
      </c>
    </row>
    <row r="627" spans="27:35" x14ac:dyDescent="0.2">
      <c r="AA627" s="114" t="s">
        <v>87</v>
      </c>
      <c r="AB627" s="40">
        <f>_xll.qlInterestRateIndexFixingDate($X$21,AC627)</f>
        <v>43767</v>
      </c>
      <c r="AC627" s="40">
        <f>_xll.qlCalendarAdvance(calendar,$AC626,AA627,,,trigger)</f>
        <v>43769</v>
      </c>
      <c r="AD627" s="40">
        <f>_xll.qlInterestRateIndexMaturity($X$21,AC627,)</f>
        <v>43951</v>
      </c>
      <c r="AE627" s="43" t="e">
        <f>_xll.qlTenorBasisValue(TenorBasis6M,AC627,_xll.ohTrigger(trigger,$X$36))</f>
        <v>#NUM!</v>
      </c>
      <c r="AF627" s="82">
        <f t="shared" si="31"/>
        <v>7.8720029934578155E-3</v>
      </c>
      <c r="AG627" s="82">
        <f>_xll.qlIndexFixing($X$21,$AB627,TRUE,_xll.ohTrigger(trigger))</f>
        <v>7.8720029934578155E-3</v>
      </c>
      <c r="AH627" s="43" t="e">
        <f>_xll.qlIndexFixing($X$6,$AB627,TRUE,trigger)</f>
        <v>#NUM!</v>
      </c>
      <c r="AI627" s="45" t="e">
        <f t="shared" si="32"/>
        <v>#NUM!</v>
      </c>
    </row>
    <row r="628" spans="27:35" x14ac:dyDescent="0.2">
      <c r="AA628" s="114" t="s">
        <v>87</v>
      </c>
      <c r="AB628" s="40">
        <f>_xll.qlInterestRateIndexFixingDate($X$21,AC628)</f>
        <v>43774</v>
      </c>
      <c r="AC628" s="40">
        <f>_xll.qlCalendarAdvance(calendar,$AC627,AA628,,,trigger)</f>
        <v>43776</v>
      </c>
      <c r="AD628" s="40">
        <f>_xll.qlInterestRateIndexMaturity($X$21,AC628,)</f>
        <v>43958</v>
      </c>
      <c r="AE628" s="43" t="e">
        <f>_xll.qlTenorBasisValue(TenorBasis6M,AC628,_xll.ohTrigger(trigger,$X$36))</f>
        <v>#NUM!</v>
      </c>
      <c r="AF628" s="82">
        <f t="shared" si="31"/>
        <v>7.9285979217620425E-3</v>
      </c>
      <c r="AG628" s="82">
        <f>_xll.qlIndexFixing($X$21,$AB628,TRUE,_xll.ohTrigger(trigger))</f>
        <v>7.9285979217620425E-3</v>
      </c>
      <c r="AH628" s="43" t="e">
        <f>_xll.qlIndexFixing($X$6,$AB628,TRUE,trigger)</f>
        <v>#NUM!</v>
      </c>
      <c r="AI628" s="45" t="e">
        <f t="shared" si="32"/>
        <v>#NUM!</v>
      </c>
    </row>
    <row r="629" spans="27:35" x14ac:dyDescent="0.2">
      <c r="AA629" s="114" t="s">
        <v>87</v>
      </c>
      <c r="AB629" s="40">
        <f>_xll.qlInterestRateIndexFixingDate($X$21,AC629)</f>
        <v>43781</v>
      </c>
      <c r="AC629" s="40">
        <f>_xll.qlCalendarAdvance(calendar,$AC628,AA629,,,trigger)</f>
        <v>43783</v>
      </c>
      <c r="AD629" s="40">
        <f>_xll.qlInterestRateIndexMaturity($X$21,AC629,)</f>
        <v>43965</v>
      </c>
      <c r="AE629" s="43" t="e">
        <f>_xll.qlTenorBasisValue(TenorBasis6M,AC629,_xll.ohTrigger(trigger,$X$36))</f>
        <v>#NUM!</v>
      </c>
      <c r="AF629" s="82">
        <f t="shared" si="31"/>
        <v>7.9851130473207587E-3</v>
      </c>
      <c r="AG629" s="82">
        <f>_xll.qlIndexFixing($X$21,$AB629,TRUE,_xll.ohTrigger(trigger))</f>
        <v>7.9851130473207587E-3</v>
      </c>
      <c r="AH629" s="43" t="e">
        <f>_xll.qlIndexFixing($X$6,$AB629,TRUE,trigger)</f>
        <v>#NUM!</v>
      </c>
      <c r="AI629" s="45" t="e">
        <f t="shared" si="32"/>
        <v>#NUM!</v>
      </c>
    </row>
    <row r="630" spans="27:35" x14ac:dyDescent="0.2">
      <c r="AA630" s="114" t="s">
        <v>87</v>
      </c>
      <c r="AB630" s="40">
        <f>_xll.qlInterestRateIndexFixingDate($X$21,AC630)</f>
        <v>43788</v>
      </c>
      <c r="AC630" s="40">
        <f>_xll.qlCalendarAdvance(calendar,$AC629,AA630,,,trigger)</f>
        <v>43790</v>
      </c>
      <c r="AD630" s="40">
        <f>_xll.qlInterestRateIndexMaturity($X$21,AC630,)</f>
        <v>43972</v>
      </c>
      <c r="AE630" s="43" t="e">
        <f>_xll.qlTenorBasisValue(TenorBasis6M,AC630,_xll.ohTrigger(trigger,$X$36))</f>
        <v>#NUM!</v>
      </c>
      <c r="AF630" s="82">
        <f t="shared" si="31"/>
        <v>8.0415483632291593E-3</v>
      </c>
      <c r="AG630" s="82">
        <f>_xll.qlIndexFixing($X$21,$AB630,TRUE,_xll.ohTrigger(trigger))</f>
        <v>8.0415483632291593E-3</v>
      </c>
      <c r="AH630" s="43" t="e">
        <f>_xll.qlIndexFixing($X$6,$AB630,TRUE,trigger)</f>
        <v>#NUM!</v>
      </c>
      <c r="AI630" s="45" t="e">
        <f t="shared" si="32"/>
        <v>#NUM!</v>
      </c>
    </row>
    <row r="631" spans="27:35" x14ac:dyDescent="0.2">
      <c r="AA631" s="114" t="s">
        <v>87</v>
      </c>
      <c r="AB631" s="40">
        <f>_xll.qlInterestRateIndexFixingDate($X$21,AC631)</f>
        <v>43795</v>
      </c>
      <c r="AC631" s="40">
        <f>_xll.qlCalendarAdvance(calendar,$AC630,AA631,,,trigger)</f>
        <v>43797</v>
      </c>
      <c r="AD631" s="40">
        <f>_xll.qlInterestRateIndexMaturity($X$21,AC631,)</f>
        <v>43979</v>
      </c>
      <c r="AE631" s="43" t="e">
        <f>_xll.qlTenorBasisValue(TenorBasis6M,AC631,_xll.ohTrigger(trigger,$X$36))</f>
        <v>#NUM!</v>
      </c>
      <c r="AF631" s="82">
        <f t="shared" si="31"/>
        <v>8.0979038625916579E-3</v>
      </c>
      <c r="AG631" s="82">
        <f>_xll.qlIndexFixing($X$21,$AB631,TRUE,_xll.ohTrigger(trigger))</f>
        <v>8.0979038625916579E-3</v>
      </c>
      <c r="AH631" s="43" t="e">
        <f>_xll.qlIndexFixing($X$6,$AB631,TRUE,trigger)</f>
        <v>#NUM!</v>
      </c>
      <c r="AI631" s="45" t="e">
        <f t="shared" si="32"/>
        <v>#NUM!</v>
      </c>
    </row>
    <row r="632" spans="27:35" x14ac:dyDescent="0.2">
      <c r="AA632" s="114" t="s">
        <v>87</v>
      </c>
      <c r="AB632" s="40">
        <f>_xll.qlInterestRateIndexFixingDate($X$21,AC632)</f>
        <v>43802</v>
      </c>
      <c r="AC632" s="40">
        <f>_xll.qlCalendarAdvance(calendar,$AC631,AA632,,,trigger)</f>
        <v>43804</v>
      </c>
      <c r="AD632" s="40">
        <f>_xll.qlInterestRateIndexMaturity($X$21,AC632,)</f>
        <v>43987</v>
      </c>
      <c r="AE632" s="43" t="e">
        <f>_xll.qlTenorBasisValue(TenorBasis6M,AC632,_xll.ohTrigger(trigger,$X$36))</f>
        <v>#NUM!</v>
      </c>
      <c r="AF632" s="82">
        <f t="shared" si="31"/>
        <v>8.1582632159265828E-3</v>
      </c>
      <c r="AG632" s="82">
        <f>_xll.qlIndexFixing($X$21,$AB632,TRUE,_xll.ohTrigger(trigger))</f>
        <v>8.1582632159265828E-3</v>
      </c>
      <c r="AH632" s="43" t="e">
        <f>_xll.qlIndexFixing($X$6,$AB632,TRUE,trigger)</f>
        <v>#NUM!</v>
      </c>
      <c r="AI632" s="45" t="e">
        <f t="shared" si="32"/>
        <v>#NUM!</v>
      </c>
    </row>
    <row r="633" spans="27:35" x14ac:dyDescent="0.2">
      <c r="AA633" s="114" t="s">
        <v>87</v>
      </c>
      <c r="AB633" s="40">
        <f>_xll.qlInterestRateIndexFixingDate($X$21,AC633)</f>
        <v>43809</v>
      </c>
      <c r="AC633" s="40">
        <f>_xll.qlCalendarAdvance(calendar,$AC632,AA633,,,trigger)</f>
        <v>43811</v>
      </c>
      <c r="AD633" s="40">
        <f>_xll.qlInterestRateIndexMaturity($X$21,AC633,)</f>
        <v>43994</v>
      </c>
      <c r="AE633" s="43" t="e">
        <f>_xll.qlTenorBasisValue(TenorBasis6M,AC633,_xll.ohTrigger(trigger,$X$36))</f>
        <v>#NUM!</v>
      </c>
      <c r="AF633" s="82">
        <f t="shared" si="31"/>
        <v>8.2144546335303249E-3</v>
      </c>
      <c r="AG633" s="82">
        <f>_xll.qlIndexFixing($X$21,$AB633,TRUE,_xll.ohTrigger(trigger))</f>
        <v>8.2144546335303249E-3</v>
      </c>
      <c r="AH633" s="43" t="e">
        <f>_xll.qlIndexFixing($X$6,$AB633,TRUE,trigger)</f>
        <v>#NUM!</v>
      </c>
      <c r="AI633" s="45" t="e">
        <f t="shared" si="32"/>
        <v>#NUM!</v>
      </c>
    </row>
    <row r="634" spans="27:35" x14ac:dyDescent="0.2">
      <c r="AA634" s="114" t="s">
        <v>87</v>
      </c>
      <c r="AB634" s="40">
        <f>_xll.qlInterestRateIndexFixingDate($X$21,AC634)</f>
        <v>43816</v>
      </c>
      <c r="AC634" s="40">
        <f>_xll.qlCalendarAdvance(calendar,$AC633,AA634,,,trigger)</f>
        <v>43818</v>
      </c>
      <c r="AD634" s="40">
        <f>_xll.qlInterestRateIndexMaturity($X$21,AC634,)</f>
        <v>44001</v>
      </c>
      <c r="AE634" s="43" t="e">
        <f>_xll.qlTenorBasisValue(TenorBasis6M,AC634,_xll.ohTrigger(trigger,$X$36))</f>
        <v>#NUM!</v>
      </c>
      <c r="AF634" s="82">
        <f t="shared" si="31"/>
        <v>8.270566220376108E-3</v>
      </c>
      <c r="AG634" s="82">
        <f>_xll.qlIndexFixing($X$21,$AB634,TRUE,_xll.ohTrigger(trigger))</f>
        <v>8.270566220376108E-3</v>
      </c>
      <c r="AH634" s="43" t="e">
        <f>_xll.qlIndexFixing($X$6,$AB634,TRUE,trigger)</f>
        <v>#NUM!</v>
      </c>
      <c r="AI634" s="45" t="e">
        <f t="shared" si="32"/>
        <v>#NUM!</v>
      </c>
    </row>
    <row r="635" spans="27:35" x14ac:dyDescent="0.2">
      <c r="AA635" s="114" t="s">
        <v>87</v>
      </c>
      <c r="AB635" s="40">
        <f>_xll.qlInterestRateIndexFixingDate($X$21,AC635)</f>
        <v>43822</v>
      </c>
      <c r="AC635" s="40">
        <f>_xll.qlCalendarAdvance(calendar,$AC634,AA635,,,trigger)</f>
        <v>43826</v>
      </c>
      <c r="AD635" s="40">
        <f>_xll.qlInterestRateIndexMaturity($X$21,AC635,)</f>
        <v>44011</v>
      </c>
      <c r="AE635" s="43" t="e">
        <f>_xll.qlTenorBasisValue(TenorBasis6M,AC635,_xll.ohTrigger(trigger,$X$36))</f>
        <v>#NUM!</v>
      </c>
      <c r="AF635" s="82">
        <f t="shared" si="31"/>
        <v>8.3427344694491212E-3</v>
      </c>
      <c r="AG635" s="82">
        <f>_xll.qlIndexFixing($X$21,$AB635,TRUE,_xll.ohTrigger(trigger))</f>
        <v>8.3427344694491212E-3</v>
      </c>
      <c r="AH635" s="43" t="e">
        <f>_xll.qlIndexFixing($X$6,$AB635,TRUE,trigger)</f>
        <v>#NUM!</v>
      </c>
      <c r="AI635" s="45" t="e">
        <f t="shared" si="32"/>
        <v>#NUM!</v>
      </c>
    </row>
    <row r="636" spans="27:35" x14ac:dyDescent="0.2">
      <c r="AA636" s="114" t="s">
        <v>87</v>
      </c>
      <c r="AB636" s="40">
        <f>_xll.qlInterestRateIndexFixingDate($X$21,AC636)</f>
        <v>43830</v>
      </c>
      <c r="AC636" s="40">
        <f>_xll.qlCalendarAdvance(calendar,$AC635,AA636,,,trigger)</f>
        <v>43833</v>
      </c>
      <c r="AD636" s="40">
        <f>_xll.qlInterestRateIndexMaturity($X$21,AC636,)</f>
        <v>44015</v>
      </c>
      <c r="AE636" s="43" t="e">
        <f>_xll.qlTenorBasisValue(TenorBasis6M,AC636,_xll.ohTrigger(trigger,$X$36))</f>
        <v>#NUM!</v>
      </c>
      <c r="AF636" s="82">
        <f t="shared" si="31"/>
        <v>8.3864711108136147E-3</v>
      </c>
      <c r="AG636" s="82">
        <f>_xll.qlIndexFixing($X$21,$AB636,TRUE,_xll.ohTrigger(trigger))</f>
        <v>8.3864711108136147E-3</v>
      </c>
      <c r="AH636" s="43" t="e">
        <f>_xll.qlIndexFixing($X$6,$AB636,TRUE,trigger)</f>
        <v>#NUM!</v>
      </c>
      <c r="AI636" s="45" t="e">
        <f t="shared" si="32"/>
        <v>#NUM!</v>
      </c>
    </row>
    <row r="637" spans="27:35" x14ac:dyDescent="0.2">
      <c r="AA637" s="114" t="s">
        <v>87</v>
      </c>
      <c r="AB637" s="40">
        <f>_xll.qlInterestRateIndexFixingDate($X$21,AC637)</f>
        <v>43838</v>
      </c>
      <c r="AC637" s="40">
        <f>_xll.qlCalendarAdvance(calendar,$AC636,AA637,,,trigger)</f>
        <v>43840</v>
      </c>
      <c r="AD637" s="40">
        <f>_xll.qlInterestRateIndexMaturity($X$21,AC637,)</f>
        <v>44022</v>
      </c>
      <c r="AE637" s="43" t="e">
        <f>_xll.qlTenorBasisValue(TenorBasis6M,AC637,_xll.ohTrigger(trigger,$X$36))</f>
        <v>#NUM!</v>
      </c>
      <c r="AF637" s="82">
        <f t="shared" si="31"/>
        <v>8.4423361578450599E-3</v>
      </c>
      <c r="AG637" s="82">
        <f>_xll.qlIndexFixing($X$21,$AB637,TRUE,_xll.ohTrigger(trigger))</f>
        <v>8.4423361578450599E-3</v>
      </c>
      <c r="AH637" s="43" t="e">
        <f>_xll.qlIndexFixing($X$6,$AB637,TRUE,trigger)</f>
        <v>#NUM!</v>
      </c>
      <c r="AI637" s="45" t="e">
        <f t="shared" si="32"/>
        <v>#NUM!</v>
      </c>
    </row>
    <row r="638" spans="27:35" x14ac:dyDescent="0.2">
      <c r="AA638" s="114" t="s">
        <v>87</v>
      </c>
      <c r="AB638" s="40">
        <f>_xll.qlInterestRateIndexFixingDate($X$21,AC638)</f>
        <v>43845</v>
      </c>
      <c r="AC638" s="40">
        <f>_xll.qlCalendarAdvance(calendar,$AC637,AA638,,,trigger)</f>
        <v>43847</v>
      </c>
      <c r="AD638" s="40">
        <f>_xll.qlInterestRateIndexMaturity($X$21,AC638,)</f>
        <v>44029</v>
      </c>
      <c r="AE638" s="43" t="e">
        <f>_xll.qlTenorBasisValue(TenorBasis6M,AC638,_xll.ohTrigger(trigger,$X$36))</f>
        <v>#NUM!</v>
      </c>
      <c r="AF638" s="82">
        <f t="shared" si="31"/>
        <v>8.498121339360544E-3</v>
      </c>
      <c r="AG638" s="82">
        <f>_xll.qlIndexFixing($X$21,$AB638,TRUE,_xll.ohTrigger(trigger))</f>
        <v>8.498121339360544E-3</v>
      </c>
      <c r="AH638" s="43" t="e">
        <f>_xll.qlIndexFixing($X$6,$AB638,TRUE,trigger)</f>
        <v>#NUM!</v>
      </c>
      <c r="AI638" s="45" t="e">
        <f t="shared" si="32"/>
        <v>#NUM!</v>
      </c>
    </row>
    <row r="639" spans="27:35" x14ac:dyDescent="0.2">
      <c r="AA639" s="114" t="s">
        <v>87</v>
      </c>
      <c r="AB639" s="40">
        <f>_xll.qlInterestRateIndexFixingDate($X$21,AC639)</f>
        <v>43852</v>
      </c>
      <c r="AC639" s="40">
        <f>_xll.qlCalendarAdvance(calendar,$AC638,AA639,,,trigger)</f>
        <v>43854</v>
      </c>
      <c r="AD639" s="40">
        <f>_xll.qlInterestRateIndexMaturity($X$21,AC639,)</f>
        <v>44036</v>
      </c>
      <c r="AE639" s="43" t="e">
        <f>_xll.qlTenorBasisValue(TenorBasis6M,AC639,_xll.ohTrigger(trigger,$X$36))</f>
        <v>#NUM!</v>
      </c>
      <c r="AF639" s="82">
        <f t="shared" si="31"/>
        <v>8.5538266485435457E-3</v>
      </c>
      <c r="AG639" s="82">
        <f>_xll.qlIndexFixing($X$21,$AB639,TRUE,_xll.ohTrigger(trigger))</f>
        <v>8.5538266485435457E-3</v>
      </c>
      <c r="AH639" s="43" t="e">
        <f>_xll.qlIndexFixing($X$6,$AB639,TRUE,trigger)</f>
        <v>#NUM!</v>
      </c>
      <c r="AI639" s="45" t="e">
        <f t="shared" si="32"/>
        <v>#NUM!</v>
      </c>
    </row>
    <row r="640" spans="27:35" x14ac:dyDescent="0.2">
      <c r="AA640" s="114" t="s">
        <v>87</v>
      </c>
      <c r="AB640" s="40">
        <f>_xll.qlInterestRateIndexFixingDate($X$21,AC640)</f>
        <v>43859</v>
      </c>
      <c r="AC640" s="40">
        <f>_xll.qlCalendarAdvance(calendar,$AC639,AA640,,,trigger)</f>
        <v>43861</v>
      </c>
      <c r="AD640" s="40">
        <f>_xll.qlInterestRateIndexMaturity($X$21,AC640,)</f>
        <v>44043</v>
      </c>
      <c r="AE640" s="43" t="e">
        <f>_xll.qlTenorBasisValue(TenorBasis6M,AC640,_xll.ohTrigger(trigger,$X$36))</f>
        <v>#NUM!</v>
      </c>
      <c r="AF640" s="82">
        <f t="shared" si="31"/>
        <v>8.6094520785867604E-3</v>
      </c>
      <c r="AG640" s="82">
        <f>_xll.qlIndexFixing($X$21,$AB640,TRUE,_xll.ohTrigger(trigger))</f>
        <v>8.6094520785867604E-3</v>
      </c>
      <c r="AH640" s="43" t="e">
        <f>_xll.qlIndexFixing($X$6,$AB640,TRUE,trigger)</f>
        <v>#NUM!</v>
      </c>
      <c r="AI640" s="45" t="e">
        <f t="shared" si="32"/>
        <v>#NUM!</v>
      </c>
    </row>
    <row r="641" spans="27:35" x14ac:dyDescent="0.2">
      <c r="AA641" s="114" t="s">
        <v>87</v>
      </c>
      <c r="AB641" s="40">
        <f>_xll.qlInterestRateIndexFixingDate($X$21,AC641)</f>
        <v>43866</v>
      </c>
      <c r="AC641" s="40">
        <f>_xll.qlCalendarAdvance(calendar,$AC640,AA641,,,trigger)</f>
        <v>43868</v>
      </c>
      <c r="AD641" s="40">
        <f>_xll.qlInterestRateIndexMaturity($X$21,AC641,)</f>
        <v>44050</v>
      </c>
      <c r="AE641" s="43" t="e">
        <f>_xll.qlTenorBasisValue(TenorBasis6M,AC641,_xll.ohTrigger(trigger,$X$36))</f>
        <v>#NUM!</v>
      </c>
      <c r="AF641" s="82">
        <f t="shared" si="31"/>
        <v>8.664997622693427E-3</v>
      </c>
      <c r="AG641" s="82">
        <f>_xll.qlIndexFixing($X$21,$AB641,TRUE,_xll.ohTrigger(trigger))</f>
        <v>8.664997622693427E-3</v>
      </c>
      <c r="AH641" s="43" t="e">
        <f>_xll.qlIndexFixing($X$6,$AB641,TRUE,trigger)</f>
        <v>#NUM!</v>
      </c>
      <c r="AI641" s="45" t="e">
        <f t="shared" si="32"/>
        <v>#NUM!</v>
      </c>
    </row>
    <row r="642" spans="27:35" x14ac:dyDescent="0.2">
      <c r="AA642" s="114" t="s">
        <v>87</v>
      </c>
      <c r="AB642" s="40">
        <f>_xll.qlInterestRateIndexFixingDate($X$21,AC642)</f>
        <v>43873</v>
      </c>
      <c r="AC642" s="40">
        <f>_xll.qlCalendarAdvance(calendar,$AC641,AA642,,,trigger)</f>
        <v>43875</v>
      </c>
      <c r="AD642" s="40">
        <f>_xll.qlInterestRateIndexMaturity($X$21,AC642,)</f>
        <v>44057</v>
      </c>
      <c r="AE642" s="43" t="e">
        <f>_xll.qlTenorBasisValue(TenorBasis6M,AC642,_xll.ohTrigger(trigger,$X$36))</f>
        <v>#NUM!</v>
      </c>
      <c r="AF642" s="82">
        <f t="shared" si="31"/>
        <v>8.720463274074693E-3</v>
      </c>
      <c r="AG642" s="82">
        <f>_xll.qlIndexFixing($X$21,$AB642,TRUE,_xll.ohTrigger(trigger))</f>
        <v>8.720463274074693E-3</v>
      </c>
      <c r="AH642" s="43" t="e">
        <f>_xll.qlIndexFixing($X$6,$AB642,TRUE,trigger)</f>
        <v>#NUM!</v>
      </c>
      <c r="AI642" s="45" t="e">
        <f t="shared" si="32"/>
        <v>#NUM!</v>
      </c>
    </row>
    <row r="643" spans="27:35" x14ac:dyDescent="0.2">
      <c r="AA643" s="114" t="s">
        <v>87</v>
      </c>
      <c r="AB643" s="40">
        <f>_xll.qlInterestRateIndexFixingDate($X$21,AC643)</f>
        <v>43880</v>
      </c>
      <c r="AC643" s="40">
        <f>_xll.qlCalendarAdvance(calendar,$AC642,AA643,,,trigger)</f>
        <v>43882</v>
      </c>
      <c r="AD643" s="40">
        <f>_xll.qlInterestRateIndexMaturity($X$21,AC643,)</f>
        <v>44064</v>
      </c>
      <c r="AE643" s="43" t="e">
        <f>_xll.qlTenorBasisValue(TenorBasis6M,AC643,_xll.ohTrigger(trigger,$X$36))</f>
        <v>#NUM!</v>
      </c>
      <c r="AF643" s="82">
        <f t="shared" si="31"/>
        <v>8.7758490259531204E-3</v>
      </c>
      <c r="AG643" s="82">
        <f>_xll.qlIndexFixing($X$21,$AB643,TRUE,_xll.ohTrigger(trigger))</f>
        <v>8.7758490259531204E-3</v>
      </c>
      <c r="AH643" s="43" t="e">
        <f>_xll.qlIndexFixing($X$6,$AB643,TRUE,trigger)</f>
        <v>#NUM!</v>
      </c>
      <c r="AI643" s="45" t="e">
        <f t="shared" si="32"/>
        <v>#NUM!</v>
      </c>
    </row>
    <row r="644" spans="27:35" x14ac:dyDescent="0.2">
      <c r="AA644" s="114" t="s">
        <v>87</v>
      </c>
      <c r="AB644" s="40">
        <f>_xll.qlInterestRateIndexFixingDate($X$21,AC644)</f>
        <v>43887</v>
      </c>
      <c r="AC644" s="40">
        <f>_xll.qlCalendarAdvance(calendar,$AC643,AA644,,,trigger)</f>
        <v>43889</v>
      </c>
      <c r="AD644" s="40">
        <f>_xll.qlInterestRateIndexMaturity($X$21,AC644,)</f>
        <v>44074</v>
      </c>
      <c r="AE644" s="43" t="e">
        <f>_xll.qlTenorBasisValue(TenorBasis6M,AC644,_xll.ohTrigger(trigger,$X$36))</f>
        <v>#NUM!</v>
      </c>
      <c r="AF644" s="82">
        <f t="shared" ref="AF644:AF707" si="33">AG644</f>
        <v>8.8432448166484677E-3</v>
      </c>
      <c r="AG644" s="82">
        <f>_xll.qlIndexFixing($X$21,$AB644,TRUE,_xll.ohTrigger(trigger))</f>
        <v>8.8432448166484677E-3</v>
      </c>
      <c r="AH644" s="43" t="e">
        <f>_xll.qlIndexFixing($X$6,$AB644,TRUE,trigger)</f>
        <v>#NUM!</v>
      </c>
      <c r="AI644" s="45" t="e">
        <f t="shared" ref="AI644:AI681" si="34">(AG644-AH644)*10000</f>
        <v>#NUM!</v>
      </c>
    </row>
    <row r="645" spans="27:35" x14ac:dyDescent="0.2">
      <c r="AA645" s="114" t="s">
        <v>87</v>
      </c>
      <c r="AB645" s="40">
        <f>_xll.qlInterestRateIndexFixingDate($X$21,AC645)</f>
        <v>43894</v>
      </c>
      <c r="AC645" s="40">
        <f>_xll.qlCalendarAdvance(calendar,$AC644,AA645,,,trigger)</f>
        <v>43896</v>
      </c>
      <c r="AD645" s="40">
        <f>_xll.qlInterestRateIndexMaturity($X$21,AC645,)</f>
        <v>44081</v>
      </c>
      <c r="AE645" s="43" t="e">
        <f>_xll.qlTenorBasisValue(TenorBasis6M,AC645,_xll.ohTrigger(trigger,$X$36))</f>
        <v>#NUM!</v>
      </c>
      <c r="AF645" s="82">
        <f t="shared" si="33"/>
        <v>8.8984576941253946E-3</v>
      </c>
      <c r="AG645" s="82">
        <f>_xll.qlIndexFixing($X$21,$AB645,TRUE,_xll.ohTrigger(trigger))</f>
        <v>8.8984576941253946E-3</v>
      </c>
      <c r="AH645" s="43" t="e">
        <f>_xll.qlIndexFixing($X$6,$AB645,TRUE,trigger)</f>
        <v>#NUM!</v>
      </c>
      <c r="AI645" s="45" t="e">
        <f t="shared" si="34"/>
        <v>#NUM!</v>
      </c>
    </row>
    <row r="646" spans="27:35" x14ac:dyDescent="0.2">
      <c r="AA646" s="114" t="s">
        <v>87</v>
      </c>
      <c r="AB646" s="40">
        <f>_xll.qlInterestRateIndexFixingDate($X$21,AC646)</f>
        <v>43901</v>
      </c>
      <c r="AC646" s="40">
        <f>_xll.qlCalendarAdvance(calendar,$AC645,AA646,,,trigger)</f>
        <v>43903</v>
      </c>
      <c r="AD646" s="40">
        <f>_xll.qlInterestRateIndexMaturity($X$21,AC646,)</f>
        <v>44088</v>
      </c>
      <c r="AE646" s="43" t="e">
        <f>_xll.qlTenorBasisValue(TenorBasis6M,AC646,_xll.ohTrigger(trigger,$X$36))</f>
        <v>#NUM!</v>
      </c>
      <c r="AF646" s="82">
        <f t="shared" si="33"/>
        <v>8.9535906697195879E-3</v>
      </c>
      <c r="AG646" s="82">
        <f>_xll.qlIndexFixing($X$21,$AB646,TRUE,_xll.ohTrigger(trigger))</f>
        <v>8.9535906697195879E-3</v>
      </c>
      <c r="AH646" s="43" t="e">
        <f>_xll.qlIndexFixing($X$6,$AB646,TRUE,trigger)</f>
        <v>#NUM!</v>
      </c>
      <c r="AI646" s="45" t="e">
        <f t="shared" si="34"/>
        <v>#NUM!</v>
      </c>
    </row>
    <row r="647" spans="27:35" x14ac:dyDescent="0.2">
      <c r="AA647" s="114" t="s">
        <v>87</v>
      </c>
      <c r="AB647" s="40">
        <f>_xll.qlInterestRateIndexFixingDate($X$21,AC647)</f>
        <v>43908</v>
      </c>
      <c r="AC647" s="40">
        <f>_xll.qlCalendarAdvance(calendar,$AC646,AA647,,,trigger)</f>
        <v>43910</v>
      </c>
      <c r="AD647" s="40">
        <f>_xll.qlInterestRateIndexMaturity($X$21,AC647,)</f>
        <v>44095</v>
      </c>
      <c r="AE647" s="43" t="e">
        <f>_xll.qlTenorBasisValue(TenorBasis6M,AC647,_xll.ohTrigger(trigger,$X$36))</f>
        <v>#NUM!</v>
      </c>
      <c r="AF647" s="82">
        <f t="shared" si="33"/>
        <v>9.0086437365820421E-3</v>
      </c>
      <c r="AG647" s="82">
        <f>_xll.qlIndexFixing($X$21,$AB647,TRUE,_xll.ohTrigger(trigger))</f>
        <v>9.0086437365820421E-3</v>
      </c>
      <c r="AH647" s="43" t="e">
        <f>_xll.qlIndexFixing($X$6,$AB647,TRUE,trigger)</f>
        <v>#NUM!</v>
      </c>
      <c r="AI647" s="45" t="e">
        <f t="shared" si="34"/>
        <v>#NUM!</v>
      </c>
    </row>
    <row r="648" spans="27:35" x14ac:dyDescent="0.2">
      <c r="AA648" s="114" t="s">
        <v>87</v>
      </c>
      <c r="AB648" s="40">
        <f>_xll.qlInterestRateIndexFixingDate($X$21,AC648)</f>
        <v>43915</v>
      </c>
      <c r="AC648" s="40">
        <f>_xll.qlCalendarAdvance(calendar,$AC647,AA648,,,trigger)</f>
        <v>43917</v>
      </c>
      <c r="AD648" s="40">
        <f>_xll.qlInterestRateIndexMaturity($X$21,AC648,)</f>
        <v>44102</v>
      </c>
      <c r="AE648" s="43" t="e">
        <f>_xll.qlTenorBasisValue(TenorBasis6M,AC648,_xll.ohTrigger(trigger,$X$36))</f>
        <v>#NUM!</v>
      </c>
      <c r="AF648" s="82">
        <f t="shared" si="33"/>
        <v>9.06361688787455E-3</v>
      </c>
      <c r="AG648" s="82">
        <f>_xll.qlIndexFixing($X$21,$AB648,TRUE,_xll.ohTrigger(trigger))</f>
        <v>9.06361688787455E-3</v>
      </c>
      <c r="AH648" s="43" t="e">
        <f>_xll.qlIndexFixing($X$6,$AB648,TRUE,trigger)</f>
        <v>#NUM!</v>
      </c>
      <c r="AI648" s="45" t="e">
        <f t="shared" si="34"/>
        <v>#NUM!</v>
      </c>
    </row>
    <row r="649" spans="27:35" x14ac:dyDescent="0.2">
      <c r="AA649" s="114" t="s">
        <v>87</v>
      </c>
      <c r="AB649" s="40">
        <f>_xll.qlInterestRateIndexFixingDate($X$21,AC649)</f>
        <v>43922</v>
      </c>
      <c r="AC649" s="40">
        <f>_xll.qlCalendarAdvance(calendar,$AC648,AA649,,,trigger)</f>
        <v>43924</v>
      </c>
      <c r="AD649" s="40">
        <f>_xll.qlInterestRateIndexMaturity($X$21,AC649,)</f>
        <v>44109</v>
      </c>
      <c r="AE649" s="43" t="e">
        <f>_xll.qlTenorBasisValue(TenorBasis6M,AC649,_xll.ohTrigger(trigger,$X$36))</f>
        <v>#NUM!</v>
      </c>
      <c r="AF649" s="82">
        <f t="shared" si="33"/>
        <v>9.1185101985563968E-3</v>
      </c>
      <c r="AG649" s="82">
        <f>_xll.qlIndexFixing($X$21,$AB649,TRUE,_xll.ohTrigger(trigger))</f>
        <v>9.1185101985563968E-3</v>
      </c>
      <c r="AH649" s="43" t="e">
        <f>_xll.qlIndexFixing($X$6,$AB649,TRUE,trigger)</f>
        <v>#NUM!</v>
      </c>
      <c r="AI649" s="45" t="e">
        <f t="shared" si="34"/>
        <v>#NUM!</v>
      </c>
    </row>
    <row r="650" spans="27:35" x14ac:dyDescent="0.2">
      <c r="AA650" s="114" t="s">
        <v>87</v>
      </c>
      <c r="AB650" s="40">
        <f>_xll.qlInterestRateIndexFixingDate($X$21,AC650)</f>
        <v>43929</v>
      </c>
      <c r="AC650" s="40">
        <f>_xll.qlCalendarAdvance(calendar,$AC649,AA650,,,trigger)</f>
        <v>43935</v>
      </c>
      <c r="AD650" s="40">
        <f>_xll.qlInterestRateIndexMaturity($X$21,AC650,)</f>
        <v>44118</v>
      </c>
      <c r="AE650" s="43" t="e">
        <f>_xll.qlTenorBasisValue(TenorBasis6M,AC650,_xll.ohTrigger(trigger,$X$36))</f>
        <v>#NUM!</v>
      </c>
      <c r="AF650" s="82">
        <f t="shared" si="33"/>
        <v>9.1966120649068679E-3</v>
      </c>
      <c r="AG650" s="82">
        <f>_xll.qlIndexFixing($X$21,$AB650,TRUE,_xll.ohTrigger(trigger))</f>
        <v>9.1966120649068679E-3</v>
      </c>
      <c r="AH650" s="43" t="e">
        <f>_xll.qlIndexFixing($X$6,$AB650,TRUE,trigger)</f>
        <v>#NUM!</v>
      </c>
      <c r="AI650" s="45" t="e">
        <f t="shared" si="34"/>
        <v>#NUM!</v>
      </c>
    </row>
    <row r="651" spans="27:35" x14ac:dyDescent="0.2">
      <c r="AA651" s="114" t="s">
        <v>87</v>
      </c>
      <c r="AB651" s="40">
        <f>_xll.qlInterestRateIndexFixingDate($X$21,AC651)</f>
        <v>43938</v>
      </c>
      <c r="AC651" s="40">
        <f>_xll.qlCalendarAdvance(calendar,$AC650,AA651,,,trigger)</f>
        <v>43942</v>
      </c>
      <c r="AD651" s="40">
        <f>_xll.qlInterestRateIndexMaturity($X$21,AC651,)</f>
        <v>44125</v>
      </c>
      <c r="AE651" s="43" t="e">
        <f>_xll.qlTenorBasisValue(TenorBasis6M,AC651,_xll.ohTrigger(trigger,$X$36))</f>
        <v>#NUM!</v>
      </c>
      <c r="AF651" s="82">
        <f t="shared" si="33"/>
        <v>9.2513240863277852E-3</v>
      </c>
      <c r="AG651" s="82">
        <f>_xll.qlIndexFixing($X$21,$AB651,TRUE,_xll.ohTrigger(trigger))</f>
        <v>9.2513240863277852E-3</v>
      </c>
      <c r="AH651" s="43" t="e">
        <f>_xll.qlIndexFixing($X$6,$AB651,TRUE,trigger)</f>
        <v>#NUM!</v>
      </c>
      <c r="AI651" s="45" t="e">
        <f t="shared" si="34"/>
        <v>#NUM!</v>
      </c>
    </row>
    <row r="652" spans="27:35" x14ac:dyDescent="0.2">
      <c r="AA652" s="114" t="s">
        <v>87</v>
      </c>
      <c r="AB652" s="40">
        <f>_xll.qlInterestRateIndexFixingDate($X$21,AC652)</f>
        <v>43945</v>
      </c>
      <c r="AC652" s="40">
        <f>_xll.qlCalendarAdvance(calendar,$AC651,AA652,,,trigger)</f>
        <v>43949</v>
      </c>
      <c r="AD652" s="40">
        <f>_xll.qlInterestRateIndexMaturity($X$21,AC652,)</f>
        <v>44132</v>
      </c>
      <c r="AE652" s="43" t="e">
        <f>_xll.qlTenorBasisValue(TenorBasis6M,AC652,_xll.ohTrigger(trigger,$X$36))</f>
        <v>#NUM!</v>
      </c>
      <c r="AF652" s="82">
        <f t="shared" si="33"/>
        <v>9.305973257271968E-3</v>
      </c>
      <c r="AG652" s="82">
        <f>_xll.qlIndexFixing($X$21,$AB652,TRUE,_xll.ohTrigger(trigger))</f>
        <v>9.305973257271968E-3</v>
      </c>
      <c r="AH652" s="43" t="e">
        <f>_xll.qlIndexFixing($X$6,$AB652,TRUE,trigger)</f>
        <v>#NUM!</v>
      </c>
      <c r="AI652" s="45" t="e">
        <f t="shared" si="34"/>
        <v>#NUM!</v>
      </c>
    </row>
    <row r="653" spans="27:35" x14ac:dyDescent="0.2">
      <c r="AA653" s="114" t="s">
        <v>87</v>
      </c>
      <c r="AB653" s="40">
        <f>_xll.qlInterestRateIndexFixingDate($X$21,AC653)</f>
        <v>43951</v>
      </c>
      <c r="AC653" s="40">
        <f>_xll.qlCalendarAdvance(calendar,$AC652,AA653,,,trigger)</f>
        <v>43956</v>
      </c>
      <c r="AD653" s="40">
        <f>_xll.qlInterestRateIndexMaturity($X$21,AC653,)</f>
        <v>44140</v>
      </c>
      <c r="AE653" s="43" t="e">
        <f>_xll.qlTenorBasisValue(TenorBasis6M,AC653,_xll.ohTrigger(trigger,$X$36))</f>
        <v>#NUM!</v>
      </c>
      <c r="AF653" s="82">
        <f t="shared" si="33"/>
        <v>9.3645641064656129E-3</v>
      </c>
      <c r="AG653" s="82">
        <f>_xll.qlIndexFixing($X$21,$AB653,TRUE,_xll.ohTrigger(trigger))</f>
        <v>9.3645641064656129E-3</v>
      </c>
      <c r="AH653" s="43" t="e">
        <f>_xll.qlIndexFixing($X$6,$AB653,TRUE,trigger)</f>
        <v>#NUM!</v>
      </c>
      <c r="AI653" s="45" t="e">
        <f t="shared" si="34"/>
        <v>#NUM!</v>
      </c>
    </row>
    <row r="654" spans="27:35" x14ac:dyDescent="0.2">
      <c r="AA654" s="114" t="s">
        <v>87</v>
      </c>
      <c r="AB654" s="40">
        <f>_xll.qlInterestRateIndexFixingDate($X$21,AC654)</f>
        <v>43959</v>
      </c>
      <c r="AC654" s="40">
        <f>_xll.qlCalendarAdvance(calendar,$AC653,AA654,,,trigger)</f>
        <v>43963</v>
      </c>
      <c r="AD654" s="40">
        <f>_xll.qlInterestRateIndexMaturity($X$21,AC654,)</f>
        <v>44147</v>
      </c>
      <c r="AE654" s="43" t="e">
        <f>_xll.qlTenorBasisValue(TenorBasis6M,AC654,_xll.ohTrigger(trigger,$X$36))</f>
        <v>#NUM!</v>
      </c>
      <c r="AF654" s="82">
        <f t="shared" si="33"/>
        <v>9.4191064423898574E-3</v>
      </c>
      <c r="AG654" s="82">
        <f>_xll.qlIndexFixing($X$21,$AB654,TRUE,_xll.ohTrigger(trigger))</f>
        <v>9.4191064423898574E-3</v>
      </c>
      <c r="AH654" s="43" t="e">
        <f>_xll.qlIndexFixing($X$6,$AB654,TRUE,trigger)</f>
        <v>#NUM!</v>
      </c>
      <c r="AI654" s="45" t="e">
        <f t="shared" si="34"/>
        <v>#NUM!</v>
      </c>
    </row>
    <row r="655" spans="27:35" x14ac:dyDescent="0.2">
      <c r="AA655" s="114" t="s">
        <v>87</v>
      </c>
      <c r="AB655" s="40">
        <f>_xll.qlInterestRateIndexFixingDate($X$21,AC655)</f>
        <v>43966</v>
      </c>
      <c r="AC655" s="40">
        <f>_xll.qlCalendarAdvance(calendar,$AC654,AA655,,,trigger)</f>
        <v>43970</v>
      </c>
      <c r="AD655" s="40">
        <f>_xll.qlInterestRateIndexMaturity($X$21,AC655,)</f>
        <v>44154</v>
      </c>
      <c r="AE655" s="43" t="e">
        <f>_xll.qlTenorBasisValue(TenorBasis6M,AC655,_xll.ohTrigger(trigger,$X$36))</f>
        <v>#NUM!</v>
      </c>
      <c r="AF655" s="82">
        <f t="shared" si="33"/>
        <v>9.4736055288144692E-3</v>
      </c>
      <c r="AG655" s="82">
        <f>_xll.qlIndexFixing($X$21,$AB655,TRUE,_xll.ohTrigger(trigger))</f>
        <v>9.4736055288144692E-3</v>
      </c>
      <c r="AH655" s="43" t="e">
        <f>_xll.qlIndexFixing($X$6,$AB655,TRUE,trigger)</f>
        <v>#NUM!</v>
      </c>
      <c r="AI655" s="45" t="e">
        <f t="shared" si="34"/>
        <v>#NUM!</v>
      </c>
    </row>
    <row r="656" spans="27:35" x14ac:dyDescent="0.2">
      <c r="AA656" s="114" t="s">
        <v>87</v>
      </c>
      <c r="AB656" s="40">
        <f>_xll.qlInterestRateIndexFixingDate($X$21,AC656)</f>
        <v>43973</v>
      </c>
      <c r="AC656" s="40">
        <f>_xll.qlCalendarAdvance(calendar,$AC655,AA656,,,trigger)</f>
        <v>43977</v>
      </c>
      <c r="AD656" s="40">
        <f>_xll.qlInterestRateIndexMaturity($X$21,AC656,)</f>
        <v>44161</v>
      </c>
      <c r="AE656" s="43" t="e">
        <f>_xll.qlTenorBasisValue(TenorBasis6M,AC656,_xll.ohTrigger(trigger,$X$36))</f>
        <v>#NUM!</v>
      </c>
      <c r="AF656" s="82">
        <f t="shared" si="33"/>
        <v>9.5280676311845659E-3</v>
      </c>
      <c r="AG656" s="82">
        <f>_xll.qlIndexFixing($X$21,$AB656,TRUE,_xll.ohTrigger(trigger))</f>
        <v>9.5280676311845659E-3</v>
      </c>
      <c r="AH656" s="43" t="e">
        <f>_xll.qlIndexFixing($X$6,$AB656,TRUE,trigger)</f>
        <v>#NUM!</v>
      </c>
      <c r="AI656" s="45" t="e">
        <f t="shared" si="34"/>
        <v>#NUM!</v>
      </c>
    </row>
    <row r="657" spans="27:35" x14ac:dyDescent="0.2">
      <c r="AA657" s="114" t="s">
        <v>87</v>
      </c>
      <c r="AB657" s="40">
        <f>_xll.qlInterestRateIndexFixingDate($X$21,AC657)</f>
        <v>43980</v>
      </c>
      <c r="AC657" s="40">
        <f>_xll.qlCalendarAdvance(calendar,$AC656,AA657,,,trigger)</f>
        <v>43984</v>
      </c>
      <c r="AD657" s="40">
        <f>_xll.qlInterestRateIndexMaturity($X$21,AC657,)</f>
        <v>44167</v>
      </c>
      <c r="AE657" s="43" t="e">
        <f>_xll.qlTenorBasisValue(TenorBasis6M,AC657,_xll.ohTrigger(trigger,$X$36))</f>
        <v>#NUM!</v>
      </c>
      <c r="AF657" s="82">
        <f t="shared" si="33"/>
        <v>9.5784967879287142E-3</v>
      </c>
      <c r="AG657" s="82">
        <f>_xll.qlIndexFixing($X$21,$AB657,TRUE,_xll.ohTrigger(trigger))</f>
        <v>9.5784967879287142E-3</v>
      </c>
      <c r="AH657" s="43" t="e">
        <f>_xll.qlIndexFixing($X$6,$AB657,TRUE,trigger)</f>
        <v>#NUM!</v>
      </c>
      <c r="AI657" s="45" t="e">
        <f t="shared" si="34"/>
        <v>#NUM!</v>
      </c>
    </row>
    <row r="658" spans="27:35" x14ac:dyDescent="0.2">
      <c r="AA658" s="114" t="s">
        <v>87</v>
      </c>
      <c r="AB658" s="40">
        <f>_xll.qlInterestRateIndexFixingDate($X$21,AC658)</f>
        <v>43987</v>
      </c>
      <c r="AC658" s="40">
        <f>_xll.qlCalendarAdvance(calendar,$AC657,AA658,,,trigger)</f>
        <v>43991</v>
      </c>
      <c r="AD658" s="40">
        <f>_xll.qlInterestRateIndexMaturity($X$21,AC658,)</f>
        <v>44174</v>
      </c>
      <c r="AE658" s="43" t="e">
        <f>_xll.qlTenorBasisValue(TenorBasis6M,AC658,_xll.ohTrigger(trigger,$X$36))</f>
        <v>#NUM!</v>
      </c>
      <c r="AF658" s="82">
        <f t="shared" si="33"/>
        <v>9.6329011256499116E-3</v>
      </c>
      <c r="AG658" s="82">
        <f>_xll.qlIndexFixing($X$21,$AB658,TRUE,_xll.ohTrigger(trigger))</f>
        <v>9.6329011256499116E-3</v>
      </c>
      <c r="AH658" s="43" t="e">
        <f>_xll.qlIndexFixing($X$6,$AB658,TRUE,trigger)</f>
        <v>#NUM!</v>
      </c>
      <c r="AI658" s="45" t="e">
        <f t="shared" si="34"/>
        <v>#NUM!</v>
      </c>
    </row>
    <row r="659" spans="27:35" x14ac:dyDescent="0.2">
      <c r="AA659" s="114" t="s">
        <v>87</v>
      </c>
      <c r="AB659" s="40">
        <f>_xll.qlInterestRateIndexFixingDate($X$21,AC659)</f>
        <v>43994</v>
      </c>
      <c r="AC659" s="40">
        <f>_xll.qlCalendarAdvance(calendar,$AC658,AA659,,,trigger)</f>
        <v>43998</v>
      </c>
      <c r="AD659" s="40">
        <f>_xll.qlInterestRateIndexMaturity($X$21,AC659,)</f>
        <v>44181</v>
      </c>
      <c r="AE659" s="43" t="e">
        <f>_xll.qlTenorBasisValue(TenorBasis6M,AC659,_xll.ohTrigger(trigger,$X$36))</f>
        <v>#NUM!</v>
      </c>
      <c r="AF659" s="82">
        <f t="shared" si="33"/>
        <v>9.6872867092864853E-3</v>
      </c>
      <c r="AG659" s="82">
        <f>_xll.qlIndexFixing($X$21,$AB659,TRUE,_xll.ohTrigger(trigger))</f>
        <v>9.6872867092864853E-3</v>
      </c>
      <c r="AH659" s="43" t="e">
        <f>_xll.qlIndexFixing($X$6,$AB659,TRUE,trigger)</f>
        <v>#NUM!</v>
      </c>
      <c r="AI659" s="45" t="e">
        <f t="shared" si="34"/>
        <v>#NUM!</v>
      </c>
    </row>
    <row r="660" spans="27:35" x14ac:dyDescent="0.2">
      <c r="AA660" s="114" t="s">
        <v>87</v>
      </c>
      <c r="AB660" s="40">
        <f>_xll.qlInterestRateIndexFixingDate($X$21,AC660)</f>
        <v>44001</v>
      </c>
      <c r="AC660" s="40">
        <f>_xll.qlCalendarAdvance(calendar,$AC659,AA660,,,trigger)</f>
        <v>44005</v>
      </c>
      <c r="AD660" s="40">
        <f>_xll.qlInterestRateIndexMaturity($X$21,AC660,)</f>
        <v>44188</v>
      </c>
      <c r="AE660" s="43" t="e">
        <f>_xll.qlTenorBasisValue(TenorBasis6M,AC660,_xll.ohTrigger(trigger,$X$36))</f>
        <v>#NUM!</v>
      </c>
      <c r="AF660" s="82">
        <f t="shared" si="33"/>
        <v>9.7416598411077422E-3</v>
      </c>
      <c r="AG660" s="82">
        <f>_xll.qlIndexFixing($X$21,$AB660,TRUE,_xll.ohTrigger(trigger))</f>
        <v>9.7416598411077422E-3</v>
      </c>
      <c r="AH660" s="43" t="e">
        <f>_xll.qlIndexFixing($X$6,$AB660,TRUE,trigger)</f>
        <v>#NUM!</v>
      </c>
      <c r="AI660" s="45" t="e">
        <f t="shared" si="34"/>
        <v>#NUM!</v>
      </c>
    </row>
    <row r="661" spans="27:35" x14ac:dyDescent="0.2">
      <c r="AA661" s="114" t="s">
        <v>87</v>
      </c>
      <c r="AB661" s="40">
        <f>_xll.qlInterestRateIndexFixingDate($X$21,AC661)</f>
        <v>44008</v>
      </c>
      <c r="AC661" s="40">
        <f>_xll.qlCalendarAdvance(calendar,$AC660,AA661,,,trigger)</f>
        <v>44012</v>
      </c>
      <c r="AD661" s="40">
        <f>_xll.qlInterestRateIndexMaturity($X$21,AC661,)</f>
        <v>44196</v>
      </c>
      <c r="AE661" s="43" t="e">
        <f>_xll.qlTenorBasisValue(TenorBasis6M,AC661,_xll.ohTrigger(trigger,$X$36))</f>
        <v>#NUM!</v>
      </c>
      <c r="AF661" s="82">
        <f t="shared" si="33"/>
        <v>9.800042721592692E-3</v>
      </c>
      <c r="AG661" s="82">
        <f>_xll.qlIndexFixing($X$21,$AB661,TRUE,_xll.ohTrigger(trigger))</f>
        <v>9.800042721592692E-3</v>
      </c>
      <c r="AH661" s="43" t="e">
        <f>_xll.qlIndexFixing($X$6,$AB661,TRUE,trigger)</f>
        <v>#NUM!</v>
      </c>
      <c r="AI661" s="45" t="e">
        <f t="shared" si="34"/>
        <v>#NUM!</v>
      </c>
    </row>
    <row r="662" spans="27:35" x14ac:dyDescent="0.2">
      <c r="AA662" s="114" t="s">
        <v>87</v>
      </c>
      <c r="AB662" s="40">
        <f>_xll.qlInterestRateIndexFixingDate($X$21,AC662)</f>
        <v>44015</v>
      </c>
      <c r="AC662" s="40">
        <f>_xll.qlCalendarAdvance(calendar,$AC661,AA662,,,trigger)</f>
        <v>44019</v>
      </c>
      <c r="AD662" s="40">
        <f>_xll.qlInterestRateIndexMaturity($X$21,AC662,)</f>
        <v>44203</v>
      </c>
      <c r="AE662" s="43" t="e">
        <f>_xll.qlTenorBasisValue(TenorBasis6M,AC662,_xll.ohTrigger(trigger,$X$36))</f>
        <v>#NUM!</v>
      </c>
      <c r="AF662" s="82">
        <f t="shared" si="33"/>
        <v>9.8544145329837463E-3</v>
      </c>
      <c r="AG662" s="82">
        <f>_xll.qlIndexFixing($X$21,$AB662,TRUE,_xll.ohTrigger(trigger))</f>
        <v>9.8544145329837463E-3</v>
      </c>
      <c r="AH662" s="43" t="e">
        <f>_xll.qlIndexFixing($X$6,$AB662,TRUE,trigger)</f>
        <v>#NUM!</v>
      </c>
      <c r="AI662" s="45" t="e">
        <f t="shared" si="34"/>
        <v>#NUM!</v>
      </c>
    </row>
    <row r="663" spans="27:35" x14ac:dyDescent="0.2">
      <c r="AA663" s="114" t="s">
        <v>87</v>
      </c>
      <c r="AB663" s="40">
        <f>_xll.qlInterestRateIndexFixingDate($X$21,AC663)</f>
        <v>44022</v>
      </c>
      <c r="AC663" s="40">
        <f>_xll.qlCalendarAdvance(calendar,$AC662,AA663,,,trigger)</f>
        <v>44026</v>
      </c>
      <c r="AD663" s="40">
        <f>_xll.qlInterestRateIndexMaturity($X$21,AC663,)</f>
        <v>44210</v>
      </c>
      <c r="AE663" s="43" t="e">
        <f>_xll.qlTenorBasisValue(TenorBasis6M,AC663,_xll.ohTrigger(trigger,$X$36))</f>
        <v>#NUM!</v>
      </c>
      <c r="AF663" s="82">
        <f t="shared" si="33"/>
        <v>9.9087932379161928E-3</v>
      </c>
      <c r="AG663" s="82">
        <f>_xll.qlIndexFixing($X$21,$AB663,TRUE,_xll.ohTrigger(trigger))</f>
        <v>9.9087932379161928E-3</v>
      </c>
      <c r="AH663" s="43" t="e">
        <f>_xll.qlIndexFixing($X$6,$AB663,TRUE,trigger)</f>
        <v>#NUM!</v>
      </c>
      <c r="AI663" s="45" t="e">
        <f t="shared" si="34"/>
        <v>#NUM!</v>
      </c>
    </row>
    <row r="664" spans="27:35" x14ac:dyDescent="0.2">
      <c r="AA664" s="114" t="s">
        <v>87</v>
      </c>
      <c r="AB664" s="40">
        <f>_xll.qlInterestRateIndexFixingDate($X$21,AC664)</f>
        <v>44029</v>
      </c>
      <c r="AC664" s="40">
        <f>_xll.qlCalendarAdvance(calendar,$AC663,AA664,,,trigger)</f>
        <v>44033</v>
      </c>
      <c r="AD664" s="40">
        <f>_xll.qlInterestRateIndexMaturity($X$21,AC664,)</f>
        <v>44217</v>
      </c>
      <c r="AE664" s="43" t="e">
        <f>_xll.qlTenorBasisValue(TenorBasis6M,AC664,_xll.ohTrigger(trigger,$X$36))</f>
        <v>#NUM!</v>
      </c>
      <c r="AF664" s="82">
        <f t="shared" si="33"/>
        <v>9.9631851073920061E-3</v>
      </c>
      <c r="AG664" s="82">
        <f>_xll.qlIndexFixing($X$21,$AB664,TRUE,_xll.ohTrigger(trigger))</f>
        <v>9.9631851073920061E-3</v>
      </c>
      <c r="AH664" s="43" t="e">
        <f>_xll.qlIndexFixing($X$6,$AB664,TRUE,trigger)</f>
        <v>#NUM!</v>
      </c>
      <c r="AI664" s="45" t="e">
        <f t="shared" si="34"/>
        <v>#NUM!</v>
      </c>
    </row>
    <row r="665" spans="27:35" x14ac:dyDescent="0.2">
      <c r="AA665" s="114" t="s">
        <v>87</v>
      </c>
      <c r="AB665" s="40">
        <f>_xll.qlInterestRateIndexFixingDate($X$21,AC665)</f>
        <v>44036</v>
      </c>
      <c r="AC665" s="40">
        <f>_xll.qlCalendarAdvance(calendar,$AC664,AA665,,,trigger)</f>
        <v>44040</v>
      </c>
      <c r="AD665" s="40">
        <f>_xll.qlInterestRateIndexMaturity($X$21,AC665,)</f>
        <v>44224</v>
      </c>
      <c r="AE665" s="43" t="e">
        <f>_xll.qlTenorBasisValue(TenorBasis6M,AC665,_xll.ohTrigger(trigger,$X$36))</f>
        <v>#NUM!</v>
      </c>
      <c r="AF665" s="82">
        <f t="shared" si="33"/>
        <v>1.0017596413110437E-2</v>
      </c>
      <c r="AG665" s="82">
        <f>_xll.qlIndexFixing($X$21,$AB665,TRUE,_xll.ohTrigger(trigger))</f>
        <v>1.0017596413110437E-2</v>
      </c>
      <c r="AH665" s="43" t="e">
        <f>_xll.qlIndexFixing($X$6,$AB665,TRUE,trigger)</f>
        <v>#NUM!</v>
      </c>
      <c r="AI665" s="45" t="e">
        <f t="shared" si="34"/>
        <v>#NUM!</v>
      </c>
    </row>
    <row r="666" spans="27:35" x14ac:dyDescent="0.2">
      <c r="AA666" s="114" t="s">
        <v>87</v>
      </c>
      <c r="AB666" s="40">
        <f>_xll.qlInterestRateIndexFixingDate($X$21,AC666)</f>
        <v>44043</v>
      </c>
      <c r="AC666" s="40">
        <f>_xll.qlCalendarAdvance(calendar,$AC665,AA666,,,trigger)</f>
        <v>44047</v>
      </c>
      <c r="AD666" s="40">
        <f>_xll.qlInterestRateIndexMaturity($X$21,AC666,)</f>
        <v>44231</v>
      </c>
      <c r="AE666" s="43" t="e">
        <f>_xll.qlTenorBasisValue(TenorBasis6M,AC666,_xll.ohTrigger(trigger,$X$36))</f>
        <v>#NUM!</v>
      </c>
      <c r="AF666" s="82">
        <f t="shared" si="33"/>
        <v>1.0072033427461914E-2</v>
      </c>
      <c r="AG666" s="82">
        <f>_xll.qlIndexFixing($X$21,$AB666,TRUE,_xll.ohTrigger(trigger))</f>
        <v>1.0072033427461914E-2</v>
      </c>
      <c r="AH666" s="43" t="e">
        <f>_xll.qlIndexFixing($X$6,$AB666,TRUE,trigger)</f>
        <v>#NUM!</v>
      </c>
      <c r="AI666" s="45" t="e">
        <f t="shared" si="34"/>
        <v>#NUM!</v>
      </c>
    </row>
    <row r="667" spans="27:35" x14ac:dyDescent="0.2">
      <c r="AA667" s="114" t="s">
        <v>87</v>
      </c>
      <c r="AB667" s="40">
        <f>_xll.qlInterestRateIndexFixingDate($X$21,AC667)</f>
        <v>44050</v>
      </c>
      <c r="AC667" s="40">
        <f>_xll.qlCalendarAdvance(calendar,$AC666,AA667,,,trigger)</f>
        <v>44054</v>
      </c>
      <c r="AD667" s="40">
        <f>_xll.qlInterestRateIndexMaturity($X$21,AC667,)</f>
        <v>44238</v>
      </c>
      <c r="AE667" s="43" t="e">
        <f>_xll.qlTenorBasisValue(TenorBasis6M,AC667,_xll.ohTrigger(trigger,$X$36))</f>
        <v>#NUM!</v>
      </c>
      <c r="AF667" s="82">
        <f t="shared" si="33"/>
        <v>1.0126502423533707E-2</v>
      </c>
      <c r="AG667" s="82">
        <f>_xll.qlIndexFixing($X$21,$AB667,TRUE,_xll.ohTrigger(trigger))</f>
        <v>1.0126502423533707E-2</v>
      </c>
      <c r="AH667" s="43" t="e">
        <f>_xll.qlIndexFixing($X$6,$AB667,TRUE,trigger)</f>
        <v>#NUM!</v>
      </c>
      <c r="AI667" s="45" t="e">
        <f t="shared" si="34"/>
        <v>#NUM!</v>
      </c>
    </row>
    <row r="668" spans="27:35" x14ac:dyDescent="0.2">
      <c r="AA668" s="114" t="s">
        <v>87</v>
      </c>
      <c r="AB668" s="40">
        <f>_xll.qlInterestRateIndexFixingDate($X$21,AC668)</f>
        <v>44057</v>
      </c>
      <c r="AC668" s="40">
        <f>_xll.qlCalendarAdvance(calendar,$AC667,AA668,,,trigger)</f>
        <v>44061</v>
      </c>
      <c r="AD668" s="40">
        <f>_xll.qlInterestRateIndexMaturity($X$21,AC668,)</f>
        <v>44245</v>
      </c>
      <c r="AE668" s="43" t="e">
        <f>_xll.qlTenorBasisValue(TenorBasis6M,AC668,_xll.ohTrigger(trigger,$X$36))</f>
        <v>#NUM!</v>
      </c>
      <c r="AF668" s="82">
        <f t="shared" si="33"/>
        <v>1.0181009675109048E-2</v>
      </c>
      <c r="AG668" s="82">
        <f>_xll.qlIndexFixing($X$21,$AB668,TRUE,_xll.ohTrigger(trigger))</f>
        <v>1.0181009675109048E-2</v>
      </c>
      <c r="AH668" s="43" t="e">
        <f>_xll.qlIndexFixing($X$6,$AB668,TRUE,trigger)</f>
        <v>#NUM!</v>
      </c>
      <c r="AI668" s="45" t="e">
        <f t="shared" si="34"/>
        <v>#NUM!</v>
      </c>
    </row>
    <row r="669" spans="27:35" x14ac:dyDescent="0.2">
      <c r="AA669" s="114" t="s">
        <v>87</v>
      </c>
      <c r="AB669" s="40">
        <f>_xll.qlInterestRateIndexFixingDate($X$21,AC669)</f>
        <v>44064</v>
      </c>
      <c r="AC669" s="40">
        <f>_xll.qlCalendarAdvance(calendar,$AC668,AA669,,,trigger)</f>
        <v>44068</v>
      </c>
      <c r="AD669" s="40">
        <f>_xll.qlInterestRateIndexMaturity($X$21,AC669,)</f>
        <v>44252</v>
      </c>
      <c r="AE669" s="43" t="e">
        <f>_xll.qlTenorBasisValue(TenorBasis6M,AC669,_xll.ohTrigger(trigger,$X$36))</f>
        <v>#NUM!</v>
      </c>
      <c r="AF669" s="82">
        <f t="shared" si="33"/>
        <v>1.0235561456668438E-2</v>
      </c>
      <c r="AG669" s="82">
        <f>_xll.qlIndexFixing($X$21,$AB669,TRUE,_xll.ohTrigger(trigger))</f>
        <v>1.0235561456668438E-2</v>
      </c>
      <c r="AH669" s="43" t="e">
        <f>_xll.qlIndexFixing($X$6,$AB669,TRUE,trigger)</f>
        <v>#NUM!</v>
      </c>
      <c r="AI669" s="45" t="e">
        <f t="shared" si="34"/>
        <v>#NUM!</v>
      </c>
    </row>
    <row r="670" spans="27:35" x14ac:dyDescent="0.2">
      <c r="AA670" s="114" t="s">
        <v>87</v>
      </c>
      <c r="AB670" s="40">
        <f>_xll.qlInterestRateIndexFixingDate($X$21,AC670)</f>
        <v>44071</v>
      </c>
      <c r="AC670" s="40">
        <f>_xll.qlCalendarAdvance(calendar,$AC669,AA670,,,trigger)</f>
        <v>44075</v>
      </c>
      <c r="AD670" s="40">
        <f>_xll.qlInterestRateIndexMaturity($X$21,AC670,)</f>
        <v>44256</v>
      </c>
      <c r="AE670" s="43" t="e">
        <f>_xll.qlTenorBasisValue(TenorBasis6M,AC670,_xll.ohTrigger(trigger,$X$36))</f>
        <v>#NUM!</v>
      </c>
      <c r="AF670" s="82">
        <f t="shared" si="33"/>
        <v>1.0277954214509505E-2</v>
      </c>
      <c r="AG670" s="82">
        <f>_xll.qlIndexFixing($X$21,$AB670,TRUE,_xll.ohTrigger(trigger))</f>
        <v>1.0277954214509505E-2</v>
      </c>
      <c r="AH670" s="43" t="e">
        <f>_xll.qlIndexFixing($X$6,$AB670,TRUE,trigger)</f>
        <v>#NUM!</v>
      </c>
      <c r="AI670" s="45" t="e">
        <f t="shared" si="34"/>
        <v>#NUM!</v>
      </c>
    </row>
    <row r="671" spans="27:35" x14ac:dyDescent="0.2">
      <c r="AA671" s="114" t="s">
        <v>87</v>
      </c>
      <c r="AB671" s="40">
        <f>_xll.qlInterestRateIndexFixingDate($X$21,AC671)</f>
        <v>44078</v>
      </c>
      <c r="AC671" s="40">
        <f>_xll.qlCalendarAdvance(calendar,$AC670,AA671,,,trigger)</f>
        <v>44082</v>
      </c>
      <c r="AD671" s="40">
        <f>_xll.qlInterestRateIndexMaturity($X$21,AC671,)</f>
        <v>44263</v>
      </c>
      <c r="AE671" s="43" t="e">
        <f>_xll.qlTenorBasisValue(TenorBasis6M,AC671,_xll.ohTrigger(trigger,$X$36))</f>
        <v>#NUM!</v>
      </c>
      <c r="AF671" s="82">
        <f t="shared" si="33"/>
        <v>1.0332591822997454E-2</v>
      </c>
      <c r="AG671" s="82">
        <f>_xll.qlIndexFixing($X$21,$AB671,TRUE,_xll.ohTrigger(trigger))</f>
        <v>1.0332591822997454E-2</v>
      </c>
      <c r="AH671" s="43" t="e">
        <f>_xll.qlIndexFixing($X$6,$AB671,TRUE,trigger)</f>
        <v>#NUM!</v>
      </c>
      <c r="AI671" s="45" t="e">
        <f t="shared" si="34"/>
        <v>#NUM!</v>
      </c>
    </row>
    <row r="672" spans="27:35" x14ac:dyDescent="0.2">
      <c r="AA672" s="114" t="s">
        <v>87</v>
      </c>
      <c r="AB672" s="40">
        <f>_xll.qlInterestRateIndexFixingDate($X$21,AC672)</f>
        <v>44085</v>
      </c>
      <c r="AC672" s="40">
        <f>_xll.qlCalendarAdvance(calendar,$AC671,AA672,,,trigger)</f>
        <v>44089</v>
      </c>
      <c r="AD672" s="40">
        <f>_xll.qlInterestRateIndexMaturity($X$21,AC672,)</f>
        <v>44270</v>
      </c>
      <c r="AE672" s="43" t="e">
        <f>_xll.qlTenorBasisValue(TenorBasis6M,AC672,_xll.ohTrigger(trigger,$X$36))</f>
        <v>#NUM!</v>
      </c>
      <c r="AF672" s="82">
        <f t="shared" si="33"/>
        <v>1.0387292401179834E-2</v>
      </c>
      <c r="AG672" s="82">
        <f>_xll.qlIndexFixing($X$21,$AB672,TRUE,_xll.ohTrigger(trigger))</f>
        <v>1.0387292401179834E-2</v>
      </c>
      <c r="AH672" s="43" t="e">
        <f>_xll.qlIndexFixing($X$6,$AB672,TRUE,trigger)</f>
        <v>#NUM!</v>
      </c>
      <c r="AI672" s="45" t="e">
        <f t="shared" si="34"/>
        <v>#NUM!</v>
      </c>
    </row>
    <row r="673" spans="27:35" x14ac:dyDescent="0.2">
      <c r="AA673" s="114" t="s">
        <v>87</v>
      </c>
      <c r="AB673" s="40">
        <f>_xll.qlInterestRateIndexFixingDate($X$21,AC673)</f>
        <v>44092</v>
      </c>
      <c r="AC673" s="40">
        <f>_xll.qlCalendarAdvance(calendar,$AC672,AA673,,,trigger)</f>
        <v>44096</v>
      </c>
      <c r="AD673" s="40">
        <f>_xll.qlInterestRateIndexMaturity($X$21,AC673,)</f>
        <v>44277</v>
      </c>
      <c r="AE673" s="43" t="e">
        <f>_xll.qlTenorBasisValue(TenorBasis6M,AC673,_xll.ohTrigger(trigger,$X$36))</f>
        <v>#NUM!</v>
      </c>
      <c r="AF673" s="82">
        <f t="shared" si="33"/>
        <v>1.0442062329589873E-2</v>
      </c>
      <c r="AG673" s="82">
        <f>_xll.qlIndexFixing($X$21,$AB673,TRUE,_xll.ohTrigger(trigger))</f>
        <v>1.0442062329589873E-2</v>
      </c>
      <c r="AH673" s="43" t="e">
        <f>_xll.qlIndexFixing($X$6,$AB673,TRUE,trigger)</f>
        <v>#NUM!</v>
      </c>
      <c r="AI673" s="45" t="e">
        <f t="shared" si="34"/>
        <v>#NUM!</v>
      </c>
    </row>
    <row r="674" spans="27:35" x14ac:dyDescent="0.2">
      <c r="AA674" s="114" t="s">
        <v>87</v>
      </c>
      <c r="AB674" s="40">
        <f>_xll.qlInterestRateIndexFixingDate($X$21,AC674)</f>
        <v>44099</v>
      </c>
      <c r="AC674" s="40">
        <f>_xll.qlCalendarAdvance(calendar,$AC673,AA674,,,trigger)</f>
        <v>44103</v>
      </c>
      <c r="AD674" s="40">
        <f>_xll.qlInterestRateIndexMaturity($X$21,AC674,)</f>
        <v>44284</v>
      </c>
      <c r="AE674" s="43" t="e">
        <f>_xll.qlTenorBasisValue(TenorBasis6M,AC674,_xll.ohTrigger(trigger,$X$36))</f>
        <v>#NUM!</v>
      </c>
      <c r="AF674" s="82">
        <f t="shared" si="33"/>
        <v>1.0496907989465652E-2</v>
      </c>
      <c r="AG674" s="82">
        <f>_xll.qlIndexFixing($X$21,$AB674,TRUE,_xll.ohTrigger(trigger))</f>
        <v>1.0496907989465652E-2</v>
      </c>
      <c r="AH674" s="43" t="e">
        <f>_xll.qlIndexFixing($X$6,$AB674,TRUE,trigger)</f>
        <v>#NUM!</v>
      </c>
      <c r="AI674" s="45" t="e">
        <f t="shared" si="34"/>
        <v>#NUM!</v>
      </c>
    </row>
    <row r="675" spans="27:35" x14ac:dyDescent="0.2">
      <c r="AA675" s="114" t="s">
        <v>87</v>
      </c>
      <c r="AB675" s="40">
        <f>_xll.qlInterestRateIndexFixingDate($X$21,AC675)</f>
        <v>44106</v>
      </c>
      <c r="AC675" s="40">
        <f>_xll.qlCalendarAdvance(calendar,$AC674,AA675,,,trigger)</f>
        <v>44110</v>
      </c>
      <c r="AD675" s="40">
        <f>_xll.qlInterestRateIndexMaturity($X$21,AC675,)</f>
        <v>44292</v>
      </c>
      <c r="AE675" s="43" t="e">
        <f>_xll.qlTenorBasisValue(TenorBasis6M,AC675,_xll.ohTrigger(trigger,$X$36))</f>
        <v>#NUM!</v>
      </c>
      <c r="AF675" s="82">
        <f t="shared" si="33"/>
        <v>1.0555942413811073E-2</v>
      </c>
      <c r="AG675" s="82">
        <f>_xll.qlIndexFixing($X$21,$AB675,TRUE,_xll.ohTrigger(trigger))</f>
        <v>1.0555942413811073E-2</v>
      </c>
      <c r="AH675" s="43" t="e">
        <f>_xll.qlIndexFixing($X$6,$AB675,TRUE,trigger)</f>
        <v>#NUM!</v>
      </c>
      <c r="AI675" s="45" t="e">
        <f t="shared" si="34"/>
        <v>#NUM!</v>
      </c>
    </row>
    <row r="676" spans="27:35" x14ac:dyDescent="0.2">
      <c r="AA676" s="114" t="s">
        <v>87</v>
      </c>
      <c r="AB676" s="40">
        <f>_xll.qlInterestRateIndexFixingDate($X$21,AC676)</f>
        <v>44113</v>
      </c>
      <c r="AC676" s="40">
        <f>_xll.qlCalendarAdvance(calendar,$AC675,AA676,,,trigger)</f>
        <v>44117</v>
      </c>
      <c r="AD676" s="40">
        <f>_xll.qlInterestRateIndexMaturity($X$21,AC676,)</f>
        <v>44299</v>
      </c>
      <c r="AE676" s="43" t="e">
        <f>_xll.qlTenorBasisValue(TenorBasis6M,AC676,_xll.ohTrigger(trigger,$X$36))</f>
        <v>#NUM!</v>
      </c>
      <c r="AF676" s="82">
        <f t="shared" si="33"/>
        <v>1.0610962432863935E-2</v>
      </c>
      <c r="AG676" s="82">
        <f>_xll.qlIndexFixing($X$21,$AB676,TRUE,_xll.ohTrigger(trigger))</f>
        <v>1.0610962432863935E-2</v>
      </c>
      <c r="AH676" s="43" t="e">
        <f>_xll.qlIndexFixing($X$6,$AB676,TRUE,trigger)</f>
        <v>#NUM!</v>
      </c>
      <c r="AI676" s="45" t="e">
        <f t="shared" si="34"/>
        <v>#NUM!</v>
      </c>
    </row>
    <row r="677" spans="27:35" x14ac:dyDescent="0.2">
      <c r="AA677" s="114" t="s">
        <v>87</v>
      </c>
      <c r="AB677" s="40">
        <f>_xll.qlInterestRateIndexFixingDate($X$21,AC677)</f>
        <v>44120</v>
      </c>
      <c r="AC677" s="40">
        <f>_xll.qlCalendarAdvance(calendar,$AC676,AA677,,,trigger)</f>
        <v>44124</v>
      </c>
      <c r="AD677" s="40">
        <f>_xll.qlInterestRateIndexMaturity($X$21,AC677,)</f>
        <v>44306</v>
      </c>
      <c r="AE677" s="43" t="e">
        <f>_xll.qlTenorBasisValue(TenorBasis6M,AC677,_xll.ohTrigger(trigger,$X$36))</f>
        <v>#NUM!</v>
      </c>
      <c r="AF677" s="82">
        <f t="shared" si="33"/>
        <v>1.0666067322845986E-2</v>
      </c>
      <c r="AG677" s="82">
        <f>_xll.qlIndexFixing($X$21,$AB677,TRUE,_xll.ohTrigger(trigger))</f>
        <v>1.0666067322845986E-2</v>
      </c>
      <c r="AH677" s="43" t="e">
        <f>_xll.qlIndexFixing($X$6,$AB677,TRUE,trigger)</f>
        <v>#NUM!</v>
      </c>
      <c r="AI677" s="45" t="e">
        <f t="shared" si="34"/>
        <v>#NUM!</v>
      </c>
    </row>
    <row r="678" spans="27:35" x14ac:dyDescent="0.2">
      <c r="AA678" s="114" t="s">
        <v>87</v>
      </c>
      <c r="AB678" s="40">
        <f>_xll.qlInterestRateIndexFixingDate($X$21,AC678)</f>
        <v>44127</v>
      </c>
      <c r="AC678" s="40">
        <f>_xll.qlCalendarAdvance(calendar,$AC677,AA678,,,trigger)</f>
        <v>44131</v>
      </c>
      <c r="AD678" s="40">
        <f>_xll.qlInterestRateIndexMaturity($X$21,AC678,)</f>
        <v>44313</v>
      </c>
      <c r="AE678" s="43" t="e">
        <f>_xll.qlTenorBasisValue(TenorBasis6M,AC678,_xll.ohTrigger(trigger,$X$36))</f>
        <v>#NUM!</v>
      </c>
      <c r="AF678" s="82">
        <f t="shared" si="33"/>
        <v>1.072125709072703E-2</v>
      </c>
      <c r="AG678" s="82">
        <f>_xll.qlIndexFixing($X$21,$AB678,TRUE,_xll.ohTrigger(trigger))</f>
        <v>1.072125709072703E-2</v>
      </c>
      <c r="AH678" s="43" t="e">
        <f>_xll.qlIndexFixing($X$6,$AB678,TRUE,trigger)</f>
        <v>#NUM!</v>
      </c>
      <c r="AI678" s="45" t="e">
        <f t="shared" si="34"/>
        <v>#NUM!</v>
      </c>
    </row>
    <row r="679" spans="27:35" x14ac:dyDescent="0.2">
      <c r="AA679" s="114" t="s">
        <v>87</v>
      </c>
      <c r="AB679" s="40">
        <f>_xll.qlInterestRateIndexFixingDate($X$21,AC679)</f>
        <v>44134</v>
      </c>
      <c r="AC679" s="40">
        <f>_xll.qlCalendarAdvance(calendar,$AC678,AA679,,,trigger)</f>
        <v>44138</v>
      </c>
      <c r="AD679" s="40">
        <f>_xll.qlInterestRateIndexMaturity($X$21,AC679,)</f>
        <v>44319</v>
      </c>
      <c r="AE679" s="43" t="e">
        <f>_xll.qlTenorBasisValue(TenorBasis6M,AC679,_xll.ohTrigger(trigger,$X$36))</f>
        <v>#NUM!</v>
      </c>
      <c r="AF679" s="82">
        <f t="shared" si="33"/>
        <v>1.0772394125615861E-2</v>
      </c>
      <c r="AG679" s="82">
        <f>_xll.qlIndexFixing($X$21,$AB679,TRUE,_xll.ohTrigger(trigger))</f>
        <v>1.0772394125615861E-2</v>
      </c>
      <c r="AH679" s="43" t="e">
        <f>_xll.qlIndexFixing($X$6,$AB679,TRUE,trigger)</f>
        <v>#NUM!</v>
      </c>
      <c r="AI679" s="45" t="e">
        <f t="shared" si="34"/>
        <v>#NUM!</v>
      </c>
    </row>
    <row r="680" spans="27:35" x14ac:dyDescent="0.2">
      <c r="AA680" s="114" t="s">
        <v>87</v>
      </c>
      <c r="AB680" s="40">
        <f>_xll.qlInterestRateIndexFixingDate($X$21,AC680)</f>
        <v>44141</v>
      </c>
      <c r="AC680" s="40">
        <f>_xll.qlCalendarAdvance(calendar,$AC679,AA680,,,trigger)</f>
        <v>44145</v>
      </c>
      <c r="AD680" s="40">
        <f>_xll.qlInterestRateIndexMaturity($X$21,AC680,)</f>
        <v>44326</v>
      </c>
      <c r="AE680" s="43" t="e">
        <f>_xll.qlTenorBasisValue(TenorBasis6M,AC680,_xll.ohTrigger(trigger,$X$36))</f>
        <v>#NUM!</v>
      </c>
      <c r="AF680" s="82">
        <f t="shared" si="33"/>
        <v>1.0827745949500469E-2</v>
      </c>
      <c r="AG680" s="82">
        <f>_xll.qlIndexFixing($X$21,$AB680,TRUE,_xll.ohTrigger(trigger))</f>
        <v>1.0827745949500469E-2</v>
      </c>
      <c r="AH680" s="43" t="e">
        <f>_xll.qlIndexFixing($X$6,$AB680,TRUE,trigger)</f>
        <v>#NUM!</v>
      </c>
      <c r="AI680" s="45" t="e">
        <f t="shared" si="34"/>
        <v>#NUM!</v>
      </c>
    </row>
    <row r="681" spans="27:35" x14ac:dyDescent="0.2">
      <c r="AA681" s="114" t="s">
        <v>87</v>
      </c>
      <c r="AB681" s="40">
        <f>_xll.qlInterestRateIndexFixingDate($X$21,AC681)</f>
        <v>44148</v>
      </c>
      <c r="AC681" s="40">
        <f>_xll.qlCalendarAdvance(calendar,$AC680,AA681,,,trigger)</f>
        <v>44152</v>
      </c>
      <c r="AD681" s="40">
        <f>_xll.qlInterestRateIndexMaturity($X$21,AC681,)</f>
        <v>44333</v>
      </c>
      <c r="AE681" s="43" t="e">
        <f>_xll.qlTenorBasisValue(TenorBasis6M,AC681,_xll.ohTrigger(trigger,$X$36))</f>
        <v>#NUM!</v>
      </c>
      <c r="AF681" s="82">
        <f t="shared" si="33"/>
        <v>1.0883182660736589E-2</v>
      </c>
      <c r="AG681" s="82">
        <f>_xll.qlIndexFixing($X$21,$AB681,TRUE,_xll.ohTrigger(trigger))</f>
        <v>1.0883182660736589E-2</v>
      </c>
      <c r="AH681" s="43" t="e">
        <f>_xll.qlIndexFixing($X$6,$AB681,TRUE,trigger)</f>
        <v>#NUM!</v>
      </c>
      <c r="AI681" s="45" t="e">
        <f t="shared" si="34"/>
        <v>#NUM!</v>
      </c>
    </row>
    <row r="682" spans="27:35" x14ac:dyDescent="0.2">
      <c r="AA682" s="114" t="s">
        <v>87</v>
      </c>
      <c r="AB682" s="40">
        <f>_xll.qlInterestRateIndexFixingDate($X$21,AC682)</f>
        <v>44155</v>
      </c>
      <c r="AC682" s="40">
        <f>_xll.qlCalendarAdvance(calendar,$AC681,AA682,,,trigger)</f>
        <v>44159</v>
      </c>
      <c r="AD682" s="40">
        <f>_xll.qlInterestRateIndexMaturity($X$21,AC682,)</f>
        <v>44340</v>
      </c>
      <c r="AE682" s="43" t="e">
        <f>_xll.qlTenorBasisValue(TenorBasis6M,AC682,_xll.ohTrigger(trigger,$X$36))</f>
        <v>#NUM!</v>
      </c>
      <c r="AF682" s="82">
        <f t="shared" si="33"/>
        <v>1.0938704266298973E-2</v>
      </c>
      <c r="AG682" s="82">
        <f>_xll.qlIndexFixing($X$21,$AB682,TRUE,_xll.ohTrigger(trigger))</f>
        <v>1.0938704266298973E-2</v>
      </c>
      <c r="AH682" s="43" t="e">
        <f>_xll.qlIndexFixing($X$6,$AB682,TRUE,trigger)</f>
        <v>#NUM!</v>
      </c>
      <c r="AI682" s="45" t="e">
        <f t="shared" ref="AI682:AI745" si="35">(AG682-AH682)*10000</f>
        <v>#NUM!</v>
      </c>
    </row>
    <row r="683" spans="27:35" x14ac:dyDescent="0.2">
      <c r="AA683" s="114" t="s">
        <v>87</v>
      </c>
      <c r="AB683" s="40">
        <f>_xll.qlInterestRateIndexFixingDate($X$21,AC683)</f>
        <v>44162</v>
      </c>
      <c r="AC683" s="40">
        <f>_xll.qlCalendarAdvance(calendar,$AC682,AA683,,,trigger)</f>
        <v>44166</v>
      </c>
      <c r="AD683" s="40">
        <f>_xll.qlInterestRateIndexMaturity($X$21,AC683,)</f>
        <v>44348</v>
      </c>
      <c r="AE683" s="43" t="e">
        <f>_xll.qlTenorBasisValue(TenorBasis6M,AC683,_xll.ohTrigger(trigger,$X$36))</f>
        <v>#NUM!</v>
      </c>
      <c r="AF683" s="82">
        <f t="shared" si="33"/>
        <v>1.0998479343366013E-2</v>
      </c>
      <c r="AG683" s="82">
        <f>_xll.qlIndexFixing($X$21,$AB683,TRUE,_xll.ohTrigger(trigger))</f>
        <v>1.0998479343366013E-2</v>
      </c>
      <c r="AH683" s="43" t="e">
        <f>_xll.qlIndexFixing($X$6,$AB683,TRUE,trigger)</f>
        <v>#NUM!</v>
      </c>
      <c r="AI683" s="45" t="e">
        <f t="shared" si="35"/>
        <v>#NUM!</v>
      </c>
    </row>
    <row r="684" spans="27:35" x14ac:dyDescent="0.2">
      <c r="AA684" s="114" t="s">
        <v>87</v>
      </c>
      <c r="AB684" s="40">
        <f>_xll.qlInterestRateIndexFixingDate($X$21,AC684)</f>
        <v>44169</v>
      </c>
      <c r="AC684" s="40">
        <f>_xll.qlCalendarAdvance(calendar,$AC683,AA684,,,trigger)</f>
        <v>44173</v>
      </c>
      <c r="AD684" s="40">
        <f>_xll.qlInterestRateIndexMaturity($X$21,AC684,)</f>
        <v>44355</v>
      </c>
      <c r="AE684" s="43" t="e">
        <f>_xll.qlTenorBasisValue(TenorBasis6M,AC684,_xll.ohTrigger(trigger,$X$36))</f>
        <v>#NUM!</v>
      </c>
      <c r="AF684" s="82">
        <f t="shared" si="33"/>
        <v>1.1054178525640803E-2</v>
      </c>
      <c r="AG684" s="82">
        <f>_xll.qlIndexFixing($X$21,$AB684,TRUE,_xll.ohTrigger(trigger))</f>
        <v>1.1054178525640803E-2</v>
      </c>
      <c r="AH684" s="43" t="e">
        <f>_xll.qlIndexFixing($X$6,$AB684,TRUE,trigger)</f>
        <v>#NUM!</v>
      </c>
      <c r="AI684" s="45" t="e">
        <f t="shared" si="35"/>
        <v>#NUM!</v>
      </c>
    </row>
    <row r="685" spans="27:35" x14ac:dyDescent="0.2">
      <c r="AA685" s="114" t="s">
        <v>87</v>
      </c>
      <c r="AB685" s="40">
        <f>_xll.qlInterestRateIndexFixingDate($X$21,AC685)</f>
        <v>44176</v>
      </c>
      <c r="AC685" s="40">
        <f>_xll.qlCalendarAdvance(calendar,$AC684,AA685,,,trigger)</f>
        <v>44180</v>
      </c>
      <c r="AD685" s="40">
        <f>_xll.qlInterestRateIndexMaturity($X$21,AC685,)</f>
        <v>44362</v>
      </c>
      <c r="AE685" s="43" t="e">
        <f>_xll.qlTenorBasisValue(TenorBasis6M,AC685,_xll.ohTrigger(trigger,$X$36))</f>
        <v>#NUM!</v>
      </c>
      <c r="AF685" s="82">
        <f t="shared" si="33"/>
        <v>1.110996263491597E-2</v>
      </c>
      <c r="AG685" s="82">
        <f>_xll.qlIndexFixing($X$21,$AB685,TRUE,_xll.ohTrigger(trigger))</f>
        <v>1.110996263491597E-2</v>
      </c>
      <c r="AH685" s="43" t="e">
        <f>_xll.qlIndexFixing($X$6,$AB685,TRUE,trigger)</f>
        <v>#NUM!</v>
      </c>
      <c r="AI685" s="45" t="e">
        <f t="shared" si="35"/>
        <v>#NUM!</v>
      </c>
    </row>
    <row r="686" spans="27:35" x14ac:dyDescent="0.2">
      <c r="AA686" s="114" t="s">
        <v>87</v>
      </c>
      <c r="AB686" s="40">
        <f>_xll.qlInterestRateIndexFixingDate($X$21,AC686)</f>
        <v>44183</v>
      </c>
      <c r="AC686" s="40">
        <f>_xll.qlCalendarAdvance(calendar,$AC685,AA686,,,trigger)</f>
        <v>44187</v>
      </c>
      <c r="AD686" s="40">
        <f>_xll.qlInterestRateIndexMaturity($X$21,AC686,)</f>
        <v>44369</v>
      </c>
      <c r="AE686" s="43" t="e">
        <f>_xll.qlTenorBasisValue(TenorBasis6M,AC686,_xll.ohTrigger(trigger,$X$36))</f>
        <v>#NUM!</v>
      </c>
      <c r="AF686" s="82">
        <f t="shared" si="33"/>
        <v>1.1165831678248287E-2</v>
      </c>
      <c r="AG686" s="82">
        <f>_xll.qlIndexFixing($X$21,$AB686,TRUE,_xll.ohTrigger(trigger))</f>
        <v>1.1165831678248287E-2</v>
      </c>
      <c r="AH686" s="43" t="e">
        <f>_xll.qlIndexFixing($X$6,$AB686,TRUE,trigger)</f>
        <v>#NUM!</v>
      </c>
      <c r="AI686" s="45" t="e">
        <f t="shared" si="35"/>
        <v>#NUM!</v>
      </c>
    </row>
    <row r="687" spans="27:35" x14ac:dyDescent="0.2">
      <c r="AA687" s="114" t="s">
        <v>87</v>
      </c>
      <c r="AB687" s="40">
        <f>_xll.qlInterestRateIndexFixingDate($X$21,AC687)</f>
        <v>44189</v>
      </c>
      <c r="AC687" s="40">
        <f>_xll.qlCalendarAdvance(calendar,$AC686,AA687,,,trigger)</f>
        <v>44194</v>
      </c>
      <c r="AD687" s="40">
        <f>_xll.qlInterestRateIndexMaturity($X$21,AC687,)</f>
        <v>44376</v>
      </c>
      <c r="AE687" s="43" t="e">
        <f>_xll.qlTenorBasisValue(TenorBasis6M,AC687,_xll.ohTrigger(trigger,$X$36))</f>
        <v>#NUM!</v>
      </c>
      <c r="AF687" s="82">
        <f t="shared" si="33"/>
        <v>1.1221785662706823E-2</v>
      </c>
      <c r="AG687" s="82">
        <f>_xll.qlIndexFixing($X$21,$AB687,TRUE,_xll.ohTrigger(trigger))</f>
        <v>1.1221785662706823E-2</v>
      </c>
      <c r="AH687" s="43" t="e">
        <f>_xll.qlIndexFixing($X$6,$AB687,TRUE,trigger)</f>
        <v>#NUM!</v>
      </c>
      <c r="AI687" s="45" t="e">
        <f t="shared" si="35"/>
        <v>#NUM!</v>
      </c>
    </row>
    <row r="688" spans="27:35" x14ac:dyDescent="0.2">
      <c r="AA688" s="114" t="s">
        <v>87</v>
      </c>
      <c r="AB688" s="40">
        <f>_xll.qlInterestRateIndexFixingDate($X$21,AC688)</f>
        <v>44196</v>
      </c>
      <c r="AC688" s="40">
        <f>_xll.qlCalendarAdvance(calendar,$AC687,AA688,,,trigger)</f>
        <v>44201</v>
      </c>
      <c r="AD688" s="40">
        <f>_xll.qlInterestRateIndexMaturity($X$21,AC688,)</f>
        <v>44382</v>
      </c>
      <c r="AE688" s="43" t="e">
        <f>_xll.qlTenorBasisValue(TenorBasis6M,AC688,_xll.ohTrigger(trigger,$X$36))</f>
        <v>#NUM!</v>
      </c>
      <c r="AF688" s="82">
        <f t="shared" si="33"/>
        <v>1.1273617072458844E-2</v>
      </c>
      <c r="AG688" s="82">
        <f>_xll.qlIndexFixing($X$21,$AB688,TRUE,_xll.ohTrigger(trigger))</f>
        <v>1.1273617072458844E-2</v>
      </c>
      <c r="AH688" s="43" t="e">
        <f>_xll.qlIndexFixing($X$6,$AB688,TRUE,trigger)</f>
        <v>#NUM!</v>
      </c>
      <c r="AI688" s="45" t="e">
        <f t="shared" si="35"/>
        <v>#NUM!</v>
      </c>
    </row>
    <row r="689" spans="27:35" x14ac:dyDescent="0.2">
      <c r="AA689" s="114" t="s">
        <v>87</v>
      </c>
      <c r="AB689" s="40">
        <f>_xll.qlInterestRateIndexFixingDate($X$21,AC689)</f>
        <v>44204</v>
      </c>
      <c r="AC689" s="40">
        <f>_xll.qlCalendarAdvance(calendar,$AC688,AA689,,,trigger)</f>
        <v>44208</v>
      </c>
      <c r="AD689" s="40">
        <f>_xll.qlInterestRateIndexMaturity($X$21,AC689,)</f>
        <v>44389</v>
      </c>
      <c r="AE689" s="43" t="e">
        <f>_xll.qlTenorBasisValue(TenorBasis6M,AC689,_xll.ohTrigger(trigger,$X$36))</f>
        <v>#NUM!</v>
      </c>
      <c r="AF689" s="82">
        <f t="shared" si="33"/>
        <v>1.1329733134500409E-2</v>
      </c>
      <c r="AG689" s="82">
        <f>_xll.qlIndexFixing($X$21,$AB689,TRUE,_xll.ohTrigger(trigger))</f>
        <v>1.1329733134500409E-2</v>
      </c>
      <c r="AH689" s="43" t="e">
        <f>_xll.qlIndexFixing($X$6,$AB689,TRUE,trigger)</f>
        <v>#NUM!</v>
      </c>
      <c r="AI689" s="45" t="e">
        <f t="shared" si="35"/>
        <v>#NUM!</v>
      </c>
    </row>
    <row r="690" spans="27:35" x14ac:dyDescent="0.2">
      <c r="AA690" s="114" t="s">
        <v>87</v>
      </c>
      <c r="AB690" s="40">
        <f>_xll.qlInterestRateIndexFixingDate($X$21,AC690)</f>
        <v>44211</v>
      </c>
      <c r="AC690" s="40">
        <f>_xll.qlCalendarAdvance(calendar,$AC689,AA690,,,trigger)</f>
        <v>44215</v>
      </c>
      <c r="AD690" s="40">
        <f>_xll.qlInterestRateIndexMaturity($X$21,AC690,)</f>
        <v>44396</v>
      </c>
      <c r="AE690" s="43" t="e">
        <f>_xll.qlTenorBasisValue(TenorBasis6M,AC690,_xll.ohTrigger(trigger,$X$36))</f>
        <v>#NUM!</v>
      </c>
      <c r="AF690" s="82">
        <f t="shared" si="33"/>
        <v>1.1385934147054013E-2</v>
      </c>
      <c r="AG690" s="82">
        <f>_xll.qlIndexFixing($X$21,$AB690,TRUE,_xll.ohTrigger(trigger))</f>
        <v>1.1385934147054013E-2</v>
      </c>
      <c r="AH690" s="43" t="e">
        <f>_xll.qlIndexFixing($X$6,$AB690,TRUE,trigger)</f>
        <v>#NUM!</v>
      </c>
      <c r="AI690" s="45" t="e">
        <f t="shared" si="35"/>
        <v>#NUM!</v>
      </c>
    </row>
    <row r="691" spans="27:35" x14ac:dyDescent="0.2">
      <c r="AA691" s="114" t="s">
        <v>87</v>
      </c>
      <c r="AB691" s="40">
        <f>_xll.qlInterestRateIndexFixingDate($X$21,AC691)</f>
        <v>44218</v>
      </c>
      <c r="AC691" s="40">
        <f>_xll.qlCalendarAdvance(calendar,$AC690,AA691,,,trigger)</f>
        <v>44222</v>
      </c>
      <c r="AD691" s="40">
        <f>_xll.qlInterestRateIndexMaturity($X$21,AC691,)</f>
        <v>44403</v>
      </c>
      <c r="AE691" s="43" t="e">
        <f>_xll.qlTenorBasisValue(TenorBasis6M,AC691,_xll.ohTrigger(trigger,$X$36))</f>
        <v>#NUM!</v>
      </c>
      <c r="AF691" s="82">
        <f t="shared" si="33"/>
        <v>1.1442220117191126E-2</v>
      </c>
      <c r="AG691" s="82">
        <f>_xll.qlIndexFixing($X$21,$AB691,TRUE,_xll.ohTrigger(trigger))</f>
        <v>1.1442220117191126E-2</v>
      </c>
      <c r="AH691" s="43" t="e">
        <f>_xll.qlIndexFixing($X$6,$AB691,TRUE,trigger)</f>
        <v>#NUM!</v>
      </c>
      <c r="AI691" s="45" t="e">
        <f t="shared" si="35"/>
        <v>#NUM!</v>
      </c>
    </row>
    <row r="692" spans="27:35" x14ac:dyDescent="0.2">
      <c r="AA692" s="114" t="s">
        <v>87</v>
      </c>
      <c r="AB692" s="40">
        <f>_xll.qlInterestRateIndexFixingDate($X$21,AC692)</f>
        <v>44225</v>
      </c>
      <c r="AC692" s="40">
        <f>_xll.qlCalendarAdvance(calendar,$AC691,AA692,,,trigger)</f>
        <v>44229</v>
      </c>
      <c r="AD692" s="40">
        <f>_xll.qlInterestRateIndexMaturity($X$21,AC692,)</f>
        <v>44410</v>
      </c>
      <c r="AE692" s="43" t="e">
        <f>_xll.qlTenorBasisValue(TenorBasis6M,AC692,_xll.ohTrigger(trigger,$X$36))</f>
        <v>#NUM!</v>
      </c>
      <c r="AF692" s="82">
        <f t="shared" si="33"/>
        <v>1.1498591051995143E-2</v>
      </c>
      <c r="AG692" s="82">
        <f>_xll.qlIndexFixing($X$21,$AB692,TRUE,_xll.ohTrigger(trigger))</f>
        <v>1.1498591051995143E-2</v>
      </c>
      <c r="AH692" s="43" t="e">
        <f>_xll.qlIndexFixing($X$6,$AB692,TRUE,trigger)</f>
        <v>#NUM!</v>
      </c>
      <c r="AI692" s="45" t="e">
        <f t="shared" si="35"/>
        <v>#NUM!</v>
      </c>
    </row>
    <row r="693" spans="27:35" x14ac:dyDescent="0.2">
      <c r="AA693" s="114" t="s">
        <v>87</v>
      </c>
      <c r="AB693" s="40">
        <f>_xll.qlInterestRateIndexFixingDate($X$21,AC693)</f>
        <v>44232</v>
      </c>
      <c r="AC693" s="40">
        <f>_xll.qlCalendarAdvance(calendar,$AC692,AA693,,,trigger)</f>
        <v>44236</v>
      </c>
      <c r="AD693" s="40">
        <f>_xll.qlInterestRateIndexMaturity($X$21,AC693,)</f>
        <v>44417</v>
      </c>
      <c r="AE693" s="43" t="e">
        <f>_xll.qlTenorBasisValue(TenorBasis6M,AC693,_xll.ohTrigger(trigger,$X$36))</f>
        <v>#NUM!</v>
      </c>
      <c r="AF693" s="82">
        <f t="shared" si="33"/>
        <v>1.1555046958559618E-2</v>
      </c>
      <c r="AG693" s="82">
        <f>_xll.qlIndexFixing($X$21,$AB693,TRUE,_xll.ohTrigger(trigger))</f>
        <v>1.1555046958559618E-2</v>
      </c>
      <c r="AH693" s="43" t="e">
        <f>_xll.qlIndexFixing($X$6,$AB693,TRUE,trigger)</f>
        <v>#NUM!</v>
      </c>
      <c r="AI693" s="45" t="e">
        <f t="shared" si="35"/>
        <v>#NUM!</v>
      </c>
    </row>
    <row r="694" spans="27:35" x14ac:dyDescent="0.2">
      <c r="AA694" s="114" t="s">
        <v>87</v>
      </c>
      <c r="AB694" s="40">
        <f>_xll.qlInterestRateIndexFixingDate($X$21,AC694)</f>
        <v>44239</v>
      </c>
      <c r="AC694" s="40">
        <f>_xll.qlCalendarAdvance(calendar,$AC693,AA694,,,trigger)</f>
        <v>44243</v>
      </c>
      <c r="AD694" s="40">
        <f>_xll.qlInterestRateIndexMaturity($X$21,AC694,)</f>
        <v>44424</v>
      </c>
      <c r="AE694" s="43" t="e">
        <f>_xll.qlTenorBasisValue(TenorBasis6M,AC694,_xll.ohTrigger(trigger,$X$36))</f>
        <v>#NUM!</v>
      </c>
      <c r="AF694" s="82">
        <f t="shared" si="33"/>
        <v>1.1611587843988701E-2</v>
      </c>
      <c r="AG694" s="82">
        <f>_xll.qlIndexFixing($X$21,$AB694,TRUE,_xll.ohTrigger(trigger))</f>
        <v>1.1611587843988701E-2</v>
      </c>
      <c r="AH694" s="43" t="e">
        <f>_xll.qlIndexFixing($X$6,$AB694,TRUE,trigger)</f>
        <v>#NUM!</v>
      </c>
      <c r="AI694" s="45" t="e">
        <f t="shared" si="35"/>
        <v>#NUM!</v>
      </c>
    </row>
    <row r="695" spans="27:35" x14ac:dyDescent="0.2">
      <c r="AA695" s="114" t="s">
        <v>87</v>
      </c>
      <c r="AB695" s="40">
        <f>_xll.qlInterestRateIndexFixingDate($X$21,AC695)</f>
        <v>44246</v>
      </c>
      <c r="AC695" s="40">
        <f>_xll.qlCalendarAdvance(calendar,$AC694,AA695,,,trigger)</f>
        <v>44250</v>
      </c>
      <c r="AD695" s="40">
        <f>_xll.qlInterestRateIndexMaturity($X$21,AC695,)</f>
        <v>44431</v>
      </c>
      <c r="AE695" s="43" t="e">
        <f>_xll.qlTenorBasisValue(TenorBasis6M,AC695,_xll.ohTrigger(trigger,$X$36))</f>
        <v>#NUM!</v>
      </c>
      <c r="AF695" s="82">
        <f t="shared" si="33"/>
        <v>1.1668213715397583E-2</v>
      </c>
      <c r="AG695" s="82">
        <f>_xll.qlIndexFixing($X$21,$AB695,TRUE,_xll.ohTrigger(trigger))</f>
        <v>1.1668213715397583E-2</v>
      </c>
      <c r="AH695" s="43" t="e">
        <f>_xll.qlIndexFixing($X$6,$AB695,TRUE,trigger)</f>
        <v>#NUM!</v>
      </c>
      <c r="AI695" s="45" t="e">
        <f t="shared" si="35"/>
        <v>#NUM!</v>
      </c>
    </row>
    <row r="696" spans="27:35" x14ac:dyDescent="0.2">
      <c r="AA696" s="114" t="s">
        <v>87</v>
      </c>
      <c r="AB696" s="40">
        <f>_xll.qlInterestRateIndexFixingDate($X$21,AC696)</f>
        <v>44253</v>
      </c>
      <c r="AC696" s="40">
        <f>_xll.qlCalendarAdvance(calendar,$AC695,AA696,,,trigger)</f>
        <v>44257</v>
      </c>
      <c r="AD696" s="40">
        <f>_xll.qlInterestRateIndexMaturity($X$21,AC696,)</f>
        <v>44441</v>
      </c>
      <c r="AE696" s="43" t="e">
        <f>_xll.qlTenorBasisValue(TenorBasis6M,AC696,_xll.ohTrigger(trigger,$X$36))</f>
        <v>#NUM!</v>
      </c>
      <c r="AF696" s="82">
        <f t="shared" si="33"/>
        <v>1.1737738510803499E-2</v>
      </c>
      <c r="AG696" s="82">
        <f>_xll.qlIndexFixing($X$21,$AB696,TRUE,_xll.ohTrigger(trigger))</f>
        <v>1.1737738510803499E-2</v>
      </c>
      <c r="AH696" s="43" t="e">
        <f>_xll.qlIndexFixing($X$6,$AB696,TRUE,trigger)</f>
        <v>#NUM!</v>
      </c>
      <c r="AI696" s="45" t="e">
        <f t="shared" si="35"/>
        <v>#NUM!</v>
      </c>
    </row>
    <row r="697" spans="27:35" x14ac:dyDescent="0.2">
      <c r="AA697" s="114" t="s">
        <v>87</v>
      </c>
      <c r="AB697" s="40">
        <f>_xll.qlInterestRateIndexFixingDate($X$21,AC697)</f>
        <v>44260</v>
      </c>
      <c r="AC697" s="40">
        <f>_xll.qlCalendarAdvance(calendar,$AC696,AA697,,,trigger)</f>
        <v>44264</v>
      </c>
      <c r="AD697" s="40">
        <f>_xll.qlInterestRateIndexMaturity($X$21,AC697,)</f>
        <v>44448</v>
      </c>
      <c r="AE697" s="43" t="e">
        <f>_xll.qlTenorBasisValue(TenorBasis6M,AC697,_xll.ohTrigger(trigger,$X$36))</f>
        <v>#NUM!</v>
      </c>
      <c r="AF697" s="82">
        <f t="shared" si="33"/>
        <v>1.1794558147311941E-2</v>
      </c>
      <c r="AG697" s="82">
        <f>_xll.qlIndexFixing($X$21,$AB697,TRUE,_xll.ohTrigger(trigger))</f>
        <v>1.1794558147311941E-2</v>
      </c>
      <c r="AH697" s="43" t="e">
        <f>_xll.qlIndexFixing($X$6,$AB697,TRUE,trigger)</f>
        <v>#NUM!</v>
      </c>
      <c r="AI697" s="45" t="e">
        <f t="shared" si="35"/>
        <v>#NUM!</v>
      </c>
    </row>
    <row r="698" spans="27:35" x14ac:dyDescent="0.2">
      <c r="AA698" s="114" t="s">
        <v>87</v>
      </c>
      <c r="AB698" s="40">
        <f>_xll.qlInterestRateIndexFixingDate($X$21,AC698)</f>
        <v>44267</v>
      </c>
      <c r="AC698" s="40">
        <f>_xll.qlCalendarAdvance(calendar,$AC697,AA698,,,trigger)</f>
        <v>44271</v>
      </c>
      <c r="AD698" s="40">
        <f>_xll.qlInterestRateIndexMaturity($X$21,AC698,)</f>
        <v>44455</v>
      </c>
      <c r="AE698" s="43" t="e">
        <f>_xll.qlTenorBasisValue(TenorBasis6M,AC698,_xll.ohTrigger(trigger,$X$36))</f>
        <v>#NUM!</v>
      </c>
      <c r="AF698" s="82">
        <f t="shared" si="33"/>
        <v>1.1851462827860886E-2</v>
      </c>
      <c r="AG698" s="82">
        <f>_xll.qlIndexFixing($X$21,$AB698,TRUE,_xll.ohTrigger(trigger))</f>
        <v>1.1851462827860886E-2</v>
      </c>
      <c r="AH698" s="43" t="e">
        <f>_xll.qlIndexFixing($X$6,$AB698,TRUE,trigger)</f>
        <v>#NUM!</v>
      </c>
      <c r="AI698" s="45" t="e">
        <f t="shared" si="35"/>
        <v>#NUM!</v>
      </c>
    </row>
    <row r="699" spans="27:35" x14ac:dyDescent="0.2">
      <c r="AA699" s="114" t="s">
        <v>87</v>
      </c>
      <c r="AB699" s="40">
        <f>_xll.qlInterestRateIndexFixingDate($X$21,AC699)</f>
        <v>44274</v>
      </c>
      <c r="AC699" s="40">
        <f>_xll.qlCalendarAdvance(calendar,$AC698,AA699,,,trigger)</f>
        <v>44278</v>
      </c>
      <c r="AD699" s="40">
        <f>_xll.qlInterestRateIndexMaturity($X$21,AC699,)</f>
        <v>44462</v>
      </c>
      <c r="AE699" s="43" t="e">
        <f>_xll.qlTenorBasisValue(TenorBasis6M,AC699,_xll.ohTrigger(trigger,$X$36))</f>
        <v>#NUM!</v>
      </c>
      <c r="AF699" s="82">
        <f t="shared" si="33"/>
        <v>1.1908452559731469E-2</v>
      </c>
      <c r="AG699" s="82">
        <f>_xll.qlIndexFixing($X$21,$AB699,TRUE,_xll.ohTrigger(trigger))</f>
        <v>1.1908452559731469E-2</v>
      </c>
      <c r="AH699" s="43" t="e">
        <f>_xll.qlIndexFixing($X$6,$AB699,TRUE,trigger)</f>
        <v>#NUM!</v>
      </c>
      <c r="AI699" s="45" t="e">
        <f t="shared" si="35"/>
        <v>#NUM!</v>
      </c>
    </row>
    <row r="700" spans="27:35" x14ac:dyDescent="0.2">
      <c r="AA700" s="114" t="s">
        <v>87</v>
      </c>
      <c r="AB700" s="40">
        <f>_xll.qlInterestRateIndexFixingDate($X$21,AC700)</f>
        <v>44281</v>
      </c>
      <c r="AC700" s="40">
        <f>_xll.qlCalendarAdvance(calendar,$AC699,AA700,,,trigger)</f>
        <v>44285</v>
      </c>
      <c r="AD700" s="40">
        <f>_xll.qlInterestRateIndexMaturity($X$21,AC700,)</f>
        <v>44469</v>
      </c>
      <c r="AE700" s="43" t="e">
        <f>_xll.qlTenorBasisValue(TenorBasis6M,AC700,_xll.ohTrigger(trigger,$X$36))</f>
        <v>#NUM!</v>
      </c>
      <c r="AF700" s="82">
        <f t="shared" si="33"/>
        <v>1.1965527350215249E-2</v>
      </c>
      <c r="AG700" s="82">
        <f>_xll.qlIndexFixing($X$21,$AB700,TRUE,_xll.ohTrigger(trigger))</f>
        <v>1.1965527350215249E-2</v>
      </c>
      <c r="AH700" s="43" t="e">
        <f>_xll.qlIndexFixing($X$6,$AB700,TRUE,trigger)</f>
        <v>#NUM!</v>
      </c>
      <c r="AI700" s="45" t="e">
        <f t="shared" si="35"/>
        <v>#NUM!</v>
      </c>
    </row>
    <row r="701" spans="27:35" x14ac:dyDescent="0.2">
      <c r="AA701" s="114" t="s">
        <v>87</v>
      </c>
      <c r="AB701" s="40">
        <f>_xll.qlInterestRateIndexFixingDate($X$21,AC701)</f>
        <v>44286</v>
      </c>
      <c r="AC701" s="40">
        <f>_xll.qlCalendarAdvance(calendar,$AC700,AA701,,,trigger)</f>
        <v>44292</v>
      </c>
      <c r="AD701" s="40">
        <f>_xll.qlInterestRateIndexMaturity($X$21,AC701,)</f>
        <v>44475</v>
      </c>
      <c r="AE701" s="43" t="e">
        <f>_xll.qlTenorBasisValue(TenorBasis6M,AC701,_xll.ohTrigger(trigger,$X$36))</f>
        <v>#NUM!</v>
      </c>
      <c r="AF701" s="82">
        <f t="shared" si="33"/>
        <v>1.2018375242225723E-2</v>
      </c>
      <c r="AG701" s="82">
        <f>_xll.qlIndexFixing($X$21,$AB701,TRUE,_xll.ohTrigger(trigger))</f>
        <v>1.2018375242225723E-2</v>
      </c>
      <c r="AH701" s="43" t="e">
        <f>_xll.qlIndexFixing($X$6,$AB701,TRUE,trigger)</f>
        <v>#NUM!</v>
      </c>
      <c r="AI701" s="45" t="e">
        <f t="shared" si="35"/>
        <v>#NUM!</v>
      </c>
    </row>
    <row r="702" spans="27:35" x14ac:dyDescent="0.2">
      <c r="AA702" s="114" t="s">
        <v>87</v>
      </c>
      <c r="AB702" s="40">
        <f>_xll.qlInterestRateIndexFixingDate($X$21,AC702)</f>
        <v>44295</v>
      </c>
      <c r="AC702" s="40">
        <f>_xll.qlCalendarAdvance(calendar,$AC701,AA702,,,trigger)</f>
        <v>44299</v>
      </c>
      <c r="AD702" s="40">
        <f>_xll.qlInterestRateIndexMaturity($X$21,AC702,)</f>
        <v>44482</v>
      </c>
      <c r="AE702" s="43" t="e">
        <f>_xll.qlTenorBasisValue(TenorBasis6M,AC702,_xll.ohTrigger(trigger,$X$36))</f>
        <v>#NUM!</v>
      </c>
      <c r="AF702" s="82">
        <f t="shared" si="33"/>
        <v>1.2075606961868077E-2</v>
      </c>
      <c r="AG702" s="82">
        <f>_xll.qlIndexFixing($X$21,$AB702,TRUE,_xll.ohTrigger(trigger))</f>
        <v>1.2075606961868077E-2</v>
      </c>
      <c r="AH702" s="43" t="e">
        <f>_xll.qlIndexFixing($X$6,$AB702,TRUE,trigger)</f>
        <v>#NUM!</v>
      </c>
      <c r="AI702" s="45" t="e">
        <f t="shared" si="35"/>
        <v>#NUM!</v>
      </c>
    </row>
    <row r="703" spans="27:35" x14ac:dyDescent="0.2">
      <c r="AA703" s="114" t="s">
        <v>87</v>
      </c>
      <c r="AB703" s="40">
        <f>_xll.qlInterestRateIndexFixingDate($X$21,AC703)</f>
        <v>44302</v>
      </c>
      <c r="AC703" s="40">
        <f>_xll.qlCalendarAdvance(calendar,$AC702,AA703,,,trigger)</f>
        <v>44306</v>
      </c>
      <c r="AD703" s="40">
        <f>_xll.qlInterestRateIndexMaturity($X$21,AC703,)</f>
        <v>44489</v>
      </c>
      <c r="AE703" s="43" t="e">
        <f>_xll.qlTenorBasisValue(TenorBasis6M,AC703,_xll.ohTrigger(trigger,$X$36))</f>
        <v>#NUM!</v>
      </c>
      <c r="AF703" s="82">
        <f t="shared" si="33"/>
        <v>1.2132904581731233E-2</v>
      </c>
      <c r="AG703" s="82">
        <f>_xll.qlIndexFixing($X$21,$AB703,TRUE,_xll.ohTrigger(trigger))</f>
        <v>1.2132904581731233E-2</v>
      </c>
      <c r="AH703" s="43" t="e">
        <f>_xll.qlIndexFixing($X$6,$AB703,TRUE,trigger)</f>
        <v>#NUM!</v>
      </c>
      <c r="AI703" s="45" t="e">
        <f t="shared" si="35"/>
        <v>#NUM!</v>
      </c>
    </row>
    <row r="704" spans="27:35" x14ac:dyDescent="0.2">
      <c r="AA704" s="114" t="s">
        <v>87</v>
      </c>
      <c r="AB704" s="40">
        <f>_xll.qlInterestRateIndexFixingDate($X$21,AC704)</f>
        <v>44309</v>
      </c>
      <c r="AC704" s="40">
        <f>_xll.qlCalendarAdvance(calendar,$AC703,AA704,,,trigger)</f>
        <v>44313</v>
      </c>
      <c r="AD704" s="40">
        <f>_xll.qlInterestRateIndexMaturity($X$21,AC704,)</f>
        <v>44496</v>
      </c>
      <c r="AE704" s="43" t="e">
        <f>_xll.qlTenorBasisValue(TenorBasis6M,AC704,_xll.ohTrigger(trigger,$X$36))</f>
        <v>#NUM!</v>
      </c>
      <c r="AF704" s="82">
        <f t="shared" si="33"/>
        <v>1.2190253198873355E-2</v>
      </c>
      <c r="AG704" s="82">
        <f>_xll.qlIndexFixing($X$21,$AB704,TRUE,_xll.ohTrigger(trigger))</f>
        <v>1.2190253198873355E-2</v>
      </c>
      <c r="AH704" s="43" t="e">
        <f>_xll.qlIndexFixing($X$6,$AB704,TRUE,trigger)</f>
        <v>#NUM!</v>
      </c>
      <c r="AI704" s="45" t="e">
        <f t="shared" si="35"/>
        <v>#NUM!</v>
      </c>
    </row>
    <row r="705" spans="27:35" x14ac:dyDescent="0.2">
      <c r="AA705" s="114" t="s">
        <v>87</v>
      </c>
      <c r="AB705" s="40">
        <f>_xll.qlInterestRateIndexFixingDate($X$21,AC705)</f>
        <v>44316</v>
      </c>
      <c r="AC705" s="40">
        <f>_xll.qlCalendarAdvance(calendar,$AC704,AA705,,,trigger)</f>
        <v>44320</v>
      </c>
      <c r="AD705" s="40">
        <f>_xll.qlInterestRateIndexMaturity($X$21,AC705,)</f>
        <v>44504</v>
      </c>
      <c r="AE705" s="43" t="e">
        <f>_xll.qlTenorBasisValue(TenorBasis6M,AC705,_xll.ohTrigger(trigger,$X$36))</f>
        <v>#NUM!</v>
      </c>
      <c r="AF705" s="82">
        <f t="shared" si="33"/>
        <v>1.2251962784720724E-2</v>
      </c>
      <c r="AG705" s="82">
        <f>_xll.qlIndexFixing($X$21,$AB705,TRUE,_xll.ohTrigger(trigger))</f>
        <v>1.2251962784720724E-2</v>
      </c>
      <c r="AH705" s="43" t="e">
        <f>_xll.qlIndexFixing($X$6,$AB705,TRUE,trigger)</f>
        <v>#NUM!</v>
      </c>
      <c r="AI705" s="45" t="e">
        <f t="shared" si="35"/>
        <v>#NUM!</v>
      </c>
    </row>
    <row r="706" spans="27:35" x14ac:dyDescent="0.2">
      <c r="AA706" s="114" t="s">
        <v>87</v>
      </c>
      <c r="AB706" s="40">
        <f>_xll.qlInterestRateIndexFixingDate($X$21,AC706)</f>
        <v>44323</v>
      </c>
      <c r="AC706" s="40">
        <f>_xll.qlCalendarAdvance(calendar,$AC705,AA706,,,trigger)</f>
        <v>44327</v>
      </c>
      <c r="AD706" s="40">
        <f>_xll.qlInterestRateIndexMaturity($X$21,AC706,)</f>
        <v>44511</v>
      </c>
      <c r="AE706" s="43" t="e">
        <f>_xll.qlTenorBasisValue(TenorBasis6M,AC706,_xll.ohTrigger(trigger,$X$36))</f>
        <v>#NUM!</v>
      </c>
      <c r="AF706" s="82">
        <f t="shared" si="33"/>
        <v>1.2309367352946141E-2</v>
      </c>
      <c r="AG706" s="82">
        <f>_xll.qlIndexFixing($X$21,$AB706,TRUE,_xll.ohTrigger(trigger))</f>
        <v>1.2309367352946141E-2</v>
      </c>
      <c r="AH706" s="43" t="e">
        <f>_xll.qlIndexFixing($X$6,$AB706,TRUE,trigger)</f>
        <v>#NUM!</v>
      </c>
      <c r="AI706" s="45" t="e">
        <f t="shared" si="35"/>
        <v>#NUM!</v>
      </c>
    </row>
    <row r="707" spans="27:35" x14ac:dyDescent="0.2">
      <c r="AA707" s="114" t="s">
        <v>87</v>
      </c>
      <c r="AB707" s="40">
        <f>_xll.qlInterestRateIndexFixingDate($X$21,AC707)</f>
        <v>44330</v>
      </c>
      <c r="AC707" s="40">
        <f>_xll.qlCalendarAdvance(calendar,$AC706,AA707,,,trigger)</f>
        <v>44334</v>
      </c>
      <c r="AD707" s="40">
        <f>_xll.qlInterestRateIndexMaturity($X$21,AC707,)</f>
        <v>44518</v>
      </c>
      <c r="AE707" s="43" t="e">
        <f>_xll.qlTenorBasisValue(TenorBasis6M,AC707,_xll.ohTrigger(trigger,$X$36))</f>
        <v>#NUM!</v>
      </c>
      <c r="AF707" s="82">
        <f t="shared" si="33"/>
        <v>1.2366776518249058E-2</v>
      </c>
      <c r="AG707" s="82">
        <f>_xll.qlIndexFixing($X$21,$AB707,TRUE,_xll.ohTrigger(trigger))</f>
        <v>1.2366776518249058E-2</v>
      </c>
      <c r="AH707" s="43" t="e">
        <f>_xll.qlIndexFixing($X$6,$AB707,TRUE,trigger)</f>
        <v>#NUM!</v>
      </c>
      <c r="AI707" s="45" t="e">
        <f t="shared" si="35"/>
        <v>#NUM!</v>
      </c>
    </row>
    <row r="708" spans="27:35" x14ac:dyDescent="0.2">
      <c r="AA708" s="114" t="s">
        <v>87</v>
      </c>
      <c r="AB708" s="40">
        <f>_xll.qlInterestRateIndexFixingDate($X$21,AC708)</f>
        <v>44337</v>
      </c>
      <c r="AC708" s="40">
        <f>_xll.qlCalendarAdvance(calendar,$AC707,AA708,,,trigger)</f>
        <v>44341</v>
      </c>
      <c r="AD708" s="40">
        <f>_xll.qlInterestRateIndexMaturity($X$21,AC708,)</f>
        <v>44525</v>
      </c>
      <c r="AE708" s="43" t="e">
        <f>_xll.qlTenorBasisValue(TenorBasis6M,AC708,_xll.ohTrigger(trigger,$X$36))</f>
        <v>#NUM!</v>
      </c>
      <c r="AF708" s="82">
        <f t="shared" ref="AF708:AF771" si="36">AG708</f>
        <v>1.2424175451128372E-2</v>
      </c>
      <c r="AG708" s="82">
        <f>_xll.qlIndexFixing($X$21,$AB708,TRUE,_xll.ohTrigger(trigger))</f>
        <v>1.2424175451128372E-2</v>
      </c>
      <c r="AH708" s="43" t="e">
        <f>_xll.qlIndexFixing($X$6,$AB708,TRUE,trigger)</f>
        <v>#NUM!</v>
      </c>
      <c r="AI708" s="45" t="e">
        <f t="shared" si="35"/>
        <v>#NUM!</v>
      </c>
    </row>
    <row r="709" spans="27:35" x14ac:dyDescent="0.2">
      <c r="AA709" s="114" t="s">
        <v>87</v>
      </c>
      <c r="AB709" s="40">
        <f>_xll.qlInterestRateIndexFixingDate($X$21,AC709)</f>
        <v>44344</v>
      </c>
      <c r="AC709" s="40">
        <f>_xll.qlCalendarAdvance(calendar,$AC708,AA709,,,trigger)</f>
        <v>44348</v>
      </c>
      <c r="AD709" s="40">
        <f>_xll.qlInterestRateIndexMaturity($X$21,AC709,)</f>
        <v>44531</v>
      </c>
      <c r="AE709" s="43" t="e">
        <f>_xll.qlTenorBasisValue(TenorBasis6M,AC709,_xll.ohTrigger(trigger,$X$36))</f>
        <v>#NUM!</v>
      </c>
      <c r="AF709" s="82">
        <f t="shared" si="36"/>
        <v>1.2477239520056822E-2</v>
      </c>
      <c r="AG709" s="82">
        <f>_xll.qlIndexFixing($X$21,$AB709,TRUE,_xll.ohTrigger(trigger))</f>
        <v>1.2477239520056822E-2</v>
      </c>
      <c r="AH709" s="43" t="e">
        <f>_xll.qlIndexFixing($X$6,$AB709,TRUE,trigger)</f>
        <v>#NUM!</v>
      </c>
      <c r="AI709" s="45" t="e">
        <f t="shared" si="35"/>
        <v>#NUM!</v>
      </c>
    </row>
    <row r="710" spans="27:35" x14ac:dyDescent="0.2">
      <c r="AA710" s="114" t="s">
        <v>87</v>
      </c>
      <c r="AB710" s="40">
        <f>_xll.qlInterestRateIndexFixingDate($X$21,AC710)</f>
        <v>44351</v>
      </c>
      <c r="AC710" s="40">
        <f>_xll.qlCalendarAdvance(calendar,$AC709,AA710,,,trigger)</f>
        <v>44355</v>
      </c>
      <c r="AD710" s="40">
        <f>_xll.qlInterestRateIndexMaturity($X$21,AC710,)</f>
        <v>44538</v>
      </c>
      <c r="AE710" s="43" t="e">
        <f>_xll.qlTenorBasisValue(TenorBasis6M,AC710,_xll.ohTrigger(trigger,$X$36))</f>
        <v>#NUM!</v>
      </c>
      <c r="AF710" s="82">
        <f t="shared" si="36"/>
        <v>1.2534581062448542E-2</v>
      </c>
      <c r="AG710" s="82">
        <f>_xll.qlIndexFixing($X$21,$AB710,TRUE,_xll.ohTrigger(trigger))</f>
        <v>1.2534581062448542E-2</v>
      </c>
      <c r="AH710" s="43" t="e">
        <f>_xll.qlIndexFixing($X$6,$AB710,TRUE,trigger)</f>
        <v>#NUM!</v>
      </c>
      <c r="AI710" s="45" t="e">
        <f t="shared" si="35"/>
        <v>#NUM!</v>
      </c>
    </row>
    <row r="711" spans="27:35" x14ac:dyDescent="0.2">
      <c r="AA711" s="114" t="s">
        <v>87</v>
      </c>
      <c r="AB711" s="40">
        <f>_xll.qlInterestRateIndexFixingDate($X$21,AC711)</f>
        <v>44358</v>
      </c>
      <c r="AC711" s="40">
        <f>_xll.qlCalendarAdvance(calendar,$AC710,AA711,,,trigger)</f>
        <v>44362</v>
      </c>
      <c r="AD711" s="40">
        <f>_xll.qlInterestRateIndexMaturity($X$21,AC711,)</f>
        <v>44545</v>
      </c>
      <c r="AE711" s="43" t="e">
        <f>_xll.qlTenorBasisValue(TenorBasis6M,AC711,_xll.ohTrigger(trigger,$X$36))</f>
        <v>#NUM!</v>
      </c>
      <c r="AF711" s="82">
        <f t="shared" si="36"/>
        <v>1.2591869233180819E-2</v>
      </c>
      <c r="AG711" s="82">
        <f>_xll.qlIndexFixing($X$21,$AB711,TRUE,_xll.ohTrigger(trigger))</f>
        <v>1.2591869233180819E-2</v>
      </c>
      <c r="AH711" s="43" t="e">
        <f>_xll.qlIndexFixing($X$6,$AB711,TRUE,trigger)</f>
        <v>#NUM!</v>
      </c>
      <c r="AI711" s="45" t="e">
        <f t="shared" si="35"/>
        <v>#NUM!</v>
      </c>
    </row>
    <row r="712" spans="27:35" x14ac:dyDescent="0.2">
      <c r="AA712" s="114" t="s">
        <v>87</v>
      </c>
      <c r="AB712" s="40">
        <f>_xll.qlInterestRateIndexFixingDate($X$21,AC712)</f>
        <v>44365</v>
      </c>
      <c r="AC712" s="40">
        <f>_xll.qlCalendarAdvance(calendar,$AC711,AA712,,,trigger)</f>
        <v>44369</v>
      </c>
      <c r="AD712" s="40">
        <f>_xll.qlInterestRateIndexMaturity($X$21,AC712,)</f>
        <v>44552</v>
      </c>
      <c r="AE712" s="43" t="e">
        <f>_xll.qlTenorBasisValue(TenorBasis6M,AC712,_xll.ohTrigger(trigger,$X$36))</f>
        <v>#NUM!</v>
      </c>
      <c r="AF712" s="82">
        <f t="shared" si="36"/>
        <v>1.2649089115499921E-2</v>
      </c>
      <c r="AG712" s="82">
        <f>_xll.qlIndexFixing($X$21,$AB712,TRUE,_xll.ohTrigger(trigger))</f>
        <v>1.2649089115499921E-2</v>
      </c>
      <c r="AH712" s="43" t="e">
        <f>_xll.qlIndexFixing($X$6,$AB712,TRUE,trigger)</f>
        <v>#NUM!</v>
      </c>
      <c r="AI712" s="45" t="e">
        <f t="shared" si="35"/>
        <v>#NUM!</v>
      </c>
    </row>
    <row r="713" spans="27:35" x14ac:dyDescent="0.2">
      <c r="AA713" s="114" t="s">
        <v>87</v>
      </c>
      <c r="AB713" s="40">
        <f>_xll.qlInterestRateIndexFixingDate($X$21,AC713)</f>
        <v>44372</v>
      </c>
      <c r="AC713" s="40">
        <f>_xll.qlCalendarAdvance(calendar,$AC712,AA713,,,trigger)</f>
        <v>44376</v>
      </c>
      <c r="AD713" s="40">
        <f>_xll.qlInterestRateIndexMaturity($X$21,AC713,)</f>
        <v>44559</v>
      </c>
      <c r="AE713" s="43" t="e">
        <f>_xll.qlTenorBasisValue(TenorBasis6M,AC713,_xll.ohTrigger(trigger,$X$36))</f>
        <v>#NUM!</v>
      </c>
      <c r="AF713" s="82">
        <f t="shared" si="36"/>
        <v>1.270622579093327E-2</v>
      </c>
      <c r="AG713" s="82">
        <f>_xll.qlIndexFixing($X$21,$AB713,TRUE,_xll.ohTrigger(trigger))</f>
        <v>1.270622579093327E-2</v>
      </c>
      <c r="AH713" s="43" t="e">
        <f>_xll.qlIndexFixing($X$6,$AB713,TRUE,trigger)</f>
        <v>#NUM!</v>
      </c>
      <c r="AI713" s="45" t="e">
        <f t="shared" si="35"/>
        <v>#NUM!</v>
      </c>
    </row>
    <row r="714" spans="27:35" x14ac:dyDescent="0.2">
      <c r="AA714" s="114" t="s">
        <v>87</v>
      </c>
      <c r="AB714" s="40">
        <f>_xll.qlInterestRateIndexFixingDate($X$21,AC714)</f>
        <v>44379</v>
      </c>
      <c r="AC714" s="40">
        <f>_xll.qlCalendarAdvance(calendar,$AC713,AA714,,,trigger)</f>
        <v>44383</v>
      </c>
      <c r="AD714" s="40">
        <f>_xll.qlInterestRateIndexMaturity($X$21,AC714,)</f>
        <v>44567</v>
      </c>
      <c r="AE714" s="43" t="e">
        <f>_xll.qlTenorBasisValue(TenorBasis6M,AC714,_xll.ohTrigger(trigger,$X$36))</f>
        <v>#NUM!</v>
      </c>
      <c r="AF714" s="82">
        <f t="shared" si="36"/>
        <v>1.2767523497879397E-2</v>
      </c>
      <c r="AG714" s="82">
        <f>_xll.qlIndexFixing($X$21,$AB714,TRUE,_xll.ohTrigger(trigger))</f>
        <v>1.2767523497879397E-2</v>
      </c>
      <c r="AH714" s="43" t="e">
        <f>_xll.qlIndexFixing($X$6,$AB714,TRUE,trigger)</f>
        <v>#NUM!</v>
      </c>
      <c r="AI714" s="45" t="e">
        <f t="shared" si="35"/>
        <v>#NUM!</v>
      </c>
    </row>
    <row r="715" spans="27:35" x14ac:dyDescent="0.2">
      <c r="AA715" s="114" t="s">
        <v>87</v>
      </c>
      <c r="AB715" s="40">
        <f>_xll.qlInterestRateIndexFixingDate($X$21,AC715)</f>
        <v>44386</v>
      </c>
      <c r="AC715" s="40">
        <f>_xll.qlCalendarAdvance(calendar,$AC714,AA715,,,trigger)</f>
        <v>44390</v>
      </c>
      <c r="AD715" s="40">
        <f>_xll.qlInterestRateIndexMaturity($X$21,AC715,)</f>
        <v>44574</v>
      </c>
      <c r="AE715" s="43" t="e">
        <f>_xll.qlTenorBasisValue(TenorBasis6M,AC715,_xll.ohTrigger(trigger,$X$36))</f>
        <v>#NUM!</v>
      </c>
      <c r="AF715" s="82">
        <f t="shared" si="36"/>
        <v>1.2824435432843237E-2</v>
      </c>
      <c r="AG715" s="82">
        <f>_xll.qlIndexFixing($X$21,$AB715,TRUE,_xll.ohTrigger(trigger))</f>
        <v>1.2824435432843237E-2</v>
      </c>
      <c r="AH715" s="43" t="e">
        <f>_xll.qlIndexFixing($X$6,$AB715,TRUE,trigger)</f>
        <v>#NUM!</v>
      </c>
      <c r="AI715" s="45" t="e">
        <f t="shared" si="35"/>
        <v>#NUM!</v>
      </c>
    </row>
    <row r="716" spans="27:35" x14ac:dyDescent="0.2">
      <c r="AA716" s="114" t="s">
        <v>87</v>
      </c>
      <c r="AB716" s="40">
        <f>_xll.qlInterestRateIndexFixingDate($X$21,AC716)</f>
        <v>44393</v>
      </c>
      <c r="AC716" s="40">
        <f>_xll.qlCalendarAdvance(calendar,$AC715,AA716,,,trigger)</f>
        <v>44397</v>
      </c>
      <c r="AD716" s="40">
        <f>_xll.qlInterestRateIndexMaturity($X$21,AC716,)</f>
        <v>44581</v>
      </c>
      <c r="AE716" s="43" t="e">
        <f>_xll.qlTenorBasisValue(TenorBasis6M,AC716,_xll.ohTrigger(trigger,$X$36))</f>
        <v>#NUM!</v>
      </c>
      <c r="AF716" s="82">
        <f t="shared" si="36"/>
        <v>1.2881218437383348E-2</v>
      </c>
      <c r="AG716" s="82">
        <f>_xll.qlIndexFixing($X$21,$AB716,TRUE,_xll.ohTrigger(trigger))</f>
        <v>1.2881218437383348E-2</v>
      </c>
      <c r="AH716" s="43" t="e">
        <f>_xll.qlIndexFixing($X$6,$AB716,TRUE,trigger)</f>
        <v>#NUM!</v>
      </c>
      <c r="AI716" s="45" t="e">
        <f t="shared" si="35"/>
        <v>#NUM!</v>
      </c>
    </row>
    <row r="717" spans="27:35" x14ac:dyDescent="0.2">
      <c r="AA717" s="114" t="s">
        <v>87</v>
      </c>
      <c r="AB717" s="40">
        <f>_xll.qlInterestRateIndexFixingDate($X$21,AC717)</f>
        <v>44400</v>
      </c>
      <c r="AC717" s="40">
        <f>_xll.qlCalendarAdvance(calendar,$AC716,AA717,,,trigger)</f>
        <v>44404</v>
      </c>
      <c r="AD717" s="40">
        <f>_xll.qlInterestRateIndexMaturity($X$21,AC717,)</f>
        <v>44588</v>
      </c>
      <c r="AE717" s="43" t="e">
        <f>_xll.qlTenorBasisValue(TenorBasis6M,AC717,_xll.ohTrigger(trigger,$X$36))</f>
        <v>#NUM!</v>
      </c>
      <c r="AF717" s="82">
        <f t="shared" si="36"/>
        <v>1.2937857666577918E-2</v>
      </c>
      <c r="AG717" s="82">
        <f>_xll.qlIndexFixing($X$21,$AB717,TRUE,_xll.ohTrigger(trigger))</f>
        <v>1.2937857666577918E-2</v>
      </c>
      <c r="AH717" s="43" t="e">
        <f>_xll.qlIndexFixing($X$6,$AB717,TRUE,trigger)</f>
        <v>#NUM!</v>
      </c>
      <c r="AI717" s="45" t="e">
        <f t="shared" si="35"/>
        <v>#NUM!</v>
      </c>
    </row>
    <row r="718" spans="27:35" x14ac:dyDescent="0.2">
      <c r="AA718" s="114" t="s">
        <v>87</v>
      </c>
      <c r="AB718" s="40">
        <f>_xll.qlInterestRateIndexFixingDate($X$21,AC718)</f>
        <v>44407</v>
      </c>
      <c r="AC718" s="40">
        <f>_xll.qlCalendarAdvance(calendar,$AC717,AA718,,,trigger)</f>
        <v>44411</v>
      </c>
      <c r="AD718" s="40">
        <f>_xll.qlInterestRateIndexMaturity($X$21,AC718,)</f>
        <v>44595</v>
      </c>
      <c r="AE718" s="43" t="e">
        <f>_xll.qlTenorBasisValue(TenorBasis6M,AC718,_xll.ohTrigger(trigger,$X$36))</f>
        <v>#NUM!</v>
      </c>
      <c r="AF718" s="82">
        <f t="shared" si="36"/>
        <v>1.2994338273829951E-2</v>
      </c>
      <c r="AG718" s="82">
        <f>_xll.qlIndexFixing($X$21,$AB718,TRUE,_xll.ohTrigger(trigger))</f>
        <v>1.2994338273829951E-2</v>
      </c>
      <c r="AH718" s="43" t="e">
        <f>_xll.qlIndexFixing($X$6,$AB718,TRUE,trigger)</f>
        <v>#NUM!</v>
      </c>
      <c r="AI718" s="45" t="e">
        <f t="shared" si="35"/>
        <v>#NUM!</v>
      </c>
    </row>
    <row r="719" spans="27:35" x14ac:dyDescent="0.2">
      <c r="AA719" s="114" t="s">
        <v>87</v>
      </c>
      <c r="AB719" s="40">
        <f>_xll.qlInterestRateIndexFixingDate($X$21,AC719)</f>
        <v>44414</v>
      </c>
      <c r="AC719" s="40">
        <f>_xll.qlCalendarAdvance(calendar,$AC718,AA719,,,trigger)</f>
        <v>44418</v>
      </c>
      <c r="AD719" s="40">
        <f>_xll.qlInterestRateIndexMaturity($X$21,AC719,)</f>
        <v>44602</v>
      </c>
      <c r="AE719" s="43" t="e">
        <f>_xll.qlTenorBasisValue(TenorBasis6M,AC719,_xll.ohTrigger(trigger,$X$36))</f>
        <v>#NUM!</v>
      </c>
      <c r="AF719" s="82">
        <f t="shared" si="36"/>
        <v>1.3050645410875089E-2</v>
      </c>
      <c r="AG719" s="82">
        <f>_xll.qlIndexFixing($X$21,$AB719,TRUE,_xll.ohTrigger(trigger))</f>
        <v>1.3050645410875089E-2</v>
      </c>
      <c r="AH719" s="43" t="e">
        <f>_xll.qlIndexFixing($X$6,$AB719,TRUE,trigger)</f>
        <v>#NUM!</v>
      </c>
      <c r="AI719" s="45" t="e">
        <f t="shared" si="35"/>
        <v>#NUM!</v>
      </c>
    </row>
    <row r="720" spans="27:35" x14ac:dyDescent="0.2">
      <c r="AA720" s="114" t="s">
        <v>87</v>
      </c>
      <c r="AB720" s="40">
        <f>_xll.qlInterestRateIndexFixingDate($X$21,AC720)</f>
        <v>44421</v>
      </c>
      <c r="AC720" s="40">
        <f>_xll.qlCalendarAdvance(calendar,$AC719,AA720,,,trigger)</f>
        <v>44425</v>
      </c>
      <c r="AD720" s="40">
        <f>_xll.qlInterestRateIndexMaturity($X$21,AC720,)</f>
        <v>44609</v>
      </c>
      <c r="AE720" s="43" t="e">
        <f>_xll.qlTenorBasisValue(TenorBasis6M,AC720,_xll.ohTrigger(trigger,$X$36))</f>
        <v>#NUM!</v>
      </c>
      <c r="AF720" s="82">
        <f t="shared" si="36"/>
        <v>1.3106764227796384E-2</v>
      </c>
      <c r="AG720" s="82">
        <f>_xll.qlIndexFixing($X$21,$AB720,TRUE,_xll.ohTrigger(trigger))</f>
        <v>1.3106764227796384E-2</v>
      </c>
      <c r="AH720" s="43" t="e">
        <f>_xll.qlIndexFixing($X$6,$AB720,TRUE,trigger)</f>
        <v>#NUM!</v>
      </c>
      <c r="AI720" s="45" t="e">
        <f t="shared" si="35"/>
        <v>#NUM!</v>
      </c>
    </row>
    <row r="721" spans="27:35" x14ac:dyDescent="0.2">
      <c r="AA721" s="114" t="s">
        <v>87</v>
      </c>
      <c r="AB721" s="40">
        <f>_xll.qlInterestRateIndexFixingDate($X$21,AC721)</f>
        <v>44428</v>
      </c>
      <c r="AC721" s="40">
        <f>_xll.qlCalendarAdvance(calendar,$AC720,AA721,,,trigger)</f>
        <v>44432</v>
      </c>
      <c r="AD721" s="40">
        <f>_xll.qlInterestRateIndexMaturity($X$21,AC721,)</f>
        <v>44616</v>
      </c>
      <c r="AE721" s="43" t="e">
        <f>_xll.qlTenorBasisValue(TenorBasis6M,AC721,_xll.ohTrigger(trigger,$X$36))</f>
        <v>#NUM!</v>
      </c>
      <c r="AF721" s="82">
        <f t="shared" si="36"/>
        <v>1.3162679873038633E-2</v>
      </c>
      <c r="AG721" s="82">
        <f>_xll.qlIndexFixing($X$21,$AB721,TRUE,_xll.ohTrigger(trigger))</f>
        <v>1.3162679873038633E-2</v>
      </c>
      <c r="AH721" s="43" t="e">
        <f>_xll.qlIndexFixing($X$6,$AB721,TRUE,trigger)</f>
        <v>#NUM!</v>
      </c>
      <c r="AI721" s="45" t="e">
        <f t="shared" si="35"/>
        <v>#NUM!</v>
      </c>
    </row>
    <row r="722" spans="27:35" x14ac:dyDescent="0.2">
      <c r="AA722" s="114" t="s">
        <v>87</v>
      </c>
      <c r="AB722" s="40">
        <f>_xll.qlInterestRateIndexFixingDate($X$21,AC722)</f>
        <v>44435</v>
      </c>
      <c r="AC722" s="40">
        <f>_xll.qlCalendarAdvance(calendar,$AC721,AA722,,,trigger)</f>
        <v>44439</v>
      </c>
      <c r="AD722" s="40">
        <f>_xll.qlInterestRateIndexMaturity($X$21,AC722,)</f>
        <v>44620</v>
      </c>
      <c r="AE722" s="43" t="e">
        <f>_xll.qlTenorBasisValue(TenorBasis6M,AC722,_xll.ohTrigger(trigger,$X$36))</f>
        <v>#NUM!</v>
      </c>
      <c r="AF722" s="82">
        <f t="shared" si="36"/>
        <v>1.3205987216813295E-2</v>
      </c>
      <c r="AG722" s="82">
        <f>_xll.qlIndexFixing($X$21,$AB722,TRUE,_xll.ohTrigger(trigger))</f>
        <v>1.3205987216813295E-2</v>
      </c>
      <c r="AH722" s="43" t="e">
        <f>_xll.qlIndexFixing($X$6,$AB722,TRUE,trigger)</f>
        <v>#NUM!</v>
      </c>
      <c r="AI722" s="45" t="e">
        <f t="shared" si="35"/>
        <v>#NUM!</v>
      </c>
    </row>
    <row r="723" spans="27:35" x14ac:dyDescent="0.2">
      <c r="AA723" s="114" t="s">
        <v>87</v>
      </c>
      <c r="AB723" s="40">
        <f>_xll.qlInterestRateIndexFixingDate($X$21,AC723)</f>
        <v>44442</v>
      </c>
      <c r="AC723" s="40">
        <f>_xll.qlCalendarAdvance(calendar,$AC722,AA723,,,trigger)</f>
        <v>44446</v>
      </c>
      <c r="AD723" s="40">
        <f>_xll.qlInterestRateIndexMaturity($X$21,AC723,)</f>
        <v>44627</v>
      </c>
      <c r="AE723" s="43" t="e">
        <f>_xll.qlTenorBasisValue(TenorBasis6M,AC723,_xll.ohTrigger(trigger,$X$36))</f>
        <v>#NUM!</v>
      </c>
      <c r="AF723" s="82">
        <f t="shared" si="36"/>
        <v>1.3261508863235372E-2</v>
      </c>
      <c r="AG723" s="82">
        <f>_xll.qlIndexFixing($X$21,$AB723,TRUE,_xll.ohTrigger(trigger))</f>
        <v>1.3261508863235372E-2</v>
      </c>
      <c r="AH723" s="43" t="e">
        <f>_xll.qlIndexFixing($X$6,$AB723,TRUE,trigger)</f>
        <v>#NUM!</v>
      </c>
      <c r="AI723" s="45" t="e">
        <f t="shared" si="35"/>
        <v>#NUM!</v>
      </c>
    </row>
    <row r="724" spans="27:35" x14ac:dyDescent="0.2">
      <c r="AA724" s="114" t="s">
        <v>87</v>
      </c>
      <c r="AB724" s="40">
        <f>_xll.qlInterestRateIndexFixingDate($X$21,AC724)</f>
        <v>44449</v>
      </c>
      <c r="AC724" s="40">
        <f>_xll.qlCalendarAdvance(calendar,$AC723,AA724,,,trigger)</f>
        <v>44453</v>
      </c>
      <c r="AD724" s="40">
        <f>_xll.qlInterestRateIndexMaturity($X$21,AC724,)</f>
        <v>44634</v>
      </c>
      <c r="AE724" s="43" t="e">
        <f>_xll.qlTenorBasisValue(TenorBasis6M,AC724,_xll.ohTrigger(trigger,$X$36))</f>
        <v>#NUM!</v>
      </c>
      <c r="AF724" s="82">
        <f t="shared" si="36"/>
        <v>1.3316783728928116E-2</v>
      </c>
      <c r="AG724" s="82">
        <f>_xll.qlIndexFixing($X$21,$AB724,TRUE,_xll.ohTrigger(trigger))</f>
        <v>1.3316783728928116E-2</v>
      </c>
      <c r="AH724" s="43" t="e">
        <f>_xll.qlIndexFixing($X$6,$AB724,TRUE,trigger)</f>
        <v>#NUM!</v>
      </c>
      <c r="AI724" s="45" t="e">
        <f t="shared" si="35"/>
        <v>#NUM!</v>
      </c>
    </row>
    <row r="725" spans="27:35" x14ac:dyDescent="0.2">
      <c r="AA725" s="114" t="s">
        <v>87</v>
      </c>
      <c r="AB725" s="40">
        <f>_xll.qlInterestRateIndexFixingDate($X$21,AC725)</f>
        <v>44456</v>
      </c>
      <c r="AC725" s="40">
        <f>_xll.qlCalendarAdvance(calendar,$AC724,AA725,,,trigger)</f>
        <v>44460</v>
      </c>
      <c r="AD725" s="40">
        <f>_xll.qlInterestRateIndexMaturity($X$21,AC725,)</f>
        <v>44641</v>
      </c>
      <c r="AE725" s="43" t="e">
        <f>_xll.qlTenorBasisValue(TenorBasis6M,AC725,_xll.ohTrigger(trigger,$X$36))</f>
        <v>#NUM!</v>
      </c>
      <c r="AF725" s="82">
        <f t="shared" si="36"/>
        <v>1.3371796712179822E-2</v>
      </c>
      <c r="AG725" s="82">
        <f>_xll.qlIndexFixing($X$21,$AB725,TRUE,_xll.ohTrigger(trigger))</f>
        <v>1.3371796712179822E-2</v>
      </c>
      <c r="AH725" s="43" t="e">
        <f>_xll.qlIndexFixing($X$6,$AB725,TRUE,trigger)</f>
        <v>#NUM!</v>
      </c>
      <c r="AI725" s="45" t="e">
        <f t="shared" si="35"/>
        <v>#NUM!</v>
      </c>
    </row>
    <row r="726" spans="27:35" x14ac:dyDescent="0.2">
      <c r="AA726" s="114" t="s">
        <v>87</v>
      </c>
      <c r="AB726" s="40">
        <f>_xll.qlInterestRateIndexFixingDate($X$21,AC726)</f>
        <v>44463</v>
      </c>
      <c r="AC726" s="40">
        <f>_xll.qlCalendarAdvance(calendar,$AC725,AA726,,,trigger)</f>
        <v>44467</v>
      </c>
      <c r="AD726" s="40">
        <f>_xll.qlInterestRateIndexMaturity($X$21,AC726,)</f>
        <v>44648</v>
      </c>
      <c r="AE726" s="43" t="e">
        <f>_xll.qlTenorBasisValue(TenorBasis6M,AC726,_xll.ohTrigger(trigger,$X$36))</f>
        <v>#NUM!</v>
      </c>
      <c r="AF726" s="82">
        <f t="shared" si="36"/>
        <v>1.3426532709719816E-2</v>
      </c>
      <c r="AG726" s="82">
        <f>_xll.qlIndexFixing($X$21,$AB726,TRUE,_xll.ohTrigger(trigger))</f>
        <v>1.3426532709719816E-2</v>
      </c>
      <c r="AH726" s="43" t="e">
        <f>_xll.qlIndexFixing($X$6,$AB726,TRUE,trigger)</f>
        <v>#NUM!</v>
      </c>
      <c r="AI726" s="45" t="e">
        <f t="shared" si="35"/>
        <v>#NUM!</v>
      </c>
    </row>
    <row r="727" spans="27:35" x14ac:dyDescent="0.2">
      <c r="AA727" s="114" t="s">
        <v>87</v>
      </c>
      <c r="AB727" s="40">
        <f>_xll.qlInterestRateIndexFixingDate($X$21,AC727)</f>
        <v>44470</v>
      </c>
      <c r="AC727" s="40">
        <f>_xll.qlCalendarAdvance(calendar,$AC726,AA727,,,trigger)</f>
        <v>44474</v>
      </c>
      <c r="AD727" s="40">
        <f>_xll.qlInterestRateIndexMaturity($X$21,AC727,)</f>
        <v>44656</v>
      </c>
      <c r="AE727" s="43" t="e">
        <f>_xll.qlTenorBasisValue(TenorBasis6M,AC727,_xll.ohTrigger(trigger,$X$36))</f>
        <v>#NUM!</v>
      </c>
      <c r="AF727" s="82">
        <f t="shared" si="36"/>
        <v>1.3485011291036937E-2</v>
      </c>
      <c r="AG727" s="82">
        <f>_xll.qlIndexFixing($X$21,$AB727,TRUE,_xll.ohTrigger(trigger))</f>
        <v>1.3485011291036937E-2</v>
      </c>
      <c r="AH727" s="43" t="e">
        <f>_xll.qlIndexFixing($X$6,$AB727,TRUE,trigger)</f>
        <v>#NUM!</v>
      </c>
      <c r="AI727" s="45" t="e">
        <f t="shared" si="35"/>
        <v>#NUM!</v>
      </c>
    </row>
    <row r="728" spans="27:35" x14ac:dyDescent="0.2">
      <c r="AA728" s="114" t="s">
        <v>87</v>
      </c>
      <c r="AB728" s="40">
        <f>_xll.qlInterestRateIndexFixingDate($X$21,AC728)</f>
        <v>44477</v>
      </c>
      <c r="AC728" s="40">
        <f>_xll.qlCalendarAdvance(calendar,$AC727,AA728,,,trigger)</f>
        <v>44481</v>
      </c>
      <c r="AD728" s="40">
        <f>_xll.qlInterestRateIndexMaturity($X$21,AC728,)</f>
        <v>44663</v>
      </c>
      <c r="AE728" s="43" t="e">
        <f>_xll.qlTenorBasisValue(TenorBasis6M,AC728,_xll.ohTrigger(trigger,$X$36))</f>
        <v>#NUM!</v>
      </c>
      <c r="AF728" s="82">
        <f t="shared" si="36"/>
        <v>1.3539131978326895E-2</v>
      </c>
      <c r="AG728" s="82">
        <f>_xll.qlIndexFixing($X$21,$AB728,TRUE,_xll.ohTrigger(trigger))</f>
        <v>1.3539131978326895E-2</v>
      </c>
      <c r="AH728" s="43" t="e">
        <f>_xll.qlIndexFixing($X$6,$AB728,TRUE,trigger)</f>
        <v>#NUM!</v>
      </c>
      <c r="AI728" s="45" t="e">
        <f t="shared" si="35"/>
        <v>#NUM!</v>
      </c>
    </row>
    <row r="729" spans="27:35" x14ac:dyDescent="0.2">
      <c r="AA729" s="114" t="s">
        <v>87</v>
      </c>
      <c r="AB729" s="40">
        <f>_xll.qlInterestRateIndexFixingDate($X$21,AC729)</f>
        <v>44484</v>
      </c>
      <c r="AC729" s="40">
        <f>_xll.qlCalendarAdvance(calendar,$AC728,AA729,,,trigger)</f>
        <v>44488</v>
      </c>
      <c r="AD729" s="40">
        <f>_xll.qlInterestRateIndexMaturity($X$21,AC729,)</f>
        <v>44670</v>
      </c>
      <c r="AE729" s="43" t="e">
        <f>_xll.qlTenorBasisValue(TenorBasis6M,AC729,_xll.ohTrigger(trigger,$X$36))</f>
        <v>#NUM!</v>
      </c>
      <c r="AF729" s="82">
        <f t="shared" si="36"/>
        <v>1.3592947593513009E-2</v>
      </c>
      <c r="AG729" s="82">
        <f>_xll.qlIndexFixing($X$21,$AB729,TRUE,_xll.ohTrigger(trigger))</f>
        <v>1.3592947593513009E-2</v>
      </c>
      <c r="AH729" s="43" t="e">
        <f>_xll.qlIndexFixing($X$6,$AB729,TRUE,trigger)</f>
        <v>#NUM!</v>
      </c>
      <c r="AI729" s="45" t="e">
        <f t="shared" si="35"/>
        <v>#NUM!</v>
      </c>
    </row>
    <row r="730" spans="27:35" x14ac:dyDescent="0.2">
      <c r="AA730" s="114" t="s">
        <v>87</v>
      </c>
      <c r="AB730" s="40">
        <f>_xll.qlInterestRateIndexFixingDate($X$21,AC730)</f>
        <v>44491</v>
      </c>
      <c r="AC730" s="40">
        <f>_xll.qlCalendarAdvance(calendar,$AC729,AA730,,,trigger)</f>
        <v>44495</v>
      </c>
      <c r="AD730" s="40">
        <f>_xll.qlInterestRateIndexMaturity($X$21,AC730,)</f>
        <v>44677</v>
      </c>
      <c r="AE730" s="43" t="e">
        <f>_xll.qlTenorBasisValue(TenorBasis6M,AC730,_xll.ohTrigger(trigger,$X$36))</f>
        <v>#NUM!</v>
      </c>
      <c r="AF730" s="82">
        <f t="shared" si="36"/>
        <v>1.3646458111784799E-2</v>
      </c>
      <c r="AG730" s="82">
        <f>_xll.qlIndexFixing($X$21,$AB730,TRUE,_xll.ohTrigger(trigger))</f>
        <v>1.3646458111784799E-2</v>
      </c>
      <c r="AH730" s="43" t="e">
        <f>_xll.qlIndexFixing($X$6,$AB730,TRUE,trigger)</f>
        <v>#NUM!</v>
      </c>
      <c r="AI730" s="45" t="e">
        <f t="shared" si="35"/>
        <v>#NUM!</v>
      </c>
    </row>
    <row r="731" spans="27:35" x14ac:dyDescent="0.2">
      <c r="AA731" s="114" t="s">
        <v>87</v>
      </c>
      <c r="AB731" s="40">
        <f>_xll.qlInterestRateIndexFixingDate($X$21,AC731)</f>
        <v>44498</v>
      </c>
      <c r="AC731" s="40">
        <f>_xll.qlCalendarAdvance(calendar,$AC730,AA731,,,trigger)</f>
        <v>44502</v>
      </c>
      <c r="AD731" s="40">
        <f>_xll.qlInterestRateIndexMaturity($X$21,AC731,)</f>
        <v>44683</v>
      </c>
      <c r="AE731" s="43" t="e">
        <f>_xll.qlTenorBasisValue(TenorBasis6M,AC731,_xll.ohTrigger(trigger,$X$36))</f>
        <v>#NUM!</v>
      </c>
      <c r="AF731" s="82">
        <f t="shared" si="36"/>
        <v>1.3695707944267619E-2</v>
      </c>
      <c r="AG731" s="82">
        <f>_xll.qlIndexFixing($X$21,$AB731,TRUE,_xll.ohTrigger(trigger))</f>
        <v>1.3695707944267619E-2</v>
      </c>
      <c r="AH731" s="43" t="e">
        <f>_xll.qlIndexFixing($X$6,$AB731,TRUE,trigger)</f>
        <v>#NUM!</v>
      </c>
      <c r="AI731" s="45" t="e">
        <f t="shared" si="35"/>
        <v>#NUM!</v>
      </c>
    </row>
    <row r="732" spans="27:35" x14ac:dyDescent="0.2">
      <c r="AA732" s="114" t="s">
        <v>87</v>
      </c>
      <c r="AB732" s="40">
        <f>_xll.qlInterestRateIndexFixingDate($X$21,AC732)</f>
        <v>44505</v>
      </c>
      <c r="AC732" s="40">
        <f>_xll.qlCalendarAdvance(calendar,$AC731,AA732,,,trigger)</f>
        <v>44509</v>
      </c>
      <c r="AD732" s="40">
        <f>_xll.qlInterestRateIndexMaturity($X$21,AC732,)</f>
        <v>44690</v>
      </c>
      <c r="AE732" s="43" t="e">
        <f>_xll.qlTenorBasisValue(TenorBasis6M,AC732,_xll.ohTrigger(trigger,$X$36))</f>
        <v>#NUM!</v>
      </c>
      <c r="AF732" s="82">
        <f t="shared" si="36"/>
        <v>1.3748627984045988E-2</v>
      </c>
      <c r="AG732" s="82">
        <f>_xll.qlIndexFixing($X$21,$AB732,TRUE,_xll.ohTrigger(trigger))</f>
        <v>1.3748627984045988E-2</v>
      </c>
      <c r="AH732" s="43" t="e">
        <f>_xll.qlIndexFixing($X$6,$AB732,TRUE,trigger)</f>
        <v>#NUM!</v>
      </c>
      <c r="AI732" s="45" t="e">
        <f t="shared" si="35"/>
        <v>#NUM!</v>
      </c>
    </row>
    <row r="733" spans="27:35" x14ac:dyDescent="0.2">
      <c r="AA733" s="114" t="s">
        <v>87</v>
      </c>
      <c r="AB733" s="40">
        <f>_xll.qlInterestRateIndexFixingDate($X$21,AC733)</f>
        <v>44512</v>
      </c>
      <c r="AC733" s="40">
        <f>_xll.qlCalendarAdvance(calendar,$AC732,AA733,,,trigger)</f>
        <v>44516</v>
      </c>
      <c r="AD733" s="40">
        <f>_xll.qlInterestRateIndexMaturity($X$21,AC733,)</f>
        <v>44697</v>
      </c>
      <c r="AE733" s="43" t="e">
        <f>_xll.qlTenorBasisValue(TenorBasis6M,AC733,_xll.ohTrigger(trigger,$X$36))</f>
        <v>#NUM!</v>
      </c>
      <c r="AF733" s="82">
        <f t="shared" si="36"/>
        <v>1.3801242858976713E-2</v>
      </c>
      <c r="AG733" s="82">
        <f>_xll.qlIndexFixing($X$21,$AB733,TRUE,_xll.ohTrigger(trigger))</f>
        <v>1.3801242858976713E-2</v>
      </c>
      <c r="AH733" s="43" t="e">
        <f>_xll.qlIndexFixing($X$6,$AB733,TRUE,trigger)</f>
        <v>#NUM!</v>
      </c>
      <c r="AI733" s="45" t="e">
        <f t="shared" si="35"/>
        <v>#NUM!</v>
      </c>
    </row>
    <row r="734" spans="27:35" x14ac:dyDescent="0.2">
      <c r="AA734" s="114" t="s">
        <v>87</v>
      </c>
      <c r="AB734" s="40">
        <f>_xll.qlInterestRateIndexFixingDate($X$21,AC734)</f>
        <v>44519</v>
      </c>
      <c r="AC734" s="40">
        <f>_xll.qlCalendarAdvance(calendar,$AC733,AA734,,,trigger)</f>
        <v>44523</v>
      </c>
      <c r="AD734" s="40">
        <f>_xll.qlInterestRateIndexMaturity($X$21,AC734,)</f>
        <v>44704</v>
      </c>
      <c r="AE734" s="43" t="e">
        <f>_xll.qlTenorBasisValue(TenorBasis6M,AC734,_xll.ohTrigger(trigger,$X$36))</f>
        <v>#NUM!</v>
      </c>
      <c r="AF734" s="82">
        <f t="shared" si="36"/>
        <v>1.3853552544935442E-2</v>
      </c>
      <c r="AG734" s="82">
        <f>_xll.qlIndexFixing($X$21,$AB734,TRUE,_xll.ohTrigger(trigger))</f>
        <v>1.3853552544935442E-2</v>
      </c>
      <c r="AH734" s="43" t="e">
        <f>_xll.qlIndexFixing($X$6,$AB734,TRUE,trigger)</f>
        <v>#NUM!</v>
      </c>
      <c r="AI734" s="45" t="e">
        <f t="shared" si="35"/>
        <v>#NUM!</v>
      </c>
    </row>
    <row r="735" spans="27:35" x14ac:dyDescent="0.2">
      <c r="AA735" s="114" t="s">
        <v>87</v>
      </c>
      <c r="AB735" s="40">
        <f>_xll.qlInterestRateIndexFixingDate($X$21,AC735)</f>
        <v>44526</v>
      </c>
      <c r="AC735" s="40">
        <f>_xll.qlCalendarAdvance(calendar,$AC734,AA735,,,trigger)</f>
        <v>44530</v>
      </c>
      <c r="AD735" s="40">
        <f>_xll.qlInterestRateIndexMaturity($X$21,AC735,)</f>
        <v>44712</v>
      </c>
      <c r="AE735" s="43" t="e">
        <f>_xll.qlTenorBasisValue(TenorBasis6M,AC735,_xll.ohTrigger(trigger,$X$36))</f>
        <v>#NUM!</v>
      </c>
      <c r="AF735" s="82">
        <f t="shared" si="36"/>
        <v>1.390943339089539E-2</v>
      </c>
      <c r="AG735" s="82">
        <f>_xll.qlIndexFixing($X$21,$AB735,TRUE,_xll.ohTrigger(trigger))</f>
        <v>1.390943339089539E-2</v>
      </c>
      <c r="AH735" s="43" t="e">
        <f>_xll.qlIndexFixing($X$6,$AB735,TRUE,trigger)</f>
        <v>#NUM!</v>
      </c>
      <c r="AI735" s="45" t="e">
        <f t="shared" si="35"/>
        <v>#NUM!</v>
      </c>
    </row>
    <row r="736" spans="27:35" x14ac:dyDescent="0.2">
      <c r="AA736" s="114" t="s">
        <v>87</v>
      </c>
      <c r="AB736" s="40">
        <f>_xll.qlInterestRateIndexFixingDate($X$21,AC736)</f>
        <v>44533</v>
      </c>
      <c r="AC736" s="40">
        <f>_xll.qlCalendarAdvance(calendar,$AC735,AA736,,,trigger)</f>
        <v>44537</v>
      </c>
      <c r="AD736" s="40">
        <f>_xll.qlInterestRateIndexMaturity($X$21,AC736,)</f>
        <v>44719</v>
      </c>
      <c r="AE736" s="43" t="e">
        <f>_xll.qlTenorBasisValue(TenorBasis6M,AC736,_xll.ohTrigger(trigger,$X$36))</f>
        <v>#NUM!</v>
      </c>
      <c r="AF736" s="82">
        <f t="shared" si="36"/>
        <v>1.3961112814524234E-2</v>
      </c>
      <c r="AG736" s="82">
        <f>_xll.qlIndexFixing($X$21,$AB736,TRUE,_xll.ohTrigger(trigger))</f>
        <v>1.3961112814524234E-2</v>
      </c>
      <c r="AH736" s="43" t="e">
        <f>_xll.qlIndexFixing($X$6,$AB736,TRUE,trigger)</f>
        <v>#NUM!</v>
      </c>
      <c r="AI736" s="45" t="e">
        <f t="shared" si="35"/>
        <v>#NUM!</v>
      </c>
    </row>
    <row r="737" spans="27:35" x14ac:dyDescent="0.2">
      <c r="AA737" s="114" t="s">
        <v>87</v>
      </c>
      <c r="AB737" s="40">
        <f>_xll.qlInterestRateIndexFixingDate($X$21,AC737)</f>
        <v>44540</v>
      </c>
      <c r="AC737" s="40">
        <f>_xll.qlCalendarAdvance(calendar,$AC736,AA737,,,trigger)</f>
        <v>44544</v>
      </c>
      <c r="AD737" s="40">
        <f>_xll.qlInterestRateIndexMaturity($X$21,AC737,)</f>
        <v>44726</v>
      </c>
      <c r="AE737" s="43" t="e">
        <f>_xll.qlTenorBasisValue(TenorBasis6M,AC737,_xll.ohTrigger(trigger,$X$36))</f>
        <v>#NUM!</v>
      </c>
      <c r="AF737" s="82">
        <f t="shared" si="36"/>
        <v>1.4012486971494972E-2</v>
      </c>
      <c r="AG737" s="82">
        <f>_xll.qlIndexFixing($X$21,$AB737,TRUE,_xll.ohTrigger(trigger))</f>
        <v>1.4012486971494972E-2</v>
      </c>
      <c r="AH737" s="43" t="e">
        <f>_xll.qlIndexFixing($X$6,$AB737,TRUE,trigger)</f>
        <v>#NUM!</v>
      </c>
      <c r="AI737" s="45" t="e">
        <f t="shared" si="35"/>
        <v>#NUM!</v>
      </c>
    </row>
    <row r="738" spans="27:35" x14ac:dyDescent="0.2">
      <c r="AA738" s="114" t="s">
        <v>87</v>
      </c>
      <c r="AB738" s="40">
        <f>_xll.qlInterestRateIndexFixingDate($X$21,AC738)</f>
        <v>44547</v>
      </c>
      <c r="AC738" s="40">
        <f>_xll.qlCalendarAdvance(calendar,$AC737,AA738,,,trigger)</f>
        <v>44551</v>
      </c>
      <c r="AD738" s="40">
        <f>_xll.qlInterestRateIndexMaturity($X$21,AC738,)</f>
        <v>44733</v>
      </c>
      <c r="AE738" s="43" t="e">
        <f>_xll.qlTenorBasisValue(TenorBasis6M,AC738,_xll.ohTrigger(trigger,$X$36))</f>
        <v>#NUM!</v>
      </c>
      <c r="AF738" s="82">
        <f t="shared" si="36"/>
        <v>1.4063555838120618E-2</v>
      </c>
      <c r="AG738" s="82">
        <f>_xll.qlIndexFixing($X$21,$AB738,TRUE,_xll.ohTrigger(trigger))</f>
        <v>1.4063555838120618E-2</v>
      </c>
      <c r="AH738" s="43" t="e">
        <f>_xll.qlIndexFixing($X$6,$AB738,TRUE,trigger)</f>
        <v>#NUM!</v>
      </c>
      <c r="AI738" s="45" t="e">
        <f t="shared" si="35"/>
        <v>#NUM!</v>
      </c>
    </row>
    <row r="739" spans="27:35" x14ac:dyDescent="0.2">
      <c r="AA739" s="114" t="s">
        <v>87</v>
      </c>
      <c r="AB739" s="40">
        <f>_xll.qlInterestRateIndexFixingDate($X$21,AC739)</f>
        <v>44554</v>
      </c>
      <c r="AC739" s="40">
        <f>_xll.qlCalendarAdvance(calendar,$AC738,AA739,,,trigger)</f>
        <v>44558</v>
      </c>
      <c r="AD739" s="40">
        <f>_xll.qlInterestRateIndexMaturity($X$21,AC739,)</f>
        <v>44740</v>
      </c>
      <c r="AE739" s="43" t="e">
        <f>_xll.qlTenorBasisValue(TenorBasis6M,AC739,_xll.ohTrigger(trigger,$X$36))</f>
        <v>#NUM!</v>
      </c>
      <c r="AF739" s="82">
        <f t="shared" si="36"/>
        <v>1.4114319390853416E-2</v>
      </c>
      <c r="AG739" s="82">
        <f>_xll.qlIndexFixing($X$21,$AB739,TRUE,_xll.ohTrigger(trigger))</f>
        <v>1.4114319390853416E-2</v>
      </c>
      <c r="AH739" s="43" t="e">
        <f>_xll.qlIndexFixing($X$6,$AB739,TRUE,trigger)</f>
        <v>#NUM!</v>
      </c>
      <c r="AI739" s="45" t="e">
        <f t="shared" si="35"/>
        <v>#NUM!</v>
      </c>
    </row>
    <row r="740" spans="27:35" x14ac:dyDescent="0.2">
      <c r="AA740" s="114" t="s">
        <v>87</v>
      </c>
      <c r="AB740" s="40">
        <f>_xll.qlInterestRateIndexFixingDate($X$21,AC740)</f>
        <v>44561</v>
      </c>
      <c r="AC740" s="40">
        <f>_xll.qlCalendarAdvance(calendar,$AC739,AA740,,,trigger)</f>
        <v>44565</v>
      </c>
      <c r="AD740" s="40">
        <f>_xll.qlInterestRateIndexMaturity($X$21,AC740,)</f>
        <v>44746</v>
      </c>
      <c r="AE740" s="43" t="e">
        <f>_xll.qlTenorBasisValue(TenorBasis6M,AC740,_xll.ohTrigger(trigger,$X$36))</f>
        <v>#NUM!</v>
      </c>
      <c r="AF740" s="82">
        <f t="shared" si="36"/>
        <v>1.416100035884312E-2</v>
      </c>
      <c r="AG740" s="82">
        <f>_xll.qlIndexFixing($X$21,$AB740,TRUE,_xll.ohTrigger(trigger))</f>
        <v>1.416100035884312E-2</v>
      </c>
      <c r="AH740" s="43" t="e">
        <f>_xll.qlIndexFixing($X$6,$AB740,TRUE,trigger)</f>
        <v>#NUM!</v>
      </c>
      <c r="AI740" s="45" t="e">
        <f t="shared" si="35"/>
        <v>#NUM!</v>
      </c>
    </row>
    <row r="741" spans="27:35" x14ac:dyDescent="0.2">
      <c r="AA741" s="114" t="s">
        <v>87</v>
      </c>
      <c r="AB741" s="40">
        <f>_xll.qlInterestRateIndexFixingDate($X$21,AC741)</f>
        <v>44568</v>
      </c>
      <c r="AC741" s="40">
        <f>_xll.qlCalendarAdvance(calendar,$AC740,AA741,,,trigger)</f>
        <v>44572</v>
      </c>
      <c r="AD741" s="40">
        <f>_xll.qlInterestRateIndexMaturity($X$21,AC741,)</f>
        <v>44753</v>
      </c>
      <c r="AE741" s="43" t="e">
        <f>_xll.qlTenorBasisValue(TenorBasis6M,AC741,_xll.ohTrigger(trigger,$X$36))</f>
        <v>#NUM!</v>
      </c>
      <c r="AF741" s="82">
        <f t="shared" si="36"/>
        <v>1.4211173058213723E-2</v>
      </c>
      <c r="AG741" s="82">
        <f>_xll.qlIndexFixing($X$21,$AB741,TRUE,_xll.ohTrigger(trigger))</f>
        <v>1.4211173058213723E-2</v>
      </c>
      <c r="AH741" s="43" t="e">
        <f>_xll.qlIndexFixing($X$6,$AB741,TRUE,trigger)</f>
        <v>#NUM!</v>
      </c>
      <c r="AI741" s="45" t="e">
        <f t="shared" si="35"/>
        <v>#NUM!</v>
      </c>
    </row>
    <row r="742" spans="27:35" x14ac:dyDescent="0.2">
      <c r="AA742" s="114" t="s">
        <v>87</v>
      </c>
      <c r="AB742" s="40">
        <f>_xll.qlInterestRateIndexFixingDate($X$21,AC742)</f>
        <v>44575</v>
      </c>
      <c r="AC742" s="40">
        <f>_xll.qlCalendarAdvance(calendar,$AC741,AA742,,,trigger)</f>
        <v>44579</v>
      </c>
      <c r="AD742" s="40">
        <f>_xll.qlInterestRateIndexMaturity($X$21,AC742,)</f>
        <v>44760</v>
      </c>
      <c r="AE742" s="43" t="e">
        <f>_xll.qlTenorBasisValue(TenorBasis6M,AC742,_xll.ohTrigger(trigger,$X$36))</f>
        <v>#NUM!</v>
      </c>
      <c r="AF742" s="82">
        <f t="shared" si="36"/>
        <v>1.426104038063496E-2</v>
      </c>
      <c r="AG742" s="82">
        <f>_xll.qlIndexFixing($X$21,$AB742,TRUE,_xll.ohTrigger(trigger))</f>
        <v>1.426104038063496E-2</v>
      </c>
      <c r="AH742" s="43" t="e">
        <f>_xll.qlIndexFixing($X$6,$AB742,TRUE,trigger)</f>
        <v>#NUM!</v>
      </c>
      <c r="AI742" s="45" t="e">
        <f t="shared" si="35"/>
        <v>#NUM!</v>
      </c>
    </row>
    <row r="743" spans="27:35" x14ac:dyDescent="0.2">
      <c r="AA743" s="114" t="s">
        <v>87</v>
      </c>
      <c r="AB743" s="40">
        <f>_xll.qlInterestRateIndexFixingDate($X$21,AC743)</f>
        <v>44582</v>
      </c>
      <c r="AC743" s="40">
        <f>_xll.qlCalendarAdvance(calendar,$AC742,AA743,,,trigger)</f>
        <v>44586</v>
      </c>
      <c r="AD743" s="40">
        <f>_xll.qlInterestRateIndexMaturity($X$21,AC743,)</f>
        <v>44767</v>
      </c>
      <c r="AE743" s="43" t="e">
        <f>_xll.qlTenorBasisValue(TenorBasis6M,AC743,_xll.ohTrigger(trigger,$X$36))</f>
        <v>#NUM!</v>
      </c>
      <c r="AF743" s="82">
        <f t="shared" si="36"/>
        <v>1.4310602303238058E-2</v>
      </c>
      <c r="AG743" s="82">
        <f>_xll.qlIndexFixing($X$21,$AB743,TRUE,_xll.ohTrigger(trigger))</f>
        <v>1.4310602303238058E-2</v>
      </c>
      <c r="AH743" s="43" t="e">
        <f>_xll.qlIndexFixing($X$6,$AB743,TRUE,trigger)</f>
        <v>#NUM!</v>
      </c>
      <c r="AI743" s="45" t="e">
        <f t="shared" si="35"/>
        <v>#NUM!</v>
      </c>
    </row>
    <row r="744" spans="27:35" x14ac:dyDescent="0.2">
      <c r="AA744" s="114" t="s">
        <v>87</v>
      </c>
      <c r="AB744" s="40">
        <f>_xll.qlInterestRateIndexFixingDate($X$21,AC744)</f>
        <v>44589</v>
      </c>
      <c r="AC744" s="40">
        <f>_xll.qlCalendarAdvance(calendar,$AC743,AA744,,,trigger)</f>
        <v>44593</v>
      </c>
      <c r="AD744" s="40">
        <f>_xll.qlInterestRateIndexMaturity($X$21,AC744,)</f>
        <v>44774</v>
      </c>
      <c r="AE744" s="43" t="e">
        <f>_xll.qlTenorBasisValue(TenorBasis6M,AC744,_xll.ohTrigger(trigger,$X$36))</f>
        <v>#NUM!</v>
      </c>
      <c r="AF744" s="82">
        <f t="shared" si="36"/>
        <v>1.4359858803294673E-2</v>
      </c>
      <c r="AG744" s="82">
        <f>_xll.qlIndexFixing($X$21,$AB744,TRUE,_xll.ohTrigger(trigger))</f>
        <v>1.4359858803294673E-2</v>
      </c>
      <c r="AH744" s="43" t="e">
        <f>_xll.qlIndexFixing($X$6,$AB744,TRUE,trigger)</f>
        <v>#NUM!</v>
      </c>
      <c r="AI744" s="45" t="e">
        <f t="shared" si="35"/>
        <v>#NUM!</v>
      </c>
    </row>
    <row r="745" spans="27:35" x14ac:dyDescent="0.2">
      <c r="AA745" s="114" t="s">
        <v>87</v>
      </c>
      <c r="AB745" s="40">
        <f>_xll.qlInterestRateIndexFixingDate($X$21,AC745)</f>
        <v>44596</v>
      </c>
      <c r="AC745" s="40">
        <f>_xll.qlCalendarAdvance(calendar,$AC744,AA745,,,trigger)</f>
        <v>44600</v>
      </c>
      <c r="AD745" s="40">
        <f>_xll.qlInterestRateIndexMaturity($X$21,AC745,)</f>
        <v>44781</v>
      </c>
      <c r="AE745" s="43" t="e">
        <f>_xll.qlTenorBasisValue(TenorBasis6M,AC745,_xll.ohTrigger(trigger,$X$36))</f>
        <v>#NUM!</v>
      </c>
      <c r="AF745" s="82">
        <f t="shared" si="36"/>
        <v>1.4408809858214262E-2</v>
      </c>
      <c r="AG745" s="82">
        <f>_xll.qlIndexFixing($X$21,$AB745,TRUE,_xll.ohTrigger(trigger))</f>
        <v>1.4408809858214262E-2</v>
      </c>
      <c r="AH745" s="43" t="e">
        <f>_xll.qlIndexFixing($X$6,$AB745,TRUE,trigger)</f>
        <v>#NUM!</v>
      </c>
      <c r="AI745" s="45" t="e">
        <f t="shared" si="35"/>
        <v>#NUM!</v>
      </c>
    </row>
    <row r="746" spans="27:35" x14ac:dyDescent="0.2">
      <c r="AA746" s="114" t="s">
        <v>87</v>
      </c>
      <c r="AB746" s="40">
        <f>_xll.qlInterestRateIndexFixingDate($X$21,AC746)</f>
        <v>44603</v>
      </c>
      <c r="AC746" s="40">
        <f>_xll.qlCalendarAdvance(calendar,$AC745,AA746,,,trigger)</f>
        <v>44607</v>
      </c>
      <c r="AD746" s="40">
        <f>_xll.qlInterestRateIndexMaturity($X$21,AC746,)</f>
        <v>44788</v>
      </c>
      <c r="AE746" s="43" t="e">
        <f>_xll.qlTenorBasisValue(TenorBasis6M,AC746,_xll.ohTrigger(trigger,$X$36))</f>
        <v>#NUM!</v>
      </c>
      <c r="AF746" s="82">
        <f t="shared" si="36"/>
        <v>1.4457455445547154E-2</v>
      </c>
      <c r="AG746" s="82">
        <f>_xll.qlIndexFixing($X$21,$AB746,TRUE,_xll.ohTrigger(trigger))</f>
        <v>1.4457455445547154E-2</v>
      </c>
      <c r="AH746" s="43" t="e">
        <f>_xll.qlIndexFixing($X$6,$AB746,TRUE,trigger)</f>
        <v>#NUM!</v>
      </c>
      <c r="AI746" s="45" t="e">
        <f t="shared" ref="AI746:AI809" si="37">(AG746-AH746)*10000</f>
        <v>#NUM!</v>
      </c>
    </row>
    <row r="747" spans="27:35" x14ac:dyDescent="0.2">
      <c r="AA747" s="114" t="s">
        <v>87</v>
      </c>
      <c r="AB747" s="40">
        <f>_xll.qlInterestRateIndexFixingDate($X$21,AC747)</f>
        <v>44610</v>
      </c>
      <c r="AC747" s="40">
        <f>_xll.qlCalendarAdvance(calendar,$AC746,AA747,,,trigger)</f>
        <v>44614</v>
      </c>
      <c r="AD747" s="40">
        <f>_xll.qlInterestRateIndexMaturity($X$21,AC747,)</f>
        <v>44795</v>
      </c>
      <c r="AE747" s="43" t="e">
        <f>_xll.qlTenorBasisValue(TenorBasis6M,AC747,_xll.ohTrigger(trigger,$X$36))</f>
        <v>#NUM!</v>
      </c>
      <c r="AF747" s="82">
        <f t="shared" si="36"/>
        <v>1.4505795542983684E-2</v>
      </c>
      <c r="AG747" s="82">
        <f>_xll.qlIndexFixing($X$21,$AB747,TRUE,_xll.ohTrigger(trigger))</f>
        <v>1.4505795542983684E-2</v>
      </c>
      <c r="AH747" s="43" t="e">
        <f>_xll.qlIndexFixing($X$6,$AB747,TRUE,trigger)</f>
        <v>#NUM!</v>
      </c>
      <c r="AI747" s="45" t="e">
        <f t="shared" si="37"/>
        <v>#NUM!</v>
      </c>
    </row>
    <row r="748" spans="27:35" x14ac:dyDescent="0.2">
      <c r="AA748" s="114" t="s">
        <v>87</v>
      </c>
      <c r="AB748" s="40">
        <f>_xll.qlInterestRateIndexFixingDate($X$21,AC748)</f>
        <v>44617</v>
      </c>
      <c r="AC748" s="40">
        <f>_xll.qlCalendarAdvance(calendar,$AC747,AA748,,,trigger)</f>
        <v>44621</v>
      </c>
      <c r="AD748" s="40">
        <f>_xll.qlInterestRateIndexMaturity($X$21,AC748,)</f>
        <v>44805</v>
      </c>
      <c r="AE748" s="43" t="e">
        <f>_xll.qlTenorBasisValue(TenorBasis6M,AC748,_xll.ohTrigger(trigger,$X$36))</f>
        <v>#NUM!</v>
      </c>
      <c r="AF748" s="82">
        <f t="shared" si="36"/>
        <v>1.4564679601189144E-2</v>
      </c>
      <c r="AG748" s="82">
        <f>_xll.qlIndexFixing($X$21,$AB748,TRUE,_xll.ohTrigger(trigger))</f>
        <v>1.4564679601189144E-2</v>
      </c>
      <c r="AH748" s="43" t="e">
        <f>_xll.qlIndexFixing($X$6,$AB748,TRUE,trigger)</f>
        <v>#NUM!</v>
      </c>
      <c r="AI748" s="45" t="e">
        <f t="shared" si="37"/>
        <v>#NUM!</v>
      </c>
    </row>
    <row r="749" spans="27:35" x14ac:dyDescent="0.2">
      <c r="AA749" s="114" t="s">
        <v>87</v>
      </c>
      <c r="AB749" s="40">
        <f>_xll.qlInterestRateIndexFixingDate($X$21,AC749)</f>
        <v>44624</v>
      </c>
      <c r="AC749" s="40">
        <f>_xll.qlCalendarAdvance(calendar,$AC748,AA749,,,trigger)</f>
        <v>44628</v>
      </c>
      <c r="AD749" s="40">
        <f>_xll.qlInterestRateIndexMaturity($X$21,AC749,)</f>
        <v>44812</v>
      </c>
      <c r="AE749" s="43" t="e">
        <f>_xll.qlTenorBasisValue(TenorBasis6M,AC749,_xll.ohTrigger(trigger,$X$36))</f>
        <v>#NUM!</v>
      </c>
      <c r="AF749" s="82">
        <f t="shared" si="36"/>
        <v>1.4612348944583067E-2</v>
      </c>
      <c r="AG749" s="82">
        <f>_xll.qlIndexFixing($X$21,$AB749,TRUE,_xll.ohTrigger(trigger))</f>
        <v>1.4612348944583067E-2</v>
      </c>
      <c r="AH749" s="43" t="e">
        <f>_xll.qlIndexFixing($X$6,$AB749,TRUE,trigger)</f>
        <v>#NUM!</v>
      </c>
      <c r="AI749" s="45" t="e">
        <f t="shared" si="37"/>
        <v>#NUM!</v>
      </c>
    </row>
    <row r="750" spans="27:35" x14ac:dyDescent="0.2">
      <c r="AA750" s="114" t="s">
        <v>87</v>
      </c>
      <c r="AB750" s="40">
        <f>_xll.qlInterestRateIndexFixingDate($X$21,AC750)</f>
        <v>44631</v>
      </c>
      <c r="AC750" s="40">
        <f>_xll.qlCalendarAdvance(calendar,$AC749,AA750,,,trigger)</f>
        <v>44635</v>
      </c>
      <c r="AD750" s="40">
        <f>_xll.qlInterestRateIndexMaturity($X$21,AC750,)</f>
        <v>44819</v>
      </c>
      <c r="AE750" s="43" t="e">
        <f>_xll.qlTenorBasisValue(TenorBasis6M,AC750,_xll.ohTrigger(trigger,$X$36))</f>
        <v>#NUM!</v>
      </c>
      <c r="AF750" s="82">
        <f t="shared" si="36"/>
        <v>1.4659712708964028E-2</v>
      </c>
      <c r="AG750" s="82">
        <f>_xll.qlIndexFixing($X$21,$AB750,TRUE,_xll.ohTrigger(trigger))</f>
        <v>1.4659712708964028E-2</v>
      </c>
      <c r="AH750" s="43" t="e">
        <f>_xll.qlIndexFixing($X$6,$AB750,TRUE,trigger)</f>
        <v>#NUM!</v>
      </c>
      <c r="AI750" s="45" t="e">
        <f t="shared" si="37"/>
        <v>#NUM!</v>
      </c>
    </row>
    <row r="751" spans="27:35" x14ac:dyDescent="0.2">
      <c r="AA751" s="114" t="s">
        <v>87</v>
      </c>
      <c r="AB751" s="40">
        <f>_xll.qlInterestRateIndexFixingDate($X$21,AC751)</f>
        <v>44638</v>
      </c>
      <c r="AC751" s="40">
        <f>_xll.qlCalendarAdvance(calendar,$AC750,AA751,,,trigger)</f>
        <v>44642</v>
      </c>
      <c r="AD751" s="40">
        <f>_xll.qlInterestRateIndexMaturity($X$21,AC751,)</f>
        <v>44826</v>
      </c>
      <c r="AE751" s="43" t="e">
        <f>_xll.qlTenorBasisValue(TenorBasis6M,AC751,_xll.ohTrigger(trigger,$X$36))</f>
        <v>#NUM!</v>
      </c>
      <c r="AF751" s="82">
        <f t="shared" si="36"/>
        <v>1.470677087224795E-2</v>
      </c>
      <c r="AG751" s="82">
        <f>_xll.qlIndexFixing($X$21,$AB751,TRUE,_xll.ohTrigger(trigger))</f>
        <v>1.470677087224795E-2</v>
      </c>
      <c r="AH751" s="43" t="e">
        <f>_xll.qlIndexFixing($X$6,$AB751,TRUE,trigger)</f>
        <v>#NUM!</v>
      </c>
      <c r="AI751" s="45" t="e">
        <f t="shared" si="37"/>
        <v>#NUM!</v>
      </c>
    </row>
    <row r="752" spans="27:35" x14ac:dyDescent="0.2">
      <c r="AA752" s="114" t="s">
        <v>87</v>
      </c>
      <c r="AB752" s="40">
        <f>_xll.qlInterestRateIndexFixingDate($X$21,AC752)</f>
        <v>44645</v>
      </c>
      <c r="AC752" s="40">
        <f>_xll.qlCalendarAdvance(calendar,$AC751,AA752,,,trigger)</f>
        <v>44649</v>
      </c>
      <c r="AD752" s="40">
        <f>_xll.qlInterestRateIndexMaturity($X$21,AC752,)</f>
        <v>44833</v>
      </c>
      <c r="AE752" s="43" t="e">
        <f>_xll.qlTenorBasisValue(TenorBasis6M,AC752,_xll.ohTrigger(trigger,$X$36))</f>
        <v>#NUM!</v>
      </c>
      <c r="AF752" s="82">
        <f t="shared" si="36"/>
        <v>1.4753523412494996E-2</v>
      </c>
      <c r="AG752" s="82">
        <f>_xll.qlIndexFixing($X$21,$AB752,TRUE,_xll.ohTrigger(trigger))</f>
        <v>1.4753523412494996E-2</v>
      </c>
      <c r="AH752" s="43" t="e">
        <f>_xll.qlIndexFixing($X$6,$AB752,TRUE,trigger)</f>
        <v>#NUM!</v>
      </c>
      <c r="AI752" s="45" t="e">
        <f t="shared" si="37"/>
        <v>#NUM!</v>
      </c>
    </row>
    <row r="753" spans="27:35" x14ac:dyDescent="0.2">
      <c r="AA753" s="114" t="s">
        <v>87</v>
      </c>
      <c r="AB753" s="40">
        <f>_xll.qlInterestRateIndexFixingDate($X$21,AC753)</f>
        <v>44652</v>
      </c>
      <c r="AC753" s="40">
        <f>_xll.qlCalendarAdvance(calendar,$AC752,AA753,,,trigger)</f>
        <v>44656</v>
      </c>
      <c r="AD753" s="40">
        <f>_xll.qlInterestRateIndexMaturity($X$21,AC753,)</f>
        <v>44839</v>
      </c>
      <c r="AE753" s="43" t="e">
        <f>_xll.qlTenorBasisValue(TenorBasis6M,AC753,_xll.ohTrigger(trigger,$X$36))</f>
        <v>#NUM!</v>
      </c>
      <c r="AF753" s="82">
        <f t="shared" si="36"/>
        <v>1.4796455233497364E-2</v>
      </c>
      <c r="AG753" s="82">
        <f>_xll.qlIndexFixing($X$21,$AB753,TRUE,_xll.ohTrigger(trigger))</f>
        <v>1.4796455233497364E-2</v>
      </c>
      <c r="AH753" s="43" t="e">
        <f>_xll.qlIndexFixing($X$6,$AB753,TRUE,trigger)</f>
        <v>#NUM!</v>
      </c>
      <c r="AI753" s="45" t="e">
        <f t="shared" si="37"/>
        <v>#NUM!</v>
      </c>
    </row>
    <row r="754" spans="27:35" x14ac:dyDescent="0.2">
      <c r="AA754" s="114" t="s">
        <v>87</v>
      </c>
      <c r="AB754" s="40">
        <f>_xll.qlInterestRateIndexFixingDate($X$21,AC754)</f>
        <v>44659</v>
      </c>
      <c r="AC754" s="40">
        <f>_xll.qlCalendarAdvance(calendar,$AC753,AA754,,,trigger)</f>
        <v>44663</v>
      </c>
      <c r="AD754" s="40">
        <f>_xll.qlInterestRateIndexMaturity($X$21,AC754,)</f>
        <v>44846</v>
      </c>
      <c r="AE754" s="43" t="e">
        <f>_xll.qlTenorBasisValue(TenorBasis6M,AC754,_xll.ohTrigger(trigger,$X$36))</f>
        <v>#NUM!</v>
      </c>
      <c r="AF754" s="82">
        <f t="shared" si="36"/>
        <v>1.4842617805062894E-2</v>
      </c>
      <c r="AG754" s="82">
        <f>_xll.qlIndexFixing($X$21,$AB754,TRUE,_xll.ohTrigger(trigger))</f>
        <v>1.4842617805062894E-2</v>
      </c>
      <c r="AH754" s="43" t="e">
        <f>_xll.qlIndexFixing($X$6,$AB754,TRUE,trigger)</f>
        <v>#NUM!</v>
      </c>
      <c r="AI754" s="45" t="e">
        <f t="shared" si="37"/>
        <v>#NUM!</v>
      </c>
    </row>
    <row r="755" spans="27:35" x14ac:dyDescent="0.2">
      <c r="AA755" s="114" t="s">
        <v>87</v>
      </c>
      <c r="AB755" s="40">
        <f>_xll.qlInterestRateIndexFixingDate($X$21,AC755)</f>
        <v>44664</v>
      </c>
      <c r="AC755" s="40">
        <f>_xll.qlCalendarAdvance(calendar,$AC754,AA755,,,trigger)</f>
        <v>44670</v>
      </c>
      <c r="AD755" s="40">
        <f>_xll.qlInterestRateIndexMaturity($X$21,AC755,)</f>
        <v>44853</v>
      </c>
      <c r="AE755" s="43" t="e">
        <f>_xll.qlTenorBasisValue(TenorBasis6M,AC755,_xll.ohTrigger(trigger,$X$36))</f>
        <v>#NUM!</v>
      </c>
      <c r="AF755" s="82">
        <f t="shared" si="36"/>
        <v>1.4888479833173819E-2</v>
      </c>
      <c r="AG755" s="82">
        <f>_xll.qlIndexFixing($X$21,$AB755,TRUE,_xll.ohTrigger(trigger))</f>
        <v>1.4888479833173819E-2</v>
      </c>
      <c r="AH755" s="43" t="e">
        <f>_xll.qlIndexFixing($X$6,$AB755,TRUE,trigger)</f>
        <v>#NUM!</v>
      </c>
      <c r="AI755" s="45" t="e">
        <f t="shared" si="37"/>
        <v>#NUM!</v>
      </c>
    </row>
    <row r="756" spans="27:35" x14ac:dyDescent="0.2">
      <c r="AA756" s="114" t="s">
        <v>87</v>
      </c>
      <c r="AB756" s="40">
        <f>_xll.qlInterestRateIndexFixingDate($X$21,AC756)</f>
        <v>44673</v>
      </c>
      <c r="AC756" s="40">
        <f>_xll.qlCalendarAdvance(calendar,$AC755,AA756,,,trigger)</f>
        <v>44677</v>
      </c>
      <c r="AD756" s="40">
        <f>_xll.qlInterestRateIndexMaturity($X$21,AC756,)</f>
        <v>44860</v>
      </c>
      <c r="AE756" s="43" t="e">
        <f>_xll.qlTenorBasisValue(TenorBasis6M,AC756,_xll.ohTrigger(trigger,$X$36))</f>
        <v>#NUM!</v>
      </c>
      <c r="AF756" s="82">
        <f t="shared" si="36"/>
        <v>1.4934045291873093E-2</v>
      </c>
      <c r="AG756" s="82">
        <f>_xll.qlIndexFixing($X$21,$AB756,TRUE,_xll.ohTrigger(trigger))</f>
        <v>1.4934045291873093E-2</v>
      </c>
      <c r="AH756" s="43" t="e">
        <f>_xll.qlIndexFixing($X$6,$AB756,TRUE,trigger)</f>
        <v>#NUM!</v>
      </c>
      <c r="AI756" s="45" t="e">
        <f t="shared" si="37"/>
        <v>#NUM!</v>
      </c>
    </row>
    <row r="757" spans="27:35" x14ac:dyDescent="0.2">
      <c r="AA757" s="114" t="s">
        <v>87</v>
      </c>
      <c r="AB757" s="40">
        <f>_xll.qlInterestRateIndexFixingDate($X$21,AC757)</f>
        <v>44680</v>
      </c>
      <c r="AC757" s="40">
        <f>_xll.qlCalendarAdvance(calendar,$AC756,AA757,,,trigger)</f>
        <v>44684</v>
      </c>
      <c r="AD757" s="40">
        <f>_xll.qlInterestRateIndexMaturity($X$21,AC757,)</f>
        <v>44868</v>
      </c>
      <c r="AE757" s="43" t="e">
        <f>_xll.qlTenorBasisValue(TenorBasis6M,AC757,_xll.ohTrigger(trigger,$X$36))</f>
        <v>#NUM!</v>
      </c>
      <c r="AF757" s="82">
        <f t="shared" si="36"/>
        <v>1.4982758529459248E-2</v>
      </c>
      <c r="AG757" s="82">
        <f>_xll.qlIndexFixing($X$21,$AB757,TRUE,_xll.ohTrigger(trigger))</f>
        <v>1.4982758529459248E-2</v>
      </c>
      <c r="AH757" s="43" t="e">
        <f>_xll.qlIndexFixing($X$6,$AB757,TRUE,trigger)</f>
        <v>#NUM!</v>
      </c>
      <c r="AI757" s="45" t="e">
        <f t="shared" si="37"/>
        <v>#NUM!</v>
      </c>
    </row>
    <row r="758" spans="27:35" x14ac:dyDescent="0.2">
      <c r="AA758" s="114" t="s">
        <v>87</v>
      </c>
      <c r="AB758" s="40">
        <f>_xll.qlInterestRateIndexFixingDate($X$21,AC758)</f>
        <v>44687</v>
      </c>
      <c r="AC758" s="40">
        <f>_xll.qlCalendarAdvance(calendar,$AC757,AA758,,,trigger)</f>
        <v>44691</v>
      </c>
      <c r="AD758" s="40">
        <f>_xll.qlInterestRateIndexMaturity($X$21,AC758,)</f>
        <v>44875</v>
      </c>
      <c r="AE758" s="43" t="e">
        <f>_xll.qlTenorBasisValue(TenorBasis6M,AC758,_xll.ohTrigger(trigger,$X$36))</f>
        <v>#NUM!</v>
      </c>
      <c r="AF758" s="82">
        <f t="shared" si="36"/>
        <v>1.5027725306490731E-2</v>
      </c>
      <c r="AG758" s="82">
        <f>_xll.qlIndexFixing($X$21,$AB758,TRUE,_xll.ohTrigger(trigger))</f>
        <v>1.5027725306490731E-2</v>
      </c>
      <c r="AH758" s="43" t="e">
        <f>_xll.qlIndexFixing($X$6,$AB758,TRUE,trigger)</f>
        <v>#NUM!</v>
      </c>
      <c r="AI758" s="45" t="e">
        <f t="shared" si="37"/>
        <v>#NUM!</v>
      </c>
    </row>
    <row r="759" spans="27:35" x14ac:dyDescent="0.2">
      <c r="AA759" s="114" t="s">
        <v>87</v>
      </c>
      <c r="AB759" s="40">
        <f>_xll.qlInterestRateIndexFixingDate($X$21,AC759)</f>
        <v>44694</v>
      </c>
      <c r="AC759" s="40">
        <f>_xll.qlCalendarAdvance(calendar,$AC758,AA759,,,trigger)</f>
        <v>44698</v>
      </c>
      <c r="AD759" s="40">
        <f>_xll.qlInterestRateIndexMaturity($X$21,AC759,)</f>
        <v>44882</v>
      </c>
      <c r="AE759" s="43" t="e">
        <f>_xll.qlTenorBasisValue(TenorBasis6M,AC759,_xll.ohTrigger(trigger,$X$36))</f>
        <v>#NUM!</v>
      </c>
      <c r="AF759" s="82">
        <f t="shared" si="36"/>
        <v>1.507240788449573E-2</v>
      </c>
      <c r="AG759" s="82">
        <f>_xll.qlIndexFixing($X$21,$AB759,TRUE,_xll.ohTrigger(trigger))</f>
        <v>1.507240788449573E-2</v>
      </c>
      <c r="AH759" s="43" t="e">
        <f>_xll.qlIndexFixing($X$6,$AB759,TRUE,trigger)</f>
        <v>#NUM!</v>
      </c>
      <c r="AI759" s="45" t="e">
        <f t="shared" si="37"/>
        <v>#NUM!</v>
      </c>
    </row>
    <row r="760" spans="27:35" x14ac:dyDescent="0.2">
      <c r="AA760" s="114" t="s">
        <v>87</v>
      </c>
      <c r="AB760" s="40">
        <f>_xll.qlInterestRateIndexFixingDate($X$21,AC760)</f>
        <v>44701</v>
      </c>
      <c r="AC760" s="40">
        <f>_xll.qlCalendarAdvance(calendar,$AC759,AA760,,,trigger)</f>
        <v>44705</v>
      </c>
      <c r="AD760" s="40">
        <f>_xll.qlInterestRateIndexMaturity($X$21,AC760,)</f>
        <v>44889</v>
      </c>
      <c r="AE760" s="43" t="e">
        <f>_xll.qlTenorBasisValue(TenorBasis6M,AC760,_xll.ohTrigger(trigger,$X$36))</f>
        <v>#NUM!</v>
      </c>
      <c r="AF760" s="82">
        <f t="shared" si="36"/>
        <v>1.5116810217878871E-2</v>
      </c>
      <c r="AG760" s="82">
        <f>_xll.qlIndexFixing($X$21,$AB760,TRUE,_xll.ohTrigger(trigger))</f>
        <v>1.5116810217878871E-2</v>
      </c>
      <c r="AH760" s="43" t="e">
        <f>_xll.qlIndexFixing($X$6,$AB760,TRUE,trigger)</f>
        <v>#NUM!</v>
      </c>
      <c r="AI760" s="45" t="e">
        <f t="shared" si="37"/>
        <v>#NUM!</v>
      </c>
    </row>
    <row r="761" spans="27:35" x14ac:dyDescent="0.2">
      <c r="AA761" s="114" t="s">
        <v>87</v>
      </c>
      <c r="AB761" s="40">
        <f>_xll.qlInterestRateIndexFixingDate($X$21,AC761)</f>
        <v>44708</v>
      </c>
      <c r="AC761" s="40">
        <f>_xll.qlCalendarAdvance(calendar,$AC760,AA761,,,trigger)</f>
        <v>44712</v>
      </c>
      <c r="AD761" s="40">
        <f>_xll.qlInterestRateIndexMaturity($X$21,AC761,)</f>
        <v>44895</v>
      </c>
      <c r="AE761" s="43" t="e">
        <f>_xll.qlTenorBasisValue(TenorBasis6M,AC761,_xll.ohTrigger(trigger,$X$36))</f>
        <v>#NUM!</v>
      </c>
      <c r="AF761" s="82">
        <f t="shared" si="36"/>
        <v>1.5157563170456677E-2</v>
      </c>
      <c r="AG761" s="82">
        <f>_xll.qlIndexFixing($X$21,$AB761,TRUE,_xll.ohTrigger(trigger))</f>
        <v>1.5157563170456677E-2</v>
      </c>
      <c r="AH761" s="43" t="e">
        <f>_xll.qlIndexFixing($X$6,$AB761,TRUE,trigger)</f>
        <v>#NUM!</v>
      </c>
      <c r="AI761" s="45" t="e">
        <f t="shared" si="37"/>
        <v>#NUM!</v>
      </c>
    </row>
    <row r="762" spans="27:35" x14ac:dyDescent="0.2">
      <c r="AA762" s="114" t="s">
        <v>87</v>
      </c>
      <c r="AB762" s="40">
        <f>_xll.qlInterestRateIndexFixingDate($X$21,AC762)</f>
        <v>44715</v>
      </c>
      <c r="AC762" s="40">
        <f>_xll.qlCalendarAdvance(calendar,$AC761,AA762,,,trigger)</f>
        <v>44719</v>
      </c>
      <c r="AD762" s="40">
        <f>_xll.qlInterestRateIndexMaturity($X$21,AC762,)</f>
        <v>44902</v>
      </c>
      <c r="AE762" s="43" t="e">
        <f>_xll.qlTenorBasisValue(TenorBasis6M,AC762,_xll.ohTrigger(trigger,$X$36))</f>
        <v>#NUM!</v>
      </c>
      <c r="AF762" s="82">
        <f t="shared" si="36"/>
        <v>1.5201432695254223E-2</v>
      </c>
      <c r="AG762" s="82">
        <f>_xll.qlIndexFixing($X$21,$AB762,TRUE,_xll.ohTrigger(trigger))</f>
        <v>1.5201432695254223E-2</v>
      </c>
      <c r="AH762" s="43" t="e">
        <f>_xll.qlIndexFixing($X$6,$AB762,TRUE,trigger)</f>
        <v>#NUM!</v>
      </c>
      <c r="AI762" s="45" t="e">
        <f t="shared" si="37"/>
        <v>#NUM!</v>
      </c>
    </row>
    <row r="763" spans="27:35" x14ac:dyDescent="0.2">
      <c r="AA763" s="114" t="s">
        <v>87</v>
      </c>
      <c r="AB763" s="40">
        <f>_xll.qlInterestRateIndexFixingDate($X$21,AC763)</f>
        <v>44722</v>
      </c>
      <c r="AC763" s="40">
        <f>_xll.qlCalendarAdvance(calendar,$AC762,AA763,,,trigger)</f>
        <v>44726</v>
      </c>
      <c r="AD763" s="40">
        <f>_xll.qlInterestRateIndexMaturity($X$21,AC763,)</f>
        <v>44909</v>
      </c>
      <c r="AE763" s="43" t="e">
        <f>_xll.qlTenorBasisValue(TenorBasis6M,AC763,_xll.ohTrigger(trigger,$X$36))</f>
        <v>#NUM!</v>
      </c>
      <c r="AF763" s="82">
        <f t="shared" si="36"/>
        <v>1.524503348265659E-2</v>
      </c>
      <c r="AG763" s="82">
        <f>_xll.qlIndexFixing($X$21,$AB763,TRUE,_xll.ohTrigger(trigger))</f>
        <v>1.524503348265659E-2</v>
      </c>
      <c r="AH763" s="43" t="e">
        <f>_xll.qlIndexFixing($X$6,$AB763,TRUE,trigger)</f>
        <v>#NUM!</v>
      </c>
      <c r="AI763" s="45" t="e">
        <f t="shared" si="37"/>
        <v>#NUM!</v>
      </c>
    </row>
    <row r="764" spans="27:35" x14ac:dyDescent="0.2">
      <c r="AA764" s="114" t="s">
        <v>87</v>
      </c>
      <c r="AB764" s="40">
        <f>_xll.qlInterestRateIndexFixingDate($X$21,AC764)</f>
        <v>44729</v>
      </c>
      <c r="AC764" s="40">
        <f>_xll.qlCalendarAdvance(calendar,$AC763,AA764,,,trigger)</f>
        <v>44733</v>
      </c>
      <c r="AD764" s="40">
        <f>_xll.qlInterestRateIndexMaturity($X$21,AC764,)</f>
        <v>44916</v>
      </c>
      <c r="AE764" s="43" t="e">
        <f>_xll.qlTenorBasisValue(TenorBasis6M,AC764,_xll.ohTrigger(trigger,$X$36))</f>
        <v>#NUM!</v>
      </c>
      <c r="AF764" s="82">
        <f t="shared" si="36"/>
        <v>1.5288369510557204E-2</v>
      </c>
      <c r="AG764" s="82">
        <f>_xll.qlIndexFixing($X$21,$AB764,TRUE,_xll.ohTrigger(trigger))</f>
        <v>1.5288369510557204E-2</v>
      </c>
      <c r="AH764" s="43" t="e">
        <f>_xll.qlIndexFixing($X$6,$AB764,TRUE,trigger)</f>
        <v>#NUM!</v>
      </c>
      <c r="AI764" s="45" t="e">
        <f t="shared" si="37"/>
        <v>#NUM!</v>
      </c>
    </row>
    <row r="765" spans="27:35" x14ac:dyDescent="0.2">
      <c r="AA765" s="114" t="s">
        <v>87</v>
      </c>
      <c r="AB765" s="40">
        <f>_xll.qlInterestRateIndexFixingDate($X$21,AC765)</f>
        <v>44736</v>
      </c>
      <c r="AC765" s="40">
        <f>_xll.qlCalendarAdvance(calendar,$AC764,AA765,,,trigger)</f>
        <v>44740</v>
      </c>
      <c r="AD765" s="40">
        <f>_xll.qlInterestRateIndexMaturity($X$21,AC765,)</f>
        <v>44923</v>
      </c>
      <c r="AE765" s="43" t="e">
        <f>_xll.qlTenorBasisValue(TenorBasis6M,AC765,_xll.ohTrigger(trigger,$X$36))</f>
        <v>#NUM!</v>
      </c>
      <c r="AF765" s="82">
        <f t="shared" si="36"/>
        <v>1.5331444757306826E-2</v>
      </c>
      <c r="AG765" s="82">
        <f>_xll.qlIndexFixing($X$21,$AB765,TRUE,_xll.ohTrigger(trigger))</f>
        <v>1.5331444757306826E-2</v>
      </c>
      <c r="AH765" s="43" t="e">
        <f>_xll.qlIndexFixing($X$6,$AB765,TRUE,trigger)</f>
        <v>#NUM!</v>
      </c>
      <c r="AI765" s="45" t="e">
        <f t="shared" si="37"/>
        <v>#NUM!</v>
      </c>
    </row>
    <row r="766" spans="27:35" x14ac:dyDescent="0.2">
      <c r="AA766" s="114" t="s">
        <v>87</v>
      </c>
      <c r="AB766" s="40">
        <f>_xll.qlInterestRateIndexFixingDate($X$21,AC766)</f>
        <v>44743</v>
      </c>
      <c r="AC766" s="40">
        <f>_xll.qlCalendarAdvance(calendar,$AC765,AA766,,,trigger)</f>
        <v>44747</v>
      </c>
      <c r="AD766" s="40">
        <f>_xll.qlInterestRateIndexMaturity($X$21,AC766,)</f>
        <v>44931</v>
      </c>
      <c r="AE766" s="43" t="e">
        <f>_xll.qlTenorBasisValue(TenorBasis6M,AC766,_xll.ohTrigger(trigger,$X$36))</f>
        <v>#NUM!</v>
      </c>
      <c r="AF766" s="82">
        <f t="shared" si="36"/>
        <v>1.5377560587418123E-2</v>
      </c>
      <c r="AG766" s="82">
        <f>_xll.qlIndexFixing($X$21,$AB766,TRUE,_xll.ohTrigger(trigger))</f>
        <v>1.5377560587418123E-2</v>
      </c>
      <c r="AH766" s="43" t="e">
        <f>_xll.qlIndexFixing($X$6,$AB766,TRUE,trigger)</f>
        <v>#NUM!</v>
      </c>
      <c r="AI766" s="45" t="e">
        <f t="shared" si="37"/>
        <v>#NUM!</v>
      </c>
    </row>
    <row r="767" spans="27:35" x14ac:dyDescent="0.2">
      <c r="AA767" s="114" t="s">
        <v>87</v>
      </c>
      <c r="AB767" s="40">
        <f>_xll.qlInterestRateIndexFixingDate($X$21,AC767)</f>
        <v>44750</v>
      </c>
      <c r="AC767" s="40">
        <f>_xll.qlCalendarAdvance(calendar,$AC766,AA767,,,trigger)</f>
        <v>44754</v>
      </c>
      <c r="AD767" s="40">
        <f>_xll.qlInterestRateIndexMaturity($X$21,AC767,)</f>
        <v>44938</v>
      </c>
      <c r="AE767" s="43" t="e">
        <f>_xll.qlTenorBasisValue(TenorBasis6M,AC767,_xll.ohTrigger(trigger,$X$36))</f>
        <v>#NUM!</v>
      </c>
      <c r="AF767" s="82">
        <f t="shared" si="36"/>
        <v>1.5420111971302809E-2</v>
      </c>
      <c r="AG767" s="82">
        <f>_xll.qlIndexFixing($X$21,$AB767,TRUE,_xll.ohTrigger(trigger))</f>
        <v>1.5420111971302809E-2</v>
      </c>
      <c r="AH767" s="43" t="e">
        <f>_xll.qlIndexFixing($X$6,$AB767,TRUE,trigger)</f>
        <v>#NUM!</v>
      </c>
      <c r="AI767" s="45" t="e">
        <f t="shared" si="37"/>
        <v>#NUM!</v>
      </c>
    </row>
    <row r="768" spans="27:35" x14ac:dyDescent="0.2">
      <c r="AA768" s="114" t="s">
        <v>87</v>
      </c>
      <c r="AB768" s="40">
        <f>_xll.qlInterestRateIndexFixingDate($X$21,AC768)</f>
        <v>44757</v>
      </c>
      <c r="AC768" s="40">
        <f>_xll.qlCalendarAdvance(calendar,$AC767,AA768,,,trigger)</f>
        <v>44761</v>
      </c>
      <c r="AD768" s="40">
        <f>_xll.qlInterestRateIndexMaturity($X$21,AC768,)</f>
        <v>44945</v>
      </c>
      <c r="AE768" s="43" t="e">
        <f>_xll.qlTenorBasisValue(TenorBasis6M,AC768,_xll.ohTrigger(trigger,$X$36))</f>
        <v>#NUM!</v>
      </c>
      <c r="AF768" s="82">
        <f t="shared" si="36"/>
        <v>1.5462414762576652E-2</v>
      </c>
      <c r="AG768" s="82">
        <f>_xll.qlIndexFixing($X$21,$AB768,TRUE,_xll.ohTrigger(trigger))</f>
        <v>1.5462414762576652E-2</v>
      </c>
      <c r="AH768" s="43" t="e">
        <f>_xll.qlIndexFixing($X$6,$AB768,TRUE,trigger)</f>
        <v>#NUM!</v>
      </c>
      <c r="AI768" s="45" t="e">
        <f t="shared" si="37"/>
        <v>#NUM!</v>
      </c>
    </row>
    <row r="769" spans="27:35" x14ac:dyDescent="0.2">
      <c r="AA769" s="114" t="s">
        <v>87</v>
      </c>
      <c r="AB769" s="40">
        <f>_xll.qlInterestRateIndexFixingDate($X$21,AC769)</f>
        <v>44764</v>
      </c>
      <c r="AC769" s="40">
        <f>_xll.qlCalendarAdvance(calendar,$AC768,AA769,,,trigger)</f>
        <v>44768</v>
      </c>
      <c r="AD769" s="40">
        <f>_xll.qlInterestRateIndexMaturity($X$21,AC769,)</f>
        <v>44952</v>
      </c>
      <c r="AE769" s="43" t="e">
        <f>_xll.qlTenorBasisValue(TenorBasis6M,AC769,_xll.ohTrigger(trigger,$X$36))</f>
        <v>#NUM!</v>
      </c>
      <c r="AF769" s="82">
        <f t="shared" si="36"/>
        <v>1.5504472919758814E-2</v>
      </c>
      <c r="AG769" s="82">
        <f>_xll.qlIndexFixing($X$21,$AB769,TRUE,_xll.ohTrigger(trigger))</f>
        <v>1.5504472919758814E-2</v>
      </c>
      <c r="AH769" s="43" t="e">
        <f>_xll.qlIndexFixing($X$6,$AB769,TRUE,trigger)</f>
        <v>#NUM!</v>
      </c>
      <c r="AI769" s="45" t="e">
        <f t="shared" si="37"/>
        <v>#NUM!</v>
      </c>
    </row>
    <row r="770" spans="27:35" x14ac:dyDescent="0.2">
      <c r="AA770" s="114" t="s">
        <v>87</v>
      </c>
      <c r="AB770" s="40">
        <f>_xll.qlInterestRateIndexFixingDate($X$21,AC770)</f>
        <v>44771</v>
      </c>
      <c r="AC770" s="40">
        <f>_xll.qlCalendarAdvance(calendar,$AC769,AA770,,,trigger)</f>
        <v>44775</v>
      </c>
      <c r="AD770" s="40">
        <f>_xll.qlInterestRateIndexMaturity($X$21,AC770,)</f>
        <v>44959</v>
      </c>
      <c r="AE770" s="43" t="e">
        <f>_xll.qlTenorBasisValue(TenorBasis6M,AC770,_xll.ohTrigger(trigger,$X$36))</f>
        <v>#NUM!</v>
      </c>
      <c r="AF770" s="82">
        <f t="shared" si="36"/>
        <v>1.5546290401796815E-2</v>
      </c>
      <c r="AG770" s="82">
        <f>_xll.qlIndexFixing($X$21,$AB770,TRUE,_xll.ohTrigger(trigger))</f>
        <v>1.5546290401796815E-2</v>
      </c>
      <c r="AH770" s="43" t="e">
        <f>_xll.qlIndexFixing($X$6,$AB770,TRUE,trigger)</f>
        <v>#NUM!</v>
      </c>
      <c r="AI770" s="45" t="e">
        <f t="shared" si="37"/>
        <v>#NUM!</v>
      </c>
    </row>
    <row r="771" spans="27:35" x14ac:dyDescent="0.2">
      <c r="AA771" s="114" t="s">
        <v>87</v>
      </c>
      <c r="AB771" s="40">
        <f>_xll.qlInterestRateIndexFixingDate($X$21,AC771)</f>
        <v>44778</v>
      </c>
      <c r="AC771" s="40">
        <f>_xll.qlCalendarAdvance(calendar,$AC770,AA771,,,trigger)</f>
        <v>44782</v>
      </c>
      <c r="AD771" s="40">
        <f>_xll.qlInterestRateIndexMaturity($X$21,AC771,)</f>
        <v>44966</v>
      </c>
      <c r="AE771" s="43" t="e">
        <f>_xll.qlTenorBasisValue(TenorBasis6M,AC771,_xll.ohTrigger(trigger,$X$36))</f>
        <v>#NUM!</v>
      </c>
      <c r="AF771" s="82">
        <f t="shared" si="36"/>
        <v>1.5587871168066526E-2</v>
      </c>
      <c r="AG771" s="82">
        <f>_xll.qlIndexFixing($X$21,$AB771,TRUE,_xll.ohTrigger(trigger))</f>
        <v>1.5587871168066526E-2</v>
      </c>
      <c r="AH771" s="43" t="e">
        <f>_xll.qlIndexFixing($X$6,$AB771,TRUE,trigger)</f>
        <v>#NUM!</v>
      </c>
      <c r="AI771" s="45" t="e">
        <f t="shared" si="37"/>
        <v>#NUM!</v>
      </c>
    </row>
    <row r="772" spans="27:35" x14ac:dyDescent="0.2">
      <c r="AA772" s="114" t="s">
        <v>87</v>
      </c>
      <c r="AB772" s="40">
        <f>_xll.qlInterestRateIndexFixingDate($X$21,AC772)</f>
        <v>44785</v>
      </c>
      <c r="AC772" s="40">
        <f>_xll.qlCalendarAdvance(calendar,$AC771,AA772,,,trigger)</f>
        <v>44789</v>
      </c>
      <c r="AD772" s="40">
        <f>_xll.qlInterestRateIndexMaturity($X$21,AC772,)</f>
        <v>44973</v>
      </c>
      <c r="AE772" s="43" t="e">
        <f>_xll.qlTenorBasisValue(TenorBasis6M,AC772,_xll.ohTrigger(trigger,$X$36))</f>
        <v>#NUM!</v>
      </c>
      <c r="AF772" s="82">
        <f t="shared" ref="AF772:AF835" si="38">AG772</f>
        <v>1.5629219178365215E-2</v>
      </c>
      <c r="AG772" s="82">
        <f>_xll.qlIndexFixing($X$21,$AB772,TRUE,_xll.ohTrigger(trigger))</f>
        <v>1.5629219178365215E-2</v>
      </c>
      <c r="AH772" s="43" t="e">
        <f>_xll.qlIndexFixing($X$6,$AB772,TRUE,trigger)</f>
        <v>#NUM!</v>
      </c>
      <c r="AI772" s="45" t="e">
        <f t="shared" si="37"/>
        <v>#NUM!</v>
      </c>
    </row>
    <row r="773" spans="27:35" x14ac:dyDescent="0.2">
      <c r="AA773" s="114" t="s">
        <v>87</v>
      </c>
      <c r="AB773" s="40">
        <f>_xll.qlInterestRateIndexFixingDate($X$21,AC773)</f>
        <v>44792</v>
      </c>
      <c r="AC773" s="40">
        <f>_xll.qlCalendarAdvance(calendar,$AC772,AA773,,,trigger)</f>
        <v>44796</v>
      </c>
      <c r="AD773" s="40">
        <f>_xll.qlInterestRateIndexMaturity($X$21,AC773,)</f>
        <v>44980</v>
      </c>
      <c r="AE773" s="43" t="e">
        <f>_xll.qlTenorBasisValue(TenorBasis6M,AC773,_xll.ohTrigger(trigger,$X$36))</f>
        <v>#NUM!</v>
      </c>
      <c r="AF773" s="82">
        <f t="shared" si="38"/>
        <v>1.5670338392905048E-2</v>
      </c>
      <c r="AG773" s="82">
        <f>_xll.qlIndexFixing($X$21,$AB773,TRUE,_xll.ohTrigger(trigger))</f>
        <v>1.5670338392905048E-2</v>
      </c>
      <c r="AH773" s="43" t="e">
        <f>_xll.qlIndexFixing($X$6,$AB773,TRUE,trigger)</f>
        <v>#NUM!</v>
      </c>
      <c r="AI773" s="45" t="e">
        <f t="shared" si="37"/>
        <v>#NUM!</v>
      </c>
    </row>
    <row r="774" spans="27:35" x14ac:dyDescent="0.2">
      <c r="AA774" s="114" t="s">
        <v>87</v>
      </c>
      <c r="AB774" s="40">
        <f>_xll.qlInterestRateIndexFixingDate($X$21,AC774)</f>
        <v>44799</v>
      </c>
      <c r="AC774" s="40">
        <f>_xll.qlCalendarAdvance(calendar,$AC773,AA774,,,trigger)</f>
        <v>44803</v>
      </c>
      <c r="AD774" s="40">
        <f>_xll.qlInterestRateIndexMaturity($X$21,AC774,)</f>
        <v>44985</v>
      </c>
      <c r="AE774" s="43" t="e">
        <f>_xll.qlTenorBasisValue(TenorBasis6M,AC774,_xll.ohTrigger(trigger,$X$36))</f>
        <v>#NUM!</v>
      </c>
      <c r="AF774" s="82">
        <f t="shared" si="38"/>
        <v>1.5704853054704114E-2</v>
      </c>
      <c r="AG774" s="82">
        <f>_xll.qlIndexFixing($X$21,$AB774,TRUE,_xll.ohTrigger(trigger))</f>
        <v>1.5704853054704114E-2</v>
      </c>
      <c r="AH774" s="43" t="e">
        <f>_xll.qlIndexFixing($X$6,$AB774,TRUE,trigger)</f>
        <v>#NUM!</v>
      </c>
      <c r="AI774" s="45" t="e">
        <f t="shared" si="37"/>
        <v>#NUM!</v>
      </c>
    </row>
    <row r="775" spans="27:35" x14ac:dyDescent="0.2">
      <c r="AA775" s="114" t="s">
        <v>87</v>
      </c>
      <c r="AB775" s="40">
        <f>_xll.qlInterestRateIndexFixingDate($X$21,AC775)</f>
        <v>44806</v>
      </c>
      <c r="AC775" s="40">
        <f>_xll.qlCalendarAdvance(calendar,$AC774,AA775,,,trigger)</f>
        <v>44810</v>
      </c>
      <c r="AD775" s="40">
        <f>_xll.qlInterestRateIndexMaturity($X$21,AC775,)</f>
        <v>44991</v>
      </c>
      <c r="AE775" s="43" t="e">
        <f>_xll.qlTenorBasisValue(TenorBasis6M,AC775,_xll.ohTrigger(trigger,$X$36))</f>
        <v>#NUM!</v>
      </c>
      <c r="AF775" s="82">
        <f t="shared" si="38"/>
        <v>1.574237353433941E-2</v>
      </c>
      <c r="AG775" s="82">
        <f>_xll.qlIndexFixing($X$21,$AB775,TRUE,_xll.ohTrigger(trigger))</f>
        <v>1.574237353433941E-2</v>
      </c>
      <c r="AH775" s="43" t="e">
        <f>_xll.qlIndexFixing($X$6,$AB775,TRUE,trigger)</f>
        <v>#NUM!</v>
      </c>
      <c r="AI775" s="45" t="e">
        <f t="shared" si="37"/>
        <v>#NUM!</v>
      </c>
    </row>
    <row r="776" spans="27:35" x14ac:dyDescent="0.2">
      <c r="AA776" s="114" t="s">
        <v>87</v>
      </c>
      <c r="AB776" s="40">
        <f>_xll.qlInterestRateIndexFixingDate($X$21,AC776)</f>
        <v>44813</v>
      </c>
      <c r="AC776" s="40">
        <f>_xll.qlCalendarAdvance(calendar,$AC775,AA776,,,trigger)</f>
        <v>44817</v>
      </c>
      <c r="AD776" s="40">
        <f>_xll.qlInterestRateIndexMaturity($X$21,AC776,)</f>
        <v>44998</v>
      </c>
      <c r="AE776" s="43" t="e">
        <f>_xll.qlTenorBasisValue(TenorBasis6M,AC776,_xll.ohTrigger(trigger,$X$36))</f>
        <v>#NUM!</v>
      </c>
      <c r="AF776" s="82">
        <f t="shared" si="38"/>
        <v>1.5782868403272421E-2</v>
      </c>
      <c r="AG776" s="82">
        <f>_xll.qlIndexFixing($X$21,$AB776,TRUE,_xll.ohTrigger(trigger))</f>
        <v>1.5782868403272421E-2</v>
      </c>
      <c r="AH776" s="43" t="e">
        <f>_xll.qlIndexFixing($X$6,$AB776,TRUE,trigger)</f>
        <v>#NUM!</v>
      </c>
      <c r="AI776" s="45" t="e">
        <f t="shared" si="37"/>
        <v>#NUM!</v>
      </c>
    </row>
    <row r="777" spans="27:35" x14ac:dyDescent="0.2">
      <c r="AA777" s="114" t="s">
        <v>87</v>
      </c>
      <c r="AB777" s="40">
        <f>_xll.qlInterestRateIndexFixingDate($X$21,AC777)</f>
        <v>44820</v>
      </c>
      <c r="AC777" s="40">
        <f>_xll.qlCalendarAdvance(calendar,$AC776,AA777,,,trigger)</f>
        <v>44824</v>
      </c>
      <c r="AD777" s="40">
        <f>_xll.qlInterestRateIndexMaturity($X$21,AC777,)</f>
        <v>45005</v>
      </c>
      <c r="AE777" s="43" t="e">
        <f>_xll.qlTenorBasisValue(TenorBasis6M,AC777,_xll.ohTrigger(trigger,$X$36))</f>
        <v>#NUM!</v>
      </c>
      <c r="AF777" s="82">
        <f t="shared" si="38"/>
        <v>1.5823150150264562E-2</v>
      </c>
      <c r="AG777" s="82">
        <f>_xll.qlIndexFixing($X$21,$AB777,TRUE,_xll.ohTrigger(trigger))</f>
        <v>1.5823150150264562E-2</v>
      </c>
      <c r="AH777" s="43" t="e">
        <f>_xll.qlIndexFixing($X$6,$AB777,TRUE,trigger)</f>
        <v>#NUM!</v>
      </c>
      <c r="AI777" s="45" t="e">
        <f t="shared" si="37"/>
        <v>#NUM!</v>
      </c>
    </row>
    <row r="778" spans="27:35" x14ac:dyDescent="0.2">
      <c r="AA778" s="114" t="s">
        <v>87</v>
      </c>
      <c r="AB778" s="40">
        <f>_xll.qlInterestRateIndexFixingDate($X$21,AC778)</f>
        <v>44827</v>
      </c>
      <c r="AC778" s="40">
        <f>_xll.qlCalendarAdvance(calendar,$AC777,AA778,,,trigger)</f>
        <v>44831</v>
      </c>
      <c r="AD778" s="40">
        <f>_xll.qlInterestRateIndexMaturity($X$21,AC778,)</f>
        <v>45012</v>
      </c>
      <c r="AE778" s="43" t="e">
        <f>_xll.qlTenorBasisValue(TenorBasis6M,AC778,_xll.ohTrigger(trigger,$X$36))</f>
        <v>#NUM!</v>
      </c>
      <c r="AF778" s="82">
        <f t="shared" si="38"/>
        <v>1.5863222803072972E-2</v>
      </c>
      <c r="AG778" s="82">
        <f>_xll.qlIndexFixing($X$21,$AB778,TRUE,_xll.ohTrigger(trigger))</f>
        <v>1.5863222803072972E-2</v>
      </c>
      <c r="AH778" s="43" t="e">
        <f>_xll.qlIndexFixing($X$6,$AB778,TRUE,trigger)</f>
        <v>#NUM!</v>
      </c>
      <c r="AI778" s="45" t="e">
        <f t="shared" si="37"/>
        <v>#NUM!</v>
      </c>
    </row>
    <row r="779" spans="27:35" x14ac:dyDescent="0.2">
      <c r="AA779" s="114" t="s">
        <v>87</v>
      </c>
      <c r="AB779" s="40">
        <f>_xll.qlInterestRateIndexFixingDate($X$21,AC779)</f>
        <v>44834</v>
      </c>
      <c r="AC779" s="40">
        <f>_xll.qlCalendarAdvance(calendar,$AC778,AA779,,,trigger)</f>
        <v>44838</v>
      </c>
      <c r="AD779" s="40">
        <f>_xll.qlInterestRateIndexMaturity($X$21,AC779,)</f>
        <v>45020</v>
      </c>
      <c r="AE779" s="43" t="e">
        <f>_xll.qlTenorBasisValue(TenorBasis6M,AC779,_xll.ohTrigger(trigger,$X$36))</f>
        <v>#NUM!</v>
      </c>
      <c r="AF779" s="82">
        <f t="shared" si="38"/>
        <v>1.5906218307212516E-2</v>
      </c>
      <c r="AG779" s="82">
        <f>_xll.qlIndexFixing($X$21,$AB779,TRUE,_xll.ohTrigger(trigger))</f>
        <v>1.5906218307212516E-2</v>
      </c>
      <c r="AH779" s="43" t="e">
        <f>_xll.qlIndexFixing($X$6,$AB779,TRUE,trigger)</f>
        <v>#NUM!</v>
      </c>
      <c r="AI779" s="45" t="e">
        <f t="shared" si="37"/>
        <v>#NUM!</v>
      </c>
    </row>
    <row r="780" spans="27:35" x14ac:dyDescent="0.2">
      <c r="AA780" s="114" t="s">
        <v>87</v>
      </c>
      <c r="AB780" s="40">
        <f>_xll.qlInterestRateIndexFixingDate($X$21,AC780)</f>
        <v>44841</v>
      </c>
      <c r="AC780" s="40">
        <f>_xll.qlCalendarAdvance(calendar,$AC779,AA780,,,trigger)</f>
        <v>44845</v>
      </c>
      <c r="AD780" s="40">
        <f>_xll.qlInterestRateIndexMaturity($X$21,AC780,)</f>
        <v>45027</v>
      </c>
      <c r="AE780" s="43" t="e">
        <f>_xll.qlTenorBasisValue(TenorBasis6M,AC780,_xll.ohTrigger(trigger,$X$36))</f>
        <v>#NUM!</v>
      </c>
      <c r="AF780" s="82">
        <f t="shared" si="38"/>
        <v>1.5945871197544211E-2</v>
      </c>
      <c r="AG780" s="82">
        <f>_xll.qlIndexFixing($X$21,$AB780,TRUE,_xll.ohTrigger(trigger))</f>
        <v>1.5945871197544211E-2</v>
      </c>
      <c r="AH780" s="43" t="e">
        <f>_xll.qlIndexFixing($X$6,$AB780,TRUE,trigger)</f>
        <v>#NUM!</v>
      </c>
      <c r="AI780" s="45" t="e">
        <f t="shared" si="37"/>
        <v>#NUM!</v>
      </c>
    </row>
    <row r="781" spans="27:35" x14ac:dyDescent="0.2">
      <c r="AA781" s="114" t="s">
        <v>87</v>
      </c>
      <c r="AB781" s="40">
        <f>_xll.qlInterestRateIndexFixingDate($X$21,AC781)</f>
        <v>44848</v>
      </c>
      <c r="AC781" s="40">
        <f>_xll.qlCalendarAdvance(calendar,$AC780,AA781,,,trigger)</f>
        <v>44852</v>
      </c>
      <c r="AD781" s="40">
        <f>_xll.qlInterestRateIndexMaturity($X$21,AC781,)</f>
        <v>45034</v>
      </c>
      <c r="AE781" s="43" t="e">
        <f>_xll.qlTenorBasisValue(TenorBasis6M,AC781,_xll.ohTrigger(trigger,$X$36))</f>
        <v>#NUM!</v>
      </c>
      <c r="AF781" s="82">
        <f t="shared" si="38"/>
        <v>1.5985322455667389E-2</v>
      </c>
      <c r="AG781" s="82">
        <f>_xll.qlIndexFixing($X$21,$AB781,TRUE,_xll.ohTrigger(trigger))</f>
        <v>1.5985322455667389E-2</v>
      </c>
      <c r="AH781" s="43" t="e">
        <f>_xll.qlIndexFixing($X$6,$AB781,TRUE,trigger)</f>
        <v>#NUM!</v>
      </c>
      <c r="AI781" s="45" t="e">
        <f t="shared" si="37"/>
        <v>#NUM!</v>
      </c>
    </row>
    <row r="782" spans="27:35" x14ac:dyDescent="0.2">
      <c r="AA782" s="114" t="s">
        <v>87</v>
      </c>
      <c r="AB782" s="40">
        <f>_xll.qlInterestRateIndexFixingDate($X$21,AC782)</f>
        <v>44855</v>
      </c>
      <c r="AC782" s="40">
        <f>_xll.qlCalendarAdvance(calendar,$AC781,AA782,,,trigger)</f>
        <v>44859</v>
      </c>
      <c r="AD782" s="40">
        <f>_xll.qlInterestRateIndexMaturity($X$21,AC782,)</f>
        <v>45041</v>
      </c>
      <c r="AE782" s="43" t="e">
        <f>_xll.qlTenorBasisValue(TenorBasis6M,AC782,_xll.ohTrigger(trigger,$X$36))</f>
        <v>#NUM!</v>
      </c>
      <c r="AF782" s="82">
        <f t="shared" si="38"/>
        <v>1.6024572069582868E-2</v>
      </c>
      <c r="AG782" s="82">
        <f>_xll.qlIndexFixing($X$21,$AB782,TRUE,_xll.ohTrigger(trigger))</f>
        <v>1.6024572069582868E-2</v>
      </c>
      <c r="AH782" s="43" t="e">
        <f>_xll.qlIndexFixing($X$6,$AB782,TRUE,trigger)</f>
        <v>#NUM!</v>
      </c>
      <c r="AI782" s="45" t="e">
        <f t="shared" si="37"/>
        <v>#NUM!</v>
      </c>
    </row>
    <row r="783" spans="27:35" x14ac:dyDescent="0.2">
      <c r="AA783" s="114" t="s">
        <v>87</v>
      </c>
      <c r="AB783" s="40">
        <f>_xll.qlInterestRateIndexFixingDate($X$21,AC783)</f>
        <v>44862</v>
      </c>
      <c r="AC783" s="40">
        <f>_xll.qlCalendarAdvance(calendar,$AC782,AA783,,,trigger)</f>
        <v>44866</v>
      </c>
      <c r="AD783" s="40">
        <f>_xll.qlInterestRateIndexMaturity($X$21,AC783,)</f>
        <v>45048</v>
      </c>
      <c r="AE783" s="43" t="e">
        <f>_xll.qlTenorBasisValue(TenorBasis6M,AC783,_xll.ohTrigger(trigger,$X$36))</f>
        <v>#NUM!</v>
      </c>
      <c r="AF783" s="82">
        <f t="shared" si="38"/>
        <v>1.6063620027352496E-2</v>
      </c>
      <c r="AG783" s="82">
        <f>_xll.qlIndexFixing($X$21,$AB783,TRUE,_xll.ohTrigger(trigger))</f>
        <v>1.6063620027352496E-2</v>
      </c>
      <c r="AH783" s="43" t="e">
        <f>_xll.qlIndexFixing($X$6,$AB783,TRUE,trigger)</f>
        <v>#NUM!</v>
      </c>
      <c r="AI783" s="45" t="e">
        <f t="shared" si="37"/>
        <v>#NUM!</v>
      </c>
    </row>
    <row r="784" spans="27:35" x14ac:dyDescent="0.2">
      <c r="AA784" s="114" t="s">
        <v>87</v>
      </c>
      <c r="AB784" s="40">
        <f>_xll.qlInterestRateIndexFixingDate($X$21,AC784)</f>
        <v>44869</v>
      </c>
      <c r="AC784" s="40">
        <f>_xll.qlCalendarAdvance(calendar,$AC783,AA784,,,trigger)</f>
        <v>44873</v>
      </c>
      <c r="AD784" s="40">
        <f>_xll.qlInterestRateIndexMaturity($X$21,AC784,)</f>
        <v>45054</v>
      </c>
      <c r="AE784" s="43" t="e">
        <f>_xll.qlTenorBasisValue(TenorBasis6M,AC784,_xll.ohTrigger(trigger,$X$36))</f>
        <v>#NUM!</v>
      </c>
      <c r="AF784" s="82">
        <f t="shared" si="38"/>
        <v>1.6099401730761794E-2</v>
      </c>
      <c r="AG784" s="82">
        <f>_xll.qlIndexFixing($X$21,$AB784,TRUE,_xll.ohTrigger(trigger))</f>
        <v>1.6099401730761794E-2</v>
      </c>
      <c r="AH784" s="43" t="e">
        <f>_xll.qlIndexFixing($X$6,$AB784,TRUE,trigger)</f>
        <v>#NUM!</v>
      </c>
      <c r="AI784" s="45" t="e">
        <f t="shared" si="37"/>
        <v>#NUM!</v>
      </c>
    </row>
    <row r="785" spans="27:35" x14ac:dyDescent="0.2">
      <c r="AA785" s="114" t="s">
        <v>87</v>
      </c>
      <c r="AB785" s="40">
        <f>_xll.qlInterestRateIndexFixingDate($X$21,AC785)</f>
        <v>44876</v>
      </c>
      <c r="AC785" s="40">
        <f>_xll.qlCalendarAdvance(calendar,$AC784,AA785,,,trigger)</f>
        <v>44880</v>
      </c>
      <c r="AD785" s="40">
        <f>_xll.qlInterestRateIndexMaturity($X$21,AC785,)</f>
        <v>45061</v>
      </c>
      <c r="AE785" s="43" t="e">
        <f>_xll.qlTenorBasisValue(TenorBasis6M,AC785,_xll.ohTrigger(trigger,$X$36))</f>
        <v>#NUM!</v>
      </c>
      <c r="AF785" s="82">
        <f t="shared" si="38"/>
        <v>1.6138059024061051E-2</v>
      </c>
      <c r="AG785" s="82">
        <f>_xll.qlIndexFixing($X$21,$AB785,TRUE,_xll.ohTrigger(trigger))</f>
        <v>1.6138059024061051E-2</v>
      </c>
      <c r="AH785" s="43" t="e">
        <f>_xll.qlIndexFixing($X$6,$AB785,TRUE,trigger)</f>
        <v>#NUM!</v>
      </c>
      <c r="AI785" s="45" t="e">
        <f t="shared" si="37"/>
        <v>#NUM!</v>
      </c>
    </row>
    <row r="786" spans="27:35" x14ac:dyDescent="0.2">
      <c r="AA786" s="114" t="s">
        <v>87</v>
      </c>
      <c r="AB786" s="40">
        <f>_xll.qlInterestRateIndexFixingDate($X$21,AC786)</f>
        <v>44883</v>
      </c>
      <c r="AC786" s="40">
        <f>_xll.qlCalendarAdvance(calendar,$AC785,AA786,,,trigger)</f>
        <v>44887</v>
      </c>
      <c r="AD786" s="40">
        <f>_xll.qlInterestRateIndexMaturity($X$21,AC786,)</f>
        <v>45068</v>
      </c>
      <c r="AE786" s="43" t="e">
        <f>_xll.qlTenorBasisValue(TenorBasis6M,AC786,_xll.ohTrigger(trigger,$X$36))</f>
        <v>#NUM!</v>
      </c>
      <c r="AF786" s="82">
        <f t="shared" si="38"/>
        <v>1.6176514631506874E-2</v>
      </c>
      <c r="AG786" s="82">
        <f>_xll.qlIndexFixing($X$21,$AB786,TRUE,_xll.ohTrigger(trigger))</f>
        <v>1.6176514631506874E-2</v>
      </c>
      <c r="AH786" s="43" t="e">
        <f>_xll.qlIndexFixing($X$6,$AB786,TRUE,trigger)</f>
        <v>#NUM!</v>
      </c>
      <c r="AI786" s="45" t="e">
        <f t="shared" si="37"/>
        <v>#NUM!</v>
      </c>
    </row>
    <row r="787" spans="27:35" x14ac:dyDescent="0.2">
      <c r="AA787" s="114" t="s">
        <v>87</v>
      </c>
      <c r="AB787" s="40">
        <f>_xll.qlInterestRateIndexFixingDate($X$21,AC787)</f>
        <v>44890</v>
      </c>
      <c r="AC787" s="40">
        <f>_xll.qlCalendarAdvance(calendar,$AC786,AA787,,,trigger)</f>
        <v>44894</v>
      </c>
      <c r="AD787" s="40">
        <f>_xll.qlInterestRateIndexMaturity($X$21,AC787,)</f>
        <v>45075</v>
      </c>
      <c r="AE787" s="43" t="e">
        <f>_xll.qlTenorBasisValue(TenorBasis6M,AC787,_xll.ohTrigger(trigger,$X$36))</f>
        <v>#NUM!</v>
      </c>
      <c r="AF787" s="82">
        <f t="shared" si="38"/>
        <v>1.6214768541467466E-2</v>
      </c>
      <c r="AG787" s="82">
        <f>_xll.qlIndexFixing($X$21,$AB787,TRUE,_xll.ohTrigger(trigger))</f>
        <v>1.6214768541467466E-2</v>
      </c>
      <c r="AH787" s="43" t="e">
        <f>_xll.qlIndexFixing($X$6,$AB787,TRUE,trigger)</f>
        <v>#NUM!</v>
      </c>
      <c r="AI787" s="45" t="e">
        <f t="shared" si="37"/>
        <v>#NUM!</v>
      </c>
    </row>
    <row r="788" spans="27:35" x14ac:dyDescent="0.2">
      <c r="AA788" s="114" t="s">
        <v>87</v>
      </c>
      <c r="AB788" s="40">
        <f>_xll.qlInterestRateIndexFixingDate($X$21,AC788)</f>
        <v>44897</v>
      </c>
      <c r="AC788" s="40">
        <f>_xll.qlCalendarAdvance(calendar,$AC787,AA788,,,trigger)</f>
        <v>44901</v>
      </c>
      <c r="AD788" s="40">
        <f>_xll.qlInterestRateIndexMaturity($X$21,AC788,)</f>
        <v>45083</v>
      </c>
      <c r="AE788" s="43" t="e">
        <f>_xll.qlTenorBasisValue(TenorBasis6M,AC788,_xll.ohTrigger(trigger,$X$36))</f>
        <v>#NUM!</v>
      </c>
      <c r="AF788" s="82">
        <f t="shared" si="38"/>
        <v>1.6255834560465046E-2</v>
      </c>
      <c r="AG788" s="82">
        <f>_xll.qlIndexFixing($X$21,$AB788,TRUE,_xll.ohTrigger(trigger))</f>
        <v>1.6255834560465046E-2</v>
      </c>
      <c r="AH788" s="43" t="e">
        <f>_xll.qlIndexFixing($X$6,$AB788,TRUE,trigger)</f>
        <v>#NUM!</v>
      </c>
      <c r="AI788" s="45" t="e">
        <f t="shared" si="37"/>
        <v>#NUM!</v>
      </c>
    </row>
    <row r="789" spans="27:35" x14ac:dyDescent="0.2">
      <c r="AA789" s="114" t="s">
        <v>87</v>
      </c>
      <c r="AB789" s="40">
        <f>_xll.qlInterestRateIndexFixingDate($X$21,AC789)</f>
        <v>44904</v>
      </c>
      <c r="AC789" s="40">
        <f>_xll.qlCalendarAdvance(calendar,$AC788,AA789,,,trigger)</f>
        <v>44908</v>
      </c>
      <c r="AD789" s="40">
        <f>_xll.qlInterestRateIndexMaturity($X$21,AC789,)</f>
        <v>45090</v>
      </c>
      <c r="AE789" s="43" t="e">
        <f>_xll.qlTenorBasisValue(TenorBasis6M,AC789,_xll.ohTrigger(trigger,$X$36))</f>
        <v>#NUM!</v>
      </c>
      <c r="AF789" s="82">
        <f t="shared" si="38"/>
        <v>1.6293672334087496E-2</v>
      </c>
      <c r="AG789" s="82">
        <f>_xll.qlIndexFixing($X$21,$AB789,TRUE,_xll.ohTrigger(trigger))</f>
        <v>1.6293672334087496E-2</v>
      </c>
      <c r="AH789" s="43" t="e">
        <f>_xll.qlIndexFixing($X$6,$AB789,TRUE,trigger)</f>
        <v>#NUM!</v>
      </c>
      <c r="AI789" s="45" t="e">
        <f t="shared" si="37"/>
        <v>#NUM!</v>
      </c>
    </row>
    <row r="790" spans="27:35" x14ac:dyDescent="0.2">
      <c r="AA790" s="114" t="s">
        <v>87</v>
      </c>
      <c r="AB790" s="40">
        <f>_xll.qlInterestRateIndexFixingDate($X$21,AC790)</f>
        <v>44911</v>
      </c>
      <c r="AC790" s="40">
        <f>_xll.qlCalendarAdvance(calendar,$AC789,AA790,,,trigger)</f>
        <v>44915</v>
      </c>
      <c r="AD790" s="40">
        <f>_xll.qlInterestRateIndexMaturity($X$21,AC790,)</f>
        <v>45097</v>
      </c>
      <c r="AE790" s="43" t="e">
        <f>_xll.qlTenorBasisValue(TenorBasis6M,AC790,_xll.ohTrigger(trigger,$X$36))</f>
        <v>#NUM!</v>
      </c>
      <c r="AF790" s="82">
        <f t="shared" si="38"/>
        <v>1.6331308369711771E-2</v>
      </c>
      <c r="AG790" s="82">
        <f>_xll.qlIndexFixing($X$21,$AB790,TRUE,_xll.ohTrigger(trigger))</f>
        <v>1.6331308369711771E-2</v>
      </c>
      <c r="AH790" s="43" t="e">
        <f>_xll.qlIndexFixing($X$6,$AB790,TRUE,trigger)</f>
        <v>#NUM!</v>
      </c>
      <c r="AI790" s="45" t="e">
        <f t="shared" si="37"/>
        <v>#NUM!</v>
      </c>
    </row>
    <row r="791" spans="27:35" x14ac:dyDescent="0.2">
      <c r="AA791" s="114" t="s">
        <v>87</v>
      </c>
      <c r="AB791" s="40">
        <f>_xll.qlInterestRateIndexFixingDate($X$21,AC791)</f>
        <v>44917</v>
      </c>
      <c r="AC791" s="40">
        <f>_xll.qlCalendarAdvance(calendar,$AC790,AA791,,,trigger)</f>
        <v>44922</v>
      </c>
      <c r="AD791" s="40">
        <f>_xll.qlInterestRateIndexMaturity($X$21,AC791,)</f>
        <v>45104</v>
      </c>
      <c r="AE791" s="43" t="e">
        <f>_xll.qlTenorBasisValue(TenorBasis6M,AC791,_xll.ohTrigger(trigger,$X$36))</f>
        <v>#NUM!</v>
      </c>
      <c r="AF791" s="82">
        <f t="shared" si="38"/>
        <v>1.6368742655889008E-2</v>
      </c>
      <c r="AG791" s="82">
        <f>_xll.qlIndexFixing($X$21,$AB791,TRUE,_xll.ohTrigger(trigger))</f>
        <v>1.6368742655889008E-2</v>
      </c>
      <c r="AH791" s="43" t="e">
        <f>_xll.qlIndexFixing($X$6,$AB791,TRUE,trigger)</f>
        <v>#NUM!</v>
      </c>
      <c r="AI791" s="45" t="e">
        <f t="shared" si="37"/>
        <v>#NUM!</v>
      </c>
    </row>
    <row r="792" spans="27:35" x14ac:dyDescent="0.2">
      <c r="AA792" s="114" t="s">
        <v>87</v>
      </c>
      <c r="AB792" s="40">
        <f>_xll.qlInterestRateIndexFixingDate($X$21,AC792)</f>
        <v>44925</v>
      </c>
      <c r="AC792" s="40">
        <f>_xll.qlCalendarAdvance(calendar,$AC791,AA792,,,trigger)</f>
        <v>44929</v>
      </c>
      <c r="AD792" s="40">
        <f>_xll.qlInterestRateIndexMaturity($X$21,AC792,)</f>
        <v>45110</v>
      </c>
      <c r="AE792" s="43" t="e">
        <f>_xll.qlTenorBasisValue(TenorBasis6M,AC792,_xll.ohTrigger(trigger,$X$36))</f>
        <v>#NUM!</v>
      </c>
      <c r="AF792" s="82">
        <f t="shared" si="38"/>
        <v>1.6403012226088132E-2</v>
      </c>
      <c r="AG792" s="82">
        <f>_xll.qlIndexFixing($X$21,$AB792,TRUE,_xll.ohTrigger(trigger))</f>
        <v>1.6403012226088132E-2</v>
      </c>
      <c r="AH792" s="43" t="e">
        <f>_xll.qlIndexFixing($X$6,$AB792,TRUE,trigger)</f>
        <v>#NUM!</v>
      </c>
      <c r="AI792" s="45" t="e">
        <f t="shared" si="37"/>
        <v>#NUM!</v>
      </c>
    </row>
    <row r="793" spans="27:35" x14ac:dyDescent="0.2">
      <c r="AA793" s="114" t="s">
        <v>87</v>
      </c>
      <c r="AB793" s="40">
        <f>_xll.qlInterestRateIndexFixingDate($X$21,AC793)</f>
        <v>44932</v>
      </c>
      <c r="AC793" s="40">
        <f>_xll.qlCalendarAdvance(calendar,$AC792,AA793,,,trigger)</f>
        <v>44936</v>
      </c>
      <c r="AD793" s="40">
        <f>_xll.qlInterestRateIndexMaturity($X$21,AC793,)</f>
        <v>45117</v>
      </c>
      <c r="AE793" s="43" t="e">
        <f>_xll.qlTenorBasisValue(TenorBasis6M,AC793,_xll.ohTrigger(trigger,$X$36))</f>
        <v>#NUM!</v>
      </c>
      <c r="AF793" s="82">
        <f t="shared" si="38"/>
        <v>1.6440055710249792E-2</v>
      </c>
      <c r="AG793" s="82">
        <f>_xll.qlIndexFixing($X$21,$AB793,TRUE,_xll.ohTrigger(trigger))</f>
        <v>1.6440055710249792E-2</v>
      </c>
      <c r="AH793" s="43" t="e">
        <f>_xll.qlIndexFixing($X$6,$AB793,TRUE,trigger)</f>
        <v>#NUM!</v>
      </c>
      <c r="AI793" s="45" t="e">
        <f t="shared" si="37"/>
        <v>#NUM!</v>
      </c>
    </row>
    <row r="794" spans="27:35" x14ac:dyDescent="0.2">
      <c r="AA794" s="114" t="s">
        <v>87</v>
      </c>
      <c r="AB794" s="40">
        <f>_xll.qlInterestRateIndexFixingDate($X$21,AC794)</f>
        <v>44939</v>
      </c>
      <c r="AC794" s="40">
        <f>_xll.qlCalendarAdvance(calendar,$AC793,AA794,,,trigger)</f>
        <v>44943</v>
      </c>
      <c r="AD794" s="40">
        <f>_xll.qlInterestRateIndexMaturity($X$21,AC794,)</f>
        <v>45124</v>
      </c>
      <c r="AE794" s="43" t="e">
        <f>_xll.qlTenorBasisValue(TenorBasis6M,AC794,_xll.ohTrigger(trigger,$X$36))</f>
        <v>#NUM!</v>
      </c>
      <c r="AF794" s="82">
        <f t="shared" si="38"/>
        <v>1.6476897417200823E-2</v>
      </c>
      <c r="AG794" s="82">
        <f>_xll.qlIndexFixing($X$21,$AB794,TRUE,_xll.ohTrigger(trigger))</f>
        <v>1.6476897417200823E-2</v>
      </c>
      <c r="AH794" s="43" t="e">
        <f>_xll.qlIndexFixing($X$6,$AB794,TRUE,trigger)</f>
        <v>#NUM!</v>
      </c>
      <c r="AI794" s="45" t="e">
        <f t="shared" si="37"/>
        <v>#NUM!</v>
      </c>
    </row>
    <row r="795" spans="27:35" x14ac:dyDescent="0.2">
      <c r="AA795" s="114" t="s">
        <v>87</v>
      </c>
      <c r="AB795" s="40">
        <f>_xll.qlInterestRateIndexFixingDate($X$21,AC795)</f>
        <v>44946</v>
      </c>
      <c r="AC795" s="40">
        <f>_xll.qlCalendarAdvance(calendar,$AC794,AA795,,,trigger)</f>
        <v>44950</v>
      </c>
      <c r="AD795" s="40">
        <f>_xll.qlInterestRateIndexMaturity($X$21,AC795,)</f>
        <v>45131</v>
      </c>
      <c r="AE795" s="43" t="e">
        <f>_xll.qlTenorBasisValue(TenorBasis6M,AC795,_xll.ohTrigger(trigger,$X$36))</f>
        <v>#NUM!</v>
      </c>
      <c r="AF795" s="82">
        <f t="shared" si="38"/>
        <v>1.6513537335793454E-2</v>
      </c>
      <c r="AG795" s="82">
        <f>_xll.qlIndexFixing($X$21,$AB795,TRUE,_xll.ohTrigger(trigger))</f>
        <v>1.6513537335793454E-2</v>
      </c>
      <c r="AH795" s="43" t="e">
        <f>_xll.qlIndexFixing($X$6,$AB795,TRUE,trigger)</f>
        <v>#NUM!</v>
      </c>
      <c r="AI795" s="45" t="e">
        <f t="shared" si="37"/>
        <v>#NUM!</v>
      </c>
    </row>
    <row r="796" spans="27:35" x14ac:dyDescent="0.2">
      <c r="AA796" s="114" t="s">
        <v>87</v>
      </c>
      <c r="AB796" s="40">
        <f>_xll.qlInterestRateIndexFixingDate($X$21,AC796)</f>
        <v>44953</v>
      </c>
      <c r="AC796" s="40">
        <f>_xll.qlCalendarAdvance(calendar,$AC795,AA796,,,trigger)</f>
        <v>44957</v>
      </c>
      <c r="AD796" s="40">
        <f>_xll.qlInterestRateIndexMaturity($X$21,AC796,)</f>
        <v>45138</v>
      </c>
      <c r="AE796" s="43" t="e">
        <f>_xll.qlTenorBasisValue(TenorBasis6M,AC796,_xll.ohTrigger(trigger,$X$36))</f>
        <v>#NUM!</v>
      </c>
      <c r="AF796" s="82">
        <f t="shared" si="38"/>
        <v>1.6549975454943518E-2</v>
      </c>
      <c r="AG796" s="82">
        <f>_xll.qlIndexFixing($X$21,$AB796,TRUE,_xll.ohTrigger(trigger))</f>
        <v>1.6549975454943518E-2</v>
      </c>
      <c r="AH796" s="43" t="e">
        <f>_xll.qlIndexFixing($X$6,$AB796,TRUE,trigger)</f>
        <v>#NUM!</v>
      </c>
      <c r="AI796" s="45" t="e">
        <f t="shared" si="37"/>
        <v>#NUM!</v>
      </c>
    </row>
    <row r="797" spans="27:35" x14ac:dyDescent="0.2">
      <c r="AA797" s="114" t="s">
        <v>87</v>
      </c>
      <c r="AB797" s="40">
        <f>_xll.qlInterestRateIndexFixingDate($X$21,AC797)</f>
        <v>44960</v>
      </c>
      <c r="AC797" s="40">
        <f>_xll.qlCalendarAdvance(calendar,$AC796,AA797,,,trigger)</f>
        <v>44964</v>
      </c>
      <c r="AD797" s="40">
        <f>_xll.qlInterestRateIndexMaturity($X$21,AC797,)</f>
        <v>45145</v>
      </c>
      <c r="AE797" s="43" t="e">
        <f>_xll.qlTenorBasisValue(TenorBasis6M,AC797,_xll.ohTrigger(trigger,$X$36))</f>
        <v>#NUM!</v>
      </c>
      <c r="AF797" s="82">
        <f t="shared" si="38"/>
        <v>1.6586211763626898E-2</v>
      </c>
      <c r="AG797" s="82">
        <f>_xll.qlIndexFixing($X$21,$AB797,TRUE,_xll.ohTrigger(trigger))</f>
        <v>1.6586211763626898E-2</v>
      </c>
      <c r="AH797" s="43" t="e">
        <f>_xll.qlIndexFixing($X$6,$AB797,TRUE,trigger)</f>
        <v>#NUM!</v>
      </c>
      <c r="AI797" s="45" t="e">
        <f t="shared" si="37"/>
        <v>#NUM!</v>
      </c>
    </row>
    <row r="798" spans="27:35" x14ac:dyDescent="0.2">
      <c r="AA798" s="114" t="s">
        <v>87</v>
      </c>
      <c r="AB798" s="40">
        <f>_xll.qlInterestRateIndexFixingDate($X$21,AC798)</f>
        <v>44967</v>
      </c>
      <c r="AC798" s="40">
        <f>_xll.qlCalendarAdvance(calendar,$AC797,AA798,,,trigger)</f>
        <v>44971</v>
      </c>
      <c r="AD798" s="40">
        <f>_xll.qlInterestRateIndexMaturity($X$21,AC798,)</f>
        <v>45152</v>
      </c>
      <c r="AE798" s="43" t="e">
        <f>_xll.qlTenorBasisValue(TenorBasis6M,AC798,_xll.ohTrigger(trigger,$X$36))</f>
        <v>#NUM!</v>
      </c>
      <c r="AF798" s="82">
        <f t="shared" si="38"/>
        <v>1.6622246250881316E-2</v>
      </c>
      <c r="AG798" s="82">
        <f>_xll.qlIndexFixing($X$21,$AB798,TRUE,_xll.ohTrigger(trigger))</f>
        <v>1.6622246250881316E-2</v>
      </c>
      <c r="AH798" s="43" t="e">
        <f>_xll.qlIndexFixing($X$6,$AB798,TRUE,trigger)</f>
        <v>#NUM!</v>
      </c>
      <c r="AI798" s="45" t="e">
        <f t="shared" si="37"/>
        <v>#NUM!</v>
      </c>
    </row>
    <row r="799" spans="27:35" x14ac:dyDescent="0.2">
      <c r="AA799" s="114" t="s">
        <v>87</v>
      </c>
      <c r="AB799" s="40">
        <f>_xll.qlInterestRateIndexFixingDate($X$21,AC799)</f>
        <v>44974</v>
      </c>
      <c r="AC799" s="40">
        <f>_xll.qlCalendarAdvance(calendar,$AC798,AA799,,,trigger)</f>
        <v>44978</v>
      </c>
      <c r="AD799" s="40">
        <f>_xll.qlInterestRateIndexMaturity($X$21,AC799,)</f>
        <v>45159</v>
      </c>
      <c r="AE799" s="43" t="e">
        <f>_xll.qlTenorBasisValue(TenorBasis6M,AC799,_xll.ohTrigger(trigger,$X$36))</f>
        <v>#NUM!</v>
      </c>
      <c r="AF799" s="82">
        <f t="shared" si="38"/>
        <v>1.665807890580279E-2</v>
      </c>
      <c r="AG799" s="82">
        <f>_xll.qlIndexFixing($X$21,$AB799,TRUE,_xll.ohTrigger(trigger))</f>
        <v>1.665807890580279E-2</v>
      </c>
      <c r="AH799" s="43" t="e">
        <f>_xll.qlIndexFixing($X$6,$AB799,TRUE,trigger)</f>
        <v>#NUM!</v>
      </c>
      <c r="AI799" s="45" t="e">
        <f t="shared" si="37"/>
        <v>#NUM!</v>
      </c>
    </row>
    <row r="800" spans="27:35" x14ac:dyDescent="0.2">
      <c r="AA800" s="114" t="s">
        <v>87</v>
      </c>
      <c r="AB800" s="40">
        <f>_xll.qlInterestRateIndexFixingDate($X$21,AC800)</f>
        <v>44981</v>
      </c>
      <c r="AC800" s="40">
        <f>_xll.qlCalendarAdvance(calendar,$AC799,AA800,,,trigger)</f>
        <v>44985</v>
      </c>
      <c r="AD800" s="40">
        <f>_xll.qlInterestRateIndexMaturity($X$21,AC800,)</f>
        <v>45169</v>
      </c>
      <c r="AE800" s="43" t="e">
        <f>_xll.qlTenorBasisValue(TenorBasis6M,AC800,_xll.ohTrigger(trigger,$X$36))</f>
        <v>#NUM!</v>
      </c>
      <c r="AF800" s="82">
        <f t="shared" si="38"/>
        <v>1.6702289105872611E-2</v>
      </c>
      <c r="AG800" s="82">
        <f>_xll.qlIndexFixing($X$21,$AB800,TRUE,_xll.ohTrigger(trigger))</f>
        <v>1.6702289105872611E-2</v>
      </c>
      <c r="AH800" s="43" t="e">
        <f>_xll.qlIndexFixing($X$6,$AB800,TRUE,trigger)</f>
        <v>#NUM!</v>
      </c>
      <c r="AI800" s="45" t="e">
        <f t="shared" si="37"/>
        <v>#NUM!</v>
      </c>
    </row>
    <row r="801" spans="27:35" x14ac:dyDescent="0.2">
      <c r="AA801" s="114" t="s">
        <v>87</v>
      </c>
      <c r="AB801" s="40">
        <f>_xll.qlInterestRateIndexFixingDate($X$21,AC801)</f>
        <v>44988</v>
      </c>
      <c r="AC801" s="40">
        <f>_xll.qlCalendarAdvance(calendar,$AC800,AA801,,,trigger)</f>
        <v>44992</v>
      </c>
      <c r="AD801" s="40">
        <f>_xll.qlInterestRateIndexMaturity($X$21,AC801,)</f>
        <v>45176</v>
      </c>
      <c r="AE801" s="43" t="e">
        <f>_xll.qlTenorBasisValue(TenorBasis6M,AC801,_xll.ohTrigger(trigger,$X$36))</f>
        <v>#NUM!</v>
      </c>
      <c r="AF801" s="82">
        <f t="shared" si="38"/>
        <v>1.6737679714322076E-2</v>
      </c>
      <c r="AG801" s="82">
        <f>_xll.qlIndexFixing($X$21,$AB801,TRUE,_xll.ohTrigger(trigger))</f>
        <v>1.6737679714322076E-2</v>
      </c>
      <c r="AH801" s="43" t="e">
        <f>_xll.qlIndexFixing($X$6,$AB801,TRUE,trigger)</f>
        <v>#NUM!</v>
      </c>
      <c r="AI801" s="45" t="e">
        <f t="shared" si="37"/>
        <v>#NUM!</v>
      </c>
    </row>
    <row r="802" spans="27:35" x14ac:dyDescent="0.2">
      <c r="AA802" s="114" t="s">
        <v>87</v>
      </c>
      <c r="AB802" s="40">
        <f>_xll.qlInterestRateIndexFixingDate($X$21,AC802)</f>
        <v>44995</v>
      </c>
      <c r="AC802" s="40">
        <f>_xll.qlCalendarAdvance(calendar,$AC801,AA802,,,trigger)</f>
        <v>44999</v>
      </c>
      <c r="AD802" s="40">
        <f>_xll.qlInterestRateIndexMaturity($X$21,AC802,)</f>
        <v>45183</v>
      </c>
      <c r="AE802" s="43" t="e">
        <f>_xll.qlTenorBasisValue(TenorBasis6M,AC802,_xll.ohTrigger(trigger,$X$36))</f>
        <v>#NUM!</v>
      </c>
      <c r="AF802" s="82">
        <f t="shared" si="38"/>
        <v>1.6772868438080839E-2</v>
      </c>
      <c r="AG802" s="82">
        <f>_xll.qlIndexFixing($X$21,$AB802,TRUE,_xll.ohTrigger(trigger))</f>
        <v>1.6772868438080839E-2</v>
      </c>
      <c r="AH802" s="43" t="e">
        <f>_xll.qlIndexFixing($X$6,$AB802,TRUE,trigger)</f>
        <v>#NUM!</v>
      </c>
      <c r="AI802" s="45" t="e">
        <f t="shared" si="37"/>
        <v>#NUM!</v>
      </c>
    </row>
    <row r="803" spans="27:35" x14ac:dyDescent="0.2">
      <c r="AA803" s="114" t="s">
        <v>87</v>
      </c>
      <c r="AB803" s="40">
        <f>_xll.qlInterestRateIndexFixingDate($X$21,AC803)</f>
        <v>45002</v>
      </c>
      <c r="AC803" s="40">
        <f>_xll.qlCalendarAdvance(calendar,$AC802,AA803,,,trigger)</f>
        <v>45006</v>
      </c>
      <c r="AD803" s="40">
        <f>_xll.qlInterestRateIndexMaturity($X$21,AC803,)</f>
        <v>45190</v>
      </c>
      <c r="AE803" s="43" t="e">
        <f>_xll.qlTenorBasisValue(TenorBasis6M,AC803,_xll.ohTrigger(trigger,$X$36))</f>
        <v>#NUM!</v>
      </c>
      <c r="AF803" s="82">
        <f t="shared" si="38"/>
        <v>1.6807855266325382E-2</v>
      </c>
      <c r="AG803" s="82">
        <f>_xll.qlIndexFixing($X$21,$AB803,TRUE,_xll.ohTrigger(trigger))</f>
        <v>1.6807855266325382E-2</v>
      </c>
      <c r="AH803" s="43" t="e">
        <f>_xll.qlIndexFixing($X$6,$AB803,TRUE,trigger)</f>
        <v>#NUM!</v>
      </c>
      <c r="AI803" s="45" t="e">
        <f t="shared" si="37"/>
        <v>#NUM!</v>
      </c>
    </row>
    <row r="804" spans="27:35" x14ac:dyDescent="0.2">
      <c r="AA804" s="114" t="s">
        <v>87</v>
      </c>
      <c r="AB804" s="40">
        <f>_xll.qlInterestRateIndexFixingDate($X$21,AC804)</f>
        <v>45009</v>
      </c>
      <c r="AC804" s="40">
        <f>_xll.qlCalendarAdvance(calendar,$AC803,AA804,,,trigger)</f>
        <v>45013</v>
      </c>
      <c r="AD804" s="40">
        <f>_xll.qlInterestRateIndexMaturity($X$21,AC804,)</f>
        <v>45197</v>
      </c>
      <c r="AE804" s="43" t="e">
        <f>_xll.qlTenorBasisValue(TenorBasis6M,AC804,_xll.ohTrigger(trigger,$X$36))</f>
        <v>#NUM!</v>
      </c>
      <c r="AF804" s="82">
        <f t="shared" si="38"/>
        <v>1.6842640188293879E-2</v>
      </c>
      <c r="AG804" s="82">
        <f>_xll.qlIndexFixing($X$21,$AB804,TRUE,_xll.ohTrigger(trigger))</f>
        <v>1.6842640188293879E-2</v>
      </c>
      <c r="AH804" s="43" t="e">
        <f>_xll.qlIndexFixing($X$6,$AB804,TRUE,trigger)</f>
        <v>#NUM!</v>
      </c>
      <c r="AI804" s="45" t="e">
        <f t="shared" si="37"/>
        <v>#NUM!</v>
      </c>
    </row>
    <row r="805" spans="27:35" x14ac:dyDescent="0.2">
      <c r="AA805" s="114" t="s">
        <v>87</v>
      </c>
      <c r="AB805" s="40">
        <f>_xll.qlInterestRateIndexFixingDate($X$21,AC805)</f>
        <v>45016</v>
      </c>
      <c r="AC805" s="40">
        <f>_xll.qlCalendarAdvance(calendar,$AC804,AA805,,,trigger)</f>
        <v>45020</v>
      </c>
      <c r="AD805" s="40">
        <f>_xll.qlInterestRateIndexMaturity($X$21,AC805,)</f>
        <v>45203</v>
      </c>
      <c r="AE805" s="43" t="e">
        <f>_xll.qlTenorBasisValue(TenorBasis6M,AC805,_xll.ohTrigger(trigger,$X$36))</f>
        <v>#NUM!</v>
      </c>
      <c r="AF805" s="82">
        <f t="shared" si="38"/>
        <v>1.6874428516082528E-2</v>
      </c>
      <c r="AG805" s="82">
        <f>_xll.qlIndexFixing($X$21,$AB805,TRUE,_xll.ohTrigger(trigger))</f>
        <v>1.6874428516082528E-2</v>
      </c>
      <c r="AH805" s="43" t="e">
        <f>_xll.qlIndexFixing($X$6,$AB805,TRUE,trigger)</f>
        <v>#NUM!</v>
      </c>
      <c r="AI805" s="45" t="e">
        <f t="shared" si="37"/>
        <v>#NUM!</v>
      </c>
    </row>
    <row r="806" spans="27:35" x14ac:dyDescent="0.2">
      <c r="AA806" s="114" t="s">
        <v>87</v>
      </c>
      <c r="AB806" s="40">
        <f>_xll.qlInterestRateIndexFixingDate($X$21,AC806)</f>
        <v>45021</v>
      </c>
      <c r="AC806" s="40">
        <f>_xll.qlCalendarAdvance(calendar,$AC805,AA806,,,trigger)</f>
        <v>45027</v>
      </c>
      <c r="AD806" s="40">
        <f>_xll.qlInterestRateIndexMaturity($X$21,AC806,)</f>
        <v>45210</v>
      </c>
      <c r="AE806" s="43" t="e">
        <f>_xll.qlTenorBasisValue(TenorBasis6M,AC806,_xll.ohTrigger(trigger,$X$36))</f>
        <v>#NUM!</v>
      </c>
      <c r="AF806" s="82">
        <f t="shared" si="38"/>
        <v>1.6908822204372051E-2</v>
      </c>
      <c r="AG806" s="82">
        <f>_xll.qlIndexFixing($X$21,$AB806,TRUE,_xll.ohTrigger(trigger))</f>
        <v>1.6908822204372051E-2</v>
      </c>
      <c r="AH806" s="43" t="e">
        <f>_xll.qlIndexFixing($X$6,$AB806,TRUE,trigger)</f>
        <v>#NUM!</v>
      </c>
      <c r="AI806" s="45" t="e">
        <f t="shared" si="37"/>
        <v>#NUM!</v>
      </c>
    </row>
    <row r="807" spans="27:35" x14ac:dyDescent="0.2">
      <c r="AA807" s="114" t="s">
        <v>87</v>
      </c>
      <c r="AB807" s="40">
        <f>_xll.qlInterestRateIndexFixingDate($X$21,AC807)</f>
        <v>45030</v>
      </c>
      <c r="AC807" s="40">
        <f>_xll.qlCalendarAdvance(calendar,$AC806,AA807,,,trigger)</f>
        <v>45034</v>
      </c>
      <c r="AD807" s="40">
        <f>_xll.qlInterestRateIndexMaturity($X$21,AC807,)</f>
        <v>45217</v>
      </c>
      <c r="AE807" s="43" t="e">
        <f>_xll.qlTenorBasisValue(TenorBasis6M,AC807,_xll.ohTrigger(trigger,$X$36))</f>
        <v>#NUM!</v>
      </c>
      <c r="AF807" s="82">
        <f t="shared" si="38"/>
        <v>1.694301320175096E-2</v>
      </c>
      <c r="AG807" s="82">
        <f>_xll.qlIndexFixing($X$21,$AB807,TRUE,_xll.ohTrigger(trigger))</f>
        <v>1.694301320175096E-2</v>
      </c>
      <c r="AH807" s="43" t="e">
        <f>_xll.qlIndexFixing($X$6,$AB807,TRUE,trigger)</f>
        <v>#NUM!</v>
      </c>
      <c r="AI807" s="45" t="e">
        <f t="shared" si="37"/>
        <v>#NUM!</v>
      </c>
    </row>
    <row r="808" spans="27:35" x14ac:dyDescent="0.2">
      <c r="AA808" s="114" t="s">
        <v>87</v>
      </c>
      <c r="AB808" s="40">
        <f>_xll.qlInterestRateIndexFixingDate($X$21,AC808)</f>
        <v>45037</v>
      </c>
      <c r="AC808" s="40">
        <f>_xll.qlCalendarAdvance(calendar,$AC807,AA808,,,trigger)</f>
        <v>45041</v>
      </c>
      <c r="AD808" s="40">
        <f>_xll.qlInterestRateIndexMaturity($X$21,AC808,)</f>
        <v>45224</v>
      </c>
      <c r="AE808" s="43" t="e">
        <f>_xll.qlTenorBasisValue(TenorBasis6M,AC808,_xll.ohTrigger(trigger,$X$36))</f>
        <v>#NUM!</v>
      </c>
      <c r="AF808" s="82">
        <f t="shared" si="38"/>
        <v>1.6977000906857238E-2</v>
      </c>
      <c r="AG808" s="82">
        <f>_xll.qlIndexFixing($X$21,$AB808,TRUE,_xll.ohTrigger(trigger))</f>
        <v>1.6977000906857238E-2</v>
      </c>
      <c r="AH808" s="43" t="e">
        <f>_xll.qlIndexFixing($X$6,$AB808,TRUE,trigger)</f>
        <v>#NUM!</v>
      </c>
      <c r="AI808" s="45" t="e">
        <f t="shared" si="37"/>
        <v>#NUM!</v>
      </c>
    </row>
    <row r="809" spans="27:35" x14ac:dyDescent="0.2">
      <c r="AA809" s="114" t="s">
        <v>87</v>
      </c>
      <c r="AB809" s="40">
        <f>_xll.qlInterestRateIndexFixingDate($X$21,AC809)</f>
        <v>45043</v>
      </c>
      <c r="AC809" s="40">
        <f>_xll.qlCalendarAdvance(calendar,$AC808,AA809,,,trigger)</f>
        <v>45048</v>
      </c>
      <c r="AD809" s="40">
        <f>_xll.qlInterestRateIndexMaturity($X$21,AC809,)</f>
        <v>45232</v>
      </c>
      <c r="AE809" s="43" t="e">
        <f>_xll.qlTenorBasisValue(TenorBasis6M,AC809,_xll.ohTrigger(trigger,$X$36))</f>
        <v>#NUM!</v>
      </c>
      <c r="AF809" s="82">
        <f t="shared" si="38"/>
        <v>1.7013527324469861E-2</v>
      </c>
      <c r="AG809" s="82">
        <f>_xll.qlIndexFixing($X$21,$AB809,TRUE,_xll.ohTrigger(trigger))</f>
        <v>1.7013527324469861E-2</v>
      </c>
      <c r="AH809" s="43" t="e">
        <f>_xll.qlIndexFixing($X$6,$AB809,TRUE,trigger)</f>
        <v>#NUM!</v>
      </c>
      <c r="AI809" s="45" t="e">
        <f t="shared" si="37"/>
        <v>#NUM!</v>
      </c>
    </row>
    <row r="810" spans="27:35" x14ac:dyDescent="0.2">
      <c r="AA810" s="114" t="s">
        <v>87</v>
      </c>
      <c r="AB810" s="40">
        <f>_xll.qlInterestRateIndexFixingDate($X$21,AC810)</f>
        <v>45051</v>
      </c>
      <c r="AC810" s="40">
        <f>_xll.qlCalendarAdvance(calendar,$AC809,AA810,,,trigger)</f>
        <v>45055</v>
      </c>
      <c r="AD810" s="40">
        <f>_xll.qlInterestRateIndexMaturity($X$21,AC810,)</f>
        <v>45239</v>
      </c>
      <c r="AE810" s="43" t="e">
        <f>_xll.qlTenorBasisValue(TenorBasis6M,AC810,_xll.ohTrigger(trigger,$X$36))</f>
        <v>#NUM!</v>
      </c>
      <c r="AF810" s="82">
        <f t="shared" si="38"/>
        <v>1.7047093423778168E-2</v>
      </c>
      <c r="AG810" s="82">
        <f>_xll.qlIndexFixing($X$21,$AB810,TRUE,_xll.ohTrigger(trigger))</f>
        <v>1.7047093423778168E-2</v>
      </c>
      <c r="AH810" s="43" t="e">
        <f>_xll.qlIndexFixing($X$6,$AB810,TRUE,trigger)</f>
        <v>#NUM!</v>
      </c>
      <c r="AI810" s="45" t="e">
        <f t="shared" ref="AI810:AI873" si="39">(AG810-AH810)*10000</f>
        <v>#NUM!</v>
      </c>
    </row>
    <row r="811" spans="27:35" x14ac:dyDescent="0.2">
      <c r="AA811" s="114" t="s">
        <v>87</v>
      </c>
      <c r="AB811" s="40">
        <f>_xll.qlInterestRateIndexFixingDate($X$21,AC811)</f>
        <v>45058</v>
      </c>
      <c r="AC811" s="40">
        <f>_xll.qlCalendarAdvance(calendar,$AC810,AA811,,,trigger)</f>
        <v>45062</v>
      </c>
      <c r="AD811" s="40">
        <f>_xll.qlInterestRateIndexMaturity($X$21,AC811,)</f>
        <v>45246</v>
      </c>
      <c r="AE811" s="43" t="e">
        <f>_xll.qlTenorBasisValue(TenorBasis6M,AC811,_xll.ohTrigger(trigger,$X$36))</f>
        <v>#NUM!</v>
      </c>
      <c r="AF811" s="82">
        <f t="shared" si="38"/>
        <v>1.7080454352549394E-2</v>
      </c>
      <c r="AG811" s="82">
        <f>_xll.qlIndexFixing($X$21,$AB811,TRUE,_xll.ohTrigger(trigger))</f>
        <v>1.7080454352549394E-2</v>
      </c>
      <c r="AH811" s="43" t="e">
        <f>_xll.qlIndexFixing($X$6,$AB811,TRUE,trigger)</f>
        <v>#NUM!</v>
      </c>
      <c r="AI811" s="45" t="e">
        <f t="shared" si="39"/>
        <v>#NUM!</v>
      </c>
    </row>
    <row r="812" spans="27:35" x14ac:dyDescent="0.2">
      <c r="AA812" s="114" t="s">
        <v>87</v>
      </c>
      <c r="AB812" s="40">
        <f>_xll.qlInterestRateIndexFixingDate($X$21,AC812)</f>
        <v>45065</v>
      </c>
      <c r="AC812" s="40">
        <f>_xll.qlCalendarAdvance(calendar,$AC811,AA812,,,trigger)</f>
        <v>45069</v>
      </c>
      <c r="AD812" s="40">
        <f>_xll.qlInterestRateIndexMaturity($X$21,AC812,)</f>
        <v>45253</v>
      </c>
      <c r="AE812" s="43" t="e">
        <f>_xll.qlTenorBasisValue(TenorBasis6M,AC812,_xll.ohTrigger(trigger,$X$36))</f>
        <v>#NUM!</v>
      </c>
      <c r="AF812" s="82">
        <f t="shared" si="38"/>
        <v>1.7113609512639398E-2</v>
      </c>
      <c r="AG812" s="82">
        <f>_xll.qlIndexFixing($X$21,$AB812,TRUE,_xll.ohTrigger(trigger))</f>
        <v>1.7113609512639398E-2</v>
      </c>
      <c r="AH812" s="43" t="e">
        <f>_xll.qlIndexFixing($X$6,$AB812,TRUE,trigger)</f>
        <v>#NUM!</v>
      </c>
      <c r="AI812" s="45" t="e">
        <f t="shared" si="39"/>
        <v>#NUM!</v>
      </c>
    </row>
    <row r="813" spans="27:35" x14ac:dyDescent="0.2">
      <c r="AA813" s="114" t="s">
        <v>87</v>
      </c>
      <c r="AB813" s="40">
        <f>_xll.qlInterestRateIndexFixingDate($X$21,AC813)</f>
        <v>45072</v>
      </c>
      <c r="AC813" s="40">
        <f>_xll.qlCalendarAdvance(calendar,$AC812,AA813,,,trigger)</f>
        <v>45076</v>
      </c>
      <c r="AD813" s="40">
        <f>_xll.qlInterestRateIndexMaturity($X$21,AC813,)</f>
        <v>45260</v>
      </c>
      <c r="AE813" s="43" t="e">
        <f>_xll.qlTenorBasisValue(TenorBasis6M,AC813,_xll.ohTrigger(trigger,$X$36))</f>
        <v>#NUM!</v>
      </c>
      <c r="AF813" s="82">
        <f t="shared" si="38"/>
        <v>1.7146558305928792E-2</v>
      </c>
      <c r="AG813" s="82">
        <f>_xll.qlIndexFixing($X$21,$AB813,TRUE,_xll.ohTrigger(trigger))</f>
        <v>1.7146558305928792E-2</v>
      </c>
      <c r="AH813" s="43" t="e">
        <f>_xll.qlIndexFixing($X$6,$AB813,TRUE,trigger)</f>
        <v>#NUM!</v>
      </c>
      <c r="AI813" s="45" t="e">
        <f t="shared" si="39"/>
        <v>#NUM!</v>
      </c>
    </row>
    <row r="814" spans="27:35" x14ac:dyDescent="0.2">
      <c r="AA814" s="114" t="s">
        <v>87</v>
      </c>
      <c r="AB814" s="40">
        <f>_xll.qlInterestRateIndexFixingDate($X$21,AC814)</f>
        <v>45079</v>
      </c>
      <c r="AC814" s="40">
        <f>_xll.qlCalendarAdvance(calendar,$AC813,AA814,,,trigger)</f>
        <v>45083</v>
      </c>
      <c r="AD814" s="40">
        <f>_xll.qlInterestRateIndexMaturity($X$21,AC814,)</f>
        <v>45266</v>
      </c>
      <c r="AE814" s="43" t="e">
        <f>_xll.qlTenorBasisValue(TenorBasis6M,AC814,_xll.ohTrigger(trigger,$X$36))</f>
        <v>#NUM!</v>
      </c>
      <c r="AF814" s="82">
        <f t="shared" si="38"/>
        <v>1.7176624326302081E-2</v>
      </c>
      <c r="AG814" s="82">
        <f>_xll.qlIndexFixing($X$21,$AB814,TRUE,_xll.ohTrigger(trigger))</f>
        <v>1.7176624326302081E-2</v>
      </c>
      <c r="AH814" s="43" t="e">
        <f>_xll.qlIndexFixing($X$6,$AB814,TRUE,trigger)</f>
        <v>#NUM!</v>
      </c>
      <c r="AI814" s="45" t="e">
        <f t="shared" si="39"/>
        <v>#NUM!</v>
      </c>
    </row>
    <row r="815" spans="27:35" x14ac:dyDescent="0.2">
      <c r="AA815" s="114" t="s">
        <v>87</v>
      </c>
      <c r="AB815" s="40">
        <f>_xll.qlInterestRateIndexFixingDate($X$21,AC815)</f>
        <v>45086</v>
      </c>
      <c r="AC815" s="40">
        <f>_xll.qlCalendarAdvance(calendar,$AC814,AA815,,,trigger)</f>
        <v>45090</v>
      </c>
      <c r="AD815" s="40">
        <f>_xll.qlInterestRateIndexMaturity($X$21,AC815,)</f>
        <v>45273</v>
      </c>
      <c r="AE815" s="43" t="e">
        <f>_xll.qlTenorBasisValue(TenorBasis6M,AC815,_xll.ohTrigger(trigger,$X$36))</f>
        <v>#NUM!</v>
      </c>
      <c r="AF815" s="82">
        <f t="shared" si="38"/>
        <v>1.7209172149266535E-2</v>
      </c>
      <c r="AG815" s="82">
        <f>_xll.qlIndexFixing($X$21,$AB815,TRUE,_xll.ohTrigger(trigger))</f>
        <v>1.7209172149266535E-2</v>
      </c>
      <c r="AH815" s="43" t="e">
        <f>_xll.qlIndexFixing($X$6,$AB815,TRUE,trigger)</f>
        <v>#NUM!</v>
      </c>
      <c r="AI815" s="45" t="e">
        <f t="shared" si="39"/>
        <v>#NUM!</v>
      </c>
    </row>
    <row r="816" spans="27:35" x14ac:dyDescent="0.2">
      <c r="AA816" s="114" t="s">
        <v>87</v>
      </c>
      <c r="AB816" s="40">
        <f>_xll.qlInterestRateIndexFixingDate($X$21,AC816)</f>
        <v>45093</v>
      </c>
      <c r="AC816" s="40">
        <f>_xll.qlCalendarAdvance(calendar,$AC815,AA816,,,trigger)</f>
        <v>45097</v>
      </c>
      <c r="AD816" s="40">
        <f>_xll.qlInterestRateIndexMaturity($X$21,AC816,)</f>
        <v>45280</v>
      </c>
      <c r="AE816" s="43" t="e">
        <f>_xll.qlTenorBasisValue(TenorBasis6M,AC816,_xll.ohTrigger(trigger,$X$36))</f>
        <v>#NUM!</v>
      </c>
      <c r="AF816" s="82">
        <f t="shared" si="38"/>
        <v>1.7241511869898678E-2</v>
      </c>
      <c r="AG816" s="82">
        <f>_xll.qlIndexFixing($X$21,$AB816,TRUE,_xll.ohTrigger(trigger))</f>
        <v>1.7241511869898678E-2</v>
      </c>
      <c r="AH816" s="43" t="e">
        <f>_xll.qlIndexFixing($X$6,$AB816,TRUE,trigger)</f>
        <v>#NUM!</v>
      </c>
      <c r="AI816" s="45" t="e">
        <f t="shared" si="39"/>
        <v>#NUM!</v>
      </c>
    </row>
    <row r="817" spans="27:35" x14ac:dyDescent="0.2">
      <c r="AA817" s="114" t="s">
        <v>87</v>
      </c>
      <c r="AB817" s="40">
        <f>_xll.qlInterestRateIndexFixingDate($X$21,AC817)</f>
        <v>45100</v>
      </c>
      <c r="AC817" s="40">
        <f>_xll.qlCalendarAdvance(calendar,$AC816,AA817,,,trigger)</f>
        <v>45104</v>
      </c>
      <c r="AD817" s="40">
        <f>_xll.qlInterestRateIndexMaturity($X$21,AC817,)</f>
        <v>45287</v>
      </c>
      <c r="AE817" s="43" t="e">
        <f>_xll.qlTenorBasisValue(TenorBasis6M,AC817,_xll.ohTrigger(trigger,$X$36))</f>
        <v>#NUM!</v>
      </c>
      <c r="AF817" s="82">
        <f t="shared" si="38"/>
        <v>1.727364288705403E-2</v>
      </c>
      <c r="AG817" s="82">
        <f>_xll.qlIndexFixing($X$21,$AB817,TRUE,_xll.ohTrigger(trigger))</f>
        <v>1.727364288705403E-2</v>
      </c>
      <c r="AH817" s="43" t="e">
        <f>_xll.qlIndexFixing($X$6,$AB817,TRUE,trigger)</f>
        <v>#NUM!</v>
      </c>
      <c r="AI817" s="45" t="e">
        <f t="shared" si="39"/>
        <v>#NUM!</v>
      </c>
    </row>
    <row r="818" spans="27:35" x14ac:dyDescent="0.2">
      <c r="AA818" s="114" t="s">
        <v>87</v>
      </c>
      <c r="AB818" s="40">
        <f>_xll.qlInterestRateIndexFixingDate($X$21,AC818)</f>
        <v>45107</v>
      </c>
      <c r="AC818" s="40">
        <f>_xll.qlCalendarAdvance(calendar,$AC817,AA818,,,trigger)</f>
        <v>45111</v>
      </c>
      <c r="AD818" s="40">
        <f>_xll.qlInterestRateIndexMaturity($X$21,AC818,)</f>
        <v>45295</v>
      </c>
      <c r="AE818" s="43" t="e">
        <f>_xll.qlTenorBasisValue(TenorBasis6M,AC818,_xll.ohTrigger(trigger,$X$36))</f>
        <v>#NUM!</v>
      </c>
      <c r="AF818" s="82">
        <f t="shared" si="38"/>
        <v>1.7308185837999999E-2</v>
      </c>
      <c r="AG818" s="82">
        <f>_xll.qlIndexFixing($X$21,$AB818,TRUE,_xll.ohTrigger(trigger))</f>
        <v>1.7308185837999999E-2</v>
      </c>
      <c r="AH818" s="43" t="e">
        <f>_xll.qlIndexFixing($X$6,$AB818,TRUE,trigger)</f>
        <v>#NUM!</v>
      </c>
      <c r="AI818" s="45" t="e">
        <f t="shared" si="39"/>
        <v>#NUM!</v>
      </c>
    </row>
    <row r="819" spans="27:35" x14ac:dyDescent="0.2">
      <c r="AA819" s="114" t="s">
        <v>87</v>
      </c>
      <c r="AB819" s="40">
        <f>_xll.qlInterestRateIndexFixingDate($X$21,AC819)</f>
        <v>45114</v>
      </c>
      <c r="AC819" s="40">
        <f>_xll.qlCalendarAdvance(calendar,$AC818,AA819,,,trigger)</f>
        <v>45118</v>
      </c>
      <c r="AD819" s="40">
        <f>_xll.qlInterestRateIndexMaturity($X$21,AC819,)</f>
        <v>45302</v>
      </c>
      <c r="AE819" s="43" t="e">
        <f>_xll.qlTenorBasisValue(TenorBasis6M,AC819,_xll.ohTrigger(trigger,$X$36))</f>
        <v>#NUM!</v>
      </c>
      <c r="AF819" s="82">
        <f t="shared" si="38"/>
        <v>1.7339883871443269E-2</v>
      </c>
      <c r="AG819" s="82">
        <f>_xll.qlIndexFixing($X$21,$AB819,TRUE,_xll.ohTrigger(trigger))</f>
        <v>1.7339883871443269E-2</v>
      </c>
      <c r="AH819" s="43" t="e">
        <f>_xll.qlIndexFixing($X$6,$AB819,TRUE,trigger)</f>
        <v>#NUM!</v>
      </c>
      <c r="AI819" s="45" t="e">
        <f t="shared" si="39"/>
        <v>#NUM!</v>
      </c>
    </row>
    <row r="820" spans="27:35" x14ac:dyDescent="0.2">
      <c r="AA820" s="114" t="s">
        <v>87</v>
      </c>
      <c r="AB820" s="40">
        <f>_xll.qlInterestRateIndexFixingDate($X$21,AC820)</f>
        <v>45121</v>
      </c>
      <c r="AC820" s="40">
        <f>_xll.qlCalendarAdvance(calendar,$AC819,AA820,,,trigger)</f>
        <v>45125</v>
      </c>
      <c r="AD820" s="40">
        <f>_xll.qlInterestRateIndexMaturity($X$21,AC820,)</f>
        <v>45309</v>
      </c>
      <c r="AE820" s="43" t="e">
        <f>_xll.qlTenorBasisValue(TenorBasis6M,AC820,_xll.ohTrigger(trigger,$X$36))</f>
        <v>#NUM!</v>
      </c>
      <c r="AF820" s="82">
        <f t="shared" si="38"/>
        <v>1.7371371351996196E-2</v>
      </c>
      <c r="AG820" s="82">
        <f>_xll.qlIndexFixing($X$21,$AB820,TRUE,_xll.ohTrigger(trigger))</f>
        <v>1.7371371351996196E-2</v>
      </c>
      <c r="AH820" s="43" t="e">
        <f>_xll.qlIndexFixing($X$6,$AB820,TRUE,trigger)</f>
        <v>#NUM!</v>
      </c>
      <c r="AI820" s="45" t="e">
        <f t="shared" si="39"/>
        <v>#NUM!</v>
      </c>
    </row>
    <row r="821" spans="27:35" x14ac:dyDescent="0.2">
      <c r="AA821" s="114" t="s">
        <v>87</v>
      </c>
      <c r="AB821" s="40">
        <f>_xll.qlInterestRateIndexFixingDate($X$21,AC821)</f>
        <v>45128</v>
      </c>
      <c r="AC821" s="40">
        <f>_xll.qlCalendarAdvance(calendar,$AC820,AA821,,,trigger)</f>
        <v>45132</v>
      </c>
      <c r="AD821" s="40">
        <f>_xll.qlInterestRateIndexMaturity($X$21,AC821,)</f>
        <v>45316</v>
      </c>
      <c r="AE821" s="43" t="e">
        <f>_xll.qlTenorBasisValue(TenorBasis6M,AC821,_xll.ohTrigger(trigger,$X$36))</f>
        <v>#NUM!</v>
      </c>
      <c r="AF821" s="82">
        <f t="shared" si="38"/>
        <v>1.7402647681758358E-2</v>
      </c>
      <c r="AG821" s="82">
        <f>_xll.qlIndexFixing($X$21,$AB821,TRUE,_xll.ohTrigger(trigger))</f>
        <v>1.7402647681758358E-2</v>
      </c>
      <c r="AH821" s="43" t="e">
        <f>_xll.qlIndexFixing($X$6,$AB821,TRUE,trigger)</f>
        <v>#NUM!</v>
      </c>
      <c r="AI821" s="45" t="e">
        <f t="shared" si="39"/>
        <v>#NUM!</v>
      </c>
    </row>
    <row r="822" spans="27:35" x14ac:dyDescent="0.2">
      <c r="AA822" s="114" t="s">
        <v>87</v>
      </c>
      <c r="AB822" s="40">
        <f>_xll.qlInterestRateIndexFixingDate($X$21,AC822)</f>
        <v>45135</v>
      </c>
      <c r="AC822" s="40">
        <f>_xll.qlCalendarAdvance(calendar,$AC821,AA822,,,trigger)</f>
        <v>45139</v>
      </c>
      <c r="AD822" s="40">
        <f>_xll.qlInterestRateIndexMaturity($X$21,AC822,)</f>
        <v>45323</v>
      </c>
      <c r="AE822" s="43" t="e">
        <f>_xll.qlTenorBasisValue(TenorBasis6M,AC822,_xll.ohTrigger(trigger,$X$36))</f>
        <v>#NUM!</v>
      </c>
      <c r="AF822" s="82">
        <f t="shared" si="38"/>
        <v>1.7433712262862781E-2</v>
      </c>
      <c r="AG822" s="82">
        <f>_xll.qlIndexFixing($X$21,$AB822,TRUE,_xll.ohTrigger(trigger))</f>
        <v>1.7433712262862781E-2</v>
      </c>
      <c r="AH822" s="43" t="e">
        <f>_xll.qlIndexFixing($X$6,$AB822,TRUE,trigger)</f>
        <v>#NUM!</v>
      </c>
      <c r="AI822" s="45" t="e">
        <f t="shared" si="39"/>
        <v>#NUM!</v>
      </c>
    </row>
    <row r="823" spans="27:35" x14ac:dyDescent="0.2">
      <c r="AA823" s="114" t="s">
        <v>87</v>
      </c>
      <c r="AB823" s="40">
        <f>_xll.qlInterestRateIndexFixingDate($X$21,AC823)</f>
        <v>45142</v>
      </c>
      <c r="AC823" s="40">
        <f>_xll.qlCalendarAdvance(calendar,$AC822,AA823,,,trigger)</f>
        <v>45146</v>
      </c>
      <c r="AD823" s="40">
        <f>_xll.qlInterestRateIndexMaturity($X$21,AC823,)</f>
        <v>45330</v>
      </c>
      <c r="AE823" s="43" t="e">
        <f>_xll.qlTenorBasisValue(TenorBasis6M,AC823,_xll.ohTrigger(trigger,$X$36))</f>
        <v>#NUM!</v>
      </c>
      <c r="AF823" s="82">
        <f t="shared" si="38"/>
        <v>1.7464564497471167E-2</v>
      </c>
      <c r="AG823" s="82">
        <f>_xll.qlIndexFixing($X$21,$AB823,TRUE,_xll.ohTrigger(trigger))</f>
        <v>1.7464564497471167E-2</v>
      </c>
      <c r="AH823" s="43" t="e">
        <f>_xll.qlIndexFixing($X$6,$AB823,TRUE,trigger)</f>
        <v>#NUM!</v>
      </c>
      <c r="AI823" s="45" t="e">
        <f t="shared" si="39"/>
        <v>#NUM!</v>
      </c>
    </row>
    <row r="824" spans="27:35" x14ac:dyDescent="0.2">
      <c r="AA824" s="114" t="s">
        <v>87</v>
      </c>
      <c r="AB824" s="40">
        <f>_xll.qlInterestRateIndexFixingDate($X$21,AC824)</f>
        <v>45149</v>
      </c>
      <c r="AC824" s="40">
        <f>_xll.qlCalendarAdvance(calendar,$AC823,AA824,,,trigger)</f>
        <v>45153</v>
      </c>
      <c r="AD824" s="40">
        <f>_xll.qlInterestRateIndexMaturity($X$21,AC824,)</f>
        <v>45337</v>
      </c>
      <c r="AE824" s="43" t="e">
        <f>_xll.qlTenorBasisValue(TenorBasis6M,AC824,_xll.ohTrigger(trigger,$X$36))</f>
        <v>#NUM!</v>
      </c>
      <c r="AF824" s="82">
        <f t="shared" si="38"/>
        <v>1.7495203787777358E-2</v>
      </c>
      <c r="AG824" s="82">
        <f>_xll.qlIndexFixing($X$21,$AB824,TRUE,_xll.ohTrigger(trigger))</f>
        <v>1.7495203787777358E-2</v>
      </c>
      <c r="AH824" s="43" t="e">
        <f>_xll.qlIndexFixing($X$6,$AB824,TRUE,trigger)</f>
        <v>#NUM!</v>
      </c>
      <c r="AI824" s="45" t="e">
        <f t="shared" si="39"/>
        <v>#NUM!</v>
      </c>
    </row>
    <row r="825" spans="27:35" x14ac:dyDescent="0.2">
      <c r="AA825" s="114" t="s">
        <v>87</v>
      </c>
      <c r="AB825" s="40">
        <f>_xll.qlInterestRateIndexFixingDate($X$21,AC825)</f>
        <v>45156</v>
      </c>
      <c r="AC825" s="40">
        <f>_xll.qlCalendarAdvance(calendar,$AC824,AA825,,,trigger)</f>
        <v>45160</v>
      </c>
      <c r="AD825" s="40">
        <f>_xll.qlInterestRateIndexMaturity($X$21,AC825,)</f>
        <v>45344</v>
      </c>
      <c r="AE825" s="43" t="e">
        <f>_xll.qlTenorBasisValue(TenorBasis6M,AC825,_xll.ohTrigger(trigger,$X$36))</f>
        <v>#NUM!</v>
      </c>
      <c r="AF825" s="82">
        <f t="shared" si="38"/>
        <v>1.7525629536007791E-2</v>
      </c>
      <c r="AG825" s="82">
        <f>_xll.qlIndexFixing($X$21,$AB825,TRUE,_xll.ohTrigger(trigger))</f>
        <v>1.7525629536007791E-2</v>
      </c>
      <c r="AH825" s="43" t="e">
        <f>_xll.qlIndexFixing($X$6,$AB825,TRUE,trigger)</f>
        <v>#NUM!</v>
      </c>
      <c r="AI825" s="45" t="e">
        <f t="shared" si="39"/>
        <v>#NUM!</v>
      </c>
    </row>
    <row r="826" spans="27:35" x14ac:dyDescent="0.2">
      <c r="AA826" s="114" t="s">
        <v>87</v>
      </c>
      <c r="AB826" s="40">
        <f>_xll.qlInterestRateIndexFixingDate($X$21,AC826)</f>
        <v>45163</v>
      </c>
      <c r="AC826" s="40">
        <f>_xll.qlCalendarAdvance(calendar,$AC825,AA826,,,trigger)</f>
        <v>45167</v>
      </c>
      <c r="AD826" s="40">
        <f>_xll.qlInterestRateIndexMaturity($X$21,AC826,)</f>
        <v>45351</v>
      </c>
      <c r="AE826" s="43" t="e">
        <f>_xll.qlTenorBasisValue(TenorBasis6M,AC826,_xll.ohTrigger(trigger,$X$36))</f>
        <v>#NUM!</v>
      </c>
      <c r="AF826" s="82">
        <f t="shared" si="38"/>
        <v>1.7555841144423212E-2</v>
      </c>
      <c r="AG826" s="82">
        <f>_xll.qlIndexFixing($X$21,$AB826,TRUE,_xll.ohTrigger(trigger))</f>
        <v>1.7555841144423212E-2</v>
      </c>
      <c r="AH826" s="43" t="e">
        <f>_xll.qlIndexFixing($X$6,$AB826,TRUE,trigger)</f>
        <v>#NUM!</v>
      </c>
      <c r="AI826" s="45" t="e">
        <f t="shared" si="39"/>
        <v>#NUM!</v>
      </c>
    </row>
    <row r="827" spans="27:35" x14ac:dyDescent="0.2">
      <c r="AA827" s="114" t="s">
        <v>87</v>
      </c>
      <c r="AB827" s="40">
        <f>_xll.qlInterestRateIndexFixingDate($X$21,AC827)</f>
        <v>45170</v>
      </c>
      <c r="AC827" s="40">
        <f>_xll.qlCalendarAdvance(calendar,$AC826,AA827,,,trigger)</f>
        <v>45174</v>
      </c>
      <c r="AD827" s="40">
        <f>_xll.qlInterestRateIndexMaturity($X$21,AC827,)</f>
        <v>45356</v>
      </c>
      <c r="AE827" s="43" t="e">
        <f>_xll.qlTenorBasisValue(TenorBasis6M,AC827,_xll.ohTrigger(trigger,$X$36))</f>
        <v>#NUM!</v>
      </c>
      <c r="AF827" s="82">
        <f t="shared" si="38"/>
        <v>1.7580844991646246E-2</v>
      </c>
      <c r="AG827" s="82">
        <f>_xll.qlIndexFixing($X$21,$AB827,TRUE,_xll.ohTrigger(trigger))</f>
        <v>1.7580844991646246E-2</v>
      </c>
      <c r="AH827" s="43" t="e">
        <f>_xll.qlIndexFixing($X$6,$AB827,TRUE,trigger)</f>
        <v>#NUM!</v>
      </c>
      <c r="AI827" s="45" t="e">
        <f t="shared" si="39"/>
        <v>#NUM!</v>
      </c>
    </row>
    <row r="828" spans="27:35" x14ac:dyDescent="0.2">
      <c r="AA828" s="114" t="s">
        <v>87</v>
      </c>
      <c r="AB828" s="40">
        <f>_xll.qlInterestRateIndexFixingDate($X$21,AC828)</f>
        <v>45177</v>
      </c>
      <c r="AC828" s="40">
        <f>_xll.qlCalendarAdvance(calendar,$AC827,AA828,,,trigger)</f>
        <v>45181</v>
      </c>
      <c r="AD828" s="40">
        <f>_xll.qlInterestRateIndexMaturity($X$21,AC828,)</f>
        <v>45363</v>
      </c>
      <c r="AE828" s="43" t="e">
        <f>_xll.qlTenorBasisValue(TenorBasis6M,AC828,_xll.ohTrigger(trigger,$X$36))</f>
        <v>#NUM!</v>
      </c>
      <c r="AF828" s="82">
        <f t="shared" si="38"/>
        <v>1.7610654678129015E-2</v>
      </c>
      <c r="AG828" s="82">
        <f>_xll.qlIndexFixing($X$21,$AB828,TRUE,_xll.ohTrigger(trigger))</f>
        <v>1.7610654678129015E-2</v>
      </c>
      <c r="AH828" s="43" t="e">
        <f>_xll.qlIndexFixing($X$6,$AB828,TRUE,trigger)</f>
        <v>#NUM!</v>
      </c>
      <c r="AI828" s="45" t="e">
        <f t="shared" si="39"/>
        <v>#NUM!</v>
      </c>
    </row>
    <row r="829" spans="27:35" x14ac:dyDescent="0.2">
      <c r="AA829" s="114" t="s">
        <v>87</v>
      </c>
      <c r="AB829" s="40">
        <f>_xll.qlInterestRateIndexFixingDate($X$21,AC829)</f>
        <v>45184</v>
      </c>
      <c r="AC829" s="40">
        <f>_xll.qlCalendarAdvance(calendar,$AC828,AA829,,,trigger)</f>
        <v>45188</v>
      </c>
      <c r="AD829" s="40">
        <f>_xll.qlInterestRateIndexMaturity($X$21,AC829,)</f>
        <v>45370</v>
      </c>
      <c r="AE829" s="43" t="e">
        <f>_xll.qlTenorBasisValue(TenorBasis6M,AC829,_xll.ohTrigger(trigger,$X$36))</f>
        <v>#NUM!</v>
      </c>
      <c r="AF829" s="82">
        <f t="shared" si="38"/>
        <v>1.7640248467792677E-2</v>
      </c>
      <c r="AG829" s="82">
        <f>_xll.qlIndexFixing($X$21,$AB829,TRUE,_xll.ohTrigger(trigger))</f>
        <v>1.7640248467792677E-2</v>
      </c>
      <c r="AH829" s="43" t="e">
        <f>_xll.qlIndexFixing($X$6,$AB829,TRUE,trigger)</f>
        <v>#NUM!</v>
      </c>
      <c r="AI829" s="45" t="e">
        <f t="shared" si="39"/>
        <v>#NUM!</v>
      </c>
    </row>
    <row r="830" spans="27:35" x14ac:dyDescent="0.2">
      <c r="AA830" s="114" t="s">
        <v>87</v>
      </c>
      <c r="AB830" s="40">
        <f>_xll.qlInterestRateIndexFixingDate($X$21,AC830)</f>
        <v>45191</v>
      </c>
      <c r="AC830" s="40">
        <f>_xll.qlCalendarAdvance(calendar,$AC829,AA830,,,trigger)</f>
        <v>45195</v>
      </c>
      <c r="AD830" s="40">
        <f>_xll.qlInterestRateIndexMaturity($X$21,AC830,)</f>
        <v>45377</v>
      </c>
      <c r="AE830" s="43" t="e">
        <f>_xll.qlTenorBasisValue(TenorBasis6M,AC830,_xll.ohTrigger(trigger,$X$36))</f>
        <v>#NUM!</v>
      </c>
      <c r="AF830" s="82">
        <f t="shared" si="38"/>
        <v>1.7669625756730423E-2</v>
      </c>
      <c r="AG830" s="82">
        <f>_xll.qlIndexFixing($X$21,$AB830,TRUE,_xll.ohTrigger(trigger))</f>
        <v>1.7669625756730423E-2</v>
      </c>
      <c r="AH830" s="43" t="e">
        <f>_xll.qlIndexFixing($X$6,$AB830,TRUE,trigger)</f>
        <v>#NUM!</v>
      </c>
      <c r="AI830" s="45" t="e">
        <f t="shared" si="39"/>
        <v>#NUM!</v>
      </c>
    </row>
    <row r="831" spans="27:35" x14ac:dyDescent="0.2">
      <c r="AA831" s="114" t="s">
        <v>87</v>
      </c>
      <c r="AB831" s="40">
        <f>_xll.qlInterestRateIndexFixingDate($X$21,AC831)</f>
        <v>45198</v>
      </c>
      <c r="AC831" s="40">
        <f>_xll.qlCalendarAdvance(calendar,$AC830,AA831,,,trigger)</f>
        <v>45202</v>
      </c>
      <c r="AD831" s="40">
        <f>_xll.qlInterestRateIndexMaturity($X$21,AC831,)</f>
        <v>45385</v>
      </c>
      <c r="AE831" s="43" t="e">
        <f>_xll.qlTenorBasisValue(TenorBasis6M,AC831,_xll.ohTrigger(trigger,$X$36))</f>
        <v>#NUM!</v>
      </c>
      <c r="AF831" s="82">
        <f t="shared" si="38"/>
        <v>1.7701226691568855E-2</v>
      </c>
      <c r="AG831" s="82">
        <f>_xll.qlIndexFixing($X$21,$AB831,TRUE,_xll.ohTrigger(trigger))</f>
        <v>1.7701226691568855E-2</v>
      </c>
      <c r="AH831" s="43" t="e">
        <f>_xll.qlIndexFixing($X$6,$AB831,TRUE,trigger)</f>
        <v>#NUM!</v>
      </c>
      <c r="AI831" s="45" t="e">
        <f t="shared" si="39"/>
        <v>#NUM!</v>
      </c>
    </row>
    <row r="832" spans="27:35" x14ac:dyDescent="0.2">
      <c r="AA832" s="114" t="s">
        <v>87</v>
      </c>
      <c r="AB832" s="40">
        <f>_xll.qlInterestRateIndexFixingDate($X$21,AC832)</f>
        <v>45205</v>
      </c>
      <c r="AC832" s="40">
        <f>_xll.qlCalendarAdvance(calendar,$AC831,AA832,,,trigger)</f>
        <v>45209</v>
      </c>
      <c r="AD832" s="40">
        <f>_xll.qlInterestRateIndexMaturity($X$21,AC832,)</f>
        <v>45392</v>
      </c>
      <c r="AE832" s="43" t="e">
        <f>_xll.qlTenorBasisValue(TenorBasis6M,AC832,_xll.ohTrigger(trigger,$X$36))</f>
        <v>#NUM!</v>
      </c>
      <c r="AF832" s="82">
        <f t="shared" si="38"/>
        <v>1.7730155186333103E-2</v>
      </c>
      <c r="AG832" s="82">
        <f>_xll.qlIndexFixing($X$21,$AB832,TRUE,_xll.ohTrigger(trigger))</f>
        <v>1.7730155186333103E-2</v>
      </c>
      <c r="AH832" s="43" t="e">
        <f>_xll.qlIndexFixing($X$6,$AB832,TRUE,trigger)</f>
        <v>#NUM!</v>
      </c>
      <c r="AI832" s="45" t="e">
        <f t="shared" si="39"/>
        <v>#NUM!</v>
      </c>
    </row>
    <row r="833" spans="27:35" x14ac:dyDescent="0.2">
      <c r="AA833" s="114" t="s">
        <v>87</v>
      </c>
      <c r="AB833" s="40">
        <f>_xll.qlInterestRateIndexFixingDate($X$21,AC833)</f>
        <v>45212</v>
      </c>
      <c r="AC833" s="40">
        <f>_xll.qlCalendarAdvance(calendar,$AC832,AA833,,,trigger)</f>
        <v>45216</v>
      </c>
      <c r="AD833" s="40">
        <f>_xll.qlInterestRateIndexMaturity($X$21,AC833,)</f>
        <v>45399</v>
      </c>
      <c r="AE833" s="43" t="e">
        <f>_xll.qlTenorBasisValue(TenorBasis6M,AC833,_xll.ohTrigger(trigger,$X$36))</f>
        <v>#NUM!</v>
      </c>
      <c r="AF833" s="82">
        <f t="shared" si="38"/>
        <v>1.7758866039035599E-2</v>
      </c>
      <c r="AG833" s="82">
        <f>_xll.qlIndexFixing($X$21,$AB833,TRUE,_xll.ohTrigger(trigger))</f>
        <v>1.7758866039035599E-2</v>
      </c>
      <c r="AH833" s="43" t="e">
        <f>_xll.qlIndexFixing($X$6,$AB833,TRUE,trigger)</f>
        <v>#NUM!</v>
      </c>
      <c r="AI833" s="45" t="e">
        <f t="shared" si="39"/>
        <v>#NUM!</v>
      </c>
    </row>
    <row r="834" spans="27:35" x14ac:dyDescent="0.2">
      <c r="AA834" s="114" t="s">
        <v>87</v>
      </c>
      <c r="AB834" s="40">
        <f>_xll.qlInterestRateIndexFixingDate($X$21,AC834)</f>
        <v>45219</v>
      </c>
      <c r="AC834" s="40">
        <f>_xll.qlCalendarAdvance(calendar,$AC833,AA834,,,trigger)</f>
        <v>45223</v>
      </c>
      <c r="AD834" s="40">
        <f>_xll.qlInterestRateIndexMaturity($X$21,AC834,)</f>
        <v>45406</v>
      </c>
      <c r="AE834" s="43" t="e">
        <f>_xll.qlTenorBasisValue(TenorBasis6M,AC834,_xll.ohTrigger(trigger,$X$36))</f>
        <v>#NUM!</v>
      </c>
      <c r="AF834" s="82">
        <f t="shared" si="38"/>
        <v>1.7787359240221616E-2</v>
      </c>
      <c r="AG834" s="82">
        <f>_xll.qlIndexFixing($X$21,$AB834,TRUE,_xll.ohTrigger(trigger))</f>
        <v>1.7787359240221616E-2</v>
      </c>
      <c r="AH834" s="43" t="e">
        <f>_xll.qlIndexFixing($X$6,$AB834,TRUE,trigger)</f>
        <v>#NUM!</v>
      </c>
      <c r="AI834" s="45" t="e">
        <f t="shared" si="39"/>
        <v>#NUM!</v>
      </c>
    </row>
    <row r="835" spans="27:35" x14ac:dyDescent="0.2">
      <c r="AA835" s="114" t="s">
        <v>87</v>
      </c>
      <c r="AB835" s="40">
        <f>_xll.qlInterestRateIndexFixingDate($X$21,AC835)</f>
        <v>45226</v>
      </c>
      <c r="AC835" s="40">
        <f>_xll.qlCalendarAdvance(calendar,$AC834,AA835,,,trigger)</f>
        <v>45230</v>
      </c>
      <c r="AD835" s="40">
        <f>_xll.qlInterestRateIndexMaturity($X$21,AC835,)</f>
        <v>45412</v>
      </c>
      <c r="AE835" s="43" t="e">
        <f>_xll.qlTenorBasisValue(TenorBasis6M,AC835,_xll.ohTrigger(trigger,$X$36))</f>
        <v>#NUM!</v>
      </c>
      <c r="AF835" s="82">
        <f t="shared" si="38"/>
        <v>1.7813250599633138E-2</v>
      </c>
      <c r="AG835" s="82">
        <f>_xll.qlIndexFixing($X$21,$AB835,TRUE,_xll.ohTrigger(trigger))</f>
        <v>1.7813250599633138E-2</v>
      </c>
      <c r="AH835" s="43" t="e">
        <f>_xll.qlIndexFixing($X$6,$AB835,TRUE,trigger)</f>
        <v>#NUM!</v>
      </c>
      <c r="AI835" s="45" t="e">
        <f t="shared" si="39"/>
        <v>#NUM!</v>
      </c>
    </row>
    <row r="836" spans="27:35" x14ac:dyDescent="0.2">
      <c r="AA836" s="114" t="s">
        <v>87</v>
      </c>
      <c r="AB836" s="40">
        <f>_xll.qlInterestRateIndexFixingDate($X$21,AC836)</f>
        <v>45233</v>
      </c>
      <c r="AC836" s="40">
        <f>_xll.qlCalendarAdvance(calendar,$AC835,AA836,,,trigger)</f>
        <v>45237</v>
      </c>
      <c r="AD836" s="40">
        <f>_xll.qlInterestRateIndexMaturity($X$21,AC836,)</f>
        <v>45419</v>
      </c>
      <c r="AE836" s="43" t="e">
        <f>_xll.qlTenorBasisValue(TenorBasis6M,AC836,_xll.ohTrigger(trigger,$X$36))</f>
        <v>#NUM!</v>
      </c>
      <c r="AF836" s="82">
        <f t="shared" ref="AF836:AF899" si="40">AG836</f>
        <v>1.7841322634897825E-2</v>
      </c>
      <c r="AG836" s="82">
        <f>_xll.qlIndexFixing($X$21,$AB836,TRUE,_xll.ohTrigger(trigger))</f>
        <v>1.7841322634897825E-2</v>
      </c>
      <c r="AH836" s="43" t="e">
        <f>_xll.qlIndexFixing($X$6,$AB836,TRUE,trigger)</f>
        <v>#NUM!</v>
      </c>
      <c r="AI836" s="45" t="e">
        <f t="shared" si="39"/>
        <v>#NUM!</v>
      </c>
    </row>
    <row r="837" spans="27:35" x14ac:dyDescent="0.2">
      <c r="AA837" s="114" t="s">
        <v>87</v>
      </c>
      <c r="AB837" s="40">
        <f>_xll.qlInterestRateIndexFixingDate($X$21,AC837)</f>
        <v>45240</v>
      </c>
      <c r="AC837" s="40">
        <f>_xll.qlCalendarAdvance(calendar,$AC836,AA837,,,trigger)</f>
        <v>45244</v>
      </c>
      <c r="AD837" s="40">
        <f>_xll.qlInterestRateIndexMaturity($X$21,AC837,)</f>
        <v>45426</v>
      </c>
      <c r="AE837" s="43" t="e">
        <f>_xll.qlTenorBasisValue(TenorBasis6M,AC837,_xll.ohTrigger(trigger,$X$36))</f>
        <v>#NUM!</v>
      </c>
      <c r="AF837" s="82">
        <f t="shared" si="40"/>
        <v>1.7869176999943084E-2</v>
      </c>
      <c r="AG837" s="82">
        <f>_xll.qlIndexFixing($X$21,$AB837,TRUE,_xll.ohTrigger(trigger))</f>
        <v>1.7869176999943084E-2</v>
      </c>
      <c r="AH837" s="43" t="e">
        <f>_xll.qlIndexFixing($X$6,$AB837,TRUE,trigger)</f>
        <v>#NUM!</v>
      </c>
      <c r="AI837" s="45" t="e">
        <f t="shared" si="39"/>
        <v>#NUM!</v>
      </c>
    </row>
    <row r="838" spans="27:35" x14ac:dyDescent="0.2">
      <c r="AA838" s="114" t="s">
        <v>87</v>
      </c>
      <c r="AB838" s="40">
        <f>_xll.qlInterestRateIndexFixingDate($X$21,AC838)</f>
        <v>45247</v>
      </c>
      <c r="AC838" s="40">
        <f>_xll.qlCalendarAdvance(calendar,$AC837,AA838,,,trigger)</f>
        <v>45251</v>
      </c>
      <c r="AD838" s="40">
        <f>_xll.qlInterestRateIndexMaturity($X$21,AC838,)</f>
        <v>45433</v>
      </c>
      <c r="AE838" s="43" t="e">
        <f>_xll.qlTenorBasisValue(TenorBasis6M,AC838,_xll.ohTrigger(trigger,$X$36))</f>
        <v>#NUM!</v>
      </c>
      <c r="AF838" s="82">
        <f t="shared" si="40"/>
        <v>1.7896813685644778E-2</v>
      </c>
      <c r="AG838" s="82">
        <f>_xll.qlIndexFixing($X$21,$AB838,TRUE,_xll.ohTrigger(trigger))</f>
        <v>1.7896813685644778E-2</v>
      </c>
      <c r="AH838" s="43" t="e">
        <f>_xll.qlIndexFixing($X$6,$AB838,TRUE,trigger)</f>
        <v>#NUM!</v>
      </c>
      <c r="AI838" s="45" t="e">
        <f t="shared" si="39"/>
        <v>#NUM!</v>
      </c>
    </row>
    <row r="839" spans="27:35" x14ac:dyDescent="0.2">
      <c r="AA839" s="114" t="s">
        <v>87</v>
      </c>
      <c r="AB839" s="40">
        <f>_xll.qlInterestRateIndexFixingDate($X$21,AC839)</f>
        <v>45254</v>
      </c>
      <c r="AC839" s="40">
        <f>_xll.qlCalendarAdvance(calendar,$AC838,AA839,,,trigger)</f>
        <v>45258</v>
      </c>
      <c r="AD839" s="40">
        <f>_xll.qlInterestRateIndexMaturity($X$21,AC839,)</f>
        <v>45440</v>
      </c>
      <c r="AE839" s="43" t="e">
        <f>_xll.qlTenorBasisValue(TenorBasis6M,AC839,_xll.ohTrigger(trigger,$X$36))</f>
        <v>#NUM!</v>
      </c>
      <c r="AF839" s="82">
        <f t="shared" si="40"/>
        <v>1.7924232682948616E-2</v>
      </c>
      <c r="AG839" s="82">
        <f>_xll.qlIndexFixing($X$21,$AB839,TRUE,_xll.ohTrigger(trigger))</f>
        <v>1.7924232682948616E-2</v>
      </c>
      <c r="AH839" s="43" t="e">
        <f>_xll.qlIndexFixing($X$6,$AB839,TRUE,trigger)</f>
        <v>#NUM!</v>
      </c>
      <c r="AI839" s="45" t="e">
        <f t="shared" si="39"/>
        <v>#NUM!</v>
      </c>
    </row>
    <row r="840" spans="27:35" x14ac:dyDescent="0.2">
      <c r="AA840" s="114" t="s">
        <v>87</v>
      </c>
      <c r="AB840" s="40">
        <f>_xll.qlInterestRateIndexFixingDate($X$21,AC840)</f>
        <v>45261</v>
      </c>
      <c r="AC840" s="40">
        <f>_xll.qlCalendarAdvance(calendar,$AC839,AA840,,,trigger)</f>
        <v>45265</v>
      </c>
      <c r="AD840" s="40">
        <f>_xll.qlInterestRateIndexMaturity($X$21,AC840,)</f>
        <v>45448</v>
      </c>
      <c r="AE840" s="43" t="e">
        <f>_xll.qlTenorBasisValue(TenorBasis6M,AC840,_xll.ohTrigger(trigger,$X$36))</f>
        <v>#NUM!</v>
      </c>
      <c r="AF840" s="82">
        <f t="shared" si="40"/>
        <v>1.7953747244943617E-2</v>
      </c>
      <c r="AG840" s="82">
        <f>_xll.qlIndexFixing($X$21,$AB840,TRUE,_xll.ohTrigger(trigger))</f>
        <v>1.7953747244943617E-2</v>
      </c>
      <c r="AH840" s="43" t="e">
        <f>_xll.qlIndexFixing($X$6,$AB840,TRUE,trigger)</f>
        <v>#NUM!</v>
      </c>
      <c r="AI840" s="45" t="e">
        <f t="shared" si="39"/>
        <v>#NUM!</v>
      </c>
    </row>
    <row r="841" spans="27:35" x14ac:dyDescent="0.2">
      <c r="AA841" s="114" t="s">
        <v>87</v>
      </c>
      <c r="AB841" s="40">
        <f>_xll.qlInterestRateIndexFixingDate($X$21,AC841)</f>
        <v>45268</v>
      </c>
      <c r="AC841" s="40">
        <f>_xll.qlCalendarAdvance(calendar,$AC840,AA841,,,trigger)</f>
        <v>45272</v>
      </c>
      <c r="AD841" s="40">
        <f>_xll.qlInterestRateIndexMaturity($X$21,AC841,)</f>
        <v>45455</v>
      </c>
      <c r="AE841" s="43" t="e">
        <f>_xll.qlTenorBasisValue(TenorBasis6M,AC841,_xll.ohTrigger(trigger,$X$36))</f>
        <v>#NUM!</v>
      </c>
      <c r="AF841" s="82">
        <f t="shared" si="40"/>
        <v>1.7980716626747262E-2</v>
      </c>
      <c r="AG841" s="82">
        <f>_xll.qlIndexFixing($X$21,$AB841,TRUE,_xll.ohTrigger(trigger))</f>
        <v>1.7980716626747262E-2</v>
      </c>
      <c r="AH841" s="43" t="e">
        <f>_xll.qlIndexFixing($X$6,$AB841,TRUE,trigger)</f>
        <v>#NUM!</v>
      </c>
      <c r="AI841" s="45" t="e">
        <f t="shared" si="39"/>
        <v>#NUM!</v>
      </c>
    </row>
    <row r="842" spans="27:35" x14ac:dyDescent="0.2">
      <c r="AA842" s="114" t="s">
        <v>87</v>
      </c>
      <c r="AB842" s="40">
        <f>_xll.qlInterestRateIndexFixingDate($X$21,AC842)</f>
        <v>45275</v>
      </c>
      <c r="AC842" s="40">
        <f>_xll.qlCalendarAdvance(calendar,$AC841,AA842,,,trigger)</f>
        <v>45279</v>
      </c>
      <c r="AD842" s="40">
        <f>_xll.qlInterestRateIndexMaturity($X$21,AC842,)</f>
        <v>45462</v>
      </c>
      <c r="AE842" s="43" t="e">
        <f>_xll.qlTenorBasisValue(TenorBasis6M,AC842,_xll.ohTrigger(trigger,$X$36))</f>
        <v>#NUM!</v>
      </c>
      <c r="AF842" s="82">
        <f t="shared" si="40"/>
        <v>1.8007468283961513E-2</v>
      </c>
      <c r="AG842" s="82">
        <f>_xll.qlIndexFixing($X$21,$AB842,TRUE,_xll.ohTrigger(trigger))</f>
        <v>1.8007468283961513E-2</v>
      </c>
      <c r="AH842" s="43" t="e">
        <f>_xll.qlIndexFixing($X$6,$AB842,TRUE,trigger)</f>
        <v>#NUM!</v>
      </c>
      <c r="AI842" s="45" t="e">
        <f t="shared" si="39"/>
        <v>#NUM!</v>
      </c>
    </row>
    <row r="843" spans="27:35" x14ac:dyDescent="0.2">
      <c r="AA843" s="114" t="s">
        <v>87</v>
      </c>
      <c r="AB843" s="40">
        <f>_xll.qlInterestRateIndexFixingDate($X$21,AC843)</f>
        <v>45281</v>
      </c>
      <c r="AC843" s="40">
        <f>_xll.qlCalendarAdvance(calendar,$AC842,AA843,,,trigger)</f>
        <v>45287</v>
      </c>
      <c r="AD843" s="40">
        <f>_xll.qlInterestRateIndexMaturity($X$21,AC843,)</f>
        <v>45470</v>
      </c>
      <c r="AE843" s="43" t="e">
        <f>_xll.qlTenorBasisValue(TenorBasis6M,AC843,_xll.ohTrigger(trigger,$X$36))</f>
        <v>#NUM!</v>
      </c>
      <c r="AF843" s="82">
        <f t="shared" si="40"/>
        <v>1.8037774993652861E-2</v>
      </c>
      <c r="AG843" s="82">
        <f>_xll.qlIndexFixing($X$21,$AB843,TRUE,_xll.ohTrigger(trigger))</f>
        <v>1.8037774993652861E-2</v>
      </c>
      <c r="AH843" s="43" t="e">
        <f>_xll.qlIndexFixing($X$6,$AB843,TRUE,trigger)</f>
        <v>#NUM!</v>
      </c>
      <c r="AI843" s="45" t="e">
        <f t="shared" si="39"/>
        <v>#NUM!</v>
      </c>
    </row>
    <row r="844" spans="27:35" x14ac:dyDescent="0.2">
      <c r="AA844" s="114" t="s">
        <v>87</v>
      </c>
      <c r="AB844" s="40">
        <f>_xll.qlInterestRateIndexFixingDate($X$21,AC844)</f>
        <v>45289</v>
      </c>
      <c r="AC844" s="40">
        <f>_xll.qlCalendarAdvance(calendar,$AC843,AA844,,,trigger)</f>
        <v>45294</v>
      </c>
      <c r="AD844" s="40">
        <f>_xll.qlInterestRateIndexMaturity($X$21,AC844,)</f>
        <v>45476</v>
      </c>
      <c r="AE844" s="43" t="e">
        <f>_xll.qlTenorBasisValue(TenorBasis6M,AC844,_xll.ohTrigger(trigger,$X$36))</f>
        <v>#NUM!</v>
      </c>
      <c r="AF844" s="82">
        <f t="shared" si="40"/>
        <v>1.8061805745902514E-2</v>
      </c>
      <c r="AG844" s="82">
        <f>_xll.qlIndexFixing($X$21,$AB844,TRUE,_xll.ohTrigger(trigger))</f>
        <v>1.8061805745902514E-2</v>
      </c>
      <c r="AH844" s="43" t="e">
        <f>_xll.qlIndexFixing($X$6,$AB844,TRUE,trigger)</f>
        <v>#NUM!</v>
      </c>
      <c r="AI844" s="45" t="e">
        <f t="shared" si="39"/>
        <v>#NUM!</v>
      </c>
    </row>
    <row r="845" spans="27:35" x14ac:dyDescent="0.2">
      <c r="AA845" s="114" t="s">
        <v>87</v>
      </c>
      <c r="AB845" s="40">
        <f>_xll.qlInterestRateIndexFixingDate($X$21,AC845)</f>
        <v>45299</v>
      </c>
      <c r="AC845" s="40">
        <f>_xll.qlCalendarAdvance(calendar,$AC844,AA845,,,trigger)</f>
        <v>45301</v>
      </c>
      <c r="AD845" s="40">
        <f>_xll.qlInterestRateIndexMaturity($X$21,AC845,)</f>
        <v>45483</v>
      </c>
      <c r="AE845" s="43" t="e">
        <f>_xll.qlTenorBasisValue(TenorBasis6M,AC845,_xll.ohTrigger(trigger,$X$36))</f>
        <v>#NUM!</v>
      </c>
      <c r="AF845" s="82">
        <f t="shared" si="40"/>
        <v>1.8087887320107049E-2</v>
      </c>
      <c r="AG845" s="82">
        <f>_xll.qlIndexFixing($X$21,$AB845,TRUE,_xll.ohTrigger(trigger))</f>
        <v>1.8087887320107049E-2</v>
      </c>
      <c r="AH845" s="43" t="e">
        <f>_xll.qlIndexFixing($X$6,$AB845,TRUE,trigger)</f>
        <v>#NUM!</v>
      </c>
      <c r="AI845" s="45" t="e">
        <f t="shared" si="39"/>
        <v>#NUM!</v>
      </c>
    </row>
    <row r="846" spans="27:35" x14ac:dyDescent="0.2">
      <c r="AA846" s="114" t="s">
        <v>87</v>
      </c>
      <c r="AB846" s="40">
        <f>_xll.qlInterestRateIndexFixingDate($X$21,AC846)</f>
        <v>45306</v>
      </c>
      <c r="AC846" s="40">
        <f>_xll.qlCalendarAdvance(calendar,$AC845,AA846,,,trigger)</f>
        <v>45308</v>
      </c>
      <c r="AD846" s="40">
        <f>_xll.qlInterestRateIndexMaturity($X$21,AC846,)</f>
        <v>45490</v>
      </c>
      <c r="AE846" s="43" t="e">
        <f>_xll.qlTenorBasisValue(TenorBasis6M,AC846,_xll.ohTrigger(trigger,$X$36))</f>
        <v>#NUM!</v>
      </c>
      <c r="AF846" s="82">
        <f t="shared" si="40"/>
        <v>1.8113751143319843E-2</v>
      </c>
      <c r="AG846" s="82">
        <f>_xll.qlIndexFixing($X$21,$AB846,TRUE,_xll.ohTrigger(trigger))</f>
        <v>1.8113751143319843E-2</v>
      </c>
      <c r="AH846" s="43" t="e">
        <f>_xll.qlIndexFixing($X$6,$AB846,TRUE,trigger)</f>
        <v>#NUM!</v>
      </c>
      <c r="AI846" s="45" t="e">
        <f t="shared" si="39"/>
        <v>#NUM!</v>
      </c>
    </row>
    <row r="847" spans="27:35" x14ac:dyDescent="0.2">
      <c r="AA847" s="114" t="s">
        <v>87</v>
      </c>
      <c r="AB847" s="40">
        <f>_xll.qlInterestRateIndexFixingDate($X$21,AC847)</f>
        <v>45313</v>
      </c>
      <c r="AC847" s="40">
        <f>_xll.qlCalendarAdvance(calendar,$AC846,AA847,,,trigger)</f>
        <v>45315</v>
      </c>
      <c r="AD847" s="40">
        <f>_xll.qlInterestRateIndexMaturity($X$21,AC847,)</f>
        <v>45497</v>
      </c>
      <c r="AE847" s="43" t="e">
        <f>_xll.qlTenorBasisValue(TenorBasis6M,AC847,_xll.ohTrigger(trigger,$X$36))</f>
        <v>#NUM!</v>
      </c>
      <c r="AF847" s="82">
        <f t="shared" si="40"/>
        <v>1.8139397207069429E-2</v>
      </c>
      <c r="AG847" s="82">
        <f>_xll.qlIndexFixing($X$21,$AB847,TRUE,_xll.ohTrigger(trigger))</f>
        <v>1.8139397207069429E-2</v>
      </c>
      <c r="AH847" s="43" t="e">
        <f>_xll.qlIndexFixing($X$6,$AB847,TRUE,trigger)</f>
        <v>#NUM!</v>
      </c>
      <c r="AI847" s="45" t="e">
        <f t="shared" si="39"/>
        <v>#NUM!</v>
      </c>
    </row>
    <row r="848" spans="27:35" x14ac:dyDescent="0.2">
      <c r="AA848" s="114" t="s">
        <v>87</v>
      </c>
      <c r="AB848" s="40">
        <f>_xll.qlInterestRateIndexFixingDate($X$21,AC848)</f>
        <v>45320</v>
      </c>
      <c r="AC848" s="40">
        <f>_xll.qlCalendarAdvance(calendar,$AC847,AA848,,,trigger)</f>
        <v>45322</v>
      </c>
      <c r="AD848" s="40">
        <f>_xll.qlInterestRateIndexMaturity($X$21,AC848,)</f>
        <v>45504</v>
      </c>
      <c r="AE848" s="43" t="e">
        <f>_xll.qlTenorBasisValue(TenorBasis6M,AC848,_xll.ohTrigger(trigger,$X$36))</f>
        <v>#NUM!</v>
      </c>
      <c r="AF848" s="82">
        <f t="shared" si="40"/>
        <v>1.8164825502952418E-2</v>
      </c>
      <c r="AG848" s="82">
        <f>_xll.qlIndexFixing($X$21,$AB848,TRUE,_xll.ohTrigger(trigger))</f>
        <v>1.8164825502952418E-2</v>
      </c>
      <c r="AH848" s="43" t="e">
        <f>_xll.qlIndexFixing($X$6,$AB848,TRUE,trigger)</f>
        <v>#NUM!</v>
      </c>
      <c r="AI848" s="45" t="e">
        <f t="shared" si="39"/>
        <v>#NUM!</v>
      </c>
    </row>
    <row r="849" spans="27:35" x14ac:dyDescent="0.2">
      <c r="AA849" s="114" t="s">
        <v>87</v>
      </c>
      <c r="AB849" s="40">
        <f>_xll.qlInterestRateIndexFixingDate($X$21,AC849)</f>
        <v>45327</v>
      </c>
      <c r="AC849" s="40">
        <f>_xll.qlCalendarAdvance(calendar,$AC848,AA849,,,trigger)</f>
        <v>45329</v>
      </c>
      <c r="AD849" s="40">
        <f>_xll.qlInterestRateIndexMaturity($X$21,AC849,)</f>
        <v>45511</v>
      </c>
      <c r="AE849" s="43" t="e">
        <f>_xll.qlTenorBasisValue(TenorBasis6M,AC849,_xll.ohTrigger(trigger,$X$36))</f>
        <v>#NUM!</v>
      </c>
      <c r="AF849" s="82">
        <f t="shared" si="40"/>
        <v>1.8190036022638773E-2</v>
      </c>
      <c r="AG849" s="82">
        <f>_xll.qlIndexFixing($X$21,$AB849,TRUE,_xll.ohTrigger(trigger))</f>
        <v>1.8190036022638773E-2</v>
      </c>
      <c r="AH849" s="43" t="e">
        <f>_xll.qlIndexFixing($X$6,$AB849,TRUE,trigger)</f>
        <v>#NUM!</v>
      </c>
      <c r="AI849" s="45" t="e">
        <f t="shared" si="39"/>
        <v>#NUM!</v>
      </c>
    </row>
    <row r="850" spans="27:35" x14ac:dyDescent="0.2">
      <c r="AA850" s="114" t="s">
        <v>87</v>
      </c>
      <c r="AB850" s="40">
        <f>_xll.qlInterestRateIndexFixingDate($X$21,AC850)</f>
        <v>45334</v>
      </c>
      <c r="AC850" s="40">
        <f>_xll.qlCalendarAdvance(calendar,$AC849,AA850,,,trigger)</f>
        <v>45336</v>
      </c>
      <c r="AD850" s="40">
        <f>_xll.qlInterestRateIndexMaturity($X$21,AC850,)</f>
        <v>45518</v>
      </c>
      <c r="AE850" s="43" t="e">
        <f>_xll.qlTenorBasisValue(TenorBasis6M,AC850,_xll.ohTrigger(trigger,$X$36))</f>
        <v>#NUM!</v>
      </c>
      <c r="AF850" s="82">
        <f t="shared" si="40"/>
        <v>1.8215028757869161E-2</v>
      </c>
      <c r="AG850" s="82">
        <f>_xll.qlIndexFixing($X$21,$AB850,TRUE,_xll.ohTrigger(trigger))</f>
        <v>1.8215028757869161E-2</v>
      </c>
      <c r="AH850" s="43" t="e">
        <f>_xll.qlIndexFixing($X$6,$AB850,TRUE,trigger)</f>
        <v>#NUM!</v>
      </c>
      <c r="AI850" s="45" t="e">
        <f t="shared" si="39"/>
        <v>#NUM!</v>
      </c>
    </row>
    <row r="851" spans="27:35" x14ac:dyDescent="0.2">
      <c r="AA851" s="114" t="s">
        <v>87</v>
      </c>
      <c r="AB851" s="40">
        <f>_xll.qlInterestRateIndexFixingDate($X$21,AC851)</f>
        <v>45341</v>
      </c>
      <c r="AC851" s="40">
        <f>_xll.qlCalendarAdvance(calendar,$AC850,AA851,,,trigger)</f>
        <v>45343</v>
      </c>
      <c r="AD851" s="40">
        <f>_xll.qlInterestRateIndexMaturity($X$21,AC851,)</f>
        <v>45525</v>
      </c>
      <c r="AE851" s="43" t="e">
        <f>_xll.qlTenorBasisValue(TenorBasis6M,AC851,_xll.ohTrigger(trigger,$X$36))</f>
        <v>#NUM!</v>
      </c>
      <c r="AF851" s="82">
        <f t="shared" si="40"/>
        <v>1.8239803700455848E-2</v>
      </c>
      <c r="AG851" s="82">
        <f>_xll.qlIndexFixing($X$21,$AB851,TRUE,_xll.ohTrigger(trigger))</f>
        <v>1.8239803700455848E-2</v>
      </c>
      <c r="AH851" s="43" t="e">
        <f>_xll.qlIndexFixing($X$6,$AB851,TRUE,trigger)</f>
        <v>#NUM!</v>
      </c>
      <c r="AI851" s="45" t="e">
        <f t="shared" si="39"/>
        <v>#NUM!</v>
      </c>
    </row>
    <row r="852" spans="27:35" x14ac:dyDescent="0.2">
      <c r="AA852" s="114" t="s">
        <v>87</v>
      </c>
      <c r="AB852" s="40">
        <f>_xll.qlInterestRateIndexFixingDate($X$21,AC852)</f>
        <v>45348</v>
      </c>
      <c r="AC852" s="40">
        <f>_xll.qlCalendarAdvance(calendar,$AC851,AA852,,,trigger)</f>
        <v>45350</v>
      </c>
      <c r="AD852" s="40">
        <f>_xll.qlInterestRateIndexMaturity($X$21,AC852,)</f>
        <v>45532</v>
      </c>
      <c r="AE852" s="43" t="e">
        <f>_xll.qlTenorBasisValue(TenorBasis6M,AC852,_xll.ohTrigger(trigger,$X$36))</f>
        <v>#NUM!</v>
      </c>
      <c r="AF852" s="82">
        <f t="shared" si="40"/>
        <v>1.8264360842281814E-2</v>
      </c>
      <c r="AG852" s="82">
        <f>_xll.qlIndexFixing($X$21,$AB852,TRUE,_xll.ohTrigger(trigger))</f>
        <v>1.8264360842281814E-2</v>
      </c>
      <c r="AH852" s="43" t="e">
        <f>_xll.qlIndexFixing($X$6,$AB852,TRUE,trigger)</f>
        <v>#NUM!</v>
      </c>
      <c r="AI852" s="45" t="e">
        <f t="shared" si="39"/>
        <v>#NUM!</v>
      </c>
    </row>
    <row r="853" spans="27:35" x14ac:dyDescent="0.2">
      <c r="AA853" s="114" t="s">
        <v>87</v>
      </c>
      <c r="AB853" s="40">
        <f>_xll.qlInterestRateIndexFixingDate($X$21,AC853)</f>
        <v>45355</v>
      </c>
      <c r="AC853" s="40">
        <f>_xll.qlCalendarAdvance(calendar,$AC852,AA853,,,trigger)</f>
        <v>45357</v>
      </c>
      <c r="AD853" s="40">
        <f>_xll.qlInterestRateIndexMaturity($X$21,AC853,)</f>
        <v>45541</v>
      </c>
      <c r="AE853" s="43" t="e">
        <f>_xll.qlTenorBasisValue(TenorBasis6M,AC853,_xll.ohTrigger(trigger,$X$36))</f>
        <v>#NUM!</v>
      </c>
      <c r="AF853" s="82">
        <f t="shared" si="40"/>
        <v>1.8292950297626384E-2</v>
      </c>
      <c r="AG853" s="82">
        <f>_xll.qlIndexFixing($X$21,$AB853,TRUE,_xll.ohTrigger(trigger))</f>
        <v>1.8292950297626384E-2</v>
      </c>
      <c r="AH853" s="43" t="e">
        <f>_xll.qlIndexFixing($X$6,$AB853,TRUE,trigger)</f>
        <v>#NUM!</v>
      </c>
      <c r="AI853" s="45" t="e">
        <f t="shared" si="39"/>
        <v>#NUM!</v>
      </c>
    </row>
    <row r="854" spans="27:35" x14ac:dyDescent="0.2">
      <c r="AA854" s="114" t="s">
        <v>87</v>
      </c>
      <c r="AB854" s="40">
        <f>_xll.qlInterestRateIndexFixingDate($X$21,AC854)</f>
        <v>45362</v>
      </c>
      <c r="AC854" s="40">
        <f>_xll.qlCalendarAdvance(calendar,$AC853,AA854,,,trigger)</f>
        <v>45364</v>
      </c>
      <c r="AD854" s="40">
        <f>_xll.qlInterestRateIndexMaturity($X$21,AC854,)</f>
        <v>45548</v>
      </c>
      <c r="AE854" s="43" t="e">
        <f>_xll.qlTenorBasisValue(TenorBasis6M,AC854,_xll.ohTrigger(trigger,$X$36))</f>
        <v>#NUM!</v>
      </c>
      <c r="AF854" s="82">
        <f t="shared" si="40"/>
        <v>1.8317043133491865E-2</v>
      </c>
      <c r="AG854" s="82">
        <f>_xll.qlIndexFixing($X$21,$AB854,TRUE,_xll.ohTrigger(trigger))</f>
        <v>1.8317043133491865E-2</v>
      </c>
      <c r="AH854" s="43" t="e">
        <f>_xll.qlIndexFixing($X$6,$AB854,TRUE,trigger)</f>
        <v>#NUM!</v>
      </c>
      <c r="AI854" s="45" t="e">
        <f t="shared" si="39"/>
        <v>#NUM!</v>
      </c>
    </row>
    <row r="855" spans="27:35" x14ac:dyDescent="0.2">
      <c r="AA855" s="114" t="s">
        <v>87</v>
      </c>
      <c r="AB855" s="40">
        <f>_xll.qlInterestRateIndexFixingDate($X$21,AC855)</f>
        <v>45369</v>
      </c>
      <c r="AC855" s="40">
        <f>_xll.qlCalendarAdvance(calendar,$AC854,AA855,,,trigger)</f>
        <v>45371</v>
      </c>
      <c r="AD855" s="40">
        <f>_xll.qlInterestRateIndexMaturity($X$21,AC855,)</f>
        <v>45555</v>
      </c>
      <c r="AE855" s="43" t="e">
        <f>_xll.qlTenorBasisValue(TenorBasis6M,AC855,_xll.ohTrigger(trigger,$X$36))</f>
        <v>#NUM!</v>
      </c>
      <c r="AF855" s="82">
        <f t="shared" si="40"/>
        <v>1.8340918124668103E-2</v>
      </c>
      <c r="AG855" s="82">
        <f>_xll.qlIndexFixing($X$21,$AB855,TRUE,_xll.ohTrigger(trigger))</f>
        <v>1.8340918124668103E-2</v>
      </c>
      <c r="AH855" s="43" t="e">
        <f>_xll.qlIndexFixing($X$6,$AB855,TRUE,trigger)</f>
        <v>#NUM!</v>
      </c>
      <c r="AI855" s="45" t="e">
        <f t="shared" si="39"/>
        <v>#NUM!</v>
      </c>
    </row>
    <row r="856" spans="27:35" x14ac:dyDescent="0.2">
      <c r="AA856" s="114" t="s">
        <v>87</v>
      </c>
      <c r="AB856" s="40">
        <f>_xll.qlInterestRateIndexFixingDate($X$21,AC856)</f>
        <v>45376</v>
      </c>
      <c r="AC856" s="40">
        <f>_xll.qlCalendarAdvance(calendar,$AC855,AA856,,,trigger)</f>
        <v>45378</v>
      </c>
      <c r="AD856" s="40">
        <f>_xll.qlInterestRateIndexMaturity($X$21,AC856,)</f>
        <v>45562</v>
      </c>
      <c r="AE856" s="43" t="e">
        <f>_xll.qlTenorBasisValue(TenorBasis6M,AC856,_xll.ohTrigger(trigger,$X$36))</f>
        <v>#NUM!</v>
      </c>
      <c r="AF856" s="82">
        <f t="shared" si="40"/>
        <v>1.8364575263247078E-2</v>
      </c>
      <c r="AG856" s="82">
        <f>_xll.qlIndexFixing($X$21,$AB856,TRUE,_xll.ohTrigger(trigger))</f>
        <v>1.8364575263247078E-2</v>
      </c>
      <c r="AH856" s="43" t="e">
        <f>_xll.qlIndexFixing($X$6,$AB856,TRUE,trigger)</f>
        <v>#NUM!</v>
      </c>
      <c r="AI856" s="45" t="e">
        <f t="shared" si="39"/>
        <v>#NUM!</v>
      </c>
    </row>
    <row r="857" spans="27:35" x14ac:dyDescent="0.2">
      <c r="AA857" s="114" t="s">
        <v>87</v>
      </c>
      <c r="AB857" s="40">
        <f>_xll.qlInterestRateIndexFixingDate($X$21,AC857)</f>
        <v>45379</v>
      </c>
      <c r="AC857" s="40">
        <f>_xll.qlCalendarAdvance(calendar,$AC856,AA857,,,trigger)</f>
        <v>45385</v>
      </c>
      <c r="AD857" s="40">
        <f>_xll.qlInterestRateIndexMaturity($X$21,AC857,)</f>
        <v>45568</v>
      </c>
      <c r="AE857" s="43" t="e">
        <f>_xll.qlTenorBasisValue(TenorBasis6M,AC857,_xll.ohTrigger(trigger,$X$36))</f>
        <v>#NUM!</v>
      </c>
      <c r="AF857" s="82">
        <f t="shared" si="40"/>
        <v>1.8385947557842317E-2</v>
      </c>
      <c r="AG857" s="82">
        <f>_xll.qlIndexFixing($X$21,$AB857,TRUE,_xll.ohTrigger(trigger))</f>
        <v>1.8385947557842317E-2</v>
      </c>
      <c r="AH857" s="43" t="e">
        <f>_xll.qlIndexFixing($X$6,$AB857,TRUE,trigger)</f>
        <v>#NUM!</v>
      </c>
      <c r="AI857" s="45" t="e">
        <f t="shared" si="39"/>
        <v>#NUM!</v>
      </c>
    </row>
    <row r="858" spans="27:35" x14ac:dyDescent="0.2">
      <c r="AA858" s="114" t="s">
        <v>87</v>
      </c>
      <c r="AB858" s="40">
        <f>_xll.qlInterestRateIndexFixingDate($X$21,AC858)</f>
        <v>45390</v>
      </c>
      <c r="AC858" s="40">
        <f>_xll.qlCalendarAdvance(calendar,$AC857,AA858,,,trigger)</f>
        <v>45392</v>
      </c>
      <c r="AD858" s="40">
        <f>_xll.qlInterestRateIndexMaturity($X$21,AC858,)</f>
        <v>45575</v>
      </c>
      <c r="AE858" s="43" t="e">
        <f>_xll.qlTenorBasisValue(TenorBasis6M,AC858,_xll.ohTrigger(trigger,$X$36))</f>
        <v>#NUM!</v>
      </c>
      <c r="AF858" s="82">
        <f t="shared" si="40"/>
        <v>1.8409185719689133E-2</v>
      </c>
      <c r="AG858" s="82">
        <f>_xll.qlIndexFixing($X$21,$AB858,TRUE,_xll.ohTrigger(trigger))</f>
        <v>1.8409185719689133E-2</v>
      </c>
      <c r="AH858" s="43" t="e">
        <f>_xll.qlIndexFixing($X$6,$AB858,TRUE,trigger)</f>
        <v>#NUM!</v>
      </c>
      <c r="AI858" s="45" t="e">
        <f t="shared" si="39"/>
        <v>#NUM!</v>
      </c>
    </row>
    <row r="859" spans="27:35" x14ac:dyDescent="0.2">
      <c r="AA859" s="114" t="s">
        <v>87</v>
      </c>
      <c r="AB859" s="40">
        <f>_xll.qlInterestRateIndexFixingDate($X$21,AC859)</f>
        <v>45397</v>
      </c>
      <c r="AC859" s="40">
        <f>_xll.qlCalendarAdvance(calendar,$AC858,AA859,,,trigger)</f>
        <v>45399</v>
      </c>
      <c r="AD859" s="40">
        <f>_xll.qlInterestRateIndexMaturity($X$21,AC859,)</f>
        <v>45582</v>
      </c>
      <c r="AE859" s="43" t="e">
        <f>_xll.qlTenorBasisValue(TenorBasis6M,AC859,_xll.ohTrigger(trigger,$X$36))</f>
        <v>#NUM!</v>
      </c>
      <c r="AF859" s="82">
        <f t="shared" si="40"/>
        <v>1.8432216928107131E-2</v>
      </c>
      <c r="AG859" s="82">
        <f>_xll.qlIndexFixing($X$21,$AB859,TRUE,_xll.ohTrigger(trigger))</f>
        <v>1.8432216928107131E-2</v>
      </c>
      <c r="AH859" s="43" t="e">
        <f>_xll.qlIndexFixing($X$6,$AB859,TRUE,trigger)</f>
        <v>#NUM!</v>
      </c>
      <c r="AI859" s="45" t="e">
        <f t="shared" si="39"/>
        <v>#NUM!</v>
      </c>
    </row>
    <row r="860" spans="27:35" x14ac:dyDescent="0.2">
      <c r="AA860" s="114" t="s">
        <v>87</v>
      </c>
      <c r="AB860" s="40">
        <f>_xll.qlInterestRateIndexFixingDate($X$21,AC860)</f>
        <v>45404</v>
      </c>
      <c r="AC860" s="40">
        <f>_xll.qlCalendarAdvance(calendar,$AC859,AA860,,,trigger)</f>
        <v>45406</v>
      </c>
      <c r="AD860" s="40">
        <f>_xll.qlInterestRateIndexMaturity($X$21,AC860,)</f>
        <v>45589</v>
      </c>
      <c r="AE860" s="43" t="e">
        <f>_xll.qlTenorBasisValue(TenorBasis6M,AC860,_xll.ohTrigger(trigger,$X$36))</f>
        <v>#NUM!</v>
      </c>
      <c r="AF860" s="82">
        <f t="shared" si="40"/>
        <v>1.8455050724216986E-2</v>
      </c>
      <c r="AG860" s="82">
        <f>_xll.qlIndexFixing($X$21,$AB860,TRUE,_xll.ohTrigger(trigger))</f>
        <v>1.8455050724216986E-2</v>
      </c>
      <c r="AH860" s="43" t="e">
        <f>_xll.qlIndexFixing($X$6,$AB860,TRUE,trigger)</f>
        <v>#NUM!</v>
      </c>
      <c r="AI860" s="45" t="e">
        <f t="shared" si="39"/>
        <v>#NUM!</v>
      </c>
    </row>
    <row r="861" spans="27:35" x14ac:dyDescent="0.2">
      <c r="AA861" s="114" t="s">
        <v>87</v>
      </c>
      <c r="AB861" s="40">
        <f>_xll.qlInterestRateIndexFixingDate($X$21,AC861)</f>
        <v>45411</v>
      </c>
      <c r="AC861" s="40">
        <f>_xll.qlCalendarAdvance(calendar,$AC860,AA861,,,trigger)</f>
        <v>45414</v>
      </c>
      <c r="AD861" s="40">
        <f>_xll.qlInterestRateIndexMaturity($X$21,AC861,)</f>
        <v>45600</v>
      </c>
      <c r="AE861" s="43" t="e">
        <f>_xll.qlTenorBasisValue(TenorBasis6M,AC861,_xll.ohTrigger(trigger,$X$36))</f>
        <v>#NUM!</v>
      </c>
      <c r="AF861" s="82">
        <f t="shared" si="40"/>
        <v>1.8486973901774131E-2</v>
      </c>
      <c r="AG861" s="82">
        <f>_xll.qlIndexFixing($X$21,$AB861,TRUE,_xll.ohTrigger(trigger))</f>
        <v>1.8486973901774131E-2</v>
      </c>
      <c r="AH861" s="43" t="e">
        <f>_xll.qlIndexFixing($X$6,$AB861,TRUE,trigger)</f>
        <v>#NUM!</v>
      </c>
      <c r="AI861" s="45" t="e">
        <f t="shared" si="39"/>
        <v>#NUM!</v>
      </c>
    </row>
    <row r="862" spans="27:35" x14ac:dyDescent="0.2">
      <c r="AA862" s="114" t="s">
        <v>87</v>
      </c>
      <c r="AB862" s="40">
        <f>_xll.qlInterestRateIndexFixingDate($X$21,AC862)</f>
        <v>45419</v>
      </c>
      <c r="AC862" s="40">
        <f>_xll.qlCalendarAdvance(calendar,$AC861,AA862,,,trigger)</f>
        <v>45421</v>
      </c>
      <c r="AD862" s="40">
        <f>_xll.qlInterestRateIndexMaturity($X$21,AC862,)</f>
        <v>45607</v>
      </c>
      <c r="AE862" s="43" t="e">
        <f>_xll.qlTenorBasisValue(TenorBasis6M,AC862,_xll.ohTrigger(trigger,$X$36))</f>
        <v>#NUM!</v>
      </c>
      <c r="AF862" s="82">
        <f t="shared" si="40"/>
        <v>1.850939190919831E-2</v>
      </c>
      <c r="AG862" s="82">
        <f>_xll.qlIndexFixing($X$21,$AB862,TRUE,_xll.ohTrigger(trigger))</f>
        <v>1.850939190919831E-2</v>
      </c>
      <c r="AH862" s="43" t="e">
        <f>_xll.qlIndexFixing($X$6,$AB862,TRUE,trigger)</f>
        <v>#NUM!</v>
      </c>
      <c r="AI862" s="45" t="e">
        <f t="shared" si="39"/>
        <v>#NUM!</v>
      </c>
    </row>
    <row r="863" spans="27:35" x14ac:dyDescent="0.2">
      <c r="AA863" s="114" t="s">
        <v>87</v>
      </c>
      <c r="AB863" s="40">
        <f>_xll.qlInterestRateIndexFixingDate($X$21,AC863)</f>
        <v>45426</v>
      </c>
      <c r="AC863" s="40">
        <f>_xll.qlCalendarAdvance(calendar,$AC862,AA863,,,trigger)</f>
        <v>45428</v>
      </c>
      <c r="AD863" s="40">
        <f>_xll.qlInterestRateIndexMaturity($X$21,AC863,)</f>
        <v>45614</v>
      </c>
      <c r="AE863" s="43" t="e">
        <f>_xll.qlTenorBasisValue(TenorBasis6M,AC863,_xll.ohTrigger(trigger,$X$36))</f>
        <v>#NUM!</v>
      </c>
      <c r="AF863" s="82">
        <f t="shared" si="40"/>
        <v>1.8531645684016915E-2</v>
      </c>
      <c r="AG863" s="82">
        <f>_xll.qlIndexFixing($X$21,$AB863,TRUE,_xll.ohTrigger(trigger))</f>
        <v>1.8531645684016915E-2</v>
      </c>
      <c r="AH863" s="43" t="e">
        <f>_xll.qlIndexFixing($X$6,$AB863,TRUE,trigger)</f>
        <v>#NUM!</v>
      </c>
      <c r="AI863" s="45" t="e">
        <f t="shared" si="39"/>
        <v>#NUM!</v>
      </c>
    </row>
    <row r="864" spans="27:35" x14ac:dyDescent="0.2">
      <c r="AA864" s="114" t="s">
        <v>87</v>
      </c>
      <c r="AB864" s="40">
        <f>_xll.qlInterestRateIndexFixingDate($X$21,AC864)</f>
        <v>45433</v>
      </c>
      <c r="AC864" s="40">
        <f>_xll.qlCalendarAdvance(calendar,$AC863,AA864,,,trigger)</f>
        <v>45435</v>
      </c>
      <c r="AD864" s="40">
        <f>_xll.qlInterestRateIndexMaturity($X$21,AC864,)</f>
        <v>45621</v>
      </c>
      <c r="AE864" s="43" t="e">
        <f>_xll.qlTenorBasisValue(TenorBasis6M,AC864,_xll.ohTrigger(trigger,$X$36))</f>
        <v>#NUM!</v>
      </c>
      <c r="AF864" s="82">
        <f t="shared" si="40"/>
        <v>1.8553744616839517E-2</v>
      </c>
      <c r="AG864" s="82">
        <f>_xll.qlIndexFixing($X$21,$AB864,TRUE,_xll.ohTrigger(trigger))</f>
        <v>1.8553744616839517E-2</v>
      </c>
      <c r="AH864" s="43" t="e">
        <f>_xll.qlIndexFixing($X$6,$AB864,TRUE,trigger)</f>
        <v>#NUM!</v>
      </c>
      <c r="AI864" s="45" t="e">
        <f t="shared" si="39"/>
        <v>#NUM!</v>
      </c>
    </row>
    <row r="865" spans="27:35" x14ac:dyDescent="0.2">
      <c r="AA865" s="114" t="s">
        <v>87</v>
      </c>
      <c r="AB865" s="40">
        <f>_xll.qlInterestRateIndexFixingDate($X$21,AC865)</f>
        <v>45440</v>
      </c>
      <c r="AC865" s="40">
        <f>_xll.qlCalendarAdvance(calendar,$AC864,AA865,,,trigger)</f>
        <v>45442</v>
      </c>
      <c r="AD865" s="40">
        <f>_xll.qlInterestRateIndexMaturity($X$21,AC865,)</f>
        <v>45625</v>
      </c>
      <c r="AE865" s="43" t="e">
        <f>_xll.qlTenorBasisValue(TenorBasis6M,AC865,_xll.ohTrigger(trigger,$X$36))</f>
        <v>#NUM!</v>
      </c>
      <c r="AF865" s="82">
        <f t="shared" si="40"/>
        <v>1.8569722239766547E-2</v>
      </c>
      <c r="AG865" s="82">
        <f>_xll.qlIndexFixing($X$21,$AB865,TRUE,_xll.ohTrigger(trigger))</f>
        <v>1.8569722239766547E-2</v>
      </c>
      <c r="AH865" s="43" t="e">
        <f>_xll.qlIndexFixing($X$6,$AB865,TRUE,trigger)</f>
        <v>#NUM!</v>
      </c>
      <c r="AI865" s="45" t="e">
        <f t="shared" si="39"/>
        <v>#NUM!</v>
      </c>
    </row>
    <row r="866" spans="27:35" x14ac:dyDescent="0.2">
      <c r="AA866" s="114" t="s">
        <v>87</v>
      </c>
      <c r="AB866" s="40">
        <f>_xll.qlInterestRateIndexFixingDate($X$21,AC866)</f>
        <v>45447</v>
      </c>
      <c r="AC866" s="40">
        <f>_xll.qlCalendarAdvance(calendar,$AC865,AA866,,,trigger)</f>
        <v>45449</v>
      </c>
      <c r="AD866" s="40">
        <f>_xll.qlInterestRateIndexMaturity($X$21,AC866,)</f>
        <v>45632</v>
      </c>
      <c r="AE866" s="43" t="e">
        <f>_xll.qlTenorBasisValue(TenorBasis6M,AC866,_xll.ohTrigger(trigger,$X$36))</f>
        <v>#NUM!</v>
      </c>
      <c r="AF866" s="82">
        <f t="shared" si="40"/>
        <v>1.8591552709851737E-2</v>
      </c>
      <c r="AG866" s="82">
        <f>_xll.qlIndexFixing($X$21,$AB866,TRUE,_xll.ohTrigger(trigger))</f>
        <v>1.8591552709851737E-2</v>
      </c>
      <c r="AH866" s="43" t="e">
        <f>_xll.qlIndexFixing($X$6,$AB866,TRUE,trigger)</f>
        <v>#NUM!</v>
      </c>
      <c r="AI866" s="45" t="e">
        <f t="shared" si="39"/>
        <v>#NUM!</v>
      </c>
    </row>
    <row r="867" spans="27:35" x14ac:dyDescent="0.2">
      <c r="AA867" s="114" t="s">
        <v>87</v>
      </c>
      <c r="AB867" s="40">
        <f>_xll.qlInterestRateIndexFixingDate($X$21,AC867)</f>
        <v>45454</v>
      </c>
      <c r="AC867" s="40">
        <f>_xll.qlCalendarAdvance(calendar,$AC866,AA867,,,trigger)</f>
        <v>45456</v>
      </c>
      <c r="AD867" s="40">
        <f>_xll.qlInterestRateIndexMaturity($X$21,AC867,)</f>
        <v>45639</v>
      </c>
      <c r="AE867" s="43" t="e">
        <f>_xll.qlTenorBasisValue(TenorBasis6M,AC867,_xll.ohTrigger(trigger,$X$36))</f>
        <v>#NUM!</v>
      </c>
      <c r="AF867" s="82">
        <f t="shared" si="40"/>
        <v>1.8613253932510176E-2</v>
      </c>
      <c r="AG867" s="82">
        <f>_xll.qlIndexFixing($X$21,$AB867,TRUE,_xll.ohTrigger(trigger))</f>
        <v>1.8613253932510176E-2</v>
      </c>
      <c r="AH867" s="43" t="e">
        <f>_xll.qlIndexFixing($X$6,$AB867,TRUE,trigger)</f>
        <v>#NUM!</v>
      </c>
      <c r="AI867" s="45" t="e">
        <f t="shared" si="39"/>
        <v>#NUM!</v>
      </c>
    </row>
    <row r="868" spans="27:35" x14ac:dyDescent="0.2">
      <c r="AA868" s="114" t="s">
        <v>87</v>
      </c>
      <c r="AB868" s="40">
        <f>_xll.qlInterestRateIndexFixingDate($X$21,AC868)</f>
        <v>45461</v>
      </c>
      <c r="AC868" s="40">
        <f>_xll.qlCalendarAdvance(calendar,$AC867,AA868,,,trigger)</f>
        <v>45463</v>
      </c>
      <c r="AD868" s="40">
        <f>_xll.qlInterestRateIndexMaturity($X$21,AC868,)</f>
        <v>45646</v>
      </c>
      <c r="AE868" s="43" t="e">
        <f>_xll.qlTenorBasisValue(TenorBasis6M,AC868,_xll.ohTrigger(trigger,$X$36))</f>
        <v>#NUM!</v>
      </c>
      <c r="AF868" s="82">
        <f t="shared" si="40"/>
        <v>1.8634835452692053E-2</v>
      </c>
      <c r="AG868" s="82">
        <f>_xll.qlIndexFixing($X$21,$AB868,TRUE,_xll.ohTrigger(trigger))</f>
        <v>1.8634835452692053E-2</v>
      </c>
      <c r="AH868" s="43" t="e">
        <f>_xll.qlIndexFixing($X$6,$AB868,TRUE,trigger)</f>
        <v>#NUM!</v>
      </c>
      <c r="AI868" s="45" t="e">
        <f t="shared" si="39"/>
        <v>#NUM!</v>
      </c>
    </row>
    <row r="869" spans="27:35" x14ac:dyDescent="0.2">
      <c r="AA869" s="114" t="s">
        <v>87</v>
      </c>
      <c r="AB869" s="40">
        <f>_xll.qlInterestRateIndexFixingDate($X$21,AC869)</f>
        <v>45468</v>
      </c>
      <c r="AC869" s="40">
        <f>_xll.qlCalendarAdvance(calendar,$AC868,AA869,,,trigger)</f>
        <v>45470</v>
      </c>
      <c r="AD869" s="40">
        <f>_xll.qlInterestRateIndexMaturity($X$21,AC869,)</f>
        <v>45653</v>
      </c>
      <c r="AE869" s="43" t="e">
        <f>_xll.qlTenorBasisValue(TenorBasis6M,AC869,_xll.ohTrigger(trigger,$X$36))</f>
        <v>#NUM!</v>
      </c>
      <c r="AF869" s="82">
        <f t="shared" si="40"/>
        <v>1.8656306815784358E-2</v>
      </c>
      <c r="AG869" s="82">
        <f>_xll.qlIndexFixing($X$21,$AB869,TRUE,_xll.ohTrigger(trigger))</f>
        <v>1.8656306815784358E-2</v>
      </c>
      <c r="AH869" s="43" t="e">
        <f>_xll.qlIndexFixing($X$6,$AB869,TRUE,trigger)</f>
        <v>#NUM!</v>
      </c>
      <c r="AI869" s="45" t="e">
        <f t="shared" si="39"/>
        <v>#NUM!</v>
      </c>
    </row>
    <row r="870" spans="27:35" x14ac:dyDescent="0.2">
      <c r="AA870" s="114" t="s">
        <v>87</v>
      </c>
      <c r="AB870" s="40">
        <f>_xll.qlInterestRateIndexFixingDate($X$21,AC870)</f>
        <v>45475</v>
      </c>
      <c r="AC870" s="40">
        <f>_xll.qlCalendarAdvance(calendar,$AC869,AA870,,,trigger)</f>
        <v>45477</v>
      </c>
      <c r="AD870" s="40">
        <f>_xll.qlInterestRateIndexMaturity($X$21,AC870,)</f>
        <v>45663</v>
      </c>
      <c r="AE870" s="43" t="e">
        <f>_xll.qlTenorBasisValue(TenorBasis6M,AC870,_xll.ohTrigger(trigger,$X$36))</f>
        <v>#NUM!</v>
      </c>
      <c r="AF870" s="82">
        <f t="shared" si="40"/>
        <v>1.8683612463609774E-2</v>
      </c>
      <c r="AG870" s="82">
        <f>_xll.qlIndexFixing($X$21,$AB870,TRUE,_xll.ohTrigger(trigger))</f>
        <v>1.8683612463609774E-2</v>
      </c>
      <c r="AH870" s="43" t="e">
        <f>_xll.qlIndexFixing($X$6,$AB870,TRUE,trigger)</f>
        <v>#NUM!</v>
      </c>
      <c r="AI870" s="45" t="e">
        <f t="shared" si="39"/>
        <v>#NUM!</v>
      </c>
    </row>
    <row r="871" spans="27:35" x14ac:dyDescent="0.2">
      <c r="AA871" s="114" t="s">
        <v>87</v>
      </c>
      <c r="AB871" s="40">
        <f>_xll.qlInterestRateIndexFixingDate($X$21,AC871)</f>
        <v>45482</v>
      </c>
      <c r="AC871" s="40">
        <f>_xll.qlCalendarAdvance(calendar,$AC870,AA871,,,trigger)</f>
        <v>45484</v>
      </c>
      <c r="AD871" s="40">
        <f>_xll.qlInterestRateIndexMaturity($X$21,AC871,)</f>
        <v>45670</v>
      </c>
      <c r="AE871" s="43" t="e">
        <f>_xll.qlTenorBasisValue(TenorBasis6M,AC871,_xll.ohTrigger(trigger,$X$36))</f>
        <v>#NUM!</v>
      </c>
      <c r="AF871" s="82">
        <f t="shared" si="40"/>
        <v>1.8704890477647815E-2</v>
      </c>
      <c r="AG871" s="82">
        <f>_xll.qlIndexFixing($X$21,$AB871,TRUE,_xll.ohTrigger(trigger))</f>
        <v>1.8704890477647815E-2</v>
      </c>
      <c r="AH871" s="43" t="e">
        <f>_xll.qlIndexFixing($X$6,$AB871,TRUE,trigger)</f>
        <v>#NUM!</v>
      </c>
      <c r="AI871" s="45" t="e">
        <f t="shared" si="39"/>
        <v>#NUM!</v>
      </c>
    </row>
    <row r="872" spans="27:35" x14ac:dyDescent="0.2">
      <c r="AA872" s="114" t="s">
        <v>87</v>
      </c>
      <c r="AB872" s="40">
        <f>_xll.qlInterestRateIndexFixingDate($X$21,AC872)</f>
        <v>45489</v>
      </c>
      <c r="AC872" s="40">
        <f>_xll.qlCalendarAdvance(calendar,$AC871,AA872,,,trigger)</f>
        <v>45491</v>
      </c>
      <c r="AD872" s="40">
        <f>_xll.qlInterestRateIndexMaturity($X$21,AC872,)</f>
        <v>45677</v>
      </c>
      <c r="AE872" s="43" t="e">
        <f>_xll.qlTenorBasisValue(TenorBasis6M,AC872,_xll.ohTrigger(trigger,$X$36))</f>
        <v>#NUM!</v>
      </c>
      <c r="AF872" s="82">
        <f t="shared" si="40"/>
        <v>1.8726088790712293E-2</v>
      </c>
      <c r="AG872" s="82">
        <f>_xll.qlIndexFixing($X$21,$AB872,TRUE,_xll.ohTrigger(trigger))</f>
        <v>1.8726088790712293E-2</v>
      </c>
      <c r="AH872" s="43" t="e">
        <f>_xll.qlIndexFixing($X$6,$AB872,TRUE,trigger)</f>
        <v>#NUM!</v>
      </c>
      <c r="AI872" s="45" t="e">
        <f t="shared" si="39"/>
        <v>#NUM!</v>
      </c>
    </row>
    <row r="873" spans="27:35" x14ac:dyDescent="0.2">
      <c r="AA873" s="114" t="s">
        <v>87</v>
      </c>
      <c r="AB873" s="40">
        <f>_xll.qlInterestRateIndexFixingDate($X$21,AC873)</f>
        <v>45496</v>
      </c>
      <c r="AC873" s="40">
        <f>_xll.qlCalendarAdvance(calendar,$AC872,AA873,,,trigger)</f>
        <v>45498</v>
      </c>
      <c r="AD873" s="40">
        <f>_xll.qlInterestRateIndexMaturity($X$21,AC873,)</f>
        <v>45684</v>
      </c>
      <c r="AE873" s="43" t="e">
        <f>_xll.qlTenorBasisValue(TenorBasis6M,AC873,_xll.ohTrigger(trigger,$X$36))</f>
        <v>#NUM!</v>
      </c>
      <c r="AF873" s="82">
        <f t="shared" si="40"/>
        <v>1.8747216797362746E-2</v>
      </c>
      <c r="AG873" s="82">
        <f>_xll.qlIndexFixing($X$21,$AB873,TRUE,_xll.ohTrigger(trigger))</f>
        <v>1.8747216797362746E-2</v>
      </c>
      <c r="AH873" s="43" t="e">
        <f>_xll.qlIndexFixing($X$6,$AB873,TRUE,trigger)</f>
        <v>#NUM!</v>
      </c>
      <c r="AI873" s="45" t="e">
        <f t="shared" si="39"/>
        <v>#NUM!</v>
      </c>
    </row>
    <row r="874" spans="27:35" x14ac:dyDescent="0.2">
      <c r="AA874" s="114" t="s">
        <v>87</v>
      </c>
      <c r="AB874" s="40">
        <f>_xll.qlInterestRateIndexFixingDate($X$21,AC874)</f>
        <v>45503</v>
      </c>
      <c r="AC874" s="40">
        <f>_xll.qlCalendarAdvance(calendar,$AC873,AA874,,,trigger)</f>
        <v>45505</v>
      </c>
      <c r="AD874" s="40">
        <f>_xll.qlInterestRateIndexMaturity($X$21,AC874,)</f>
        <v>45691</v>
      </c>
      <c r="AE874" s="43" t="e">
        <f>_xll.qlTenorBasisValue(TenorBasis6M,AC874,_xll.ohTrigger(trigger,$X$36))</f>
        <v>#NUM!</v>
      </c>
      <c r="AF874" s="82">
        <f t="shared" si="40"/>
        <v>1.8768283892573866E-2</v>
      </c>
      <c r="AG874" s="82">
        <f>_xll.qlIndexFixing($X$21,$AB874,TRUE,_xll.ohTrigger(trigger))</f>
        <v>1.8768283892573866E-2</v>
      </c>
      <c r="AH874" s="43" t="e">
        <f>_xll.qlIndexFixing($X$6,$AB874,TRUE,trigger)</f>
        <v>#NUM!</v>
      </c>
      <c r="AI874" s="45" t="e">
        <f t="shared" ref="AI874:AI937" si="41">(AG874-AH874)*10000</f>
        <v>#NUM!</v>
      </c>
    </row>
    <row r="875" spans="27:35" x14ac:dyDescent="0.2">
      <c r="AA875" s="114" t="s">
        <v>87</v>
      </c>
      <c r="AB875" s="40">
        <f>_xll.qlInterestRateIndexFixingDate($X$21,AC875)</f>
        <v>45510</v>
      </c>
      <c r="AC875" s="40">
        <f>_xll.qlCalendarAdvance(calendar,$AC874,AA875,,,trigger)</f>
        <v>45512</v>
      </c>
      <c r="AD875" s="40">
        <f>_xll.qlInterestRateIndexMaturity($X$21,AC875,)</f>
        <v>45698</v>
      </c>
      <c r="AE875" s="43" t="e">
        <f>_xll.qlTenorBasisValue(TenorBasis6M,AC875,_xll.ohTrigger(trigger,$X$36))</f>
        <v>#NUM!</v>
      </c>
      <c r="AF875" s="82">
        <f t="shared" si="40"/>
        <v>1.8789299471731628E-2</v>
      </c>
      <c r="AG875" s="82">
        <f>_xll.qlIndexFixing($X$21,$AB875,TRUE,_xll.ohTrigger(trigger))</f>
        <v>1.8789299471731628E-2</v>
      </c>
      <c r="AH875" s="43" t="e">
        <f>_xll.qlIndexFixing($X$6,$AB875,TRUE,trigger)</f>
        <v>#NUM!</v>
      </c>
      <c r="AI875" s="45" t="e">
        <f t="shared" si="41"/>
        <v>#NUM!</v>
      </c>
    </row>
    <row r="876" spans="27:35" x14ac:dyDescent="0.2">
      <c r="AA876" s="114" t="s">
        <v>87</v>
      </c>
      <c r="AB876" s="40">
        <f>_xll.qlInterestRateIndexFixingDate($X$21,AC876)</f>
        <v>45517</v>
      </c>
      <c r="AC876" s="40">
        <f>_xll.qlCalendarAdvance(calendar,$AC875,AA876,,,trigger)</f>
        <v>45519</v>
      </c>
      <c r="AD876" s="40">
        <f>_xll.qlInterestRateIndexMaturity($X$21,AC876,)</f>
        <v>45705</v>
      </c>
      <c r="AE876" s="43" t="e">
        <f>_xll.qlTenorBasisValue(TenorBasis6M,AC876,_xll.ohTrigger(trigger,$X$36))</f>
        <v>#NUM!</v>
      </c>
      <c r="AF876" s="82">
        <f t="shared" si="40"/>
        <v>1.8810272930631141E-2</v>
      </c>
      <c r="AG876" s="82">
        <f>_xll.qlIndexFixing($X$21,$AB876,TRUE,_xll.ohTrigger(trigger))</f>
        <v>1.8810272930631141E-2</v>
      </c>
      <c r="AH876" s="43" t="e">
        <f>_xll.qlIndexFixing($X$6,$AB876,TRUE,trigger)</f>
        <v>#NUM!</v>
      </c>
      <c r="AI876" s="45" t="e">
        <f t="shared" si="41"/>
        <v>#NUM!</v>
      </c>
    </row>
    <row r="877" spans="27:35" x14ac:dyDescent="0.2">
      <c r="AA877" s="114" t="s">
        <v>87</v>
      </c>
      <c r="AB877" s="40">
        <f>_xll.qlInterestRateIndexFixingDate($X$21,AC877)</f>
        <v>45524</v>
      </c>
      <c r="AC877" s="40">
        <f>_xll.qlCalendarAdvance(calendar,$AC876,AA877,,,trigger)</f>
        <v>45526</v>
      </c>
      <c r="AD877" s="40">
        <f>_xll.qlInterestRateIndexMaturity($X$21,AC877,)</f>
        <v>45712</v>
      </c>
      <c r="AE877" s="43" t="e">
        <f>_xll.qlTenorBasisValue(TenorBasis6M,AC877,_xll.ohTrigger(trigger,$X$36))</f>
        <v>#NUM!</v>
      </c>
      <c r="AF877" s="82">
        <f t="shared" si="40"/>
        <v>1.8831213665473641E-2</v>
      </c>
      <c r="AG877" s="82">
        <f>_xll.qlIndexFixing($X$21,$AB877,TRUE,_xll.ohTrigger(trigger))</f>
        <v>1.8831213665473641E-2</v>
      </c>
      <c r="AH877" s="43" t="e">
        <f>_xll.qlIndexFixing($X$6,$AB877,TRUE,trigger)</f>
        <v>#NUM!</v>
      </c>
      <c r="AI877" s="45" t="e">
        <f t="shared" si="41"/>
        <v>#NUM!</v>
      </c>
    </row>
    <row r="878" spans="27:35" x14ac:dyDescent="0.2">
      <c r="AA878" s="114" t="s">
        <v>87</v>
      </c>
      <c r="AB878" s="40">
        <f>_xll.qlInterestRateIndexFixingDate($X$21,AC878)</f>
        <v>45531</v>
      </c>
      <c r="AC878" s="40">
        <f>_xll.qlCalendarAdvance(calendar,$AC877,AA878,,,trigger)</f>
        <v>45533</v>
      </c>
      <c r="AD878" s="40">
        <f>_xll.qlInterestRateIndexMaturity($X$21,AC878,)</f>
        <v>45716</v>
      </c>
      <c r="AE878" s="43" t="e">
        <f>_xll.qlTenorBasisValue(TenorBasis6M,AC878,_xll.ohTrigger(trigger,$X$36))</f>
        <v>#NUM!</v>
      </c>
      <c r="AF878" s="82">
        <f t="shared" si="40"/>
        <v>1.8846167213967386E-2</v>
      </c>
      <c r="AG878" s="82">
        <f>_xll.qlIndexFixing($X$21,$AB878,TRUE,_xll.ohTrigger(trigger))</f>
        <v>1.8846167213967386E-2</v>
      </c>
      <c r="AH878" s="43" t="e">
        <f>_xll.qlIndexFixing($X$6,$AB878,TRUE,trigger)</f>
        <v>#NUM!</v>
      </c>
      <c r="AI878" s="45" t="e">
        <f t="shared" si="41"/>
        <v>#NUM!</v>
      </c>
    </row>
    <row r="879" spans="27:35" x14ac:dyDescent="0.2">
      <c r="AA879" s="114" t="s">
        <v>87</v>
      </c>
      <c r="AB879" s="40">
        <f>_xll.qlInterestRateIndexFixingDate($X$21,AC879)</f>
        <v>45538</v>
      </c>
      <c r="AC879" s="40">
        <f>_xll.qlCalendarAdvance(calendar,$AC878,AA879,,,trigger)</f>
        <v>45540</v>
      </c>
      <c r="AD879" s="40">
        <f>_xll.qlInterestRateIndexMaturity($X$21,AC879,)</f>
        <v>45721</v>
      </c>
      <c r="AE879" s="43" t="e">
        <f>_xll.qlTenorBasisValue(TenorBasis6M,AC879,_xll.ohTrigger(trigger,$X$36))</f>
        <v>#NUM!</v>
      </c>
      <c r="AF879" s="82">
        <f t="shared" si="40"/>
        <v>1.886308237561966E-2</v>
      </c>
      <c r="AG879" s="82">
        <f>_xll.qlIndexFixing($X$21,$AB879,TRUE,_xll.ohTrigger(trigger))</f>
        <v>1.886308237561966E-2</v>
      </c>
      <c r="AH879" s="43" t="e">
        <f>_xll.qlIndexFixing($X$6,$AB879,TRUE,trigger)</f>
        <v>#NUM!</v>
      </c>
      <c r="AI879" s="45" t="e">
        <f t="shared" si="41"/>
        <v>#NUM!</v>
      </c>
    </row>
    <row r="880" spans="27:35" x14ac:dyDescent="0.2">
      <c r="AA880" s="114" t="s">
        <v>87</v>
      </c>
      <c r="AB880" s="40">
        <f>_xll.qlInterestRateIndexFixingDate($X$21,AC880)</f>
        <v>45545</v>
      </c>
      <c r="AC880" s="40">
        <f>_xll.qlCalendarAdvance(calendar,$AC879,AA880,,,trigger)</f>
        <v>45547</v>
      </c>
      <c r="AD880" s="40">
        <f>_xll.qlInterestRateIndexMaturity($X$21,AC880,)</f>
        <v>45728</v>
      </c>
      <c r="AE880" s="43" t="e">
        <f>_xll.qlTenorBasisValue(TenorBasis6M,AC880,_xll.ohTrigger(trigger,$X$36))</f>
        <v>#NUM!</v>
      </c>
      <c r="AF880" s="82">
        <f t="shared" si="40"/>
        <v>1.8883966016842613E-2</v>
      </c>
      <c r="AG880" s="82">
        <f>_xll.qlIndexFixing($X$21,$AB880,TRUE,_xll.ohTrigger(trigger))</f>
        <v>1.8883966016842613E-2</v>
      </c>
      <c r="AH880" s="43" t="e">
        <f>_xll.qlIndexFixing($X$6,$AB880,TRUE,trigger)</f>
        <v>#NUM!</v>
      </c>
      <c r="AI880" s="45" t="e">
        <f t="shared" si="41"/>
        <v>#NUM!</v>
      </c>
    </row>
    <row r="881" spans="27:35" x14ac:dyDescent="0.2">
      <c r="AA881" s="114" t="s">
        <v>87</v>
      </c>
      <c r="AB881" s="40">
        <f>_xll.qlInterestRateIndexFixingDate($X$21,AC881)</f>
        <v>45552</v>
      </c>
      <c r="AC881" s="40">
        <f>_xll.qlCalendarAdvance(calendar,$AC880,AA881,,,trigger)</f>
        <v>45554</v>
      </c>
      <c r="AD881" s="40">
        <f>_xll.qlInterestRateIndexMaturity($X$21,AC881,)</f>
        <v>45735</v>
      </c>
      <c r="AE881" s="43" t="e">
        <f>_xll.qlTenorBasisValue(TenorBasis6M,AC881,_xll.ohTrigger(trigger,$X$36))</f>
        <v>#NUM!</v>
      </c>
      <c r="AF881" s="82">
        <f t="shared" si="40"/>
        <v>1.8904853773798296E-2</v>
      </c>
      <c r="AG881" s="82">
        <f>_xll.qlIndexFixing($X$21,$AB881,TRUE,_xll.ohTrigger(trigger))</f>
        <v>1.8904853773798296E-2</v>
      </c>
      <c r="AH881" s="43" t="e">
        <f>_xll.qlIndexFixing($X$6,$AB881,TRUE,trigger)</f>
        <v>#NUM!</v>
      </c>
      <c r="AI881" s="45" t="e">
        <f t="shared" si="41"/>
        <v>#NUM!</v>
      </c>
    </row>
    <row r="882" spans="27:35" x14ac:dyDescent="0.2">
      <c r="AA882" s="114" t="s">
        <v>87</v>
      </c>
      <c r="AB882" s="40">
        <f>_xll.qlInterestRateIndexFixingDate($X$21,AC882)</f>
        <v>45559</v>
      </c>
      <c r="AC882" s="40">
        <f>_xll.qlCalendarAdvance(calendar,$AC881,AA882,,,trigger)</f>
        <v>45561</v>
      </c>
      <c r="AD882" s="40">
        <f>_xll.qlInterestRateIndexMaturity($X$21,AC882,)</f>
        <v>45742</v>
      </c>
      <c r="AE882" s="43" t="e">
        <f>_xll.qlTenorBasisValue(TenorBasis6M,AC882,_xll.ohTrigger(trigger,$X$36))</f>
        <v>#NUM!</v>
      </c>
      <c r="AF882" s="82">
        <f t="shared" si="40"/>
        <v>1.8925755301729495E-2</v>
      </c>
      <c r="AG882" s="82">
        <f>_xll.qlIndexFixing($X$21,$AB882,TRUE,_xll.ohTrigger(trigger))</f>
        <v>1.8925755301729495E-2</v>
      </c>
      <c r="AH882" s="43" t="e">
        <f>_xll.qlIndexFixing($X$6,$AB882,TRUE,trigger)</f>
        <v>#NUM!</v>
      </c>
      <c r="AI882" s="45" t="e">
        <f t="shared" si="41"/>
        <v>#NUM!</v>
      </c>
    </row>
    <row r="883" spans="27:35" x14ac:dyDescent="0.2">
      <c r="AA883" s="114" t="s">
        <v>87</v>
      </c>
      <c r="AB883" s="40">
        <f>_xll.qlInterestRateIndexFixingDate($X$21,AC883)</f>
        <v>45566</v>
      </c>
      <c r="AC883" s="40">
        <f>_xll.qlCalendarAdvance(calendar,$AC882,AA883,,,trigger)</f>
        <v>45568</v>
      </c>
      <c r="AD883" s="40">
        <f>_xll.qlInterestRateIndexMaturity($X$21,AC883,)</f>
        <v>45750</v>
      </c>
      <c r="AE883" s="43" t="e">
        <f>_xll.qlTenorBasisValue(TenorBasis6M,AC883,_xll.ohTrigger(trigger,$X$36))</f>
        <v>#NUM!</v>
      </c>
      <c r="AF883" s="82">
        <f t="shared" si="40"/>
        <v>1.8948682840811758E-2</v>
      </c>
      <c r="AG883" s="82">
        <f>_xll.qlIndexFixing($X$21,$AB883,TRUE,_xll.ohTrigger(trigger))</f>
        <v>1.8948682840811758E-2</v>
      </c>
      <c r="AH883" s="43" t="e">
        <f>_xll.qlIndexFixing($X$6,$AB883,TRUE,trigger)</f>
        <v>#NUM!</v>
      </c>
      <c r="AI883" s="45" t="e">
        <f t="shared" si="41"/>
        <v>#NUM!</v>
      </c>
    </row>
    <row r="884" spans="27:35" x14ac:dyDescent="0.2">
      <c r="AA884" s="114" t="s">
        <v>87</v>
      </c>
      <c r="AB884" s="40">
        <f>_xll.qlInterestRateIndexFixingDate($X$21,AC884)</f>
        <v>45573</v>
      </c>
      <c r="AC884" s="40">
        <f>_xll.qlCalendarAdvance(calendar,$AC883,AA884,,,trigger)</f>
        <v>45575</v>
      </c>
      <c r="AD884" s="40">
        <f>_xll.qlInterestRateIndexMaturity($X$21,AC884,)</f>
        <v>45757</v>
      </c>
      <c r="AE884" s="43" t="e">
        <f>_xll.qlTenorBasisValue(TenorBasis6M,AC884,_xll.ohTrigger(trigger,$X$36))</f>
        <v>#NUM!</v>
      </c>
      <c r="AF884" s="82">
        <f t="shared" si="40"/>
        <v>1.8969641843782286E-2</v>
      </c>
      <c r="AG884" s="82">
        <f>_xll.qlIndexFixing($X$21,$AB884,TRUE,_xll.ohTrigger(trigger))</f>
        <v>1.8969641843782286E-2</v>
      </c>
      <c r="AH884" s="43" t="e">
        <f>_xll.qlIndexFixing($X$6,$AB884,TRUE,trigger)</f>
        <v>#NUM!</v>
      </c>
      <c r="AI884" s="45" t="e">
        <f t="shared" si="41"/>
        <v>#NUM!</v>
      </c>
    </row>
    <row r="885" spans="27:35" x14ac:dyDescent="0.2">
      <c r="AA885" s="114" t="s">
        <v>87</v>
      </c>
      <c r="AB885" s="40">
        <f>_xll.qlInterestRateIndexFixingDate($X$21,AC885)</f>
        <v>45580</v>
      </c>
      <c r="AC885" s="40">
        <f>_xll.qlCalendarAdvance(calendar,$AC884,AA885,,,trigger)</f>
        <v>45582</v>
      </c>
      <c r="AD885" s="40">
        <f>_xll.qlInterestRateIndexMaturity($X$21,AC885,)</f>
        <v>45764</v>
      </c>
      <c r="AE885" s="43" t="e">
        <f>_xll.qlTenorBasisValue(TenorBasis6M,AC885,_xll.ohTrigger(trigger,$X$36))</f>
        <v>#NUM!</v>
      </c>
      <c r="AF885" s="82">
        <f t="shared" si="40"/>
        <v>1.8990632553996238E-2</v>
      </c>
      <c r="AG885" s="82">
        <f>_xll.qlIndexFixing($X$21,$AB885,TRUE,_xll.ohTrigger(trigger))</f>
        <v>1.8990632553996238E-2</v>
      </c>
      <c r="AH885" s="43" t="e">
        <f>_xll.qlIndexFixing($X$6,$AB885,TRUE,trigger)</f>
        <v>#NUM!</v>
      </c>
      <c r="AI885" s="45" t="e">
        <f t="shared" si="41"/>
        <v>#NUM!</v>
      </c>
    </row>
    <row r="886" spans="27:35" x14ac:dyDescent="0.2">
      <c r="AA886" s="114" t="s">
        <v>87</v>
      </c>
      <c r="AB886" s="40">
        <f>_xll.qlInterestRateIndexFixingDate($X$21,AC886)</f>
        <v>45587</v>
      </c>
      <c r="AC886" s="40">
        <f>_xll.qlCalendarAdvance(calendar,$AC885,AA886,,,trigger)</f>
        <v>45589</v>
      </c>
      <c r="AD886" s="40">
        <f>_xll.qlInterestRateIndexMaturity($X$21,AC886,)</f>
        <v>45771</v>
      </c>
      <c r="AE886" s="43" t="e">
        <f>_xll.qlTenorBasisValue(TenorBasis6M,AC886,_xll.ohTrigger(trigger,$X$36))</f>
        <v>#NUM!</v>
      </c>
      <c r="AF886" s="82">
        <f t="shared" si="40"/>
        <v>1.9011654972447986E-2</v>
      </c>
      <c r="AG886" s="82">
        <f>_xll.qlIndexFixing($X$21,$AB886,TRUE,_xll.ohTrigger(trigger))</f>
        <v>1.9011654972447986E-2</v>
      </c>
      <c r="AH886" s="43" t="e">
        <f>_xll.qlIndexFixing($X$6,$AB886,TRUE,trigger)</f>
        <v>#NUM!</v>
      </c>
      <c r="AI886" s="45" t="e">
        <f t="shared" si="41"/>
        <v>#NUM!</v>
      </c>
    </row>
    <row r="887" spans="27:35" x14ac:dyDescent="0.2">
      <c r="AA887" s="114" t="s">
        <v>87</v>
      </c>
      <c r="AB887" s="40">
        <f>_xll.qlInterestRateIndexFixingDate($X$21,AC887)</f>
        <v>45594</v>
      </c>
      <c r="AC887" s="40">
        <f>_xll.qlCalendarAdvance(calendar,$AC886,AA887,,,trigger)</f>
        <v>45596</v>
      </c>
      <c r="AD887" s="40">
        <f>_xll.qlInterestRateIndexMaturity($X$21,AC887,)</f>
        <v>45777</v>
      </c>
      <c r="AE887" s="43" t="e">
        <f>_xll.qlTenorBasisValue(TenorBasis6M,AC887,_xll.ohTrigger(trigger,$X$36))</f>
        <v>#NUM!</v>
      </c>
      <c r="AF887" s="82">
        <f t="shared" si="40"/>
        <v>1.9030693040548417E-2</v>
      </c>
      <c r="AG887" s="82">
        <f>_xll.qlIndexFixing($X$21,$AB887,TRUE,_xll.ohTrigger(trigger))</f>
        <v>1.9030693040548417E-2</v>
      </c>
      <c r="AH887" s="43" t="e">
        <f>_xll.qlIndexFixing($X$6,$AB887,TRUE,trigger)</f>
        <v>#NUM!</v>
      </c>
      <c r="AI887" s="45" t="e">
        <f t="shared" si="41"/>
        <v>#NUM!</v>
      </c>
    </row>
    <row r="888" spans="27:35" x14ac:dyDescent="0.2">
      <c r="AA888" s="114" t="s">
        <v>87</v>
      </c>
      <c r="AB888" s="40">
        <f>_xll.qlInterestRateIndexFixingDate($X$21,AC888)</f>
        <v>45601</v>
      </c>
      <c r="AC888" s="40">
        <f>_xll.qlCalendarAdvance(calendar,$AC887,AA888,,,trigger)</f>
        <v>45603</v>
      </c>
      <c r="AD888" s="40">
        <f>_xll.qlInterestRateIndexMaturity($X$21,AC888,)</f>
        <v>45784</v>
      </c>
      <c r="AE888" s="43" t="e">
        <f>_xll.qlTenorBasisValue(TenorBasis6M,AC888,_xll.ohTrigger(trigger,$X$36))</f>
        <v>#NUM!</v>
      </c>
      <c r="AF888" s="82">
        <f t="shared" si="40"/>
        <v>1.9051775503490236E-2</v>
      </c>
      <c r="AG888" s="82">
        <f>_xll.qlIndexFixing($X$21,$AB888,TRUE,_xll.ohTrigger(trigger))</f>
        <v>1.9051775503490236E-2</v>
      </c>
      <c r="AH888" s="43" t="e">
        <f>_xll.qlIndexFixing($X$6,$AB888,TRUE,trigger)</f>
        <v>#NUM!</v>
      </c>
      <c r="AI888" s="45" t="e">
        <f t="shared" si="41"/>
        <v>#NUM!</v>
      </c>
    </row>
    <row r="889" spans="27:35" x14ac:dyDescent="0.2">
      <c r="AA889" s="114" t="s">
        <v>87</v>
      </c>
      <c r="AB889" s="40">
        <f>_xll.qlInterestRateIndexFixingDate($X$21,AC889)</f>
        <v>45608</v>
      </c>
      <c r="AC889" s="40">
        <f>_xll.qlCalendarAdvance(calendar,$AC888,AA889,,,trigger)</f>
        <v>45610</v>
      </c>
      <c r="AD889" s="40">
        <f>_xll.qlInterestRateIndexMaturity($X$21,AC889,)</f>
        <v>45791</v>
      </c>
      <c r="AE889" s="43" t="e">
        <f>_xll.qlTenorBasisValue(TenorBasis6M,AC889,_xll.ohTrigger(trigger,$X$36))</f>
        <v>#NUM!</v>
      </c>
      <c r="AF889" s="82">
        <f t="shared" si="40"/>
        <v>1.9072889674698126E-2</v>
      </c>
      <c r="AG889" s="82">
        <f>_xll.qlIndexFixing($X$21,$AB889,TRUE,_xll.ohTrigger(trigger))</f>
        <v>1.9072889674698126E-2</v>
      </c>
      <c r="AH889" s="43" t="e">
        <f>_xll.qlIndexFixing($X$6,$AB889,TRUE,trigger)</f>
        <v>#NUM!</v>
      </c>
      <c r="AI889" s="45" t="e">
        <f t="shared" si="41"/>
        <v>#NUM!</v>
      </c>
    </row>
    <row r="890" spans="27:35" x14ac:dyDescent="0.2">
      <c r="AA890" s="114" t="s">
        <v>87</v>
      </c>
      <c r="AB890" s="40">
        <f>_xll.qlInterestRateIndexFixingDate($X$21,AC890)</f>
        <v>45615</v>
      </c>
      <c r="AC890" s="40">
        <f>_xll.qlCalendarAdvance(calendar,$AC889,AA890,,,trigger)</f>
        <v>45617</v>
      </c>
      <c r="AD890" s="40">
        <f>_xll.qlInterestRateIndexMaturity($X$21,AC890,)</f>
        <v>45798</v>
      </c>
      <c r="AE890" s="43" t="e">
        <f>_xll.qlTenorBasisValue(TenorBasis6M,AC890,_xll.ohTrigger(trigger,$X$36))</f>
        <v>#NUM!</v>
      </c>
      <c r="AF890" s="82">
        <f t="shared" si="40"/>
        <v>1.9094035555168413E-2</v>
      </c>
      <c r="AG890" s="82">
        <f>_xll.qlIndexFixing($X$21,$AB890,TRUE,_xll.ohTrigger(trigger))</f>
        <v>1.9094035555168413E-2</v>
      </c>
      <c r="AH890" s="43" t="e">
        <f>_xll.qlIndexFixing($X$6,$AB890,TRUE,trigger)</f>
        <v>#NUM!</v>
      </c>
      <c r="AI890" s="45" t="e">
        <f t="shared" si="41"/>
        <v>#NUM!</v>
      </c>
    </row>
    <row r="891" spans="27:35" x14ac:dyDescent="0.2">
      <c r="AA891" s="114" t="s">
        <v>87</v>
      </c>
      <c r="AB891" s="40">
        <f>_xll.qlInterestRateIndexFixingDate($X$21,AC891)</f>
        <v>45622</v>
      </c>
      <c r="AC891" s="40">
        <f>_xll.qlCalendarAdvance(calendar,$AC890,AA891,,,trigger)</f>
        <v>45624</v>
      </c>
      <c r="AD891" s="40">
        <f>_xll.qlInterestRateIndexMaturity($X$21,AC891,)</f>
        <v>45805</v>
      </c>
      <c r="AE891" s="43" t="e">
        <f>_xll.qlTenorBasisValue(TenorBasis6M,AC891,_xll.ohTrigger(trigger,$X$36))</f>
        <v>#NUM!</v>
      </c>
      <c r="AF891" s="82">
        <f t="shared" si="40"/>
        <v>1.9115213145897429E-2</v>
      </c>
      <c r="AG891" s="82">
        <f>_xll.qlIndexFixing($X$21,$AB891,TRUE,_xll.ohTrigger(trigger))</f>
        <v>1.9115213145897429E-2</v>
      </c>
      <c r="AH891" s="43" t="e">
        <f>_xll.qlIndexFixing($X$6,$AB891,TRUE,trigger)</f>
        <v>#NUM!</v>
      </c>
      <c r="AI891" s="45" t="e">
        <f t="shared" si="41"/>
        <v>#NUM!</v>
      </c>
    </row>
    <row r="892" spans="27:35" x14ac:dyDescent="0.2">
      <c r="AA892" s="114" t="s">
        <v>87</v>
      </c>
      <c r="AB892" s="40">
        <f>_xll.qlInterestRateIndexFixingDate($X$21,AC892)</f>
        <v>45629</v>
      </c>
      <c r="AC892" s="40">
        <f>_xll.qlCalendarAdvance(calendar,$AC891,AA892,,,trigger)</f>
        <v>45631</v>
      </c>
      <c r="AD892" s="40">
        <f>_xll.qlInterestRateIndexMaturity($X$21,AC892,)</f>
        <v>45813</v>
      </c>
      <c r="AE892" s="43" t="e">
        <f>_xll.qlTenorBasisValue(TenorBasis6M,AC892,_xll.ohTrigger(trigger,$X$36))</f>
        <v>#NUM!</v>
      </c>
      <c r="AF892" s="82">
        <f t="shared" si="40"/>
        <v>1.913845541208278E-2</v>
      </c>
      <c r="AG892" s="82">
        <f>_xll.qlIndexFixing($X$21,$AB892,TRUE,_xll.ohTrigger(trigger))</f>
        <v>1.913845541208278E-2</v>
      </c>
      <c r="AH892" s="43" t="e">
        <f>_xll.qlIndexFixing($X$6,$AB892,TRUE,trigger)</f>
        <v>#NUM!</v>
      </c>
      <c r="AI892" s="45" t="e">
        <f t="shared" si="41"/>
        <v>#NUM!</v>
      </c>
    </row>
    <row r="893" spans="27:35" x14ac:dyDescent="0.2">
      <c r="AA893" s="114" t="s">
        <v>87</v>
      </c>
      <c r="AB893" s="40">
        <f>_xll.qlInterestRateIndexFixingDate($X$21,AC893)</f>
        <v>45636</v>
      </c>
      <c r="AC893" s="40">
        <f>_xll.qlCalendarAdvance(calendar,$AC892,AA893,,,trigger)</f>
        <v>45638</v>
      </c>
      <c r="AD893" s="40">
        <f>_xll.qlInterestRateIndexMaturity($X$21,AC893,)</f>
        <v>45820</v>
      </c>
      <c r="AE893" s="43" t="e">
        <f>_xll.qlTenorBasisValue(TenorBasis6M,AC893,_xll.ohTrigger(trigger,$X$36))</f>
        <v>#NUM!</v>
      </c>
      <c r="AF893" s="82">
        <f t="shared" si="40"/>
        <v>1.9159699816194711E-2</v>
      </c>
      <c r="AG893" s="82">
        <f>_xll.qlIndexFixing($X$21,$AB893,TRUE,_xll.ohTrigger(trigger))</f>
        <v>1.9159699816194711E-2</v>
      </c>
      <c r="AH893" s="43" t="e">
        <f>_xll.qlIndexFixing($X$6,$AB893,TRUE,trigger)</f>
        <v>#NUM!</v>
      </c>
      <c r="AI893" s="45" t="e">
        <f t="shared" si="41"/>
        <v>#NUM!</v>
      </c>
    </row>
    <row r="894" spans="27:35" x14ac:dyDescent="0.2">
      <c r="AA894" s="114" t="s">
        <v>87</v>
      </c>
      <c r="AB894" s="40">
        <f>_xll.qlInterestRateIndexFixingDate($X$21,AC894)</f>
        <v>45643</v>
      </c>
      <c r="AC894" s="40">
        <f>_xll.qlCalendarAdvance(calendar,$AC893,AA894,,,trigger)</f>
        <v>45645</v>
      </c>
      <c r="AD894" s="40">
        <f>_xll.qlInterestRateIndexMaturity($X$21,AC894,)</f>
        <v>45827</v>
      </c>
      <c r="AE894" s="43" t="e">
        <f>_xll.qlTenorBasisValue(TenorBasis6M,AC894,_xll.ohTrigger(trigger,$X$36))</f>
        <v>#NUM!</v>
      </c>
      <c r="AF894" s="82">
        <f t="shared" si="40"/>
        <v>1.918097593656088E-2</v>
      </c>
      <c r="AG894" s="82">
        <f>_xll.qlIndexFixing($X$21,$AB894,TRUE,_xll.ohTrigger(trigger))</f>
        <v>1.918097593656088E-2</v>
      </c>
      <c r="AH894" s="43" t="e">
        <f>_xll.qlIndexFixing($X$6,$AB894,TRUE,trigger)</f>
        <v>#NUM!</v>
      </c>
      <c r="AI894" s="45" t="e">
        <f t="shared" si="41"/>
        <v>#NUM!</v>
      </c>
    </row>
    <row r="895" spans="27:35" x14ac:dyDescent="0.2">
      <c r="AA895" s="114" t="s">
        <v>87</v>
      </c>
      <c r="AB895" s="40">
        <f>_xll.qlInterestRateIndexFixingDate($X$21,AC895)</f>
        <v>45649</v>
      </c>
      <c r="AC895" s="40">
        <f>_xll.qlCalendarAdvance(calendar,$AC894,AA895,,,trigger)</f>
        <v>45653</v>
      </c>
      <c r="AD895" s="40">
        <f>_xll.qlInterestRateIndexMaturity($X$21,AC895,)</f>
        <v>45835</v>
      </c>
      <c r="AE895" s="43" t="e">
        <f>_xll.qlTenorBasisValue(TenorBasis6M,AC895,_xll.ohTrigger(trigger,$X$36))</f>
        <v>#NUM!</v>
      </c>
      <c r="AF895" s="82">
        <f t="shared" si="40"/>
        <v>1.9205330340217295E-2</v>
      </c>
      <c r="AG895" s="82">
        <f>_xll.qlIndexFixing($X$21,$AB895,TRUE,_xll.ohTrigger(trigger))</f>
        <v>1.9205330340217295E-2</v>
      </c>
      <c r="AH895" s="43" t="e">
        <f>_xll.qlIndexFixing($X$6,$AB895,TRUE,trigger)</f>
        <v>#NUM!</v>
      </c>
      <c r="AI895" s="45" t="e">
        <f t="shared" si="41"/>
        <v>#NUM!</v>
      </c>
    </row>
    <row r="896" spans="27:35" x14ac:dyDescent="0.2">
      <c r="AA896" s="114" t="s">
        <v>87</v>
      </c>
      <c r="AB896" s="40">
        <f>_xll.qlInterestRateIndexFixingDate($X$21,AC896)</f>
        <v>45657</v>
      </c>
      <c r="AC896" s="40">
        <f>_xll.qlCalendarAdvance(calendar,$AC895,AA896,,,trigger)</f>
        <v>45660</v>
      </c>
      <c r="AD896" s="40">
        <f>_xll.qlInterestRateIndexMaturity($X$21,AC896,)</f>
        <v>45841</v>
      </c>
      <c r="AE896" s="43" t="e">
        <f>_xll.qlTenorBasisValue(TenorBasis6M,AC896,_xll.ohTrigger(trigger,$X$36))</f>
        <v>#NUM!</v>
      </c>
      <c r="AF896" s="82">
        <f t="shared" si="40"/>
        <v>1.9224627399923488E-2</v>
      </c>
      <c r="AG896" s="82">
        <f>_xll.qlIndexFixing($X$21,$AB896,TRUE,_xll.ohTrigger(trigger))</f>
        <v>1.9224627399923488E-2</v>
      </c>
      <c r="AH896" s="43" t="e">
        <f>_xll.qlIndexFixing($X$6,$AB896,TRUE,trigger)</f>
        <v>#NUM!</v>
      </c>
      <c r="AI896" s="45" t="e">
        <f t="shared" si="41"/>
        <v>#NUM!</v>
      </c>
    </row>
    <row r="897" spans="27:35" x14ac:dyDescent="0.2">
      <c r="AA897" s="114" t="s">
        <v>87</v>
      </c>
      <c r="AB897" s="40">
        <f>_xll.qlInterestRateIndexFixingDate($X$21,AC897)</f>
        <v>45665</v>
      </c>
      <c r="AC897" s="40">
        <f>_xll.qlCalendarAdvance(calendar,$AC896,AA897,,,trigger)</f>
        <v>45667</v>
      </c>
      <c r="AD897" s="40">
        <f>_xll.qlInterestRateIndexMaturity($X$21,AC897,)</f>
        <v>45848</v>
      </c>
      <c r="AE897" s="43" t="e">
        <f>_xll.qlTenorBasisValue(TenorBasis6M,AC897,_xll.ohTrigger(trigger,$X$36))</f>
        <v>#NUM!</v>
      </c>
      <c r="AF897" s="82">
        <f t="shared" si="40"/>
        <v>1.9245999804207405E-2</v>
      </c>
      <c r="AG897" s="82">
        <f>_xll.qlIndexFixing($X$21,$AB897,TRUE,_xll.ohTrigger(trigger))</f>
        <v>1.9245999804207405E-2</v>
      </c>
      <c r="AH897" s="43" t="e">
        <f>_xll.qlIndexFixing($X$6,$AB897,TRUE,trigger)</f>
        <v>#NUM!</v>
      </c>
      <c r="AI897" s="45" t="e">
        <f t="shared" si="41"/>
        <v>#NUM!</v>
      </c>
    </row>
    <row r="898" spans="27:35" x14ac:dyDescent="0.2">
      <c r="AA898" s="114" t="s">
        <v>87</v>
      </c>
      <c r="AB898" s="40">
        <f>_xll.qlInterestRateIndexFixingDate($X$21,AC898)</f>
        <v>45672</v>
      </c>
      <c r="AC898" s="40">
        <f>_xll.qlCalendarAdvance(calendar,$AC897,AA898,,,trigger)</f>
        <v>45674</v>
      </c>
      <c r="AD898" s="40">
        <f>_xll.qlInterestRateIndexMaturity($X$21,AC898,)</f>
        <v>45855</v>
      </c>
      <c r="AE898" s="43" t="e">
        <f>_xll.qlTenorBasisValue(TenorBasis6M,AC898,_xll.ohTrigger(trigger,$X$36))</f>
        <v>#NUM!</v>
      </c>
      <c r="AF898" s="82">
        <f t="shared" si="40"/>
        <v>1.9267403925916471E-2</v>
      </c>
      <c r="AG898" s="82">
        <f>_xll.qlIndexFixing($X$21,$AB898,TRUE,_xll.ohTrigger(trigger))</f>
        <v>1.9267403925916471E-2</v>
      </c>
      <c r="AH898" s="43" t="e">
        <f>_xll.qlIndexFixing($X$6,$AB898,TRUE,trigger)</f>
        <v>#NUM!</v>
      </c>
      <c r="AI898" s="45" t="e">
        <f t="shared" si="41"/>
        <v>#NUM!</v>
      </c>
    </row>
    <row r="899" spans="27:35" x14ac:dyDescent="0.2">
      <c r="AA899" s="114" t="s">
        <v>87</v>
      </c>
      <c r="AB899" s="40">
        <f>_xll.qlInterestRateIndexFixingDate($X$21,AC899)</f>
        <v>45679</v>
      </c>
      <c r="AC899" s="40">
        <f>_xll.qlCalendarAdvance(calendar,$AC898,AA899,,,trigger)</f>
        <v>45681</v>
      </c>
      <c r="AD899" s="40">
        <f>_xll.qlInterestRateIndexMaturity($X$21,AC899,)</f>
        <v>45862</v>
      </c>
      <c r="AE899" s="43" t="e">
        <f>_xll.qlTenorBasisValue(TenorBasis6M,AC899,_xll.ohTrigger(trigger,$X$36))</f>
        <v>#NUM!</v>
      </c>
      <c r="AF899" s="82">
        <f t="shared" si="40"/>
        <v>1.9288839766059385E-2</v>
      </c>
      <c r="AG899" s="82">
        <f>_xll.qlIndexFixing($X$21,$AB899,TRUE,_xll.ohTrigger(trigger))</f>
        <v>1.9288839766059385E-2</v>
      </c>
      <c r="AH899" s="43" t="e">
        <f>_xll.qlIndexFixing($X$6,$AB899,TRUE,trigger)</f>
        <v>#NUM!</v>
      </c>
      <c r="AI899" s="45" t="e">
        <f t="shared" si="41"/>
        <v>#NUM!</v>
      </c>
    </row>
    <row r="900" spans="27:35" x14ac:dyDescent="0.2">
      <c r="AA900" s="114" t="s">
        <v>87</v>
      </c>
      <c r="AB900" s="40">
        <f>_xll.qlInterestRateIndexFixingDate($X$21,AC900)</f>
        <v>45686</v>
      </c>
      <c r="AC900" s="40">
        <f>_xll.qlCalendarAdvance(calendar,$AC899,AA900,,,trigger)</f>
        <v>45688</v>
      </c>
      <c r="AD900" s="40">
        <f>_xll.qlInterestRateIndexMaturity($X$21,AC900,)</f>
        <v>45869</v>
      </c>
      <c r="AE900" s="43" t="e">
        <f>_xll.qlTenorBasisValue(TenorBasis6M,AC900,_xll.ohTrigger(trigger,$X$36))</f>
        <v>#NUM!</v>
      </c>
      <c r="AF900" s="82">
        <f t="shared" ref="AF900:AF963" si="42">AG900</f>
        <v>1.931030732564705E-2</v>
      </c>
      <c r="AG900" s="82">
        <f>_xll.qlIndexFixing($X$21,$AB900,TRUE,_xll.ohTrigger(trigger))</f>
        <v>1.931030732564705E-2</v>
      </c>
      <c r="AH900" s="43" t="e">
        <f>_xll.qlIndexFixing($X$6,$AB900,TRUE,trigger)</f>
        <v>#NUM!</v>
      </c>
      <c r="AI900" s="45" t="e">
        <f t="shared" si="41"/>
        <v>#NUM!</v>
      </c>
    </row>
    <row r="901" spans="27:35" x14ac:dyDescent="0.2">
      <c r="AA901" s="114" t="s">
        <v>87</v>
      </c>
      <c r="AB901" s="40">
        <f>_xll.qlInterestRateIndexFixingDate($X$21,AC901)</f>
        <v>45693</v>
      </c>
      <c r="AC901" s="40">
        <f>_xll.qlCalendarAdvance(calendar,$AC900,AA901,,,trigger)</f>
        <v>45695</v>
      </c>
      <c r="AD901" s="40">
        <f>_xll.qlInterestRateIndexMaturity($X$21,AC901,)</f>
        <v>45876</v>
      </c>
      <c r="AE901" s="43" t="e">
        <f>_xll.qlTenorBasisValue(TenorBasis6M,AC901,_xll.ohTrigger(trigger,$X$36))</f>
        <v>#NUM!</v>
      </c>
      <c r="AF901" s="82">
        <f t="shared" si="42"/>
        <v>1.9331806605692135E-2</v>
      </c>
      <c r="AG901" s="82">
        <f>_xll.qlIndexFixing($X$21,$AB901,TRUE,_xll.ohTrigger(trigger))</f>
        <v>1.9331806605692135E-2</v>
      </c>
      <c r="AH901" s="43" t="e">
        <f>_xll.qlIndexFixing($X$6,$AB901,TRUE,trigger)</f>
        <v>#NUM!</v>
      </c>
      <c r="AI901" s="45" t="e">
        <f t="shared" si="41"/>
        <v>#NUM!</v>
      </c>
    </row>
    <row r="902" spans="27:35" x14ac:dyDescent="0.2">
      <c r="AA902" s="114" t="s">
        <v>87</v>
      </c>
      <c r="AB902" s="40">
        <f>_xll.qlInterestRateIndexFixingDate($X$21,AC902)</f>
        <v>45700</v>
      </c>
      <c r="AC902" s="40">
        <f>_xll.qlCalendarAdvance(calendar,$AC901,AA902,,,trigger)</f>
        <v>45702</v>
      </c>
      <c r="AD902" s="40">
        <f>_xll.qlInterestRateIndexMaturity($X$21,AC902,)</f>
        <v>45883</v>
      </c>
      <c r="AE902" s="43" t="e">
        <f>_xll.qlTenorBasisValue(TenorBasis6M,AC902,_xll.ohTrigger(trigger,$X$36))</f>
        <v>#NUM!</v>
      </c>
      <c r="AF902" s="82">
        <f t="shared" si="42"/>
        <v>1.9353337607207755E-2</v>
      </c>
      <c r="AG902" s="82">
        <f>_xll.qlIndexFixing($X$21,$AB902,TRUE,_xll.ohTrigger(trigger))</f>
        <v>1.9353337607207755E-2</v>
      </c>
      <c r="AH902" s="43" t="e">
        <f>_xll.qlIndexFixing($X$6,$AB902,TRUE,trigger)</f>
        <v>#NUM!</v>
      </c>
      <c r="AI902" s="45" t="e">
        <f t="shared" si="41"/>
        <v>#NUM!</v>
      </c>
    </row>
    <row r="903" spans="27:35" x14ac:dyDescent="0.2">
      <c r="AA903" s="114" t="s">
        <v>87</v>
      </c>
      <c r="AB903" s="40">
        <f>_xll.qlInterestRateIndexFixingDate($X$21,AC903)</f>
        <v>45707</v>
      </c>
      <c r="AC903" s="40">
        <f>_xll.qlCalendarAdvance(calendar,$AC902,AA903,,,trigger)</f>
        <v>45709</v>
      </c>
      <c r="AD903" s="40">
        <f>_xll.qlInterestRateIndexMaturity($X$21,AC903,)</f>
        <v>45890</v>
      </c>
      <c r="AE903" s="43" t="e">
        <f>_xll.qlTenorBasisValue(TenorBasis6M,AC903,_xll.ohTrigger(trigger,$X$36))</f>
        <v>#NUM!</v>
      </c>
      <c r="AF903" s="82">
        <f t="shared" si="42"/>
        <v>1.9374900331210108E-2</v>
      </c>
      <c r="AG903" s="82">
        <f>_xll.qlIndexFixing($X$21,$AB903,TRUE,_xll.ohTrigger(trigger))</f>
        <v>1.9374900331210108E-2</v>
      </c>
      <c r="AH903" s="43" t="e">
        <f>_xll.qlIndexFixing($X$6,$AB903,TRUE,trigger)</f>
        <v>#NUM!</v>
      </c>
      <c r="AI903" s="45" t="e">
        <f t="shared" si="41"/>
        <v>#NUM!</v>
      </c>
    </row>
    <row r="904" spans="27:35" x14ac:dyDescent="0.2">
      <c r="AA904" s="114" t="s">
        <v>87</v>
      </c>
      <c r="AB904" s="40">
        <f>_xll.qlInterestRateIndexFixingDate($X$21,AC904)</f>
        <v>45714</v>
      </c>
      <c r="AC904" s="40">
        <f>_xll.qlCalendarAdvance(calendar,$AC903,AA904,,,trigger)</f>
        <v>45716</v>
      </c>
      <c r="AD904" s="40">
        <f>_xll.qlInterestRateIndexMaturity($X$21,AC904,)</f>
        <v>45898</v>
      </c>
      <c r="AE904" s="43" t="e">
        <f>_xll.qlTenorBasisValue(TenorBasis6M,AC904,_xll.ohTrigger(trigger,$X$36))</f>
        <v>#NUM!</v>
      </c>
      <c r="AF904" s="82">
        <f t="shared" si="42"/>
        <v>1.9398569109526361E-2</v>
      </c>
      <c r="AG904" s="82">
        <f>_xll.qlIndexFixing($X$21,$AB904,TRUE,_xll.ohTrigger(trigger))</f>
        <v>1.9398569109526361E-2</v>
      </c>
      <c r="AH904" s="43" t="e">
        <f>_xll.qlIndexFixing($X$6,$AB904,TRUE,trigger)</f>
        <v>#NUM!</v>
      </c>
      <c r="AI904" s="45" t="e">
        <f t="shared" si="41"/>
        <v>#NUM!</v>
      </c>
    </row>
    <row r="905" spans="27:35" x14ac:dyDescent="0.2">
      <c r="AA905" s="114" t="s">
        <v>87</v>
      </c>
      <c r="AB905" s="40">
        <f>_xll.qlInterestRateIndexFixingDate($X$21,AC905)</f>
        <v>45721</v>
      </c>
      <c r="AC905" s="40">
        <f>_xll.qlCalendarAdvance(calendar,$AC904,AA905,,,trigger)</f>
        <v>45723</v>
      </c>
      <c r="AD905" s="40">
        <f>_xll.qlInterestRateIndexMaturity($X$21,AC905,)</f>
        <v>45908</v>
      </c>
      <c r="AE905" s="43" t="e">
        <f>_xll.qlTenorBasisValue(TenorBasis6M,AC905,_xll.ohTrigger(trigger,$X$36))</f>
        <v>#NUM!</v>
      </c>
      <c r="AF905" s="82">
        <f t="shared" si="42"/>
        <v>1.9426434387959067E-2</v>
      </c>
      <c r="AG905" s="82">
        <f>_xll.qlIndexFixing($X$21,$AB905,TRUE,_xll.ohTrigger(trigger))</f>
        <v>1.9426434387959067E-2</v>
      </c>
      <c r="AH905" s="43" t="e">
        <f>_xll.qlIndexFixing($X$6,$AB905,TRUE,trigger)</f>
        <v>#NUM!</v>
      </c>
      <c r="AI905" s="45" t="e">
        <f t="shared" si="41"/>
        <v>#NUM!</v>
      </c>
    </row>
    <row r="906" spans="27:35" x14ac:dyDescent="0.2">
      <c r="AA906" s="114" t="s">
        <v>87</v>
      </c>
      <c r="AB906" s="40">
        <f>_xll.qlInterestRateIndexFixingDate($X$21,AC906)</f>
        <v>45728</v>
      </c>
      <c r="AC906" s="40">
        <f>_xll.qlCalendarAdvance(calendar,$AC905,AA906,,,trigger)</f>
        <v>45730</v>
      </c>
      <c r="AD906" s="40">
        <f>_xll.qlInterestRateIndexMaturity($X$21,AC906,)</f>
        <v>45915</v>
      </c>
      <c r="AE906" s="43" t="e">
        <f>_xll.qlTenorBasisValue(TenorBasis6M,AC906,_xll.ohTrigger(trigger,$X$36))</f>
        <v>#NUM!</v>
      </c>
      <c r="AF906" s="82">
        <f t="shared" si="42"/>
        <v>1.9448106007269414E-2</v>
      </c>
      <c r="AG906" s="82">
        <f>_xll.qlIndexFixing($X$21,$AB906,TRUE,_xll.ohTrigger(trigger))</f>
        <v>1.9448106007269414E-2</v>
      </c>
      <c r="AH906" s="43" t="e">
        <f>_xll.qlIndexFixing($X$6,$AB906,TRUE,trigger)</f>
        <v>#NUM!</v>
      </c>
      <c r="AI906" s="45" t="e">
        <f t="shared" si="41"/>
        <v>#NUM!</v>
      </c>
    </row>
    <row r="907" spans="27:35" x14ac:dyDescent="0.2">
      <c r="AA907" s="114" t="s">
        <v>87</v>
      </c>
      <c r="AB907" s="40">
        <f>_xll.qlInterestRateIndexFixingDate($X$21,AC907)</f>
        <v>45735</v>
      </c>
      <c r="AC907" s="40">
        <f>_xll.qlCalendarAdvance(calendar,$AC906,AA907,,,trigger)</f>
        <v>45737</v>
      </c>
      <c r="AD907" s="40">
        <f>_xll.qlInterestRateIndexMaturity($X$21,AC907,)</f>
        <v>45922</v>
      </c>
      <c r="AE907" s="43" t="e">
        <f>_xll.qlTenorBasisValue(TenorBasis6M,AC907,_xll.ohTrigger(trigger,$X$36))</f>
        <v>#NUM!</v>
      </c>
      <c r="AF907" s="82">
        <f t="shared" si="42"/>
        <v>1.9469809365431742E-2</v>
      </c>
      <c r="AG907" s="82">
        <f>_xll.qlIndexFixing($X$21,$AB907,TRUE,_xll.ohTrigger(trigger))</f>
        <v>1.9469809365431742E-2</v>
      </c>
      <c r="AH907" s="43" t="e">
        <f>_xll.qlIndexFixing($X$6,$AB907,TRUE,trigger)</f>
        <v>#NUM!</v>
      </c>
      <c r="AI907" s="45" t="e">
        <f t="shared" si="41"/>
        <v>#NUM!</v>
      </c>
    </row>
    <row r="908" spans="27:35" x14ac:dyDescent="0.2">
      <c r="AA908" s="114" t="s">
        <v>87</v>
      </c>
      <c r="AB908" s="40">
        <f>_xll.qlInterestRateIndexFixingDate($X$21,AC908)</f>
        <v>45742</v>
      </c>
      <c r="AC908" s="40">
        <f>_xll.qlCalendarAdvance(calendar,$AC907,AA908,,,trigger)</f>
        <v>45744</v>
      </c>
      <c r="AD908" s="40">
        <f>_xll.qlInterestRateIndexMaturity($X$21,AC908,)</f>
        <v>45929</v>
      </c>
      <c r="AE908" s="43" t="e">
        <f>_xll.qlTenorBasisValue(TenorBasis6M,AC908,_xll.ohTrigger(trigger,$X$36))</f>
        <v>#NUM!</v>
      </c>
      <c r="AF908" s="82">
        <f t="shared" si="42"/>
        <v>1.949154446349256E-2</v>
      </c>
      <c r="AG908" s="82">
        <f>_xll.qlIndexFixing($X$21,$AB908,TRUE,_xll.ohTrigger(trigger))</f>
        <v>1.949154446349256E-2</v>
      </c>
      <c r="AH908" s="43" t="e">
        <f>_xll.qlIndexFixing($X$6,$AB908,TRUE,trigger)</f>
        <v>#NUM!</v>
      </c>
      <c r="AI908" s="45" t="e">
        <f t="shared" si="41"/>
        <v>#NUM!</v>
      </c>
    </row>
    <row r="909" spans="27:35" x14ac:dyDescent="0.2">
      <c r="AA909" s="114" t="s">
        <v>87</v>
      </c>
      <c r="AB909" s="40">
        <f>_xll.qlInterestRateIndexFixingDate($X$21,AC909)</f>
        <v>45749</v>
      </c>
      <c r="AC909" s="40">
        <f>_xll.qlCalendarAdvance(calendar,$AC908,AA909,,,trigger)</f>
        <v>45751</v>
      </c>
      <c r="AD909" s="40">
        <f>_xll.qlInterestRateIndexMaturity($X$21,AC909,)</f>
        <v>45936</v>
      </c>
      <c r="AE909" s="43" t="e">
        <f>_xll.qlTenorBasisValue(TenorBasis6M,AC909,_xll.ohTrigger(trigger,$X$36))</f>
        <v>#NUM!</v>
      </c>
      <c r="AF909" s="82">
        <f t="shared" si="42"/>
        <v>1.9513311089728477E-2</v>
      </c>
      <c r="AG909" s="82">
        <f>_xll.qlIndexFixing($X$21,$AB909,TRUE,_xll.ohTrigger(trigger))</f>
        <v>1.9513311089728477E-2</v>
      </c>
      <c r="AH909" s="43" t="e">
        <f>_xll.qlIndexFixing($X$6,$AB909,TRUE,trigger)</f>
        <v>#NUM!</v>
      </c>
      <c r="AI909" s="45" t="e">
        <f t="shared" si="41"/>
        <v>#NUM!</v>
      </c>
    </row>
    <row r="910" spans="27:35" x14ac:dyDescent="0.2">
      <c r="AA910" s="114" t="s">
        <v>87</v>
      </c>
      <c r="AB910" s="40">
        <f>_xll.qlInterestRateIndexFixingDate($X$21,AC910)</f>
        <v>45756</v>
      </c>
      <c r="AC910" s="40">
        <f>_xll.qlCalendarAdvance(calendar,$AC909,AA910,,,trigger)</f>
        <v>45758</v>
      </c>
      <c r="AD910" s="40">
        <f>_xll.qlInterestRateIndexMaturity($X$21,AC910,)</f>
        <v>45943</v>
      </c>
      <c r="AE910" s="43" t="e">
        <f>_xll.qlTenorBasisValue(TenorBasis6M,AC910,_xll.ohTrigger(trigger,$X$36))</f>
        <v>#NUM!</v>
      </c>
      <c r="AF910" s="82">
        <f t="shared" si="42"/>
        <v>1.9535105458477545E-2</v>
      </c>
      <c r="AG910" s="82">
        <f>_xll.qlIndexFixing($X$21,$AB910,TRUE,_xll.ohTrigger(trigger))</f>
        <v>1.9535105458477545E-2</v>
      </c>
      <c r="AH910" s="43" t="e">
        <f>_xll.qlIndexFixing($X$6,$AB910,TRUE,trigger)</f>
        <v>#NUM!</v>
      </c>
      <c r="AI910" s="45" t="e">
        <f t="shared" si="41"/>
        <v>#NUM!</v>
      </c>
    </row>
    <row r="911" spans="27:35" x14ac:dyDescent="0.2">
      <c r="AA911" s="114" t="s">
        <v>87</v>
      </c>
      <c r="AB911" s="40">
        <f>_xll.qlInterestRateIndexFixingDate($X$21,AC911)</f>
        <v>45763</v>
      </c>
      <c r="AC911" s="40">
        <f>_xll.qlCalendarAdvance(calendar,$AC910,AA911,,,trigger)</f>
        <v>45769</v>
      </c>
      <c r="AD911" s="40">
        <f>_xll.qlInterestRateIndexMaturity($X$21,AC911,)</f>
        <v>45952</v>
      </c>
      <c r="AE911" s="43" t="e">
        <f>_xll.qlTenorBasisValue(TenorBasis6M,AC911,_xll.ohTrigger(trigger,$X$36))</f>
        <v>#NUM!</v>
      </c>
      <c r="AF911" s="82">
        <f t="shared" si="42"/>
        <v>1.9565199319675194E-2</v>
      </c>
      <c r="AG911" s="82">
        <f>_xll.qlIndexFixing($X$21,$AB911,TRUE,_xll.ohTrigger(trigger))</f>
        <v>1.9565199319675194E-2</v>
      </c>
      <c r="AH911" s="43" t="e">
        <f>_xll.qlIndexFixing($X$6,$AB911,TRUE,trigger)</f>
        <v>#NUM!</v>
      </c>
      <c r="AI911" s="45" t="e">
        <f t="shared" si="41"/>
        <v>#NUM!</v>
      </c>
    </row>
    <row r="912" spans="27:35" x14ac:dyDescent="0.2">
      <c r="AA912" s="114" t="s">
        <v>87</v>
      </c>
      <c r="AB912" s="40">
        <f>_xll.qlInterestRateIndexFixingDate($X$21,AC912)</f>
        <v>45772</v>
      </c>
      <c r="AC912" s="40">
        <f>_xll.qlCalendarAdvance(calendar,$AC911,AA912,,,trigger)</f>
        <v>45776</v>
      </c>
      <c r="AD912" s="40">
        <f>_xll.qlInterestRateIndexMaturity($X$21,AC912,)</f>
        <v>45959</v>
      </c>
      <c r="AE912" s="43" t="e">
        <f>_xll.qlTenorBasisValue(TenorBasis6M,AC912,_xll.ohTrigger(trigger,$X$36))</f>
        <v>#NUM!</v>
      </c>
      <c r="AF912" s="82">
        <f t="shared" si="42"/>
        <v>1.9587033362565388E-2</v>
      </c>
      <c r="AG912" s="82">
        <f>_xll.qlIndexFixing($X$21,$AB912,TRUE,_xll.ohTrigger(trigger))</f>
        <v>1.9587033362565388E-2</v>
      </c>
      <c r="AH912" s="43" t="e">
        <f>_xll.qlIndexFixing($X$6,$AB912,TRUE,trigger)</f>
        <v>#NUM!</v>
      </c>
      <c r="AI912" s="45" t="e">
        <f t="shared" si="41"/>
        <v>#NUM!</v>
      </c>
    </row>
    <row r="913" spans="27:35" x14ac:dyDescent="0.2">
      <c r="AA913" s="114" t="s">
        <v>87</v>
      </c>
      <c r="AB913" s="40">
        <f>_xll.qlInterestRateIndexFixingDate($X$21,AC913)</f>
        <v>45779</v>
      </c>
      <c r="AC913" s="40">
        <f>_xll.qlCalendarAdvance(calendar,$AC912,AA913,,,trigger)</f>
        <v>45783</v>
      </c>
      <c r="AD913" s="40">
        <f>_xll.qlInterestRateIndexMaturity($X$21,AC913,)</f>
        <v>45967</v>
      </c>
      <c r="AE913" s="43" t="e">
        <f>_xll.qlTenorBasisValue(TenorBasis6M,AC913,_xll.ohTrigger(trigger,$X$36))</f>
        <v>#NUM!</v>
      </c>
      <c r="AF913" s="82">
        <f t="shared" si="42"/>
        <v>1.9610969307115495E-2</v>
      </c>
      <c r="AG913" s="82">
        <f>_xll.qlIndexFixing($X$21,$AB913,TRUE,_xll.ohTrigger(trigger))</f>
        <v>1.9610969307115495E-2</v>
      </c>
      <c r="AH913" s="43" t="e">
        <f>_xll.qlIndexFixing($X$6,$AB913,TRUE,trigger)</f>
        <v>#NUM!</v>
      </c>
      <c r="AI913" s="45" t="e">
        <f t="shared" si="41"/>
        <v>#NUM!</v>
      </c>
    </row>
    <row r="914" spans="27:35" x14ac:dyDescent="0.2">
      <c r="AA914" s="114" t="s">
        <v>87</v>
      </c>
      <c r="AB914" s="40">
        <f>_xll.qlInterestRateIndexFixingDate($X$21,AC914)</f>
        <v>45786</v>
      </c>
      <c r="AC914" s="40">
        <f>_xll.qlCalendarAdvance(calendar,$AC913,AA914,,,trigger)</f>
        <v>45790</v>
      </c>
      <c r="AD914" s="40">
        <f>_xll.qlInterestRateIndexMaturity($X$21,AC914,)</f>
        <v>45974</v>
      </c>
      <c r="AE914" s="43" t="e">
        <f>_xll.qlTenorBasisValue(TenorBasis6M,AC914,_xll.ohTrigger(trigger,$X$36))</f>
        <v>#NUM!</v>
      </c>
      <c r="AF914" s="82">
        <f t="shared" si="42"/>
        <v>1.9632805214635025E-2</v>
      </c>
      <c r="AG914" s="82">
        <f>_xll.qlIndexFixing($X$21,$AB914,TRUE,_xll.ohTrigger(trigger))</f>
        <v>1.9632805214635025E-2</v>
      </c>
      <c r="AH914" s="43" t="e">
        <f>_xll.qlIndexFixing($X$6,$AB914,TRUE,trigger)</f>
        <v>#NUM!</v>
      </c>
      <c r="AI914" s="45" t="e">
        <f t="shared" si="41"/>
        <v>#NUM!</v>
      </c>
    </row>
    <row r="915" spans="27:35" x14ac:dyDescent="0.2">
      <c r="AA915" s="114" t="s">
        <v>87</v>
      </c>
      <c r="AB915" s="40">
        <f>_xll.qlInterestRateIndexFixingDate($X$21,AC915)</f>
        <v>45793</v>
      </c>
      <c r="AC915" s="40">
        <f>_xll.qlCalendarAdvance(calendar,$AC914,AA915,,,trigger)</f>
        <v>45797</v>
      </c>
      <c r="AD915" s="40">
        <f>_xll.qlInterestRateIndexMaturity($X$21,AC915,)</f>
        <v>45981</v>
      </c>
      <c r="AE915" s="43" t="e">
        <f>_xll.qlTenorBasisValue(TenorBasis6M,AC915,_xll.ohTrigger(trigger,$X$36))</f>
        <v>#NUM!</v>
      </c>
      <c r="AF915" s="82">
        <f t="shared" si="42"/>
        <v>1.9654631589200132E-2</v>
      </c>
      <c r="AG915" s="82">
        <f>_xll.qlIndexFixing($X$21,$AB915,TRUE,_xll.ohTrigger(trigger))</f>
        <v>1.9654631589200132E-2</v>
      </c>
      <c r="AH915" s="43" t="e">
        <f>_xll.qlIndexFixing($X$6,$AB915,TRUE,trigger)</f>
        <v>#NUM!</v>
      </c>
      <c r="AI915" s="45" t="e">
        <f t="shared" si="41"/>
        <v>#NUM!</v>
      </c>
    </row>
    <row r="916" spans="27:35" x14ac:dyDescent="0.2">
      <c r="AA916" s="114" t="s">
        <v>87</v>
      </c>
      <c r="AB916" s="40">
        <f>_xll.qlInterestRateIndexFixingDate($X$21,AC916)</f>
        <v>45800</v>
      </c>
      <c r="AC916" s="40">
        <f>_xll.qlCalendarAdvance(calendar,$AC915,AA916,,,trigger)</f>
        <v>45804</v>
      </c>
      <c r="AD916" s="40">
        <f>_xll.qlInterestRateIndexMaturity($X$21,AC916,)</f>
        <v>45988</v>
      </c>
      <c r="AE916" s="43" t="e">
        <f>_xll.qlTenorBasisValue(TenorBasis6M,AC916,_xll.ohTrigger(trigger,$X$36))</f>
        <v>#NUM!</v>
      </c>
      <c r="AF916" s="82">
        <f t="shared" si="42"/>
        <v>1.9676441551184812E-2</v>
      </c>
      <c r="AG916" s="82">
        <f>_xll.qlIndexFixing($X$21,$AB916,TRUE,_xll.ohTrigger(trigger))</f>
        <v>1.9676441551184812E-2</v>
      </c>
      <c r="AH916" s="43" t="e">
        <f>_xll.qlIndexFixing($X$6,$AB916,TRUE,trigger)</f>
        <v>#NUM!</v>
      </c>
      <c r="AI916" s="45" t="e">
        <f t="shared" si="41"/>
        <v>#NUM!</v>
      </c>
    </row>
    <row r="917" spans="27:35" x14ac:dyDescent="0.2">
      <c r="AA917" s="114" t="s">
        <v>87</v>
      </c>
      <c r="AB917" s="40">
        <f>_xll.qlInterestRateIndexFixingDate($X$21,AC917)</f>
        <v>45807</v>
      </c>
      <c r="AC917" s="40">
        <f>_xll.qlCalendarAdvance(calendar,$AC916,AA917,,,trigger)</f>
        <v>45811</v>
      </c>
      <c r="AD917" s="40">
        <f>_xll.qlInterestRateIndexMaturity($X$21,AC917,)</f>
        <v>45994</v>
      </c>
      <c r="AE917" s="43" t="e">
        <f>_xll.qlTenorBasisValue(TenorBasis6M,AC917,_xll.ohTrigger(trigger,$X$36))</f>
        <v>#NUM!</v>
      </c>
      <c r="AF917" s="82">
        <f t="shared" si="42"/>
        <v>1.9696141171700463E-2</v>
      </c>
      <c r="AG917" s="82">
        <f>_xll.qlIndexFixing($X$21,$AB917,TRUE,_xll.ohTrigger(trigger))</f>
        <v>1.9696141171700463E-2</v>
      </c>
      <c r="AH917" s="43" t="e">
        <f>_xll.qlIndexFixing($X$6,$AB917,TRUE,trigger)</f>
        <v>#NUM!</v>
      </c>
      <c r="AI917" s="45" t="e">
        <f t="shared" si="41"/>
        <v>#NUM!</v>
      </c>
    </row>
    <row r="918" spans="27:35" x14ac:dyDescent="0.2">
      <c r="AA918" s="114" t="s">
        <v>87</v>
      </c>
      <c r="AB918" s="40">
        <f>_xll.qlInterestRateIndexFixingDate($X$21,AC918)</f>
        <v>45814</v>
      </c>
      <c r="AC918" s="40">
        <f>_xll.qlCalendarAdvance(calendar,$AC917,AA918,,,trigger)</f>
        <v>45818</v>
      </c>
      <c r="AD918" s="40">
        <f>_xll.qlInterestRateIndexMaturity($X$21,AC918,)</f>
        <v>46001</v>
      </c>
      <c r="AE918" s="43" t="e">
        <f>_xll.qlTenorBasisValue(TenorBasis6M,AC918,_xll.ohTrigger(trigger,$X$36))</f>
        <v>#NUM!</v>
      </c>
      <c r="AF918" s="82">
        <f t="shared" si="42"/>
        <v>1.9717901834790497E-2</v>
      </c>
      <c r="AG918" s="82">
        <f>_xll.qlIndexFixing($X$21,$AB918,TRUE,_xll.ohTrigger(trigger))</f>
        <v>1.9717901834790497E-2</v>
      </c>
      <c r="AH918" s="43" t="e">
        <f>_xll.qlIndexFixing($X$6,$AB918,TRUE,trigger)</f>
        <v>#NUM!</v>
      </c>
      <c r="AI918" s="45" t="e">
        <f t="shared" si="41"/>
        <v>#NUM!</v>
      </c>
    </row>
    <row r="919" spans="27:35" x14ac:dyDescent="0.2">
      <c r="AA919" s="114" t="s">
        <v>87</v>
      </c>
      <c r="AB919" s="40">
        <f>_xll.qlInterestRateIndexFixingDate($X$21,AC919)</f>
        <v>45821</v>
      </c>
      <c r="AC919" s="40">
        <f>_xll.qlCalendarAdvance(calendar,$AC918,AA919,,,trigger)</f>
        <v>45825</v>
      </c>
      <c r="AD919" s="40">
        <f>_xll.qlInterestRateIndexMaturity($X$21,AC919,)</f>
        <v>46008</v>
      </c>
      <c r="AE919" s="43" t="e">
        <f>_xll.qlTenorBasisValue(TenorBasis6M,AC919,_xll.ohTrigger(trigger,$X$36))</f>
        <v>#NUM!</v>
      </c>
      <c r="AF919" s="82">
        <f t="shared" si="42"/>
        <v>1.9739626057663565E-2</v>
      </c>
      <c r="AG919" s="82">
        <f>_xll.qlIndexFixing($X$21,$AB919,TRUE,_xll.ohTrigger(trigger))</f>
        <v>1.9739626057663565E-2</v>
      </c>
      <c r="AH919" s="43" t="e">
        <f>_xll.qlIndexFixing($X$6,$AB919,TRUE,trigger)</f>
        <v>#NUM!</v>
      </c>
      <c r="AI919" s="45" t="e">
        <f t="shared" si="41"/>
        <v>#NUM!</v>
      </c>
    </row>
    <row r="920" spans="27:35" x14ac:dyDescent="0.2">
      <c r="AA920" s="114" t="s">
        <v>87</v>
      </c>
      <c r="AB920" s="40">
        <f>_xll.qlInterestRateIndexFixingDate($X$21,AC920)</f>
        <v>45828</v>
      </c>
      <c r="AC920" s="40">
        <f>_xll.qlCalendarAdvance(calendar,$AC919,AA920,,,trigger)</f>
        <v>45832</v>
      </c>
      <c r="AD920" s="40">
        <f>_xll.qlInterestRateIndexMaturity($X$21,AC920,)</f>
        <v>46015</v>
      </c>
      <c r="AE920" s="43" t="e">
        <f>_xll.qlTenorBasisValue(TenorBasis6M,AC920,_xll.ohTrigger(trigger,$X$36))</f>
        <v>#NUM!</v>
      </c>
      <c r="AF920" s="82">
        <f t="shared" si="42"/>
        <v>1.976130692229985E-2</v>
      </c>
      <c r="AG920" s="82">
        <f>_xll.qlIndexFixing($X$21,$AB920,TRUE,_xll.ohTrigger(trigger))</f>
        <v>1.976130692229985E-2</v>
      </c>
      <c r="AH920" s="43" t="e">
        <f>_xll.qlIndexFixing($X$6,$AB920,TRUE,trigger)</f>
        <v>#NUM!</v>
      </c>
      <c r="AI920" s="45" t="e">
        <f t="shared" si="41"/>
        <v>#NUM!</v>
      </c>
    </row>
    <row r="921" spans="27:35" x14ac:dyDescent="0.2">
      <c r="AA921" s="114" t="s">
        <v>87</v>
      </c>
      <c r="AB921" s="40">
        <f>_xll.qlInterestRateIndexFixingDate($X$21,AC921)</f>
        <v>45835</v>
      </c>
      <c r="AC921" s="40">
        <f>_xll.qlCalendarAdvance(calendar,$AC920,AA921,,,trigger)</f>
        <v>45839</v>
      </c>
      <c r="AD921" s="40">
        <f>_xll.qlInterestRateIndexMaturity($X$21,AC921,)</f>
        <v>46024</v>
      </c>
      <c r="AE921" s="43" t="e">
        <f>_xll.qlTenorBasisValue(TenorBasis6M,AC921,_xll.ohTrigger(trigger,$X$36))</f>
        <v>#NUM!</v>
      </c>
      <c r="AF921" s="82">
        <f t="shared" si="42"/>
        <v>1.9787070548782745E-2</v>
      </c>
      <c r="AG921" s="82">
        <f>_xll.qlIndexFixing($X$21,$AB921,TRUE,_xll.ohTrigger(trigger))</f>
        <v>1.9787070548782745E-2</v>
      </c>
      <c r="AH921" s="43" t="e">
        <f>_xll.qlIndexFixing($X$6,$AB921,TRUE,trigger)</f>
        <v>#NUM!</v>
      </c>
      <c r="AI921" s="45" t="e">
        <f t="shared" si="41"/>
        <v>#NUM!</v>
      </c>
    </row>
    <row r="922" spans="27:35" x14ac:dyDescent="0.2">
      <c r="AA922" s="114" t="s">
        <v>87</v>
      </c>
      <c r="AB922" s="40">
        <f>_xll.qlInterestRateIndexFixingDate($X$21,AC922)</f>
        <v>45842</v>
      </c>
      <c r="AC922" s="40">
        <f>_xll.qlCalendarAdvance(calendar,$AC921,AA922,,,trigger)</f>
        <v>45846</v>
      </c>
      <c r="AD922" s="40">
        <f>_xll.qlInterestRateIndexMaturity($X$21,AC922,)</f>
        <v>46030</v>
      </c>
      <c r="AE922" s="43" t="e">
        <f>_xll.qlTenorBasisValue(TenorBasis6M,AC922,_xll.ohTrigger(trigger,$X$36))</f>
        <v>#NUM!</v>
      </c>
      <c r="AF922" s="82">
        <f t="shared" si="42"/>
        <v>1.9806571361652474E-2</v>
      </c>
      <c r="AG922" s="82">
        <f>_xll.qlIndexFixing($X$21,$AB922,TRUE,_xll.ohTrigger(trigger))</f>
        <v>1.9806571361652474E-2</v>
      </c>
      <c r="AH922" s="43" t="e">
        <f>_xll.qlIndexFixing($X$6,$AB922,TRUE,trigger)</f>
        <v>#NUM!</v>
      </c>
      <c r="AI922" s="45" t="e">
        <f t="shared" si="41"/>
        <v>#NUM!</v>
      </c>
    </row>
    <row r="923" spans="27:35" x14ac:dyDescent="0.2">
      <c r="AA923" s="114" t="s">
        <v>87</v>
      </c>
      <c r="AB923" s="40">
        <f>_xll.qlInterestRateIndexFixingDate($X$21,AC923)</f>
        <v>45849</v>
      </c>
      <c r="AC923" s="40">
        <f>_xll.qlCalendarAdvance(calendar,$AC922,AA923,,,trigger)</f>
        <v>45853</v>
      </c>
      <c r="AD923" s="40">
        <f>_xll.qlInterestRateIndexMaturity($X$21,AC923,)</f>
        <v>46037</v>
      </c>
      <c r="AE923" s="43" t="e">
        <f>_xll.qlTenorBasisValue(TenorBasis6M,AC923,_xll.ohTrigger(trigger,$X$36))</f>
        <v>#NUM!</v>
      </c>
      <c r="AF923" s="82">
        <f t="shared" si="42"/>
        <v>1.9828073780641303E-2</v>
      </c>
      <c r="AG923" s="82">
        <f>_xll.qlIndexFixing($X$21,$AB923,TRUE,_xll.ohTrigger(trigger))</f>
        <v>1.9828073780641303E-2</v>
      </c>
      <c r="AH923" s="43" t="e">
        <f>_xll.qlIndexFixing($X$6,$AB923,TRUE,trigger)</f>
        <v>#NUM!</v>
      </c>
      <c r="AI923" s="45" t="e">
        <f t="shared" si="41"/>
        <v>#NUM!</v>
      </c>
    </row>
    <row r="924" spans="27:35" x14ac:dyDescent="0.2">
      <c r="AA924" s="114" t="s">
        <v>87</v>
      </c>
      <c r="AB924" s="40">
        <f>_xll.qlInterestRateIndexFixingDate($X$21,AC924)</f>
        <v>45856</v>
      </c>
      <c r="AC924" s="40">
        <f>_xll.qlCalendarAdvance(calendar,$AC923,AA924,,,trigger)</f>
        <v>45860</v>
      </c>
      <c r="AD924" s="40">
        <f>_xll.qlInterestRateIndexMaturity($X$21,AC924,)</f>
        <v>46044</v>
      </c>
      <c r="AE924" s="43" t="e">
        <f>_xll.qlTenorBasisValue(TenorBasis6M,AC924,_xll.ohTrigger(trigger,$X$36))</f>
        <v>#NUM!</v>
      </c>
      <c r="AF924" s="82">
        <f t="shared" si="42"/>
        <v>1.9849504739197776E-2</v>
      </c>
      <c r="AG924" s="82">
        <f>_xll.qlIndexFixing($X$21,$AB924,TRUE,_xll.ohTrigger(trigger))</f>
        <v>1.9849504739197776E-2</v>
      </c>
      <c r="AH924" s="43" t="e">
        <f>_xll.qlIndexFixing($X$6,$AB924,TRUE,trigger)</f>
        <v>#NUM!</v>
      </c>
      <c r="AI924" s="45" t="e">
        <f t="shared" si="41"/>
        <v>#NUM!</v>
      </c>
    </row>
    <row r="925" spans="27:35" x14ac:dyDescent="0.2">
      <c r="AA925" s="114" t="s">
        <v>87</v>
      </c>
      <c r="AB925" s="40">
        <f>_xll.qlInterestRateIndexFixingDate($X$21,AC925)</f>
        <v>45863</v>
      </c>
      <c r="AC925" s="40">
        <f>_xll.qlCalendarAdvance(calendar,$AC924,AA925,,,trigger)</f>
        <v>45867</v>
      </c>
      <c r="AD925" s="40">
        <f>_xll.qlInterestRateIndexMaturity($X$21,AC925,)</f>
        <v>46051</v>
      </c>
      <c r="AE925" s="43" t="e">
        <f>_xll.qlTenorBasisValue(TenorBasis6M,AC925,_xll.ohTrigger(trigger,$X$36))</f>
        <v>#NUM!</v>
      </c>
      <c r="AF925" s="82">
        <f t="shared" si="42"/>
        <v>1.9870857355009788E-2</v>
      </c>
      <c r="AG925" s="82">
        <f>_xll.qlIndexFixing($X$21,$AB925,TRUE,_xll.ohTrigger(trigger))</f>
        <v>1.9870857355009788E-2</v>
      </c>
      <c r="AH925" s="43" t="e">
        <f>_xll.qlIndexFixing($X$6,$AB925,TRUE,trigger)</f>
        <v>#NUM!</v>
      </c>
      <c r="AI925" s="45" t="e">
        <f t="shared" si="41"/>
        <v>#NUM!</v>
      </c>
    </row>
    <row r="926" spans="27:35" x14ac:dyDescent="0.2">
      <c r="AA926" s="114" t="s">
        <v>87</v>
      </c>
      <c r="AB926" s="40">
        <f>_xll.qlInterestRateIndexFixingDate($X$21,AC926)</f>
        <v>45870</v>
      </c>
      <c r="AC926" s="40">
        <f>_xll.qlCalendarAdvance(calendar,$AC925,AA926,,,trigger)</f>
        <v>45874</v>
      </c>
      <c r="AD926" s="40">
        <f>_xll.qlInterestRateIndexMaturity($X$21,AC926,)</f>
        <v>46058</v>
      </c>
      <c r="AE926" s="43" t="e">
        <f>_xll.qlTenorBasisValue(TenorBasis6M,AC926,_xll.ohTrigger(trigger,$X$36))</f>
        <v>#NUM!</v>
      </c>
      <c r="AF926" s="82">
        <f t="shared" si="42"/>
        <v>1.9892124745475016E-2</v>
      </c>
      <c r="AG926" s="82">
        <f>_xll.qlIndexFixing($X$21,$AB926,TRUE,_xll.ohTrigger(trigger))</f>
        <v>1.9892124745475016E-2</v>
      </c>
      <c r="AH926" s="43" t="e">
        <f>_xll.qlIndexFixing($X$6,$AB926,TRUE,trigger)</f>
        <v>#NUM!</v>
      </c>
      <c r="AI926" s="45" t="e">
        <f t="shared" si="41"/>
        <v>#NUM!</v>
      </c>
    </row>
    <row r="927" spans="27:35" x14ac:dyDescent="0.2">
      <c r="AA927" s="114" t="s">
        <v>87</v>
      </c>
      <c r="AB927" s="40">
        <f>_xll.qlInterestRateIndexFixingDate($X$21,AC927)</f>
        <v>45877</v>
      </c>
      <c r="AC927" s="40">
        <f>_xll.qlCalendarAdvance(calendar,$AC926,AA927,,,trigger)</f>
        <v>45881</v>
      </c>
      <c r="AD927" s="40">
        <f>_xll.qlInterestRateIndexMaturity($X$21,AC927,)</f>
        <v>46065</v>
      </c>
      <c r="AE927" s="43" t="e">
        <f>_xll.qlTenorBasisValue(TenorBasis6M,AC927,_xll.ohTrigger(trigger,$X$36))</f>
        <v>#NUM!</v>
      </c>
      <c r="AF927" s="82">
        <f t="shared" si="42"/>
        <v>1.9913300027707463E-2</v>
      </c>
      <c r="AG927" s="82">
        <f>_xll.qlIndexFixing($X$21,$AB927,TRUE,_xll.ohTrigger(trigger))</f>
        <v>1.9913300027707463E-2</v>
      </c>
      <c r="AH927" s="43" t="e">
        <f>_xll.qlIndexFixing($X$6,$AB927,TRUE,trigger)</f>
        <v>#NUM!</v>
      </c>
      <c r="AI927" s="45" t="e">
        <f t="shared" si="41"/>
        <v>#NUM!</v>
      </c>
    </row>
    <row r="928" spans="27:35" x14ac:dyDescent="0.2">
      <c r="AA928" s="114" t="s">
        <v>87</v>
      </c>
      <c r="AB928" s="40">
        <f>_xll.qlInterestRateIndexFixingDate($X$21,AC928)</f>
        <v>45884</v>
      </c>
      <c r="AC928" s="40">
        <f>_xll.qlCalendarAdvance(calendar,$AC927,AA928,,,trigger)</f>
        <v>45888</v>
      </c>
      <c r="AD928" s="40">
        <f>_xll.qlInterestRateIndexMaturity($X$21,AC928,)</f>
        <v>46072</v>
      </c>
      <c r="AE928" s="43" t="e">
        <f>_xll.qlTenorBasisValue(TenorBasis6M,AC928,_xll.ohTrigger(trigger,$X$36))</f>
        <v>#NUM!</v>
      </c>
      <c r="AF928" s="82">
        <f t="shared" si="42"/>
        <v>1.9934376318537447E-2</v>
      </c>
      <c r="AG928" s="82">
        <f>_xll.qlIndexFixing($X$21,$AB928,TRUE,_xll.ohTrigger(trigger))</f>
        <v>1.9934376318537447E-2</v>
      </c>
      <c r="AH928" s="43" t="e">
        <f>_xll.qlIndexFixing($X$6,$AB928,TRUE,trigger)</f>
        <v>#NUM!</v>
      </c>
      <c r="AI928" s="45" t="e">
        <f t="shared" si="41"/>
        <v>#NUM!</v>
      </c>
    </row>
    <row r="929" spans="27:35" x14ac:dyDescent="0.2">
      <c r="AA929" s="114" t="s">
        <v>87</v>
      </c>
      <c r="AB929" s="40">
        <f>_xll.qlInterestRateIndexFixingDate($X$21,AC929)</f>
        <v>45891</v>
      </c>
      <c r="AC929" s="40">
        <f>_xll.qlCalendarAdvance(calendar,$AC928,AA929,,,trigger)</f>
        <v>45895</v>
      </c>
      <c r="AD929" s="40">
        <f>_xll.qlInterestRateIndexMaturity($X$21,AC929,)</f>
        <v>46079</v>
      </c>
      <c r="AE929" s="43" t="e">
        <f>_xll.qlTenorBasisValue(TenorBasis6M,AC929,_xll.ohTrigger(trigger,$X$36))</f>
        <v>#NUM!</v>
      </c>
      <c r="AF929" s="82">
        <f t="shared" si="42"/>
        <v>1.995534673451637E-2</v>
      </c>
      <c r="AG929" s="82">
        <f>_xll.qlIndexFixing($X$21,$AB929,TRUE,_xll.ohTrigger(trigger))</f>
        <v>1.995534673451637E-2</v>
      </c>
      <c r="AH929" s="43" t="e">
        <f>_xll.qlIndexFixing($X$6,$AB929,TRUE,trigger)</f>
        <v>#NUM!</v>
      </c>
      <c r="AI929" s="45" t="e">
        <f t="shared" si="41"/>
        <v>#NUM!</v>
      </c>
    </row>
    <row r="930" spans="27:35" x14ac:dyDescent="0.2">
      <c r="AA930" s="114" t="s">
        <v>87</v>
      </c>
      <c r="AB930" s="40">
        <f>_xll.qlInterestRateIndexFixingDate($X$21,AC930)</f>
        <v>45898</v>
      </c>
      <c r="AC930" s="40">
        <f>_xll.qlCalendarAdvance(calendar,$AC929,AA930,,,trigger)</f>
        <v>45902</v>
      </c>
      <c r="AD930" s="40">
        <f>_xll.qlInterestRateIndexMaturity($X$21,AC930,)</f>
        <v>46083</v>
      </c>
      <c r="AE930" s="43" t="e">
        <f>_xll.qlTenorBasisValue(TenorBasis6M,AC930,_xll.ohTrigger(trigger,$X$36))</f>
        <v>#NUM!</v>
      </c>
      <c r="AF930" s="82">
        <f t="shared" si="42"/>
        <v>1.9970214796761233E-2</v>
      </c>
      <c r="AG930" s="82">
        <f>_xll.qlIndexFixing($X$21,$AB930,TRUE,_xll.ohTrigger(trigger))</f>
        <v>1.9970214796761233E-2</v>
      </c>
      <c r="AH930" s="43" t="e">
        <f>_xll.qlIndexFixing($X$6,$AB930,TRUE,trigger)</f>
        <v>#NUM!</v>
      </c>
      <c r="AI930" s="45" t="e">
        <f t="shared" si="41"/>
        <v>#NUM!</v>
      </c>
    </row>
    <row r="931" spans="27:35" x14ac:dyDescent="0.2">
      <c r="AA931" s="114" t="s">
        <v>87</v>
      </c>
      <c r="AB931" s="40">
        <f>_xll.qlInterestRateIndexFixingDate($X$21,AC931)</f>
        <v>45905</v>
      </c>
      <c r="AC931" s="40">
        <f>_xll.qlCalendarAdvance(calendar,$AC930,AA931,,,trigger)</f>
        <v>45909</v>
      </c>
      <c r="AD931" s="40">
        <f>_xll.qlInterestRateIndexMaturity($X$21,AC931,)</f>
        <v>46090</v>
      </c>
      <c r="AE931" s="43" t="e">
        <f>_xll.qlTenorBasisValue(TenorBasis6M,AC931,_xll.ohTrigger(trigger,$X$36))</f>
        <v>#NUM!</v>
      </c>
      <c r="AF931" s="82">
        <f t="shared" si="42"/>
        <v>1.999098050710189E-2</v>
      </c>
      <c r="AG931" s="82">
        <f>_xll.qlIndexFixing($X$21,$AB931,TRUE,_xll.ohTrigger(trigger))</f>
        <v>1.999098050710189E-2</v>
      </c>
      <c r="AH931" s="43" t="e">
        <f>_xll.qlIndexFixing($X$6,$AB931,TRUE,trigger)</f>
        <v>#NUM!</v>
      </c>
      <c r="AI931" s="45" t="e">
        <f t="shared" si="41"/>
        <v>#NUM!</v>
      </c>
    </row>
    <row r="932" spans="27:35" x14ac:dyDescent="0.2">
      <c r="AA932" s="114" t="s">
        <v>87</v>
      </c>
      <c r="AB932" s="40">
        <f>_xll.qlInterestRateIndexFixingDate($X$21,AC932)</f>
        <v>45912</v>
      </c>
      <c r="AC932" s="40">
        <f>_xll.qlCalendarAdvance(calendar,$AC931,AA932,,,trigger)</f>
        <v>45916</v>
      </c>
      <c r="AD932" s="40">
        <f>_xll.qlInterestRateIndexMaturity($X$21,AC932,)</f>
        <v>46097</v>
      </c>
      <c r="AE932" s="43" t="e">
        <f>_xll.qlTenorBasisValue(TenorBasis6M,AC932,_xll.ohTrigger(trigger,$X$36))</f>
        <v>#NUM!</v>
      </c>
      <c r="AF932" s="82">
        <f t="shared" si="42"/>
        <v>2.001162008361386E-2</v>
      </c>
      <c r="AG932" s="82">
        <f>_xll.qlIndexFixing($X$21,$AB932,TRUE,_xll.ohTrigger(trigger))</f>
        <v>2.001162008361386E-2</v>
      </c>
      <c r="AH932" s="43" t="e">
        <f>_xll.qlIndexFixing($X$6,$AB932,TRUE,trigger)</f>
        <v>#NUM!</v>
      </c>
      <c r="AI932" s="45" t="e">
        <f t="shared" si="41"/>
        <v>#NUM!</v>
      </c>
    </row>
    <row r="933" spans="27:35" x14ac:dyDescent="0.2">
      <c r="AA933" s="114" t="s">
        <v>87</v>
      </c>
      <c r="AB933" s="40">
        <f>_xll.qlInterestRateIndexFixingDate($X$21,AC933)</f>
        <v>45919</v>
      </c>
      <c r="AC933" s="40">
        <f>_xll.qlCalendarAdvance(calendar,$AC932,AA933,,,trigger)</f>
        <v>45923</v>
      </c>
      <c r="AD933" s="40">
        <f>_xll.qlInterestRateIndexMaturity($X$21,AC933,)</f>
        <v>46104</v>
      </c>
      <c r="AE933" s="43" t="e">
        <f>_xll.qlTenorBasisValue(TenorBasis6M,AC933,_xll.ohTrigger(trigger,$X$36))</f>
        <v>#NUM!</v>
      </c>
      <c r="AF933" s="82">
        <f t="shared" si="42"/>
        <v>2.0032126528975087E-2</v>
      </c>
      <c r="AG933" s="82">
        <f>_xll.qlIndexFixing($X$21,$AB933,TRUE,_xll.ohTrigger(trigger))</f>
        <v>2.0032126528975087E-2</v>
      </c>
      <c r="AH933" s="43" t="e">
        <f>_xll.qlIndexFixing($X$6,$AB933,TRUE,trigger)</f>
        <v>#NUM!</v>
      </c>
      <c r="AI933" s="45" t="e">
        <f t="shared" si="41"/>
        <v>#NUM!</v>
      </c>
    </row>
    <row r="934" spans="27:35" x14ac:dyDescent="0.2">
      <c r="AA934" s="114" t="s">
        <v>87</v>
      </c>
      <c r="AB934" s="40">
        <f>_xll.qlInterestRateIndexFixingDate($X$21,AC934)</f>
        <v>45926</v>
      </c>
      <c r="AC934" s="40">
        <f>_xll.qlCalendarAdvance(calendar,$AC933,AA934,,,trigger)</f>
        <v>45930</v>
      </c>
      <c r="AD934" s="40">
        <f>_xll.qlInterestRateIndexMaturity($X$21,AC934,)</f>
        <v>46112</v>
      </c>
      <c r="AE934" s="43" t="e">
        <f>_xll.qlTenorBasisValue(TenorBasis6M,AC934,_xll.ohTrigger(trigger,$X$36))</f>
        <v>#NUM!</v>
      </c>
      <c r="AF934" s="82">
        <f t="shared" si="42"/>
        <v>2.0054452653240649E-2</v>
      </c>
      <c r="AG934" s="82">
        <f>_xll.qlIndexFixing($X$21,$AB934,TRUE,_xll.ohTrigger(trigger))</f>
        <v>2.0054452653240649E-2</v>
      </c>
      <c r="AH934" s="43" t="e">
        <f>_xll.qlIndexFixing($X$6,$AB934,TRUE,trigger)</f>
        <v>#NUM!</v>
      </c>
      <c r="AI934" s="45" t="e">
        <f t="shared" si="41"/>
        <v>#NUM!</v>
      </c>
    </row>
    <row r="935" spans="27:35" x14ac:dyDescent="0.2">
      <c r="AA935" s="114" t="s">
        <v>87</v>
      </c>
      <c r="AB935" s="40">
        <f>_xll.qlInterestRateIndexFixingDate($X$21,AC935)</f>
        <v>45933</v>
      </c>
      <c r="AC935" s="40">
        <f>_xll.qlCalendarAdvance(calendar,$AC934,AA935,,,trigger)</f>
        <v>45937</v>
      </c>
      <c r="AD935" s="40">
        <f>_xll.qlInterestRateIndexMaturity($X$21,AC935,)</f>
        <v>46119</v>
      </c>
      <c r="AE935" s="43" t="e">
        <f>_xll.qlTenorBasisValue(TenorBasis6M,AC935,_xll.ohTrigger(trigger,$X$36))</f>
        <v>#NUM!</v>
      </c>
      <c r="AF935" s="82">
        <f t="shared" si="42"/>
        <v>2.0074662736525792E-2</v>
      </c>
      <c r="AG935" s="82">
        <f>_xll.qlIndexFixing($X$21,$AB935,TRUE,_xll.ohTrigger(trigger))</f>
        <v>2.0074662736525792E-2</v>
      </c>
      <c r="AH935" s="43" t="e">
        <f>_xll.qlIndexFixing($X$6,$AB935,TRUE,trigger)</f>
        <v>#NUM!</v>
      </c>
      <c r="AI935" s="45" t="e">
        <f t="shared" si="41"/>
        <v>#NUM!</v>
      </c>
    </row>
    <row r="936" spans="27:35" x14ac:dyDescent="0.2">
      <c r="AA936" s="114" t="s">
        <v>87</v>
      </c>
      <c r="AB936" s="40">
        <f>_xll.qlInterestRateIndexFixingDate($X$21,AC936)</f>
        <v>45940</v>
      </c>
      <c r="AC936" s="40">
        <f>_xll.qlCalendarAdvance(calendar,$AC935,AA936,,,trigger)</f>
        <v>45944</v>
      </c>
      <c r="AD936" s="40">
        <f>_xll.qlInterestRateIndexMaturity($X$21,AC936,)</f>
        <v>46126</v>
      </c>
      <c r="AE936" s="43" t="e">
        <f>_xll.qlTenorBasisValue(TenorBasis6M,AC936,_xll.ohTrigger(trigger,$X$36))</f>
        <v>#NUM!</v>
      </c>
      <c r="AF936" s="82">
        <f t="shared" si="42"/>
        <v>2.0094723710179917E-2</v>
      </c>
      <c r="AG936" s="82">
        <f>_xll.qlIndexFixing($X$21,$AB936,TRUE,_xll.ohTrigger(trigger))</f>
        <v>2.0094723710179917E-2</v>
      </c>
      <c r="AH936" s="43" t="e">
        <f>_xll.qlIndexFixing($X$6,$AB936,TRUE,trigger)</f>
        <v>#NUM!</v>
      </c>
      <c r="AI936" s="45" t="e">
        <f t="shared" si="41"/>
        <v>#NUM!</v>
      </c>
    </row>
    <row r="937" spans="27:35" x14ac:dyDescent="0.2">
      <c r="AA937" s="114" t="s">
        <v>87</v>
      </c>
      <c r="AB937" s="40">
        <f>_xll.qlInterestRateIndexFixingDate($X$21,AC937)</f>
        <v>45947</v>
      </c>
      <c r="AC937" s="40">
        <f>_xll.qlCalendarAdvance(calendar,$AC936,AA937,,,trigger)</f>
        <v>45951</v>
      </c>
      <c r="AD937" s="40">
        <f>_xll.qlInterestRateIndexMaturity($X$21,AC937,)</f>
        <v>46133</v>
      </c>
      <c r="AE937" s="43" t="e">
        <f>_xll.qlTenorBasisValue(TenorBasis6M,AC937,_xll.ohTrigger(trigger,$X$36))</f>
        <v>#NUM!</v>
      </c>
      <c r="AF937" s="82">
        <f t="shared" si="42"/>
        <v>2.0114635542669131E-2</v>
      </c>
      <c r="AG937" s="82">
        <f>_xll.qlIndexFixing($X$21,$AB937,TRUE,_xll.ohTrigger(trigger))</f>
        <v>2.0114635542669131E-2</v>
      </c>
      <c r="AH937" s="43" t="e">
        <f>_xll.qlIndexFixing($X$6,$AB937,TRUE,trigger)</f>
        <v>#NUM!</v>
      </c>
      <c r="AI937" s="45" t="e">
        <f t="shared" si="41"/>
        <v>#NUM!</v>
      </c>
    </row>
    <row r="938" spans="27:35" x14ac:dyDescent="0.2">
      <c r="AA938" s="114" t="s">
        <v>87</v>
      </c>
      <c r="AB938" s="40">
        <f>_xll.qlInterestRateIndexFixingDate($X$21,AC938)</f>
        <v>45954</v>
      </c>
      <c r="AC938" s="40">
        <f>_xll.qlCalendarAdvance(calendar,$AC937,AA938,,,trigger)</f>
        <v>45958</v>
      </c>
      <c r="AD938" s="40">
        <f>_xll.qlInterestRateIndexMaturity($X$21,AC938,)</f>
        <v>46140</v>
      </c>
      <c r="AE938" s="43" t="e">
        <f>_xll.qlTenorBasisValue(TenorBasis6M,AC938,_xll.ohTrigger(trigger,$X$36))</f>
        <v>#NUM!</v>
      </c>
      <c r="AF938" s="82">
        <f t="shared" si="42"/>
        <v>2.0134398229530188E-2</v>
      </c>
      <c r="AG938" s="82">
        <f>_xll.qlIndexFixing($X$21,$AB938,TRUE,_xll.ohTrigger(trigger))</f>
        <v>2.0134398229530188E-2</v>
      </c>
      <c r="AH938" s="43" t="e">
        <f>_xll.qlIndexFixing($X$6,$AB938,TRUE,trigger)</f>
        <v>#NUM!</v>
      </c>
      <c r="AI938" s="45" t="e">
        <f t="shared" ref="AI938:AI1001" si="43">(AG938-AH938)*10000</f>
        <v>#NUM!</v>
      </c>
    </row>
    <row r="939" spans="27:35" x14ac:dyDescent="0.2">
      <c r="AA939" s="114" t="s">
        <v>87</v>
      </c>
      <c r="AB939" s="40">
        <f>_xll.qlInterestRateIndexFixingDate($X$21,AC939)</f>
        <v>45961</v>
      </c>
      <c r="AC939" s="40">
        <f>_xll.qlCalendarAdvance(calendar,$AC938,AA939,,,trigger)</f>
        <v>45965</v>
      </c>
      <c r="AD939" s="40">
        <f>_xll.qlInterestRateIndexMaturity($X$21,AC939,)</f>
        <v>46146</v>
      </c>
      <c r="AE939" s="43" t="e">
        <f>_xll.qlTenorBasisValue(TenorBasis6M,AC939,_xll.ohTrigger(trigger,$X$36))</f>
        <v>#NUM!</v>
      </c>
      <c r="AF939" s="82">
        <f t="shared" si="42"/>
        <v>2.0152099692024736E-2</v>
      </c>
      <c r="AG939" s="82">
        <f>_xll.qlIndexFixing($X$21,$AB939,TRUE,_xll.ohTrigger(trigger))</f>
        <v>2.0152099692024736E-2</v>
      </c>
      <c r="AH939" s="43" t="e">
        <f>_xll.qlIndexFixing($X$6,$AB939,TRUE,trigger)</f>
        <v>#NUM!</v>
      </c>
      <c r="AI939" s="45" t="e">
        <f t="shared" si="43"/>
        <v>#NUM!</v>
      </c>
    </row>
    <row r="940" spans="27:35" x14ac:dyDescent="0.2">
      <c r="AA940" s="114" t="s">
        <v>87</v>
      </c>
      <c r="AB940" s="40">
        <f>_xll.qlInterestRateIndexFixingDate($X$21,AC940)</f>
        <v>45968</v>
      </c>
      <c r="AC940" s="40">
        <f>_xll.qlCalendarAdvance(calendar,$AC939,AA940,,,trigger)</f>
        <v>45972</v>
      </c>
      <c r="AD940" s="40">
        <f>_xll.qlInterestRateIndexMaturity($X$21,AC940,)</f>
        <v>46153</v>
      </c>
      <c r="AE940" s="43" t="e">
        <f>_xll.qlTenorBasisValue(TenorBasis6M,AC940,_xll.ohTrigger(trigger,$X$36))</f>
        <v>#NUM!</v>
      </c>
      <c r="AF940" s="82">
        <f t="shared" si="42"/>
        <v>2.0171573643679521E-2</v>
      </c>
      <c r="AG940" s="82">
        <f>_xll.qlIndexFixing($X$21,$AB940,TRUE,_xll.ohTrigger(trigger))</f>
        <v>2.0171573643679521E-2</v>
      </c>
      <c r="AH940" s="43" t="e">
        <f>_xll.qlIndexFixing($X$6,$AB940,TRUE,trigger)</f>
        <v>#NUM!</v>
      </c>
      <c r="AI940" s="45" t="e">
        <f t="shared" si="43"/>
        <v>#NUM!</v>
      </c>
    </row>
    <row r="941" spans="27:35" x14ac:dyDescent="0.2">
      <c r="AA941" s="114" t="s">
        <v>87</v>
      </c>
      <c r="AB941" s="40">
        <f>_xll.qlInterestRateIndexFixingDate($X$21,AC941)</f>
        <v>45975</v>
      </c>
      <c r="AC941" s="40">
        <f>_xll.qlCalendarAdvance(calendar,$AC940,AA941,,,trigger)</f>
        <v>45979</v>
      </c>
      <c r="AD941" s="40">
        <f>_xll.qlInterestRateIndexMaturity($X$21,AC941,)</f>
        <v>46160</v>
      </c>
      <c r="AE941" s="43" t="e">
        <f>_xll.qlTenorBasisValue(TenorBasis6M,AC941,_xll.ohTrigger(trigger,$X$36))</f>
        <v>#NUM!</v>
      </c>
      <c r="AF941" s="82">
        <f t="shared" si="42"/>
        <v>2.0190898444106802E-2</v>
      </c>
      <c r="AG941" s="82">
        <f>_xll.qlIndexFixing($X$21,$AB941,TRUE,_xll.ohTrigger(trigger))</f>
        <v>2.0190898444106802E-2</v>
      </c>
      <c r="AH941" s="43" t="e">
        <f>_xll.qlIndexFixing($X$6,$AB941,TRUE,trigger)</f>
        <v>#NUM!</v>
      </c>
      <c r="AI941" s="45" t="e">
        <f t="shared" si="43"/>
        <v>#NUM!</v>
      </c>
    </row>
    <row r="942" spans="27:35" x14ac:dyDescent="0.2">
      <c r="AA942" s="114" t="s">
        <v>87</v>
      </c>
      <c r="AB942" s="40">
        <f>_xll.qlInterestRateIndexFixingDate($X$21,AC942)</f>
        <v>45982</v>
      </c>
      <c r="AC942" s="40">
        <f>_xll.qlCalendarAdvance(calendar,$AC941,AA942,,,trigger)</f>
        <v>45986</v>
      </c>
      <c r="AD942" s="40">
        <f>_xll.qlInterestRateIndexMaturity($X$21,AC942,)</f>
        <v>46167</v>
      </c>
      <c r="AE942" s="43" t="e">
        <f>_xll.qlTenorBasisValue(TenorBasis6M,AC942,_xll.ohTrigger(trigger,$X$36))</f>
        <v>#NUM!</v>
      </c>
      <c r="AF942" s="82">
        <f t="shared" si="42"/>
        <v>2.0210074088998425E-2</v>
      </c>
      <c r="AG942" s="82">
        <f>_xll.qlIndexFixing($X$21,$AB942,TRUE,_xll.ohTrigger(trigger))</f>
        <v>2.0210074088998425E-2</v>
      </c>
      <c r="AH942" s="43" t="e">
        <f>_xll.qlIndexFixing($X$6,$AB942,TRUE,trigger)</f>
        <v>#NUM!</v>
      </c>
      <c r="AI942" s="45" t="e">
        <f t="shared" si="43"/>
        <v>#NUM!</v>
      </c>
    </row>
    <row r="943" spans="27:35" x14ac:dyDescent="0.2">
      <c r="AA943" s="114" t="s">
        <v>87</v>
      </c>
      <c r="AB943" s="40">
        <f>_xll.qlInterestRateIndexFixingDate($X$21,AC943)</f>
        <v>45989</v>
      </c>
      <c r="AC943" s="40">
        <f>_xll.qlCalendarAdvance(calendar,$AC942,AA943,,,trigger)</f>
        <v>45993</v>
      </c>
      <c r="AD943" s="40">
        <f>_xll.qlInterestRateIndexMaturity($X$21,AC943,)</f>
        <v>46175</v>
      </c>
      <c r="AE943" s="43" t="e">
        <f>_xll.qlTenorBasisValue(TenorBasis6M,AC943,_xll.ohTrigger(trigger,$X$36))</f>
        <v>#NUM!</v>
      </c>
      <c r="AF943" s="82">
        <f t="shared" si="42"/>
        <v>2.0230974325563023E-2</v>
      </c>
      <c r="AG943" s="82">
        <f>_xll.qlIndexFixing($X$21,$AB943,TRUE,_xll.ohTrigger(trigger))</f>
        <v>2.0230974325563023E-2</v>
      </c>
      <c r="AH943" s="43" t="e">
        <f>_xll.qlIndexFixing($X$6,$AB943,TRUE,trigger)</f>
        <v>#NUM!</v>
      </c>
      <c r="AI943" s="45" t="e">
        <f t="shared" si="43"/>
        <v>#NUM!</v>
      </c>
    </row>
    <row r="944" spans="27:35" x14ac:dyDescent="0.2">
      <c r="AA944" s="114" t="s">
        <v>87</v>
      </c>
      <c r="AB944" s="40">
        <f>_xll.qlInterestRateIndexFixingDate($X$21,AC944)</f>
        <v>45996</v>
      </c>
      <c r="AC944" s="40">
        <f>_xll.qlCalendarAdvance(calendar,$AC943,AA944,,,trigger)</f>
        <v>46000</v>
      </c>
      <c r="AD944" s="40">
        <f>_xll.qlInterestRateIndexMaturity($X$21,AC944,)</f>
        <v>46182</v>
      </c>
      <c r="AE944" s="43" t="e">
        <f>_xll.qlTenorBasisValue(TenorBasis6M,AC944,_xll.ohTrigger(trigger,$X$36))</f>
        <v>#NUM!</v>
      </c>
      <c r="AF944" s="82">
        <f t="shared" si="42"/>
        <v>2.0249842046810813E-2</v>
      </c>
      <c r="AG944" s="82">
        <f>_xll.qlIndexFixing($X$21,$AB944,TRUE,_xll.ohTrigger(trigger))</f>
        <v>2.0249842046810813E-2</v>
      </c>
      <c r="AH944" s="43" t="e">
        <f>_xll.qlIndexFixing($X$6,$AB944,TRUE,trigger)</f>
        <v>#NUM!</v>
      </c>
      <c r="AI944" s="45" t="e">
        <f t="shared" si="43"/>
        <v>#NUM!</v>
      </c>
    </row>
    <row r="945" spans="27:35" x14ac:dyDescent="0.2">
      <c r="AA945" s="114" t="s">
        <v>87</v>
      </c>
      <c r="AB945" s="40">
        <f>_xll.qlInterestRateIndexFixingDate($X$21,AC945)</f>
        <v>46003</v>
      </c>
      <c r="AC945" s="40">
        <f>_xll.qlCalendarAdvance(calendar,$AC944,AA945,,,trigger)</f>
        <v>46007</v>
      </c>
      <c r="AD945" s="40">
        <f>_xll.qlInterestRateIndexMaturity($X$21,AC945,)</f>
        <v>46189</v>
      </c>
      <c r="AE945" s="43" t="e">
        <f>_xll.qlTenorBasisValue(TenorBasis6M,AC945,_xll.ohTrigger(trigger,$X$36))</f>
        <v>#NUM!</v>
      </c>
      <c r="AF945" s="82">
        <f t="shared" si="42"/>
        <v>2.0268560592127213E-2</v>
      </c>
      <c r="AG945" s="82">
        <f>_xll.qlIndexFixing($X$21,$AB945,TRUE,_xll.ohTrigger(trigger))</f>
        <v>2.0268560592127213E-2</v>
      </c>
      <c r="AH945" s="43" t="e">
        <f>_xll.qlIndexFixing($X$6,$AB945,TRUE,trigger)</f>
        <v>#NUM!</v>
      </c>
      <c r="AI945" s="45" t="e">
        <f t="shared" si="43"/>
        <v>#NUM!</v>
      </c>
    </row>
    <row r="946" spans="27:35" x14ac:dyDescent="0.2">
      <c r="AA946" s="114" t="s">
        <v>87</v>
      </c>
      <c r="AB946" s="40">
        <f>_xll.qlInterestRateIndexFixingDate($X$21,AC946)</f>
        <v>46010</v>
      </c>
      <c r="AC946" s="40">
        <f>_xll.qlCalendarAdvance(calendar,$AC945,AA946,,,trigger)</f>
        <v>46014</v>
      </c>
      <c r="AD946" s="40">
        <f>_xll.qlInterestRateIndexMaturity($X$21,AC946,)</f>
        <v>46196</v>
      </c>
      <c r="AE946" s="43" t="e">
        <f>_xll.qlTenorBasisValue(TenorBasis6M,AC946,_xll.ohTrigger(trigger,$X$36))</f>
        <v>#NUM!</v>
      </c>
      <c r="AF946" s="82">
        <f t="shared" si="42"/>
        <v>2.0287129957317344E-2</v>
      </c>
      <c r="AG946" s="82">
        <f>_xll.qlIndexFixing($X$21,$AB946,TRUE,_xll.ohTrigger(trigger))</f>
        <v>2.0287129957317344E-2</v>
      </c>
      <c r="AH946" s="43" t="e">
        <f>_xll.qlIndexFixing($X$6,$AB946,TRUE,trigger)</f>
        <v>#NUM!</v>
      </c>
      <c r="AI946" s="45" t="e">
        <f t="shared" si="43"/>
        <v>#NUM!</v>
      </c>
    </row>
    <row r="947" spans="27:35" x14ac:dyDescent="0.2">
      <c r="AA947" s="114" t="s">
        <v>87</v>
      </c>
      <c r="AB947" s="40">
        <f>_xll.qlInterestRateIndexFixingDate($X$21,AC947)</f>
        <v>46015</v>
      </c>
      <c r="AC947" s="40">
        <f>_xll.qlCalendarAdvance(calendar,$AC946,AA947,,,trigger)</f>
        <v>46021</v>
      </c>
      <c r="AD947" s="40">
        <f>_xll.qlInterestRateIndexMaturity($X$21,AC947,)</f>
        <v>46203</v>
      </c>
      <c r="AE947" s="43" t="e">
        <f>_xll.qlTenorBasisValue(TenorBasis6M,AC947,_xll.ohTrigger(trigger,$X$36))</f>
        <v>#NUM!</v>
      </c>
      <c r="AF947" s="82">
        <f t="shared" si="42"/>
        <v>2.0305550138217495E-2</v>
      </c>
      <c r="AG947" s="82">
        <f>_xll.qlIndexFixing($X$21,$AB947,TRUE,_xll.ohTrigger(trigger))</f>
        <v>2.0305550138217495E-2</v>
      </c>
      <c r="AH947" s="43" t="e">
        <f>_xll.qlIndexFixing($X$6,$AB947,TRUE,trigger)</f>
        <v>#NUM!</v>
      </c>
      <c r="AI947" s="45" t="e">
        <f t="shared" si="43"/>
        <v>#NUM!</v>
      </c>
    </row>
    <row r="948" spans="27:35" x14ac:dyDescent="0.2">
      <c r="AA948" s="114" t="s">
        <v>87</v>
      </c>
      <c r="AB948" s="40">
        <f>_xll.qlInterestRateIndexFixingDate($X$21,AC948)</f>
        <v>46024</v>
      </c>
      <c r="AC948" s="40">
        <f>_xll.qlCalendarAdvance(calendar,$AC947,AA948,,,trigger)</f>
        <v>46028</v>
      </c>
      <c r="AD948" s="40">
        <f>_xll.qlInterestRateIndexMaturity($X$21,AC948,)</f>
        <v>46209</v>
      </c>
      <c r="AE948" s="43" t="e">
        <f>_xll.qlTenorBasisValue(TenorBasis6M,AC948,_xll.ohTrigger(trigger,$X$36))</f>
        <v>#NUM!</v>
      </c>
      <c r="AF948" s="82">
        <f t="shared" si="42"/>
        <v>2.0321995455069526E-2</v>
      </c>
      <c r="AG948" s="82">
        <f>_xll.qlIndexFixing($X$21,$AB948,TRUE,_xll.ohTrigger(trigger))</f>
        <v>2.0321995455069526E-2</v>
      </c>
      <c r="AH948" s="43" t="e">
        <f>_xll.qlIndexFixing($X$6,$AB948,TRUE,trigger)</f>
        <v>#NUM!</v>
      </c>
      <c r="AI948" s="45" t="e">
        <f t="shared" si="43"/>
        <v>#NUM!</v>
      </c>
    </row>
    <row r="949" spans="27:35" x14ac:dyDescent="0.2">
      <c r="AA949" s="114" t="s">
        <v>87</v>
      </c>
      <c r="AB949" s="40">
        <f>_xll.qlInterestRateIndexFixingDate($X$21,AC949)</f>
        <v>46031</v>
      </c>
      <c r="AC949" s="40">
        <f>_xll.qlCalendarAdvance(calendar,$AC948,AA949,,,trigger)</f>
        <v>46035</v>
      </c>
      <c r="AD949" s="40">
        <f>_xll.qlInterestRateIndexMaturity($X$21,AC949,)</f>
        <v>46216</v>
      </c>
      <c r="AE949" s="43" t="e">
        <f>_xll.qlTenorBasisValue(TenorBasis6M,AC949,_xll.ohTrigger(trigger,$X$36))</f>
        <v>#NUM!</v>
      </c>
      <c r="AF949" s="82">
        <f t="shared" si="42"/>
        <v>2.0340126893394633E-2</v>
      </c>
      <c r="AG949" s="82">
        <f>_xll.qlIndexFixing($X$21,$AB949,TRUE,_xll.ohTrigger(trigger))</f>
        <v>2.0340126893394633E-2</v>
      </c>
      <c r="AH949" s="43" t="e">
        <f>_xll.qlIndexFixing($X$6,$AB949,TRUE,trigger)</f>
        <v>#NUM!</v>
      </c>
      <c r="AI949" s="45" t="e">
        <f t="shared" si="43"/>
        <v>#NUM!</v>
      </c>
    </row>
    <row r="950" spans="27:35" x14ac:dyDescent="0.2">
      <c r="AA950" s="114" t="s">
        <v>87</v>
      </c>
      <c r="AB950" s="40">
        <f>_xll.qlInterestRateIndexFixingDate($X$21,AC950)</f>
        <v>46038</v>
      </c>
      <c r="AC950" s="40">
        <f>_xll.qlCalendarAdvance(calendar,$AC949,AA950,,,trigger)</f>
        <v>46042</v>
      </c>
      <c r="AD950" s="40">
        <f>_xll.qlInterestRateIndexMaturity($X$21,AC950,)</f>
        <v>46223</v>
      </c>
      <c r="AE950" s="43" t="e">
        <f>_xll.qlTenorBasisValue(TenorBasis6M,AC950,_xll.ohTrigger(trigger,$X$36))</f>
        <v>#NUM!</v>
      </c>
      <c r="AF950" s="82">
        <f t="shared" si="42"/>
        <v>2.0358109142920081E-2</v>
      </c>
      <c r="AG950" s="82">
        <f>_xll.qlIndexFixing($X$21,$AB950,TRUE,_xll.ohTrigger(trigger))</f>
        <v>2.0358109142920081E-2</v>
      </c>
      <c r="AH950" s="43" t="e">
        <f>_xll.qlIndexFixing($X$6,$AB950,TRUE,trigger)</f>
        <v>#NUM!</v>
      </c>
      <c r="AI950" s="45" t="e">
        <f t="shared" si="43"/>
        <v>#NUM!</v>
      </c>
    </row>
    <row r="951" spans="27:35" x14ac:dyDescent="0.2">
      <c r="AA951" s="114" t="s">
        <v>87</v>
      </c>
      <c r="AB951" s="40">
        <f>_xll.qlInterestRateIndexFixingDate($X$21,AC951)</f>
        <v>46045</v>
      </c>
      <c r="AC951" s="40">
        <f>_xll.qlCalendarAdvance(calendar,$AC950,AA951,,,trigger)</f>
        <v>46049</v>
      </c>
      <c r="AD951" s="40">
        <f>_xll.qlInterestRateIndexMaturity($X$21,AC951,)</f>
        <v>46230</v>
      </c>
      <c r="AE951" s="43" t="e">
        <f>_xll.qlTenorBasisValue(TenorBasis6M,AC951,_xll.ohTrigger(trigger,$X$36))</f>
        <v>#NUM!</v>
      </c>
      <c r="AF951" s="82">
        <f t="shared" si="42"/>
        <v>2.0375942199638029E-2</v>
      </c>
      <c r="AG951" s="82">
        <f>_xll.qlIndexFixing($X$21,$AB951,TRUE,_xll.ohTrigger(trigger))</f>
        <v>2.0375942199638029E-2</v>
      </c>
      <c r="AH951" s="43" t="e">
        <f>_xll.qlIndexFixing($X$6,$AB951,TRUE,trigger)</f>
        <v>#NUM!</v>
      </c>
      <c r="AI951" s="45" t="e">
        <f t="shared" si="43"/>
        <v>#NUM!</v>
      </c>
    </row>
    <row r="952" spans="27:35" x14ac:dyDescent="0.2">
      <c r="AA952" s="114" t="s">
        <v>87</v>
      </c>
      <c r="AB952" s="40">
        <f>_xll.qlInterestRateIndexFixingDate($X$21,AC952)</f>
        <v>46052</v>
      </c>
      <c r="AC952" s="40">
        <f>_xll.qlCalendarAdvance(calendar,$AC951,AA952,,,trigger)</f>
        <v>46056</v>
      </c>
      <c r="AD952" s="40">
        <f>_xll.qlInterestRateIndexMaturity($X$21,AC952,)</f>
        <v>46237</v>
      </c>
      <c r="AE952" s="43" t="e">
        <f>_xll.qlTenorBasisValue(TenorBasis6M,AC952,_xll.ohTrigger(trigger,$X$36))</f>
        <v>#NUM!</v>
      </c>
      <c r="AF952" s="82">
        <f t="shared" si="42"/>
        <v>2.0393626059573317E-2</v>
      </c>
      <c r="AG952" s="82">
        <f>_xll.qlIndexFixing($X$21,$AB952,TRUE,_xll.ohTrigger(trigger))</f>
        <v>2.0393626059573317E-2</v>
      </c>
      <c r="AH952" s="43" t="e">
        <f>_xll.qlIndexFixing($X$6,$AB952,TRUE,trigger)</f>
        <v>#NUM!</v>
      </c>
      <c r="AI952" s="45" t="e">
        <f t="shared" si="43"/>
        <v>#NUM!</v>
      </c>
    </row>
    <row r="953" spans="27:35" x14ac:dyDescent="0.2">
      <c r="AA953" s="114" t="s">
        <v>87</v>
      </c>
      <c r="AB953" s="40">
        <f>_xll.qlInterestRateIndexFixingDate($X$21,AC953)</f>
        <v>46059</v>
      </c>
      <c r="AC953" s="40">
        <f>_xll.qlCalendarAdvance(calendar,$AC952,AA953,,,trigger)</f>
        <v>46063</v>
      </c>
      <c r="AD953" s="40">
        <f>_xll.qlInterestRateIndexMaturity($X$21,AC953,)</f>
        <v>46244</v>
      </c>
      <c r="AE953" s="43" t="e">
        <f>_xll.qlTenorBasisValue(TenorBasis6M,AC953,_xll.ohTrigger(trigger,$X$36))</f>
        <v>#NUM!</v>
      </c>
      <c r="AF953" s="82">
        <f t="shared" si="42"/>
        <v>2.0411160718783902E-2</v>
      </c>
      <c r="AG953" s="82">
        <f>_xll.qlIndexFixing($X$21,$AB953,TRUE,_xll.ohTrigger(trigger))</f>
        <v>2.0411160718783902E-2</v>
      </c>
      <c r="AH953" s="43" t="e">
        <f>_xll.qlIndexFixing($X$6,$AB953,TRUE,trigger)</f>
        <v>#NUM!</v>
      </c>
      <c r="AI953" s="45" t="e">
        <f t="shared" si="43"/>
        <v>#NUM!</v>
      </c>
    </row>
    <row r="954" spans="27:35" x14ac:dyDescent="0.2">
      <c r="AA954" s="114" t="s">
        <v>87</v>
      </c>
      <c r="AB954" s="40">
        <f>_xll.qlInterestRateIndexFixingDate($X$21,AC954)</f>
        <v>46066</v>
      </c>
      <c r="AC954" s="40">
        <f>_xll.qlCalendarAdvance(calendar,$AC953,AA954,,,trigger)</f>
        <v>46070</v>
      </c>
      <c r="AD954" s="40">
        <f>_xll.qlInterestRateIndexMaturity($X$21,AC954,)</f>
        <v>46251</v>
      </c>
      <c r="AE954" s="43" t="e">
        <f>_xll.qlTenorBasisValue(TenorBasis6M,AC954,_xll.ohTrigger(trigger,$X$36))</f>
        <v>#NUM!</v>
      </c>
      <c r="AF954" s="82">
        <f t="shared" si="42"/>
        <v>2.0428546173360422E-2</v>
      </c>
      <c r="AG954" s="82">
        <f>_xll.qlIndexFixing($X$21,$AB954,TRUE,_xll.ohTrigger(trigger))</f>
        <v>2.0428546173360422E-2</v>
      </c>
      <c r="AH954" s="43" t="e">
        <f>_xll.qlIndexFixing($X$6,$AB954,TRUE,trigger)</f>
        <v>#NUM!</v>
      </c>
      <c r="AI954" s="45" t="e">
        <f t="shared" si="43"/>
        <v>#NUM!</v>
      </c>
    </row>
    <row r="955" spans="27:35" x14ac:dyDescent="0.2">
      <c r="AA955" s="114" t="s">
        <v>87</v>
      </c>
      <c r="AB955" s="40">
        <f>_xll.qlInterestRateIndexFixingDate($X$21,AC955)</f>
        <v>46073</v>
      </c>
      <c r="AC955" s="40">
        <f>_xll.qlCalendarAdvance(calendar,$AC954,AA955,,,trigger)</f>
        <v>46077</v>
      </c>
      <c r="AD955" s="40">
        <f>_xll.qlInterestRateIndexMaturity($X$21,AC955,)</f>
        <v>46258</v>
      </c>
      <c r="AE955" s="43" t="e">
        <f>_xll.qlTenorBasisValue(TenorBasis6M,AC955,_xll.ohTrigger(trigger,$X$36))</f>
        <v>#NUM!</v>
      </c>
      <c r="AF955" s="82">
        <f t="shared" si="42"/>
        <v>2.0445782419428411E-2</v>
      </c>
      <c r="AG955" s="82">
        <f>_xll.qlIndexFixing($X$21,$AB955,TRUE,_xll.ohTrigger(trigger))</f>
        <v>2.0445782419428411E-2</v>
      </c>
      <c r="AH955" s="43" t="e">
        <f>_xll.qlIndexFixing($X$6,$AB955,TRUE,trigger)</f>
        <v>#NUM!</v>
      </c>
      <c r="AI955" s="45" t="e">
        <f t="shared" si="43"/>
        <v>#NUM!</v>
      </c>
    </row>
    <row r="956" spans="27:35" x14ac:dyDescent="0.2">
      <c r="AA956" s="114" t="s">
        <v>87</v>
      </c>
      <c r="AB956" s="40">
        <f>_xll.qlInterestRateIndexFixingDate($X$21,AC956)</f>
        <v>46080</v>
      </c>
      <c r="AC956" s="40">
        <f>_xll.qlCalendarAdvance(calendar,$AC955,AA956,,,trigger)</f>
        <v>46084</v>
      </c>
      <c r="AD956" s="40">
        <f>_xll.qlInterestRateIndexMaturity($X$21,AC956,)</f>
        <v>46268</v>
      </c>
      <c r="AE956" s="43" t="e">
        <f>_xll.qlTenorBasisValue(TenorBasis6M,AC956,_xll.ohTrigger(trigger,$X$36))</f>
        <v>#NUM!</v>
      </c>
      <c r="AF956" s="82">
        <f t="shared" si="42"/>
        <v>2.0468111918640258E-2</v>
      </c>
      <c r="AG956" s="82">
        <f>_xll.qlIndexFixing($X$21,$AB956,TRUE,_xll.ohTrigger(trigger))</f>
        <v>2.0468111918640258E-2</v>
      </c>
      <c r="AH956" s="43" t="e">
        <f>_xll.qlIndexFixing($X$6,$AB956,TRUE,trigger)</f>
        <v>#NUM!</v>
      </c>
      <c r="AI956" s="45" t="e">
        <f t="shared" si="43"/>
        <v>#NUM!</v>
      </c>
    </row>
    <row r="957" spans="27:35" x14ac:dyDescent="0.2">
      <c r="AA957" s="114" t="s">
        <v>87</v>
      </c>
      <c r="AB957" s="40">
        <f>_xll.qlInterestRateIndexFixingDate($X$21,AC957)</f>
        <v>46087</v>
      </c>
      <c r="AC957" s="40">
        <f>_xll.qlCalendarAdvance(calendar,$AC956,AA957,,,trigger)</f>
        <v>46091</v>
      </c>
      <c r="AD957" s="40">
        <f>_xll.qlInterestRateIndexMaturity($X$21,AC957,)</f>
        <v>46275</v>
      </c>
      <c r="AE957" s="43" t="e">
        <f>_xll.qlTenorBasisValue(TenorBasis6M,AC957,_xll.ohTrigger(trigger,$X$36))</f>
        <v>#NUM!</v>
      </c>
      <c r="AF957" s="82">
        <f t="shared" si="42"/>
        <v>2.0485020629675062E-2</v>
      </c>
      <c r="AG957" s="82">
        <f>_xll.qlIndexFixing($X$21,$AB957,TRUE,_xll.ohTrigger(trigger))</f>
        <v>2.0485020629675062E-2</v>
      </c>
      <c r="AH957" s="43" t="e">
        <f>_xll.qlIndexFixing($X$6,$AB957,TRUE,trigger)</f>
        <v>#NUM!</v>
      </c>
      <c r="AI957" s="45" t="e">
        <f t="shared" si="43"/>
        <v>#NUM!</v>
      </c>
    </row>
    <row r="958" spans="27:35" x14ac:dyDescent="0.2">
      <c r="AA958" s="114" t="s">
        <v>87</v>
      </c>
      <c r="AB958" s="40">
        <f>_xll.qlInterestRateIndexFixingDate($X$21,AC958)</f>
        <v>46094</v>
      </c>
      <c r="AC958" s="40">
        <f>_xll.qlCalendarAdvance(calendar,$AC957,AA958,,,trigger)</f>
        <v>46098</v>
      </c>
      <c r="AD958" s="40">
        <f>_xll.qlInterestRateIndexMaturity($X$21,AC958,)</f>
        <v>46282</v>
      </c>
      <c r="AE958" s="43" t="e">
        <f>_xll.qlTenorBasisValue(TenorBasis6M,AC958,_xll.ohTrigger(trigger,$X$36))</f>
        <v>#NUM!</v>
      </c>
      <c r="AF958" s="82">
        <f t="shared" si="42"/>
        <v>2.050178009697293E-2</v>
      </c>
      <c r="AG958" s="82">
        <f>_xll.qlIndexFixing($X$21,$AB958,TRUE,_xll.ohTrigger(trigger))</f>
        <v>2.050178009697293E-2</v>
      </c>
      <c r="AH958" s="43" t="e">
        <f>_xll.qlIndexFixing($X$6,$AB958,TRUE,trigger)</f>
        <v>#NUM!</v>
      </c>
      <c r="AI958" s="45" t="e">
        <f t="shared" si="43"/>
        <v>#NUM!</v>
      </c>
    </row>
    <row r="959" spans="27:35" x14ac:dyDescent="0.2">
      <c r="AA959" s="114" t="s">
        <v>87</v>
      </c>
      <c r="AB959" s="40">
        <f>_xll.qlInterestRateIndexFixingDate($X$21,AC959)</f>
        <v>46101</v>
      </c>
      <c r="AC959" s="40">
        <f>_xll.qlCalendarAdvance(calendar,$AC958,AA959,,,trigger)</f>
        <v>46105</v>
      </c>
      <c r="AD959" s="40">
        <f>_xll.qlInterestRateIndexMaturity($X$21,AC959,)</f>
        <v>46289</v>
      </c>
      <c r="AE959" s="43" t="e">
        <f>_xll.qlTenorBasisValue(TenorBasis6M,AC959,_xll.ohTrigger(trigger,$X$36))</f>
        <v>#NUM!</v>
      </c>
      <c r="AF959" s="82">
        <f t="shared" si="42"/>
        <v>2.0518390316737335E-2</v>
      </c>
      <c r="AG959" s="82">
        <f>_xll.qlIndexFixing($X$21,$AB959,TRUE,_xll.ohTrigger(trigger))</f>
        <v>2.0518390316737335E-2</v>
      </c>
      <c r="AH959" s="43" t="e">
        <f>_xll.qlIndexFixing($X$6,$AB959,TRUE,trigger)</f>
        <v>#NUM!</v>
      </c>
      <c r="AI959" s="45" t="e">
        <f t="shared" si="43"/>
        <v>#NUM!</v>
      </c>
    </row>
    <row r="960" spans="27:35" x14ac:dyDescent="0.2">
      <c r="AA960" s="114" t="s">
        <v>87</v>
      </c>
      <c r="AB960" s="40">
        <f>_xll.qlInterestRateIndexFixingDate($X$21,AC960)</f>
        <v>46108</v>
      </c>
      <c r="AC960" s="40">
        <f>_xll.qlCalendarAdvance(calendar,$AC959,AA960,,,trigger)</f>
        <v>46112</v>
      </c>
      <c r="AD960" s="40">
        <f>_xll.qlInterestRateIndexMaturity($X$21,AC960,)</f>
        <v>46295</v>
      </c>
      <c r="AE960" s="43" t="e">
        <f>_xll.qlTenorBasisValue(TenorBasis6M,AC960,_xll.ohTrigger(trigger,$X$36))</f>
        <v>#NUM!</v>
      </c>
      <c r="AF960" s="82">
        <f t="shared" si="42"/>
        <v>2.0533143518871901E-2</v>
      </c>
      <c r="AG960" s="82">
        <f>_xll.qlIndexFixing($X$21,$AB960,TRUE,_xll.ohTrigger(trigger))</f>
        <v>2.0533143518871901E-2</v>
      </c>
      <c r="AH960" s="43" t="e">
        <f>_xll.qlIndexFixing($X$6,$AB960,TRUE,trigger)</f>
        <v>#NUM!</v>
      </c>
      <c r="AI960" s="45" t="e">
        <f t="shared" si="43"/>
        <v>#NUM!</v>
      </c>
    </row>
    <row r="961" spans="27:35" x14ac:dyDescent="0.2">
      <c r="AA961" s="114" t="s">
        <v>87</v>
      </c>
      <c r="AB961" s="40">
        <f>_xll.qlInterestRateIndexFixingDate($X$21,AC961)</f>
        <v>46113</v>
      </c>
      <c r="AC961" s="40">
        <f>_xll.qlCalendarAdvance(calendar,$AC960,AA961,,,trigger)</f>
        <v>46119</v>
      </c>
      <c r="AD961" s="40">
        <f>_xll.qlInterestRateIndexMaturity($X$21,AC961,)</f>
        <v>46302</v>
      </c>
      <c r="AE961" s="43" t="e">
        <f>_xll.qlTenorBasisValue(TenorBasis6M,AC961,_xll.ohTrigger(trigger,$X$36))</f>
        <v>#NUM!</v>
      </c>
      <c r="AF961" s="82">
        <f t="shared" si="42"/>
        <v>2.0549464967404268E-2</v>
      </c>
      <c r="AG961" s="82">
        <f>_xll.qlIndexFixing($X$21,$AB961,TRUE,_xll.ohTrigger(trigger))</f>
        <v>2.0549464967404268E-2</v>
      </c>
      <c r="AH961" s="43" t="e">
        <f>_xll.qlIndexFixing($X$6,$AB961,TRUE,trigger)</f>
        <v>#NUM!</v>
      </c>
      <c r="AI961" s="45" t="e">
        <f t="shared" si="43"/>
        <v>#NUM!</v>
      </c>
    </row>
    <row r="962" spans="27:35" x14ac:dyDescent="0.2">
      <c r="AA962" s="114" t="s">
        <v>87</v>
      </c>
      <c r="AB962" s="40">
        <f>_xll.qlInterestRateIndexFixingDate($X$21,AC962)</f>
        <v>46122</v>
      </c>
      <c r="AC962" s="40">
        <f>_xll.qlCalendarAdvance(calendar,$AC961,AA962,,,trigger)</f>
        <v>46126</v>
      </c>
      <c r="AD962" s="40">
        <f>_xll.qlInterestRateIndexMaturity($X$21,AC962,)</f>
        <v>46309</v>
      </c>
      <c r="AE962" s="43" t="e">
        <f>_xll.qlTenorBasisValue(TenorBasis6M,AC962,_xll.ohTrigger(trigger,$X$36))</f>
        <v>#NUM!</v>
      </c>
      <c r="AF962" s="82">
        <f t="shared" si="42"/>
        <v>2.056563716522037E-2</v>
      </c>
      <c r="AG962" s="82">
        <f>_xll.qlIndexFixing($X$21,$AB962,TRUE,_xll.ohTrigger(trigger))</f>
        <v>2.056563716522037E-2</v>
      </c>
      <c r="AH962" s="43" t="e">
        <f>_xll.qlIndexFixing($X$6,$AB962,TRUE,trigger)</f>
        <v>#NUM!</v>
      </c>
      <c r="AI962" s="45" t="e">
        <f t="shared" si="43"/>
        <v>#NUM!</v>
      </c>
    </row>
    <row r="963" spans="27:35" x14ac:dyDescent="0.2">
      <c r="AA963" s="114" t="s">
        <v>87</v>
      </c>
      <c r="AB963" s="40">
        <f>_xll.qlInterestRateIndexFixingDate($X$21,AC963)</f>
        <v>46129</v>
      </c>
      <c r="AC963" s="40">
        <f>_xll.qlCalendarAdvance(calendar,$AC962,AA963,,,trigger)</f>
        <v>46133</v>
      </c>
      <c r="AD963" s="40">
        <f>_xll.qlInterestRateIndexMaturity($X$21,AC963,)</f>
        <v>46316</v>
      </c>
      <c r="AE963" s="43" t="e">
        <f>_xll.qlTenorBasisValue(TenorBasis6M,AC963,_xll.ohTrigger(trigger,$X$36))</f>
        <v>#NUM!</v>
      </c>
      <c r="AF963" s="82">
        <f t="shared" si="42"/>
        <v>2.0581660108675036E-2</v>
      </c>
      <c r="AG963" s="82">
        <f>_xll.qlIndexFixing($X$21,$AB963,TRUE,_xll.ohTrigger(trigger))</f>
        <v>2.0581660108675036E-2</v>
      </c>
      <c r="AH963" s="43" t="e">
        <f>_xll.qlIndexFixing($X$6,$AB963,TRUE,trigger)</f>
        <v>#NUM!</v>
      </c>
      <c r="AI963" s="45" t="e">
        <f t="shared" si="43"/>
        <v>#NUM!</v>
      </c>
    </row>
    <row r="964" spans="27:35" x14ac:dyDescent="0.2">
      <c r="AA964" s="114" t="s">
        <v>87</v>
      </c>
      <c r="AB964" s="40">
        <f>_xll.qlInterestRateIndexFixingDate($X$21,AC964)</f>
        <v>46136</v>
      </c>
      <c r="AC964" s="40">
        <f>_xll.qlCalendarAdvance(calendar,$AC963,AA964,,,trigger)</f>
        <v>46140</v>
      </c>
      <c r="AD964" s="40">
        <f>_xll.qlInterestRateIndexMaturity($X$21,AC964,)</f>
        <v>46323</v>
      </c>
      <c r="AE964" s="43" t="e">
        <f>_xll.qlTenorBasisValue(TenorBasis6M,AC964,_xll.ohTrigger(trigger,$X$36))</f>
        <v>#NUM!</v>
      </c>
      <c r="AF964" s="82">
        <f t="shared" ref="AF964:AF1027" si="44">AG964</f>
        <v>2.0597533794157595E-2</v>
      </c>
      <c r="AG964" s="82">
        <f>_xll.qlIndexFixing($X$21,$AB964,TRUE,_xll.ohTrigger(trigger))</f>
        <v>2.0597533794157595E-2</v>
      </c>
      <c r="AH964" s="43" t="e">
        <f>_xll.qlIndexFixing($X$6,$AB964,TRUE,trigger)</f>
        <v>#NUM!</v>
      </c>
      <c r="AI964" s="45" t="e">
        <f t="shared" si="43"/>
        <v>#NUM!</v>
      </c>
    </row>
    <row r="965" spans="27:35" x14ac:dyDescent="0.2">
      <c r="AA965" s="114" t="s">
        <v>87</v>
      </c>
      <c r="AB965" s="40">
        <f>_xll.qlInterestRateIndexFixingDate($X$21,AC965)</f>
        <v>46142</v>
      </c>
      <c r="AC965" s="40">
        <f>_xll.qlCalendarAdvance(calendar,$AC964,AA965,,,trigger)</f>
        <v>46147</v>
      </c>
      <c r="AD965" s="40">
        <f>_xll.qlInterestRateIndexMaturity($X$21,AC965,)</f>
        <v>46331</v>
      </c>
      <c r="AE965" s="43" t="e">
        <f>_xll.qlTenorBasisValue(TenorBasis6M,AC965,_xll.ohTrigger(trigger,$X$36))</f>
        <v>#NUM!</v>
      </c>
      <c r="AF965" s="82">
        <f t="shared" si="44"/>
        <v>2.061491722867563E-2</v>
      </c>
      <c r="AG965" s="82">
        <f>_xll.qlIndexFixing($X$21,$AB965,TRUE,_xll.ohTrigger(trigger))</f>
        <v>2.061491722867563E-2</v>
      </c>
      <c r="AH965" s="43" t="e">
        <f>_xll.qlIndexFixing($X$6,$AB965,TRUE,trigger)</f>
        <v>#NUM!</v>
      </c>
      <c r="AI965" s="45" t="e">
        <f t="shared" si="43"/>
        <v>#NUM!</v>
      </c>
    </row>
    <row r="966" spans="27:35" x14ac:dyDescent="0.2">
      <c r="AA966" s="114" t="s">
        <v>87</v>
      </c>
      <c r="AB966" s="40">
        <f>_xll.qlInterestRateIndexFixingDate($X$21,AC966)</f>
        <v>46150</v>
      </c>
      <c r="AC966" s="40">
        <f>_xll.qlCalendarAdvance(calendar,$AC965,AA966,,,trigger)</f>
        <v>46154</v>
      </c>
      <c r="AD966" s="40">
        <f>_xll.qlInterestRateIndexMaturity($X$21,AC966,)</f>
        <v>46338</v>
      </c>
      <c r="AE966" s="43" t="e">
        <f>_xll.qlTenorBasisValue(TenorBasis6M,AC966,_xll.ohTrigger(trigger,$X$36))</f>
        <v>#NUM!</v>
      </c>
      <c r="AF966" s="82">
        <f t="shared" si="44"/>
        <v>2.0630482612196424E-2</v>
      </c>
      <c r="AG966" s="82">
        <f>_xll.qlIndexFixing($X$21,$AB966,TRUE,_xll.ohTrigger(trigger))</f>
        <v>2.0630482612196424E-2</v>
      </c>
      <c r="AH966" s="43" t="e">
        <f>_xll.qlIndexFixing($X$6,$AB966,TRUE,trigger)</f>
        <v>#NUM!</v>
      </c>
      <c r="AI966" s="45" t="e">
        <f t="shared" si="43"/>
        <v>#NUM!</v>
      </c>
    </row>
    <row r="967" spans="27:35" x14ac:dyDescent="0.2">
      <c r="AA967" s="114" t="s">
        <v>87</v>
      </c>
      <c r="AB967" s="40">
        <f>_xll.qlInterestRateIndexFixingDate($X$21,AC967)</f>
        <v>46157</v>
      </c>
      <c r="AC967" s="40">
        <f>_xll.qlCalendarAdvance(calendar,$AC966,AA967,,,trigger)</f>
        <v>46161</v>
      </c>
      <c r="AD967" s="40">
        <f>_xll.qlInterestRateIndexMaturity($X$21,AC967,)</f>
        <v>46345</v>
      </c>
      <c r="AE967" s="43" t="e">
        <f>_xll.qlTenorBasisValue(TenorBasis6M,AC967,_xll.ohTrigger(trigger,$X$36))</f>
        <v>#NUM!</v>
      </c>
      <c r="AF967" s="82">
        <f t="shared" si="44"/>
        <v>2.0645898719016655E-2</v>
      </c>
      <c r="AG967" s="82">
        <f>_xll.qlIndexFixing($X$21,$AB967,TRUE,_xll.ohTrigger(trigger))</f>
        <v>2.0645898719016655E-2</v>
      </c>
      <c r="AH967" s="43" t="e">
        <f>_xll.qlIndexFixing($X$6,$AB967,TRUE,trigger)</f>
        <v>#NUM!</v>
      </c>
      <c r="AI967" s="45" t="e">
        <f t="shared" si="43"/>
        <v>#NUM!</v>
      </c>
    </row>
    <row r="968" spans="27:35" x14ac:dyDescent="0.2">
      <c r="AA968" s="114" t="s">
        <v>87</v>
      </c>
      <c r="AB968" s="40">
        <f>_xll.qlInterestRateIndexFixingDate($X$21,AC968)</f>
        <v>46164</v>
      </c>
      <c r="AC968" s="40">
        <f>_xll.qlCalendarAdvance(calendar,$AC967,AA968,,,trigger)</f>
        <v>46168</v>
      </c>
      <c r="AD968" s="40">
        <f>_xll.qlInterestRateIndexMaturity($X$21,AC968,)</f>
        <v>46352</v>
      </c>
      <c r="AE968" s="43" t="e">
        <f>_xll.qlTenorBasisValue(TenorBasis6M,AC968,_xll.ohTrigger(trigger,$X$36))</f>
        <v>#NUM!</v>
      </c>
      <c r="AF968" s="82">
        <f t="shared" si="44"/>
        <v>2.0661165545642155E-2</v>
      </c>
      <c r="AG968" s="82">
        <f>_xll.qlIndexFixing($X$21,$AB968,TRUE,_xll.ohTrigger(trigger))</f>
        <v>2.0661165545642155E-2</v>
      </c>
      <c r="AH968" s="43" t="e">
        <f>_xll.qlIndexFixing($X$6,$AB968,TRUE,trigger)</f>
        <v>#NUM!</v>
      </c>
      <c r="AI968" s="45" t="e">
        <f t="shared" si="43"/>
        <v>#NUM!</v>
      </c>
    </row>
    <row r="969" spans="27:35" x14ac:dyDescent="0.2">
      <c r="AA969" s="114" t="s">
        <v>87</v>
      </c>
      <c r="AB969" s="40">
        <f>_xll.qlInterestRateIndexFixingDate($X$21,AC969)</f>
        <v>46171</v>
      </c>
      <c r="AC969" s="40">
        <f>_xll.qlCalendarAdvance(calendar,$AC968,AA969,,,trigger)</f>
        <v>46175</v>
      </c>
      <c r="AD969" s="40">
        <f>_xll.qlInterestRateIndexMaturity($X$21,AC969,)</f>
        <v>46358</v>
      </c>
      <c r="AE969" s="43" t="e">
        <f>_xll.qlTenorBasisValue(TenorBasis6M,AC969,_xll.ohTrigger(trigger,$X$36))</f>
        <v>#NUM!</v>
      </c>
      <c r="AF969" s="82">
        <f t="shared" si="44"/>
        <v>2.0674663227937286E-2</v>
      </c>
      <c r="AG969" s="82">
        <f>_xll.qlIndexFixing($X$21,$AB969,TRUE,_xll.ohTrigger(trigger))</f>
        <v>2.0674663227937286E-2</v>
      </c>
      <c r="AH969" s="43" t="e">
        <f>_xll.qlIndexFixing($X$6,$AB969,TRUE,trigger)</f>
        <v>#NUM!</v>
      </c>
      <c r="AI969" s="45" t="e">
        <f t="shared" si="43"/>
        <v>#NUM!</v>
      </c>
    </row>
    <row r="970" spans="27:35" x14ac:dyDescent="0.2">
      <c r="AA970" s="114" t="s">
        <v>87</v>
      </c>
      <c r="AB970" s="40">
        <f>_xll.qlInterestRateIndexFixingDate($X$21,AC970)</f>
        <v>46178</v>
      </c>
      <c r="AC970" s="40">
        <f>_xll.qlCalendarAdvance(calendar,$AC969,AA970,,,trigger)</f>
        <v>46182</v>
      </c>
      <c r="AD970" s="40">
        <f>_xll.qlInterestRateIndexMaturity($X$21,AC970,)</f>
        <v>46365</v>
      </c>
      <c r="AE970" s="43" t="e">
        <f>_xll.qlTenorBasisValue(TenorBasis6M,AC970,_xll.ohTrigger(trigger,$X$36))</f>
        <v>#NUM!</v>
      </c>
      <c r="AF970" s="82">
        <f t="shared" si="44"/>
        <v>2.0689641291628036E-2</v>
      </c>
      <c r="AG970" s="82">
        <f>_xll.qlIndexFixing($X$21,$AB970,TRUE,_xll.ohTrigger(trigger))</f>
        <v>2.0689641291628036E-2</v>
      </c>
      <c r="AH970" s="43" t="e">
        <f>_xll.qlIndexFixing($X$6,$AB970,TRUE,trigger)</f>
        <v>#NUM!</v>
      </c>
      <c r="AI970" s="45" t="e">
        <f t="shared" si="43"/>
        <v>#NUM!</v>
      </c>
    </row>
    <row r="971" spans="27:35" x14ac:dyDescent="0.2">
      <c r="AA971" s="114" t="s">
        <v>87</v>
      </c>
      <c r="AB971" s="40">
        <f>_xll.qlInterestRateIndexFixingDate($X$21,AC971)</f>
        <v>46185</v>
      </c>
      <c r="AC971" s="40">
        <f>_xll.qlCalendarAdvance(calendar,$AC970,AA971,,,trigger)</f>
        <v>46189</v>
      </c>
      <c r="AD971" s="40">
        <f>_xll.qlInterestRateIndexMaturity($X$21,AC971,)</f>
        <v>46372</v>
      </c>
      <c r="AE971" s="43" t="e">
        <f>_xll.qlTenorBasisValue(TenorBasis6M,AC971,_xll.ohTrigger(trigger,$X$36))</f>
        <v>#NUM!</v>
      </c>
      <c r="AF971" s="82">
        <f t="shared" si="44"/>
        <v>2.070447007300812E-2</v>
      </c>
      <c r="AG971" s="82">
        <f>_xll.qlIndexFixing($X$21,$AB971,TRUE,_xll.ohTrigger(trigger))</f>
        <v>2.070447007300812E-2</v>
      </c>
      <c r="AH971" s="43" t="e">
        <f>_xll.qlIndexFixing($X$6,$AB971,TRUE,trigger)</f>
        <v>#NUM!</v>
      </c>
      <c r="AI971" s="45" t="e">
        <f t="shared" si="43"/>
        <v>#NUM!</v>
      </c>
    </row>
    <row r="972" spans="27:35" x14ac:dyDescent="0.2">
      <c r="AA972" s="114" t="s">
        <v>87</v>
      </c>
      <c r="AB972" s="40">
        <f>_xll.qlInterestRateIndexFixingDate($X$21,AC972)</f>
        <v>46192</v>
      </c>
      <c r="AC972" s="40">
        <f>_xll.qlCalendarAdvance(calendar,$AC971,AA972,,,trigger)</f>
        <v>46196</v>
      </c>
      <c r="AD972" s="40">
        <f>_xll.qlInterestRateIndexMaturity($X$21,AC972,)</f>
        <v>46379</v>
      </c>
      <c r="AE972" s="43" t="e">
        <f>_xll.qlTenorBasisValue(TenorBasis6M,AC972,_xll.ohTrigger(trigger,$X$36))</f>
        <v>#NUM!</v>
      </c>
      <c r="AF972" s="82">
        <f t="shared" si="44"/>
        <v>2.0719149568735076E-2</v>
      </c>
      <c r="AG972" s="82">
        <f>_xll.qlIndexFixing($X$21,$AB972,TRUE,_xll.ohTrigger(trigger))</f>
        <v>2.0719149568735076E-2</v>
      </c>
      <c r="AH972" s="43" t="e">
        <f>_xll.qlIndexFixing($X$6,$AB972,TRUE,trigger)</f>
        <v>#NUM!</v>
      </c>
      <c r="AI972" s="45" t="e">
        <f t="shared" si="43"/>
        <v>#NUM!</v>
      </c>
    </row>
    <row r="973" spans="27:35" x14ac:dyDescent="0.2">
      <c r="AA973" s="114" t="s">
        <v>87</v>
      </c>
      <c r="AB973" s="40">
        <f>_xll.qlInterestRateIndexFixingDate($X$21,AC973)</f>
        <v>46199</v>
      </c>
      <c r="AC973" s="40">
        <f>_xll.qlCalendarAdvance(calendar,$AC972,AA973,,,trigger)</f>
        <v>46203</v>
      </c>
      <c r="AD973" s="40">
        <f>_xll.qlInterestRateIndexMaturity($X$21,AC973,)</f>
        <v>46387</v>
      </c>
      <c r="AE973" s="43" t="e">
        <f>_xll.qlTenorBasisValue(TenorBasis6M,AC973,_xll.ohTrigger(trigger,$X$36))</f>
        <v>#NUM!</v>
      </c>
      <c r="AF973" s="82">
        <f t="shared" si="44"/>
        <v>2.0735260355939453E-2</v>
      </c>
      <c r="AG973" s="82">
        <f>_xll.qlIndexFixing($X$21,$AB973,TRUE,_xll.ohTrigger(trigger))</f>
        <v>2.0735260355939453E-2</v>
      </c>
      <c r="AH973" s="43" t="e">
        <f>_xll.qlIndexFixing($X$6,$AB973,TRUE,trigger)</f>
        <v>#NUM!</v>
      </c>
      <c r="AI973" s="45" t="e">
        <f t="shared" si="43"/>
        <v>#NUM!</v>
      </c>
    </row>
    <row r="974" spans="27:35" x14ac:dyDescent="0.2">
      <c r="AA974" s="114" t="s">
        <v>87</v>
      </c>
      <c r="AB974" s="40">
        <f>_xll.qlInterestRateIndexFixingDate($X$21,AC974)</f>
        <v>46206</v>
      </c>
      <c r="AC974" s="40">
        <f>_xll.qlCalendarAdvance(calendar,$AC973,AA974,,,trigger)</f>
        <v>46210</v>
      </c>
      <c r="AD974" s="40">
        <f>_xll.qlInterestRateIndexMaturity($X$21,AC974,)</f>
        <v>46394</v>
      </c>
      <c r="AE974" s="43" t="e">
        <f>_xll.qlTenorBasisValue(TenorBasis6M,AC974,_xll.ohTrigger(trigger,$X$36))</f>
        <v>#NUM!</v>
      </c>
      <c r="AF974" s="82">
        <f t="shared" si="44"/>
        <v>2.0749631429923327E-2</v>
      </c>
      <c r="AG974" s="82">
        <f>_xll.qlIndexFixing($X$21,$AB974,TRUE,_xll.ohTrigger(trigger))</f>
        <v>2.0749631429923327E-2</v>
      </c>
      <c r="AH974" s="43" t="e">
        <f>_xll.qlIndexFixing($X$6,$AB974,TRUE,trigger)</f>
        <v>#NUM!</v>
      </c>
      <c r="AI974" s="45" t="e">
        <f t="shared" si="43"/>
        <v>#NUM!</v>
      </c>
    </row>
    <row r="975" spans="27:35" x14ac:dyDescent="0.2">
      <c r="AA975" s="114" t="s">
        <v>87</v>
      </c>
      <c r="AB975" s="40">
        <f>_xll.qlInterestRateIndexFixingDate($X$21,AC975)</f>
        <v>46213</v>
      </c>
      <c r="AC975" s="40">
        <f>_xll.qlCalendarAdvance(calendar,$AC974,AA975,,,trigger)</f>
        <v>46217</v>
      </c>
      <c r="AD975" s="40">
        <f>_xll.qlInterestRateIndexMaturity($X$21,AC975,)</f>
        <v>46401</v>
      </c>
      <c r="AE975" s="43" t="e">
        <f>_xll.qlTenorBasisValue(TenorBasis6M,AC975,_xll.ohTrigger(trigger,$X$36))</f>
        <v>#NUM!</v>
      </c>
      <c r="AF975" s="82">
        <f t="shared" si="44"/>
        <v>2.076385320020389E-2</v>
      </c>
      <c r="AG975" s="82">
        <f>_xll.qlIndexFixing($X$21,$AB975,TRUE,_xll.ohTrigger(trigger))</f>
        <v>2.076385320020389E-2</v>
      </c>
      <c r="AH975" s="43" t="e">
        <f>_xll.qlIndexFixing($X$6,$AB975,TRUE,trigger)</f>
        <v>#NUM!</v>
      </c>
      <c r="AI975" s="45" t="e">
        <f t="shared" si="43"/>
        <v>#NUM!</v>
      </c>
    </row>
    <row r="976" spans="27:35" x14ac:dyDescent="0.2">
      <c r="AA976" s="114" t="s">
        <v>87</v>
      </c>
      <c r="AB976" s="40">
        <f>_xll.qlInterestRateIndexFixingDate($X$21,AC976)</f>
        <v>46220</v>
      </c>
      <c r="AC976" s="40">
        <f>_xll.qlCalendarAdvance(calendar,$AC975,AA976,,,trigger)</f>
        <v>46224</v>
      </c>
      <c r="AD976" s="40">
        <f>_xll.qlInterestRateIndexMaturity($X$21,AC976,)</f>
        <v>46408</v>
      </c>
      <c r="AE976" s="43" t="e">
        <f>_xll.qlTenorBasisValue(TenorBasis6M,AC976,_xll.ohTrigger(trigger,$X$36))</f>
        <v>#NUM!</v>
      </c>
      <c r="AF976" s="82">
        <f t="shared" si="44"/>
        <v>2.0777925663558065E-2</v>
      </c>
      <c r="AG976" s="82">
        <f>_xll.qlIndexFixing($X$21,$AB976,TRUE,_xll.ohTrigger(trigger))</f>
        <v>2.0777925663558065E-2</v>
      </c>
      <c r="AH976" s="43" t="e">
        <f>_xll.qlIndexFixing($X$6,$AB976,TRUE,trigger)</f>
        <v>#NUM!</v>
      </c>
      <c r="AI976" s="45" t="e">
        <f t="shared" si="43"/>
        <v>#NUM!</v>
      </c>
    </row>
    <row r="977" spans="27:35" x14ac:dyDescent="0.2">
      <c r="AA977" s="114" t="s">
        <v>87</v>
      </c>
      <c r="AB977" s="40">
        <f>_xll.qlInterestRateIndexFixingDate($X$21,AC977)</f>
        <v>46227</v>
      </c>
      <c r="AC977" s="40">
        <f>_xll.qlCalendarAdvance(calendar,$AC976,AA977,,,trigger)</f>
        <v>46231</v>
      </c>
      <c r="AD977" s="40">
        <f>_xll.qlInterestRateIndexMaturity($X$21,AC977,)</f>
        <v>46415</v>
      </c>
      <c r="AE977" s="43" t="e">
        <f>_xll.qlTenorBasisValue(TenorBasis6M,AC977,_xll.ohTrigger(trigger,$X$36))</f>
        <v>#NUM!</v>
      </c>
      <c r="AF977" s="82">
        <f t="shared" si="44"/>
        <v>2.0791848816795792E-2</v>
      </c>
      <c r="AG977" s="82">
        <f>_xll.qlIndexFixing($X$21,$AB977,TRUE,_xll.ohTrigger(trigger))</f>
        <v>2.0791848816795792E-2</v>
      </c>
      <c r="AH977" s="43" t="e">
        <f>_xll.qlIndexFixing($X$6,$AB977,TRUE,trigger)</f>
        <v>#NUM!</v>
      </c>
      <c r="AI977" s="45" t="e">
        <f t="shared" si="43"/>
        <v>#NUM!</v>
      </c>
    </row>
    <row r="978" spans="27:35" x14ac:dyDescent="0.2">
      <c r="AA978" s="114" t="s">
        <v>87</v>
      </c>
      <c r="AB978" s="40">
        <f>_xll.qlInterestRateIndexFixingDate($X$21,AC978)</f>
        <v>46234</v>
      </c>
      <c r="AC978" s="40">
        <f>_xll.qlCalendarAdvance(calendar,$AC977,AA978,,,trigger)</f>
        <v>46238</v>
      </c>
      <c r="AD978" s="40">
        <f>_xll.qlInterestRateIndexMaturity($X$21,AC978,)</f>
        <v>46422</v>
      </c>
      <c r="AE978" s="43" t="e">
        <f>_xll.qlTenorBasisValue(TenorBasis6M,AC978,_xll.ohTrigger(trigger,$X$36))</f>
        <v>#NUM!</v>
      </c>
      <c r="AF978" s="82">
        <f t="shared" si="44"/>
        <v>2.080562265676221E-2</v>
      </c>
      <c r="AG978" s="82">
        <f>_xll.qlIndexFixing($X$21,$AB978,TRUE,_xll.ohTrigger(trigger))</f>
        <v>2.080562265676221E-2</v>
      </c>
      <c r="AH978" s="43" t="e">
        <f>_xll.qlIndexFixing($X$6,$AB978,TRUE,trigger)</f>
        <v>#NUM!</v>
      </c>
      <c r="AI978" s="45" t="e">
        <f t="shared" si="43"/>
        <v>#NUM!</v>
      </c>
    </row>
    <row r="979" spans="27:35" x14ac:dyDescent="0.2">
      <c r="AA979" s="114" t="s">
        <v>87</v>
      </c>
      <c r="AB979" s="40">
        <f>_xll.qlInterestRateIndexFixingDate($X$21,AC979)</f>
        <v>46241</v>
      </c>
      <c r="AC979" s="40">
        <f>_xll.qlCalendarAdvance(calendar,$AC978,AA979,,,trigger)</f>
        <v>46245</v>
      </c>
      <c r="AD979" s="40">
        <f>_xll.qlInterestRateIndexMaturity($X$21,AC979,)</f>
        <v>46429</v>
      </c>
      <c r="AE979" s="43" t="e">
        <f>_xll.qlTenorBasisValue(TenorBasis6M,AC979,_xll.ohTrigger(trigger,$X$36))</f>
        <v>#NUM!</v>
      </c>
      <c r="AF979" s="82">
        <f t="shared" si="44"/>
        <v>2.0819247180335464E-2</v>
      </c>
      <c r="AG979" s="82">
        <f>_xll.qlIndexFixing($X$21,$AB979,TRUE,_xll.ohTrigger(trigger))</f>
        <v>2.0819247180335464E-2</v>
      </c>
      <c r="AH979" s="43" t="e">
        <f>_xll.qlIndexFixing($X$6,$AB979,TRUE,trigger)</f>
        <v>#NUM!</v>
      </c>
      <c r="AI979" s="45" t="e">
        <f t="shared" si="43"/>
        <v>#NUM!</v>
      </c>
    </row>
    <row r="980" spans="27:35" x14ac:dyDescent="0.2">
      <c r="AA980" s="114" t="s">
        <v>87</v>
      </c>
      <c r="AB980" s="40">
        <f>_xll.qlInterestRateIndexFixingDate($X$21,AC980)</f>
        <v>46248</v>
      </c>
      <c r="AC980" s="40">
        <f>_xll.qlCalendarAdvance(calendar,$AC979,AA980,,,trigger)</f>
        <v>46252</v>
      </c>
      <c r="AD980" s="40">
        <f>_xll.qlInterestRateIndexMaturity($X$21,AC980,)</f>
        <v>46436</v>
      </c>
      <c r="AE980" s="43" t="e">
        <f>_xll.qlTenorBasisValue(TenorBasis6M,AC980,_xll.ohTrigger(trigger,$X$36))</f>
        <v>#NUM!</v>
      </c>
      <c r="AF980" s="82">
        <f t="shared" si="44"/>
        <v>2.0832722384427158E-2</v>
      </c>
      <c r="AG980" s="82">
        <f>_xll.qlIndexFixing($X$21,$AB980,TRUE,_xll.ohTrigger(trigger))</f>
        <v>2.0832722384427158E-2</v>
      </c>
      <c r="AH980" s="43" t="e">
        <f>_xll.qlIndexFixing($X$6,$AB980,TRUE,trigger)</f>
        <v>#NUM!</v>
      </c>
      <c r="AI980" s="45" t="e">
        <f t="shared" si="43"/>
        <v>#NUM!</v>
      </c>
    </row>
    <row r="981" spans="27:35" x14ac:dyDescent="0.2">
      <c r="AA981" s="114" t="s">
        <v>87</v>
      </c>
      <c r="AB981" s="40">
        <f>_xll.qlInterestRateIndexFixingDate($X$21,AC981)</f>
        <v>46255</v>
      </c>
      <c r="AC981" s="40">
        <f>_xll.qlCalendarAdvance(calendar,$AC980,AA981,,,trigger)</f>
        <v>46259</v>
      </c>
      <c r="AD981" s="40">
        <f>_xll.qlInterestRateIndexMaturity($X$21,AC981,)</f>
        <v>46443</v>
      </c>
      <c r="AE981" s="43" t="e">
        <f>_xll.qlTenorBasisValue(TenorBasis6M,AC981,_xll.ohTrigger(trigger,$X$36))</f>
        <v>#NUM!</v>
      </c>
      <c r="AF981" s="82">
        <f t="shared" si="44"/>
        <v>2.0846048265984077E-2</v>
      </c>
      <c r="AG981" s="82">
        <f>_xll.qlIndexFixing($X$21,$AB981,TRUE,_xll.ohTrigger(trigger))</f>
        <v>2.0846048265984077E-2</v>
      </c>
      <c r="AH981" s="43" t="e">
        <f>_xll.qlIndexFixing($X$6,$AB981,TRUE,trigger)</f>
        <v>#NUM!</v>
      </c>
      <c r="AI981" s="45" t="e">
        <f t="shared" si="43"/>
        <v>#NUM!</v>
      </c>
    </row>
    <row r="982" spans="27:35" x14ac:dyDescent="0.2">
      <c r="AA982" s="114" t="s">
        <v>87</v>
      </c>
      <c r="AB982" s="40">
        <f>_xll.qlInterestRateIndexFixingDate($X$21,AC982)</f>
        <v>46262</v>
      </c>
      <c r="AC982" s="40">
        <f>_xll.qlCalendarAdvance(calendar,$AC981,AA982,,,trigger)</f>
        <v>46266</v>
      </c>
      <c r="AD982" s="40">
        <f>_xll.qlInterestRateIndexMaturity($X$21,AC982,)</f>
        <v>46447</v>
      </c>
      <c r="AE982" s="43" t="e">
        <f>_xll.qlTenorBasisValue(TenorBasis6M,AC982,_xll.ohTrigger(trigger,$X$36))</f>
        <v>#NUM!</v>
      </c>
      <c r="AF982" s="82">
        <f t="shared" si="44"/>
        <v>2.0854746996910489E-2</v>
      </c>
      <c r="AG982" s="82">
        <f>_xll.qlIndexFixing($X$21,$AB982,TRUE,_xll.ohTrigger(trigger))</f>
        <v>2.0854746996910489E-2</v>
      </c>
      <c r="AH982" s="43" t="e">
        <f>_xll.qlIndexFixing($X$6,$AB982,TRUE,trigger)</f>
        <v>#NUM!</v>
      </c>
      <c r="AI982" s="45" t="e">
        <f t="shared" si="43"/>
        <v>#NUM!</v>
      </c>
    </row>
    <row r="983" spans="27:35" x14ac:dyDescent="0.2">
      <c r="AA983" s="114" t="s">
        <v>87</v>
      </c>
      <c r="AB983" s="40">
        <f>_xll.qlInterestRateIndexFixingDate($X$21,AC983)</f>
        <v>46269</v>
      </c>
      <c r="AC983" s="40">
        <f>_xll.qlCalendarAdvance(calendar,$AC982,AA983,,,trigger)</f>
        <v>46273</v>
      </c>
      <c r="AD983" s="40">
        <f>_xll.qlInterestRateIndexMaturity($X$21,AC983,)</f>
        <v>46454</v>
      </c>
      <c r="AE983" s="43" t="e">
        <f>_xll.qlTenorBasisValue(TenorBasis6M,AC983,_xll.ohTrigger(trigger,$X$36))</f>
        <v>#NUM!</v>
      </c>
      <c r="AF983" s="82">
        <f t="shared" si="44"/>
        <v>2.0867803966262838E-2</v>
      </c>
      <c r="AG983" s="82">
        <f>_xll.qlIndexFixing($X$21,$AB983,TRUE,_xll.ohTrigger(trigger))</f>
        <v>2.0867803966262838E-2</v>
      </c>
      <c r="AH983" s="43" t="e">
        <f>_xll.qlIndexFixing($X$6,$AB983,TRUE,trigger)</f>
        <v>#NUM!</v>
      </c>
      <c r="AI983" s="45" t="e">
        <f t="shared" si="43"/>
        <v>#NUM!</v>
      </c>
    </row>
    <row r="984" spans="27:35" x14ac:dyDescent="0.2">
      <c r="AA984" s="114" t="s">
        <v>87</v>
      </c>
      <c r="AB984" s="40">
        <f>_xll.qlInterestRateIndexFixingDate($X$21,AC984)</f>
        <v>46276</v>
      </c>
      <c r="AC984" s="40">
        <f>_xll.qlCalendarAdvance(calendar,$AC983,AA984,,,trigger)</f>
        <v>46280</v>
      </c>
      <c r="AD984" s="40">
        <f>_xll.qlInterestRateIndexMaturity($X$21,AC984,)</f>
        <v>46461</v>
      </c>
      <c r="AE984" s="43" t="e">
        <f>_xll.qlTenorBasisValue(TenorBasis6M,AC984,_xll.ohTrigger(trigger,$X$36))</f>
        <v>#NUM!</v>
      </c>
      <c r="AF984" s="82">
        <f t="shared" si="44"/>
        <v>2.0880711629181453E-2</v>
      </c>
      <c r="AG984" s="82">
        <f>_xll.qlIndexFixing($X$21,$AB984,TRUE,_xll.ohTrigger(trigger))</f>
        <v>2.0880711629181453E-2</v>
      </c>
      <c r="AH984" s="43" t="e">
        <f>_xll.qlIndexFixing($X$6,$AB984,TRUE,trigger)</f>
        <v>#NUM!</v>
      </c>
      <c r="AI984" s="45" t="e">
        <f t="shared" si="43"/>
        <v>#NUM!</v>
      </c>
    </row>
    <row r="985" spans="27:35" x14ac:dyDescent="0.2">
      <c r="AA985" s="114" t="s">
        <v>87</v>
      </c>
      <c r="AB985" s="40">
        <f>_xll.qlInterestRateIndexFixingDate($X$21,AC985)</f>
        <v>46283</v>
      </c>
      <c r="AC985" s="40">
        <f>_xll.qlCalendarAdvance(calendar,$AC984,AA985,,,trigger)</f>
        <v>46287</v>
      </c>
      <c r="AD985" s="40">
        <f>_xll.qlInterestRateIndexMaturity($X$21,AC985,)</f>
        <v>46468</v>
      </c>
      <c r="AE985" s="43" t="e">
        <f>_xll.qlTenorBasisValue(TenorBasis6M,AC985,_xll.ohTrigger(trigger,$X$36))</f>
        <v>#NUM!</v>
      </c>
      <c r="AF985" s="82">
        <f t="shared" si="44"/>
        <v>2.0893469982788192E-2</v>
      </c>
      <c r="AG985" s="82">
        <f>_xll.qlIndexFixing($X$21,$AB985,TRUE,_xll.ohTrigger(trigger))</f>
        <v>2.0893469982788192E-2</v>
      </c>
      <c r="AH985" s="43" t="e">
        <f>_xll.qlIndexFixing($X$6,$AB985,TRUE,trigger)</f>
        <v>#NUM!</v>
      </c>
      <c r="AI985" s="45" t="e">
        <f t="shared" si="43"/>
        <v>#NUM!</v>
      </c>
    </row>
    <row r="986" spans="27:35" x14ac:dyDescent="0.2">
      <c r="AA986" s="114" t="s">
        <v>87</v>
      </c>
      <c r="AB986" s="40">
        <f>_xll.qlInterestRateIndexFixingDate($X$21,AC986)</f>
        <v>46290</v>
      </c>
      <c r="AC986" s="40">
        <f>_xll.qlCalendarAdvance(calendar,$AC985,AA986,,,trigger)</f>
        <v>46294</v>
      </c>
      <c r="AD986" s="40">
        <f>_xll.qlInterestRateIndexMaturity($X$21,AC986,)</f>
        <v>46476</v>
      </c>
      <c r="AE986" s="43" t="e">
        <f>_xll.qlTenorBasisValue(TenorBasis6M,AC986,_xll.ohTrigger(trigger,$X$36))</f>
        <v>#NUM!</v>
      </c>
      <c r="AF986" s="82">
        <f t="shared" si="44"/>
        <v>2.0907532821255001E-2</v>
      </c>
      <c r="AG986" s="82">
        <f>_xll.qlIndexFixing($X$21,$AB986,TRUE,_xll.ohTrigger(trigger))</f>
        <v>2.0907532821255001E-2</v>
      </c>
      <c r="AH986" s="43" t="e">
        <f>_xll.qlIndexFixing($X$6,$AB986,TRUE,trigger)</f>
        <v>#NUM!</v>
      </c>
      <c r="AI986" s="45" t="e">
        <f t="shared" si="43"/>
        <v>#NUM!</v>
      </c>
    </row>
    <row r="987" spans="27:35" x14ac:dyDescent="0.2">
      <c r="AA987" s="114" t="s">
        <v>87</v>
      </c>
      <c r="AB987" s="40">
        <f>_xll.qlInterestRateIndexFixingDate($X$21,AC987)</f>
        <v>46297</v>
      </c>
      <c r="AC987" s="40">
        <f>_xll.qlCalendarAdvance(calendar,$AC986,AA987,,,trigger)</f>
        <v>46301</v>
      </c>
      <c r="AD987" s="40">
        <f>_xll.qlInterestRateIndexMaturity($X$21,AC987,)</f>
        <v>46483</v>
      </c>
      <c r="AE987" s="43" t="e">
        <f>_xll.qlTenorBasisValue(TenorBasis6M,AC987,_xll.ohTrigger(trigger,$X$36))</f>
        <v>#NUM!</v>
      </c>
      <c r="AF987" s="82">
        <f t="shared" si="44"/>
        <v>2.0919982601427942E-2</v>
      </c>
      <c r="AG987" s="82">
        <f>_xll.qlIndexFixing($X$21,$AB987,TRUE,_xll.ohTrigger(trigger))</f>
        <v>2.0919982601427942E-2</v>
      </c>
      <c r="AH987" s="43" t="e">
        <f>_xll.qlIndexFixing($X$6,$AB987,TRUE,trigger)</f>
        <v>#NUM!</v>
      </c>
      <c r="AI987" s="45" t="e">
        <f t="shared" si="43"/>
        <v>#NUM!</v>
      </c>
    </row>
    <row r="988" spans="27:35" x14ac:dyDescent="0.2">
      <c r="AA988" s="114" t="s">
        <v>87</v>
      </c>
      <c r="AB988" s="40">
        <f>_xll.qlInterestRateIndexFixingDate($X$21,AC988)</f>
        <v>46304</v>
      </c>
      <c r="AC988" s="40">
        <f>_xll.qlCalendarAdvance(calendar,$AC987,AA988,,,trigger)</f>
        <v>46308</v>
      </c>
      <c r="AD988" s="40">
        <f>_xll.qlInterestRateIndexMaturity($X$21,AC988,)</f>
        <v>46490</v>
      </c>
      <c r="AE988" s="43" t="e">
        <f>_xll.qlTenorBasisValue(TenorBasis6M,AC988,_xll.ohTrigger(trigger,$X$36))</f>
        <v>#NUM!</v>
      </c>
      <c r="AF988" s="82">
        <f t="shared" si="44"/>
        <v>2.0932283055451192E-2</v>
      </c>
      <c r="AG988" s="82">
        <f>_xll.qlIndexFixing($X$21,$AB988,TRUE,_xll.ohTrigger(trigger))</f>
        <v>2.0932283055451192E-2</v>
      </c>
      <c r="AH988" s="43" t="e">
        <f>_xll.qlIndexFixing($X$6,$AB988,TRUE,trigger)</f>
        <v>#NUM!</v>
      </c>
      <c r="AI988" s="45" t="e">
        <f t="shared" si="43"/>
        <v>#NUM!</v>
      </c>
    </row>
    <row r="989" spans="27:35" x14ac:dyDescent="0.2">
      <c r="AA989" s="114" t="s">
        <v>87</v>
      </c>
      <c r="AB989" s="40">
        <f>_xll.qlInterestRateIndexFixingDate($X$21,AC989)</f>
        <v>46311</v>
      </c>
      <c r="AC989" s="40">
        <f>_xll.qlCalendarAdvance(calendar,$AC988,AA989,,,trigger)</f>
        <v>46315</v>
      </c>
      <c r="AD989" s="40">
        <f>_xll.qlInterestRateIndexMaturity($X$21,AC989,)</f>
        <v>46497</v>
      </c>
      <c r="AE989" s="43" t="e">
        <f>_xll.qlTenorBasisValue(TenorBasis6M,AC989,_xll.ohTrigger(trigger,$X$36))</f>
        <v>#NUM!</v>
      </c>
      <c r="AF989" s="82">
        <f t="shared" si="44"/>
        <v>2.0944434180566962E-2</v>
      </c>
      <c r="AG989" s="82">
        <f>_xll.qlIndexFixing($X$21,$AB989,TRUE,_xll.ohTrigger(trigger))</f>
        <v>2.0944434180566962E-2</v>
      </c>
      <c r="AH989" s="43" t="e">
        <f>_xll.qlIndexFixing($X$6,$AB989,TRUE,trigger)</f>
        <v>#NUM!</v>
      </c>
      <c r="AI989" s="45" t="e">
        <f t="shared" si="43"/>
        <v>#NUM!</v>
      </c>
    </row>
    <row r="990" spans="27:35" x14ac:dyDescent="0.2">
      <c r="AA990" s="114" t="s">
        <v>87</v>
      </c>
      <c r="AB990" s="40">
        <f>_xll.qlInterestRateIndexFixingDate($X$21,AC990)</f>
        <v>46318</v>
      </c>
      <c r="AC990" s="40">
        <f>_xll.qlCalendarAdvance(calendar,$AC989,AA990,,,trigger)</f>
        <v>46322</v>
      </c>
      <c r="AD990" s="40">
        <f>_xll.qlInterestRateIndexMaturity($X$21,AC990,)</f>
        <v>46504</v>
      </c>
      <c r="AE990" s="43" t="e">
        <f>_xll.qlTenorBasisValue(TenorBasis6M,AC990,_xll.ohTrigger(trigger,$X$36))</f>
        <v>#NUM!</v>
      </c>
      <c r="AF990" s="82">
        <f t="shared" si="44"/>
        <v>2.095643597405128E-2</v>
      </c>
      <c r="AG990" s="82">
        <f>_xll.qlIndexFixing($X$21,$AB990,TRUE,_xll.ohTrigger(trigger))</f>
        <v>2.095643597405128E-2</v>
      </c>
      <c r="AH990" s="43" t="e">
        <f>_xll.qlIndexFixing($X$6,$AB990,TRUE,trigger)</f>
        <v>#NUM!</v>
      </c>
      <c r="AI990" s="45" t="e">
        <f t="shared" si="43"/>
        <v>#NUM!</v>
      </c>
    </row>
    <row r="991" spans="27:35" x14ac:dyDescent="0.2">
      <c r="AA991" s="114" t="s">
        <v>87</v>
      </c>
      <c r="AB991" s="40">
        <f>_xll.qlInterestRateIndexFixingDate($X$21,AC991)</f>
        <v>46325</v>
      </c>
      <c r="AC991" s="40">
        <f>_xll.qlCalendarAdvance(calendar,$AC990,AA991,,,trigger)</f>
        <v>46329</v>
      </c>
      <c r="AD991" s="40">
        <f>_xll.qlInterestRateIndexMaturity($X$21,AC991,)</f>
        <v>46510</v>
      </c>
      <c r="AE991" s="43" t="e">
        <f>_xll.qlTenorBasisValue(TenorBasis6M,AC991,_xll.ohTrigger(trigger,$X$36))</f>
        <v>#NUM!</v>
      </c>
      <c r="AF991" s="82">
        <f t="shared" si="44"/>
        <v>2.0966884451921037E-2</v>
      </c>
      <c r="AG991" s="82">
        <f>_xll.qlIndexFixing($X$21,$AB991,TRUE,_xll.ohTrigger(trigger))</f>
        <v>2.0966884451921037E-2</v>
      </c>
      <c r="AH991" s="43" t="e">
        <f>_xll.qlIndexFixing($X$6,$AB991,TRUE,trigger)</f>
        <v>#NUM!</v>
      </c>
      <c r="AI991" s="45" t="e">
        <f t="shared" si="43"/>
        <v>#NUM!</v>
      </c>
    </row>
    <row r="992" spans="27:35" x14ac:dyDescent="0.2">
      <c r="AA992" s="114" t="s">
        <v>87</v>
      </c>
      <c r="AB992" s="40">
        <f>_xll.qlInterestRateIndexFixingDate($X$21,AC992)</f>
        <v>46332</v>
      </c>
      <c r="AC992" s="40">
        <f>_xll.qlCalendarAdvance(calendar,$AC991,AA992,,,trigger)</f>
        <v>46336</v>
      </c>
      <c r="AD992" s="40">
        <f>_xll.qlInterestRateIndexMaturity($X$21,AC992,)</f>
        <v>46517</v>
      </c>
      <c r="AE992" s="43" t="e">
        <f>_xll.qlTenorBasisValue(TenorBasis6M,AC992,_xll.ohTrigger(trigger,$X$36))</f>
        <v>#NUM!</v>
      </c>
      <c r="AF992" s="82">
        <f t="shared" si="44"/>
        <v>2.0978597562563327E-2</v>
      </c>
      <c r="AG992" s="82">
        <f>_xll.qlIndexFixing($X$21,$AB992,TRUE,_xll.ohTrigger(trigger))</f>
        <v>2.0978597562563327E-2</v>
      </c>
      <c r="AH992" s="43" t="e">
        <f>_xll.qlIndexFixing($X$6,$AB992,TRUE,trigger)</f>
        <v>#NUM!</v>
      </c>
      <c r="AI992" s="45" t="e">
        <f t="shared" si="43"/>
        <v>#NUM!</v>
      </c>
    </row>
    <row r="993" spans="27:35" x14ac:dyDescent="0.2">
      <c r="AA993" s="114" t="s">
        <v>87</v>
      </c>
      <c r="AB993" s="40">
        <f>_xll.qlInterestRateIndexFixingDate($X$21,AC993)</f>
        <v>46339</v>
      </c>
      <c r="AC993" s="40">
        <f>_xll.qlCalendarAdvance(calendar,$AC992,AA993,,,trigger)</f>
        <v>46343</v>
      </c>
      <c r="AD993" s="40">
        <f>_xll.qlInterestRateIndexMaturity($X$21,AC993,)</f>
        <v>46524</v>
      </c>
      <c r="AE993" s="43" t="e">
        <f>_xll.qlTenorBasisValue(TenorBasis6M,AC993,_xll.ohTrigger(trigger,$X$36))</f>
        <v>#NUM!</v>
      </c>
      <c r="AF993" s="82">
        <f t="shared" si="44"/>
        <v>2.0990161342070761E-2</v>
      </c>
      <c r="AG993" s="82">
        <f>_xll.qlIndexFixing($X$21,$AB993,TRUE,_xll.ohTrigger(trigger))</f>
        <v>2.0990161342070761E-2</v>
      </c>
      <c r="AH993" s="43" t="e">
        <f>_xll.qlIndexFixing($X$6,$AB993,TRUE,trigger)</f>
        <v>#NUM!</v>
      </c>
      <c r="AI993" s="45" t="e">
        <f t="shared" si="43"/>
        <v>#NUM!</v>
      </c>
    </row>
    <row r="994" spans="27:35" x14ac:dyDescent="0.2">
      <c r="AA994" s="114" t="s">
        <v>87</v>
      </c>
      <c r="AB994" s="40">
        <f>_xll.qlInterestRateIndexFixingDate($X$21,AC994)</f>
        <v>46346</v>
      </c>
      <c r="AC994" s="40">
        <f>_xll.qlCalendarAdvance(calendar,$AC993,AA994,,,trigger)</f>
        <v>46350</v>
      </c>
      <c r="AD994" s="40">
        <f>_xll.qlInterestRateIndexMaturity($X$21,AC994,)</f>
        <v>46531</v>
      </c>
      <c r="AE994" s="43" t="e">
        <f>_xll.qlTenorBasisValue(TenorBasis6M,AC994,_xll.ohTrigger(trigger,$X$36))</f>
        <v>#NUM!</v>
      </c>
      <c r="AF994" s="82">
        <f t="shared" si="44"/>
        <v>2.1001575787863738E-2</v>
      </c>
      <c r="AG994" s="82">
        <f>_xll.qlIndexFixing($X$21,$AB994,TRUE,_xll.ohTrigger(trigger))</f>
        <v>2.1001575787863738E-2</v>
      </c>
      <c r="AH994" s="43" t="e">
        <f>_xll.qlIndexFixing($X$6,$AB994,TRUE,trigger)</f>
        <v>#NUM!</v>
      </c>
      <c r="AI994" s="45" t="e">
        <f t="shared" si="43"/>
        <v>#NUM!</v>
      </c>
    </row>
    <row r="995" spans="27:35" x14ac:dyDescent="0.2">
      <c r="AA995" s="114" t="s">
        <v>87</v>
      </c>
      <c r="AB995" s="40">
        <f>_xll.qlInterestRateIndexFixingDate($X$21,AC995)</f>
        <v>46353</v>
      </c>
      <c r="AC995" s="40">
        <f>_xll.qlCalendarAdvance(calendar,$AC994,AA995,,,trigger)</f>
        <v>46357</v>
      </c>
      <c r="AD995" s="40">
        <f>_xll.qlInterestRateIndexMaturity($X$21,AC995,)</f>
        <v>46539</v>
      </c>
      <c r="AE995" s="43" t="e">
        <f>_xll.qlTenorBasisValue(TenorBasis6M,AC995,_xll.ohTrigger(trigger,$X$36))</f>
        <v>#NUM!</v>
      </c>
      <c r="AF995" s="82">
        <f t="shared" si="44"/>
        <v>2.1014204873999798E-2</v>
      </c>
      <c r="AG995" s="82">
        <f>_xll.qlIndexFixing($X$21,$AB995,TRUE,_xll.ohTrigger(trigger))</f>
        <v>2.1014204873999798E-2</v>
      </c>
      <c r="AH995" s="43" t="e">
        <f>_xll.qlIndexFixing($X$6,$AB995,TRUE,trigger)</f>
        <v>#NUM!</v>
      </c>
      <c r="AI995" s="45" t="e">
        <f t="shared" si="43"/>
        <v>#NUM!</v>
      </c>
    </row>
    <row r="996" spans="27:35" x14ac:dyDescent="0.2">
      <c r="AA996" s="114" t="s">
        <v>87</v>
      </c>
      <c r="AB996" s="40">
        <f>_xll.qlInterestRateIndexFixingDate($X$21,AC996)</f>
        <v>46360</v>
      </c>
      <c r="AC996" s="40">
        <f>_xll.qlCalendarAdvance(calendar,$AC995,AA996,,,trigger)</f>
        <v>46364</v>
      </c>
      <c r="AD996" s="40">
        <f>_xll.qlInterestRateIndexMaturity($X$21,AC996,)</f>
        <v>46546</v>
      </c>
      <c r="AE996" s="43" t="e">
        <f>_xll.qlTenorBasisValue(TenorBasis6M,AC996,_xll.ohTrigger(trigger,$X$36))</f>
        <v>#NUM!</v>
      </c>
      <c r="AF996" s="82">
        <f t="shared" si="44"/>
        <v>2.1025310622363375E-2</v>
      </c>
      <c r="AG996" s="82">
        <f>_xll.qlIndexFixing($X$21,$AB996,TRUE,_xll.ohTrigger(trigger))</f>
        <v>2.1025310622363375E-2</v>
      </c>
      <c r="AH996" s="43" t="e">
        <f>_xll.qlIndexFixing($X$6,$AB996,TRUE,trigger)</f>
        <v>#NUM!</v>
      </c>
      <c r="AI996" s="45" t="e">
        <f t="shared" si="43"/>
        <v>#NUM!</v>
      </c>
    </row>
    <row r="997" spans="27:35" x14ac:dyDescent="0.2">
      <c r="AA997" s="114" t="s">
        <v>87</v>
      </c>
      <c r="AB997" s="40">
        <f>_xll.qlInterestRateIndexFixingDate($X$21,AC997)</f>
        <v>46367</v>
      </c>
      <c r="AC997" s="40">
        <f>_xll.qlCalendarAdvance(calendar,$AC996,AA997,,,trigger)</f>
        <v>46371</v>
      </c>
      <c r="AD997" s="40">
        <f>_xll.qlInterestRateIndexMaturity($X$21,AC997,)</f>
        <v>46553</v>
      </c>
      <c r="AE997" s="43" t="e">
        <f>_xll.qlTenorBasisValue(TenorBasis6M,AC997,_xll.ohTrigger(trigger,$X$36))</f>
        <v>#NUM!</v>
      </c>
      <c r="AF997" s="82">
        <f t="shared" si="44"/>
        <v>2.1036267020964061E-2</v>
      </c>
      <c r="AG997" s="82">
        <f>_xll.qlIndexFixing($X$21,$AB997,TRUE,_xll.ohTrigger(trigger))</f>
        <v>2.1036267020964061E-2</v>
      </c>
      <c r="AH997" s="43" t="e">
        <f>_xll.qlIndexFixing($X$6,$AB997,TRUE,trigger)</f>
        <v>#NUM!</v>
      </c>
      <c r="AI997" s="45" t="e">
        <f t="shared" si="43"/>
        <v>#NUM!</v>
      </c>
    </row>
    <row r="998" spans="27:35" x14ac:dyDescent="0.2">
      <c r="AA998" s="114" t="s">
        <v>87</v>
      </c>
      <c r="AB998" s="40">
        <f>_xll.qlInterestRateIndexFixingDate($X$21,AC998)</f>
        <v>46374</v>
      </c>
      <c r="AC998" s="40">
        <f>_xll.qlCalendarAdvance(calendar,$AC997,AA998,,,trigger)</f>
        <v>46378</v>
      </c>
      <c r="AD998" s="40">
        <f>_xll.qlInterestRateIndexMaturity($X$21,AC998,)</f>
        <v>46560</v>
      </c>
      <c r="AE998" s="43" t="e">
        <f>_xll.qlTenorBasisValue(TenorBasis6M,AC998,_xll.ohTrigger(trigger,$X$36))</f>
        <v>#NUM!</v>
      </c>
      <c r="AF998" s="82">
        <f t="shared" si="44"/>
        <v>2.1047074067344927E-2</v>
      </c>
      <c r="AG998" s="82">
        <f>_xll.qlIndexFixing($X$21,$AB998,TRUE,_xll.ohTrigger(trigger))</f>
        <v>2.1047074067344927E-2</v>
      </c>
      <c r="AH998" s="43" t="e">
        <f>_xll.qlIndexFixing($X$6,$AB998,TRUE,trigger)</f>
        <v>#NUM!</v>
      </c>
      <c r="AI998" s="45" t="e">
        <f t="shared" si="43"/>
        <v>#NUM!</v>
      </c>
    </row>
    <row r="999" spans="27:35" x14ac:dyDescent="0.2">
      <c r="AA999" s="114" t="s">
        <v>87</v>
      </c>
      <c r="AB999" s="40">
        <f>_xll.qlInterestRateIndexFixingDate($X$21,AC999)</f>
        <v>46380</v>
      </c>
      <c r="AC999" s="40">
        <f>_xll.qlCalendarAdvance(calendar,$AC998,AA999,,,trigger)</f>
        <v>46385</v>
      </c>
      <c r="AD999" s="40">
        <f>_xll.qlInterestRateIndexMaturity($X$21,AC999,)</f>
        <v>46567</v>
      </c>
      <c r="AE999" s="43" t="e">
        <f>_xll.qlTenorBasisValue(TenorBasis6M,AC999,_xll.ohTrigger(trigger,$X$36))</f>
        <v>#NUM!</v>
      </c>
      <c r="AF999" s="82">
        <f t="shared" si="44"/>
        <v>2.1057731759082855E-2</v>
      </c>
      <c r="AG999" s="82">
        <f>_xll.qlIndexFixing($X$21,$AB999,TRUE,_xll.ohTrigger(trigger))</f>
        <v>2.1057731759082855E-2</v>
      </c>
      <c r="AH999" s="43" t="e">
        <f>_xll.qlIndexFixing($X$6,$AB999,TRUE,trigger)</f>
        <v>#NUM!</v>
      </c>
      <c r="AI999" s="45" t="e">
        <f t="shared" si="43"/>
        <v>#NUM!</v>
      </c>
    </row>
    <row r="1000" spans="27:35" x14ac:dyDescent="0.2">
      <c r="AA1000" s="114" t="s">
        <v>87</v>
      </c>
      <c r="AB1000" s="40">
        <f>_xll.qlInterestRateIndexFixingDate($X$21,AC1000)</f>
        <v>46387</v>
      </c>
      <c r="AC1000" s="40">
        <f>_xll.qlCalendarAdvance(calendar,$AC999,AA1000,,,trigger)</f>
        <v>46392</v>
      </c>
      <c r="AD1000" s="40">
        <f>_xll.qlInterestRateIndexMaturity($X$21,AC1000,)</f>
        <v>46573</v>
      </c>
      <c r="AE1000" s="43" t="e">
        <f>_xll.qlTenorBasisValue(TenorBasis6M,AC1000,_xll.ohTrigger(trigger,$X$36))</f>
        <v>#NUM!</v>
      </c>
      <c r="AF1000" s="82">
        <f t="shared" si="44"/>
        <v>2.1066926314441552E-2</v>
      </c>
      <c r="AG1000" s="82">
        <f>_xll.qlIndexFixing($X$21,$AB1000,TRUE,_xll.ohTrigger(trigger))</f>
        <v>2.1066926314441552E-2</v>
      </c>
      <c r="AH1000" s="43" t="e">
        <f>_xll.qlIndexFixing($X$6,$AB1000,TRUE,trigger)</f>
        <v>#NUM!</v>
      </c>
      <c r="AI1000" s="45" t="e">
        <f t="shared" si="43"/>
        <v>#NUM!</v>
      </c>
    </row>
    <row r="1001" spans="27:35" x14ac:dyDescent="0.2">
      <c r="AA1001" s="114" t="s">
        <v>87</v>
      </c>
      <c r="AB1001" s="40">
        <f>_xll.qlInterestRateIndexFixingDate($X$21,AC1001)</f>
        <v>46395</v>
      </c>
      <c r="AC1001" s="40">
        <f>_xll.qlCalendarAdvance(calendar,$AC1000,AA1001,,,trigger)</f>
        <v>46399</v>
      </c>
      <c r="AD1001" s="40">
        <f>_xll.qlInterestRateIndexMaturity($X$21,AC1001,)</f>
        <v>46580</v>
      </c>
      <c r="AE1001" s="43" t="e">
        <f>_xll.qlTenorBasisValue(TenorBasis6M,AC1001,_xll.ohTrigger(trigger,$X$36))</f>
        <v>#NUM!</v>
      </c>
      <c r="AF1001" s="82">
        <f t="shared" si="44"/>
        <v>2.1077295354842221E-2</v>
      </c>
      <c r="AG1001" s="82">
        <f>_xll.qlIndexFixing($X$21,$AB1001,TRUE,_xll.ohTrigger(trigger))</f>
        <v>2.1077295354842221E-2</v>
      </c>
      <c r="AH1001" s="43" t="e">
        <f>_xll.qlIndexFixing($X$6,$AB1001,TRUE,trigger)</f>
        <v>#NUM!</v>
      </c>
      <c r="AI1001" s="45" t="e">
        <f t="shared" si="43"/>
        <v>#NUM!</v>
      </c>
    </row>
    <row r="1002" spans="27:35" x14ac:dyDescent="0.2">
      <c r="AA1002" s="114" t="s">
        <v>87</v>
      </c>
      <c r="AB1002" s="40">
        <f>_xll.qlInterestRateIndexFixingDate($X$21,AC1002)</f>
        <v>46402</v>
      </c>
      <c r="AC1002" s="40">
        <f>_xll.qlCalendarAdvance(calendar,$AC1001,AA1002,,,trigger)</f>
        <v>46406</v>
      </c>
      <c r="AD1002" s="40">
        <f>_xll.qlInterestRateIndexMaturity($X$21,AC1002,)</f>
        <v>46587</v>
      </c>
      <c r="AE1002" s="43" t="e">
        <f>_xll.qlTenorBasisValue(TenorBasis6M,AC1002,_xll.ohTrigger(trigger,$X$36))</f>
        <v>#NUM!</v>
      </c>
      <c r="AF1002" s="82">
        <f t="shared" si="44"/>
        <v>2.108751504210132E-2</v>
      </c>
      <c r="AG1002" s="82">
        <f>_xll.qlIndexFixing($X$21,$AB1002,TRUE,_xll.ohTrigger(trigger))</f>
        <v>2.108751504210132E-2</v>
      </c>
      <c r="AH1002" s="43" t="e">
        <f>_xll.qlIndexFixing($X$6,$AB1002,TRUE,trigger)</f>
        <v>#NUM!</v>
      </c>
      <c r="AI1002" s="45" t="e">
        <f t="shared" ref="AI1002:AI1065" si="45">(AG1002-AH1002)*10000</f>
        <v>#NUM!</v>
      </c>
    </row>
    <row r="1003" spans="27:35" x14ac:dyDescent="0.2">
      <c r="AA1003" s="114" t="s">
        <v>87</v>
      </c>
      <c r="AB1003" s="40">
        <f>_xll.qlInterestRateIndexFixingDate($X$21,AC1003)</f>
        <v>46409</v>
      </c>
      <c r="AC1003" s="40">
        <f>_xll.qlCalendarAdvance(calendar,$AC1002,AA1003,,,trigger)</f>
        <v>46413</v>
      </c>
      <c r="AD1003" s="40">
        <f>_xll.qlInterestRateIndexMaturity($X$21,AC1003,)</f>
        <v>46594</v>
      </c>
      <c r="AE1003" s="43" t="e">
        <f>_xll.qlTenorBasisValue(TenorBasis6M,AC1003,_xll.ohTrigger(trigger,$X$36))</f>
        <v>#NUM!</v>
      </c>
      <c r="AF1003" s="82">
        <f t="shared" si="44"/>
        <v>2.1097585373940457E-2</v>
      </c>
      <c r="AG1003" s="82">
        <f>_xll.qlIndexFixing($X$21,$AB1003,TRUE,_xll.ohTrigger(trigger))</f>
        <v>2.1097585373940457E-2</v>
      </c>
      <c r="AH1003" s="43" t="e">
        <f>_xll.qlIndexFixing($X$6,$AB1003,TRUE,trigger)</f>
        <v>#NUM!</v>
      </c>
      <c r="AI1003" s="45" t="e">
        <f t="shared" si="45"/>
        <v>#NUM!</v>
      </c>
    </row>
    <row r="1004" spans="27:35" x14ac:dyDescent="0.2">
      <c r="AA1004" s="114" t="s">
        <v>87</v>
      </c>
      <c r="AB1004" s="40">
        <f>_xll.qlInterestRateIndexFixingDate($X$21,AC1004)</f>
        <v>46416</v>
      </c>
      <c r="AC1004" s="40">
        <f>_xll.qlCalendarAdvance(calendar,$AC1003,AA1004,,,trigger)</f>
        <v>46420</v>
      </c>
      <c r="AD1004" s="40">
        <f>_xll.qlInterestRateIndexMaturity($X$21,AC1004,)</f>
        <v>46601</v>
      </c>
      <c r="AE1004" s="43" t="e">
        <f>_xll.qlTenorBasisValue(TenorBasis6M,AC1004,_xll.ohTrigger(trigger,$X$36))</f>
        <v>#NUM!</v>
      </c>
      <c r="AF1004" s="82">
        <f t="shared" si="44"/>
        <v>2.1107506348113911E-2</v>
      </c>
      <c r="AG1004" s="82">
        <f>_xll.qlIndexFixing($X$21,$AB1004,TRUE,_xll.ohTrigger(trigger))</f>
        <v>2.1107506348113911E-2</v>
      </c>
      <c r="AH1004" s="43" t="e">
        <f>_xll.qlIndexFixing($X$6,$AB1004,TRUE,trigger)</f>
        <v>#NUM!</v>
      </c>
      <c r="AI1004" s="45" t="e">
        <f t="shared" si="45"/>
        <v>#NUM!</v>
      </c>
    </row>
    <row r="1005" spans="27:35" x14ac:dyDescent="0.2">
      <c r="AA1005" s="114" t="s">
        <v>87</v>
      </c>
      <c r="AB1005" s="40">
        <f>_xll.qlInterestRateIndexFixingDate($X$21,AC1005)</f>
        <v>46423</v>
      </c>
      <c r="AC1005" s="40">
        <f>_xll.qlCalendarAdvance(calendar,$AC1004,AA1005,,,trigger)</f>
        <v>46427</v>
      </c>
      <c r="AD1005" s="40">
        <f>_xll.qlInterestRateIndexMaturity($X$21,AC1005,)</f>
        <v>46608</v>
      </c>
      <c r="AE1005" s="43" t="e">
        <f>_xll.qlTenorBasisValue(TenorBasis6M,AC1005,_xll.ohTrigger(trigger,$X$36))</f>
        <v>#NUM!</v>
      </c>
      <c r="AF1005" s="82">
        <f t="shared" si="44"/>
        <v>2.1117277962409971E-2</v>
      </c>
      <c r="AG1005" s="82">
        <f>_xll.qlIndexFixing($X$21,$AB1005,TRUE,_xll.ohTrigger(trigger))</f>
        <v>2.1117277962409971E-2</v>
      </c>
      <c r="AH1005" s="43" t="e">
        <f>_xll.qlIndexFixing($X$6,$AB1005,TRUE,trigger)</f>
        <v>#NUM!</v>
      </c>
      <c r="AI1005" s="45" t="e">
        <f t="shared" si="45"/>
        <v>#NUM!</v>
      </c>
    </row>
    <row r="1006" spans="27:35" x14ac:dyDescent="0.2">
      <c r="AA1006" s="114" t="s">
        <v>87</v>
      </c>
      <c r="AB1006" s="40">
        <f>_xll.qlInterestRateIndexFixingDate($X$21,AC1006)</f>
        <v>46430</v>
      </c>
      <c r="AC1006" s="40">
        <f>_xll.qlCalendarAdvance(calendar,$AC1005,AA1006,,,trigger)</f>
        <v>46434</v>
      </c>
      <c r="AD1006" s="40">
        <f>_xll.qlInterestRateIndexMaturity($X$21,AC1006,)</f>
        <v>46615</v>
      </c>
      <c r="AE1006" s="43" t="e">
        <f>_xll.qlTenorBasisValue(TenorBasis6M,AC1006,_xll.ohTrigger(trigger,$X$36))</f>
        <v>#NUM!</v>
      </c>
      <c r="AF1006" s="82">
        <f t="shared" si="44"/>
        <v>2.1126900214650048E-2</v>
      </c>
      <c r="AG1006" s="82">
        <f>_xll.qlIndexFixing($X$21,$AB1006,TRUE,_xll.ohTrigger(trigger))</f>
        <v>2.1126900214650048E-2</v>
      </c>
      <c r="AH1006" s="43" t="e">
        <f>_xll.qlIndexFixing($X$6,$AB1006,TRUE,trigger)</f>
        <v>#NUM!</v>
      </c>
      <c r="AI1006" s="45" t="e">
        <f t="shared" si="45"/>
        <v>#NUM!</v>
      </c>
    </row>
    <row r="1007" spans="27:35" x14ac:dyDescent="0.2">
      <c r="AA1007" s="114" t="s">
        <v>87</v>
      </c>
      <c r="AB1007" s="40">
        <f>_xll.qlInterestRateIndexFixingDate($X$21,AC1007)</f>
        <v>46437</v>
      </c>
      <c r="AC1007" s="40">
        <f>_xll.qlCalendarAdvance(calendar,$AC1006,AA1007,,,trigger)</f>
        <v>46441</v>
      </c>
      <c r="AD1007" s="40">
        <f>_xll.qlInterestRateIndexMaturity($X$21,AC1007,)</f>
        <v>46622</v>
      </c>
      <c r="AE1007" s="43" t="e">
        <f>_xll.qlTenorBasisValue(TenorBasis6M,AC1007,_xll.ohTrigger(trigger,$X$36))</f>
        <v>#NUM!</v>
      </c>
      <c r="AF1007" s="82">
        <f t="shared" si="44"/>
        <v>2.1136373102688233E-2</v>
      </c>
      <c r="AG1007" s="82">
        <f>_xll.qlIndexFixing($X$21,$AB1007,TRUE,_xll.ohTrigger(trigger))</f>
        <v>2.1136373102688233E-2</v>
      </c>
      <c r="AH1007" s="43" t="e">
        <f>_xll.qlIndexFixing($X$6,$AB1007,TRUE,trigger)</f>
        <v>#NUM!</v>
      </c>
      <c r="AI1007" s="45" t="e">
        <f t="shared" si="45"/>
        <v>#NUM!</v>
      </c>
    </row>
    <row r="1008" spans="27:35" x14ac:dyDescent="0.2">
      <c r="AA1008" s="114" t="s">
        <v>87</v>
      </c>
      <c r="AB1008" s="40">
        <f>_xll.qlInterestRateIndexFixingDate($X$21,AC1008)</f>
        <v>46444</v>
      </c>
      <c r="AC1008" s="40">
        <f>_xll.qlCalendarAdvance(calendar,$AC1007,AA1008,,,trigger)</f>
        <v>46448</v>
      </c>
      <c r="AD1008" s="40">
        <f>_xll.qlInterestRateIndexMaturity($X$21,AC1008,)</f>
        <v>46632</v>
      </c>
      <c r="AE1008" s="43" t="e">
        <f>_xll.qlTenorBasisValue(TenorBasis6M,AC1008,_xll.ohTrigger(trigger,$X$36))</f>
        <v>#NUM!</v>
      </c>
      <c r="AF1008" s="82">
        <f t="shared" si="44"/>
        <v>2.1149392917577382E-2</v>
      </c>
      <c r="AG1008" s="82">
        <f>_xll.qlIndexFixing($X$21,$AB1008,TRUE,_xll.ohTrigger(trigger))</f>
        <v>2.1149392917577382E-2</v>
      </c>
      <c r="AH1008" s="43" t="e">
        <f>_xll.qlIndexFixing($X$6,$AB1008,TRUE,trigger)</f>
        <v>#NUM!</v>
      </c>
      <c r="AI1008" s="45" t="e">
        <f t="shared" si="45"/>
        <v>#NUM!</v>
      </c>
    </row>
    <row r="1009" spans="27:35" x14ac:dyDescent="0.2">
      <c r="AA1009" s="114" t="s">
        <v>87</v>
      </c>
      <c r="AB1009" s="40">
        <f>_xll.qlInterestRateIndexFixingDate($X$21,AC1009)</f>
        <v>46451</v>
      </c>
      <c r="AC1009" s="40">
        <f>_xll.qlCalendarAdvance(calendar,$AC1008,AA1009,,,trigger)</f>
        <v>46455</v>
      </c>
      <c r="AD1009" s="40">
        <f>_xll.qlInterestRateIndexMaturity($X$21,AC1009,)</f>
        <v>46639</v>
      </c>
      <c r="AE1009" s="43" t="e">
        <f>_xll.qlTenorBasisValue(TenorBasis6M,AC1009,_xll.ohTrigger(trigger,$X$36))</f>
        <v>#NUM!</v>
      </c>
      <c r="AF1009" s="82">
        <f t="shared" si="44"/>
        <v>2.1158536665591785E-2</v>
      </c>
      <c r="AG1009" s="82">
        <f>_xll.qlIndexFixing($X$21,$AB1009,TRUE,_xll.ohTrigger(trigger))</f>
        <v>2.1158536665591785E-2</v>
      </c>
      <c r="AH1009" s="43" t="e">
        <f>_xll.qlIndexFixing($X$6,$AB1009,TRUE,trigger)</f>
        <v>#NUM!</v>
      </c>
      <c r="AI1009" s="45" t="e">
        <f t="shared" si="45"/>
        <v>#NUM!</v>
      </c>
    </row>
    <row r="1010" spans="27:35" x14ac:dyDescent="0.2">
      <c r="AA1010" s="114" t="s">
        <v>87</v>
      </c>
      <c r="AB1010" s="40">
        <f>_xll.qlInterestRateIndexFixingDate($X$21,AC1010)</f>
        <v>46458</v>
      </c>
      <c r="AC1010" s="40">
        <f>_xll.qlCalendarAdvance(calendar,$AC1009,AA1010,,,trigger)</f>
        <v>46462</v>
      </c>
      <c r="AD1010" s="40">
        <f>_xll.qlInterestRateIndexMaturity($X$21,AC1010,)</f>
        <v>46646</v>
      </c>
      <c r="AE1010" s="43" t="e">
        <f>_xll.qlTenorBasisValue(TenorBasis6M,AC1010,_xll.ohTrigger(trigger,$X$36))</f>
        <v>#NUM!</v>
      </c>
      <c r="AF1010" s="82">
        <f t="shared" si="44"/>
        <v>2.1167531017223965E-2</v>
      </c>
      <c r="AG1010" s="82">
        <f>_xll.qlIndexFixing($X$21,$AB1010,TRUE,_xll.ohTrigger(trigger))</f>
        <v>2.1167531017223965E-2</v>
      </c>
      <c r="AH1010" s="43" t="e">
        <f>_xll.qlIndexFixing($X$6,$AB1010,TRUE,trigger)</f>
        <v>#NUM!</v>
      </c>
      <c r="AI1010" s="45" t="e">
        <f t="shared" si="45"/>
        <v>#NUM!</v>
      </c>
    </row>
    <row r="1011" spans="27:35" x14ac:dyDescent="0.2">
      <c r="AA1011" s="114" t="s">
        <v>87</v>
      </c>
      <c r="AB1011" s="40">
        <f>_xll.qlInterestRateIndexFixingDate($X$21,AC1011)</f>
        <v>46465</v>
      </c>
      <c r="AC1011" s="40">
        <f>_xll.qlCalendarAdvance(calendar,$AC1010,AA1011,,,trigger)</f>
        <v>46469</v>
      </c>
      <c r="AD1011" s="40">
        <f>_xll.qlInterestRateIndexMaturity($X$21,AC1011,)</f>
        <v>46653</v>
      </c>
      <c r="AE1011" s="43" t="e">
        <f>_xll.qlTenorBasisValue(TenorBasis6M,AC1011,_xll.ohTrigger(trigger,$X$36))</f>
        <v>#NUM!</v>
      </c>
      <c r="AF1011" s="82">
        <f t="shared" si="44"/>
        <v>2.1176375970436423E-2</v>
      </c>
      <c r="AG1011" s="82">
        <f>_xll.qlIndexFixing($X$21,$AB1011,TRUE,_xll.ohTrigger(trigger))</f>
        <v>2.1176375970436423E-2</v>
      </c>
      <c r="AH1011" s="43" t="e">
        <f>_xll.qlIndexFixing($X$6,$AB1011,TRUE,trigger)</f>
        <v>#NUM!</v>
      </c>
      <c r="AI1011" s="45" t="e">
        <f t="shared" si="45"/>
        <v>#NUM!</v>
      </c>
    </row>
    <row r="1012" spans="27:35" x14ac:dyDescent="0.2">
      <c r="AA1012" s="114" t="s">
        <v>87</v>
      </c>
      <c r="AB1012" s="40">
        <f>_xll.qlInterestRateIndexFixingDate($X$21,AC1012)</f>
        <v>46470</v>
      </c>
      <c r="AC1012" s="40">
        <f>_xll.qlCalendarAdvance(calendar,$AC1011,AA1012,,,trigger)</f>
        <v>46476</v>
      </c>
      <c r="AD1012" s="40">
        <f>_xll.qlInterestRateIndexMaturity($X$21,AC1012,)</f>
        <v>46660</v>
      </c>
      <c r="AE1012" s="43" t="e">
        <f>_xll.qlTenorBasisValue(TenorBasis6M,AC1012,_xll.ohTrigger(trigger,$X$36))</f>
        <v>#NUM!</v>
      </c>
      <c r="AF1012" s="82">
        <f t="shared" si="44"/>
        <v>2.118507152322207E-2</v>
      </c>
      <c r="AG1012" s="82">
        <f>_xll.qlIndexFixing($X$21,$AB1012,TRUE,_xll.ohTrigger(trigger))</f>
        <v>2.118507152322207E-2</v>
      </c>
      <c r="AH1012" s="43" t="e">
        <f>_xll.qlIndexFixing($X$6,$AB1012,TRUE,trigger)</f>
        <v>#NUM!</v>
      </c>
      <c r="AI1012" s="45" t="e">
        <f t="shared" si="45"/>
        <v>#NUM!</v>
      </c>
    </row>
    <row r="1013" spans="27:35" x14ac:dyDescent="0.2">
      <c r="AA1013" s="114" t="s">
        <v>87</v>
      </c>
      <c r="AB1013" s="40">
        <f>_xll.qlInterestRateIndexFixingDate($X$21,AC1013)</f>
        <v>46479</v>
      </c>
      <c r="AC1013" s="40">
        <f>_xll.qlCalendarAdvance(calendar,$AC1012,AA1013,,,trigger)</f>
        <v>46483</v>
      </c>
      <c r="AD1013" s="40">
        <f>_xll.qlInterestRateIndexMaturity($X$21,AC1013,)</f>
        <v>46666</v>
      </c>
      <c r="AE1013" s="43" t="e">
        <f>_xll.qlTenorBasisValue(TenorBasis6M,AC1013,_xll.ohTrigger(trigger,$X$36))</f>
        <v>#NUM!</v>
      </c>
      <c r="AF1013" s="82">
        <f t="shared" si="44"/>
        <v>2.1192437274766603E-2</v>
      </c>
      <c r="AG1013" s="82">
        <f>_xll.qlIndexFixing($X$21,$AB1013,TRUE,_xll.ohTrigger(trigger))</f>
        <v>2.1192437274766603E-2</v>
      </c>
      <c r="AH1013" s="43" t="e">
        <f>_xll.qlIndexFixing($X$6,$AB1013,TRUE,trigger)</f>
        <v>#NUM!</v>
      </c>
      <c r="AI1013" s="45" t="e">
        <f t="shared" si="45"/>
        <v>#NUM!</v>
      </c>
    </row>
    <row r="1014" spans="27:35" x14ac:dyDescent="0.2">
      <c r="AA1014" s="114" t="s">
        <v>87</v>
      </c>
      <c r="AB1014" s="40">
        <f>_xll.qlInterestRateIndexFixingDate($X$21,AC1014)</f>
        <v>46486</v>
      </c>
      <c r="AC1014" s="40">
        <f>_xll.qlCalendarAdvance(calendar,$AC1013,AA1014,,,trigger)</f>
        <v>46490</v>
      </c>
      <c r="AD1014" s="40">
        <f>_xll.qlInterestRateIndexMaturity($X$21,AC1014,)</f>
        <v>46673</v>
      </c>
      <c r="AE1014" s="43" t="e">
        <f>_xll.qlTenorBasisValue(TenorBasis6M,AC1014,_xll.ohTrigger(trigger,$X$36))</f>
        <v>#NUM!</v>
      </c>
      <c r="AF1014" s="82">
        <f t="shared" si="44"/>
        <v>2.1200845123061786E-2</v>
      </c>
      <c r="AG1014" s="82">
        <f>_xll.qlIndexFixing($X$21,$AB1014,TRUE,_xll.ohTrigger(trigger))</f>
        <v>2.1200845123061786E-2</v>
      </c>
      <c r="AH1014" s="43" t="e">
        <f>_xll.qlIndexFixing($X$6,$AB1014,TRUE,trigger)</f>
        <v>#NUM!</v>
      </c>
      <c r="AI1014" s="45" t="e">
        <f t="shared" si="45"/>
        <v>#NUM!</v>
      </c>
    </row>
    <row r="1015" spans="27:35" x14ac:dyDescent="0.2">
      <c r="AA1015" s="114" t="s">
        <v>87</v>
      </c>
      <c r="AB1015" s="40">
        <f>_xll.qlInterestRateIndexFixingDate($X$21,AC1015)</f>
        <v>46493</v>
      </c>
      <c r="AC1015" s="40">
        <f>_xll.qlCalendarAdvance(calendar,$AC1014,AA1015,,,trigger)</f>
        <v>46497</v>
      </c>
      <c r="AD1015" s="40">
        <f>_xll.qlInterestRateIndexMaturity($X$21,AC1015,)</f>
        <v>46680</v>
      </c>
      <c r="AE1015" s="43" t="e">
        <f>_xll.qlTenorBasisValue(TenorBasis6M,AC1015,_xll.ohTrigger(trigger,$X$36))</f>
        <v>#NUM!</v>
      </c>
      <c r="AF1015" s="82">
        <f t="shared" si="44"/>
        <v>2.1209106959693011E-2</v>
      </c>
      <c r="AG1015" s="82">
        <f>_xll.qlIndexFixing($X$21,$AB1015,TRUE,_xll.ohTrigger(trigger))</f>
        <v>2.1209106959693011E-2</v>
      </c>
      <c r="AH1015" s="43" t="e">
        <f>_xll.qlIndexFixing($X$6,$AB1015,TRUE,trigger)</f>
        <v>#NUM!</v>
      </c>
      <c r="AI1015" s="45" t="e">
        <f t="shared" si="45"/>
        <v>#NUM!</v>
      </c>
    </row>
    <row r="1016" spans="27:35" x14ac:dyDescent="0.2">
      <c r="AA1016" s="114" t="s">
        <v>87</v>
      </c>
      <c r="AB1016" s="40">
        <f>_xll.qlInterestRateIndexFixingDate($X$21,AC1016)</f>
        <v>46500</v>
      </c>
      <c r="AC1016" s="40">
        <f>_xll.qlCalendarAdvance(calendar,$AC1015,AA1016,,,trigger)</f>
        <v>46504</v>
      </c>
      <c r="AD1016" s="40">
        <f>_xll.qlInterestRateIndexMaturity($X$21,AC1016,)</f>
        <v>46687</v>
      </c>
      <c r="AE1016" s="43" t="e">
        <f>_xll.qlTenorBasisValue(TenorBasis6M,AC1016,_xll.ohTrigger(trigger,$X$36))</f>
        <v>#NUM!</v>
      </c>
      <c r="AF1016" s="82">
        <f t="shared" si="44"/>
        <v>2.12172254163073E-2</v>
      </c>
      <c r="AG1016" s="82">
        <f>_xll.qlIndexFixing($X$21,$AB1016,TRUE,_xll.ohTrigger(trigger))</f>
        <v>2.12172254163073E-2</v>
      </c>
      <c r="AH1016" s="43" t="e">
        <f>_xll.qlIndexFixing($X$6,$AB1016,TRUE,trigger)</f>
        <v>#NUM!</v>
      </c>
      <c r="AI1016" s="45" t="e">
        <f t="shared" si="45"/>
        <v>#NUM!</v>
      </c>
    </row>
    <row r="1017" spans="27:35" x14ac:dyDescent="0.2">
      <c r="AA1017" s="114" t="s">
        <v>87</v>
      </c>
      <c r="AB1017" s="40">
        <f>_xll.qlInterestRateIndexFixingDate($X$21,AC1017)</f>
        <v>46507</v>
      </c>
      <c r="AC1017" s="40">
        <f>_xll.qlCalendarAdvance(calendar,$AC1016,AA1017,,,trigger)</f>
        <v>46511</v>
      </c>
      <c r="AD1017" s="40">
        <f>_xll.qlInterestRateIndexMaturity($X$21,AC1017,)</f>
        <v>46695</v>
      </c>
      <c r="AE1017" s="43" t="e">
        <f>_xll.qlTenorBasisValue(TenorBasis6M,AC1017,_xll.ohTrigger(trigger,$X$36))</f>
        <v>#NUM!</v>
      </c>
      <c r="AF1017" s="82">
        <f t="shared" si="44"/>
        <v>2.1226346129475746E-2</v>
      </c>
      <c r="AG1017" s="82">
        <f>_xll.qlIndexFixing($X$21,$AB1017,TRUE,_xll.ohTrigger(trigger))</f>
        <v>2.1226346129475746E-2</v>
      </c>
      <c r="AH1017" s="43" t="e">
        <f>_xll.qlIndexFixing($X$6,$AB1017,TRUE,trigger)</f>
        <v>#NUM!</v>
      </c>
      <c r="AI1017" s="45" t="e">
        <f t="shared" si="45"/>
        <v>#NUM!</v>
      </c>
    </row>
    <row r="1018" spans="27:35" x14ac:dyDescent="0.2">
      <c r="AA1018" s="114" t="s">
        <v>87</v>
      </c>
      <c r="AB1018" s="40">
        <f>_xll.qlInterestRateIndexFixingDate($X$21,AC1018)</f>
        <v>46514</v>
      </c>
      <c r="AC1018" s="40">
        <f>_xll.qlCalendarAdvance(calendar,$AC1017,AA1018,,,trigger)</f>
        <v>46518</v>
      </c>
      <c r="AD1018" s="40">
        <f>_xll.qlInterestRateIndexMaturity($X$21,AC1018,)</f>
        <v>46702</v>
      </c>
      <c r="AE1018" s="43" t="e">
        <f>_xll.qlTenorBasisValue(TenorBasis6M,AC1018,_xll.ohTrigger(trigger,$X$36))</f>
        <v>#NUM!</v>
      </c>
      <c r="AF1018" s="82">
        <f t="shared" si="44"/>
        <v>2.123417716163109E-2</v>
      </c>
      <c r="AG1018" s="82">
        <f>_xll.qlIndexFixing($X$21,$AB1018,TRUE,_xll.ohTrigger(trigger))</f>
        <v>2.123417716163109E-2</v>
      </c>
      <c r="AH1018" s="43" t="e">
        <f>_xll.qlIndexFixing($X$6,$AB1018,TRUE,trigger)</f>
        <v>#NUM!</v>
      </c>
      <c r="AI1018" s="45" t="e">
        <f t="shared" si="45"/>
        <v>#NUM!</v>
      </c>
    </row>
    <row r="1019" spans="27:35" x14ac:dyDescent="0.2">
      <c r="AA1019" s="114" t="s">
        <v>87</v>
      </c>
      <c r="AB1019" s="40">
        <f>_xll.qlInterestRateIndexFixingDate($X$21,AC1019)</f>
        <v>46521</v>
      </c>
      <c r="AC1019" s="40">
        <f>_xll.qlCalendarAdvance(calendar,$AC1018,AA1019,,,trigger)</f>
        <v>46525</v>
      </c>
      <c r="AD1019" s="40">
        <f>_xll.qlInterestRateIndexMaturity($X$21,AC1019,)</f>
        <v>46709</v>
      </c>
      <c r="AE1019" s="43" t="e">
        <f>_xll.qlTenorBasisValue(TenorBasis6M,AC1019,_xll.ohTrigger(trigger,$X$36))</f>
        <v>#NUM!</v>
      </c>
      <c r="AF1019" s="82">
        <f t="shared" si="44"/>
        <v>2.1241872999797389E-2</v>
      </c>
      <c r="AG1019" s="82">
        <f>_xll.qlIndexFixing($X$21,$AB1019,TRUE,_xll.ohTrigger(trigger))</f>
        <v>2.1241872999797389E-2</v>
      </c>
      <c r="AH1019" s="43" t="e">
        <f>_xll.qlIndexFixing($X$6,$AB1019,TRUE,trigger)</f>
        <v>#NUM!</v>
      </c>
      <c r="AI1019" s="45" t="e">
        <f t="shared" si="45"/>
        <v>#NUM!</v>
      </c>
    </row>
    <row r="1020" spans="27:35" x14ac:dyDescent="0.2">
      <c r="AA1020" s="114" t="s">
        <v>87</v>
      </c>
      <c r="AB1020" s="40">
        <f>_xll.qlInterestRateIndexFixingDate($X$21,AC1020)</f>
        <v>46528</v>
      </c>
      <c r="AC1020" s="40">
        <f>_xll.qlCalendarAdvance(calendar,$AC1019,AA1020,,,trigger)</f>
        <v>46532</v>
      </c>
      <c r="AD1020" s="40">
        <f>_xll.qlInterestRateIndexMaturity($X$21,AC1020,)</f>
        <v>46716</v>
      </c>
      <c r="AE1020" s="43" t="e">
        <f>_xll.qlTenorBasisValue(TenorBasis6M,AC1020,_xll.ohTrigger(trigger,$X$36))</f>
        <v>#NUM!</v>
      </c>
      <c r="AF1020" s="82">
        <f t="shared" si="44"/>
        <v>2.124943626174803E-2</v>
      </c>
      <c r="AG1020" s="82">
        <f>_xll.qlIndexFixing($X$21,$AB1020,TRUE,_xll.ohTrigger(trigger))</f>
        <v>2.124943626174803E-2</v>
      </c>
      <c r="AH1020" s="43" t="e">
        <f>_xll.qlIndexFixing($X$6,$AB1020,TRUE,trigger)</f>
        <v>#NUM!</v>
      </c>
      <c r="AI1020" s="45" t="e">
        <f t="shared" si="45"/>
        <v>#NUM!</v>
      </c>
    </row>
    <row r="1021" spans="27:35" x14ac:dyDescent="0.2">
      <c r="AA1021" s="114" t="s">
        <v>87</v>
      </c>
      <c r="AB1021" s="40">
        <f>_xll.qlInterestRateIndexFixingDate($X$21,AC1021)</f>
        <v>46535</v>
      </c>
      <c r="AC1021" s="40">
        <f>_xll.qlCalendarAdvance(calendar,$AC1020,AA1021,,,trigger)</f>
        <v>46539</v>
      </c>
      <c r="AD1021" s="40">
        <f>_xll.qlInterestRateIndexMaturity($X$21,AC1021,)</f>
        <v>46722</v>
      </c>
      <c r="AE1021" s="43" t="e">
        <f>_xll.qlTenorBasisValue(TenorBasis6M,AC1021,_xll.ohTrigger(trigger,$X$36))</f>
        <v>#NUM!</v>
      </c>
      <c r="AF1021" s="82">
        <f t="shared" si="44"/>
        <v>2.1255759111895117E-2</v>
      </c>
      <c r="AG1021" s="82">
        <f>_xll.qlIndexFixing($X$21,$AB1021,TRUE,_xll.ohTrigger(trigger))</f>
        <v>2.1255759111895117E-2</v>
      </c>
      <c r="AH1021" s="43" t="e">
        <f>_xll.qlIndexFixing($X$6,$AB1021,TRUE,trigger)</f>
        <v>#NUM!</v>
      </c>
      <c r="AI1021" s="45" t="e">
        <f t="shared" si="45"/>
        <v>#NUM!</v>
      </c>
    </row>
    <row r="1022" spans="27:35" x14ac:dyDescent="0.2">
      <c r="AA1022" s="114" t="s">
        <v>87</v>
      </c>
      <c r="AB1022" s="40">
        <f>_xll.qlInterestRateIndexFixingDate($X$21,AC1022)</f>
        <v>46542</v>
      </c>
      <c r="AC1022" s="40">
        <f>_xll.qlCalendarAdvance(calendar,$AC1021,AA1022,,,trigger)</f>
        <v>46546</v>
      </c>
      <c r="AD1022" s="40">
        <f>_xll.qlInterestRateIndexMaturity($X$21,AC1022,)</f>
        <v>46729</v>
      </c>
      <c r="AE1022" s="43" t="e">
        <f>_xll.qlTenorBasisValue(TenorBasis6M,AC1022,_xll.ohTrigger(trigger,$X$36))</f>
        <v>#NUM!</v>
      </c>
      <c r="AF1022" s="82">
        <f t="shared" si="44"/>
        <v>2.1263072557043398E-2</v>
      </c>
      <c r="AG1022" s="82">
        <f>_xll.qlIndexFixing($X$21,$AB1022,TRUE,_xll.ohTrigger(trigger))</f>
        <v>2.1263072557043398E-2</v>
      </c>
      <c r="AH1022" s="43" t="e">
        <f>_xll.qlIndexFixing($X$6,$AB1022,TRUE,trigger)</f>
        <v>#NUM!</v>
      </c>
      <c r="AI1022" s="45" t="e">
        <f t="shared" si="45"/>
        <v>#NUM!</v>
      </c>
    </row>
    <row r="1023" spans="27:35" x14ac:dyDescent="0.2">
      <c r="AA1023" s="114" t="s">
        <v>87</v>
      </c>
      <c r="AB1023" s="40">
        <f>_xll.qlInterestRateIndexFixingDate($X$21,AC1023)</f>
        <v>46549</v>
      </c>
      <c r="AC1023" s="40">
        <f>_xll.qlCalendarAdvance(calendar,$AC1022,AA1023,,,trigger)</f>
        <v>46553</v>
      </c>
      <c r="AD1023" s="40">
        <f>_xll.qlInterestRateIndexMaturity($X$21,AC1023,)</f>
        <v>46736</v>
      </c>
      <c r="AE1023" s="43" t="e">
        <f>_xll.qlTenorBasisValue(TenorBasis6M,AC1023,_xll.ohTrigger(trigger,$X$36))</f>
        <v>#NUM!</v>
      </c>
      <c r="AF1023" s="82">
        <f t="shared" si="44"/>
        <v>2.1270261045687956E-2</v>
      </c>
      <c r="AG1023" s="82">
        <f>_xll.qlIndexFixing($X$21,$AB1023,TRUE,_xll.ohTrigger(trigger))</f>
        <v>2.1270261045687956E-2</v>
      </c>
      <c r="AH1023" s="43" t="e">
        <f>_xll.qlIndexFixing($X$6,$AB1023,TRUE,trigger)</f>
        <v>#NUM!</v>
      </c>
      <c r="AI1023" s="45" t="e">
        <f t="shared" si="45"/>
        <v>#NUM!</v>
      </c>
    </row>
    <row r="1024" spans="27:35" x14ac:dyDescent="0.2">
      <c r="AA1024" s="114" t="s">
        <v>87</v>
      </c>
      <c r="AB1024" s="40">
        <f>_xll.qlInterestRateIndexFixingDate($X$21,AC1024)</f>
        <v>46556</v>
      </c>
      <c r="AC1024" s="40">
        <f>_xll.qlCalendarAdvance(calendar,$AC1023,AA1024,,,trigger)</f>
        <v>46560</v>
      </c>
      <c r="AD1024" s="40">
        <f>_xll.qlInterestRateIndexMaturity($X$21,AC1024,)</f>
        <v>46743</v>
      </c>
      <c r="AE1024" s="43" t="e">
        <f>_xll.qlTenorBasisValue(TenorBasis6M,AC1024,_xll.ohTrigger(trigger,$X$36))</f>
        <v>#NUM!</v>
      </c>
      <c r="AF1024" s="82">
        <f t="shared" si="44"/>
        <v>2.1277327210020958E-2</v>
      </c>
      <c r="AG1024" s="82">
        <f>_xll.qlIndexFixing($X$21,$AB1024,TRUE,_xll.ohTrigger(trigger))</f>
        <v>2.1277327210020958E-2</v>
      </c>
      <c r="AH1024" s="43" t="e">
        <f>_xll.qlIndexFixing($X$6,$AB1024,TRUE,trigger)</f>
        <v>#NUM!</v>
      </c>
      <c r="AI1024" s="45" t="e">
        <f t="shared" si="45"/>
        <v>#NUM!</v>
      </c>
    </row>
    <row r="1025" spans="27:35" x14ac:dyDescent="0.2">
      <c r="AA1025" s="114" t="s">
        <v>87</v>
      </c>
      <c r="AB1025" s="40">
        <f>_xll.qlInterestRateIndexFixingDate($X$21,AC1025)</f>
        <v>46563</v>
      </c>
      <c r="AC1025" s="40">
        <f>_xll.qlCalendarAdvance(calendar,$AC1024,AA1025,,,trigger)</f>
        <v>46567</v>
      </c>
      <c r="AD1025" s="40">
        <f>_xll.qlInterestRateIndexMaturity($X$21,AC1025,)</f>
        <v>46750</v>
      </c>
      <c r="AE1025" s="43" t="e">
        <f>_xll.qlTenorBasisValue(TenorBasis6M,AC1025,_xll.ohTrigger(trigger,$X$36))</f>
        <v>#NUM!</v>
      </c>
      <c r="AF1025" s="82">
        <f t="shared" si="44"/>
        <v>2.1284273682294418E-2</v>
      </c>
      <c r="AG1025" s="82">
        <f>_xll.qlIndexFixing($X$21,$AB1025,TRUE,_xll.ohTrigger(trigger))</f>
        <v>2.1284273682294418E-2</v>
      </c>
      <c r="AH1025" s="43" t="e">
        <f>_xll.qlIndexFixing($X$6,$AB1025,TRUE,trigger)</f>
        <v>#NUM!</v>
      </c>
      <c r="AI1025" s="45" t="e">
        <f t="shared" si="45"/>
        <v>#NUM!</v>
      </c>
    </row>
    <row r="1026" spans="27:35" x14ac:dyDescent="0.2">
      <c r="AA1026" s="114" t="s">
        <v>87</v>
      </c>
      <c r="AB1026" s="40">
        <f>_xll.qlInterestRateIndexFixingDate($X$21,AC1026)</f>
        <v>46570</v>
      </c>
      <c r="AC1026" s="40">
        <f>_xll.qlCalendarAdvance(calendar,$AC1025,AA1026,,,trigger)</f>
        <v>46574</v>
      </c>
      <c r="AD1026" s="40">
        <f>_xll.qlInterestRateIndexMaturity($X$21,AC1026,)</f>
        <v>46758</v>
      </c>
      <c r="AE1026" s="43" t="e">
        <f>_xll.qlTenorBasisValue(TenorBasis6M,AC1026,_xll.ohTrigger(trigger,$X$36))</f>
        <v>#NUM!</v>
      </c>
      <c r="AF1026" s="82">
        <f t="shared" si="44"/>
        <v>2.1292178336413708E-2</v>
      </c>
      <c r="AG1026" s="82">
        <f>_xll.qlIndexFixing($X$21,$AB1026,TRUE,_xll.ohTrigger(trigger))</f>
        <v>2.1292178336413708E-2</v>
      </c>
      <c r="AH1026" s="43" t="e">
        <f>_xll.qlIndexFixing($X$6,$AB1026,TRUE,trigger)</f>
        <v>#NUM!</v>
      </c>
      <c r="AI1026" s="45" t="e">
        <f t="shared" si="45"/>
        <v>#NUM!</v>
      </c>
    </row>
    <row r="1027" spans="27:35" x14ac:dyDescent="0.2">
      <c r="AA1027" s="114" t="s">
        <v>87</v>
      </c>
      <c r="AB1027" s="40">
        <f>_xll.qlInterestRateIndexFixingDate($X$21,AC1027)</f>
        <v>46577</v>
      </c>
      <c r="AC1027" s="40">
        <f>_xll.qlCalendarAdvance(calendar,$AC1026,AA1027,,,trigger)</f>
        <v>46581</v>
      </c>
      <c r="AD1027" s="40">
        <f>_xll.qlInterestRateIndexMaturity($X$21,AC1027,)</f>
        <v>46765</v>
      </c>
      <c r="AE1027" s="43" t="e">
        <f>_xll.qlTenorBasisValue(TenorBasis6M,AC1027,_xll.ohTrigger(trigger,$X$36))</f>
        <v>#NUM!</v>
      </c>
      <c r="AF1027" s="82">
        <f t="shared" si="44"/>
        <v>2.1298886867902288E-2</v>
      </c>
      <c r="AG1027" s="82">
        <f>_xll.qlIndexFixing($X$21,$AB1027,TRUE,_xll.ohTrigger(trigger))</f>
        <v>2.1298886867902288E-2</v>
      </c>
      <c r="AH1027" s="43" t="e">
        <f>_xll.qlIndexFixing($X$6,$AB1027,TRUE,trigger)</f>
        <v>#NUM!</v>
      </c>
      <c r="AI1027" s="45" t="e">
        <f t="shared" si="45"/>
        <v>#NUM!</v>
      </c>
    </row>
    <row r="1028" spans="27:35" x14ac:dyDescent="0.2">
      <c r="AA1028" s="114" t="s">
        <v>87</v>
      </c>
      <c r="AB1028" s="40">
        <f>_xll.qlInterestRateIndexFixingDate($X$21,AC1028)</f>
        <v>46584</v>
      </c>
      <c r="AC1028" s="40">
        <f>_xll.qlCalendarAdvance(calendar,$AC1027,AA1028,,,trigger)</f>
        <v>46588</v>
      </c>
      <c r="AD1028" s="40">
        <f>_xll.qlInterestRateIndexMaturity($X$21,AC1028,)</f>
        <v>46772</v>
      </c>
      <c r="AE1028" s="43" t="e">
        <f>_xll.qlTenorBasisValue(TenorBasis6M,AC1028,_xll.ohTrigger(trigger,$X$36))</f>
        <v>#NUM!</v>
      </c>
      <c r="AF1028" s="82">
        <f t="shared" ref="AF1028:AF1091" si="46">AG1028</f>
        <v>2.1305483767627035E-2</v>
      </c>
      <c r="AG1028" s="82">
        <f>_xll.qlIndexFixing($X$21,$AB1028,TRUE,_xll.ohTrigger(trigger))</f>
        <v>2.1305483767627035E-2</v>
      </c>
      <c r="AH1028" s="43" t="e">
        <f>_xll.qlIndexFixing($X$6,$AB1028,TRUE,trigger)</f>
        <v>#NUM!</v>
      </c>
      <c r="AI1028" s="45" t="e">
        <f t="shared" si="45"/>
        <v>#NUM!</v>
      </c>
    </row>
    <row r="1029" spans="27:35" x14ac:dyDescent="0.2">
      <c r="AA1029" s="114" t="s">
        <v>87</v>
      </c>
      <c r="AB1029" s="40">
        <f>_xll.qlInterestRateIndexFixingDate($X$21,AC1029)</f>
        <v>46591</v>
      </c>
      <c r="AC1029" s="40">
        <f>_xll.qlCalendarAdvance(calendar,$AC1028,AA1029,,,trigger)</f>
        <v>46595</v>
      </c>
      <c r="AD1029" s="40">
        <f>_xll.qlInterestRateIndexMaturity($X$21,AC1029,)</f>
        <v>46779</v>
      </c>
      <c r="AE1029" s="43" t="e">
        <f>_xll.qlTenorBasisValue(TenorBasis6M,AC1029,_xll.ohTrigger(trigger,$X$36))</f>
        <v>#NUM!</v>
      </c>
      <c r="AF1029" s="82">
        <f t="shared" si="46"/>
        <v>2.1311971653905686E-2</v>
      </c>
      <c r="AG1029" s="82">
        <f>_xll.qlIndexFixing($X$21,$AB1029,TRUE,_xll.ohTrigger(trigger))</f>
        <v>2.1311971653905686E-2</v>
      </c>
      <c r="AH1029" s="43" t="e">
        <f>_xll.qlIndexFixing($X$6,$AB1029,TRUE,trigger)</f>
        <v>#NUM!</v>
      </c>
      <c r="AI1029" s="45" t="e">
        <f t="shared" si="45"/>
        <v>#NUM!</v>
      </c>
    </row>
    <row r="1030" spans="27:35" x14ac:dyDescent="0.2">
      <c r="AA1030" s="114" t="s">
        <v>87</v>
      </c>
      <c r="AB1030" s="40">
        <f>_xll.qlInterestRateIndexFixingDate($X$21,AC1030)</f>
        <v>46598</v>
      </c>
      <c r="AC1030" s="40">
        <f>_xll.qlCalendarAdvance(calendar,$AC1029,AA1030,,,trigger)</f>
        <v>46602</v>
      </c>
      <c r="AD1030" s="40">
        <f>_xll.qlInterestRateIndexMaturity($X$21,AC1030,)</f>
        <v>46786</v>
      </c>
      <c r="AE1030" s="43" t="e">
        <f>_xll.qlTenorBasisValue(TenorBasis6M,AC1030,_xll.ohTrigger(trigger,$X$36))</f>
        <v>#NUM!</v>
      </c>
      <c r="AF1030" s="82">
        <f t="shared" si="46"/>
        <v>2.1318353145106373E-2</v>
      </c>
      <c r="AG1030" s="82">
        <f>_xll.qlIndexFixing($X$21,$AB1030,TRUE,_xll.ohTrigger(trigger))</f>
        <v>2.1318353145106373E-2</v>
      </c>
      <c r="AH1030" s="43" t="e">
        <f>_xll.qlIndexFixing($X$6,$AB1030,TRUE,trigger)</f>
        <v>#NUM!</v>
      </c>
      <c r="AI1030" s="45" t="e">
        <f t="shared" si="45"/>
        <v>#NUM!</v>
      </c>
    </row>
    <row r="1031" spans="27:35" x14ac:dyDescent="0.2">
      <c r="AA1031" s="114" t="s">
        <v>87</v>
      </c>
      <c r="AB1031" s="40">
        <f>_xll.qlInterestRateIndexFixingDate($X$21,AC1031)</f>
        <v>46605</v>
      </c>
      <c r="AC1031" s="40">
        <f>_xll.qlCalendarAdvance(calendar,$AC1030,AA1031,,,trigger)</f>
        <v>46609</v>
      </c>
      <c r="AD1031" s="40">
        <f>_xll.qlInterestRateIndexMaturity($X$21,AC1031,)</f>
        <v>46793</v>
      </c>
      <c r="AE1031" s="43" t="e">
        <f>_xll.qlTenorBasisValue(TenorBasis6M,AC1031,_xll.ohTrigger(trigger,$X$36))</f>
        <v>#NUM!</v>
      </c>
      <c r="AF1031" s="82">
        <f t="shared" si="46"/>
        <v>2.132463085965066E-2</v>
      </c>
      <c r="AG1031" s="82">
        <f>_xll.qlIndexFixing($X$21,$AB1031,TRUE,_xll.ohTrigger(trigger))</f>
        <v>2.132463085965066E-2</v>
      </c>
      <c r="AH1031" s="43" t="e">
        <f>_xll.qlIndexFixing($X$6,$AB1031,TRUE,trigger)</f>
        <v>#NUM!</v>
      </c>
      <c r="AI1031" s="45" t="e">
        <f t="shared" si="45"/>
        <v>#NUM!</v>
      </c>
    </row>
    <row r="1032" spans="27:35" x14ac:dyDescent="0.2">
      <c r="AA1032" s="114" t="s">
        <v>87</v>
      </c>
      <c r="AB1032" s="40">
        <f>_xll.qlInterestRateIndexFixingDate($X$21,AC1032)</f>
        <v>46612</v>
      </c>
      <c r="AC1032" s="40">
        <f>_xll.qlCalendarAdvance(calendar,$AC1031,AA1032,,,trigger)</f>
        <v>46616</v>
      </c>
      <c r="AD1032" s="40">
        <f>_xll.qlInterestRateIndexMaturity($X$21,AC1032,)</f>
        <v>46800</v>
      </c>
      <c r="AE1032" s="43" t="e">
        <f>_xll.qlTenorBasisValue(TenorBasis6M,AC1032,_xll.ohTrigger(trigger,$X$36))</f>
        <v>#NUM!</v>
      </c>
      <c r="AF1032" s="82">
        <f t="shared" si="46"/>
        <v>2.1330807416007902E-2</v>
      </c>
      <c r="AG1032" s="82">
        <f>_xll.qlIndexFixing($X$21,$AB1032,TRUE,_xll.ohTrigger(trigger))</f>
        <v>2.1330807416007902E-2</v>
      </c>
      <c r="AH1032" s="43" t="e">
        <f>_xll.qlIndexFixing($X$6,$AB1032,TRUE,trigger)</f>
        <v>#NUM!</v>
      </c>
      <c r="AI1032" s="45" t="e">
        <f t="shared" si="45"/>
        <v>#NUM!</v>
      </c>
    </row>
    <row r="1033" spans="27:35" x14ac:dyDescent="0.2">
      <c r="AA1033" s="114" t="s">
        <v>87</v>
      </c>
      <c r="AB1033" s="40">
        <f>_xll.qlInterestRateIndexFixingDate($X$21,AC1033)</f>
        <v>46619</v>
      </c>
      <c r="AC1033" s="40">
        <f>_xll.qlCalendarAdvance(calendar,$AC1032,AA1033,,,trigger)</f>
        <v>46623</v>
      </c>
      <c r="AD1033" s="40">
        <f>_xll.qlInterestRateIndexMaturity($X$21,AC1033,)</f>
        <v>46807</v>
      </c>
      <c r="AE1033" s="43" t="e">
        <f>_xll.qlTenorBasisValue(TenorBasis6M,AC1033,_xll.ohTrigger(trigger,$X$36))</f>
        <v>#NUM!</v>
      </c>
      <c r="AF1033" s="82">
        <f t="shared" si="46"/>
        <v>2.133688543269785E-2</v>
      </c>
      <c r="AG1033" s="82">
        <f>_xll.qlIndexFixing($X$21,$AB1033,TRUE,_xll.ohTrigger(trigger))</f>
        <v>2.133688543269785E-2</v>
      </c>
      <c r="AH1033" s="43" t="e">
        <f>_xll.qlIndexFixing($X$6,$AB1033,TRUE,trigger)</f>
        <v>#NUM!</v>
      </c>
      <c r="AI1033" s="45" t="e">
        <f t="shared" si="45"/>
        <v>#NUM!</v>
      </c>
    </row>
    <row r="1034" spans="27:35" x14ac:dyDescent="0.2">
      <c r="AA1034" s="114" t="s">
        <v>87</v>
      </c>
      <c r="AB1034" s="40">
        <f>_xll.qlInterestRateIndexFixingDate($X$21,AC1034)</f>
        <v>46626</v>
      </c>
      <c r="AC1034" s="40">
        <f>_xll.qlCalendarAdvance(calendar,$AC1033,AA1034,,,trigger)</f>
        <v>46630</v>
      </c>
      <c r="AD1034" s="40">
        <f>_xll.qlInterestRateIndexMaturity($X$21,AC1034,)</f>
        <v>46812</v>
      </c>
      <c r="AE1034" s="43" t="e">
        <f>_xll.qlTenorBasisValue(TenorBasis6M,AC1034,_xll.ohTrigger(trigger,$X$36))</f>
        <v>#NUM!</v>
      </c>
      <c r="AF1034" s="82">
        <f t="shared" si="46"/>
        <v>2.1340812271360112E-2</v>
      </c>
      <c r="AG1034" s="82">
        <f>_xll.qlIndexFixing($X$21,$AB1034,TRUE,_xll.ohTrigger(trigger))</f>
        <v>2.1340812271360112E-2</v>
      </c>
      <c r="AH1034" s="43" t="e">
        <f>_xll.qlIndexFixing($X$6,$AB1034,TRUE,trigger)</f>
        <v>#NUM!</v>
      </c>
      <c r="AI1034" s="45" t="e">
        <f t="shared" si="45"/>
        <v>#NUM!</v>
      </c>
    </row>
    <row r="1035" spans="27:35" x14ac:dyDescent="0.2">
      <c r="AA1035" s="114" t="s">
        <v>87</v>
      </c>
      <c r="AB1035" s="40">
        <f>_xll.qlInterestRateIndexFixingDate($X$21,AC1035)</f>
        <v>46633</v>
      </c>
      <c r="AC1035" s="40">
        <f>_xll.qlCalendarAdvance(calendar,$AC1034,AA1035,,,trigger)</f>
        <v>46637</v>
      </c>
      <c r="AD1035" s="40">
        <f>_xll.qlInterestRateIndexMaturity($X$21,AC1035,)</f>
        <v>46819</v>
      </c>
      <c r="AE1035" s="43" t="e">
        <f>_xll.qlTenorBasisValue(TenorBasis6M,AC1035,_xll.ohTrigger(trigger,$X$36))</f>
        <v>#NUM!</v>
      </c>
      <c r="AF1035" s="82">
        <f t="shared" si="46"/>
        <v>2.1346712154559244E-2</v>
      </c>
      <c r="AG1035" s="82">
        <f>_xll.qlIndexFixing($X$21,$AB1035,TRUE,_xll.ohTrigger(trigger))</f>
        <v>2.1346712154559244E-2</v>
      </c>
      <c r="AH1035" s="43" t="e">
        <f>_xll.qlIndexFixing($X$6,$AB1035,TRUE,trigger)</f>
        <v>#NUM!</v>
      </c>
      <c r="AI1035" s="45" t="e">
        <f t="shared" si="45"/>
        <v>#NUM!</v>
      </c>
    </row>
    <row r="1036" spans="27:35" x14ac:dyDescent="0.2">
      <c r="AA1036" s="114" t="s">
        <v>87</v>
      </c>
      <c r="AB1036" s="40">
        <f>_xll.qlInterestRateIndexFixingDate($X$21,AC1036)</f>
        <v>46640</v>
      </c>
      <c r="AC1036" s="40">
        <f>_xll.qlCalendarAdvance(calendar,$AC1035,AA1036,,,trigger)</f>
        <v>46644</v>
      </c>
      <c r="AD1036" s="40">
        <f>_xll.qlInterestRateIndexMaturity($X$21,AC1036,)</f>
        <v>46826</v>
      </c>
      <c r="AE1036" s="43" t="e">
        <f>_xll.qlTenorBasisValue(TenorBasis6M,AC1036,_xll.ohTrigger(trigger,$X$36))</f>
        <v>#NUM!</v>
      </c>
      <c r="AF1036" s="82">
        <f t="shared" si="46"/>
        <v>2.1352521253521543E-2</v>
      </c>
      <c r="AG1036" s="82">
        <f>_xll.qlIndexFixing($X$21,$AB1036,TRUE,_xll.ohTrigger(trigger))</f>
        <v>2.1352521253521543E-2</v>
      </c>
      <c r="AH1036" s="43" t="e">
        <f>_xll.qlIndexFixing($X$6,$AB1036,TRUE,trigger)</f>
        <v>#NUM!</v>
      </c>
      <c r="AI1036" s="45" t="e">
        <f t="shared" si="45"/>
        <v>#NUM!</v>
      </c>
    </row>
    <row r="1037" spans="27:35" x14ac:dyDescent="0.2">
      <c r="AA1037" s="114" t="s">
        <v>87</v>
      </c>
      <c r="AB1037" s="40">
        <f>_xll.qlInterestRateIndexFixingDate($X$21,AC1037)</f>
        <v>46647</v>
      </c>
      <c r="AC1037" s="40">
        <f>_xll.qlCalendarAdvance(calendar,$AC1036,AA1037,,,trigger)</f>
        <v>46651</v>
      </c>
      <c r="AD1037" s="40">
        <f>_xll.qlInterestRateIndexMaturity($X$21,AC1037,)</f>
        <v>46833</v>
      </c>
      <c r="AE1037" s="43" t="e">
        <f>_xll.qlTenorBasisValue(TenorBasis6M,AC1037,_xll.ohTrigger(trigger,$X$36))</f>
        <v>#NUM!</v>
      </c>
      <c r="AF1037" s="82">
        <f t="shared" si="46"/>
        <v>2.1358242215424875E-2</v>
      </c>
      <c r="AG1037" s="82">
        <f>_xll.qlIndexFixing($X$21,$AB1037,TRUE,_xll.ohTrigger(trigger))</f>
        <v>2.1358242215424875E-2</v>
      </c>
      <c r="AH1037" s="43" t="e">
        <f>_xll.qlIndexFixing($X$6,$AB1037,TRUE,trigger)</f>
        <v>#NUM!</v>
      </c>
      <c r="AI1037" s="45" t="e">
        <f t="shared" si="45"/>
        <v>#NUM!</v>
      </c>
    </row>
    <row r="1038" spans="27:35" x14ac:dyDescent="0.2">
      <c r="AA1038" s="114" t="s">
        <v>87</v>
      </c>
      <c r="AB1038" s="40">
        <f>_xll.qlInterestRateIndexFixingDate($X$21,AC1038)</f>
        <v>46654</v>
      </c>
      <c r="AC1038" s="40">
        <f>_xll.qlCalendarAdvance(calendar,$AC1037,AA1038,,,trigger)</f>
        <v>46658</v>
      </c>
      <c r="AD1038" s="40">
        <f>_xll.qlInterestRateIndexMaturity($X$21,AC1038,)</f>
        <v>46840</v>
      </c>
      <c r="AE1038" s="43" t="e">
        <f>_xll.qlTenorBasisValue(TenorBasis6M,AC1038,_xll.ohTrigger(trigger,$X$36))</f>
        <v>#NUM!</v>
      </c>
      <c r="AF1038" s="82">
        <f t="shared" si="46"/>
        <v>2.1363877687490582E-2</v>
      </c>
      <c r="AG1038" s="82">
        <f>_xll.qlIndexFixing($X$21,$AB1038,TRUE,_xll.ohTrigger(trigger))</f>
        <v>2.1363877687490582E-2</v>
      </c>
      <c r="AH1038" s="43" t="e">
        <f>_xll.qlIndexFixing($X$6,$AB1038,TRUE,trigger)</f>
        <v>#NUM!</v>
      </c>
      <c r="AI1038" s="45" t="e">
        <f t="shared" si="45"/>
        <v>#NUM!</v>
      </c>
    </row>
    <row r="1039" spans="27:35" x14ac:dyDescent="0.2">
      <c r="AA1039" s="114" t="s">
        <v>87</v>
      </c>
      <c r="AB1039" s="40">
        <f>_xll.qlInterestRateIndexFixingDate($X$21,AC1039)</f>
        <v>46661</v>
      </c>
      <c r="AC1039" s="40">
        <f>_xll.qlCalendarAdvance(calendar,$AC1038,AA1039,,,trigger)</f>
        <v>46665</v>
      </c>
      <c r="AD1039" s="40">
        <f>_xll.qlInterestRateIndexMaturity($X$21,AC1039,)</f>
        <v>46848</v>
      </c>
      <c r="AE1039" s="43" t="e">
        <f>_xll.qlTenorBasisValue(TenorBasis6M,AC1039,_xll.ohTrigger(trigger,$X$36))</f>
        <v>#NUM!</v>
      </c>
      <c r="AF1039" s="82">
        <f t="shared" si="46"/>
        <v>2.1370430818436384E-2</v>
      </c>
      <c r="AG1039" s="82">
        <f>_xll.qlIndexFixing($X$21,$AB1039,TRUE,_xll.ohTrigger(trigger))</f>
        <v>2.1370430818436384E-2</v>
      </c>
      <c r="AH1039" s="43" t="e">
        <f>_xll.qlIndexFixing($X$6,$AB1039,TRUE,trigger)</f>
        <v>#NUM!</v>
      </c>
      <c r="AI1039" s="45" t="e">
        <f t="shared" si="45"/>
        <v>#NUM!</v>
      </c>
    </row>
    <row r="1040" spans="27:35" x14ac:dyDescent="0.2">
      <c r="AA1040" s="114" t="s">
        <v>87</v>
      </c>
      <c r="AB1040" s="40">
        <f>_xll.qlInterestRateIndexFixingDate($X$21,AC1040)</f>
        <v>46668</v>
      </c>
      <c r="AC1040" s="40">
        <f>_xll.qlCalendarAdvance(calendar,$AC1039,AA1040,,,trigger)</f>
        <v>46672</v>
      </c>
      <c r="AD1040" s="40">
        <f>_xll.qlInterestRateIndexMaturity($X$21,AC1040,)</f>
        <v>46855</v>
      </c>
      <c r="AE1040" s="43" t="e">
        <f>_xll.qlTenorBasisValue(TenorBasis6M,AC1040,_xll.ohTrigger(trigger,$X$36))</f>
        <v>#NUM!</v>
      </c>
      <c r="AF1040" s="82">
        <f t="shared" si="46"/>
        <v>2.1375897162584423E-2</v>
      </c>
      <c r="AG1040" s="82">
        <f>_xll.qlIndexFixing($X$21,$AB1040,TRUE,_xll.ohTrigger(trigger))</f>
        <v>2.1375897162584423E-2</v>
      </c>
      <c r="AH1040" s="43" t="e">
        <f>_xll.qlIndexFixing($X$6,$AB1040,TRUE,trigger)</f>
        <v>#NUM!</v>
      </c>
      <c r="AI1040" s="45" t="e">
        <f t="shared" si="45"/>
        <v>#NUM!</v>
      </c>
    </row>
    <row r="1041" spans="27:35" x14ac:dyDescent="0.2">
      <c r="AA1041" s="114" t="s">
        <v>87</v>
      </c>
      <c r="AB1041" s="40">
        <f>_xll.qlInterestRateIndexFixingDate($X$21,AC1041)</f>
        <v>46675</v>
      </c>
      <c r="AC1041" s="40">
        <f>_xll.qlCalendarAdvance(calendar,$AC1040,AA1041,,,trigger)</f>
        <v>46679</v>
      </c>
      <c r="AD1041" s="40">
        <f>_xll.qlInterestRateIndexMaturity($X$21,AC1041,)</f>
        <v>46862</v>
      </c>
      <c r="AE1041" s="43" t="e">
        <f>_xll.qlTenorBasisValue(TenorBasis6M,AC1041,_xll.ohTrigger(trigger,$X$36))</f>
        <v>#NUM!</v>
      </c>
      <c r="AF1041" s="82">
        <f t="shared" si="46"/>
        <v>2.1381282927786106E-2</v>
      </c>
      <c r="AG1041" s="82">
        <f>_xll.qlIndexFixing($X$21,$AB1041,TRUE,_xll.ohTrigger(trigger))</f>
        <v>2.1381282927786106E-2</v>
      </c>
      <c r="AH1041" s="43" t="e">
        <f>_xll.qlIndexFixing($X$6,$AB1041,TRUE,trigger)</f>
        <v>#NUM!</v>
      </c>
      <c r="AI1041" s="45" t="e">
        <f t="shared" si="45"/>
        <v>#NUM!</v>
      </c>
    </row>
    <row r="1042" spans="27:35" x14ac:dyDescent="0.2">
      <c r="AA1042" s="114" t="s">
        <v>87</v>
      </c>
      <c r="AB1042" s="40">
        <f>_xll.qlInterestRateIndexFixingDate($X$21,AC1042)</f>
        <v>46682</v>
      </c>
      <c r="AC1042" s="40">
        <f>_xll.qlCalendarAdvance(calendar,$AC1041,AA1042,,,trigger)</f>
        <v>46686</v>
      </c>
      <c r="AD1042" s="40">
        <f>_xll.qlInterestRateIndexMaturity($X$21,AC1042,)</f>
        <v>46869</v>
      </c>
      <c r="AE1042" s="43" t="e">
        <f>_xll.qlTenorBasisValue(TenorBasis6M,AC1042,_xll.ohTrigger(trigger,$X$36))</f>
        <v>#NUM!</v>
      </c>
      <c r="AF1042" s="82">
        <f t="shared" si="46"/>
        <v>2.1386588113386222E-2</v>
      </c>
      <c r="AG1042" s="82">
        <f>_xll.qlIndexFixing($X$21,$AB1042,TRUE,_xll.ohTrigger(trigger))</f>
        <v>2.1386588113386222E-2</v>
      </c>
      <c r="AH1042" s="43" t="e">
        <f>_xll.qlIndexFixing($X$6,$AB1042,TRUE,trigger)</f>
        <v>#NUM!</v>
      </c>
      <c r="AI1042" s="45" t="e">
        <f t="shared" si="45"/>
        <v>#NUM!</v>
      </c>
    </row>
    <row r="1043" spans="27:35" x14ac:dyDescent="0.2">
      <c r="AA1043" s="114" t="s">
        <v>87</v>
      </c>
      <c r="AB1043" s="40">
        <f>_xll.qlInterestRateIndexFixingDate($X$21,AC1043)</f>
        <v>46689</v>
      </c>
      <c r="AC1043" s="40">
        <f>_xll.qlCalendarAdvance(calendar,$AC1042,AA1043,,,trigger)</f>
        <v>46693</v>
      </c>
      <c r="AD1043" s="40">
        <f>_xll.qlInterestRateIndexMaturity($X$21,AC1043,)</f>
        <v>46875</v>
      </c>
      <c r="AE1043" s="43" t="e">
        <f>_xll.qlTenorBasisValue(TenorBasis6M,AC1043,_xll.ohTrigger(trigger,$X$36))</f>
        <v>#NUM!</v>
      </c>
      <c r="AF1043" s="82">
        <f t="shared" si="46"/>
        <v>2.1390833974637195E-2</v>
      </c>
      <c r="AG1043" s="82">
        <f>_xll.qlIndexFixing($X$21,$AB1043,TRUE,_xll.ohTrigger(trigger))</f>
        <v>2.1390833974637195E-2</v>
      </c>
      <c r="AH1043" s="43" t="e">
        <f>_xll.qlIndexFixing($X$6,$AB1043,TRUE,trigger)</f>
        <v>#NUM!</v>
      </c>
      <c r="AI1043" s="45" t="e">
        <f t="shared" si="45"/>
        <v>#NUM!</v>
      </c>
    </row>
    <row r="1044" spans="27:35" x14ac:dyDescent="0.2">
      <c r="AA1044" s="114" t="s">
        <v>87</v>
      </c>
      <c r="AB1044" s="40">
        <f>_xll.qlInterestRateIndexFixingDate($X$21,AC1044)</f>
        <v>46696</v>
      </c>
      <c r="AC1044" s="40">
        <f>_xll.qlCalendarAdvance(calendar,$AC1043,AA1044,,,trigger)</f>
        <v>46700</v>
      </c>
      <c r="AD1044" s="40">
        <f>_xll.qlInterestRateIndexMaturity($X$21,AC1044,)</f>
        <v>46882</v>
      </c>
      <c r="AE1044" s="43" t="e">
        <f>_xll.qlTenorBasisValue(TenorBasis6M,AC1044,_xll.ohTrigger(trigger,$X$36))</f>
        <v>#NUM!</v>
      </c>
      <c r="AF1044" s="82">
        <f t="shared" si="46"/>
        <v>2.1395983450593171E-2</v>
      </c>
      <c r="AG1044" s="82">
        <f>_xll.qlIndexFixing($X$21,$AB1044,TRUE,_xll.ohTrigger(trigger))</f>
        <v>2.1395983450593171E-2</v>
      </c>
      <c r="AH1044" s="43" t="e">
        <f>_xll.qlIndexFixing($X$6,$AB1044,TRUE,trigger)</f>
        <v>#NUM!</v>
      </c>
      <c r="AI1044" s="45" t="e">
        <f t="shared" si="45"/>
        <v>#NUM!</v>
      </c>
    </row>
    <row r="1045" spans="27:35" x14ac:dyDescent="0.2">
      <c r="AA1045" s="114" t="s">
        <v>87</v>
      </c>
      <c r="AB1045" s="40">
        <f>_xll.qlInterestRateIndexFixingDate($X$21,AC1045)</f>
        <v>46703</v>
      </c>
      <c r="AC1045" s="40">
        <f>_xll.qlCalendarAdvance(calendar,$AC1044,AA1045,,,trigger)</f>
        <v>46707</v>
      </c>
      <c r="AD1045" s="40">
        <f>_xll.qlInterestRateIndexMaturity($X$21,AC1045,)</f>
        <v>46889</v>
      </c>
      <c r="AE1045" s="43" t="e">
        <f>_xll.qlTenorBasisValue(TenorBasis6M,AC1045,_xll.ohTrigger(trigger,$X$36))</f>
        <v>#NUM!</v>
      </c>
      <c r="AF1045" s="82">
        <f t="shared" si="46"/>
        <v>2.1401052349778397E-2</v>
      </c>
      <c r="AG1045" s="82">
        <f>_xll.qlIndexFixing($X$21,$AB1045,TRUE,_xll.ohTrigger(trigger))</f>
        <v>2.1401052349778397E-2</v>
      </c>
      <c r="AH1045" s="43" t="e">
        <f>_xll.qlIndexFixing($X$6,$AB1045,TRUE,trigger)</f>
        <v>#NUM!</v>
      </c>
      <c r="AI1045" s="45" t="e">
        <f t="shared" si="45"/>
        <v>#NUM!</v>
      </c>
    </row>
    <row r="1046" spans="27:35" x14ac:dyDescent="0.2">
      <c r="AA1046" s="114" t="s">
        <v>87</v>
      </c>
      <c r="AB1046" s="40">
        <f>_xll.qlInterestRateIndexFixingDate($X$21,AC1046)</f>
        <v>46710</v>
      </c>
      <c r="AC1046" s="40">
        <f>_xll.qlCalendarAdvance(calendar,$AC1045,AA1046,,,trigger)</f>
        <v>46714</v>
      </c>
      <c r="AD1046" s="40">
        <f>_xll.qlInterestRateIndexMaturity($X$21,AC1046,)</f>
        <v>46896</v>
      </c>
      <c r="AE1046" s="43" t="e">
        <f>_xll.qlTenorBasisValue(TenorBasis6M,AC1046,_xll.ohTrigger(trigger,$X$36))</f>
        <v>#NUM!</v>
      </c>
      <c r="AF1046" s="82">
        <f t="shared" si="46"/>
        <v>2.1406040671578856E-2</v>
      </c>
      <c r="AG1046" s="82">
        <f>_xll.qlIndexFixing($X$21,$AB1046,TRUE,_xll.ohTrigger(trigger))</f>
        <v>2.1406040671578856E-2</v>
      </c>
      <c r="AH1046" s="43" t="e">
        <f>_xll.qlIndexFixing($X$6,$AB1046,TRUE,trigger)</f>
        <v>#NUM!</v>
      </c>
      <c r="AI1046" s="45" t="e">
        <f t="shared" si="45"/>
        <v>#NUM!</v>
      </c>
    </row>
    <row r="1047" spans="27:35" x14ac:dyDescent="0.2">
      <c r="AA1047" s="114" t="s">
        <v>87</v>
      </c>
      <c r="AB1047" s="40">
        <f>_xll.qlInterestRateIndexFixingDate($X$21,AC1047)</f>
        <v>46717</v>
      </c>
      <c r="AC1047" s="40">
        <f>_xll.qlCalendarAdvance(calendar,$AC1046,AA1047,,,trigger)</f>
        <v>46721</v>
      </c>
      <c r="AD1047" s="40">
        <f>_xll.qlInterestRateIndexMaturity($X$21,AC1047,)</f>
        <v>46904</v>
      </c>
      <c r="AE1047" s="43" t="e">
        <f>_xll.qlTenorBasisValue(TenorBasis6M,AC1047,_xll.ohTrigger(trigger,$X$36))</f>
        <v>#NUM!</v>
      </c>
      <c r="AF1047" s="82">
        <f t="shared" si="46"/>
        <v>2.1411905325140573E-2</v>
      </c>
      <c r="AG1047" s="82">
        <f>_xll.qlIndexFixing($X$21,$AB1047,TRUE,_xll.ohTrigger(trigger))</f>
        <v>2.1411905325140573E-2</v>
      </c>
      <c r="AH1047" s="43" t="e">
        <f>_xll.qlIndexFixing($X$6,$AB1047,TRUE,trigger)</f>
        <v>#NUM!</v>
      </c>
      <c r="AI1047" s="45" t="e">
        <f t="shared" si="45"/>
        <v>#NUM!</v>
      </c>
    </row>
    <row r="1048" spans="27:35" x14ac:dyDescent="0.2">
      <c r="AA1048" s="114" t="s">
        <v>87</v>
      </c>
      <c r="AB1048" s="40">
        <f>_xll.qlInterestRateIndexFixingDate($X$21,AC1048)</f>
        <v>46724</v>
      </c>
      <c r="AC1048" s="40">
        <f>_xll.qlCalendarAdvance(calendar,$AC1047,AA1048,,,trigger)</f>
        <v>46728</v>
      </c>
      <c r="AD1048" s="40">
        <f>_xll.qlInterestRateIndexMaturity($X$21,AC1048,)</f>
        <v>46911</v>
      </c>
      <c r="AE1048" s="43" t="e">
        <f>_xll.qlTenorBasisValue(TenorBasis6M,AC1048,_xll.ohTrigger(trigger,$X$36))</f>
        <v>#NUM!</v>
      </c>
      <c r="AF1048" s="82">
        <f t="shared" si="46"/>
        <v>2.1416727019932639E-2</v>
      </c>
      <c r="AG1048" s="82">
        <f>_xll.qlIndexFixing($X$21,$AB1048,TRUE,_xll.ohTrigger(trigger))</f>
        <v>2.1416727019932639E-2</v>
      </c>
      <c r="AH1048" s="43" t="e">
        <f>_xll.qlIndexFixing($X$6,$AB1048,TRUE,trigger)</f>
        <v>#NUM!</v>
      </c>
      <c r="AI1048" s="45" t="e">
        <f t="shared" si="45"/>
        <v>#NUM!</v>
      </c>
    </row>
    <row r="1049" spans="27:35" x14ac:dyDescent="0.2">
      <c r="AA1049" s="114" t="s">
        <v>87</v>
      </c>
      <c r="AB1049" s="40">
        <f>_xll.qlInterestRateIndexFixingDate($X$21,AC1049)</f>
        <v>46731</v>
      </c>
      <c r="AC1049" s="40">
        <f>_xll.qlCalendarAdvance(calendar,$AC1048,AA1049,,,trigger)</f>
        <v>46735</v>
      </c>
      <c r="AD1049" s="40">
        <f>_xll.qlInterestRateIndexMaturity($X$21,AC1049,)</f>
        <v>46918</v>
      </c>
      <c r="AE1049" s="43" t="e">
        <f>_xll.qlTenorBasisValue(TenorBasis6M,AC1049,_xll.ohTrigger(trigger,$X$36))</f>
        <v>#NUM!</v>
      </c>
      <c r="AF1049" s="82">
        <f t="shared" si="46"/>
        <v>2.1421468130814889E-2</v>
      </c>
      <c r="AG1049" s="82">
        <f>_xll.qlIndexFixing($X$21,$AB1049,TRUE,_xll.ohTrigger(trigger))</f>
        <v>2.1421468130814889E-2</v>
      </c>
      <c r="AH1049" s="43" t="e">
        <f>_xll.qlIndexFixing($X$6,$AB1049,TRUE,trigger)</f>
        <v>#NUM!</v>
      </c>
      <c r="AI1049" s="45" t="e">
        <f t="shared" si="45"/>
        <v>#NUM!</v>
      </c>
    </row>
    <row r="1050" spans="27:35" x14ac:dyDescent="0.2">
      <c r="AA1050" s="114" t="s">
        <v>87</v>
      </c>
      <c r="AB1050" s="40">
        <f>_xll.qlInterestRateIndexFixingDate($X$21,AC1050)</f>
        <v>46738</v>
      </c>
      <c r="AC1050" s="40">
        <f>_xll.qlCalendarAdvance(calendar,$AC1049,AA1050,,,trigger)</f>
        <v>46742</v>
      </c>
      <c r="AD1050" s="40">
        <f>_xll.qlInterestRateIndexMaturity($X$21,AC1050,)</f>
        <v>46925</v>
      </c>
      <c r="AE1050" s="43" t="e">
        <f>_xll.qlTenorBasisValue(TenorBasis6M,AC1050,_xll.ohTrigger(trigger,$X$36))</f>
        <v>#NUM!</v>
      </c>
      <c r="AF1050" s="82">
        <f t="shared" si="46"/>
        <v>2.1426128657209859E-2</v>
      </c>
      <c r="AG1050" s="82">
        <f>_xll.qlIndexFixing($X$21,$AB1050,TRUE,_xll.ohTrigger(trigger))</f>
        <v>2.1426128657209859E-2</v>
      </c>
      <c r="AH1050" s="43" t="e">
        <f>_xll.qlIndexFixing($X$6,$AB1050,TRUE,trigger)</f>
        <v>#NUM!</v>
      </c>
      <c r="AI1050" s="45" t="e">
        <f t="shared" si="45"/>
        <v>#NUM!</v>
      </c>
    </row>
    <row r="1051" spans="27:35" x14ac:dyDescent="0.2">
      <c r="AA1051" s="114" t="s">
        <v>87</v>
      </c>
      <c r="AB1051" s="40">
        <f>_xll.qlInterestRateIndexFixingDate($X$21,AC1051)</f>
        <v>46745</v>
      </c>
      <c r="AC1051" s="40">
        <f>_xll.qlCalendarAdvance(calendar,$AC1050,AA1051,,,trigger)</f>
        <v>46749</v>
      </c>
      <c r="AD1051" s="40">
        <f>_xll.qlInterestRateIndexMaturity($X$21,AC1051,)</f>
        <v>46932</v>
      </c>
      <c r="AE1051" s="43" t="e">
        <f>_xll.qlTenorBasisValue(TenorBasis6M,AC1051,_xll.ohTrigger(trigger,$X$36))</f>
        <v>#NUM!</v>
      </c>
      <c r="AF1051" s="82">
        <f t="shared" si="46"/>
        <v>2.1430708598551881E-2</v>
      </c>
      <c r="AG1051" s="82">
        <f>_xll.qlIndexFixing($X$21,$AB1051,TRUE,_xll.ohTrigger(trigger))</f>
        <v>2.1430708598551881E-2</v>
      </c>
      <c r="AH1051" s="43" t="e">
        <f>_xll.qlIndexFixing($X$6,$AB1051,TRUE,trigger)</f>
        <v>#NUM!</v>
      </c>
      <c r="AI1051" s="45" t="e">
        <f t="shared" si="45"/>
        <v>#NUM!</v>
      </c>
    </row>
    <row r="1052" spans="27:35" x14ac:dyDescent="0.2">
      <c r="AA1052" s="114" t="s">
        <v>87</v>
      </c>
      <c r="AB1052" s="40">
        <f>_xll.qlInterestRateIndexFixingDate($X$21,AC1052)</f>
        <v>46752</v>
      </c>
      <c r="AC1052" s="40">
        <f>_xll.qlCalendarAdvance(calendar,$AC1051,AA1052,,,trigger)</f>
        <v>46756</v>
      </c>
      <c r="AD1052" s="40">
        <f>_xll.qlInterestRateIndexMaturity($X$21,AC1052,)</f>
        <v>46938</v>
      </c>
      <c r="AE1052" s="43" t="e">
        <f>_xll.qlTenorBasisValue(TenorBasis6M,AC1052,_xll.ohTrigger(trigger,$X$36))</f>
        <v>#NUM!</v>
      </c>
      <c r="AF1052" s="82">
        <f t="shared" si="46"/>
        <v>2.1434278444209795E-2</v>
      </c>
      <c r="AG1052" s="82">
        <f>_xll.qlIndexFixing($X$21,$AB1052,TRUE,_xll.ohTrigger(trigger))</f>
        <v>2.1434278444209795E-2</v>
      </c>
      <c r="AH1052" s="43" t="e">
        <f>_xll.qlIndexFixing($X$6,$AB1052,TRUE,trigger)</f>
        <v>#NUM!</v>
      </c>
      <c r="AI1052" s="45" t="e">
        <f t="shared" si="45"/>
        <v>#NUM!</v>
      </c>
    </row>
    <row r="1053" spans="27:35" x14ac:dyDescent="0.2">
      <c r="AA1053" s="114" t="s">
        <v>87</v>
      </c>
      <c r="AB1053" s="40">
        <f>_xll.qlInterestRateIndexFixingDate($X$21,AC1053)</f>
        <v>46759</v>
      </c>
      <c r="AC1053" s="40">
        <f>_xll.qlCalendarAdvance(calendar,$AC1052,AA1053,,,trigger)</f>
        <v>46763</v>
      </c>
      <c r="AD1053" s="40">
        <f>_xll.qlInterestRateIndexMaturity($X$21,AC1053,)</f>
        <v>46945</v>
      </c>
      <c r="AE1053" s="43" t="e">
        <f>_xll.qlTenorBasisValue(TenorBasis6M,AC1053,_xll.ohTrigger(trigger,$X$36))</f>
        <v>#NUM!</v>
      </c>
      <c r="AF1053" s="82">
        <f t="shared" si="46"/>
        <v>2.1438702707975248E-2</v>
      </c>
      <c r="AG1053" s="82">
        <f>_xll.qlIndexFixing($X$21,$AB1053,TRUE,_xll.ohTrigger(trigger))</f>
        <v>2.1438702707975248E-2</v>
      </c>
      <c r="AH1053" s="43" t="e">
        <f>_xll.qlIndexFixing($X$6,$AB1053,TRUE,trigger)</f>
        <v>#NUM!</v>
      </c>
      <c r="AI1053" s="45" t="e">
        <f t="shared" si="45"/>
        <v>#NUM!</v>
      </c>
    </row>
    <row r="1054" spans="27:35" x14ac:dyDescent="0.2">
      <c r="AA1054" s="114" t="s">
        <v>87</v>
      </c>
      <c r="AB1054" s="40">
        <f>_xll.qlInterestRateIndexFixingDate($X$21,AC1054)</f>
        <v>46766</v>
      </c>
      <c r="AC1054" s="40">
        <f>_xll.qlCalendarAdvance(calendar,$AC1053,AA1054,,,trigger)</f>
        <v>46770</v>
      </c>
      <c r="AD1054" s="40">
        <f>_xll.qlInterestRateIndexMaturity($X$21,AC1054,)</f>
        <v>46952</v>
      </c>
      <c r="AE1054" s="43" t="e">
        <f>_xll.qlTenorBasisValue(TenorBasis6M,AC1054,_xll.ohTrigger(trigger,$X$36))</f>
        <v>#NUM!</v>
      </c>
      <c r="AF1054" s="82">
        <f t="shared" si="46"/>
        <v>2.1443046389803537E-2</v>
      </c>
      <c r="AG1054" s="82">
        <f>_xll.qlIndexFixing($X$21,$AB1054,TRUE,_xll.ohTrigger(trigger))</f>
        <v>2.1443046389803537E-2</v>
      </c>
      <c r="AH1054" s="43" t="e">
        <f>_xll.qlIndexFixing($X$6,$AB1054,TRUE,trigger)</f>
        <v>#NUM!</v>
      </c>
      <c r="AI1054" s="45" t="e">
        <f t="shared" si="45"/>
        <v>#NUM!</v>
      </c>
    </row>
    <row r="1055" spans="27:35" x14ac:dyDescent="0.2">
      <c r="AA1055" s="114" t="s">
        <v>87</v>
      </c>
      <c r="AB1055" s="40">
        <f>_xll.qlInterestRateIndexFixingDate($X$21,AC1055)</f>
        <v>46773</v>
      </c>
      <c r="AC1055" s="40">
        <f>_xll.qlCalendarAdvance(calendar,$AC1054,AA1055,,,trigger)</f>
        <v>46777</v>
      </c>
      <c r="AD1055" s="40">
        <f>_xll.qlInterestRateIndexMaturity($X$21,AC1055,)</f>
        <v>46959</v>
      </c>
      <c r="AE1055" s="43" t="e">
        <f>_xll.qlTenorBasisValue(TenorBasis6M,AC1055,_xll.ohTrigger(trigger,$X$36))</f>
        <v>#NUM!</v>
      </c>
      <c r="AF1055" s="82">
        <f t="shared" si="46"/>
        <v>2.1447309489169807E-2</v>
      </c>
      <c r="AG1055" s="82">
        <f>_xll.qlIndexFixing($X$21,$AB1055,TRUE,_xll.ohTrigger(trigger))</f>
        <v>2.1447309489169807E-2</v>
      </c>
      <c r="AH1055" s="43" t="e">
        <f>_xll.qlIndexFixing($X$6,$AB1055,TRUE,trigger)</f>
        <v>#NUM!</v>
      </c>
      <c r="AI1055" s="45" t="e">
        <f t="shared" si="45"/>
        <v>#NUM!</v>
      </c>
    </row>
    <row r="1056" spans="27:35" x14ac:dyDescent="0.2">
      <c r="AA1056" s="114" t="s">
        <v>87</v>
      </c>
      <c r="AB1056" s="40">
        <f>_xll.qlInterestRateIndexFixingDate($X$21,AC1056)</f>
        <v>46780</v>
      </c>
      <c r="AC1056" s="40">
        <f>_xll.qlCalendarAdvance(calendar,$AC1055,AA1056,,,trigger)</f>
        <v>46784</v>
      </c>
      <c r="AD1056" s="40">
        <f>_xll.qlInterestRateIndexMaturity($X$21,AC1056,)</f>
        <v>46966</v>
      </c>
      <c r="AE1056" s="43" t="e">
        <f>_xll.qlTenorBasisValue(TenorBasis6M,AC1056,_xll.ohTrigger(trigger,$X$36))</f>
        <v>#NUM!</v>
      </c>
      <c r="AF1056" s="82">
        <f t="shared" si="46"/>
        <v>2.1451492005558417E-2</v>
      </c>
      <c r="AG1056" s="82">
        <f>_xll.qlIndexFixing($X$21,$AB1056,TRUE,_xll.ohTrigger(trigger))</f>
        <v>2.1451492005558417E-2</v>
      </c>
      <c r="AH1056" s="43" t="e">
        <f>_xll.qlIndexFixing($X$6,$AB1056,TRUE,trigger)</f>
        <v>#NUM!</v>
      </c>
      <c r="AI1056" s="45" t="e">
        <f t="shared" si="45"/>
        <v>#NUM!</v>
      </c>
    </row>
    <row r="1057" spans="27:35" x14ac:dyDescent="0.2">
      <c r="AA1057" s="114" t="s">
        <v>87</v>
      </c>
      <c r="AB1057" s="40">
        <f>_xll.qlInterestRateIndexFixingDate($X$21,AC1057)</f>
        <v>46787</v>
      </c>
      <c r="AC1057" s="40">
        <f>_xll.qlCalendarAdvance(calendar,$AC1056,AA1057,,,trigger)</f>
        <v>46791</v>
      </c>
      <c r="AD1057" s="40">
        <f>_xll.qlInterestRateIndexMaturity($X$21,AC1057,)</f>
        <v>46973</v>
      </c>
      <c r="AE1057" s="43" t="e">
        <f>_xll.qlTenorBasisValue(TenorBasis6M,AC1057,_xll.ohTrigger(trigger,$X$36))</f>
        <v>#NUM!</v>
      </c>
      <c r="AF1057" s="82">
        <f t="shared" si="46"/>
        <v>2.1455593938462972E-2</v>
      </c>
      <c r="AG1057" s="82">
        <f>_xll.qlIndexFixing($X$21,$AB1057,TRUE,_xll.ohTrigger(trigger))</f>
        <v>2.1455593938462972E-2</v>
      </c>
      <c r="AH1057" s="43" t="e">
        <f>_xll.qlIndexFixing($X$6,$AB1057,TRUE,trigger)</f>
        <v>#NUM!</v>
      </c>
      <c r="AI1057" s="45" t="e">
        <f t="shared" si="45"/>
        <v>#NUM!</v>
      </c>
    </row>
    <row r="1058" spans="27:35" x14ac:dyDescent="0.2">
      <c r="AA1058" s="114" t="s">
        <v>87</v>
      </c>
      <c r="AB1058" s="40">
        <f>_xll.qlInterestRateIndexFixingDate($X$21,AC1058)</f>
        <v>46794</v>
      </c>
      <c r="AC1058" s="40">
        <f>_xll.qlCalendarAdvance(calendar,$AC1057,AA1058,,,trigger)</f>
        <v>46798</v>
      </c>
      <c r="AD1058" s="40">
        <f>_xll.qlInterestRateIndexMaturity($X$21,AC1058,)</f>
        <v>46980</v>
      </c>
      <c r="AE1058" s="43" t="e">
        <f>_xll.qlTenorBasisValue(TenorBasis6M,AC1058,_xll.ohTrigger(trigger,$X$36))</f>
        <v>#NUM!</v>
      </c>
      <c r="AF1058" s="82">
        <f t="shared" si="46"/>
        <v>2.1459615287388913E-2</v>
      </c>
      <c r="AG1058" s="82">
        <f>_xll.qlIndexFixing($X$21,$AB1058,TRUE,_xll.ohTrigger(trigger))</f>
        <v>2.1459615287388913E-2</v>
      </c>
      <c r="AH1058" s="43" t="e">
        <f>_xll.qlIndexFixing($X$6,$AB1058,TRUE,trigger)</f>
        <v>#NUM!</v>
      </c>
      <c r="AI1058" s="45" t="e">
        <f t="shared" si="45"/>
        <v>#NUM!</v>
      </c>
    </row>
    <row r="1059" spans="27:35" x14ac:dyDescent="0.2">
      <c r="AA1059" s="114" t="s">
        <v>87</v>
      </c>
      <c r="AB1059" s="40">
        <f>_xll.qlInterestRateIndexFixingDate($X$21,AC1059)</f>
        <v>46801</v>
      </c>
      <c r="AC1059" s="40">
        <f>_xll.qlCalendarAdvance(calendar,$AC1058,AA1059,,,trigger)</f>
        <v>46805</v>
      </c>
      <c r="AD1059" s="40">
        <f>_xll.qlInterestRateIndexMaturity($X$21,AC1059,)</f>
        <v>46987</v>
      </c>
      <c r="AE1059" s="43" t="e">
        <f>_xll.qlTenorBasisValue(TenorBasis6M,AC1059,_xll.ohTrigger(trigger,$X$36))</f>
        <v>#NUM!</v>
      </c>
      <c r="AF1059" s="82">
        <f t="shared" si="46"/>
        <v>2.1463556051848721E-2</v>
      </c>
      <c r="AG1059" s="82">
        <f>_xll.qlIndexFixing($X$21,$AB1059,TRUE,_xll.ohTrigger(trigger))</f>
        <v>2.1463556051848721E-2</v>
      </c>
      <c r="AH1059" s="43" t="e">
        <f>_xll.qlIndexFixing($X$6,$AB1059,TRUE,trigger)</f>
        <v>#NUM!</v>
      </c>
      <c r="AI1059" s="45" t="e">
        <f t="shared" si="45"/>
        <v>#NUM!</v>
      </c>
    </row>
    <row r="1060" spans="27:35" x14ac:dyDescent="0.2">
      <c r="AA1060" s="114" t="s">
        <v>87</v>
      </c>
      <c r="AB1060" s="40">
        <f>_xll.qlInterestRateIndexFixingDate($X$21,AC1060)</f>
        <v>46808</v>
      </c>
      <c r="AC1060" s="40">
        <f>_xll.qlCalendarAdvance(calendar,$AC1059,AA1060,,,trigger)</f>
        <v>46812</v>
      </c>
      <c r="AD1060" s="40">
        <f>_xll.qlInterestRateIndexMaturity($X$21,AC1060,)</f>
        <v>46996</v>
      </c>
      <c r="AE1060" s="43" t="e">
        <f>_xll.qlTenorBasisValue(TenorBasis6M,AC1060,_xll.ohTrigger(trigger,$X$36))</f>
        <v>#NUM!</v>
      </c>
      <c r="AF1060" s="82">
        <f t="shared" si="46"/>
        <v>2.1469186584142534E-2</v>
      </c>
      <c r="AG1060" s="82">
        <f>_xll.qlIndexFixing($X$21,$AB1060,TRUE,_xll.ohTrigger(trigger))</f>
        <v>2.1469186584142534E-2</v>
      </c>
      <c r="AH1060" s="43" t="e">
        <f>_xll.qlIndexFixing($X$6,$AB1060,TRUE,trigger)</f>
        <v>#NUM!</v>
      </c>
      <c r="AI1060" s="45" t="e">
        <f t="shared" si="45"/>
        <v>#NUM!</v>
      </c>
    </row>
    <row r="1061" spans="27:35" x14ac:dyDescent="0.2">
      <c r="AA1061" s="114" t="s">
        <v>87</v>
      </c>
      <c r="AB1061" s="40">
        <f>_xll.qlInterestRateIndexFixingDate($X$21,AC1061)</f>
        <v>46815</v>
      </c>
      <c r="AC1061" s="40">
        <f>_xll.qlCalendarAdvance(calendar,$AC1060,AA1061,,,trigger)</f>
        <v>46819</v>
      </c>
      <c r="AD1061" s="40">
        <f>_xll.qlInterestRateIndexMaturity($X$21,AC1061,)</f>
        <v>47003</v>
      </c>
      <c r="AE1061" s="43" t="e">
        <f>_xll.qlTenorBasisValue(TenorBasis6M,AC1061,_xll.ohTrigger(trigger,$X$36))</f>
        <v>#NUM!</v>
      </c>
      <c r="AF1061" s="82">
        <f t="shared" si="46"/>
        <v>2.1472955112967186E-2</v>
      </c>
      <c r="AG1061" s="82">
        <f>_xll.qlIndexFixing($X$21,$AB1061,TRUE,_xll.ohTrigger(trigger))</f>
        <v>2.1472955112967186E-2</v>
      </c>
      <c r="AH1061" s="43" t="e">
        <f>_xll.qlIndexFixing($X$6,$AB1061,TRUE,trigger)</f>
        <v>#NUM!</v>
      </c>
      <c r="AI1061" s="45" t="e">
        <f t="shared" si="45"/>
        <v>#NUM!</v>
      </c>
    </row>
    <row r="1062" spans="27:35" x14ac:dyDescent="0.2">
      <c r="AA1062" s="114" t="s">
        <v>87</v>
      </c>
      <c r="AB1062" s="40">
        <f>_xll.qlInterestRateIndexFixingDate($X$21,AC1062)</f>
        <v>46822</v>
      </c>
      <c r="AC1062" s="40">
        <f>_xll.qlCalendarAdvance(calendar,$AC1061,AA1062,,,trigger)</f>
        <v>46826</v>
      </c>
      <c r="AD1062" s="40">
        <f>_xll.qlInterestRateIndexMaturity($X$21,AC1062,)</f>
        <v>47010</v>
      </c>
      <c r="AE1062" s="43" t="e">
        <f>_xll.qlTenorBasisValue(TenorBasis6M,AC1062,_xll.ohTrigger(trigger,$X$36))</f>
        <v>#NUM!</v>
      </c>
      <c r="AF1062" s="82">
        <f t="shared" si="46"/>
        <v>2.1476643046377579E-2</v>
      </c>
      <c r="AG1062" s="82">
        <f>_xll.qlIndexFixing($X$21,$AB1062,TRUE,_xll.ohTrigger(trigger))</f>
        <v>2.1476643046377579E-2</v>
      </c>
      <c r="AH1062" s="43" t="e">
        <f>_xll.qlIndexFixing($X$6,$AB1062,TRUE,trigger)</f>
        <v>#NUM!</v>
      </c>
      <c r="AI1062" s="45" t="e">
        <f t="shared" si="45"/>
        <v>#NUM!</v>
      </c>
    </row>
    <row r="1063" spans="27:35" x14ac:dyDescent="0.2">
      <c r="AA1063" s="114" t="s">
        <v>87</v>
      </c>
      <c r="AB1063" s="40">
        <f>_xll.qlInterestRateIndexFixingDate($X$21,AC1063)</f>
        <v>46829</v>
      </c>
      <c r="AC1063" s="40">
        <f>_xll.qlCalendarAdvance(calendar,$AC1062,AA1063,,,trigger)</f>
        <v>46833</v>
      </c>
      <c r="AD1063" s="40">
        <f>_xll.qlInterestRateIndexMaturity($X$21,AC1063,)</f>
        <v>47017</v>
      </c>
      <c r="AE1063" s="43" t="e">
        <f>_xll.qlTenorBasisValue(TenorBasis6M,AC1063,_xll.ohTrigger(trigger,$X$36))</f>
        <v>#NUM!</v>
      </c>
      <c r="AF1063" s="82">
        <f t="shared" si="46"/>
        <v>2.1480250383923646E-2</v>
      </c>
      <c r="AG1063" s="82">
        <f>_xll.qlIndexFixing($X$21,$AB1063,TRUE,_xll.ohTrigger(trigger))</f>
        <v>2.1480250383923646E-2</v>
      </c>
      <c r="AH1063" s="43" t="e">
        <f>_xll.qlIndexFixing($X$6,$AB1063,TRUE,trigger)</f>
        <v>#NUM!</v>
      </c>
      <c r="AI1063" s="45" t="e">
        <f t="shared" si="45"/>
        <v>#NUM!</v>
      </c>
    </row>
    <row r="1064" spans="27:35" x14ac:dyDescent="0.2">
      <c r="AA1064" s="114" t="s">
        <v>87</v>
      </c>
      <c r="AB1064" s="40">
        <f>_xll.qlInterestRateIndexFixingDate($X$21,AC1064)</f>
        <v>46836</v>
      </c>
      <c r="AC1064" s="40">
        <f>_xll.qlCalendarAdvance(calendar,$AC1063,AA1064,,,trigger)</f>
        <v>46840</v>
      </c>
      <c r="AD1064" s="40">
        <f>_xll.qlInterestRateIndexMaturity($X$21,AC1064,)</f>
        <v>47024</v>
      </c>
      <c r="AE1064" s="43" t="e">
        <f>_xll.qlTenorBasisValue(TenorBasis6M,AC1064,_xll.ohTrigger(trigger,$X$36))</f>
        <v>#NUM!</v>
      </c>
      <c r="AF1064" s="82">
        <f t="shared" si="46"/>
        <v>2.148377712516443E-2</v>
      </c>
      <c r="AG1064" s="82">
        <f>_xll.qlIndexFixing($X$21,$AB1064,TRUE,_xll.ohTrigger(trigger))</f>
        <v>2.148377712516443E-2</v>
      </c>
      <c r="AH1064" s="43" t="e">
        <f>_xll.qlIndexFixing($X$6,$AB1064,TRUE,trigger)</f>
        <v>#NUM!</v>
      </c>
      <c r="AI1064" s="45" t="e">
        <f t="shared" si="45"/>
        <v>#NUM!</v>
      </c>
    </row>
    <row r="1065" spans="27:35" x14ac:dyDescent="0.2">
      <c r="AA1065" s="114" t="s">
        <v>87</v>
      </c>
      <c r="AB1065" s="40">
        <f>_xll.qlInterestRateIndexFixingDate($X$21,AC1065)</f>
        <v>46843</v>
      </c>
      <c r="AC1065" s="40">
        <f>_xll.qlCalendarAdvance(calendar,$AC1064,AA1065,,,trigger)</f>
        <v>46847</v>
      </c>
      <c r="AD1065" s="40">
        <f>_xll.qlInterestRateIndexMaturity($X$21,AC1065,)</f>
        <v>47030</v>
      </c>
      <c r="AE1065" s="43" t="e">
        <f>_xll.qlTenorBasisValue(TenorBasis6M,AC1065,_xll.ohTrigger(trigger,$X$36))</f>
        <v>#NUM!</v>
      </c>
      <c r="AF1065" s="82">
        <f t="shared" si="46"/>
        <v>2.148636605275055E-2</v>
      </c>
      <c r="AG1065" s="82">
        <f>_xll.qlIndexFixing($X$21,$AB1065,TRUE,_xll.ohTrigger(trigger))</f>
        <v>2.148636605275055E-2</v>
      </c>
      <c r="AH1065" s="43" t="e">
        <f>_xll.qlIndexFixing($X$6,$AB1065,TRUE,trigger)</f>
        <v>#NUM!</v>
      </c>
      <c r="AI1065" s="45" t="e">
        <f t="shared" si="45"/>
        <v>#NUM!</v>
      </c>
    </row>
    <row r="1066" spans="27:35" x14ac:dyDescent="0.2">
      <c r="AA1066" s="114" t="s">
        <v>87</v>
      </c>
      <c r="AB1066" s="40">
        <f>_xll.qlInterestRateIndexFixingDate($X$21,AC1066)</f>
        <v>46850</v>
      </c>
      <c r="AC1066" s="40">
        <f>_xll.qlCalendarAdvance(calendar,$AC1065,AA1066,,,trigger)</f>
        <v>46854</v>
      </c>
      <c r="AD1066" s="40">
        <f>_xll.qlInterestRateIndexMaturity($X$21,AC1066,)</f>
        <v>47037</v>
      </c>
      <c r="AE1066" s="43" t="e">
        <f>_xll.qlTenorBasisValue(TenorBasis6M,AC1066,_xll.ohTrigger(trigger,$X$36))</f>
        <v>#NUM!</v>
      </c>
      <c r="AF1066" s="82">
        <f t="shared" si="46"/>
        <v>2.1489737156960322E-2</v>
      </c>
      <c r="AG1066" s="82">
        <f>_xll.qlIndexFixing($X$21,$AB1066,TRUE,_xll.ohTrigger(trigger))</f>
        <v>2.1489737156960322E-2</v>
      </c>
      <c r="AH1066" s="43" t="e">
        <f>_xll.qlIndexFixing($X$6,$AB1066,TRUE,trigger)</f>
        <v>#NUM!</v>
      </c>
      <c r="AI1066" s="45" t="e">
        <f t="shared" ref="AI1066:AI1129" si="47">(AG1066-AH1066)*10000</f>
        <v>#NUM!</v>
      </c>
    </row>
    <row r="1067" spans="27:35" x14ac:dyDescent="0.2">
      <c r="AA1067" s="114" t="s">
        <v>87</v>
      </c>
      <c r="AB1067" s="40">
        <f>_xll.qlInterestRateIndexFixingDate($X$21,AC1067)</f>
        <v>46855</v>
      </c>
      <c r="AC1067" s="40">
        <f>_xll.qlCalendarAdvance(calendar,$AC1066,AA1067,,,trigger)</f>
        <v>46861</v>
      </c>
      <c r="AD1067" s="40">
        <f>_xll.qlInterestRateIndexMaturity($X$21,AC1067,)</f>
        <v>47044</v>
      </c>
      <c r="AE1067" s="43" t="e">
        <f>_xll.qlTenorBasisValue(TenorBasis6M,AC1067,_xll.ohTrigger(trigger,$X$36))</f>
        <v>#NUM!</v>
      </c>
      <c r="AF1067" s="82">
        <f t="shared" si="46"/>
        <v>2.149302766838344E-2</v>
      </c>
      <c r="AG1067" s="82">
        <f>_xll.qlIndexFixing($X$21,$AB1067,TRUE,_xll.ohTrigger(trigger))</f>
        <v>2.149302766838344E-2</v>
      </c>
      <c r="AH1067" s="43" t="e">
        <f>_xll.qlIndexFixing($X$6,$AB1067,TRUE,trigger)</f>
        <v>#NUM!</v>
      </c>
      <c r="AI1067" s="45" t="e">
        <f t="shared" si="47"/>
        <v>#NUM!</v>
      </c>
    </row>
    <row r="1068" spans="27:35" x14ac:dyDescent="0.2">
      <c r="AA1068" s="114" t="s">
        <v>87</v>
      </c>
      <c r="AB1068" s="40">
        <f>_xll.qlInterestRateIndexFixingDate($X$21,AC1068)</f>
        <v>46864</v>
      </c>
      <c r="AC1068" s="40">
        <f>_xll.qlCalendarAdvance(calendar,$AC1067,AA1068,,,trigger)</f>
        <v>46868</v>
      </c>
      <c r="AD1068" s="40">
        <f>_xll.qlInterestRateIndexMaturity($X$21,AC1068,)</f>
        <v>47051</v>
      </c>
      <c r="AE1068" s="43" t="e">
        <f>_xll.qlTenorBasisValue(TenorBasis6M,AC1068,_xll.ohTrigger(trigger,$X$36))</f>
        <v>#NUM!</v>
      </c>
      <c r="AF1068" s="82">
        <f t="shared" si="46"/>
        <v>2.1496237586618915E-2</v>
      </c>
      <c r="AG1068" s="82">
        <f>_xll.qlIndexFixing($X$21,$AB1068,TRUE,_xll.ohTrigger(trigger))</f>
        <v>2.1496237586618915E-2</v>
      </c>
      <c r="AH1068" s="43" t="e">
        <f>_xll.qlIndexFixing($X$6,$AB1068,TRUE,trigger)</f>
        <v>#NUM!</v>
      </c>
      <c r="AI1068" s="45" t="e">
        <f t="shared" si="47"/>
        <v>#NUM!</v>
      </c>
    </row>
    <row r="1069" spans="27:35" x14ac:dyDescent="0.2">
      <c r="AA1069" s="114" t="s">
        <v>87</v>
      </c>
      <c r="AB1069" s="40">
        <f>_xll.qlInterestRateIndexFixingDate($X$21,AC1069)</f>
        <v>46870</v>
      </c>
      <c r="AC1069" s="40">
        <f>_xll.qlCalendarAdvance(calendar,$AC1068,AA1069,,,trigger)</f>
        <v>46875</v>
      </c>
      <c r="AD1069" s="40">
        <f>_xll.qlInterestRateIndexMaturity($X$21,AC1069,)</f>
        <v>47059</v>
      </c>
      <c r="AE1069" s="43" t="e">
        <f>_xll.qlTenorBasisValue(TenorBasis6M,AC1069,_xll.ohTrigger(trigger,$X$36))</f>
        <v>#NUM!</v>
      </c>
      <c r="AF1069" s="82">
        <f t="shared" si="46"/>
        <v>2.1500201872040485E-2</v>
      </c>
      <c r="AG1069" s="82">
        <f>_xll.qlIndexFixing($X$21,$AB1069,TRUE,_xll.ohTrigger(trigger))</f>
        <v>2.1500201872040485E-2</v>
      </c>
      <c r="AH1069" s="43" t="e">
        <f>_xll.qlIndexFixing($X$6,$AB1069,TRUE,trigger)</f>
        <v>#NUM!</v>
      </c>
      <c r="AI1069" s="45" t="e">
        <f t="shared" si="47"/>
        <v>#NUM!</v>
      </c>
    </row>
    <row r="1070" spans="27:35" x14ac:dyDescent="0.2">
      <c r="AA1070" s="114" t="s">
        <v>87</v>
      </c>
      <c r="AB1070" s="40">
        <f>_xll.qlInterestRateIndexFixingDate($X$21,AC1070)</f>
        <v>46878</v>
      </c>
      <c r="AC1070" s="40">
        <f>_xll.qlCalendarAdvance(calendar,$AC1069,AA1070,,,trigger)</f>
        <v>46882</v>
      </c>
      <c r="AD1070" s="40">
        <f>_xll.qlInterestRateIndexMaturity($X$21,AC1070,)</f>
        <v>47066</v>
      </c>
      <c r="AE1070" s="43" t="e">
        <f>_xll.qlTenorBasisValue(TenorBasis6M,AC1070,_xll.ohTrigger(trigger,$X$36))</f>
        <v>#NUM!</v>
      </c>
      <c r="AF1070" s="82">
        <f t="shared" si="46"/>
        <v>2.1503245026739153E-2</v>
      </c>
      <c r="AG1070" s="82">
        <f>_xll.qlIndexFixing($X$21,$AB1070,TRUE,_xll.ohTrigger(trigger))</f>
        <v>2.1503245026739153E-2</v>
      </c>
      <c r="AH1070" s="43" t="e">
        <f>_xll.qlIndexFixing($X$6,$AB1070,TRUE,trigger)</f>
        <v>#NUM!</v>
      </c>
      <c r="AI1070" s="45" t="e">
        <f t="shared" si="47"/>
        <v>#NUM!</v>
      </c>
    </row>
    <row r="1071" spans="27:35" x14ac:dyDescent="0.2">
      <c r="AA1071" s="114" t="s">
        <v>87</v>
      </c>
      <c r="AB1071" s="40">
        <f>_xll.qlInterestRateIndexFixingDate($X$21,AC1071)</f>
        <v>46885</v>
      </c>
      <c r="AC1071" s="40">
        <f>_xll.qlCalendarAdvance(calendar,$AC1070,AA1071,,,trigger)</f>
        <v>46889</v>
      </c>
      <c r="AD1071" s="40">
        <f>_xll.qlInterestRateIndexMaturity($X$21,AC1071,)</f>
        <v>47073</v>
      </c>
      <c r="AE1071" s="43" t="e">
        <f>_xll.qlTenorBasisValue(TenorBasis6M,AC1071,_xll.ohTrigger(trigger,$X$36))</f>
        <v>#NUM!</v>
      </c>
      <c r="AF1071" s="82">
        <f t="shared" si="46"/>
        <v>2.1506207582321312E-2</v>
      </c>
      <c r="AG1071" s="82">
        <f>_xll.qlIndexFixing($X$21,$AB1071,TRUE,_xll.ohTrigger(trigger))</f>
        <v>2.1506207582321312E-2</v>
      </c>
      <c r="AH1071" s="43" t="e">
        <f>_xll.qlIndexFixing($X$6,$AB1071,TRUE,trigger)</f>
        <v>#NUM!</v>
      </c>
      <c r="AI1071" s="45" t="e">
        <f t="shared" si="47"/>
        <v>#NUM!</v>
      </c>
    </row>
    <row r="1072" spans="27:35" x14ac:dyDescent="0.2">
      <c r="AA1072" s="114" t="s">
        <v>87</v>
      </c>
      <c r="AB1072" s="40">
        <f>_xll.qlInterestRateIndexFixingDate($X$21,AC1072)</f>
        <v>46892</v>
      </c>
      <c r="AC1072" s="40">
        <f>_xll.qlCalendarAdvance(calendar,$AC1071,AA1072,,,trigger)</f>
        <v>46896</v>
      </c>
      <c r="AD1072" s="40">
        <f>_xll.qlInterestRateIndexMaturity($X$21,AC1072,)</f>
        <v>47080</v>
      </c>
      <c r="AE1072" s="43" t="e">
        <f>_xll.qlTenorBasisValue(TenorBasis6M,AC1072,_xll.ohTrigger(trigger,$X$36))</f>
        <v>#NUM!</v>
      </c>
      <c r="AF1072" s="82">
        <f t="shared" si="46"/>
        <v>2.1509089538425074E-2</v>
      </c>
      <c r="AG1072" s="82">
        <f>_xll.qlIndexFixing($X$21,$AB1072,TRUE,_xll.ohTrigger(trigger))</f>
        <v>2.1509089538425074E-2</v>
      </c>
      <c r="AH1072" s="43" t="e">
        <f>_xll.qlIndexFixing($X$6,$AB1072,TRUE,trigger)</f>
        <v>#NUM!</v>
      </c>
      <c r="AI1072" s="45" t="e">
        <f t="shared" si="47"/>
        <v>#NUM!</v>
      </c>
    </row>
    <row r="1073" spans="27:35" x14ac:dyDescent="0.2">
      <c r="AA1073" s="114" t="s">
        <v>87</v>
      </c>
      <c r="AB1073" s="40">
        <f>_xll.qlInterestRateIndexFixingDate($X$21,AC1073)</f>
        <v>46899</v>
      </c>
      <c r="AC1073" s="40">
        <f>_xll.qlCalendarAdvance(calendar,$AC1072,AA1073,,,trigger)</f>
        <v>46903</v>
      </c>
      <c r="AD1073" s="40">
        <f>_xll.qlInterestRateIndexMaturity($X$21,AC1073,)</f>
        <v>47087</v>
      </c>
      <c r="AE1073" s="43" t="e">
        <f>_xll.qlTenorBasisValue(TenorBasis6M,AC1073,_xll.ohTrigger(trigger,$X$36))</f>
        <v>#NUM!</v>
      </c>
      <c r="AF1073" s="82">
        <f t="shared" si="46"/>
        <v>2.1511890894697676E-2</v>
      </c>
      <c r="AG1073" s="82">
        <f>_xll.qlIndexFixing($X$21,$AB1073,TRUE,_xll.ohTrigger(trigger))</f>
        <v>2.1511890894697676E-2</v>
      </c>
      <c r="AH1073" s="43" t="e">
        <f>_xll.qlIndexFixing($X$6,$AB1073,TRUE,trigger)</f>
        <v>#NUM!</v>
      </c>
      <c r="AI1073" s="45" t="e">
        <f t="shared" si="47"/>
        <v>#NUM!</v>
      </c>
    </row>
    <row r="1074" spans="27:35" x14ac:dyDescent="0.2">
      <c r="AA1074" s="114" t="s">
        <v>87</v>
      </c>
      <c r="AB1074" s="40">
        <f>_xll.qlInterestRateIndexFixingDate($X$21,AC1074)</f>
        <v>46906</v>
      </c>
      <c r="AC1074" s="40">
        <f>_xll.qlCalendarAdvance(calendar,$AC1073,AA1074,,,trigger)</f>
        <v>46910</v>
      </c>
      <c r="AD1074" s="40">
        <f>_xll.qlInterestRateIndexMaturity($X$21,AC1074,)</f>
        <v>47093</v>
      </c>
      <c r="AE1074" s="43" t="e">
        <f>_xll.qlTenorBasisValue(TenorBasis6M,AC1074,_xll.ohTrigger(trigger,$X$36))</f>
        <v>#NUM!</v>
      </c>
      <c r="AF1074" s="82">
        <f t="shared" si="46"/>
        <v>2.1513804617940981E-2</v>
      </c>
      <c r="AG1074" s="82">
        <f>_xll.qlIndexFixing($X$21,$AB1074,TRUE,_xll.ohTrigger(trigger))</f>
        <v>2.1513804617940981E-2</v>
      </c>
      <c r="AH1074" s="43" t="e">
        <f>_xll.qlIndexFixing($X$6,$AB1074,TRUE,trigger)</f>
        <v>#NUM!</v>
      </c>
      <c r="AI1074" s="45" t="e">
        <f t="shared" si="47"/>
        <v>#NUM!</v>
      </c>
    </row>
    <row r="1075" spans="27:35" x14ac:dyDescent="0.2">
      <c r="AA1075" s="114" t="s">
        <v>87</v>
      </c>
      <c r="AB1075" s="40">
        <f>_xll.qlInterestRateIndexFixingDate($X$21,AC1075)</f>
        <v>46913</v>
      </c>
      <c r="AC1075" s="40">
        <f>_xll.qlCalendarAdvance(calendar,$AC1074,AA1075,,,trigger)</f>
        <v>46917</v>
      </c>
      <c r="AD1075" s="40">
        <f>_xll.qlInterestRateIndexMaturity($X$21,AC1075,)</f>
        <v>47100</v>
      </c>
      <c r="AE1075" s="43" t="e">
        <f>_xll.qlTenorBasisValue(TenorBasis6M,AC1075,_xll.ohTrigger(trigger,$X$36))</f>
        <v>#NUM!</v>
      </c>
      <c r="AF1075" s="82">
        <f t="shared" si="46"/>
        <v>2.1516450373490054E-2</v>
      </c>
      <c r="AG1075" s="82">
        <f>_xll.qlIndexFixing($X$21,$AB1075,TRUE,_xll.ohTrigger(trigger))</f>
        <v>2.1516450373490054E-2</v>
      </c>
      <c r="AH1075" s="43" t="e">
        <f>_xll.qlIndexFixing($X$6,$AB1075,TRUE,trigger)</f>
        <v>#NUM!</v>
      </c>
      <c r="AI1075" s="45" t="e">
        <f t="shared" si="47"/>
        <v>#NUM!</v>
      </c>
    </row>
    <row r="1076" spans="27:35" x14ac:dyDescent="0.2">
      <c r="AA1076" s="114" t="s">
        <v>87</v>
      </c>
      <c r="AB1076" s="40">
        <f>_xll.qlInterestRateIndexFixingDate($X$21,AC1076)</f>
        <v>46920</v>
      </c>
      <c r="AC1076" s="40">
        <f>_xll.qlCalendarAdvance(calendar,$AC1075,AA1076,,,trigger)</f>
        <v>46924</v>
      </c>
      <c r="AD1076" s="40">
        <f>_xll.qlInterestRateIndexMaturity($X$21,AC1076,)</f>
        <v>47107</v>
      </c>
      <c r="AE1076" s="43" t="e">
        <f>_xll.qlTenorBasisValue(TenorBasis6M,AC1076,_xll.ohTrigger(trigger,$X$36))</f>
        <v>#NUM!</v>
      </c>
      <c r="AF1076" s="82">
        <f t="shared" si="46"/>
        <v>2.1519015533004362E-2</v>
      </c>
      <c r="AG1076" s="82">
        <f>_xll.qlIndexFixing($X$21,$AB1076,TRUE,_xll.ohTrigger(trigger))</f>
        <v>2.1519015533004362E-2</v>
      </c>
      <c r="AH1076" s="43" t="e">
        <f>_xll.qlIndexFixing($X$6,$AB1076,TRUE,trigger)</f>
        <v>#NUM!</v>
      </c>
      <c r="AI1076" s="45" t="e">
        <f t="shared" si="47"/>
        <v>#NUM!</v>
      </c>
    </row>
    <row r="1077" spans="27:35" x14ac:dyDescent="0.2">
      <c r="AA1077" s="114" t="s">
        <v>87</v>
      </c>
      <c r="AB1077" s="40">
        <f>_xll.qlInterestRateIndexFixingDate($X$21,AC1077)</f>
        <v>46927</v>
      </c>
      <c r="AC1077" s="40">
        <f>_xll.qlCalendarAdvance(calendar,$AC1076,AA1077,,,trigger)</f>
        <v>46931</v>
      </c>
      <c r="AD1077" s="40">
        <f>_xll.qlInterestRateIndexMaturity($X$21,AC1077,)</f>
        <v>47114</v>
      </c>
      <c r="AE1077" s="43" t="e">
        <f>_xll.qlTenorBasisValue(TenorBasis6M,AC1077,_xll.ohTrigger(trigger,$X$36))</f>
        <v>#NUM!</v>
      </c>
      <c r="AF1077" s="82">
        <f t="shared" si="46"/>
        <v>2.152150009617159E-2</v>
      </c>
      <c r="AG1077" s="82">
        <f>_xll.qlIndexFixing($X$21,$AB1077,TRUE,_xll.ohTrigger(trigger))</f>
        <v>2.152150009617159E-2</v>
      </c>
      <c r="AH1077" s="43" t="e">
        <f>_xll.qlIndexFixing($X$6,$AB1077,TRUE,trigger)</f>
        <v>#NUM!</v>
      </c>
      <c r="AI1077" s="45" t="e">
        <f t="shared" si="47"/>
        <v>#NUM!</v>
      </c>
    </row>
    <row r="1078" spans="27:35" x14ac:dyDescent="0.2">
      <c r="AA1078" s="114" t="s">
        <v>87</v>
      </c>
      <c r="AB1078" s="40">
        <f>_xll.qlInterestRateIndexFixingDate($X$21,AC1078)</f>
        <v>46934</v>
      </c>
      <c r="AC1078" s="40">
        <f>_xll.qlCalendarAdvance(calendar,$AC1077,AA1078,,,trigger)</f>
        <v>46938</v>
      </c>
      <c r="AD1078" s="40">
        <f>_xll.qlInterestRateIndexMaturity($X$21,AC1078,)</f>
        <v>47122</v>
      </c>
      <c r="AE1078" s="43" t="e">
        <f>_xll.qlTenorBasisValue(TenorBasis6M,AC1078,_xll.ohTrigger(trigger,$X$36))</f>
        <v>#NUM!</v>
      </c>
      <c r="AF1078" s="82">
        <f t="shared" si="46"/>
        <v>2.1524688666955262E-2</v>
      </c>
      <c r="AG1078" s="82">
        <f>_xll.qlIndexFixing($X$21,$AB1078,TRUE,_xll.ohTrigger(trigger))</f>
        <v>2.1524688666955262E-2</v>
      </c>
      <c r="AH1078" s="43" t="e">
        <f>_xll.qlIndexFixing($X$6,$AB1078,TRUE,trigger)</f>
        <v>#NUM!</v>
      </c>
      <c r="AI1078" s="45" t="e">
        <f t="shared" si="47"/>
        <v>#NUM!</v>
      </c>
    </row>
    <row r="1079" spans="27:35" x14ac:dyDescent="0.2">
      <c r="AA1079" s="114" t="s">
        <v>87</v>
      </c>
      <c r="AB1079" s="40">
        <f>_xll.qlInterestRateIndexFixingDate($X$21,AC1079)</f>
        <v>46941</v>
      </c>
      <c r="AC1079" s="40">
        <f>_xll.qlCalendarAdvance(calendar,$AC1078,AA1079,,,trigger)</f>
        <v>46945</v>
      </c>
      <c r="AD1079" s="40">
        <f>_xll.qlInterestRateIndexMaturity($X$21,AC1079,)</f>
        <v>47129</v>
      </c>
      <c r="AE1079" s="43" t="e">
        <f>_xll.qlTenorBasisValue(TenorBasis6M,AC1079,_xll.ohTrigger(trigger,$X$36))</f>
        <v>#NUM!</v>
      </c>
      <c r="AF1079" s="82">
        <f t="shared" si="46"/>
        <v>2.1527006417395966E-2</v>
      </c>
      <c r="AG1079" s="82">
        <f>_xll.qlIndexFixing($X$21,$AB1079,TRUE,_xll.ohTrigger(trigger))</f>
        <v>2.1527006417395966E-2</v>
      </c>
      <c r="AH1079" s="43" t="e">
        <f>_xll.qlIndexFixing($X$6,$AB1079,TRUE,trigger)</f>
        <v>#NUM!</v>
      </c>
      <c r="AI1079" s="45" t="e">
        <f t="shared" si="47"/>
        <v>#NUM!</v>
      </c>
    </row>
    <row r="1080" spans="27:35" x14ac:dyDescent="0.2">
      <c r="AA1080" s="114" t="s">
        <v>87</v>
      </c>
      <c r="AB1080" s="40">
        <f>_xll.qlInterestRateIndexFixingDate($X$21,AC1080)</f>
        <v>46948</v>
      </c>
      <c r="AC1080" s="40">
        <f>_xll.qlCalendarAdvance(calendar,$AC1079,AA1080,,,trigger)</f>
        <v>46952</v>
      </c>
      <c r="AD1080" s="40">
        <f>_xll.qlInterestRateIndexMaturity($X$21,AC1080,)</f>
        <v>47136</v>
      </c>
      <c r="AE1080" s="43" t="e">
        <f>_xll.qlTenorBasisValue(TenorBasis6M,AC1080,_xll.ohTrigger(trigger,$X$36))</f>
        <v>#NUM!</v>
      </c>
      <c r="AF1080" s="82">
        <f t="shared" si="46"/>
        <v>2.1529243565814656E-2</v>
      </c>
      <c r="AG1080" s="82">
        <f>_xll.qlIndexFixing($X$21,$AB1080,TRUE,_xll.ohTrigger(trigger))</f>
        <v>2.1529243565814656E-2</v>
      </c>
      <c r="AH1080" s="43" t="e">
        <f>_xll.qlIndexFixing($X$6,$AB1080,TRUE,trigger)</f>
        <v>#NUM!</v>
      </c>
      <c r="AI1080" s="45" t="e">
        <f t="shared" si="47"/>
        <v>#NUM!</v>
      </c>
    </row>
    <row r="1081" spans="27:35" x14ac:dyDescent="0.2">
      <c r="AA1081" s="114" t="s">
        <v>87</v>
      </c>
      <c r="AB1081" s="40">
        <f>_xll.qlInterestRateIndexFixingDate($X$21,AC1081)</f>
        <v>46955</v>
      </c>
      <c r="AC1081" s="40">
        <f>_xll.qlCalendarAdvance(calendar,$AC1080,AA1081,,,trigger)</f>
        <v>46959</v>
      </c>
      <c r="AD1081" s="40">
        <f>_xll.qlInterestRateIndexMaturity($X$21,AC1081,)</f>
        <v>47143</v>
      </c>
      <c r="AE1081" s="43" t="e">
        <f>_xll.qlTenorBasisValue(TenorBasis6M,AC1081,_xll.ohTrigger(trigger,$X$36))</f>
        <v>#NUM!</v>
      </c>
      <c r="AF1081" s="82">
        <f t="shared" si="46"/>
        <v>2.153140011193894E-2</v>
      </c>
      <c r="AG1081" s="82">
        <f>_xll.qlIndexFixing($X$21,$AB1081,TRUE,_xll.ohTrigger(trigger))</f>
        <v>2.153140011193894E-2</v>
      </c>
      <c r="AH1081" s="43" t="e">
        <f>_xll.qlIndexFixing($X$6,$AB1081,TRUE,trigger)</f>
        <v>#NUM!</v>
      </c>
      <c r="AI1081" s="45" t="e">
        <f t="shared" si="47"/>
        <v>#NUM!</v>
      </c>
    </row>
    <row r="1082" spans="27:35" x14ac:dyDescent="0.2">
      <c r="AA1082" s="114" t="s">
        <v>87</v>
      </c>
      <c r="AB1082" s="40">
        <f>_xll.qlInterestRateIndexFixingDate($X$21,AC1082)</f>
        <v>46962</v>
      </c>
      <c r="AC1082" s="40">
        <f>_xll.qlCalendarAdvance(calendar,$AC1081,AA1082,,,trigger)</f>
        <v>46966</v>
      </c>
      <c r="AD1082" s="40">
        <f>_xll.qlInterestRateIndexMaturity($X$21,AC1082,)</f>
        <v>47150</v>
      </c>
      <c r="AE1082" s="43" t="e">
        <f>_xll.qlTenorBasisValue(TenorBasis6M,AC1082,_xll.ohTrigger(trigger,$X$36))</f>
        <v>#NUM!</v>
      </c>
      <c r="AF1082" s="82">
        <f t="shared" si="46"/>
        <v>2.153347605550425E-2</v>
      </c>
      <c r="AG1082" s="82">
        <f>_xll.qlIndexFixing($X$21,$AB1082,TRUE,_xll.ohTrigger(trigger))</f>
        <v>2.153347605550425E-2</v>
      </c>
      <c r="AH1082" s="43" t="e">
        <f>_xll.qlIndexFixing($X$6,$AB1082,TRUE,trigger)</f>
        <v>#NUM!</v>
      </c>
      <c r="AI1082" s="45" t="e">
        <f t="shared" si="47"/>
        <v>#NUM!</v>
      </c>
    </row>
    <row r="1083" spans="27:35" x14ac:dyDescent="0.2">
      <c r="AA1083" s="114" t="s">
        <v>87</v>
      </c>
      <c r="AB1083" s="40">
        <f>_xll.qlInterestRateIndexFixingDate($X$21,AC1083)</f>
        <v>46969</v>
      </c>
      <c r="AC1083" s="40">
        <f>_xll.qlCalendarAdvance(calendar,$AC1082,AA1083,,,trigger)</f>
        <v>46973</v>
      </c>
      <c r="AD1083" s="40">
        <f>_xll.qlInterestRateIndexMaturity($X$21,AC1083,)</f>
        <v>47157</v>
      </c>
      <c r="AE1083" s="43" t="e">
        <f>_xll.qlTenorBasisValue(TenorBasis6M,AC1083,_xll.ohTrigger(trigger,$X$36))</f>
        <v>#NUM!</v>
      </c>
      <c r="AF1083" s="82">
        <f t="shared" si="46"/>
        <v>2.1535471396259047E-2</v>
      </c>
      <c r="AG1083" s="82">
        <f>_xll.qlIndexFixing($X$21,$AB1083,TRUE,_xll.ohTrigger(trigger))</f>
        <v>2.1535471396259047E-2</v>
      </c>
      <c r="AH1083" s="43" t="e">
        <f>_xll.qlIndexFixing($X$6,$AB1083,TRUE,trigger)</f>
        <v>#NUM!</v>
      </c>
      <c r="AI1083" s="45" t="e">
        <f t="shared" si="47"/>
        <v>#NUM!</v>
      </c>
    </row>
    <row r="1084" spans="27:35" x14ac:dyDescent="0.2">
      <c r="AA1084" s="114" t="s">
        <v>87</v>
      </c>
      <c r="AB1084" s="40">
        <f>_xll.qlInterestRateIndexFixingDate($X$21,AC1084)</f>
        <v>46976</v>
      </c>
      <c r="AC1084" s="40">
        <f>_xll.qlCalendarAdvance(calendar,$AC1083,AA1084,,,trigger)</f>
        <v>46980</v>
      </c>
      <c r="AD1084" s="40">
        <f>_xll.qlInterestRateIndexMaturity($X$21,AC1084,)</f>
        <v>47164</v>
      </c>
      <c r="AE1084" s="43" t="e">
        <f>_xll.qlTenorBasisValue(TenorBasis6M,AC1084,_xll.ohTrigger(trigger,$X$36))</f>
        <v>#NUM!</v>
      </c>
      <c r="AF1084" s="82">
        <f t="shared" si="46"/>
        <v>2.153738613395614E-2</v>
      </c>
      <c r="AG1084" s="82">
        <f>_xll.qlIndexFixing($X$21,$AB1084,TRUE,_xll.ohTrigger(trigger))</f>
        <v>2.153738613395614E-2</v>
      </c>
      <c r="AH1084" s="43" t="e">
        <f>_xll.qlIndexFixing($X$6,$AB1084,TRUE,trigger)</f>
        <v>#NUM!</v>
      </c>
      <c r="AI1084" s="45" t="e">
        <f t="shared" si="47"/>
        <v>#NUM!</v>
      </c>
    </row>
    <row r="1085" spans="27:35" x14ac:dyDescent="0.2">
      <c r="AA1085" s="114" t="s">
        <v>87</v>
      </c>
      <c r="AB1085" s="40">
        <f>_xll.qlInterestRateIndexFixingDate($X$21,AC1085)</f>
        <v>46983</v>
      </c>
      <c r="AC1085" s="40">
        <f>_xll.qlCalendarAdvance(calendar,$AC1084,AA1085,,,trigger)</f>
        <v>46987</v>
      </c>
      <c r="AD1085" s="40">
        <f>_xll.qlInterestRateIndexMaturity($X$21,AC1085,)</f>
        <v>47171</v>
      </c>
      <c r="AE1085" s="43" t="e">
        <f>_xll.qlTenorBasisValue(TenorBasis6M,AC1085,_xll.ohTrigger(trigger,$X$36))</f>
        <v>#NUM!</v>
      </c>
      <c r="AF1085" s="82">
        <f t="shared" si="46"/>
        <v>2.15392202683631E-2</v>
      </c>
      <c r="AG1085" s="82">
        <f>_xll.qlIndexFixing($X$21,$AB1085,TRUE,_xll.ohTrigger(trigger))</f>
        <v>2.15392202683631E-2</v>
      </c>
      <c r="AH1085" s="43" t="e">
        <f>_xll.qlIndexFixing($X$6,$AB1085,TRUE,trigger)</f>
        <v>#NUM!</v>
      </c>
      <c r="AI1085" s="45" t="e">
        <f t="shared" si="47"/>
        <v>#NUM!</v>
      </c>
    </row>
    <row r="1086" spans="27:35" x14ac:dyDescent="0.2">
      <c r="AA1086" s="114" t="s">
        <v>87</v>
      </c>
      <c r="AB1086" s="40">
        <f>_xll.qlInterestRateIndexFixingDate($X$21,AC1086)</f>
        <v>46990</v>
      </c>
      <c r="AC1086" s="40">
        <f>_xll.qlCalendarAdvance(calendar,$AC1085,AA1086,,,trigger)</f>
        <v>46994</v>
      </c>
      <c r="AD1086" s="40">
        <f>_xll.qlInterestRateIndexMaturity($X$21,AC1086,)</f>
        <v>47177</v>
      </c>
      <c r="AE1086" s="43" t="e">
        <f>_xll.qlTenorBasisValue(TenorBasis6M,AC1086,_xll.ohTrigger(trigger,$X$36))</f>
        <v>#NUM!</v>
      </c>
      <c r="AF1086" s="82">
        <f t="shared" si="46"/>
        <v>2.1540234282475281E-2</v>
      </c>
      <c r="AG1086" s="82">
        <f>_xll.qlIndexFixing($X$21,$AB1086,TRUE,_xll.ohTrigger(trigger))</f>
        <v>2.1540234282475281E-2</v>
      </c>
      <c r="AH1086" s="43" t="e">
        <f>_xll.qlIndexFixing($X$6,$AB1086,TRUE,trigger)</f>
        <v>#NUM!</v>
      </c>
      <c r="AI1086" s="45" t="e">
        <f t="shared" si="47"/>
        <v>#NUM!</v>
      </c>
    </row>
    <row r="1087" spans="27:35" x14ac:dyDescent="0.2">
      <c r="AA1087" s="114" t="s">
        <v>87</v>
      </c>
      <c r="AB1087" s="40">
        <f>_xll.qlInterestRateIndexFixingDate($X$21,AC1087)</f>
        <v>46997</v>
      </c>
      <c r="AC1087" s="40">
        <f>_xll.qlCalendarAdvance(calendar,$AC1086,AA1087,,,trigger)</f>
        <v>47001</v>
      </c>
      <c r="AD1087" s="40">
        <f>_xll.qlInterestRateIndexMaturity($X$21,AC1087,)</f>
        <v>47182</v>
      </c>
      <c r="AE1087" s="43" t="e">
        <f>_xll.qlTenorBasisValue(TenorBasis6M,AC1087,_xll.ohTrigger(trigger,$X$36))</f>
        <v>#NUM!</v>
      </c>
      <c r="AF1087" s="82">
        <f t="shared" si="46"/>
        <v>2.1540443613232964E-2</v>
      </c>
      <c r="AG1087" s="82">
        <f>_xll.qlIndexFixing($X$21,$AB1087,TRUE,_xll.ohTrigger(trigger))</f>
        <v>2.1540443613232964E-2</v>
      </c>
      <c r="AH1087" s="43" t="e">
        <f>_xll.qlIndexFixing($X$6,$AB1087,TRUE,trigger)</f>
        <v>#NUM!</v>
      </c>
      <c r="AI1087" s="45" t="e">
        <f t="shared" si="47"/>
        <v>#NUM!</v>
      </c>
    </row>
    <row r="1088" spans="27:35" x14ac:dyDescent="0.2">
      <c r="AA1088" s="114" t="s">
        <v>87</v>
      </c>
      <c r="AB1088" s="40">
        <f>_xll.qlInterestRateIndexFixingDate($X$21,AC1088)</f>
        <v>47004</v>
      </c>
      <c r="AC1088" s="40">
        <f>_xll.qlCalendarAdvance(calendar,$AC1087,AA1088,,,trigger)</f>
        <v>47008</v>
      </c>
      <c r="AD1088" s="40">
        <f>_xll.qlInterestRateIndexMaturity($X$21,AC1088,)</f>
        <v>47189</v>
      </c>
      <c r="AE1088" s="43" t="e">
        <f>_xll.qlTenorBasisValue(TenorBasis6M,AC1088,_xll.ohTrigger(trigger,$X$36))</f>
        <v>#NUM!</v>
      </c>
      <c r="AF1088" s="82">
        <f t="shared" si="46"/>
        <v>2.154205292145291E-2</v>
      </c>
      <c r="AG1088" s="82">
        <f>_xll.qlIndexFixing($X$21,$AB1088,TRUE,_xll.ohTrigger(trigger))</f>
        <v>2.154205292145291E-2</v>
      </c>
      <c r="AH1088" s="43" t="e">
        <f>_xll.qlIndexFixing($X$6,$AB1088,TRUE,trigger)</f>
        <v>#NUM!</v>
      </c>
      <c r="AI1088" s="45" t="e">
        <f t="shared" si="47"/>
        <v>#NUM!</v>
      </c>
    </row>
    <row r="1089" spans="27:35" x14ac:dyDescent="0.2">
      <c r="AA1089" s="114" t="s">
        <v>87</v>
      </c>
      <c r="AB1089" s="40">
        <f>_xll.qlInterestRateIndexFixingDate($X$21,AC1089)</f>
        <v>47011</v>
      </c>
      <c r="AC1089" s="40">
        <f>_xll.qlCalendarAdvance(calendar,$AC1088,AA1089,,,trigger)</f>
        <v>47015</v>
      </c>
      <c r="AD1089" s="40">
        <f>_xll.qlInterestRateIndexMaturity($X$21,AC1089,)</f>
        <v>47196</v>
      </c>
      <c r="AE1089" s="43" t="e">
        <f>_xll.qlTenorBasisValue(TenorBasis6M,AC1089,_xll.ohTrigger(trigger,$X$36))</f>
        <v>#NUM!</v>
      </c>
      <c r="AF1089" s="82">
        <f t="shared" si="46"/>
        <v>2.1543581639953648E-2</v>
      </c>
      <c r="AG1089" s="82">
        <f>_xll.qlIndexFixing($X$21,$AB1089,TRUE,_xll.ohTrigger(trigger))</f>
        <v>2.1543581639953648E-2</v>
      </c>
      <c r="AH1089" s="43" t="e">
        <f>_xll.qlIndexFixing($X$6,$AB1089,TRUE,trigger)</f>
        <v>#NUM!</v>
      </c>
      <c r="AI1089" s="45" t="e">
        <f t="shared" si="47"/>
        <v>#NUM!</v>
      </c>
    </row>
    <row r="1090" spans="27:35" x14ac:dyDescent="0.2">
      <c r="AA1090" s="114" t="s">
        <v>87</v>
      </c>
      <c r="AB1090" s="40">
        <f>_xll.qlInterestRateIndexFixingDate($X$21,AC1090)</f>
        <v>47018</v>
      </c>
      <c r="AC1090" s="40">
        <f>_xll.qlCalendarAdvance(calendar,$AC1089,AA1090,,,trigger)</f>
        <v>47022</v>
      </c>
      <c r="AD1090" s="40">
        <f>_xll.qlInterestRateIndexMaturity($X$21,AC1090,)</f>
        <v>47203</v>
      </c>
      <c r="AE1090" s="43" t="e">
        <f>_xll.qlTenorBasisValue(TenorBasis6M,AC1090,_xll.ohTrigger(trigger,$X$36))</f>
        <v>#NUM!</v>
      </c>
      <c r="AF1090" s="82">
        <f t="shared" si="46"/>
        <v>2.1545029768551015E-2</v>
      </c>
      <c r="AG1090" s="82">
        <f>_xll.qlIndexFixing($X$21,$AB1090,TRUE,_xll.ohTrigger(trigger))</f>
        <v>2.1545029768551015E-2</v>
      </c>
      <c r="AH1090" s="43" t="e">
        <f>_xll.qlIndexFixing($X$6,$AB1090,TRUE,trigger)</f>
        <v>#NUM!</v>
      </c>
      <c r="AI1090" s="45" t="e">
        <f t="shared" si="47"/>
        <v>#NUM!</v>
      </c>
    </row>
    <row r="1091" spans="27:35" x14ac:dyDescent="0.2">
      <c r="AA1091" s="114" t="s">
        <v>87</v>
      </c>
      <c r="AB1091" s="40">
        <f>_xll.qlInterestRateIndexFixingDate($X$21,AC1091)</f>
        <v>47025</v>
      </c>
      <c r="AC1091" s="40">
        <f>_xll.qlCalendarAdvance(calendar,$AC1090,AA1091,,,trigger)</f>
        <v>47029</v>
      </c>
      <c r="AD1091" s="40">
        <f>_xll.qlInterestRateIndexMaturity($X$21,AC1091,)</f>
        <v>47211</v>
      </c>
      <c r="AE1091" s="43" t="e">
        <f>_xll.qlTenorBasisValue(TenorBasis6M,AC1091,_xll.ohTrigger(trigger,$X$36))</f>
        <v>#NUM!</v>
      </c>
      <c r="AF1091" s="82">
        <f t="shared" si="46"/>
        <v>2.1547109517174135E-2</v>
      </c>
      <c r="AG1091" s="82">
        <f>_xll.qlIndexFixing($X$21,$AB1091,TRUE,_xll.ohTrigger(trigger))</f>
        <v>2.1547109517174135E-2</v>
      </c>
      <c r="AH1091" s="43" t="e">
        <f>_xll.qlIndexFixing($X$6,$AB1091,TRUE,trigger)</f>
        <v>#NUM!</v>
      </c>
      <c r="AI1091" s="45" t="e">
        <f t="shared" si="47"/>
        <v>#NUM!</v>
      </c>
    </row>
    <row r="1092" spans="27:35" x14ac:dyDescent="0.2">
      <c r="AA1092" s="114" t="s">
        <v>87</v>
      </c>
      <c r="AB1092" s="40">
        <f>_xll.qlInterestRateIndexFixingDate($X$21,AC1092)</f>
        <v>47032</v>
      </c>
      <c r="AC1092" s="40">
        <f>_xll.qlCalendarAdvance(calendar,$AC1091,AA1092,,,trigger)</f>
        <v>47036</v>
      </c>
      <c r="AD1092" s="40">
        <f>_xll.qlInterestRateIndexMaturity($X$21,AC1092,)</f>
        <v>47218</v>
      </c>
      <c r="AE1092" s="43" t="e">
        <f>_xll.qlTenorBasisValue(TenorBasis6M,AC1092,_xll.ohTrigger(trigger,$X$36))</f>
        <v>#NUM!</v>
      </c>
      <c r="AF1092" s="82">
        <f t="shared" ref="AF1092:AF1155" si="48">AG1092</f>
        <v>2.1548390785256975E-2</v>
      </c>
      <c r="AG1092" s="82">
        <f>_xll.qlIndexFixing($X$21,$AB1092,TRUE,_xll.ohTrigger(trigger))</f>
        <v>2.1548390785256975E-2</v>
      </c>
      <c r="AH1092" s="43" t="e">
        <f>_xll.qlIndexFixing($X$6,$AB1092,TRUE,trigger)</f>
        <v>#NUM!</v>
      </c>
      <c r="AI1092" s="45" t="e">
        <f t="shared" si="47"/>
        <v>#NUM!</v>
      </c>
    </row>
    <row r="1093" spans="27:35" x14ac:dyDescent="0.2">
      <c r="AA1093" s="114" t="s">
        <v>87</v>
      </c>
      <c r="AB1093" s="40">
        <f>_xll.qlInterestRateIndexFixingDate($X$21,AC1093)</f>
        <v>47039</v>
      </c>
      <c r="AC1093" s="40">
        <f>_xll.qlCalendarAdvance(calendar,$AC1092,AA1093,,,trigger)</f>
        <v>47043</v>
      </c>
      <c r="AD1093" s="40">
        <f>_xll.qlInterestRateIndexMaturity($X$21,AC1093,)</f>
        <v>47225</v>
      </c>
      <c r="AE1093" s="43" t="e">
        <f>_xll.qlTenorBasisValue(TenorBasis6M,AC1093,_xll.ohTrigger(trigger,$X$36))</f>
        <v>#NUM!</v>
      </c>
      <c r="AF1093" s="82">
        <f t="shared" si="48"/>
        <v>2.1549591458139412E-2</v>
      </c>
      <c r="AG1093" s="82">
        <f>_xll.qlIndexFixing($X$21,$AB1093,TRUE,_xll.ohTrigger(trigger))</f>
        <v>2.1549591458139412E-2</v>
      </c>
      <c r="AH1093" s="43" t="e">
        <f>_xll.qlIndexFixing($X$6,$AB1093,TRUE,trigger)</f>
        <v>#NUM!</v>
      </c>
      <c r="AI1093" s="45" t="e">
        <f t="shared" si="47"/>
        <v>#NUM!</v>
      </c>
    </row>
    <row r="1094" spans="27:35" x14ac:dyDescent="0.2">
      <c r="AA1094" s="114" t="s">
        <v>87</v>
      </c>
      <c r="AB1094" s="40">
        <f>_xll.qlInterestRateIndexFixingDate($X$21,AC1094)</f>
        <v>47046</v>
      </c>
      <c r="AC1094" s="40">
        <f>_xll.qlCalendarAdvance(calendar,$AC1093,AA1094,,,trigger)</f>
        <v>47050</v>
      </c>
      <c r="AD1094" s="40">
        <f>_xll.qlInterestRateIndexMaturity($X$21,AC1094,)</f>
        <v>47232</v>
      </c>
      <c r="AE1094" s="43" t="e">
        <f>_xll.qlTenorBasisValue(TenorBasis6M,AC1094,_xll.ohTrigger(trigger,$X$36))</f>
        <v>#NUM!</v>
      </c>
      <c r="AF1094" s="82">
        <f t="shared" si="48"/>
        <v>2.1550711535676507E-2</v>
      </c>
      <c r="AG1094" s="82">
        <f>_xll.qlIndexFixing($X$21,$AB1094,TRUE,_xll.ohTrigger(trigger))</f>
        <v>2.1550711535676507E-2</v>
      </c>
      <c r="AH1094" s="43" t="e">
        <f>_xll.qlIndexFixing($X$6,$AB1094,TRUE,trigger)</f>
        <v>#NUM!</v>
      </c>
      <c r="AI1094" s="45" t="e">
        <f t="shared" si="47"/>
        <v>#NUM!</v>
      </c>
    </row>
    <row r="1095" spans="27:35" x14ac:dyDescent="0.2">
      <c r="AA1095" s="114" t="s">
        <v>87</v>
      </c>
      <c r="AB1095" s="40">
        <f>_xll.qlInterestRateIndexFixingDate($X$21,AC1095)</f>
        <v>47053</v>
      </c>
      <c r="AC1095" s="40">
        <f>_xll.qlCalendarAdvance(calendar,$AC1094,AA1095,,,trigger)</f>
        <v>47057</v>
      </c>
      <c r="AD1095" s="40">
        <f>_xll.qlInterestRateIndexMaturity($X$21,AC1095,)</f>
        <v>47238</v>
      </c>
      <c r="AE1095" s="43" t="e">
        <f>_xll.qlTenorBasisValue(TenorBasis6M,AC1095,_xll.ohTrigger(trigger,$X$36))</f>
        <v>#NUM!</v>
      </c>
      <c r="AF1095" s="82">
        <f t="shared" si="48"/>
        <v>2.1551061557228385E-2</v>
      </c>
      <c r="AG1095" s="82">
        <f>_xll.qlIndexFixing($X$21,$AB1095,TRUE,_xll.ohTrigger(trigger))</f>
        <v>2.1551061557228385E-2</v>
      </c>
      <c r="AH1095" s="43" t="e">
        <f>_xll.qlIndexFixing($X$6,$AB1095,TRUE,trigger)</f>
        <v>#NUM!</v>
      </c>
      <c r="AI1095" s="45" t="e">
        <f t="shared" si="47"/>
        <v>#NUM!</v>
      </c>
    </row>
    <row r="1096" spans="27:35" x14ac:dyDescent="0.2">
      <c r="AA1096" s="114" t="s">
        <v>87</v>
      </c>
      <c r="AB1096" s="40">
        <f>_xll.qlInterestRateIndexFixingDate($X$21,AC1096)</f>
        <v>47060</v>
      </c>
      <c r="AC1096" s="40">
        <f>_xll.qlCalendarAdvance(calendar,$AC1095,AA1096,,,trigger)</f>
        <v>47064</v>
      </c>
      <c r="AD1096" s="40">
        <f>_xll.qlInterestRateIndexMaturity($X$21,AC1096,)</f>
        <v>47245</v>
      </c>
      <c r="AE1096" s="43" t="e">
        <f>_xll.qlTenorBasisValue(TenorBasis6M,AC1096,_xll.ohTrigger(trigger,$X$36))</f>
        <v>#NUM!</v>
      </c>
      <c r="AF1096" s="82">
        <f t="shared" si="48"/>
        <v>2.1552026143087086E-2</v>
      </c>
      <c r="AG1096" s="82">
        <f>_xll.qlIndexFixing($X$21,$AB1096,TRUE,_xll.ohTrigger(trigger))</f>
        <v>2.1552026143087086E-2</v>
      </c>
      <c r="AH1096" s="43" t="e">
        <f>_xll.qlIndexFixing($X$6,$AB1096,TRUE,trigger)</f>
        <v>#NUM!</v>
      </c>
      <c r="AI1096" s="45" t="e">
        <f t="shared" si="47"/>
        <v>#NUM!</v>
      </c>
    </row>
    <row r="1097" spans="27:35" x14ac:dyDescent="0.2">
      <c r="AA1097" s="114" t="s">
        <v>87</v>
      </c>
      <c r="AB1097" s="40">
        <f>_xll.qlInterestRateIndexFixingDate($X$21,AC1097)</f>
        <v>47067</v>
      </c>
      <c r="AC1097" s="40">
        <f>_xll.qlCalendarAdvance(calendar,$AC1096,AA1097,,,trigger)</f>
        <v>47071</v>
      </c>
      <c r="AD1097" s="40">
        <f>_xll.qlInterestRateIndexMaturity($X$21,AC1097,)</f>
        <v>47252</v>
      </c>
      <c r="AE1097" s="43" t="e">
        <f>_xll.qlTenorBasisValue(TenorBasis6M,AC1097,_xll.ohTrigger(trigger,$X$36))</f>
        <v>#NUM!</v>
      </c>
      <c r="AF1097" s="82">
        <f t="shared" si="48"/>
        <v>2.1552910138026213E-2</v>
      </c>
      <c r="AG1097" s="82">
        <f>_xll.qlIndexFixing($X$21,$AB1097,TRUE,_xll.ohTrigger(trigger))</f>
        <v>2.1552910138026213E-2</v>
      </c>
      <c r="AH1097" s="43" t="e">
        <f>_xll.qlIndexFixing($X$6,$AB1097,TRUE,trigger)</f>
        <v>#NUM!</v>
      </c>
      <c r="AI1097" s="45" t="e">
        <f t="shared" si="47"/>
        <v>#NUM!</v>
      </c>
    </row>
    <row r="1098" spans="27:35" x14ac:dyDescent="0.2">
      <c r="AA1098" s="114" t="s">
        <v>87</v>
      </c>
      <c r="AB1098" s="40">
        <f>_xll.qlInterestRateIndexFixingDate($X$21,AC1098)</f>
        <v>47074</v>
      </c>
      <c r="AC1098" s="40">
        <f>_xll.qlCalendarAdvance(calendar,$AC1097,AA1098,,,trigger)</f>
        <v>47078</v>
      </c>
      <c r="AD1098" s="40">
        <f>_xll.qlInterestRateIndexMaturity($X$21,AC1098,)</f>
        <v>47259</v>
      </c>
      <c r="AE1098" s="43" t="e">
        <f>_xll.qlTenorBasisValue(TenorBasis6M,AC1098,_xll.ohTrigger(trigger,$X$36))</f>
        <v>#NUM!</v>
      </c>
      <c r="AF1098" s="82">
        <f t="shared" si="48"/>
        <v>2.1553713541939776E-2</v>
      </c>
      <c r="AG1098" s="82">
        <f>_xll.qlIndexFixing($X$21,$AB1098,TRUE,_xll.ohTrigger(trigger))</f>
        <v>2.1553713541939776E-2</v>
      </c>
      <c r="AH1098" s="43" t="e">
        <f>_xll.qlIndexFixing($X$6,$AB1098,TRUE,trigger)</f>
        <v>#NUM!</v>
      </c>
      <c r="AI1098" s="45" t="e">
        <f t="shared" si="47"/>
        <v>#NUM!</v>
      </c>
    </row>
    <row r="1099" spans="27:35" x14ac:dyDescent="0.2">
      <c r="AA1099" s="114" t="s">
        <v>87</v>
      </c>
      <c r="AB1099" s="40">
        <f>_xll.qlInterestRateIndexFixingDate($X$21,AC1099)</f>
        <v>47081</v>
      </c>
      <c r="AC1099" s="40">
        <f>_xll.qlCalendarAdvance(calendar,$AC1098,AA1099,,,trigger)</f>
        <v>47085</v>
      </c>
      <c r="AD1099" s="40">
        <f>_xll.qlInterestRateIndexMaturity($X$21,AC1099,)</f>
        <v>47266</v>
      </c>
      <c r="AE1099" s="43" t="e">
        <f>_xll.qlTenorBasisValue(TenorBasis6M,AC1099,_xll.ohTrigger(trigger,$X$36))</f>
        <v>#NUM!</v>
      </c>
      <c r="AF1099" s="82">
        <f t="shared" si="48"/>
        <v>2.1554436354732379E-2</v>
      </c>
      <c r="AG1099" s="82">
        <f>_xll.qlIndexFixing($X$21,$AB1099,TRUE,_xll.ohTrigger(trigger))</f>
        <v>2.1554436354732379E-2</v>
      </c>
      <c r="AH1099" s="43" t="e">
        <f>_xll.qlIndexFixing($X$6,$AB1099,TRUE,trigger)</f>
        <v>#NUM!</v>
      </c>
      <c r="AI1099" s="45" t="e">
        <f t="shared" si="47"/>
        <v>#NUM!</v>
      </c>
    </row>
    <row r="1100" spans="27:35" x14ac:dyDescent="0.2">
      <c r="AA1100" s="114" t="s">
        <v>87</v>
      </c>
      <c r="AB1100" s="40">
        <f>_xll.qlInterestRateIndexFixingDate($X$21,AC1100)</f>
        <v>47088</v>
      </c>
      <c r="AC1100" s="40">
        <f>_xll.qlCalendarAdvance(calendar,$AC1099,AA1100,,,trigger)</f>
        <v>47092</v>
      </c>
      <c r="AD1100" s="40">
        <f>_xll.qlInterestRateIndexMaturity($X$21,AC1100,)</f>
        <v>47274</v>
      </c>
      <c r="AE1100" s="43" t="e">
        <f>_xll.qlTenorBasisValue(TenorBasis6M,AC1100,_xll.ohTrigger(trigger,$X$36))</f>
        <v>#NUM!</v>
      </c>
      <c r="AF1100" s="82">
        <f t="shared" si="48"/>
        <v>2.1555739491743386E-2</v>
      </c>
      <c r="AG1100" s="82">
        <f>_xll.qlIndexFixing($X$21,$AB1100,TRUE,_xll.ohTrigger(trigger))</f>
        <v>2.1555739491743386E-2</v>
      </c>
      <c r="AH1100" s="43" t="e">
        <f>_xll.qlIndexFixing($X$6,$AB1100,TRUE,trigger)</f>
        <v>#NUM!</v>
      </c>
      <c r="AI1100" s="45" t="e">
        <f t="shared" si="47"/>
        <v>#NUM!</v>
      </c>
    </row>
    <row r="1101" spans="27:35" x14ac:dyDescent="0.2">
      <c r="AA1101" s="114" t="s">
        <v>87</v>
      </c>
      <c r="AB1101" s="40">
        <f>_xll.qlInterestRateIndexFixingDate($X$21,AC1101)</f>
        <v>47095</v>
      </c>
      <c r="AC1101" s="40">
        <f>_xll.qlCalendarAdvance(calendar,$AC1100,AA1101,,,trigger)</f>
        <v>47099</v>
      </c>
      <c r="AD1101" s="40">
        <f>_xll.qlInterestRateIndexMaturity($X$21,AC1101,)</f>
        <v>47281</v>
      </c>
      <c r="AE1101" s="43" t="e">
        <f>_xll.qlTenorBasisValue(TenorBasis6M,AC1101,_xll.ohTrigger(trigger,$X$36))</f>
        <v>#NUM!</v>
      </c>
      <c r="AF1101" s="82">
        <f t="shared" si="48"/>
        <v>2.1556295398616008E-2</v>
      </c>
      <c r="AG1101" s="82">
        <f>_xll.qlIndexFixing($X$21,$AB1101,TRUE,_xll.ohTrigger(trigger))</f>
        <v>2.1556295398616008E-2</v>
      </c>
      <c r="AH1101" s="43" t="e">
        <f>_xll.qlIndexFixing($X$6,$AB1101,TRUE,trigger)</f>
        <v>#NUM!</v>
      </c>
      <c r="AI1101" s="45" t="e">
        <f t="shared" si="47"/>
        <v>#NUM!</v>
      </c>
    </row>
    <row r="1102" spans="27:35" x14ac:dyDescent="0.2">
      <c r="AA1102" s="114" t="s">
        <v>87</v>
      </c>
      <c r="AB1102" s="40">
        <f>_xll.qlInterestRateIndexFixingDate($X$21,AC1102)</f>
        <v>47102</v>
      </c>
      <c r="AC1102" s="40">
        <f>_xll.qlCalendarAdvance(calendar,$AC1101,AA1102,,,trigger)</f>
        <v>47106</v>
      </c>
      <c r="AD1102" s="40">
        <f>_xll.qlInterestRateIndexMaturity($X$21,AC1102,)</f>
        <v>47288</v>
      </c>
      <c r="AE1102" s="43" t="e">
        <f>_xll.qlTenorBasisValue(TenorBasis6M,AC1102,_xll.ohTrigger(trigger,$X$36))</f>
        <v>#NUM!</v>
      </c>
      <c r="AF1102" s="82">
        <f t="shared" si="48"/>
        <v>2.1556770709332509E-2</v>
      </c>
      <c r="AG1102" s="82">
        <f>_xll.qlIndexFixing($X$21,$AB1102,TRUE,_xll.ohTrigger(trigger))</f>
        <v>2.1556770709332509E-2</v>
      </c>
      <c r="AH1102" s="43" t="e">
        <f>_xll.qlIndexFixing($X$6,$AB1102,TRUE,trigger)</f>
        <v>#NUM!</v>
      </c>
      <c r="AI1102" s="45" t="e">
        <f t="shared" si="47"/>
        <v>#NUM!</v>
      </c>
    </row>
    <row r="1103" spans="27:35" x14ac:dyDescent="0.2">
      <c r="AA1103" s="114" t="s">
        <v>87</v>
      </c>
      <c r="AB1103" s="40">
        <f>_xll.qlInterestRateIndexFixingDate($X$21,AC1103)</f>
        <v>47108</v>
      </c>
      <c r="AC1103" s="40">
        <f>_xll.qlCalendarAdvance(calendar,$AC1102,AA1103,,,trigger)</f>
        <v>47114</v>
      </c>
      <c r="AD1103" s="40">
        <f>_xll.qlInterestRateIndexMaturity($X$21,AC1103,)</f>
        <v>47296</v>
      </c>
      <c r="AE1103" s="43" t="e">
        <f>_xll.qlTenorBasisValue(TenorBasis6M,AC1103,_xll.ohTrigger(trigger,$X$36))</f>
        <v>#NUM!</v>
      </c>
      <c r="AF1103" s="82">
        <f t="shared" si="48"/>
        <v>2.1557215232336408E-2</v>
      </c>
      <c r="AG1103" s="82">
        <f>_xll.qlIndexFixing($X$21,$AB1103,TRUE,_xll.ohTrigger(trigger))</f>
        <v>2.1557215232336408E-2</v>
      </c>
      <c r="AH1103" s="43" t="e">
        <f>_xll.qlIndexFixing($X$6,$AB1103,TRUE,trigger)</f>
        <v>#NUM!</v>
      </c>
      <c r="AI1103" s="45" t="e">
        <f t="shared" si="47"/>
        <v>#NUM!</v>
      </c>
    </row>
    <row r="1104" spans="27:35" x14ac:dyDescent="0.2">
      <c r="AA1104" s="114" t="s">
        <v>87</v>
      </c>
      <c r="AB1104" s="40">
        <f>_xll.qlInterestRateIndexFixingDate($X$21,AC1104)</f>
        <v>47116</v>
      </c>
      <c r="AC1104" s="40">
        <f>_xll.qlCalendarAdvance(calendar,$AC1103,AA1104,,,trigger)</f>
        <v>47121</v>
      </c>
      <c r="AD1104" s="40">
        <f>_xll.qlInterestRateIndexMaturity($X$21,AC1104,)</f>
        <v>47302</v>
      </c>
      <c r="AE1104" s="43" t="e">
        <f>_xll.qlTenorBasisValue(TenorBasis6M,AC1104,_xll.ohTrigger(trigger,$X$36))</f>
        <v>#NUM!</v>
      </c>
      <c r="AF1104" s="82">
        <f t="shared" si="48"/>
        <v>2.1556880663988594E-2</v>
      </c>
      <c r="AG1104" s="82">
        <f>_xll.qlIndexFixing($X$21,$AB1104,TRUE,_xll.ohTrigger(trigger))</f>
        <v>2.1556880663988594E-2</v>
      </c>
      <c r="AH1104" s="43" t="e">
        <f>_xll.qlIndexFixing($X$6,$AB1104,TRUE,trigger)</f>
        <v>#NUM!</v>
      </c>
      <c r="AI1104" s="45" t="e">
        <f t="shared" si="47"/>
        <v>#NUM!</v>
      </c>
    </row>
    <row r="1105" spans="27:35" x14ac:dyDescent="0.2">
      <c r="AA1105" s="114" t="s">
        <v>87</v>
      </c>
      <c r="AB1105" s="40">
        <f>_xll.qlInterestRateIndexFixingDate($X$21,AC1105)</f>
        <v>47126</v>
      </c>
      <c r="AC1105" s="40">
        <f>_xll.qlCalendarAdvance(calendar,$AC1104,AA1105,,,trigger)</f>
        <v>47128</v>
      </c>
      <c r="AD1105" s="40">
        <f>_xll.qlInterestRateIndexMaturity($X$21,AC1105,)</f>
        <v>47309</v>
      </c>
      <c r="AE1105" s="43" t="e">
        <f>_xll.qlTenorBasisValue(TenorBasis6M,AC1105,_xll.ohTrigger(trigger,$X$36))</f>
        <v>#NUM!</v>
      </c>
      <c r="AF1105" s="82">
        <f t="shared" si="48"/>
        <v>2.1557108415489787E-2</v>
      </c>
      <c r="AG1105" s="82">
        <f>_xll.qlIndexFixing($X$21,$AB1105,TRUE,_xll.ohTrigger(trigger))</f>
        <v>2.1557108415489787E-2</v>
      </c>
      <c r="AH1105" s="43" t="e">
        <f>_xll.qlIndexFixing($X$6,$AB1105,TRUE,trigger)</f>
        <v>#NUM!</v>
      </c>
      <c r="AI1105" s="45" t="e">
        <f t="shared" si="47"/>
        <v>#NUM!</v>
      </c>
    </row>
    <row r="1106" spans="27:35" x14ac:dyDescent="0.2">
      <c r="AA1106" s="114" t="s">
        <v>87</v>
      </c>
      <c r="AB1106" s="40">
        <f>_xll.qlInterestRateIndexFixingDate($X$21,AC1106)</f>
        <v>47133</v>
      </c>
      <c r="AC1106" s="40">
        <f>_xll.qlCalendarAdvance(calendar,$AC1105,AA1106,,,trigger)</f>
        <v>47135</v>
      </c>
      <c r="AD1106" s="40">
        <f>_xll.qlInterestRateIndexMaturity($X$21,AC1106,)</f>
        <v>47316</v>
      </c>
      <c r="AE1106" s="43" t="e">
        <f>_xll.qlTenorBasisValue(TenorBasis6M,AC1106,_xll.ohTrigger(trigger,$X$36))</f>
        <v>#NUM!</v>
      </c>
      <c r="AF1106" s="82">
        <f t="shared" si="48"/>
        <v>2.1557255575460628E-2</v>
      </c>
      <c r="AG1106" s="82">
        <f>_xll.qlIndexFixing($X$21,$AB1106,TRUE,_xll.ohTrigger(trigger))</f>
        <v>2.1557255575460628E-2</v>
      </c>
      <c r="AH1106" s="43" t="e">
        <f>_xll.qlIndexFixing($X$6,$AB1106,TRUE,trigger)</f>
        <v>#NUM!</v>
      </c>
      <c r="AI1106" s="45" t="e">
        <f t="shared" si="47"/>
        <v>#NUM!</v>
      </c>
    </row>
    <row r="1107" spans="27:35" x14ac:dyDescent="0.2">
      <c r="AA1107" s="114" t="s">
        <v>87</v>
      </c>
      <c r="AB1107" s="40">
        <f>_xll.qlInterestRateIndexFixingDate($X$21,AC1107)</f>
        <v>47140</v>
      </c>
      <c r="AC1107" s="40">
        <f>_xll.qlCalendarAdvance(calendar,$AC1106,AA1107,,,trigger)</f>
        <v>47142</v>
      </c>
      <c r="AD1107" s="40">
        <f>_xll.qlInterestRateIndexMaturity($X$21,AC1107,)</f>
        <v>47323</v>
      </c>
      <c r="AE1107" s="43" t="e">
        <f>_xll.qlTenorBasisValue(TenorBasis6M,AC1107,_xll.ohTrigger(trigger,$X$36))</f>
        <v>#NUM!</v>
      </c>
      <c r="AF1107" s="82">
        <f t="shared" si="48"/>
        <v>2.1557322143883447E-2</v>
      </c>
      <c r="AG1107" s="82">
        <f>_xll.qlIndexFixing($X$21,$AB1107,TRUE,_xll.ohTrigger(trigger))</f>
        <v>2.1557322143883447E-2</v>
      </c>
      <c r="AH1107" s="43" t="e">
        <f>_xll.qlIndexFixing($X$6,$AB1107,TRUE,trigger)</f>
        <v>#NUM!</v>
      </c>
      <c r="AI1107" s="45" t="e">
        <f t="shared" si="47"/>
        <v>#NUM!</v>
      </c>
    </row>
    <row r="1108" spans="27:35" x14ac:dyDescent="0.2">
      <c r="AA1108" s="114" t="s">
        <v>87</v>
      </c>
      <c r="AB1108" s="40">
        <f>_xll.qlInterestRateIndexFixingDate($X$21,AC1108)</f>
        <v>47147</v>
      </c>
      <c r="AC1108" s="40">
        <f>_xll.qlCalendarAdvance(calendar,$AC1107,AA1108,,,trigger)</f>
        <v>47149</v>
      </c>
      <c r="AD1108" s="40">
        <f>_xll.qlInterestRateIndexMaturity($X$21,AC1108,)</f>
        <v>47330</v>
      </c>
      <c r="AE1108" s="43" t="e">
        <f>_xll.qlTenorBasisValue(TenorBasis6M,AC1108,_xll.ohTrigger(trigger,$X$36))</f>
        <v>#NUM!</v>
      </c>
      <c r="AF1108" s="82">
        <f t="shared" si="48"/>
        <v>2.1557308120750292E-2</v>
      </c>
      <c r="AG1108" s="82">
        <f>_xll.qlIndexFixing($X$21,$AB1108,TRUE,_xll.ohTrigger(trigger))</f>
        <v>2.1557308120750292E-2</v>
      </c>
      <c r="AH1108" s="43" t="e">
        <f>_xll.qlIndexFixing($X$6,$AB1108,TRUE,trigger)</f>
        <v>#NUM!</v>
      </c>
      <c r="AI1108" s="45" t="e">
        <f t="shared" si="47"/>
        <v>#NUM!</v>
      </c>
    </row>
    <row r="1109" spans="27:35" x14ac:dyDescent="0.2">
      <c r="AA1109" s="114" t="s">
        <v>87</v>
      </c>
      <c r="AB1109" s="40">
        <f>_xll.qlInterestRateIndexFixingDate($X$21,AC1109)</f>
        <v>47154</v>
      </c>
      <c r="AC1109" s="40">
        <f>_xll.qlCalendarAdvance(calendar,$AC1108,AA1109,,,trigger)</f>
        <v>47156</v>
      </c>
      <c r="AD1109" s="40">
        <f>_xll.qlInterestRateIndexMaturity($X$21,AC1109,)</f>
        <v>47337</v>
      </c>
      <c r="AE1109" s="43" t="e">
        <f>_xll.qlTenorBasisValue(TenorBasis6M,AC1109,_xll.ohTrigger(trigger,$X$36))</f>
        <v>#NUM!</v>
      </c>
      <c r="AF1109" s="82">
        <f t="shared" si="48"/>
        <v>2.1557213506063381E-2</v>
      </c>
      <c r="AG1109" s="82">
        <f>_xll.qlIndexFixing($X$21,$AB1109,TRUE,_xll.ohTrigger(trigger))</f>
        <v>2.1557213506063381E-2</v>
      </c>
      <c r="AH1109" s="43" t="e">
        <f>_xll.qlIndexFixing($X$6,$AB1109,TRUE,trigger)</f>
        <v>#NUM!</v>
      </c>
      <c r="AI1109" s="45" t="e">
        <f t="shared" si="47"/>
        <v>#NUM!</v>
      </c>
    </row>
    <row r="1110" spans="27:35" x14ac:dyDescent="0.2">
      <c r="AA1110" s="114" t="s">
        <v>87</v>
      </c>
      <c r="AB1110" s="40">
        <f>_xll.qlInterestRateIndexFixingDate($X$21,AC1110)</f>
        <v>47161</v>
      </c>
      <c r="AC1110" s="40">
        <f>_xll.qlCalendarAdvance(calendar,$AC1109,AA1110,,,trigger)</f>
        <v>47163</v>
      </c>
      <c r="AD1110" s="40">
        <f>_xll.qlInterestRateIndexMaturity($X$21,AC1110,)</f>
        <v>47344</v>
      </c>
      <c r="AE1110" s="43" t="e">
        <f>_xll.qlTenorBasisValue(TenorBasis6M,AC1110,_xll.ohTrigger(trigger,$X$36))</f>
        <v>#NUM!</v>
      </c>
      <c r="AF1110" s="82">
        <f t="shared" si="48"/>
        <v>2.1557038299832861E-2</v>
      </c>
      <c r="AG1110" s="82">
        <f>_xll.qlIndexFixing($X$21,$AB1110,TRUE,_xll.ohTrigger(trigger))</f>
        <v>2.1557038299832861E-2</v>
      </c>
      <c r="AH1110" s="43" t="e">
        <f>_xll.qlIndexFixing($X$6,$AB1110,TRUE,trigger)</f>
        <v>#NUM!</v>
      </c>
      <c r="AI1110" s="45" t="e">
        <f t="shared" si="47"/>
        <v>#NUM!</v>
      </c>
    </row>
    <row r="1111" spans="27:35" x14ac:dyDescent="0.2">
      <c r="AA1111" s="114" t="s">
        <v>87</v>
      </c>
      <c r="AB1111" s="40">
        <f>_xll.qlInterestRateIndexFixingDate($X$21,AC1111)</f>
        <v>47168</v>
      </c>
      <c r="AC1111" s="40">
        <f>_xll.qlCalendarAdvance(calendar,$AC1110,AA1111,,,trigger)</f>
        <v>47170</v>
      </c>
      <c r="AD1111" s="40">
        <f>_xll.qlInterestRateIndexMaturity($X$21,AC1111,)</f>
        <v>47351</v>
      </c>
      <c r="AE1111" s="43" t="e">
        <f>_xll.qlTenorBasisValue(TenorBasis6M,AC1111,_xll.ohTrigger(trigger,$X$36))</f>
        <v>#NUM!</v>
      </c>
      <c r="AF1111" s="82">
        <f t="shared" si="48"/>
        <v>2.1556782502081262E-2</v>
      </c>
      <c r="AG1111" s="82">
        <f>_xll.qlIndexFixing($X$21,$AB1111,TRUE,_xll.ohTrigger(trigger))</f>
        <v>2.1556782502081262E-2</v>
      </c>
      <c r="AH1111" s="43" t="e">
        <f>_xll.qlIndexFixing($X$6,$AB1111,TRUE,trigger)</f>
        <v>#NUM!</v>
      </c>
      <c r="AI1111" s="45" t="e">
        <f t="shared" si="47"/>
        <v>#NUM!</v>
      </c>
    </row>
    <row r="1112" spans="27:35" x14ac:dyDescent="0.2">
      <c r="AA1112" s="114" t="s">
        <v>87</v>
      </c>
      <c r="AB1112" s="40">
        <f>_xll.qlInterestRateIndexFixingDate($X$21,AC1112)</f>
        <v>47175</v>
      </c>
      <c r="AC1112" s="40">
        <f>_xll.qlCalendarAdvance(calendar,$AC1111,AA1112,,,trigger)</f>
        <v>47177</v>
      </c>
      <c r="AD1112" s="40">
        <f>_xll.qlInterestRateIndexMaturity($X$21,AC1112,)</f>
        <v>47361</v>
      </c>
      <c r="AE1112" s="43" t="e">
        <f>_xll.qlTenorBasisValue(TenorBasis6M,AC1112,_xll.ohTrigger(trigger,$X$36))</f>
        <v>#NUM!</v>
      </c>
      <c r="AF1112" s="82">
        <f t="shared" si="48"/>
        <v>2.1558217801656978E-2</v>
      </c>
      <c r="AG1112" s="82">
        <f>_xll.qlIndexFixing($X$21,$AB1112,TRUE,_xll.ohTrigger(trigger))</f>
        <v>2.1558217801656978E-2</v>
      </c>
      <c r="AH1112" s="43" t="e">
        <f>_xll.qlIndexFixing($X$6,$AB1112,TRUE,trigger)</f>
        <v>#NUM!</v>
      </c>
      <c r="AI1112" s="45" t="e">
        <f t="shared" si="47"/>
        <v>#NUM!</v>
      </c>
    </row>
    <row r="1113" spans="27:35" x14ac:dyDescent="0.2">
      <c r="AA1113" s="114" t="s">
        <v>87</v>
      </c>
      <c r="AB1113" s="40">
        <f>_xll.qlInterestRateIndexFixingDate($X$21,AC1113)</f>
        <v>47182</v>
      </c>
      <c r="AC1113" s="40">
        <f>_xll.qlCalendarAdvance(calendar,$AC1112,AA1113,,,trigger)</f>
        <v>47184</v>
      </c>
      <c r="AD1113" s="40">
        <f>_xll.qlInterestRateIndexMaturity($X$21,AC1113,)</f>
        <v>47368</v>
      </c>
      <c r="AE1113" s="43" t="e">
        <f>_xll.qlTenorBasisValue(TenorBasis6M,AC1113,_xll.ohTrigger(trigger,$X$36))</f>
        <v>#NUM!</v>
      </c>
      <c r="AF1113" s="82">
        <f t="shared" si="48"/>
        <v>2.1557783473796343E-2</v>
      </c>
      <c r="AG1113" s="82">
        <f>_xll.qlIndexFixing($X$21,$AB1113,TRUE,_xll.ohTrigger(trigger))</f>
        <v>2.1557783473796343E-2</v>
      </c>
      <c r="AH1113" s="43" t="e">
        <f>_xll.qlIndexFixing($X$6,$AB1113,TRUE,trigger)</f>
        <v>#NUM!</v>
      </c>
      <c r="AI1113" s="45" t="e">
        <f t="shared" si="47"/>
        <v>#NUM!</v>
      </c>
    </row>
    <row r="1114" spans="27:35" x14ac:dyDescent="0.2">
      <c r="AA1114" s="114" t="s">
        <v>87</v>
      </c>
      <c r="AB1114" s="40">
        <f>_xll.qlInterestRateIndexFixingDate($X$21,AC1114)</f>
        <v>47189</v>
      </c>
      <c r="AC1114" s="40">
        <f>_xll.qlCalendarAdvance(calendar,$AC1113,AA1114,,,trigger)</f>
        <v>47191</v>
      </c>
      <c r="AD1114" s="40">
        <f>_xll.qlInterestRateIndexMaturity($X$21,AC1114,)</f>
        <v>47375</v>
      </c>
      <c r="AE1114" s="43" t="e">
        <f>_xll.qlTenorBasisValue(TenorBasis6M,AC1114,_xll.ohTrigger(trigger,$X$36))</f>
        <v>#NUM!</v>
      </c>
      <c r="AF1114" s="82">
        <f t="shared" si="48"/>
        <v>2.155726854015149E-2</v>
      </c>
      <c r="AG1114" s="82">
        <f>_xll.qlIndexFixing($X$21,$AB1114,TRUE,_xll.ohTrigger(trigger))</f>
        <v>2.155726854015149E-2</v>
      </c>
      <c r="AH1114" s="43" t="e">
        <f>_xll.qlIndexFixing($X$6,$AB1114,TRUE,trigger)</f>
        <v>#NUM!</v>
      </c>
      <c r="AI1114" s="45" t="e">
        <f t="shared" si="47"/>
        <v>#NUM!</v>
      </c>
    </row>
    <row r="1115" spans="27:35" x14ac:dyDescent="0.2">
      <c r="AA1115" s="114" t="s">
        <v>87</v>
      </c>
      <c r="AB1115" s="40">
        <f>_xll.qlInterestRateIndexFixingDate($X$21,AC1115)</f>
        <v>47196</v>
      </c>
      <c r="AC1115" s="40">
        <f>_xll.qlCalendarAdvance(calendar,$AC1114,AA1115,,,trigger)</f>
        <v>47198</v>
      </c>
      <c r="AD1115" s="40">
        <f>_xll.qlInterestRateIndexMaturity($X$21,AC1115,)</f>
        <v>47382</v>
      </c>
      <c r="AE1115" s="43" t="e">
        <f>_xll.qlTenorBasisValue(TenorBasis6M,AC1115,_xll.ohTrigger(trigger,$X$36))</f>
        <v>#NUM!</v>
      </c>
      <c r="AF1115" s="82">
        <f t="shared" si="48"/>
        <v>2.1556673000786709E-2</v>
      </c>
      <c r="AG1115" s="82">
        <f>_xll.qlIndexFixing($X$21,$AB1115,TRUE,_xll.ohTrigger(trigger))</f>
        <v>2.1556673000786709E-2</v>
      </c>
      <c r="AH1115" s="43" t="e">
        <f>_xll.qlIndexFixing($X$6,$AB1115,TRUE,trigger)</f>
        <v>#NUM!</v>
      </c>
      <c r="AI1115" s="45" t="e">
        <f t="shared" si="47"/>
        <v>#NUM!</v>
      </c>
    </row>
    <row r="1116" spans="27:35" x14ac:dyDescent="0.2">
      <c r="AA1116" s="114" t="s">
        <v>87</v>
      </c>
      <c r="AB1116" s="40">
        <f>_xll.qlInterestRateIndexFixingDate($X$21,AC1116)</f>
        <v>47203</v>
      </c>
      <c r="AC1116" s="40">
        <f>_xll.qlCalendarAdvance(calendar,$AC1115,AA1116,,,trigger)</f>
        <v>47205</v>
      </c>
      <c r="AD1116" s="40">
        <f>_xll.qlInterestRateIndexMaturity($X$21,AC1116,)</f>
        <v>47389</v>
      </c>
      <c r="AE1116" s="43" t="e">
        <f>_xll.qlTenorBasisValue(TenorBasis6M,AC1116,_xll.ohTrigger(trigger,$X$36))</f>
        <v>#NUM!</v>
      </c>
      <c r="AF1116" s="82">
        <f t="shared" si="48"/>
        <v>2.1555996855773689E-2</v>
      </c>
      <c r="AG1116" s="82">
        <f>_xll.qlIndexFixing($X$21,$AB1116,TRUE,_xll.ohTrigger(trigger))</f>
        <v>2.1555996855773689E-2</v>
      </c>
      <c r="AH1116" s="43" t="e">
        <f>_xll.qlIndexFixing($X$6,$AB1116,TRUE,trigger)</f>
        <v>#NUM!</v>
      </c>
      <c r="AI1116" s="45" t="e">
        <f t="shared" si="47"/>
        <v>#NUM!</v>
      </c>
    </row>
    <row r="1117" spans="27:35" x14ac:dyDescent="0.2">
      <c r="AA1117" s="114" t="s">
        <v>87</v>
      </c>
      <c r="AB1117" s="40">
        <f>_xll.qlInterestRateIndexFixingDate($X$21,AC1117)</f>
        <v>47206</v>
      </c>
      <c r="AC1117" s="40">
        <f>_xll.qlCalendarAdvance(calendar,$AC1116,AA1117,,,trigger)</f>
        <v>47212</v>
      </c>
      <c r="AD1117" s="40">
        <f>_xll.qlInterestRateIndexMaturity($X$21,AC1117,)</f>
        <v>47395</v>
      </c>
      <c r="AE1117" s="43" t="e">
        <f>_xll.qlTenorBasisValue(TenorBasis6M,AC1117,_xll.ohTrigger(trigger,$X$36))</f>
        <v>#NUM!</v>
      </c>
      <c r="AF1117" s="82">
        <f t="shared" si="48"/>
        <v>2.155467903457748E-2</v>
      </c>
      <c r="AG1117" s="82">
        <f>_xll.qlIndexFixing($X$21,$AB1117,TRUE,_xll.ohTrigger(trigger))</f>
        <v>2.155467903457748E-2</v>
      </c>
      <c r="AH1117" s="43" t="e">
        <f>_xll.qlIndexFixing($X$6,$AB1117,TRUE,trigger)</f>
        <v>#NUM!</v>
      </c>
      <c r="AI1117" s="45" t="e">
        <f t="shared" si="47"/>
        <v>#NUM!</v>
      </c>
    </row>
    <row r="1118" spans="27:35" x14ac:dyDescent="0.2">
      <c r="AA1118" s="114" t="s">
        <v>87</v>
      </c>
      <c r="AB1118" s="40">
        <f>_xll.qlInterestRateIndexFixingDate($X$21,AC1118)</f>
        <v>47217</v>
      </c>
      <c r="AC1118" s="40">
        <f>_xll.qlCalendarAdvance(calendar,$AC1117,AA1118,,,trigger)</f>
        <v>47219</v>
      </c>
      <c r="AD1118" s="40">
        <f>_xll.qlInterestRateIndexMaturity($X$21,AC1118,)</f>
        <v>47402</v>
      </c>
      <c r="AE1118" s="43" t="e">
        <f>_xll.qlTenorBasisValue(TenorBasis6M,AC1118,_xll.ohTrigger(trigger,$X$36))</f>
        <v>#NUM!</v>
      </c>
      <c r="AF1118" s="82">
        <f t="shared" si="48"/>
        <v>2.1553847485563788E-2</v>
      </c>
      <c r="AG1118" s="82">
        <f>_xll.qlIndexFixing($X$21,$AB1118,TRUE,_xll.ohTrigger(trigger))</f>
        <v>2.1553847485563788E-2</v>
      </c>
      <c r="AH1118" s="43" t="e">
        <f>_xll.qlIndexFixing($X$6,$AB1118,TRUE,trigger)</f>
        <v>#NUM!</v>
      </c>
      <c r="AI1118" s="45" t="e">
        <f t="shared" si="47"/>
        <v>#NUM!</v>
      </c>
    </row>
    <row r="1119" spans="27:35" x14ac:dyDescent="0.2">
      <c r="AA1119" s="114" t="s">
        <v>87</v>
      </c>
      <c r="AB1119" s="40">
        <f>_xll.qlInterestRateIndexFixingDate($X$21,AC1119)</f>
        <v>47224</v>
      </c>
      <c r="AC1119" s="40">
        <f>_xll.qlCalendarAdvance(calendar,$AC1118,AA1119,,,trigger)</f>
        <v>47226</v>
      </c>
      <c r="AD1119" s="40">
        <f>_xll.qlInterestRateIndexMaturity($X$21,AC1119,)</f>
        <v>47409</v>
      </c>
      <c r="AE1119" s="43" t="e">
        <f>_xll.qlTenorBasisValue(TenorBasis6M,AC1119,_xll.ohTrigger(trigger,$X$36))</f>
        <v>#NUM!</v>
      </c>
      <c r="AF1119" s="82">
        <f t="shared" si="48"/>
        <v>2.1552935335969026E-2</v>
      </c>
      <c r="AG1119" s="82">
        <f>_xll.qlIndexFixing($X$21,$AB1119,TRUE,_xll.ohTrigger(trigger))</f>
        <v>2.1552935335969026E-2</v>
      </c>
      <c r="AH1119" s="43" t="e">
        <f>_xll.qlIndexFixing($X$6,$AB1119,TRUE,trigger)</f>
        <v>#NUM!</v>
      </c>
      <c r="AI1119" s="45" t="e">
        <f t="shared" si="47"/>
        <v>#NUM!</v>
      </c>
    </row>
    <row r="1120" spans="27:35" x14ac:dyDescent="0.2">
      <c r="AA1120" s="114" t="s">
        <v>87</v>
      </c>
      <c r="AB1120" s="40">
        <f>_xll.qlInterestRateIndexFixingDate($X$21,AC1120)</f>
        <v>47231</v>
      </c>
      <c r="AC1120" s="40">
        <f>_xll.qlCalendarAdvance(calendar,$AC1119,AA1120,,,trigger)</f>
        <v>47233</v>
      </c>
      <c r="AD1120" s="40">
        <f>_xll.qlInterestRateIndexMaturity($X$21,AC1120,)</f>
        <v>47416</v>
      </c>
      <c r="AE1120" s="43" t="e">
        <f>_xll.qlTenorBasisValue(TenorBasis6M,AC1120,_xll.ohTrigger(trigger,$X$36))</f>
        <v>#NUM!</v>
      </c>
      <c r="AF1120" s="82">
        <f t="shared" si="48"/>
        <v>2.1551942585904139E-2</v>
      </c>
      <c r="AG1120" s="82">
        <f>_xll.qlIndexFixing($X$21,$AB1120,TRUE,_xll.ohTrigger(trigger))</f>
        <v>2.1551942585904139E-2</v>
      </c>
      <c r="AH1120" s="43" t="e">
        <f>_xll.qlIndexFixing($X$6,$AB1120,TRUE,trigger)</f>
        <v>#NUM!</v>
      </c>
      <c r="AI1120" s="45" t="e">
        <f t="shared" si="47"/>
        <v>#NUM!</v>
      </c>
    </row>
    <row r="1121" spans="27:35" x14ac:dyDescent="0.2">
      <c r="AA1121" s="114" t="s">
        <v>87</v>
      </c>
      <c r="AB1121" s="40">
        <f>_xll.qlInterestRateIndexFixingDate($X$21,AC1121)</f>
        <v>47235</v>
      </c>
      <c r="AC1121" s="40">
        <f>_xll.qlCalendarAdvance(calendar,$AC1120,AA1121,,,trigger)</f>
        <v>47240</v>
      </c>
      <c r="AD1121" s="40">
        <f>_xll.qlInterestRateIndexMaturity($X$21,AC1121,)</f>
        <v>47424</v>
      </c>
      <c r="AE1121" s="43" t="e">
        <f>_xll.qlTenorBasisValue(TenorBasis6M,AC1121,_xll.ohTrigger(trigger,$X$36))</f>
        <v>#NUM!</v>
      </c>
      <c r="AF1121" s="82">
        <f t="shared" si="48"/>
        <v>2.1551407049227554E-2</v>
      </c>
      <c r="AG1121" s="82">
        <f>_xll.qlIndexFixing($X$21,$AB1121,TRUE,_xll.ohTrigger(trigger))</f>
        <v>2.1551407049227554E-2</v>
      </c>
      <c r="AH1121" s="43" t="e">
        <f>_xll.qlIndexFixing($X$6,$AB1121,TRUE,trigger)</f>
        <v>#NUM!</v>
      </c>
      <c r="AI1121" s="45" t="e">
        <f t="shared" si="47"/>
        <v>#NUM!</v>
      </c>
    </row>
    <row r="1122" spans="27:35" x14ac:dyDescent="0.2">
      <c r="AA1122" s="114" t="s">
        <v>87</v>
      </c>
      <c r="AB1122" s="40">
        <f>_xll.qlInterestRateIndexFixingDate($X$21,AC1122)</f>
        <v>47245</v>
      </c>
      <c r="AC1122" s="40">
        <f>_xll.qlCalendarAdvance(calendar,$AC1121,AA1122,,,trigger)</f>
        <v>47247</v>
      </c>
      <c r="AD1122" s="40">
        <f>_xll.qlInterestRateIndexMaturity($X$21,AC1122,)</f>
        <v>47431</v>
      </c>
      <c r="AE1122" s="43" t="e">
        <f>_xll.qlTenorBasisValue(TenorBasis6M,AC1122,_xll.ohTrigger(trigger,$X$36))</f>
        <v>#NUM!</v>
      </c>
      <c r="AF1122" s="82">
        <f t="shared" si="48"/>
        <v>2.155024727240732E-2</v>
      </c>
      <c r="AG1122" s="82">
        <f>_xll.qlIndexFixing($X$21,$AB1122,TRUE,_xll.ohTrigger(trigger))</f>
        <v>2.155024727240732E-2</v>
      </c>
      <c r="AH1122" s="43" t="e">
        <f>_xll.qlIndexFixing($X$6,$AB1122,TRUE,trigger)</f>
        <v>#NUM!</v>
      </c>
      <c r="AI1122" s="45" t="e">
        <f t="shared" si="47"/>
        <v>#NUM!</v>
      </c>
    </row>
    <row r="1123" spans="27:35" x14ac:dyDescent="0.2">
      <c r="AA1123" s="114" t="s">
        <v>87</v>
      </c>
      <c r="AB1123" s="40">
        <f>_xll.qlInterestRateIndexFixingDate($X$21,AC1123)</f>
        <v>47252</v>
      </c>
      <c r="AC1123" s="40">
        <f>_xll.qlCalendarAdvance(calendar,$AC1122,AA1123,,,trigger)</f>
        <v>47254</v>
      </c>
      <c r="AD1123" s="40">
        <f>_xll.qlInterestRateIndexMaturity($X$21,AC1123,)</f>
        <v>47438</v>
      </c>
      <c r="AE1123" s="43" t="e">
        <f>_xll.qlTenorBasisValue(TenorBasis6M,AC1123,_xll.ohTrigger(trigger,$X$36))</f>
        <v>#NUM!</v>
      </c>
      <c r="AF1123" s="82">
        <f t="shared" si="48"/>
        <v>2.1549006890725173E-2</v>
      </c>
      <c r="AG1123" s="82">
        <f>_xll.qlIndexFixing($X$21,$AB1123,TRUE,_xll.ohTrigger(trigger))</f>
        <v>2.1549006890725173E-2</v>
      </c>
      <c r="AH1123" s="43" t="e">
        <f>_xll.qlIndexFixing($X$6,$AB1123,TRUE,trigger)</f>
        <v>#NUM!</v>
      </c>
      <c r="AI1123" s="45" t="e">
        <f t="shared" si="47"/>
        <v>#NUM!</v>
      </c>
    </row>
    <row r="1124" spans="27:35" x14ac:dyDescent="0.2">
      <c r="AA1124" s="114" t="s">
        <v>87</v>
      </c>
      <c r="AB1124" s="40">
        <f>_xll.qlInterestRateIndexFixingDate($X$21,AC1124)</f>
        <v>47259</v>
      </c>
      <c r="AC1124" s="40">
        <f>_xll.qlCalendarAdvance(calendar,$AC1123,AA1124,,,trigger)</f>
        <v>47261</v>
      </c>
      <c r="AD1124" s="40">
        <f>_xll.qlInterestRateIndexMaturity($X$21,AC1124,)</f>
        <v>47445</v>
      </c>
      <c r="AE1124" s="43" t="e">
        <f>_xll.qlTenorBasisValue(TenorBasis6M,AC1124,_xll.ohTrigger(trigger,$X$36))</f>
        <v>#NUM!</v>
      </c>
      <c r="AF1124" s="82">
        <f t="shared" si="48"/>
        <v>2.1547685904332294E-2</v>
      </c>
      <c r="AG1124" s="82">
        <f>_xll.qlIndexFixing($X$21,$AB1124,TRUE,_xll.ohTrigger(trigger))</f>
        <v>2.1547685904332294E-2</v>
      </c>
      <c r="AH1124" s="43" t="e">
        <f>_xll.qlIndexFixing($X$6,$AB1124,TRUE,trigger)</f>
        <v>#NUM!</v>
      </c>
      <c r="AI1124" s="45" t="e">
        <f t="shared" si="47"/>
        <v>#NUM!</v>
      </c>
    </row>
    <row r="1125" spans="27:35" x14ac:dyDescent="0.2">
      <c r="AA1125" s="114" t="s">
        <v>87</v>
      </c>
      <c r="AB1125" s="40">
        <f>_xll.qlInterestRateIndexFixingDate($X$21,AC1125)</f>
        <v>47266</v>
      </c>
      <c r="AC1125" s="40">
        <f>_xll.qlCalendarAdvance(calendar,$AC1124,AA1125,,,trigger)</f>
        <v>47268</v>
      </c>
      <c r="AD1125" s="40">
        <f>_xll.qlInterestRateIndexMaturity($X$21,AC1125,)</f>
        <v>47452</v>
      </c>
      <c r="AE1125" s="43" t="e">
        <f>_xll.qlTenorBasisValue(TenorBasis6M,AC1125,_xll.ohTrigger(trigger,$X$36))</f>
        <v>#NUM!</v>
      </c>
      <c r="AF1125" s="82">
        <f t="shared" si="48"/>
        <v>2.1546284313389421E-2</v>
      </c>
      <c r="AG1125" s="82">
        <f>_xll.qlIndexFixing($X$21,$AB1125,TRUE,_xll.ohTrigger(trigger))</f>
        <v>2.1546284313389421E-2</v>
      </c>
      <c r="AH1125" s="43" t="e">
        <f>_xll.qlIndexFixing($X$6,$AB1125,TRUE,trigger)</f>
        <v>#NUM!</v>
      </c>
      <c r="AI1125" s="45" t="e">
        <f t="shared" si="47"/>
        <v>#NUM!</v>
      </c>
    </row>
    <row r="1126" spans="27:35" x14ac:dyDescent="0.2">
      <c r="AA1126" s="114" t="s">
        <v>87</v>
      </c>
      <c r="AB1126" s="40">
        <f>_xll.qlInterestRateIndexFixingDate($X$21,AC1126)</f>
        <v>47273</v>
      </c>
      <c r="AC1126" s="40">
        <f>_xll.qlCalendarAdvance(calendar,$AC1125,AA1126,,,trigger)</f>
        <v>47275</v>
      </c>
      <c r="AD1126" s="40">
        <f>_xll.qlInterestRateIndexMaturity($X$21,AC1126,)</f>
        <v>47458</v>
      </c>
      <c r="AE1126" s="43" t="e">
        <f>_xll.qlTenorBasisValue(TenorBasis6M,AC1126,_xll.ohTrigger(trigger,$X$36))</f>
        <v>#NUM!</v>
      </c>
      <c r="AF1126" s="82">
        <f t="shared" si="48"/>
        <v>2.1544293483073226E-2</v>
      </c>
      <c r="AG1126" s="82">
        <f>_xll.qlIndexFixing($X$21,$AB1126,TRUE,_xll.ohTrigger(trigger))</f>
        <v>2.1544293483073226E-2</v>
      </c>
      <c r="AH1126" s="43" t="e">
        <f>_xll.qlIndexFixing($X$6,$AB1126,TRUE,trigger)</f>
        <v>#NUM!</v>
      </c>
      <c r="AI1126" s="45" t="e">
        <f t="shared" si="47"/>
        <v>#NUM!</v>
      </c>
    </row>
    <row r="1127" spans="27:35" x14ac:dyDescent="0.2">
      <c r="AA1127" s="114" t="s">
        <v>87</v>
      </c>
      <c r="AB1127" s="40">
        <f>_xll.qlInterestRateIndexFixingDate($X$21,AC1127)</f>
        <v>47280</v>
      </c>
      <c r="AC1127" s="40">
        <f>_xll.qlCalendarAdvance(calendar,$AC1126,AA1127,,,trigger)</f>
        <v>47282</v>
      </c>
      <c r="AD1127" s="40">
        <f>_xll.qlInterestRateIndexMaturity($X$21,AC1127,)</f>
        <v>47465</v>
      </c>
      <c r="AE1127" s="43" t="e">
        <f>_xll.qlTenorBasisValue(TenorBasis6M,AC1127,_xll.ohTrigger(trigger,$X$36))</f>
        <v>#NUM!</v>
      </c>
      <c r="AF1127" s="82">
        <f t="shared" si="48"/>
        <v>2.1542736533641769E-2</v>
      </c>
      <c r="AG1127" s="82">
        <f>_xll.qlIndexFixing($X$21,$AB1127,TRUE,_xll.ohTrigger(trigger))</f>
        <v>2.1542736533641769E-2</v>
      </c>
      <c r="AH1127" s="43" t="e">
        <f>_xll.qlIndexFixing($X$6,$AB1127,TRUE,trigger)</f>
        <v>#NUM!</v>
      </c>
      <c r="AI1127" s="45" t="e">
        <f t="shared" si="47"/>
        <v>#NUM!</v>
      </c>
    </row>
    <row r="1128" spans="27:35" x14ac:dyDescent="0.2">
      <c r="AA1128" s="114" t="s">
        <v>87</v>
      </c>
      <c r="AB1128" s="40">
        <f>_xll.qlInterestRateIndexFixingDate($X$21,AC1128)</f>
        <v>47287</v>
      </c>
      <c r="AC1128" s="40">
        <f>_xll.qlCalendarAdvance(calendar,$AC1127,AA1128,,,trigger)</f>
        <v>47289</v>
      </c>
      <c r="AD1128" s="40">
        <f>_xll.qlInterestRateIndexMaturity($X$21,AC1128,)</f>
        <v>47472</v>
      </c>
      <c r="AE1128" s="43" t="e">
        <f>_xll.qlTenorBasisValue(TenorBasis6M,AC1128,_xll.ohTrigger(trigger,$X$36))</f>
        <v>#NUM!</v>
      </c>
      <c r="AF1128" s="82">
        <f t="shared" si="48"/>
        <v>2.1541098984979853E-2</v>
      </c>
      <c r="AG1128" s="82">
        <f>_xll.qlIndexFixing($X$21,$AB1128,TRUE,_xll.ohTrigger(trigger))</f>
        <v>2.1541098984979853E-2</v>
      </c>
      <c r="AH1128" s="43" t="e">
        <f>_xll.qlIndexFixing($X$6,$AB1128,TRUE,trigger)</f>
        <v>#NUM!</v>
      </c>
      <c r="AI1128" s="45" t="e">
        <f t="shared" si="47"/>
        <v>#NUM!</v>
      </c>
    </row>
    <row r="1129" spans="27:35" x14ac:dyDescent="0.2">
      <c r="AA1129" s="114" t="s">
        <v>87</v>
      </c>
      <c r="AB1129" s="40">
        <f>_xll.qlInterestRateIndexFixingDate($X$21,AC1129)</f>
        <v>47294</v>
      </c>
      <c r="AC1129" s="40">
        <f>_xll.qlCalendarAdvance(calendar,$AC1128,AA1129,,,trigger)</f>
        <v>47296</v>
      </c>
      <c r="AD1129" s="40">
        <f>_xll.qlInterestRateIndexMaturity($X$21,AC1129,)</f>
        <v>47479</v>
      </c>
      <c r="AE1129" s="43" t="e">
        <f>_xll.qlTenorBasisValue(TenorBasis6M,AC1129,_xll.ohTrigger(trigger,$X$36))</f>
        <v>#NUM!</v>
      </c>
      <c r="AF1129" s="82">
        <f t="shared" si="48"/>
        <v>2.1539380837286227E-2</v>
      </c>
      <c r="AG1129" s="82">
        <f>_xll.qlIndexFixing($X$21,$AB1129,TRUE,_xll.ohTrigger(trigger))</f>
        <v>2.1539380837286227E-2</v>
      </c>
      <c r="AH1129" s="43" t="e">
        <f>_xll.qlIndexFixing($X$6,$AB1129,TRUE,trigger)</f>
        <v>#NUM!</v>
      </c>
      <c r="AI1129" s="45" t="e">
        <f t="shared" si="47"/>
        <v>#NUM!</v>
      </c>
    </row>
    <row r="1130" spans="27:35" x14ac:dyDescent="0.2">
      <c r="AA1130" s="114" t="s">
        <v>87</v>
      </c>
      <c r="AB1130" s="40">
        <f>_xll.qlInterestRateIndexFixingDate($X$21,AC1130)</f>
        <v>47301</v>
      </c>
      <c r="AC1130" s="40">
        <f>_xll.qlCalendarAdvance(calendar,$AC1129,AA1130,,,trigger)</f>
        <v>47303</v>
      </c>
      <c r="AD1130" s="40">
        <f>_xll.qlInterestRateIndexMaturity($X$21,AC1130,)</f>
        <v>47487</v>
      </c>
      <c r="AE1130" s="43" t="e">
        <f>_xll.qlTenorBasisValue(TenorBasis6M,AC1130,_xll.ohTrigger(trigger,$X$36))</f>
        <v>#NUM!</v>
      </c>
      <c r="AF1130" s="82">
        <f t="shared" si="48"/>
        <v>2.1538067296780546E-2</v>
      </c>
      <c r="AG1130" s="82">
        <f>_xll.qlIndexFixing($X$21,$AB1130,TRUE,_xll.ohTrigger(trigger))</f>
        <v>2.1538067296780546E-2</v>
      </c>
      <c r="AH1130" s="43" t="e">
        <f>_xll.qlIndexFixing($X$6,$AB1130,TRUE,trigger)</f>
        <v>#NUM!</v>
      </c>
      <c r="AI1130" s="45" t="e">
        <f t="shared" ref="AI1130:AI1193" si="49">(AG1130-AH1130)*10000</f>
        <v>#NUM!</v>
      </c>
    </row>
    <row r="1131" spans="27:35" x14ac:dyDescent="0.2">
      <c r="AA1131" s="114" t="s">
        <v>87</v>
      </c>
      <c r="AB1131" s="40">
        <f>_xll.qlInterestRateIndexFixingDate($X$21,AC1131)</f>
        <v>47308</v>
      </c>
      <c r="AC1131" s="40">
        <f>_xll.qlCalendarAdvance(calendar,$AC1130,AA1131,,,trigger)</f>
        <v>47310</v>
      </c>
      <c r="AD1131" s="40">
        <f>_xll.qlInterestRateIndexMaturity($X$21,AC1131,)</f>
        <v>47494</v>
      </c>
      <c r="AE1131" s="43" t="e">
        <f>_xll.qlTenorBasisValue(TenorBasis6M,AC1131,_xll.ohTrigger(trigger,$X$36))</f>
        <v>#NUM!</v>
      </c>
      <c r="AF1131" s="82">
        <f t="shared" si="48"/>
        <v>2.1536182082485873E-2</v>
      </c>
      <c r="AG1131" s="82">
        <f>_xll.qlIndexFixing($X$21,$AB1131,TRUE,_xll.ohTrigger(trigger))</f>
        <v>2.1536182082485873E-2</v>
      </c>
      <c r="AH1131" s="43" t="e">
        <f>_xll.qlIndexFixing($X$6,$AB1131,TRUE,trigger)</f>
        <v>#NUM!</v>
      </c>
      <c r="AI1131" s="45" t="e">
        <f t="shared" si="49"/>
        <v>#NUM!</v>
      </c>
    </row>
    <row r="1132" spans="27:35" x14ac:dyDescent="0.2">
      <c r="AA1132" s="114" t="s">
        <v>87</v>
      </c>
      <c r="AB1132" s="40">
        <f>_xll.qlInterestRateIndexFixingDate($X$21,AC1132)</f>
        <v>47315</v>
      </c>
      <c r="AC1132" s="40">
        <f>_xll.qlCalendarAdvance(calendar,$AC1131,AA1132,,,trigger)</f>
        <v>47317</v>
      </c>
      <c r="AD1132" s="40">
        <f>_xll.qlInterestRateIndexMaturity($X$21,AC1132,)</f>
        <v>47501</v>
      </c>
      <c r="AE1132" s="43" t="e">
        <f>_xll.qlTenorBasisValue(TenorBasis6M,AC1132,_xll.ohTrigger(trigger,$X$36))</f>
        <v>#NUM!</v>
      </c>
      <c r="AF1132" s="82">
        <f t="shared" si="48"/>
        <v>2.1534216265047475E-2</v>
      </c>
      <c r="AG1132" s="82">
        <f>_xll.qlIndexFixing($X$21,$AB1132,TRUE,_xll.ohTrigger(trigger))</f>
        <v>2.1534216265047475E-2</v>
      </c>
      <c r="AH1132" s="43" t="e">
        <f>_xll.qlIndexFixing($X$6,$AB1132,TRUE,trigger)</f>
        <v>#NUM!</v>
      </c>
      <c r="AI1132" s="45" t="e">
        <f t="shared" si="49"/>
        <v>#NUM!</v>
      </c>
    </row>
    <row r="1133" spans="27:35" x14ac:dyDescent="0.2">
      <c r="AA1133" s="114" t="s">
        <v>87</v>
      </c>
      <c r="AB1133" s="40">
        <f>_xll.qlInterestRateIndexFixingDate($X$21,AC1133)</f>
        <v>47322</v>
      </c>
      <c r="AC1133" s="40">
        <f>_xll.qlCalendarAdvance(calendar,$AC1132,AA1133,,,trigger)</f>
        <v>47324</v>
      </c>
      <c r="AD1133" s="40">
        <f>_xll.qlInterestRateIndexMaturity($X$21,AC1133,)</f>
        <v>47508</v>
      </c>
      <c r="AE1133" s="43" t="e">
        <f>_xll.qlTenorBasisValue(TenorBasis6M,AC1133,_xll.ohTrigger(trigger,$X$36))</f>
        <v>#NUM!</v>
      </c>
      <c r="AF1133" s="82">
        <f t="shared" si="48"/>
        <v>2.1532169844707336E-2</v>
      </c>
      <c r="AG1133" s="82">
        <f>_xll.qlIndexFixing($X$21,$AB1133,TRUE,_xll.ohTrigger(trigger))</f>
        <v>2.1532169844707336E-2</v>
      </c>
      <c r="AH1133" s="43" t="e">
        <f>_xll.qlIndexFixing($X$6,$AB1133,TRUE,trigger)</f>
        <v>#NUM!</v>
      </c>
      <c r="AI1133" s="45" t="e">
        <f t="shared" si="49"/>
        <v>#NUM!</v>
      </c>
    </row>
    <row r="1134" spans="27:35" x14ac:dyDescent="0.2">
      <c r="AA1134" s="114" t="s">
        <v>87</v>
      </c>
      <c r="AB1134" s="40">
        <f>_xll.qlInterestRateIndexFixingDate($X$21,AC1134)</f>
        <v>47329</v>
      </c>
      <c r="AC1134" s="40">
        <f>_xll.qlCalendarAdvance(calendar,$AC1133,AA1134,,,trigger)</f>
        <v>47331</v>
      </c>
      <c r="AD1134" s="40">
        <f>_xll.qlInterestRateIndexMaturity($X$21,AC1134,)</f>
        <v>47515</v>
      </c>
      <c r="AE1134" s="43" t="e">
        <f>_xll.qlTenorBasisValue(TenorBasis6M,AC1134,_xll.ohTrigger(trigger,$X$36))</f>
        <v>#NUM!</v>
      </c>
      <c r="AF1134" s="82">
        <f t="shared" si="48"/>
        <v>2.153004282171438E-2</v>
      </c>
      <c r="AG1134" s="82">
        <f>_xll.qlIndexFixing($X$21,$AB1134,TRUE,_xll.ohTrigger(trigger))</f>
        <v>2.153004282171438E-2</v>
      </c>
      <c r="AH1134" s="43" t="e">
        <f>_xll.qlIndexFixing($X$6,$AB1134,TRUE,trigger)</f>
        <v>#NUM!</v>
      </c>
      <c r="AI1134" s="45" t="e">
        <f t="shared" si="49"/>
        <v>#NUM!</v>
      </c>
    </row>
    <row r="1135" spans="27:35" x14ac:dyDescent="0.2">
      <c r="AA1135" s="114" t="s">
        <v>87</v>
      </c>
      <c r="AB1135" s="40">
        <f>_xll.qlInterestRateIndexFixingDate($X$21,AC1135)</f>
        <v>47336</v>
      </c>
      <c r="AC1135" s="40">
        <f>_xll.qlCalendarAdvance(calendar,$AC1134,AA1135,,,trigger)</f>
        <v>47338</v>
      </c>
      <c r="AD1135" s="40">
        <f>_xll.qlInterestRateIndexMaturity($X$21,AC1135,)</f>
        <v>47522</v>
      </c>
      <c r="AE1135" s="43" t="e">
        <f>_xll.qlTenorBasisValue(TenorBasis6M,AC1135,_xll.ohTrigger(trigger,$X$36))</f>
        <v>#NUM!</v>
      </c>
      <c r="AF1135" s="82">
        <f t="shared" si="48"/>
        <v>2.1527835196328837E-2</v>
      </c>
      <c r="AG1135" s="82">
        <f>_xll.qlIndexFixing($X$21,$AB1135,TRUE,_xll.ohTrigger(trigger))</f>
        <v>2.1527835196328837E-2</v>
      </c>
      <c r="AH1135" s="43" t="e">
        <f>_xll.qlIndexFixing($X$6,$AB1135,TRUE,trigger)</f>
        <v>#NUM!</v>
      </c>
      <c r="AI1135" s="45" t="e">
        <f t="shared" si="49"/>
        <v>#NUM!</v>
      </c>
    </row>
    <row r="1136" spans="27:35" x14ac:dyDescent="0.2">
      <c r="AA1136" s="114" t="s">
        <v>87</v>
      </c>
      <c r="AB1136" s="40">
        <f>_xll.qlInterestRateIndexFixingDate($X$21,AC1136)</f>
        <v>47343</v>
      </c>
      <c r="AC1136" s="40">
        <f>_xll.qlCalendarAdvance(calendar,$AC1135,AA1136,,,trigger)</f>
        <v>47345</v>
      </c>
      <c r="AD1136" s="40">
        <f>_xll.qlInterestRateIndexMaturity($X$21,AC1136,)</f>
        <v>47529</v>
      </c>
      <c r="AE1136" s="43" t="e">
        <f>_xll.qlTenorBasisValue(TenorBasis6M,AC1136,_xll.ohTrigger(trigger,$X$36))</f>
        <v>#NUM!</v>
      </c>
      <c r="AF1136" s="82">
        <f t="shared" si="48"/>
        <v>2.1525546968820929E-2</v>
      </c>
      <c r="AG1136" s="82">
        <f>_xll.qlIndexFixing($X$21,$AB1136,TRUE,_xll.ohTrigger(trigger))</f>
        <v>2.1525546968820929E-2</v>
      </c>
      <c r="AH1136" s="43" t="e">
        <f>_xll.qlIndexFixing($X$6,$AB1136,TRUE,trigger)</f>
        <v>#NUM!</v>
      </c>
      <c r="AI1136" s="45" t="e">
        <f t="shared" si="49"/>
        <v>#NUM!</v>
      </c>
    </row>
    <row r="1137" spans="27:35" x14ac:dyDescent="0.2">
      <c r="AA1137" s="114" t="s">
        <v>87</v>
      </c>
      <c r="AB1137" s="40">
        <f>_xll.qlInterestRateIndexFixingDate($X$21,AC1137)</f>
        <v>47350</v>
      </c>
      <c r="AC1137" s="40">
        <f>_xll.qlCalendarAdvance(calendar,$AC1136,AA1137,,,trigger)</f>
        <v>47352</v>
      </c>
      <c r="AD1137" s="40">
        <f>_xll.qlInterestRateIndexMaturity($X$21,AC1137,)</f>
        <v>47536</v>
      </c>
      <c r="AE1137" s="43" t="e">
        <f>_xll.qlTenorBasisValue(TenorBasis6M,AC1137,_xll.ohTrigger(trigger,$X$36))</f>
        <v>#NUM!</v>
      </c>
      <c r="AF1137" s="82">
        <f t="shared" si="48"/>
        <v>2.1523178139469995E-2</v>
      </c>
      <c r="AG1137" s="82">
        <f>_xll.qlIndexFixing($X$21,$AB1137,TRUE,_xll.ohTrigger(trigger))</f>
        <v>2.1523178139469995E-2</v>
      </c>
      <c r="AH1137" s="43" t="e">
        <f>_xll.qlIndexFixing($X$6,$AB1137,TRUE,trigger)</f>
        <v>#NUM!</v>
      </c>
      <c r="AI1137" s="45" t="e">
        <f t="shared" si="49"/>
        <v>#NUM!</v>
      </c>
    </row>
    <row r="1138" spans="27:35" x14ac:dyDescent="0.2">
      <c r="AA1138" s="114" t="s">
        <v>87</v>
      </c>
      <c r="AB1138" s="40">
        <f>_xll.qlInterestRateIndexFixingDate($X$21,AC1138)</f>
        <v>47357</v>
      </c>
      <c r="AC1138" s="40">
        <f>_xll.qlCalendarAdvance(calendar,$AC1137,AA1138,,,trigger)</f>
        <v>47359</v>
      </c>
      <c r="AD1138" s="40">
        <f>_xll.qlInterestRateIndexMaturity($X$21,AC1138,)</f>
        <v>47542</v>
      </c>
      <c r="AE1138" s="43" t="e">
        <f>_xll.qlTenorBasisValue(TenorBasis6M,AC1138,_xll.ohTrigger(trigger,$X$36))</f>
        <v>#NUM!</v>
      </c>
      <c r="AF1138" s="82">
        <f t="shared" si="48"/>
        <v>2.1520290589325874E-2</v>
      </c>
      <c r="AG1138" s="82">
        <f>_xll.qlIndexFixing($X$21,$AB1138,TRUE,_xll.ohTrigger(trigger))</f>
        <v>2.1520290589325874E-2</v>
      </c>
      <c r="AH1138" s="43" t="e">
        <f>_xll.qlIndexFixing($X$6,$AB1138,TRUE,trigger)</f>
        <v>#NUM!</v>
      </c>
      <c r="AI1138" s="45" t="e">
        <f t="shared" si="49"/>
        <v>#NUM!</v>
      </c>
    </row>
    <row r="1139" spans="27:35" x14ac:dyDescent="0.2">
      <c r="AA1139" s="114" t="s">
        <v>87</v>
      </c>
      <c r="AB1139" s="40">
        <f>_xll.qlInterestRateIndexFixingDate($X$21,AC1139)</f>
        <v>47364</v>
      </c>
      <c r="AC1139" s="40">
        <f>_xll.qlCalendarAdvance(calendar,$AC1138,AA1139,,,trigger)</f>
        <v>47366</v>
      </c>
      <c r="AD1139" s="40">
        <f>_xll.qlInterestRateIndexMaturity($X$21,AC1139,)</f>
        <v>47547</v>
      </c>
      <c r="AE1139" s="43" t="e">
        <f>_xll.qlTenorBasisValue(TenorBasis6M,AC1139,_xll.ohTrigger(trigger,$X$36))</f>
        <v>#NUM!</v>
      </c>
      <c r="AF1139" s="82">
        <f t="shared" si="48"/>
        <v>2.1516900397696746E-2</v>
      </c>
      <c r="AG1139" s="82">
        <f>_xll.qlIndexFixing($X$21,$AB1139,TRUE,_xll.ohTrigger(trigger))</f>
        <v>2.1516900397696746E-2</v>
      </c>
      <c r="AH1139" s="43" t="e">
        <f>_xll.qlIndexFixing($X$6,$AB1139,TRUE,trigger)</f>
        <v>#NUM!</v>
      </c>
      <c r="AI1139" s="45" t="e">
        <f t="shared" si="49"/>
        <v>#NUM!</v>
      </c>
    </row>
    <row r="1140" spans="27:35" x14ac:dyDescent="0.2">
      <c r="AA1140" s="114" t="s">
        <v>87</v>
      </c>
      <c r="AB1140" s="40">
        <f>_xll.qlInterestRateIndexFixingDate($X$21,AC1140)</f>
        <v>47371</v>
      </c>
      <c r="AC1140" s="40">
        <f>_xll.qlCalendarAdvance(calendar,$AC1139,AA1140,,,trigger)</f>
        <v>47373</v>
      </c>
      <c r="AD1140" s="40">
        <f>_xll.qlInterestRateIndexMaturity($X$21,AC1140,)</f>
        <v>47554</v>
      </c>
      <c r="AE1140" s="43" t="e">
        <f>_xll.qlTenorBasisValue(TenorBasis6M,AC1140,_xll.ohTrigger(trigger,$X$36))</f>
        <v>#NUM!</v>
      </c>
      <c r="AF1140" s="82">
        <f t="shared" si="48"/>
        <v>2.151430749854346E-2</v>
      </c>
      <c r="AG1140" s="82">
        <f>_xll.qlIndexFixing($X$21,$AB1140,TRUE,_xll.ohTrigger(trigger))</f>
        <v>2.151430749854346E-2</v>
      </c>
      <c r="AH1140" s="43" t="e">
        <f>_xll.qlIndexFixing($X$6,$AB1140,TRUE,trigger)</f>
        <v>#NUM!</v>
      </c>
      <c r="AI1140" s="45" t="e">
        <f t="shared" si="49"/>
        <v>#NUM!</v>
      </c>
    </row>
    <row r="1141" spans="27:35" x14ac:dyDescent="0.2">
      <c r="AA1141" s="114" t="s">
        <v>87</v>
      </c>
      <c r="AB1141" s="40">
        <f>_xll.qlInterestRateIndexFixingDate($X$21,AC1141)</f>
        <v>47378</v>
      </c>
      <c r="AC1141" s="40">
        <f>_xll.qlCalendarAdvance(calendar,$AC1140,AA1141,,,trigger)</f>
        <v>47380</v>
      </c>
      <c r="AD1141" s="40">
        <f>_xll.qlInterestRateIndexMaturity($X$21,AC1141,)</f>
        <v>47561</v>
      </c>
      <c r="AE1141" s="43" t="e">
        <f>_xll.qlTenorBasisValue(TenorBasis6M,AC1141,_xll.ohTrigger(trigger,$X$36))</f>
        <v>#NUM!</v>
      </c>
      <c r="AF1141" s="82">
        <f t="shared" si="48"/>
        <v>2.1511634013006639E-2</v>
      </c>
      <c r="AG1141" s="82">
        <f>_xll.qlIndexFixing($X$21,$AB1141,TRUE,_xll.ohTrigger(trigger))</f>
        <v>2.1511634013006639E-2</v>
      </c>
      <c r="AH1141" s="43" t="e">
        <f>_xll.qlIndexFixing($X$6,$AB1141,TRUE,trigger)</f>
        <v>#NUM!</v>
      </c>
      <c r="AI1141" s="45" t="e">
        <f t="shared" si="49"/>
        <v>#NUM!</v>
      </c>
    </row>
    <row r="1142" spans="27:35" x14ac:dyDescent="0.2">
      <c r="AA1142" s="114" t="s">
        <v>87</v>
      </c>
      <c r="AB1142" s="40">
        <f>_xll.qlInterestRateIndexFixingDate($X$21,AC1142)</f>
        <v>47385</v>
      </c>
      <c r="AC1142" s="40">
        <f>_xll.qlCalendarAdvance(calendar,$AC1141,AA1142,,,trigger)</f>
        <v>47387</v>
      </c>
      <c r="AD1142" s="40">
        <f>_xll.qlInterestRateIndexMaturity($X$21,AC1142,)</f>
        <v>47568</v>
      </c>
      <c r="AE1142" s="43" t="e">
        <f>_xll.qlTenorBasisValue(TenorBasis6M,AC1142,_xll.ohTrigger(trigger,$X$36))</f>
        <v>#NUM!</v>
      </c>
      <c r="AF1142" s="82">
        <f t="shared" si="48"/>
        <v>2.1508879941408238E-2</v>
      </c>
      <c r="AG1142" s="82">
        <f>_xll.qlIndexFixing($X$21,$AB1142,TRUE,_xll.ohTrigger(trigger))</f>
        <v>2.1508879941408238E-2</v>
      </c>
      <c r="AH1142" s="43" t="e">
        <f>_xll.qlIndexFixing($X$6,$AB1142,TRUE,trigger)</f>
        <v>#NUM!</v>
      </c>
      <c r="AI1142" s="45" t="e">
        <f t="shared" si="49"/>
        <v>#NUM!</v>
      </c>
    </row>
    <row r="1143" spans="27:35" x14ac:dyDescent="0.2">
      <c r="AA1143" s="114" t="s">
        <v>87</v>
      </c>
      <c r="AB1143" s="40">
        <f>_xll.qlInterestRateIndexFixingDate($X$21,AC1143)</f>
        <v>47392</v>
      </c>
      <c r="AC1143" s="40">
        <f>_xll.qlCalendarAdvance(calendar,$AC1142,AA1143,,,trigger)</f>
        <v>47394</v>
      </c>
      <c r="AD1143" s="40">
        <f>_xll.qlInterestRateIndexMaturity($X$21,AC1143,)</f>
        <v>47576</v>
      </c>
      <c r="AE1143" s="43" t="e">
        <f>_xll.qlTenorBasisValue(TenorBasis6M,AC1143,_xll.ohTrigger(trigger,$X$36))</f>
        <v>#NUM!</v>
      </c>
      <c r="AF1143" s="82">
        <f t="shared" si="48"/>
        <v>2.1506454920217102E-2</v>
      </c>
      <c r="AG1143" s="82">
        <f>_xll.qlIndexFixing($X$21,$AB1143,TRUE,_xll.ohTrigger(trigger))</f>
        <v>2.1506454920217102E-2</v>
      </c>
      <c r="AH1143" s="43" t="e">
        <f>_xll.qlIndexFixing($X$6,$AB1143,TRUE,trigger)</f>
        <v>#NUM!</v>
      </c>
      <c r="AI1143" s="45" t="e">
        <f t="shared" si="49"/>
        <v>#NUM!</v>
      </c>
    </row>
    <row r="1144" spans="27:35" x14ac:dyDescent="0.2">
      <c r="AA1144" s="114" t="s">
        <v>87</v>
      </c>
      <c r="AB1144" s="40">
        <f>_xll.qlInterestRateIndexFixingDate($X$21,AC1144)</f>
        <v>47399</v>
      </c>
      <c r="AC1144" s="40">
        <f>_xll.qlCalendarAdvance(calendar,$AC1143,AA1144,,,trigger)</f>
        <v>47401</v>
      </c>
      <c r="AD1144" s="40">
        <f>_xll.qlInterestRateIndexMaturity($X$21,AC1144,)</f>
        <v>47583</v>
      </c>
      <c r="AE1144" s="43" t="e">
        <f>_xll.qlTenorBasisValue(TenorBasis6M,AC1144,_xll.ohTrigger(trigger,$X$36))</f>
        <v>#NUM!</v>
      </c>
      <c r="AF1144" s="82">
        <f t="shared" si="48"/>
        <v>2.1503533747896365E-2</v>
      </c>
      <c r="AG1144" s="82">
        <f>_xll.qlIndexFixing($X$21,$AB1144,TRUE,_xll.ohTrigger(trigger))</f>
        <v>2.1503533747896365E-2</v>
      </c>
      <c r="AH1144" s="43" t="e">
        <f>_xll.qlIndexFixing($X$6,$AB1144,TRUE,trigger)</f>
        <v>#NUM!</v>
      </c>
      <c r="AI1144" s="45" t="e">
        <f t="shared" si="49"/>
        <v>#NUM!</v>
      </c>
    </row>
    <row r="1145" spans="27:35" x14ac:dyDescent="0.2">
      <c r="AA1145" s="114" t="s">
        <v>87</v>
      </c>
      <c r="AB1145" s="40">
        <f>_xll.qlInterestRateIndexFixingDate($X$21,AC1145)</f>
        <v>47406</v>
      </c>
      <c r="AC1145" s="40">
        <f>_xll.qlCalendarAdvance(calendar,$AC1144,AA1145,,,trigger)</f>
        <v>47408</v>
      </c>
      <c r="AD1145" s="40">
        <f>_xll.qlInterestRateIndexMaturity($X$21,AC1145,)</f>
        <v>47590</v>
      </c>
      <c r="AE1145" s="43" t="e">
        <f>_xll.qlTenorBasisValue(TenorBasis6M,AC1145,_xll.ohTrigger(trigger,$X$36))</f>
        <v>#NUM!</v>
      </c>
      <c r="AF1145" s="82">
        <f t="shared" si="48"/>
        <v>2.1500531985799893E-2</v>
      </c>
      <c r="AG1145" s="82">
        <f>_xll.qlIndexFixing($X$21,$AB1145,TRUE,_xll.ohTrigger(trigger))</f>
        <v>2.1500531985799893E-2</v>
      </c>
      <c r="AH1145" s="43" t="e">
        <f>_xll.qlIndexFixing($X$6,$AB1145,TRUE,trigger)</f>
        <v>#NUM!</v>
      </c>
      <c r="AI1145" s="45" t="e">
        <f t="shared" si="49"/>
        <v>#NUM!</v>
      </c>
    </row>
    <row r="1146" spans="27:35" x14ac:dyDescent="0.2">
      <c r="AA1146" s="114" t="s">
        <v>87</v>
      </c>
      <c r="AB1146" s="40">
        <f>_xll.qlInterestRateIndexFixingDate($X$21,AC1146)</f>
        <v>47413</v>
      </c>
      <c r="AC1146" s="40">
        <f>_xll.qlCalendarAdvance(calendar,$AC1145,AA1146,,,trigger)</f>
        <v>47415</v>
      </c>
      <c r="AD1146" s="40">
        <f>_xll.qlInterestRateIndexMaturity($X$21,AC1146,)</f>
        <v>47597</v>
      </c>
      <c r="AE1146" s="43" t="e">
        <f>_xll.qlTenorBasisValue(TenorBasis6M,AC1146,_xll.ohTrigger(trigger,$X$36))</f>
        <v>#NUM!</v>
      </c>
      <c r="AF1146" s="82">
        <f t="shared" si="48"/>
        <v>2.1497449634290039E-2</v>
      </c>
      <c r="AG1146" s="82">
        <f>_xll.qlIndexFixing($X$21,$AB1146,TRUE,_xll.ohTrigger(trigger))</f>
        <v>2.1497449634290039E-2</v>
      </c>
      <c r="AH1146" s="43" t="e">
        <f>_xll.qlIndexFixing($X$6,$AB1146,TRUE,trigger)</f>
        <v>#NUM!</v>
      </c>
      <c r="AI1146" s="45" t="e">
        <f t="shared" si="49"/>
        <v>#NUM!</v>
      </c>
    </row>
    <row r="1147" spans="27:35" x14ac:dyDescent="0.2">
      <c r="AA1147" s="114" t="s">
        <v>87</v>
      </c>
      <c r="AB1147" s="40">
        <f>_xll.qlInterestRateIndexFixingDate($X$21,AC1147)</f>
        <v>47420</v>
      </c>
      <c r="AC1147" s="40">
        <f>_xll.qlCalendarAdvance(calendar,$AC1146,AA1147,,,trigger)</f>
        <v>47422</v>
      </c>
      <c r="AD1147" s="40">
        <f>_xll.qlInterestRateIndexMaturity($X$21,AC1147,)</f>
        <v>47603</v>
      </c>
      <c r="AE1147" s="43" t="e">
        <f>_xll.qlTenorBasisValue(TenorBasis6M,AC1147,_xll.ohTrigger(trigger,$X$36))</f>
        <v>#NUM!</v>
      </c>
      <c r="AF1147" s="82">
        <f t="shared" si="48"/>
        <v>2.1493900804422868E-2</v>
      </c>
      <c r="AG1147" s="82">
        <f>_xll.qlIndexFixing($X$21,$AB1147,TRUE,_xll.ohTrigger(trigger))</f>
        <v>2.1493900804422868E-2</v>
      </c>
      <c r="AH1147" s="43" t="e">
        <f>_xll.qlIndexFixing($X$6,$AB1147,TRUE,trigger)</f>
        <v>#NUM!</v>
      </c>
      <c r="AI1147" s="45" t="e">
        <f t="shared" si="49"/>
        <v>#NUM!</v>
      </c>
    </row>
    <row r="1148" spans="27:35" x14ac:dyDescent="0.2">
      <c r="AA1148" s="114" t="s">
        <v>87</v>
      </c>
      <c r="AB1148" s="40">
        <f>_xll.qlInterestRateIndexFixingDate($X$21,AC1148)</f>
        <v>47427</v>
      </c>
      <c r="AC1148" s="40">
        <f>_xll.qlCalendarAdvance(calendar,$AC1147,AA1148,,,trigger)</f>
        <v>47429</v>
      </c>
      <c r="AD1148" s="40">
        <f>_xll.qlInterestRateIndexMaturity($X$21,AC1148,)</f>
        <v>47610</v>
      </c>
      <c r="AE1148" s="43" t="e">
        <f>_xll.qlTenorBasisValue(TenorBasis6M,AC1148,_xll.ohTrigger(trigger,$X$36))</f>
        <v>#NUM!</v>
      </c>
      <c r="AF1148" s="82">
        <f t="shared" si="48"/>
        <v>2.149066322374904E-2</v>
      </c>
      <c r="AG1148" s="82">
        <f>_xll.qlIndexFixing($X$21,$AB1148,TRUE,_xll.ohTrigger(trigger))</f>
        <v>2.149066322374904E-2</v>
      </c>
      <c r="AH1148" s="43" t="e">
        <f>_xll.qlIndexFixing($X$6,$AB1148,TRUE,trigger)</f>
        <v>#NUM!</v>
      </c>
      <c r="AI1148" s="45" t="e">
        <f t="shared" si="49"/>
        <v>#NUM!</v>
      </c>
    </row>
    <row r="1149" spans="27:35" x14ac:dyDescent="0.2">
      <c r="AA1149" s="114" t="s">
        <v>87</v>
      </c>
      <c r="AB1149" s="40">
        <f>_xll.qlInterestRateIndexFixingDate($X$21,AC1149)</f>
        <v>47434</v>
      </c>
      <c r="AC1149" s="40">
        <f>_xll.qlCalendarAdvance(calendar,$AC1148,AA1149,,,trigger)</f>
        <v>47436</v>
      </c>
      <c r="AD1149" s="40">
        <f>_xll.qlInterestRateIndexMaturity($X$21,AC1149,)</f>
        <v>47617</v>
      </c>
      <c r="AE1149" s="43" t="e">
        <f>_xll.qlTenorBasisValue(TenorBasis6M,AC1149,_xll.ohTrigger(trigger,$X$36))</f>
        <v>#NUM!</v>
      </c>
      <c r="AF1149" s="82">
        <f t="shared" si="48"/>
        <v>2.1487345059535368E-2</v>
      </c>
      <c r="AG1149" s="82">
        <f>_xll.qlIndexFixing($X$21,$AB1149,TRUE,_xll.ohTrigger(trigger))</f>
        <v>2.1487345059535368E-2</v>
      </c>
      <c r="AH1149" s="43" t="e">
        <f>_xll.qlIndexFixing($X$6,$AB1149,TRUE,trigger)</f>
        <v>#NUM!</v>
      </c>
      <c r="AI1149" s="45" t="e">
        <f t="shared" si="49"/>
        <v>#NUM!</v>
      </c>
    </row>
    <row r="1150" spans="27:35" x14ac:dyDescent="0.2">
      <c r="AA1150" s="114" t="s">
        <v>87</v>
      </c>
      <c r="AB1150" s="40">
        <f>_xll.qlInterestRateIndexFixingDate($X$21,AC1150)</f>
        <v>47441</v>
      </c>
      <c r="AC1150" s="40">
        <f>_xll.qlCalendarAdvance(calendar,$AC1149,AA1150,,,trigger)</f>
        <v>47443</v>
      </c>
      <c r="AD1150" s="40">
        <f>_xll.qlInterestRateIndexMaturity($X$21,AC1150,)</f>
        <v>47624</v>
      </c>
      <c r="AE1150" s="43" t="e">
        <f>_xll.qlTenorBasisValue(TenorBasis6M,AC1150,_xll.ohTrigger(trigger,$X$36))</f>
        <v>#NUM!</v>
      </c>
      <c r="AF1150" s="82">
        <f t="shared" si="48"/>
        <v>2.1483946312180213E-2</v>
      </c>
      <c r="AG1150" s="82">
        <f>_xll.qlIndexFixing($X$21,$AB1150,TRUE,_xll.ohTrigger(trigger))</f>
        <v>2.1483946312180213E-2</v>
      </c>
      <c r="AH1150" s="43" t="e">
        <f>_xll.qlIndexFixing($X$6,$AB1150,TRUE,trigger)</f>
        <v>#NUM!</v>
      </c>
      <c r="AI1150" s="45" t="e">
        <f t="shared" si="49"/>
        <v>#NUM!</v>
      </c>
    </row>
    <row r="1151" spans="27:35" x14ac:dyDescent="0.2">
      <c r="AA1151" s="114" t="s">
        <v>87</v>
      </c>
      <c r="AB1151" s="40">
        <f>_xll.qlInterestRateIndexFixingDate($X$21,AC1151)</f>
        <v>47448</v>
      </c>
      <c r="AC1151" s="40">
        <f>_xll.qlCalendarAdvance(calendar,$AC1150,AA1151,,,trigger)</f>
        <v>47450</v>
      </c>
      <c r="AD1151" s="40">
        <f>_xll.qlInterestRateIndexMaturity($X$21,AC1151,)</f>
        <v>47631</v>
      </c>
      <c r="AE1151" s="43" t="e">
        <f>_xll.qlTenorBasisValue(TenorBasis6M,AC1151,_xll.ohTrigger(trigger,$X$36))</f>
        <v>#NUM!</v>
      </c>
      <c r="AF1151" s="82">
        <f t="shared" si="48"/>
        <v>2.1480466982093407E-2</v>
      </c>
      <c r="AG1151" s="82">
        <f>_xll.qlIndexFixing($X$21,$AB1151,TRUE,_xll.ohTrigger(trigger))</f>
        <v>2.1480466982093407E-2</v>
      </c>
      <c r="AH1151" s="43" t="e">
        <f>_xll.qlIndexFixing($X$6,$AB1151,TRUE,trigger)</f>
        <v>#NUM!</v>
      </c>
      <c r="AI1151" s="45" t="e">
        <f t="shared" si="49"/>
        <v>#NUM!</v>
      </c>
    </row>
    <row r="1152" spans="27:35" x14ac:dyDescent="0.2">
      <c r="AA1152" s="114" t="s">
        <v>87</v>
      </c>
      <c r="AB1152" s="40">
        <f>_xll.qlInterestRateIndexFixingDate($X$21,AC1152)</f>
        <v>47455</v>
      </c>
      <c r="AC1152" s="40">
        <f>_xll.qlCalendarAdvance(calendar,$AC1151,AA1152,,,trigger)</f>
        <v>47457</v>
      </c>
      <c r="AD1152" s="40">
        <f>_xll.qlInterestRateIndexMaturity($X$21,AC1152,)</f>
        <v>47639</v>
      </c>
      <c r="AE1152" s="43" t="e">
        <f>_xll.qlTenorBasisValue(TenorBasis6M,AC1152,_xll.ohTrigger(trigger,$X$36))</f>
        <v>#NUM!</v>
      </c>
      <c r="AF1152" s="82">
        <f t="shared" si="48"/>
        <v>2.1477263169105778E-2</v>
      </c>
      <c r="AG1152" s="82">
        <f>_xll.qlIndexFixing($X$21,$AB1152,TRUE,_xll.ohTrigger(trigger))</f>
        <v>2.1477263169105778E-2</v>
      </c>
      <c r="AH1152" s="43" t="e">
        <f>_xll.qlIndexFixing($X$6,$AB1152,TRUE,trigger)</f>
        <v>#NUM!</v>
      </c>
      <c r="AI1152" s="45" t="e">
        <f t="shared" si="49"/>
        <v>#NUM!</v>
      </c>
    </row>
    <row r="1153" spans="27:35" x14ac:dyDescent="0.2">
      <c r="AA1153" s="114" t="s">
        <v>87</v>
      </c>
      <c r="AB1153" s="40">
        <f>_xll.qlInterestRateIndexFixingDate($X$21,AC1153)</f>
        <v>47462</v>
      </c>
      <c r="AC1153" s="40">
        <f>_xll.qlCalendarAdvance(calendar,$AC1152,AA1153,,,trigger)</f>
        <v>47464</v>
      </c>
      <c r="AD1153" s="40">
        <f>_xll.qlInterestRateIndexMaturity($X$21,AC1153,)</f>
        <v>47646</v>
      </c>
      <c r="AE1153" s="43" t="e">
        <f>_xll.qlTenorBasisValue(TenorBasis6M,AC1153,_xll.ohTrigger(trigger,$X$36))</f>
        <v>#NUM!</v>
      </c>
      <c r="AF1153" s="82">
        <f t="shared" si="48"/>
        <v>2.1473616702685095E-2</v>
      </c>
      <c r="AG1153" s="82">
        <f>_xll.qlIndexFixing($X$21,$AB1153,TRUE,_xll.ohTrigger(trigger))</f>
        <v>2.1473616702685095E-2</v>
      </c>
      <c r="AH1153" s="43" t="e">
        <f>_xll.qlIndexFixing($X$6,$AB1153,TRUE,trigger)</f>
        <v>#NUM!</v>
      </c>
      <c r="AI1153" s="45" t="e">
        <f t="shared" si="49"/>
        <v>#NUM!</v>
      </c>
    </row>
    <row r="1154" spans="27:35" x14ac:dyDescent="0.2">
      <c r="AA1154" s="114" t="s">
        <v>87</v>
      </c>
      <c r="AB1154" s="40">
        <f>_xll.qlInterestRateIndexFixingDate($X$21,AC1154)</f>
        <v>47469</v>
      </c>
      <c r="AC1154" s="40">
        <f>_xll.qlCalendarAdvance(calendar,$AC1153,AA1154,,,trigger)</f>
        <v>47471</v>
      </c>
      <c r="AD1154" s="40">
        <f>_xll.qlInterestRateIndexMaturity($X$21,AC1154,)</f>
        <v>47653</v>
      </c>
      <c r="AE1154" s="43" t="e">
        <f>_xll.qlTenorBasisValue(TenorBasis6M,AC1154,_xll.ohTrigger(trigger,$X$36))</f>
        <v>#NUM!</v>
      </c>
      <c r="AF1154" s="82">
        <f t="shared" si="48"/>
        <v>2.1469889650105569E-2</v>
      </c>
      <c r="AG1154" s="82">
        <f>_xll.qlIndexFixing($X$21,$AB1154,TRUE,_xll.ohTrigger(trigger))</f>
        <v>2.1469889650105569E-2</v>
      </c>
      <c r="AH1154" s="43" t="e">
        <f>_xll.qlIndexFixing($X$6,$AB1154,TRUE,trigger)</f>
        <v>#NUM!</v>
      </c>
      <c r="AI1154" s="45" t="e">
        <f t="shared" si="49"/>
        <v>#NUM!</v>
      </c>
    </row>
    <row r="1155" spans="27:35" x14ac:dyDescent="0.2">
      <c r="AA1155" s="114" t="s">
        <v>87</v>
      </c>
      <c r="AB1155" s="40">
        <f>_xll.qlInterestRateIndexFixingDate($X$21,AC1155)</f>
        <v>47473</v>
      </c>
      <c r="AC1155" s="40">
        <f>_xll.qlCalendarAdvance(calendar,$AC1154,AA1155,,,trigger)</f>
        <v>47479</v>
      </c>
      <c r="AD1155" s="40">
        <f>_xll.qlInterestRateIndexMaturity($X$21,AC1155,)</f>
        <v>47661</v>
      </c>
      <c r="AE1155" s="43" t="e">
        <f>_xll.qlTenorBasisValue(TenorBasis6M,AC1155,_xll.ohTrigger(trigger,$X$36))</f>
        <v>#NUM!</v>
      </c>
      <c r="AF1155" s="82">
        <f t="shared" si="48"/>
        <v>2.1465531485092518E-2</v>
      </c>
      <c r="AG1155" s="82">
        <f>_xll.qlIndexFixing($X$21,$AB1155,TRUE,_xll.ohTrigger(trigger))</f>
        <v>2.1465531485092518E-2</v>
      </c>
      <c r="AH1155" s="43" t="e">
        <f>_xll.qlIndexFixing($X$6,$AB1155,TRUE,trigger)</f>
        <v>#NUM!</v>
      </c>
      <c r="AI1155" s="45" t="e">
        <f t="shared" si="49"/>
        <v>#NUM!</v>
      </c>
    </row>
    <row r="1156" spans="27:35" x14ac:dyDescent="0.2">
      <c r="AA1156" s="114" t="s">
        <v>87</v>
      </c>
      <c r="AB1156" s="40">
        <f>_xll.qlInterestRateIndexFixingDate($X$21,AC1156)</f>
        <v>47483</v>
      </c>
      <c r="AC1156" s="40">
        <f>_xll.qlCalendarAdvance(calendar,$AC1155,AA1156,,,trigger)</f>
        <v>47486</v>
      </c>
      <c r="AD1156" s="40">
        <f>_xll.qlInterestRateIndexMaturity($X$21,AC1156,)</f>
        <v>47667</v>
      </c>
      <c r="AE1156" s="43" t="e">
        <f>_xll.qlTenorBasisValue(TenorBasis6M,AC1156,_xll.ohTrigger(trigger,$X$36))</f>
        <v>#NUM!</v>
      </c>
      <c r="AF1156" s="82">
        <f t="shared" ref="AF1156:AF1219" si="50">AG1156</f>
        <v>2.146130042235872E-2</v>
      </c>
      <c r="AG1156" s="82">
        <f>_xll.qlIndexFixing($X$21,$AB1156,TRUE,_xll.ohTrigger(trigger))</f>
        <v>2.146130042235872E-2</v>
      </c>
      <c r="AH1156" s="43" t="e">
        <f>_xll.qlIndexFixing($X$6,$AB1156,TRUE,trigger)</f>
        <v>#NUM!</v>
      </c>
      <c r="AI1156" s="45" t="e">
        <f t="shared" si="49"/>
        <v>#NUM!</v>
      </c>
    </row>
    <row r="1157" spans="27:35" x14ac:dyDescent="0.2">
      <c r="AA1157" s="114" t="s">
        <v>87</v>
      </c>
      <c r="AB1157" s="40">
        <f>_xll.qlInterestRateIndexFixingDate($X$21,AC1157)</f>
        <v>47491</v>
      </c>
      <c r="AC1157" s="40">
        <f>_xll.qlCalendarAdvance(calendar,$AC1156,AA1157,,,trigger)</f>
        <v>47493</v>
      </c>
      <c r="AD1157" s="40">
        <f>_xll.qlInterestRateIndexMaturity($X$21,AC1157,)</f>
        <v>47674</v>
      </c>
      <c r="AE1157" s="43" t="e">
        <f>_xll.qlTenorBasisValue(TenorBasis6M,AC1157,_xll.ohTrigger(trigger,$X$36))</f>
        <v>#NUM!</v>
      </c>
      <c r="AF1157" s="82">
        <f t="shared" si="50"/>
        <v>2.1457326093604005E-2</v>
      </c>
      <c r="AG1157" s="82">
        <f>_xll.qlIndexFixing($X$21,$AB1157,TRUE,_xll.ohTrigger(trigger))</f>
        <v>2.1457326093604005E-2</v>
      </c>
      <c r="AH1157" s="43" t="e">
        <f>_xll.qlIndexFixing($X$6,$AB1157,TRUE,trigger)</f>
        <v>#NUM!</v>
      </c>
      <c r="AI1157" s="45" t="e">
        <f t="shared" si="49"/>
        <v>#NUM!</v>
      </c>
    </row>
    <row r="1158" spans="27:35" x14ac:dyDescent="0.2">
      <c r="AA1158" s="114" t="s">
        <v>87</v>
      </c>
      <c r="AB1158" s="40">
        <f>_xll.qlInterestRateIndexFixingDate($X$21,AC1158)</f>
        <v>47498</v>
      </c>
      <c r="AC1158" s="40">
        <f>_xll.qlCalendarAdvance(calendar,$AC1157,AA1158,,,trigger)</f>
        <v>47500</v>
      </c>
      <c r="AD1158" s="40">
        <f>_xll.qlInterestRateIndexMaturity($X$21,AC1158,)</f>
        <v>47681</v>
      </c>
      <c r="AE1158" s="43" t="e">
        <f>_xll.qlTenorBasisValue(TenorBasis6M,AC1158,_xll.ohTrigger(trigger,$X$36))</f>
        <v>#NUM!</v>
      </c>
      <c r="AF1158" s="82">
        <f t="shared" si="50"/>
        <v>2.1453271185318173E-2</v>
      </c>
      <c r="AG1158" s="82">
        <f>_xll.qlIndexFixing($X$21,$AB1158,TRUE,_xll.ohTrigger(trigger))</f>
        <v>2.1453271185318173E-2</v>
      </c>
      <c r="AH1158" s="43" t="e">
        <f>_xll.qlIndexFixing($X$6,$AB1158,TRUE,trigger)</f>
        <v>#NUM!</v>
      </c>
      <c r="AI1158" s="45" t="e">
        <f t="shared" si="49"/>
        <v>#NUM!</v>
      </c>
    </row>
    <row r="1159" spans="27:35" x14ac:dyDescent="0.2">
      <c r="AA1159" s="114" t="s">
        <v>87</v>
      </c>
      <c r="AB1159" s="40">
        <f>_xll.qlInterestRateIndexFixingDate($X$21,AC1159)</f>
        <v>47505</v>
      </c>
      <c r="AC1159" s="40">
        <f>_xll.qlCalendarAdvance(calendar,$AC1158,AA1159,,,trigger)</f>
        <v>47507</v>
      </c>
      <c r="AD1159" s="40">
        <f>_xll.qlInterestRateIndexMaturity($X$21,AC1159,)</f>
        <v>47688</v>
      </c>
      <c r="AE1159" s="43" t="e">
        <f>_xll.qlTenorBasisValue(TenorBasis6M,AC1159,_xll.ohTrigger(trigger,$X$36))</f>
        <v>#NUM!</v>
      </c>
      <c r="AF1159" s="82">
        <f t="shared" si="50"/>
        <v>2.1449135697989237E-2</v>
      </c>
      <c r="AG1159" s="82">
        <f>_xll.qlIndexFixing($X$21,$AB1159,TRUE,_xll.ohTrigger(trigger))</f>
        <v>2.1449135697989237E-2</v>
      </c>
      <c r="AH1159" s="43" t="e">
        <f>_xll.qlIndexFixing($X$6,$AB1159,TRUE,trigger)</f>
        <v>#NUM!</v>
      </c>
      <c r="AI1159" s="45" t="e">
        <f t="shared" si="49"/>
        <v>#NUM!</v>
      </c>
    </row>
    <row r="1160" spans="27:35" x14ac:dyDescent="0.2">
      <c r="AA1160" s="114" t="s">
        <v>87</v>
      </c>
      <c r="AB1160" s="40">
        <f>_xll.qlInterestRateIndexFixingDate($X$21,AC1160)</f>
        <v>47512</v>
      </c>
      <c r="AC1160" s="40">
        <f>_xll.qlCalendarAdvance(calendar,$AC1159,AA1160,,,trigger)</f>
        <v>47514</v>
      </c>
      <c r="AD1160" s="40">
        <f>_xll.qlInterestRateIndexMaturity($X$21,AC1160,)</f>
        <v>47695</v>
      </c>
      <c r="AE1160" s="43" t="e">
        <f>_xll.qlTenorBasisValue(TenorBasis6M,AC1160,_xll.ohTrigger(trigger,$X$36))</f>
        <v>#NUM!</v>
      </c>
      <c r="AF1160" s="82">
        <f t="shared" si="50"/>
        <v>2.1444919632113594E-2</v>
      </c>
      <c r="AG1160" s="82">
        <f>_xll.qlIndexFixing($X$21,$AB1160,TRUE,_xll.ohTrigger(trigger))</f>
        <v>2.1444919632113594E-2</v>
      </c>
      <c r="AH1160" s="43" t="e">
        <f>_xll.qlIndexFixing($X$6,$AB1160,TRUE,trigger)</f>
        <v>#NUM!</v>
      </c>
      <c r="AI1160" s="45" t="e">
        <f t="shared" si="49"/>
        <v>#NUM!</v>
      </c>
    </row>
    <row r="1161" spans="27:35" x14ac:dyDescent="0.2">
      <c r="AA1161" s="114" t="s">
        <v>87</v>
      </c>
      <c r="AB1161" s="40">
        <f>_xll.qlInterestRateIndexFixingDate($X$21,AC1161)</f>
        <v>47519</v>
      </c>
      <c r="AC1161" s="40">
        <f>_xll.qlCalendarAdvance(calendar,$AC1160,AA1161,,,trigger)</f>
        <v>47521</v>
      </c>
      <c r="AD1161" s="40">
        <f>_xll.qlInterestRateIndexMaturity($X$21,AC1161,)</f>
        <v>47702</v>
      </c>
      <c r="AE1161" s="43" t="e">
        <f>_xll.qlTenorBasisValue(TenorBasis6M,AC1161,_xll.ohTrigger(trigger,$X$36))</f>
        <v>#NUM!</v>
      </c>
      <c r="AF1161" s="82">
        <f t="shared" si="50"/>
        <v>2.1440622988199123E-2</v>
      </c>
      <c r="AG1161" s="82">
        <f>_xll.qlIndexFixing($X$21,$AB1161,TRUE,_xll.ohTrigger(trigger))</f>
        <v>2.1440622988199123E-2</v>
      </c>
      <c r="AH1161" s="43" t="e">
        <f>_xll.qlIndexFixing($X$6,$AB1161,TRUE,trigger)</f>
        <v>#NUM!</v>
      </c>
      <c r="AI1161" s="45" t="e">
        <f t="shared" si="49"/>
        <v>#NUM!</v>
      </c>
    </row>
    <row r="1162" spans="27:35" x14ac:dyDescent="0.2">
      <c r="AA1162" s="114" t="s">
        <v>87</v>
      </c>
      <c r="AB1162" s="40">
        <f>_xll.qlInterestRateIndexFixingDate($X$21,AC1162)</f>
        <v>47526</v>
      </c>
      <c r="AC1162" s="40">
        <f>_xll.qlCalendarAdvance(calendar,$AC1161,AA1162,,,trigger)</f>
        <v>47528</v>
      </c>
      <c r="AD1162" s="40">
        <f>_xll.qlInterestRateIndexMaturity($X$21,AC1162,)</f>
        <v>47709</v>
      </c>
      <c r="AE1162" s="43" t="e">
        <f>_xll.qlTenorBasisValue(TenorBasis6M,AC1162,_xll.ohTrigger(trigger,$X$36))</f>
        <v>#NUM!</v>
      </c>
      <c r="AF1162" s="82">
        <f t="shared" si="50"/>
        <v>2.1436245766762098E-2</v>
      </c>
      <c r="AG1162" s="82">
        <f>_xll.qlIndexFixing($X$21,$AB1162,TRUE,_xll.ohTrigger(trigger))</f>
        <v>2.1436245766762098E-2</v>
      </c>
      <c r="AH1162" s="43" t="e">
        <f>_xll.qlIndexFixing($X$6,$AB1162,TRUE,trigger)</f>
        <v>#NUM!</v>
      </c>
      <c r="AI1162" s="45" t="e">
        <f t="shared" si="49"/>
        <v>#NUM!</v>
      </c>
    </row>
    <row r="1163" spans="27:35" x14ac:dyDescent="0.2">
      <c r="AA1163" s="114" t="s">
        <v>87</v>
      </c>
      <c r="AB1163" s="40">
        <f>_xll.qlInterestRateIndexFixingDate($X$21,AC1163)</f>
        <v>47533</v>
      </c>
      <c r="AC1163" s="40">
        <f>_xll.qlCalendarAdvance(calendar,$AC1162,AA1163,,,trigger)</f>
        <v>47535</v>
      </c>
      <c r="AD1163" s="40">
        <f>_xll.qlInterestRateIndexMaturity($X$21,AC1163,)</f>
        <v>47716</v>
      </c>
      <c r="AE1163" s="43" t="e">
        <f>_xll.qlTenorBasisValue(TenorBasis6M,AC1163,_xll.ohTrigger(trigger,$X$36))</f>
        <v>#NUM!</v>
      </c>
      <c r="AF1163" s="82">
        <f t="shared" si="50"/>
        <v>2.143178796832939E-2</v>
      </c>
      <c r="AG1163" s="82">
        <f>_xll.qlIndexFixing($X$21,$AB1163,TRUE,_xll.ohTrigger(trigger))</f>
        <v>2.143178796832939E-2</v>
      </c>
      <c r="AH1163" s="43" t="e">
        <f>_xll.qlIndexFixing($X$6,$AB1163,TRUE,trigger)</f>
        <v>#NUM!</v>
      </c>
      <c r="AI1163" s="45" t="e">
        <f t="shared" si="49"/>
        <v>#NUM!</v>
      </c>
    </row>
    <row r="1164" spans="27:35" x14ac:dyDescent="0.2">
      <c r="AA1164" s="114" t="s">
        <v>87</v>
      </c>
      <c r="AB1164" s="40">
        <f>_xll.qlInterestRateIndexFixingDate($X$21,AC1164)</f>
        <v>47540</v>
      </c>
      <c r="AC1164" s="40">
        <f>_xll.qlCalendarAdvance(calendar,$AC1163,AA1164,,,trigger)</f>
        <v>47542</v>
      </c>
      <c r="AD1164" s="40">
        <f>_xll.qlInterestRateIndexMaturity($X$21,AC1164,)</f>
        <v>47725</v>
      </c>
      <c r="AE1164" s="43" t="e">
        <f>_xll.qlTenorBasisValue(TenorBasis6M,AC1164,_xll.ohTrigger(trigger,$X$36))</f>
        <v>#NUM!</v>
      </c>
      <c r="AF1164" s="82">
        <f t="shared" si="50"/>
        <v>2.1427815554013088E-2</v>
      </c>
      <c r="AG1164" s="82">
        <f>_xll.qlIndexFixing($X$21,$AB1164,TRUE,_xll.ohTrigger(trigger))</f>
        <v>2.1427815554013088E-2</v>
      </c>
      <c r="AH1164" s="43" t="e">
        <f>_xll.qlIndexFixing($X$6,$AB1164,TRUE,trigger)</f>
        <v>#NUM!</v>
      </c>
      <c r="AI1164" s="45" t="e">
        <f t="shared" si="49"/>
        <v>#NUM!</v>
      </c>
    </row>
    <row r="1165" spans="27:35" x14ac:dyDescent="0.2">
      <c r="AA1165" s="114" t="s">
        <v>87</v>
      </c>
      <c r="AB1165" s="40">
        <f>_xll.qlInterestRateIndexFixingDate($X$21,AC1165)</f>
        <v>47547</v>
      </c>
      <c r="AC1165" s="40">
        <f>_xll.qlCalendarAdvance(calendar,$AC1164,AA1165,,,trigger)</f>
        <v>47549</v>
      </c>
      <c r="AD1165" s="40">
        <f>_xll.qlInterestRateIndexMaturity($X$21,AC1165,)</f>
        <v>47735</v>
      </c>
      <c r="AE1165" s="43" t="e">
        <f>_xll.qlTenorBasisValue(TenorBasis6M,AC1165,_xll.ohTrigger(trigger,$X$36))</f>
        <v>#NUM!</v>
      </c>
      <c r="AF1165" s="82">
        <f t="shared" si="50"/>
        <v>2.1424011154655614E-2</v>
      </c>
      <c r="AG1165" s="82">
        <f>_xll.qlIndexFixing($X$21,$AB1165,TRUE,_xll.ohTrigger(trigger))</f>
        <v>2.1424011154655614E-2</v>
      </c>
      <c r="AH1165" s="43" t="e">
        <f>_xll.qlIndexFixing($X$6,$AB1165,TRUE,trigger)</f>
        <v>#NUM!</v>
      </c>
      <c r="AI1165" s="45" t="e">
        <f t="shared" si="49"/>
        <v>#NUM!</v>
      </c>
    </row>
    <row r="1166" spans="27:35" x14ac:dyDescent="0.2">
      <c r="AA1166" s="114" t="s">
        <v>87</v>
      </c>
      <c r="AB1166" s="40">
        <f>_xll.qlInterestRateIndexFixingDate($X$21,AC1166)</f>
        <v>47554</v>
      </c>
      <c r="AC1166" s="40">
        <f>_xll.qlCalendarAdvance(calendar,$AC1165,AA1166,,,trigger)</f>
        <v>47556</v>
      </c>
      <c r="AD1166" s="40">
        <f>_xll.qlInterestRateIndexMaturity($X$21,AC1166,)</f>
        <v>47742</v>
      </c>
      <c r="AE1166" s="43" t="e">
        <f>_xll.qlTenorBasisValue(TenorBasis6M,AC1166,_xll.ohTrigger(trigger,$X$36))</f>
        <v>#NUM!</v>
      </c>
      <c r="AF1166" s="82">
        <f t="shared" si="50"/>
        <v>2.1419281452750651E-2</v>
      </c>
      <c r="AG1166" s="82">
        <f>_xll.qlIndexFixing($X$21,$AB1166,TRUE,_xll.ohTrigger(trigger))</f>
        <v>2.1419281452750651E-2</v>
      </c>
      <c r="AH1166" s="43" t="e">
        <f>_xll.qlIndexFixing($X$6,$AB1166,TRUE,trigger)</f>
        <v>#NUM!</v>
      </c>
      <c r="AI1166" s="45" t="e">
        <f t="shared" si="49"/>
        <v>#NUM!</v>
      </c>
    </row>
    <row r="1167" spans="27:35" x14ac:dyDescent="0.2">
      <c r="AA1167" s="114" t="s">
        <v>87</v>
      </c>
      <c r="AB1167" s="40">
        <f>_xll.qlInterestRateIndexFixingDate($X$21,AC1167)</f>
        <v>47561</v>
      </c>
      <c r="AC1167" s="40">
        <f>_xll.qlCalendarAdvance(calendar,$AC1166,AA1167,,,trigger)</f>
        <v>47563</v>
      </c>
      <c r="AD1167" s="40">
        <f>_xll.qlInterestRateIndexMaturity($X$21,AC1167,)</f>
        <v>47749</v>
      </c>
      <c r="AE1167" s="43" t="e">
        <f>_xll.qlTenorBasisValue(TenorBasis6M,AC1167,_xll.ohTrigger(trigger,$X$36))</f>
        <v>#NUM!</v>
      </c>
      <c r="AF1167" s="82">
        <f t="shared" si="50"/>
        <v>2.1414471152732126E-2</v>
      </c>
      <c r="AG1167" s="82">
        <f>_xll.qlIndexFixing($X$21,$AB1167,TRUE,_xll.ohTrigger(trigger))</f>
        <v>2.1414471152732126E-2</v>
      </c>
      <c r="AH1167" s="43" t="e">
        <f>_xll.qlIndexFixing($X$6,$AB1167,TRUE,trigger)</f>
        <v>#NUM!</v>
      </c>
      <c r="AI1167" s="45" t="e">
        <f t="shared" si="49"/>
        <v>#NUM!</v>
      </c>
    </row>
    <row r="1168" spans="27:35" x14ac:dyDescent="0.2">
      <c r="AA1168" s="114" t="s">
        <v>87</v>
      </c>
      <c r="AB1168" s="40">
        <f>_xll.qlInterestRateIndexFixingDate($X$21,AC1168)</f>
        <v>47568</v>
      </c>
      <c r="AC1168" s="40">
        <f>_xll.qlCalendarAdvance(calendar,$AC1167,AA1168,,,trigger)</f>
        <v>47570</v>
      </c>
      <c r="AD1168" s="40">
        <f>_xll.qlInterestRateIndexMaturity($X$21,AC1168,)</f>
        <v>47756</v>
      </c>
      <c r="AE1168" s="43" t="e">
        <f>_xll.qlTenorBasisValue(TenorBasis6M,AC1168,_xll.ohTrigger(trigger,$X$36))</f>
        <v>#NUM!</v>
      </c>
      <c r="AF1168" s="82">
        <f t="shared" si="50"/>
        <v>2.1409580255193975E-2</v>
      </c>
      <c r="AG1168" s="82">
        <f>_xll.qlIndexFixing($X$21,$AB1168,TRUE,_xll.ohTrigger(trigger))</f>
        <v>2.1409580255193975E-2</v>
      </c>
      <c r="AH1168" s="43" t="e">
        <f>_xll.qlIndexFixing($X$6,$AB1168,TRUE,trigger)</f>
        <v>#NUM!</v>
      </c>
      <c r="AI1168" s="45" t="e">
        <f t="shared" si="49"/>
        <v>#NUM!</v>
      </c>
    </row>
    <row r="1169" spans="27:35" x14ac:dyDescent="0.2">
      <c r="AA1169" s="114" t="s">
        <v>87</v>
      </c>
      <c r="AB1169" s="40">
        <f>_xll.qlInterestRateIndexFixingDate($X$21,AC1169)</f>
        <v>47575</v>
      </c>
      <c r="AC1169" s="40">
        <f>_xll.qlCalendarAdvance(calendar,$AC1168,AA1169,,,trigger)</f>
        <v>47577</v>
      </c>
      <c r="AD1169" s="40">
        <f>_xll.qlInterestRateIndexMaturity($X$21,AC1169,)</f>
        <v>47760</v>
      </c>
      <c r="AE1169" s="43" t="e">
        <f>_xll.qlTenorBasisValue(TenorBasis6M,AC1169,_xll.ohTrigger(trigger,$X$36))</f>
        <v>#NUM!</v>
      </c>
      <c r="AF1169" s="82">
        <f t="shared" si="50"/>
        <v>2.1403854669786403E-2</v>
      </c>
      <c r="AG1169" s="82">
        <f>_xll.qlIndexFixing($X$21,$AB1169,TRUE,_xll.ohTrigger(trigger))</f>
        <v>2.1403854669786403E-2</v>
      </c>
      <c r="AH1169" s="43" t="e">
        <f>_xll.qlIndexFixing($X$6,$AB1169,TRUE,trigger)</f>
        <v>#NUM!</v>
      </c>
      <c r="AI1169" s="45" t="e">
        <f t="shared" si="49"/>
        <v>#NUM!</v>
      </c>
    </row>
    <row r="1170" spans="27:35" x14ac:dyDescent="0.2">
      <c r="AA1170" s="114" t="s">
        <v>87</v>
      </c>
      <c r="AB1170" s="40">
        <f>_xll.qlInterestRateIndexFixingDate($X$21,AC1170)</f>
        <v>47582</v>
      </c>
      <c r="AC1170" s="40">
        <f>_xll.qlCalendarAdvance(calendar,$AC1169,AA1170,,,trigger)</f>
        <v>47584</v>
      </c>
      <c r="AD1170" s="40">
        <f>_xll.qlInterestRateIndexMaturity($X$21,AC1170,)</f>
        <v>47767</v>
      </c>
      <c r="AE1170" s="43" t="e">
        <f>_xll.qlTenorBasisValue(TenorBasis6M,AC1170,_xll.ohTrigger(trigger,$X$36))</f>
        <v>#NUM!</v>
      </c>
      <c r="AF1170" s="82">
        <f t="shared" si="50"/>
        <v>2.1398821238494965E-2</v>
      </c>
      <c r="AG1170" s="82">
        <f>_xll.qlIndexFixing($X$21,$AB1170,TRUE,_xll.ohTrigger(trigger))</f>
        <v>2.1398821238494965E-2</v>
      </c>
      <c r="AH1170" s="43" t="e">
        <f>_xll.qlIndexFixing($X$6,$AB1170,TRUE,trigger)</f>
        <v>#NUM!</v>
      </c>
      <c r="AI1170" s="45" t="e">
        <f t="shared" si="49"/>
        <v>#NUM!</v>
      </c>
    </row>
    <row r="1171" spans="27:35" x14ac:dyDescent="0.2">
      <c r="AA1171" s="114" t="s">
        <v>87</v>
      </c>
      <c r="AB1171" s="40">
        <f>_xll.qlInterestRateIndexFixingDate($X$21,AC1171)</f>
        <v>47589</v>
      </c>
      <c r="AC1171" s="40">
        <f>_xll.qlCalendarAdvance(calendar,$AC1170,AA1171,,,trigger)</f>
        <v>47591</v>
      </c>
      <c r="AD1171" s="40">
        <f>_xll.qlInterestRateIndexMaturity($X$21,AC1171,)</f>
        <v>47774</v>
      </c>
      <c r="AE1171" s="43" t="e">
        <f>_xll.qlTenorBasisValue(TenorBasis6M,AC1171,_xll.ohTrigger(trigger,$X$36))</f>
        <v>#NUM!</v>
      </c>
      <c r="AF1171" s="82">
        <f t="shared" si="50"/>
        <v>2.1393709045994823E-2</v>
      </c>
      <c r="AG1171" s="82">
        <f>_xll.qlIndexFixing($X$21,$AB1171,TRUE,_xll.ohTrigger(trigger))</f>
        <v>2.1393709045994823E-2</v>
      </c>
      <c r="AH1171" s="43" t="e">
        <f>_xll.qlIndexFixing($X$6,$AB1171,TRUE,trigger)</f>
        <v>#NUM!</v>
      </c>
      <c r="AI1171" s="45" t="e">
        <f t="shared" si="49"/>
        <v>#NUM!</v>
      </c>
    </row>
    <row r="1172" spans="27:35" x14ac:dyDescent="0.2">
      <c r="AA1172" s="114" t="s">
        <v>87</v>
      </c>
      <c r="AB1172" s="40">
        <f>_xll.qlInterestRateIndexFixingDate($X$21,AC1172)</f>
        <v>47596</v>
      </c>
      <c r="AC1172" s="40">
        <f>_xll.qlCalendarAdvance(calendar,$AC1171,AA1172,,,trigger)</f>
        <v>47598</v>
      </c>
      <c r="AD1172" s="40">
        <f>_xll.qlInterestRateIndexMaturity($X$21,AC1172,)</f>
        <v>47781</v>
      </c>
      <c r="AE1172" s="43" t="e">
        <f>_xll.qlTenorBasisValue(TenorBasis6M,AC1172,_xll.ohTrigger(trigger,$X$36))</f>
        <v>#NUM!</v>
      </c>
      <c r="AF1172" s="82">
        <f t="shared" si="50"/>
        <v>2.1388519508854259E-2</v>
      </c>
      <c r="AG1172" s="82">
        <f>_xll.qlIndexFixing($X$21,$AB1172,TRUE,_xll.ohTrigger(trigger))</f>
        <v>2.1388519508854259E-2</v>
      </c>
      <c r="AH1172" s="43" t="e">
        <f>_xll.qlIndexFixing($X$6,$AB1172,TRUE,trigger)</f>
        <v>#NUM!</v>
      </c>
      <c r="AI1172" s="45" t="e">
        <f t="shared" si="49"/>
        <v>#NUM!</v>
      </c>
    </row>
    <row r="1173" spans="27:35" x14ac:dyDescent="0.2">
      <c r="AA1173" s="114" t="s">
        <v>87</v>
      </c>
      <c r="AB1173" s="40">
        <f>_xll.qlInterestRateIndexFixingDate($X$21,AC1173)</f>
        <v>47602</v>
      </c>
      <c r="AC1173" s="40">
        <f>_xll.qlCalendarAdvance(calendar,$AC1172,AA1173,,,trigger)</f>
        <v>47605</v>
      </c>
      <c r="AD1173" s="40">
        <f>_xll.qlInterestRateIndexMaturity($X$21,AC1173,)</f>
        <v>47791</v>
      </c>
      <c r="AE1173" s="43" t="e">
        <f>_xll.qlTenorBasisValue(TenorBasis6M,AC1173,_xll.ohTrigger(trigger,$X$36))</f>
        <v>#NUM!</v>
      </c>
      <c r="AF1173" s="82">
        <f t="shared" si="50"/>
        <v>2.1383941157300603E-2</v>
      </c>
      <c r="AG1173" s="82">
        <f>_xll.qlIndexFixing($X$21,$AB1173,TRUE,_xll.ohTrigger(trigger))</f>
        <v>2.1383941157300603E-2</v>
      </c>
      <c r="AH1173" s="43" t="e">
        <f>_xll.qlIndexFixing($X$6,$AB1173,TRUE,trigger)</f>
        <v>#NUM!</v>
      </c>
      <c r="AI1173" s="45" t="e">
        <f t="shared" si="49"/>
        <v>#NUM!</v>
      </c>
    </row>
    <row r="1174" spans="27:35" x14ac:dyDescent="0.2">
      <c r="AA1174" s="114" t="s">
        <v>87</v>
      </c>
      <c r="AB1174" s="40">
        <f>_xll.qlInterestRateIndexFixingDate($X$21,AC1174)</f>
        <v>47610</v>
      </c>
      <c r="AC1174" s="40">
        <f>_xll.qlCalendarAdvance(calendar,$AC1173,AA1174,,,trigger)</f>
        <v>47612</v>
      </c>
      <c r="AD1174" s="40">
        <f>_xll.qlInterestRateIndexMaturity($X$21,AC1174,)</f>
        <v>47798</v>
      </c>
      <c r="AE1174" s="43" t="e">
        <f>_xll.qlTenorBasisValue(TenorBasis6M,AC1174,_xll.ohTrigger(trigger,$X$36))</f>
        <v>#NUM!</v>
      </c>
      <c r="AF1174" s="82">
        <f t="shared" si="50"/>
        <v>2.137858568757571E-2</v>
      </c>
      <c r="AG1174" s="82">
        <f>_xll.qlIndexFixing($X$21,$AB1174,TRUE,_xll.ohTrigger(trigger))</f>
        <v>2.137858568757571E-2</v>
      </c>
      <c r="AH1174" s="43" t="e">
        <f>_xll.qlIndexFixing($X$6,$AB1174,TRUE,trigger)</f>
        <v>#NUM!</v>
      </c>
      <c r="AI1174" s="45" t="e">
        <f t="shared" si="49"/>
        <v>#NUM!</v>
      </c>
    </row>
    <row r="1175" spans="27:35" x14ac:dyDescent="0.2">
      <c r="AA1175" s="114" t="s">
        <v>87</v>
      </c>
      <c r="AB1175" s="40">
        <f>_xll.qlInterestRateIndexFixingDate($X$21,AC1175)</f>
        <v>47617</v>
      </c>
      <c r="AC1175" s="40">
        <f>_xll.qlCalendarAdvance(calendar,$AC1174,AA1175,,,trigger)</f>
        <v>47619</v>
      </c>
      <c r="AD1175" s="40">
        <f>_xll.qlInterestRateIndexMaturity($X$21,AC1175,)</f>
        <v>47805</v>
      </c>
      <c r="AE1175" s="43" t="e">
        <f>_xll.qlTenorBasisValue(TenorBasis6M,AC1175,_xll.ohTrigger(trigger,$X$36))</f>
        <v>#NUM!</v>
      </c>
      <c r="AF1175" s="82">
        <f t="shared" si="50"/>
        <v>2.1373157586709286E-2</v>
      </c>
      <c r="AG1175" s="82">
        <f>_xll.qlIndexFixing($X$21,$AB1175,TRUE,_xll.ohTrigger(trigger))</f>
        <v>2.1373157586709286E-2</v>
      </c>
      <c r="AH1175" s="43" t="e">
        <f>_xll.qlIndexFixing($X$6,$AB1175,TRUE,trigger)</f>
        <v>#NUM!</v>
      </c>
      <c r="AI1175" s="45" t="e">
        <f t="shared" si="49"/>
        <v>#NUM!</v>
      </c>
    </row>
    <row r="1176" spans="27:35" x14ac:dyDescent="0.2">
      <c r="AA1176" s="114" t="s">
        <v>87</v>
      </c>
      <c r="AB1176" s="40">
        <f>_xll.qlInterestRateIndexFixingDate($X$21,AC1176)</f>
        <v>47624</v>
      </c>
      <c r="AC1176" s="40">
        <f>_xll.qlCalendarAdvance(calendar,$AC1175,AA1176,,,trigger)</f>
        <v>47626</v>
      </c>
      <c r="AD1176" s="40">
        <f>_xll.qlInterestRateIndexMaturity($X$21,AC1176,)</f>
        <v>47812</v>
      </c>
      <c r="AE1176" s="43" t="e">
        <f>_xll.qlTenorBasisValue(TenorBasis6M,AC1176,_xll.ohTrigger(trigger,$X$36))</f>
        <v>#NUM!</v>
      </c>
      <c r="AF1176" s="82">
        <f t="shared" si="50"/>
        <v>2.1367658248660257E-2</v>
      </c>
      <c r="AG1176" s="82">
        <f>_xll.qlIndexFixing($X$21,$AB1176,TRUE,_xll.ohTrigger(trigger))</f>
        <v>2.1367658248660257E-2</v>
      </c>
      <c r="AH1176" s="43" t="e">
        <f>_xll.qlIndexFixing($X$6,$AB1176,TRUE,trigger)</f>
        <v>#NUM!</v>
      </c>
      <c r="AI1176" s="45" t="e">
        <f t="shared" si="49"/>
        <v>#NUM!</v>
      </c>
    </row>
    <row r="1177" spans="27:35" x14ac:dyDescent="0.2">
      <c r="AA1177" s="114" t="s">
        <v>87</v>
      </c>
      <c r="AB1177" s="40">
        <f>_xll.qlInterestRateIndexFixingDate($X$21,AC1177)</f>
        <v>47631</v>
      </c>
      <c r="AC1177" s="40">
        <f>_xll.qlCalendarAdvance(calendar,$AC1176,AA1177,,,trigger)</f>
        <v>47633</v>
      </c>
      <c r="AD1177" s="40">
        <f>_xll.qlInterestRateIndexMaturity($X$21,AC1177,)</f>
        <v>47816</v>
      </c>
      <c r="AE1177" s="43" t="e">
        <f>_xll.qlTenorBasisValue(TenorBasis6M,AC1177,_xll.ohTrigger(trigger,$X$36))</f>
        <v>#NUM!</v>
      </c>
      <c r="AF1177" s="82">
        <f t="shared" si="50"/>
        <v>2.1361461233021864E-2</v>
      </c>
      <c r="AG1177" s="82">
        <f>_xll.qlIndexFixing($X$21,$AB1177,TRUE,_xll.ohTrigger(trigger))</f>
        <v>2.1361461233021864E-2</v>
      </c>
      <c r="AH1177" s="43" t="e">
        <f>_xll.qlIndexFixing($X$6,$AB1177,TRUE,trigger)</f>
        <v>#NUM!</v>
      </c>
      <c r="AI1177" s="45" t="e">
        <f t="shared" si="49"/>
        <v>#NUM!</v>
      </c>
    </row>
    <row r="1178" spans="27:35" x14ac:dyDescent="0.2">
      <c r="AA1178" s="114" t="s">
        <v>87</v>
      </c>
      <c r="AB1178" s="40">
        <f>_xll.qlInterestRateIndexFixingDate($X$21,AC1178)</f>
        <v>47638</v>
      </c>
      <c r="AC1178" s="40">
        <f>_xll.qlCalendarAdvance(calendar,$AC1177,AA1178,,,trigger)</f>
        <v>47640</v>
      </c>
      <c r="AD1178" s="40">
        <f>_xll.qlInterestRateIndexMaturity($X$21,AC1178,)</f>
        <v>47823</v>
      </c>
      <c r="AE1178" s="43" t="e">
        <f>_xll.qlTenorBasisValue(TenorBasis6M,AC1178,_xll.ohTrigger(trigger,$X$36))</f>
        <v>#NUM!</v>
      </c>
      <c r="AF1178" s="82">
        <f t="shared" si="50"/>
        <v>2.1355837375627223E-2</v>
      </c>
      <c r="AG1178" s="82">
        <f>_xll.qlIndexFixing($X$21,$AB1178,TRUE,_xll.ohTrigger(trigger))</f>
        <v>2.1355837375627223E-2</v>
      </c>
      <c r="AH1178" s="43" t="e">
        <f>_xll.qlIndexFixing($X$6,$AB1178,TRUE,trigger)</f>
        <v>#NUM!</v>
      </c>
      <c r="AI1178" s="45" t="e">
        <f t="shared" si="49"/>
        <v>#NUM!</v>
      </c>
    </row>
    <row r="1179" spans="27:35" x14ac:dyDescent="0.2">
      <c r="AA1179" s="114" t="s">
        <v>87</v>
      </c>
      <c r="AB1179" s="40">
        <f>_xll.qlInterestRateIndexFixingDate($X$21,AC1179)</f>
        <v>47645</v>
      </c>
      <c r="AC1179" s="40">
        <f>_xll.qlCalendarAdvance(calendar,$AC1178,AA1179,,,trigger)</f>
        <v>47647</v>
      </c>
      <c r="AD1179" s="40">
        <f>_xll.qlInterestRateIndexMaturity($X$21,AC1179,)</f>
        <v>47830</v>
      </c>
      <c r="AE1179" s="43" t="e">
        <f>_xll.qlTenorBasisValue(TenorBasis6M,AC1179,_xll.ohTrigger(trigger,$X$36))</f>
        <v>#NUM!</v>
      </c>
      <c r="AF1179" s="82">
        <f t="shared" si="50"/>
        <v>2.1350146089386252E-2</v>
      </c>
      <c r="AG1179" s="82">
        <f>_xll.qlIndexFixing($X$21,$AB1179,TRUE,_xll.ohTrigger(trigger))</f>
        <v>2.1350146089386252E-2</v>
      </c>
      <c r="AH1179" s="43" t="e">
        <f>_xll.qlIndexFixing($X$6,$AB1179,TRUE,trigger)</f>
        <v>#NUM!</v>
      </c>
      <c r="AI1179" s="45" t="e">
        <f t="shared" si="49"/>
        <v>#NUM!</v>
      </c>
    </row>
    <row r="1180" spans="27:35" x14ac:dyDescent="0.2">
      <c r="AA1180" s="114" t="s">
        <v>87</v>
      </c>
      <c r="AB1180" s="40">
        <f>_xll.qlInterestRateIndexFixingDate($X$21,AC1180)</f>
        <v>47652</v>
      </c>
      <c r="AC1180" s="40">
        <f>_xll.qlCalendarAdvance(calendar,$AC1179,AA1180,,,trigger)</f>
        <v>47654</v>
      </c>
      <c r="AD1180" s="40">
        <f>_xll.qlInterestRateIndexMaturity($X$21,AC1180,)</f>
        <v>47837</v>
      </c>
      <c r="AE1180" s="43" t="e">
        <f>_xll.qlTenorBasisValue(TenorBasis6M,AC1180,_xll.ohTrigger(trigger,$X$36))</f>
        <v>#NUM!</v>
      </c>
      <c r="AF1180" s="82">
        <f t="shared" si="50"/>
        <v>2.1344388790806516E-2</v>
      </c>
      <c r="AG1180" s="82">
        <f>_xll.qlIndexFixing($X$21,$AB1180,TRUE,_xll.ohTrigger(trigger))</f>
        <v>2.1344388790806516E-2</v>
      </c>
      <c r="AH1180" s="43" t="e">
        <f>_xll.qlIndexFixing($X$6,$AB1180,TRUE,trigger)</f>
        <v>#NUM!</v>
      </c>
      <c r="AI1180" s="45" t="e">
        <f t="shared" si="49"/>
        <v>#NUM!</v>
      </c>
    </row>
    <row r="1181" spans="27:35" x14ac:dyDescent="0.2">
      <c r="AA1181" s="114" t="s">
        <v>87</v>
      </c>
      <c r="AB1181" s="40">
        <f>_xll.qlInterestRateIndexFixingDate($X$21,AC1181)</f>
        <v>47659</v>
      </c>
      <c r="AC1181" s="40">
        <f>_xll.qlCalendarAdvance(calendar,$AC1180,AA1181,,,trigger)</f>
        <v>47661</v>
      </c>
      <c r="AD1181" s="40">
        <f>_xll.qlInterestRateIndexMaturity($X$21,AC1181,)</f>
        <v>47844</v>
      </c>
      <c r="AE1181" s="43" t="e">
        <f>_xll.qlTenorBasisValue(TenorBasis6M,AC1181,_xll.ohTrigger(trigger,$X$36))</f>
        <v>#NUM!</v>
      </c>
      <c r="AF1181" s="82">
        <f t="shared" si="50"/>
        <v>2.1338566896388158E-2</v>
      </c>
      <c r="AG1181" s="82">
        <f>_xll.qlIndexFixing($X$21,$AB1181,TRUE,_xll.ohTrigger(trigger))</f>
        <v>2.1338566896388158E-2</v>
      </c>
      <c r="AH1181" s="43" t="e">
        <f>_xll.qlIndexFixing($X$6,$AB1181,TRUE,trigger)</f>
        <v>#NUM!</v>
      </c>
      <c r="AI1181" s="45" t="e">
        <f t="shared" si="49"/>
        <v>#NUM!</v>
      </c>
    </row>
    <row r="1182" spans="27:35" x14ac:dyDescent="0.2">
      <c r="AA1182" s="114" t="s">
        <v>87</v>
      </c>
      <c r="AB1182" s="40">
        <f>_xll.qlInterestRateIndexFixingDate($X$21,AC1182)</f>
        <v>47666</v>
      </c>
      <c r="AC1182" s="40">
        <f>_xll.qlCalendarAdvance(calendar,$AC1181,AA1182,,,trigger)</f>
        <v>47668</v>
      </c>
      <c r="AD1182" s="40">
        <f>_xll.qlInterestRateIndexMaturity($X$21,AC1182,)</f>
        <v>47854</v>
      </c>
      <c r="AE1182" s="43" t="e">
        <f>_xll.qlTenorBasisValue(TenorBasis6M,AC1182,_xll.ohTrigger(trigger,$X$36))</f>
        <v>#NUM!</v>
      </c>
      <c r="AF1182" s="82">
        <f t="shared" si="50"/>
        <v>2.1333244300156456E-2</v>
      </c>
      <c r="AG1182" s="82">
        <f>_xll.qlIndexFixing($X$21,$AB1182,TRUE,_xll.ohTrigger(trigger))</f>
        <v>2.1333244300156456E-2</v>
      </c>
      <c r="AH1182" s="43" t="e">
        <f>_xll.qlIndexFixing($X$6,$AB1182,TRUE,trigger)</f>
        <v>#NUM!</v>
      </c>
      <c r="AI1182" s="45" t="e">
        <f t="shared" si="49"/>
        <v>#NUM!</v>
      </c>
    </row>
    <row r="1183" spans="27:35" x14ac:dyDescent="0.2">
      <c r="AA1183" s="114" t="s">
        <v>87</v>
      </c>
      <c r="AB1183" s="40">
        <f>_xll.qlInterestRateIndexFixingDate($X$21,AC1183)</f>
        <v>47673</v>
      </c>
      <c r="AC1183" s="40">
        <f>_xll.qlCalendarAdvance(calendar,$AC1182,AA1183,,,trigger)</f>
        <v>47675</v>
      </c>
      <c r="AD1183" s="40">
        <f>_xll.qlInterestRateIndexMaturity($X$21,AC1183,)</f>
        <v>47861</v>
      </c>
      <c r="AE1183" s="43" t="e">
        <f>_xll.qlTenorBasisValue(TenorBasis6M,AC1183,_xll.ohTrigger(trigger,$X$36))</f>
        <v>#NUM!</v>
      </c>
      <c r="AF1183" s="82">
        <f t="shared" si="50"/>
        <v>2.132728533194855E-2</v>
      </c>
      <c r="AG1183" s="82">
        <f>_xll.qlIndexFixing($X$21,$AB1183,TRUE,_xll.ohTrigger(trigger))</f>
        <v>2.132728533194855E-2</v>
      </c>
      <c r="AH1183" s="43" t="e">
        <f>_xll.qlIndexFixing($X$6,$AB1183,TRUE,trigger)</f>
        <v>#NUM!</v>
      </c>
      <c r="AI1183" s="45" t="e">
        <f t="shared" si="49"/>
        <v>#NUM!</v>
      </c>
    </row>
    <row r="1184" spans="27:35" x14ac:dyDescent="0.2">
      <c r="AA1184" s="114" t="s">
        <v>87</v>
      </c>
      <c r="AB1184" s="40">
        <f>_xll.qlInterestRateIndexFixingDate($X$21,AC1184)</f>
        <v>47680</v>
      </c>
      <c r="AC1184" s="40">
        <f>_xll.qlCalendarAdvance(calendar,$AC1183,AA1184,,,trigger)</f>
        <v>47682</v>
      </c>
      <c r="AD1184" s="40">
        <f>_xll.qlInterestRateIndexMaturity($X$21,AC1184,)</f>
        <v>47868</v>
      </c>
      <c r="AE1184" s="43" t="e">
        <f>_xll.qlTenorBasisValue(TenorBasis6M,AC1184,_xll.ohTrigger(trigger,$X$36))</f>
        <v>#NUM!</v>
      </c>
      <c r="AF1184" s="82">
        <f t="shared" si="50"/>
        <v>2.1321266277904552E-2</v>
      </c>
      <c r="AG1184" s="82">
        <f>_xll.qlIndexFixing($X$21,$AB1184,TRUE,_xll.ohTrigger(trigger))</f>
        <v>2.1321266277904552E-2</v>
      </c>
      <c r="AH1184" s="43" t="e">
        <f>_xll.qlIndexFixing($X$6,$AB1184,TRUE,trigger)</f>
        <v>#NUM!</v>
      </c>
      <c r="AI1184" s="45" t="e">
        <f t="shared" si="49"/>
        <v>#NUM!</v>
      </c>
    </row>
    <row r="1185" spans="27:35" x14ac:dyDescent="0.2">
      <c r="AA1185" s="114" t="s">
        <v>87</v>
      </c>
      <c r="AB1185" s="40">
        <f>_xll.qlInterestRateIndexFixingDate($X$21,AC1185)</f>
        <v>47687</v>
      </c>
      <c r="AC1185" s="40">
        <f>_xll.qlCalendarAdvance(calendar,$AC1184,AA1185,,,trigger)</f>
        <v>47689</v>
      </c>
      <c r="AD1185" s="40">
        <f>_xll.qlInterestRateIndexMaturity($X$21,AC1185,)</f>
        <v>47875</v>
      </c>
      <c r="AE1185" s="43" t="e">
        <f>_xll.qlTenorBasisValue(TenorBasis6M,AC1185,_xll.ohTrigger(trigger,$X$36))</f>
        <v>#NUM!</v>
      </c>
      <c r="AF1185" s="82">
        <f t="shared" si="50"/>
        <v>2.1315188531895714E-2</v>
      </c>
      <c r="AG1185" s="82">
        <f>_xll.qlIndexFixing($X$21,$AB1185,TRUE,_xll.ohTrigger(trigger))</f>
        <v>2.1315188531895714E-2</v>
      </c>
      <c r="AH1185" s="43" t="e">
        <f>_xll.qlIndexFixing($X$6,$AB1185,TRUE,trigger)</f>
        <v>#NUM!</v>
      </c>
      <c r="AI1185" s="45" t="e">
        <f t="shared" si="49"/>
        <v>#NUM!</v>
      </c>
    </row>
    <row r="1186" spans="27:35" x14ac:dyDescent="0.2">
      <c r="AA1186" s="114" t="s">
        <v>87</v>
      </c>
      <c r="AB1186" s="40">
        <f>_xll.qlInterestRateIndexFixingDate($X$21,AC1186)</f>
        <v>47694</v>
      </c>
      <c r="AC1186" s="40">
        <f>_xll.qlCalendarAdvance(calendar,$AC1185,AA1186,,,trigger)</f>
        <v>47696</v>
      </c>
      <c r="AD1186" s="40">
        <f>_xll.qlInterestRateIndexMaturity($X$21,AC1186,)</f>
        <v>47882</v>
      </c>
      <c r="AE1186" s="43" t="e">
        <f>_xll.qlTenorBasisValue(TenorBasis6M,AC1186,_xll.ohTrigger(trigger,$X$36))</f>
        <v>#NUM!</v>
      </c>
      <c r="AF1186" s="82">
        <f t="shared" si="50"/>
        <v>2.1309053487780834E-2</v>
      </c>
      <c r="AG1186" s="82">
        <f>_xll.qlIndexFixing($X$21,$AB1186,TRUE,_xll.ohTrigger(trigger))</f>
        <v>2.1309053487780834E-2</v>
      </c>
      <c r="AH1186" s="43" t="e">
        <f>_xll.qlIndexFixing($X$6,$AB1186,TRUE,trigger)</f>
        <v>#NUM!</v>
      </c>
      <c r="AI1186" s="45" t="e">
        <f t="shared" si="49"/>
        <v>#NUM!</v>
      </c>
    </row>
    <row r="1187" spans="27:35" x14ac:dyDescent="0.2">
      <c r="AA1187" s="114" t="s">
        <v>87</v>
      </c>
      <c r="AB1187" s="40">
        <f>_xll.qlInterestRateIndexFixingDate($X$21,AC1187)</f>
        <v>47701</v>
      </c>
      <c r="AC1187" s="40">
        <f>_xll.qlCalendarAdvance(calendar,$AC1186,AA1187,,,trigger)</f>
        <v>47703</v>
      </c>
      <c r="AD1187" s="40">
        <f>_xll.qlInterestRateIndexMaturity($X$21,AC1187,)</f>
        <v>47889</v>
      </c>
      <c r="AE1187" s="43" t="e">
        <f>_xll.qlTenorBasisValue(TenorBasis6M,AC1187,_xll.ohTrigger(trigger,$X$36))</f>
        <v>#NUM!</v>
      </c>
      <c r="AF1187" s="82">
        <f t="shared" si="50"/>
        <v>2.1302862539407098E-2</v>
      </c>
      <c r="AG1187" s="82">
        <f>_xll.qlIndexFixing($X$21,$AB1187,TRUE,_xll.ohTrigger(trigger))</f>
        <v>2.1302862539407098E-2</v>
      </c>
      <c r="AH1187" s="43" t="e">
        <f>_xll.qlIndexFixing($X$6,$AB1187,TRUE,trigger)</f>
        <v>#NUM!</v>
      </c>
      <c r="AI1187" s="45" t="e">
        <f t="shared" si="49"/>
        <v>#NUM!</v>
      </c>
    </row>
    <row r="1188" spans="27:35" x14ac:dyDescent="0.2">
      <c r="AA1188" s="114" t="s">
        <v>87</v>
      </c>
      <c r="AB1188" s="40">
        <f>_xll.qlInterestRateIndexFixingDate($X$21,AC1188)</f>
        <v>47708</v>
      </c>
      <c r="AC1188" s="40">
        <f>_xll.qlCalendarAdvance(calendar,$AC1187,AA1188,,,trigger)</f>
        <v>47710</v>
      </c>
      <c r="AD1188" s="40">
        <f>_xll.qlInterestRateIndexMaturity($X$21,AC1188,)</f>
        <v>47896</v>
      </c>
      <c r="AE1188" s="43" t="e">
        <f>_xll.qlTenorBasisValue(TenorBasis6M,AC1188,_xll.ohTrigger(trigger,$X$36))</f>
        <v>#NUM!</v>
      </c>
      <c r="AF1188" s="82">
        <f t="shared" si="50"/>
        <v>2.1296617080609228E-2</v>
      </c>
      <c r="AG1188" s="82">
        <f>_xll.qlIndexFixing($X$21,$AB1188,TRUE,_xll.ohTrigger(trigger))</f>
        <v>2.1296617080609228E-2</v>
      </c>
      <c r="AH1188" s="43" t="e">
        <f>_xll.qlIndexFixing($X$6,$AB1188,TRUE,trigger)</f>
        <v>#NUM!</v>
      </c>
      <c r="AI1188" s="45" t="e">
        <f t="shared" si="49"/>
        <v>#NUM!</v>
      </c>
    </row>
    <row r="1189" spans="27:35" x14ac:dyDescent="0.2">
      <c r="AA1189" s="114" t="s">
        <v>87</v>
      </c>
      <c r="AB1189" s="40">
        <f>_xll.qlInterestRateIndexFixingDate($X$21,AC1189)</f>
        <v>47715</v>
      </c>
      <c r="AC1189" s="40">
        <f>_xll.qlCalendarAdvance(calendar,$AC1188,AA1189,,,trigger)</f>
        <v>47717</v>
      </c>
      <c r="AD1189" s="40">
        <f>_xll.qlInterestRateIndexMaturity($X$21,AC1189,)</f>
        <v>47903</v>
      </c>
      <c r="AE1189" s="43" t="e">
        <f>_xll.qlTenorBasisValue(TenorBasis6M,AC1189,_xll.ohTrigger(trigger,$X$36))</f>
        <v>#NUM!</v>
      </c>
      <c r="AF1189" s="82">
        <f t="shared" si="50"/>
        <v>2.129031850520691E-2</v>
      </c>
      <c r="AG1189" s="82">
        <f>_xll.qlIndexFixing($X$21,$AB1189,TRUE,_xll.ohTrigger(trigger))</f>
        <v>2.129031850520691E-2</v>
      </c>
      <c r="AH1189" s="43" t="e">
        <f>_xll.qlIndexFixing($X$6,$AB1189,TRUE,trigger)</f>
        <v>#NUM!</v>
      </c>
      <c r="AI1189" s="45" t="e">
        <f t="shared" si="49"/>
        <v>#NUM!</v>
      </c>
    </row>
    <row r="1190" spans="27:35" x14ac:dyDescent="0.2">
      <c r="AA1190" s="114" t="s">
        <v>87</v>
      </c>
      <c r="AB1190" s="40">
        <f>_xll.qlInterestRateIndexFixingDate($X$21,AC1190)</f>
        <v>47722</v>
      </c>
      <c r="AC1190" s="40">
        <f>_xll.qlCalendarAdvance(calendar,$AC1189,AA1190,,,trigger)</f>
        <v>47724</v>
      </c>
      <c r="AD1190" s="40">
        <f>_xll.qlInterestRateIndexMaturity($X$21,AC1190,)</f>
        <v>47907</v>
      </c>
      <c r="AE1190" s="43" t="e">
        <f>_xll.qlTenorBasisValue(TenorBasis6M,AC1190,_xll.ohTrigger(trigger,$X$36))</f>
        <v>#NUM!</v>
      </c>
      <c r="AF1190" s="82">
        <f t="shared" si="50"/>
        <v>2.1283496750828371E-2</v>
      </c>
      <c r="AG1190" s="82">
        <f>_xll.qlIndexFixing($X$21,$AB1190,TRUE,_xll.ohTrigger(trigger))</f>
        <v>2.1283496750828371E-2</v>
      </c>
      <c r="AH1190" s="43" t="e">
        <f>_xll.qlIndexFixing($X$6,$AB1190,TRUE,trigger)</f>
        <v>#NUM!</v>
      </c>
      <c r="AI1190" s="45" t="e">
        <f t="shared" si="49"/>
        <v>#NUM!</v>
      </c>
    </row>
    <row r="1191" spans="27:35" x14ac:dyDescent="0.2">
      <c r="AA1191" s="114" t="s">
        <v>87</v>
      </c>
      <c r="AB1191" s="40">
        <f>_xll.qlInterestRateIndexFixingDate($X$21,AC1191)</f>
        <v>47729</v>
      </c>
      <c r="AC1191" s="40">
        <f>_xll.qlCalendarAdvance(calendar,$AC1190,AA1191,,,trigger)</f>
        <v>47731</v>
      </c>
      <c r="AD1191" s="40">
        <f>_xll.qlInterestRateIndexMaturity($X$21,AC1191,)</f>
        <v>47912</v>
      </c>
      <c r="AE1191" s="43" t="e">
        <f>_xll.qlTenorBasisValue(TenorBasis6M,AC1191,_xll.ohTrigger(trigger,$X$36))</f>
        <v>#NUM!</v>
      </c>
      <c r="AF1191" s="82">
        <f t="shared" si="50"/>
        <v>2.1276797977959984E-2</v>
      </c>
      <c r="AG1191" s="82">
        <f>_xll.qlIndexFixing($X$21,$AB1191,TRUE,_xll.ohTrigger(trigger))</f>
        <v>2.1276797977959984E-2</v>
      </c>
      <c r="AH1191" s="43" t="e">
        <f>_xll.qlIndexFixing($X$6,$AB1191,TRUE,trigger)</f>
        <v>#NUM!</v>
      </c>
      <c r="AI1191" s="45" t="e">
        <f t="shared" si="49"/>
        <v>#NUM!</v>
      </c>
    </row>
    <row r="1192" spans="27:35" x14ac:dyDescent="0.2">
      <c r="AA1192" s="114" t="s">
        <v>87</v>
      </c>
      <c r="AB1192" s="40">
        <f>_xll.qlInterestRateIndexFixingDate($X$21,AC1192)</f>
        <v>47736</v>
      </c>
      <c r="AC1192" s="40">
        <f>_xll.qlCalendarAdvance(calendar,$AC1191,AA1192,,,trigger)</f>
        <v>47738</v>
      </c>
      <c r="AD1192" s="40">
        <f>_xll.qlInterestRateIndexMaturity($X$21,AC1192,)</f>
        <v>47919</v>
      </c>
      <c r="AE1192" s="43" t="e">
        <f>_xll.qlTenorBasisValue(TenorBasis6M,AC1192,_xll.ohTrigger(trigger,$X$36))</f>
        <v>#NUM!</v>
      </c>
      <c r="AF1192" s="82">
        <f t="shared" si="50"/>
        <v>2.127036608187596E-2</v>
      </c>
      <c r="AG1192" s="82">
        <f>_xll.qlIndexFixing($X$21,$AB1192,TRUE,_xll.ohTrigger(trigger))</f>
        <v>2.127036608187596E-2</v>
      </c>
      <c r="AH1192" s="43" t="e">
        <f>_xll.qlIndexFixing($X$6,$AB1192,TRUE,trigger)</f>
        <v>#NUM!</v>
      </c>
      <c r="AI1192" s="45" t="e">
        <f t="shared" si="49"/>
        <v>#NUM!</v>
      </c>
    </row>
    <row r="1193" spans="27:35" x14ac:dyDescent="0.2">
      <c r="AA1193" s="114" t="s">
        <v>87</v>
      </c>
      <c r="AB1193" s="40">
        <f>_xll.qlInterestRateIndexFixingDate($X$21,AC1193)</f>
        <v>47743</v>
      </c>
      <c r="AC1193" s="40">
        <f>_xll.qlCalendarAdvance(calendar,$AC1192,AA1193,,,trigger)</f>
        <v>47745</v>
      </c>
      <c r="AD1193" s="40">
        <f>_xll.qlInterestRateIndexMaturity($X$21,AC1193,)</f>
        <v>47926</v>
      </c>
      <c r="AE1193" s="43" t="e">
        <f>_xll.qlTenorBasisValue(TenorBasis6M,AC1193,_xll.ohTrigger(trigger,$X$36))</f>
        <v>#NUM!</v>
      </c>
      <c r="AF1193" s="82">
        <f t="shared" si="50"/>
        <v>2.1263886547632001E-2</v>
      </c>
      <c r="AG1193" s="82">
        <f>_xll.qlIndexFixing($X$21,$AB1193,TRUE,_xll.ohTrigger(trigger))</f>
        <v>2.1263886547632001E-2</v>
      </c>
      <c r="AH1193" s="43" t="e">
        <f>_xll.qlIndexFixing($X$6,$AB1193,TRUE,trigger)</f>
        <v>#NUM!</v>
      </c>
      <c r="AI1193" s="45" t="e">
        <f t="shared" si="49"/>
        <v>#NUM!</v>
      </c>
    </row>
    <row r="1194" spans="27:35" x14ac:dyDescent="0.2">
      <c r="AA1194" s="114" t="s">
        <v>87</v>
      </c>
      <c r="AB1194" s="40">
        <f>_xll.qlInterestRateIndexFixingDate($X$21,AC1194)</f>
        <v>47750</v>
      </c>
      <c r="AC1194" s="40">
        <f>_xll.qlCalendarAdvance(calendar,$AC1193,AA1194,,,trigger)</f>
        <v>47752</v>
      </c>
      <c r="AD1194" s="40">
        <f>_xll.qlInterestRateIndexMaturity($X$21,AC1194,)</f>
        <v>47933</v>
      </c>
      <c r="AE1194" s="43" t="e">
        <f>_xll.qlTenorBasisValue(TenorBasis6M,AC1194,_xll.ohTrigger(trigger,$X$36))</f>
        <v>#NUM!</v>
      </c>
      <c r="AF1194" s="82">
        <f t="shared" si="50"/>
        <v>2.125736080703438E-2</v>
      </c>
      <c r="AG1194" s="82">
        <f>_xll.qlIndexFixing($X$21,$AB1194,TRUE,_xll.ohTrigger(trigger))</f>
        <v>2.125736080703438E-2</v>
      </c>
      <c r="AH1194" s="43" t="e">
        <f>_xll.qlIndexFixing($X$6,$AB1194,TRUE,trigger)</f>
        <v>#NUM!</v>
      </c>
      <c r="AI1194" s="45" t="e">
        <f t="shared" ref="AI1194:AI1257" si="51">(AG1194-AH1194)*10000</f>
        <v>#NUM!</v>
      </c>
    </row>
    <row r="1195" spans="27:35" x14ac:dyDescent="0.2">
      <c r="AA1195" s="114" t="s">
        <v>87</v>
      </c>
      <c r="AB1195" s="40">
        <f>_xll.qlInterestRateIndexFixingDate($X$21,AC1195)</f>
        <v>47757</v>
      </c>
      <c r="AC1195" s="40">
        <f>_xll.qlCalendarAdvance(calendar,$AC1194,AA1195,,,trigger)</f>
        <v>47759</v>
      </c>
      <c r="AD1195" s="40">
        <f>_xll.qlInterestRateIndexMaturity($X$21,AC1195,)</f>
        <v>47941</v>
      </c>
      <c r="AE1195" s="43" t="e">
        <f>_xll.qlTenorBasisValue(TenorBasis6M,AC1195,_xll.ohTrigger(trigger,$X$36))</f>
        <v>#NUM!</v>
      </c>
      <c r="AF1195" s="82">
        <f t="shared" si="50"/>
        <v>2.1250930821604615E-2</v>
      </c>
      <c r="AG1195" s="82">
        <f>_xll.qlIndexFixing($X$21,$AB1195,TRUE,_xll.ohTrigger(trigger))</f>
        <v>2.1250930821604615E-2</v>
      </c>
      <c r="AH1195" s="43" t="e">
        <f>_xll.qlIndexFixing($X$6,$AB1195,TRUE,trigger)</f>
        <v>#NUM!</v>
      </c>
      <c r="AI1195" s="45" t="e">
        <f t="shared" si="51"/>
        <v>#NUM!</v>
      </c>
    </row>
    <row r="1196" spans="27:35" x14ac:dyDescent="0.2">
      <c r="AA1196" s="114" t="s">
        <v>87</v>
      </c>
      <c r="AB1196" s="40">
        <f>_xll.qlInterestRateIndexFixingDate($X$21,AC1196)</f>
        <v>47764</v>
      </c>
      <c r="AC1196" s="40">
        <f>_xll.qlCalendarAdvance(calendar,$AC1195,AA1196,,,trigger)</f>
        <v>47766</v>
      </c>
      <c r="AD1196" s="40">
        <f>_xll.qlInterestRateIndexMaturity($X$21,AC1196,)</f>
        <v>47948</v>
      </c>
      <c r="AE1196" s="43" t="e">
        <f>_xll.qlTenorBasisValue(TenorBasis6M,AC1196,_xll.ohTrigger(trigger,$X$36))</f>
        <v>#NUM!</v>
      </c>
      <c r="AF1196" s="82">
        <f t="shared" si="50"/>
        <v>2.124431310930822E-2</v>
      </c>
      <c r="AG1196" s="82">
        <f>_xll.qlIndexFixing($X$21,$AB1196,TRUE,_xll.ohTrigger(trigger))</f>
        <v>2.124431310930822E-2</v>
      </c>
      <c r="AH1196" s="43" t="e">
        <f>_xll.qlIndexFixing($X$6,$AB1196,TRUE,trigger)</f>
        <v>#NUM!</v>
      </c>
      <c r="AI1196" s="45" t="e">
        <f t="shared" si="51"/>
        <v>#NUM!</v>
      </c>
    </row>
    <row r="1197" spans="27:35" x14ac:dyDescent="0.2">
      <c r="AA1197" s="114" t="s">
        <v>87</v>
      </c>
      <c r="AB1197" s="40">
        <f>_xll.qlInterestRateIndexFixingDate($X$21,AC1197)</f>
        <v>47771</v>
      </c>
      <c r="AC1197" s="40">
        <f>_xll.qlCalendarAdvance(calendar,$AC1196,AA1197,,,trigger)</f>
        <v>47773</v>
      </c>
      <c r="AD1197" s="40">
        <f>_xll.qlInterestRateIndexMaturity($X$21,AC1197,)</f>
        <v>47955</v>
      </c>
      <c r="AE1197" s="43" t="e">
        <f>_xll.qlTenorBasisValue(TenorBasis6M,AC1197,_xll.ohTrigger(trigger,$X$36))</f>
        <v>#NUM!</v>
      </c>
      <c r="AF1197" s="82">
        <f t="shared" si="50"/>
        <v>2.1237651847774642E-2</v>
      </c>
      <c r="AG1197" s="82">
        <f>_xll.qlIndexFixing($X$21,$AB1197,TRUE,_xll.ohTrigger(trigger))</f>
        <v>2.1237651847774642E-2</v>
      </c>
      <c r="AH1197" s="43" t="e">
        <f>_xll.qlIndexFixing($X$6,$AB1197,TRUE,trigger)</f>
        <v>#NUM!</v>
      </c>
      <c r="AI1197" s="45" t="e">
        <f t="shared" si="51"/>
        <v>#NUM!</v>
      </c>
    </row>
    <row r="1198" spans="27:35" x14ac:dyDescent="0.2">
      <c r="AA1198" s="114" t="s">
        <v>87</v>
      </c>
      <c r="AB1198" s="40">
        <f>_xll.qlInterestRateIndexFixingDate($X$21,AC1198)</f>
        <v>47778</v>
      </c>
      <c r="AC1198" s="40">
        <f>_xll.qlCalendarAdvance(calendar,$AC1197,AA1198,,,trigger)</f>
        <v>47780</v>
      </c>
      <c r="AD1198" s="40">
        <f>_xll.qlInterestRateIndexMaturity($X$21,AC1198,)</f>
        <v>47962</v>
      </c>
      <c r="AE1198" s="43" t="e">
        <f>_xll.qlTenorBasisValue(TenorBasis6M,AC1198,_xll.ohTrigger(trigger,$X$36))</f>
        <v>#NUM!</v>
      </c>
      <c r="AF1198" s="82">
        <f t="shared" si="50"/>
        <v>2.1230947037439576E-2</v>
      </c>
      <c r="AG1198" s="82">
        <f>_xll.qlIndexFixing($X$21,$AB1198,TRUE,_xll.ohTrigger(trigger))</f>
        <v>2.1230947037439576E-2</v>
      </c>
      <c r="AH1198" s="43" t="e">
        <f>_xll.qlIndexFixing($X$6,$AB1198,TRUE,trigger)</f>
        <v>#NUM!</v>
      </c>
      <c r="AI1198" s="45" t="e">
        <f t="shared" si="51"/>
        <v>#NUM!</v>
      </c>
    </row>
    <row r="1199" spans="27:35" x14ac:dyDescent="0.2">
      <c r="AA1199" s="114" t="s">
        <v>87</v>
      </c>
      <c r="AB1199" s="40">
        <f>_xll.qlInterestRateIndexFixingDate($X$21,AC1199)</f>
        <v>47785</v>
      </c>
      <c r="AC1199" s="40">
        <f>_xll.qlCalendarAdvance(calendar,$AC1198,AA1199,,,trigger)</f>
        <v>47787</v>
      </c>
      <c r="AD1199" s="40">
        <f>_xll.qlInterestRateIndexMaturity($X$21,AC1199,)</f>
        <v>47968</v>
      </c>
      <c r="AE1199" s="43" t="e">
        <f>_xll.qlTenorBasisValue(TenorBasis6M,AC1199,_xll.ohTrigger(trigger,$X$36))</f>
        <v>#NUM!</v>
      </c>
      <c r="AF1199" s="82">
        <f t="shared" si="50"/>
        <v>2.1224072158524405E-2</v>
      </c>
      <c r="AG1199" s="82">
        <f>_xll.qlIndexFixing($X$21,$AB1199,TRUE,_xll.ohTrigger(trigger))</f>
        <v>2.1224072158524405E-2</v>
      </c>
      <c r="AH1199" s="43" t="e">
        <f>_xll.qlIndexFixing($X$6,$AB1199,TRUE,trigger)</f>
        <v>#NUM!</v>
      </c>
      <c r="AI1199" s="45" t="e">
        <f t="shared" si="51"/>
        <v>#NUM!</v>
      </c>
    </row>
    <row r="1200" spans="27:35" x14ac:dyDescent="0.2">
      <c r="AA1200" s="114" t="s">
        <v>87</v>
      </c>
      <c r="AB1200" s="40">
        <f>_xll.qlInterestRateIndexFixingDate($X$21,AC1200)</f>
        <v>47792</v>
      </c>
      <c r="AC1200" s="40">
        <f>_xll.qlCalendarAdvance(calendar,$AC1199,AA1200,,,trigger)</f>
        <v>47794</v>
      </c>
      <c r="AD1200" s="40">
        <f>_xll.qlInterestRateIndexMaturity($X$21,AC1200,)</f>
        <v>47975</v>
      </c>
      <c r="AE1200" s="43" t="e">
        <f>_xll.qlTenorBasisValue(TenorBasis6M,AC1200,_xll.ohTrigger(trigger,$X$36))</f>
        <v>#NUM!</v>
      </c>
      <c r="AF1200" s="82">
        <f t="shared" si="50"/>
        <v>2.1217283760453114E-2</v>
      </c>
      <c r="AG1200" s="82">
        <f>_xll.qlIndexFixing($X$21,$AB1200,TRUE,_xll.ohTrigger(trigger))</f>
        <v>2.1217283760453114E-2</v>
      </c>
      <c r="AH1200" s="43" t="e">
        <f>_xll.qlIndexFixing($X$6,$AB1200,TRUE,trigger)</f>
        <v>#NUM!</v>
      </c>
      <c r="AI1200" s="45" t="e">
        <f t="shared" si="51"/>
        <v>#NUM!</v>
      </c>
    </row>
    <row r="1201" spans="27:35" x14ac:dyDescent="0.2">
      <c r="AA1201" s="114" t="s">
        <v>87</v>
      </c>
      <c r="AB1201" s="40">
        <f>_xll.qlInterestRateIndexFixingDate($X$21,AC1201)</f>
        <v>47799</v>
      </c>
      <c r="AC1201" s="40">
        <f>_xll.qlCalendarAdvance(calendar,$AC1200,AA1201,,,trigger)</f>
        <v>47801</v>
      </c>
      <c r="AD1201" s="40">
        <f>_xll.qlInterestRateIndexMaturity($X$21,AC1201,)</f>
        <v>47982</v>
      </c>
      <c r="AE1201" s="43" t="e">
        <f>_xll.qlTenorBasisValue(TenorBasis6M,AC1201,_xll.ohTrigger(trigger,$X$36))</f>
        <v>#NUM!</v>
      </c>
      <c r="AF1201" s="82">
        <f t="shared" si="50"/>
        <v>2.1210451817296937E-2</v>
      </c>
      <c r="AG1201" s="82">
        <f>_xll.qlIndexFixing($X$21,$AB1201,TRUE,_xll.ohTrigger(trigger))</f>
        <v>2.1210451817296937E-2</v>
      </c>
      <c r="AH1201" s="43" t="e">
        <f>_xll.qlIndexFixing($X$6,$AB1201,TRUE,trigger)</f>
        <v>#NUM!</v>
      </c>
      <c r="AI1201" s="45" t="e">
        <f t="shared" si="51"/>
        <v>#NUM!</v>
      </c>
    </row>
    <row r="1202" spans="27:35" x14ac:dyDescent="0.2">
      <c r="AA1202" s="114" t="s">
        <v>87</v>
      </c>
      <c r="AB1202" s="40">
        <f>_xll.qlInterestRateIndexFixingDate($X$21,AC1202)</f>
        <v>47806</v>
      </c>
      <c r="AC1202" s="40">
        <f>_xll.qlCalendarAdvance(calendar,$AC1201,AA1202,,,trigger)</f>
        <v>47808</v>
      </c>
      <c r="AD1202" s="40">
        <f>_xll.qlInterestRateIndexMaturity($X$21,AC1202,)</f>
        <v>47989</v>
      </c>
      <c r="AE1202" s="43" t="e">
        <f>_xll.qlTenorBasisValue(TenorBasis6M,AC1202,_xll.ohTrigger(trigger,$X$36))</f>
        <v>#NUM!</v>
      </c>
      <c r="AF1202" s="82">
        <f t="shared" si="50"/>
        <v>2.1203576329500602E-2</v>
      </c>
      <c r="AG1202" s="82">
        <f>_xll.qlIndexFixing($X$21,$AB1202,TRUE,_xll.ohTrigger(trigger))</f>
        <v>2.1203576329500602E-2</v>
      </c>
      <c r="AH1202" s="43" t="e">
        <f>_xll.qlIndexFixing($X$6,$AB1202,TRUE,trigger)</f>
        <v>#NUM!</v>
      </c>
      <c r="AI1202" s="45" t="e">
        <f t="shared" si="51"/>
        <v>#NUM!</v>
      </c>
    </row>
    <row r="1203" spans="27:35" x14ac:dyDescent="0.2">
      <c r="AA1203" s="114" t="s">
        <v>87</v>
      </c>
      <c r="AB1203" s="40">
        <f>_xll.qlInterestRateIndexFixingDate($X$21,AC1203)</f>
        <v>47813</v>
      </c>
      <c r="AC1203" s="40">
        <f>_xll.qlCalendarAdvance(calendar,$AC1202,AA1203,,,trigger)</f>
        <v>47815</v>
      </c>
      <c r="AD1203" s="40">
        <f>_xll.qlInterestRateIndexMaturity($X$21,AC1203,)</f>
        <v>47996</v>
      </c>
      <c r="AE1203" s="43" t="e">
        <f>_xll.qlTenorBasisValue(TenorBasis6M,AC1203,_xll.ohTrigger(trigger,$X$36))</f>
        <v>#NUM!</v>
      </c>
      <c r="AF1203" s="82">
        <f t="shared" si="50"/>
        <v>2.11966572975106E-2</v>
      </c>
      <c r="AG1203" s="82">
        <f>_xll.qlIndexFixing($X$21,$AB1203,TRUE,_xll.ohTrigger(trigger))</f>
        <v>2.11966572975106E-2</v>
      </c>
      <c r="AH1203" s="43" t="e">
        <f>_xll.qlIndexFixing($X$6,$AB1203,TRUE,trigger)</f>
        <v>#NUM!</v>
      </c>
      <c r="AI1203" s="45" t="e">
        <f t="shared" si="51"/>
        <v>#NUM!</v>
      </c>
    </row>
    <row r="1204" spans="27:35" x14ac:dyDescent="0.2">
      <c r="AA1204" s="114" t="s">
        <v>87</v>
      </c>
      <c r="AB1204" s="40">
        <f>_xll.qlInterestRateIndexFixingDate($X$21,AC1204)</f>
        <v>47820</v>
      </c>
      <c r="AC1204" s="40">
        <f>_xll.qlCalendarAdvance(calendar,$AC1203,AA1204,,,trigger)</f>
        <v>47822</v>
      </c>
      <c r="AD1204" s="40">
        <f>_xll.qlInterestRateIndexMaturity($X$21,AC1204,)</f>
        <v>48004</v>
      </c>
      <c r="AE1204" s="43" t="e">
        <f>_xll.qlTenorBasisValue(TenorBasis6M,AC1204,_xll.ohTrigger(trigger,$X$36))</f>
        <v>#NUM!</v>
      </c>
      <c r="AF1204" s="82">
        <f t="shared" si="50"/>
        <v>2.1189803675344291E-2</v>
      </c>
      <c r="AG1204" s="82">
        <f>_xll.qlIndexFixing($X$21,$AB1204,TRUE,_xll.ohTrigger(trigger))</f>
        <v>2.1189803675344291E-2</v>
      </c>
      <c r="AH1204" s="43" t="e">
        <f>_xll.qlIndexFixing($X$6,$AB1204,TRUE,trigger)</f>
        <v>#NUM!</v>
      </c>
      <c r="AI1204" s="45" t="e">
        <f t="shared" si="51"/>
        <v>#NUM!</v>
      </c>
    </row>
    <row r="1205" spans="27:35" x14ac:dyDescent="0.2">
      <c r="AA1205" s="114" t="s">
        <v>87</v>
      </c>
      <c r="AB1205" s="40">
        <f>_xll.qlInterestRateIndexFixingDate($X$21,AC1205)</f>
        <v>47827</v>
      </c>
      <c r="AC1205" s="40">
        <f>_xll.qlCalendarAdvance(calendar,$AC1204,AA1205,,,trigger)</f>
        <v>47829</v>
      </c>
      <c r="AD1205" s="40">
        <f>_xll.qlInterestRateIndexMaturity($X$21,AC1205,)</f>
        <v>48011</v>
      </c>
      <c r="AE1205" s="43" t="e">
        <f>_xll.qlTenorBasisValue(TenorBasis6M,AC1205,_xll.ohTrigger(trigger,$X$36))</f>
        <v>#NUM!</v>
      </c>
      <c r="AF1205" s="82">
        <f t="shared" si="50"/>
        <v>2.1182794035830621E-2</v>
      </c>
      <c r="AG1205" s="82">
        <f>_xll.qlIndexFixing($X$21,$AB1205,TRUE,_xll.ohTrigger(trigger))</f>
        <v>2.1182794035830621E-2</v>
      </c>
      <c r="AH1205" s="43" t="e">
        <f>_xll.qlIndexFixing($X$6,$AB1205,TRUE,trigger)</f>
        <v>#NUM!</v>
      </c>
      <c r="AI1205" s="45" t="e">
        <f t="shared" si="51"/>
        <v>#NUM!</v>
      </c>
    </row>
    <row r="1206" spans="27:35" x14ac:dyDescent="0.2">
      <c r="AA1206" s="114" t="s">
        <v>87</v>
      </c>
      <c r="AB1206" s="40">
        <f>_xll.qlInterestRateIndexFixingDate($X$21,AC1206)</f>
        <v>47834</v>
      </c>
      <c r="AC1206" s="40">
        <f>_xll.qlCalendarAdvance(calendar,$AC1205,AA1206,,,trigger)</f>
        <v>47836</v>
      </c>
      <c r="AD1206" s="40">
        <f>_xll.qlInterestRateIndexMaturity($X$21,AC1206,)</f>
        <v>48018</v>
      </c>
      <c r="AE1206" s="43" t="e">
        <f>_xll.qlTenorBasisValue(TenorBasis6M,AC1206,_xll.ohTrigger(trigger,$X$36))</f>
        <v>#NUM!</v>
      </c>
      <c r="AF1206" s="82">
        <f t="shared" si="50"/>
        <v>2.1175740851102045E-2</v>
      </c>
      <c r="AG1206" s="82">
        <f>_xll.qlIndexFixing($X$21,$AB1206,TRUE,_xll.ohTrigger(trigger))</f>
        <v>2.1175740851102045E-2</v>
      </c>
      <c r="AH1206" s="43" t="e">
        <f>_xll.qlIndexFixing($X$6,$AB1206,TRUE,trigger)</f>
        <v>#NUM!</v>
      </c>
      <c r="AI1206" s="45" t="e">
        <f t="shared" si="51"/>
        <v>#NUM!</v>
      </c>
    </row>
    <row r="1207" spans="27:35" x14ac:dyDescent="0.2">
      <c r="AA1207" s="114" t="s">
        <v>87</v>
      </c>
      <c r="AB1207" s="40">
        <f>_xll.qlInterestRateIndexFixingDate($X$21,AC1207)</f>
        <v>47840</v>
      </c>
      <c r="AC1207" s="40">
        <f>_xll.qlCalendarAdvance(calendar,$AC1206,AA1207,,,trigger)</f>
        <v>47844</v>
      </c>
      <c r="AD1207" s="40">
        <f>_xll.qlInterestRateIndexMaturity($X$21,AC1207,)</f>
        <v>48026</v>
      </c>
      <c r="AE1207" s="43" t="e">
        <f>_xll.qlTenorBasisValue(TenorBasis6M,AC1207,_xll.ohTrigger(trigger,$X$36))</f>
        <v>#NUM!</v>
      </c>
      <c r="AF1207" s="82">
        <f t="shared" si="50"/>
        <v>2.1167626748474007E-2</v>
      </c>
      <c r="AG1207" s="82">
        <f>_xll.qlIndexFixing($X$21,$AB1207,TRUE,_xll.ohTrigger(trigger))</f>
        <v>2.1167626748474007E-2</v>
      </c>
      <c r="AH1207" s="43" t="e">
        <f>_xll.qlIndexFixing($X$6,$AB1207,TRUE,trigger)</f>
        <v>#NUM!</v>
      </c>
      <c r="AI1207" s="45" t="e">
        <f t="shared" si="51"/>
        <v>#NUM!</v>
      </c>
    </row>
    <row r="1208" spans="27:35" x14ac:dyDescent="0.2">
      <c r="AA1208" s="114" t="s">
        <v>87</v>
      </c>
      <c r="AB1208" s="40">
        <f>_xll.qlInterestRateIndexFixingDate($X$21,AC1208)</f>
        <v>47848</v>
      </c>
      <c r="AC1208" s="40">
        <f>_xll.qlCalendarAdvance(calendar,$AC1207,AA1208,,,trigger)</f>
        <v>47851</v>
      </c>
      <c r="AD1208" s="40">
        <f>_xll.qlInterestRateIndexMaturity($X$21,AC1208,)</f>
        <v>48032</v>
      </c>
      <c r="AE1208" s="43" t="e">
        <f>_xll.qlTenorBasisValue(TenorBasis6M,AC1208,_xll.ohTrigger(trigger,$X$36))</f>
        <v>#NUM!</v>
      </c>
      <c r="AF1208" s="82">
        <f t="shared" si="50"/>
        <v>2.1160385900917626E-2</v>
      </c>
      <c r="AG1208" s="82">
        <f>_xll.qlIndexFixing($X$21,$AB1208,TRUE,_xll.ohTrigger(trigger))</f>
        <v>2.1160385900917626E-2</v>
      </c>
      <c r="AH1208" s="43" t="e">
        <f>_xll.qlIndexFixing($X$6,$AB1208,TRUE,trigger)</f>
        <v>#NUM!</v>
      </c>
      <c r="AI1208" s="45" t="e">
        <f t="shared" si="51"/>
        <v>#NUM!</v>
      </c>
    </row>
    <row r="1209" spans="27:35" x14ac:dyDescent="0.2">
      <c r="AA1209" s="114" t="s">
        <v>87</v>
      </c>
      <c r="AB1209" s="40">
        <f>_xll.qlInterestRateIndexFixingDate($X$21,AC1209)</f>
        <v>47856</v>
      </c>
      <c r="AC1209" s="40">
        <f>_xll.qlCalendarAdvance(calendar,$AC1208,AA1209,,,trigger)</f>
        <v>47858</v>
      </c>
      <c r="AD1209" s="40">
        <f>_xll.qlInterestRateIndexMaturity($X$21,AC1209,)</f>
        <v>48039</v>
      </c>
      <c r="AE1209" s="43" t="e">
        <f>_xll.qlTenorBasisValue(TenorBasis6M,AC1209,_xll.ohTrigger(trigger,$X$36))</f>
        <v>#NUM!</v>
      </c>
      <c r="AF1209" s="82">
        <f t="shared" si="50"/>
        <v>2.1153199393142013E-2</v>
      </c>
      <c r="AG1209" s="82">
        <f>_xll.qlIndexFixing($X$21,$AB1209,TRUE,_xll.ohTrigger(trigger))</f>
        <v>2.1153199393142013E-2</v>
      </c>
      <c r="AH1209" s="43" t="e">
        <f>_xll.qlIndexFixing($X$6,$AB1209,TRUE,trigger)</f>
        <v>#NUM!</v>
      </c>
      <c r="AI1209" s="45" t="e">
        <f t="shared" si="51"/>
        <v>#NUM!</v>
      </c>
    </row>
    <row r="1210" spans="27:35" x14ac:dyDescent="0.2">
      <c r="AA1210" s="114" t="s">
        <v>87</v>
      </c>
      <c r="AB1210" s="40">
        <f>_xll.qlInterestRateIndexFixingDate($X$21,AC1210)</f>
        <v>47863</v>
      </c>
      <c r="AC1210" s="40">
        <f>_xll.qlCalendarAdvance(calendar,$AC1209,AA1210,,,trigger)</f>
        <v>47865</v>
      </c>
      <c r="AD1210" s="40">
        <f>_xll.qlInterestRateIndexMaturity($X$21,AC1210,)</f>
        <v>48046</v>
      </c>
      <c r="AE1210" s="43" t="e">
        <f>_xll.qlTenorBasisValue(TenorBasis6M,AC1210,_xll.ohTrigger(trigger,$X$36))</f>
        <v>#NUM!</v>
      </c>
      <c r="AF1210" s="82">
        <f t="shared" si="50"/>
        <v>2.1145969344447027E-2</v>
      </c>
      <c r="AG1210" s="82">
        <f>_xll.qlIndexFixing($X$21,$AB1210,TRUE,_xll.ohTrigger(trigger))</f>
        <v>2.1145969344447027E-2</v>
      </c>
      <c r="AH1210" s="43" t="e">
        <f>_xll.qlIndexFixing($X$6,$AB1210,TRUE,trigger)</f>
        <v>#NUM!</v>
      </c>
      <c r="AI1210" s="45" t="e">
        <f t="shared" si="51"/>
        <v>#NUM!</v>
      </c>
    </row>
    <row r="1211" spans="27:35" x14ac:dyDescent="0.2">
      <c r="AA1211" s="114" t="s">
        <v>87</v>
      </c>
      <c r="AB1211" s="40">
        <f>_xll.qlInterestRateIndexFixingDate($X$21,AC1211)</f>
        <v>47870</v>
      </c>
      <c r="AC1211" s="40">
        <f>_xll.qlCalendarAdvance(calendar,$AC1210,AA1211,,,trigger)</f>
        <v>47872</v>
      </c>
      <c r="AD1211" s="40">
        <f>_xll.qlInterestRateIndexMaturity($X$21,AC1211,)</f>
        <v>48053</v>
      </c>
      <c r="AE1211" s="43" t="e">
        <f>_xll.qlTenorBasisValue(TenorBasis6M,AC1211,_xll.ohTrigger(trigger,$X$36))</f>
        <v>#NUM!</v>
      </c>
      <c r="AF1211" s="82">
        <f t="shared" si="50"/>
        <v>2.1138695755303884E-2</v>
      </c>
      <c r="AG1211" s="82">
        <f>_xll.qlIndexFixing($X$21,$AB1211,TRUE,_xll.ohTrigger(trigger))</f>
        <v>2.1138695755303884E-2</v>
      </c>
      <c r="AH1211" s="43" t="e">
        <f>_xll.qlIndexFixing($X$6,$AB1211,TRUE,trigger)</f>
        <v>#NUM!</v>
      </c>
      <c r="AI1211" s="45" t="e">
        <f t="shared" si="51"/>
        <v>#NUM!</v>
      </c>
    </row>
    <row r="1212" spans="27:35" x14ac:dyDescent="0.2">
      <c r="AA1212" s="114" t="s">
        <v>87</v>
      </c>
      <c r="AB1212" s="40">
        <f>_xll.qlInterestRateIndexFixingDate($X$21,AC1212)</f>
        <v>47877</v>
      </c>
      <c r="AC1212" s="40">
        <f>_xll.qlCalendarAdvance(calendar,$AC1211,AA1212,,,trigger)</f>
        <v>47879</v>
      </c>
      <c r="AD1212" s="40">
        <f>_xll.qlInterestRateIndexMaturity($X$21,AC1212,)</f>
        <v>48060</v>
      </c>
      <c r="AE1212" s="43" t="e">
        <f>_xll.qlTenorBasisValue(TenorBasis6M,AC1212,_xll.ohTrigger(trigger,$X$36))</f>
        <v>#NUM!</v>
      </c>
      <c r="AF1212" s="82">
        <f t="shared" si="50"/>
        <v>2.113137862618426E-2</v>
      </c>
      <c r="AG1212" s="82">
        <f>_xll.qlIndexFixing($X$21,$AB1212,TRUE,_xll.ohTrigger(trigger))</f>
        <v>2.113137862618426E-2</v>
      </c>
      <c r="AH1212" s="43" t="e">
        <f>_xll.qlIndexFixing($X$6,$AB1212,TRUE,trigger)</f>
        <v>#NUM!</v>
      </c>
      <c r="AI1212" s="45" t="e">
        <f t="shared" si="51"/>
        <v>#NUM!</v>
      </c>
    </row>
    <row r="1213" spans="27:35" x14ac:dyDescent="0.2">
      <c r="AA1213" s="114" t="s">
        <v>87</v>
      </c>
      <c r="AB1213" s="40">
        <f>_xll.qlInterestRateIndexFixingDate($X$21,AC1213)</f>
        <v>47884</v>
      </c>
      <c r="AC1213" s="40">
        <f>_xll.qlCalendarAdvance(calendar,$AC1212,AA1213,,,trigger)</f>
        <v>47886</v>
      </c>
      <c r="AD1213" s="40">
        <f>_xll.qlInterestRateIndexMaturity($X$21,AC1213,)</f>
        <v>48067</v>
      </c>
      <c r="AE1213" s="43" t="e">
        <f>_xll.qlTenorBasisValue(TenorBasis6M,AC1213,_xll.ohTrigger(trigger,$X$36))</f>
        <v>#NUM!</v>
      </c>
      <c r="AF1213" s="82">
        <f t="shared" si="50"/>
        <v>2.1124017957565112E-2</v>
      </c>
      <c r="AG1213" s="82">
        <f>_xll.qlIndexFixing($X$21,$AB1213,TRUE,_xll.ohTrigger(trigger))</f>
        <v>2.1124017957565112E-2</v>
      </c>
      <c r="AH1213" s="43" t="e">
        <f>_xll.qlIndexFixing($X$6,$AB1213,TRUE,trigger)</f>
        <v>#NUM!</v>
      </c>
      <c r="AI1213" s="45" t="e">
        <f t="shared" si="51"/>
        <v>#NUM!</v>
      </c>
    </row>
    <row r="1214" spans="27:35" x14ac:dyDescent="0.2">
      <c r="AA1214" s="114" t="s">
        <v>87</v>
      </c>
      <c r="AB1214" s="40">
        <f>_xll.qlInterestRateIndexFixingDate($X$21,AC1214)</f>
        <v>47891</v>
      </c>
      <c r="AC1214" s="40">
        <f>_xll.qlCalendarAdvance(calendar,$AC1213,AA1214,,,trigger)</f>
        <v>47893</v>
      </c>
      <c r="AD1214" s="40">
        <f>_xll.qlInterestRateIndexMaturity($X$21,AC1214,)</f>
        <v>48074</v>
      </c>
      <c r="AE1214" s="43" t="e">
        <f>_xll.qlTenorBasisValue(TenorBasis6M,AC1214,_xll.ohTrigger(trigger,$X$36))</f>
        <v>#NUM!</v>
      </c>
      <c r="AF1214" s="82">
        <f t="shared" si="50"/>
        <v>2.1116613749924296E-2</v>
      </c>
      <c r="AG1214" s="82">
        <f>_xll.qlIndexFixing($X$21,$AB1214,TRUE,_xll.ohTrigger(trigger))</f>
        <v>2.1116613749924296E-2</v>
      </c>
      <c r="AH1214" s="43" t="e">
        <f>_xll.qlIndexFixing($X$6,$AB1214,TRUE,trigger)</f>
        <v>#NUM!</v>
      </c>
      <c r="AI1214" s="45" t="e">
        <f t="shared" si="51"/>
        <v>#NUM!</v>
      </c>
    </row>
    <row r="1215" spans="27:35" x14ac:dyDescent="0.2">
      <c r="AA1215" s="114" t="s">
        <v>87</v>
      </c>
      <c r="AB1215" s="40">
        <f>_xll.qlInterestRateIndexFixingDate($X$21,AC1215)</f>
        <v>47898</v>
      </c>
      <c r="AC1215" s="40">
        <f>_xll.qlCalendarAdvance(calendar,$AC1214,AA1215,,,trigger)</f>
        <v>47900</v>
      </c>
      <c r="AD1215" s="40">
        <f>_xll.qlInterestRateIndexMaturity($X$21,AC1215,)</f>
        <v>48081</v>
      </c>
      <c r="AE1215" s="43" t="e">
        <f>_xll.qlTenorBasisValue(TenorBasis6M,AC1215,_xll.ohTrigger(trigger,$X$36))</f>
        <v>#NUM!</v>
      </c>
      <c r="AF1215" s="82">
        <f t="shared" si="50"/>
        <v>2.1109166003743192E-2</v>
      </c>
      <c r="AG1215" s="82">
        <f>_xll.qlIndexFixing($X$21,$AB1215,TRUE,_xll.ohTrigger(trigger))</f>
        <v>2.1109166003743192E-2</v>
      </c>
      <c r="AH1215" s="43" t="e">
        <f>_xll.qlIndexFixing($X$6,$AB1215,TRUE,trigger)</f>
        <v>#NUM!</v>
      </c>
      <c r="AI1215" s="45" t="e">
        <f t="shared" si="51"/>
        <v>#NUM!</v>
      </c>
    </row>
    <row r="1216" spans="27:35" x14ac:dyDescent="0.2">
      <c r="AA1216" s="114" t="s">
        <v>87</v>
      </c>
      <c r="AB1216" s="40">
        <f>_xll.qlInterestRateIndexFixingDate($X$21,AC1216)</f>
        <v>47905</v>
      </c>
      <c r="AC1216" s="40">
        <f>_xll.qlCalendarAdvance(calendar,$AC1215,AA1216,,,trigger)</f>
        <v>47907</v>
      </c>
      <c r="AD1216" s="40">
        <f>_xll.qlInterestRateIndexMaturity($X$21,AC1216,)</f>
        <v>48089</v>
      </c>
      <c r="AE1216" s="43" t="e">
        <f>_xll.qlTenorBasisValue(TenorBasis6M,AC1216,_xll.ohTrigger(trigger,$X$36))</f>
        <v>#NUM!</v>
      </c>
      <c r="AF1216" s="82">
        <f t="shared" si="50"/>
        <v>2.1101740763930246E-2</v>
      </c>
      <c r="AG1216" s="82">
        <f>_xll.qlIndexFixing($X$21,$AB1216,TRUE,_xll.ohTrigger(trigger))</f>
        <v>2.1101740763930246E-2</v>
      </c>
      <c r="AH1216" s="43" t="e">
        <f>_xll.qlIndexFixing($X$6,$AB1216,TRUE,trigger)</f>
        <v>#NUM!</v>
      </c>
      <c r="AI1216" s="45" t="e">
        <f t="shared" si="51"/>
        <v>#NUM!</v>
      </c>
    </row>
    <row r="1217" spans="27:35" x14ac:dyDescent="0.2">
      <c r="AA1217" s="114" t="s">
        <v>87</v>
      </c>
      <c r="AB1217" s="40">
        <f>_xll.qlInterestRateIndexFixingDate($X$21,AC1217)</f>
        <v>47912</v>
      </c>
      <c r="AC1217" s="40">
        <f>_xll.qlCalendarAdvance(calendar,$AC1216,AA1217,,,trigger)</f>
        <v>47914</v>
      </c>
      <c r="AD1217" s="40">
        <f>_xll.qlInterestRateIndexMaturity($X$21,AC1217,)</f>
        <v>48099</v>
      </c>
      <c r="AE1217" s="43" t="e">
        <f>_xll.qlTenorBasisValue(TenorBasis6M,AC1217,_xll.ohTrigger(trigger,$X$36))</f>
        <v>#NUM!</v>
      </c>
      <c r="AF1217" s="82">
        <f t="shared" si="50"/>
        <v>2.1094387857610884E-2</v>
      </c>
      <c r="AG1217" s="82">
        <f>_xll.qlIndexFixing($X$21,$AB1217,TRUE,_xll.ohTrigger(trigger))</f>
        <v>2.1094387857610884E-2</v>
      </c>
      <c r="AH1217" s="43" t="e">
        <f>_xll.qlIndexFixing($X$6,$AB1217,TRUE,trigger)</f>
        <v>#NUM!</v>
      </c>
      <c r="AI1217" s="45" t="e">
        <f t="shared" si="51"/>
        <v>#NUM!</v>
      </c>
    </row>
    <row r="1218" spans="27:35" x14ac:dyDescent="0.2">
      <c r="AA1218" s="114" t="s">
        <v>87</v>
      </c>
      <c r="AB1218" s="40">
        <f>_xll.qlInterestRateIndexFixingDate($X$21,AC1218)</f>
        <v>47919</v>
      </c>
      <c r="AC1218" s="40">
        <f>_xll.qlCalendarAdvance(calendar,$AC1217,AA1218,,,trigger)</f>
        <v>47921</v>
      </c>
      <c r="AD1218" s="40">
        <f>_xll.qlInterestRateIndexMaturity($X$21,AC1218,)</f>
        <v>48106</v>
      </c>
      <c r="AE1218" s="43" t="e">
        <f>_xll.qlTenorBasisValue(TenorBasis6M,AC1218,_xll.ohTrigger(trigger,$X$36))</f>
        <v>#NUM!</v>
      </c>
      <c r="AF1218" s="82">
        <f t="shared" si="50"/>
        <v>2.1086795290392483E-2</v>
      </c>
      <c r="AG1218" s="82">
        <f>_xll.qlIndexFixing($X$21,$AB1218,TRUE,_xll.ohTrigger(trigger))</f>
        <v>2.1086795290392483E-2</v>
      </c>
      <c r="AH1218" s="43" t="e">
        <f>_xll.qlIndexFixing($X$6,$AB1218,TRUE,trigger)</f>
        <v>#NUM!</v>
      </c>
      <c r="AI1218" s="45" t="e">
        <f t="shared" si="51"/>
        <v>#NUM!</v>
      </c>
    </row>
    <row r="1219" spans="27:35" x14ac:dyDescent="0.2">
      <c r="AA1219" s="114" t="s">
        <v>87</v>
      </c>
      <c r="AB1219" s="40">
        <f>_xll.qlInterestRateIndexFixingDate($X$21,AC1219)</f>
        <v>47926</v>
      </c>
      <c r="AC1219" s="40">
        <f>_xll.qlCalendarAdvance(calendar,$AC1218,AA1219,,,trigger)</f>
        <v>47928</v>
      </c>
      <c r="AD1219" s="40">
        <f>_xll.qlInterestRateIndexMaturity($X$21,AC1219,)</f>
        <v>48113</v>
      </c>
      <c r="AE1219" s="43" t="e">
        <f>_xll.qlTenorBasisValue(TenorBasis6M,AC1219,_xll.ohTrigger(trigger,$X$36))</f>
        <v>#NUM!</v>
      </c>
      <c r="AF1219" s="82">
        <f t="shared" si="50"/>
        <v>2.1079159177220648E-2</v>
      </c>
      <c r="AG1219" s="82">
        <f>_xll.qlIndexFixing($X$21,$AB1219,TRUE,_xll.ohTrigger(trigger))</f>
        <v>2.1079159177220648E-2</v>
      </c>
      <c r="AH1219" s="43" t="e">
        <f>_xll.qlIndexFixing($X$6,$AB1219,TRUE,trigger)</f>
        <v>#NUM!</v>
      </c>
      <c r="AI1219" s="45" t="e">
        <f t="shared" si="51"/>
        <v>#NUM!</v>
      </c>
    </row>
    <row r="1220" spans="27:35" x14ac:dyDescent="0.2">
      <c r="AA1220" s="114" t="s">
        <v>87</v>
      </c>
      <c r="AB1220" s="40">
        <f>_xll.qlInterestRateIndexFixingDate($X$21,AC1220)</f>
        <v>47933</v>
      </c>
      <c r="AC1220" s="40">
        <f>_xll.qlCalendarAdvance(calendar,$AC1219,AA1220,,,trigger)</f>
        <v>47935</v>
      </c>
      <c r="AD1220" s="40">
        <f>_xll.qlInterestRateIndexMaturity($X$21,AC1220,)</f>
        <v>48120</v>
      </c>
      <c r="AE1220" s="43" t="e">
        <f>_xll.qlTenorBasisValue(TenorBasis6M,AC1220,_xll.ohTrigger(trigger,$X$36))</f>
        <v>#NUM!</v>
      </c>
      <c r="AF1220" s="82">
        <f t="shared" ref="AF1220:AF1283" si="52">AG1220</f>
        <v>2.107147951860221E-2</v>
      </c>
      <c r="AG1220" s="82">
        <f>_xll.qlIndexFixing($X$21,$AB1220,TRUE,_xll.ohTrigger(trigger))</f>
        <v>2.107147951860221E-2</v>
      </c>
      <c r="AH1220" s="43" t="e">
        <f>_xll.qlIndexFixing($X$6,$AB1220,TRUE,trigger)</f>
        <v>#NUM!</v>
      </c>
      <c r="AI1220" s="45" t="e">
        <f t="shared" si="51"/>
        <v>#NUM!</v>
      </c>
    </row>
    <row r="1221" spans="27:35" x14ac:dyDescent="0.2">
      <c r="AA1221" s="114" t="s">
        <v>87</v>
      </c>
      <c r="AB1221" s="40">
        <f>_xll.qlInterestRateIndexFixingDate($X$21,AC1221)</f>
        <v>47940</v>
      </c>
      <c r="AC1221" s="40">
        <f>_xll.qlCalendarAdvance(calendar,$AC1220,AA1221,,,trigger)</f>
        <v>47942</v>
      </c>
      <c r="AD1221" s="40">
        <f>_xll.qlInterestRateIndexMaturity($X$21,AC1221,)</f>
        <v>48127</v>
      </c>
      <c r="AE1221" s="43" t="e">
        <f>_xll.qlTenorBasisValue(TenorBasis6M,AC1221,_xll.ohTrigger(trigger,$X$36))</f>
        <v>#NUM!</v>
      </c>
      <c r="AF1221" s="82">
        <f t="shared" si="52"/>
        <v>2.10637563150479E-2</v>
      </c>
      <c r="AG1221" s="82">
        <f>_xll.qlIndexFixing($X$21,$AB1221,TRUE,_xll.ohTrigger(trigger))</f>
        <v>2.10637563150479E-2</v>
      </c>
      <c r="AH1221" s="43" t="e">
        <f>_xll.qlIndexFixing($X$6,$AB1221,TRUE,trigger)</f>
        <v>#NUM!</v>
      </c>
      <c r="AI1221" s="45" t="e">
        <f t="shared" si="51"/>
        <v>#NUM!</v>
      </c>
    </row>
    <row r="1222" spans="27:35" x14ac:dyDescent="0.2">
      <c r="AA1222" s="114" t="s">
        <v>87</v>
      </c>
      <c r="AB1222" s="40">
        <f>_xll.qlInterestRateIndexFixingDate($X$21,AC1222)</f>
        <v>47947</v>
      </c>
      <c r="AC1222" s="40">
        <f>_xll.qlCalendarAdvance(calendar,$AC1221,AA1222,,,trigger)</f>
        <v>47953</v>
      </c>
      <c r="AD1222" s="40">
        <f>_xll.qlInterestRateIndexMaturity($X$21,AC1222,)</f>
        <v>48136</v>
      </c>
      <c r="AE1222" s="43" t="e">
        <f>_xll.qlTenorBasisValue(TenorBasis6M,AC1222,_xll.ohTrigger(trigger,$X$36))</f>
        <v>#NUM!</v>
      </c>
      <c r="AF1222" s="82">
        <f t="shared" si="52"/>
        <v>2.105144821269685E-2</v>
      </c>
      <c r="AG1222" s="82">
        <f>_xll.qlIndexFixing($X$21,$AB1222,TRUE,_xll.ohTrigger(trigger))</f>
        <v>2.105144821269685E-2</v>
      </c>
      <c r="AH1222" s="43" t="e">
        <f>_xll.qlIndexFixing($X$6,$AB1222,TRUE,trigger)</f>
        <v>#NUM!</v>
      </c>
      <c r="AI1222" s="45" t="e">
        <f t="shared" si="51"/>
        <v>#NUM!</v>
      </c>
    </row>
    <row r="1223" spans="27:35" x14ac:dyDescent="0.2">
      <c r="AA1223" s="114" t="s">
        <v>87</v>
      </c>
      <c r="AB1223" s="40">
        <f>_xll.qlInterestRateIndexFixingDate($X$21,AC1223)</f>
        <v>47956</v>
      </c>
      <c r="AC1223" s="40">
        <f>_xll.qlCalendarAdvance(calendar,$AC1222,AA1223,,,trigger)</f>
        <v>47960</v>
      </c>
      <c r="AD1223" s="40">
        <f>_xll.qlInterestRateIndexMaturity($X$21,AC1223,)</f>
        <v>48143</v>
      </c>
      <c r="AE1223" s="43" t="e">
        <f>_xll.qlTenorBasisValue(TenorBasis6M,AC1223,_xll.ohTrigger(trigger,$X$36))</f>
        <v>#NUM!</v>
      </c>
      <c r="AF1223" s="82">
        <f t="shared" si="52"/>
        <v>2.1043620169718866E-2</v>
      </c>
      <c r="AG1223" s="82">
        <f>_xll.qlIndexFixing($X$21,$AB1223,TRUE,_xll.ohTrigger(trigger))</f>
        <v>2.1043620169718866E-2</v>
      </c>
      <c r="AH1223" s="43" t="e">
        <f>_xll.qlIndexFixing($X$6,$AB1223,TRUE,trigger)</f>
        <v>#NUM!</v>
      </c>
      <c r="AI1223" s="45" t="e">
        <f t="shared" si="51"/>
        <v>#NUM!</v>
      </c>
    </row>
    <row r="1224" spans="27:35" x14ac:dyDescent="0.2">
      <c r="AA1224" s="114" t="s">
        <v>87</v>
      </c>
      <c r="AB1224" s="40">
        <f>_xll.qlInterestRateIndexFixingDate($X$21,AC1224)</f>
        <v>47963</v>
      </c>
      <c r="AC1224" s="40">
        <f>_xll.qlCalendarAdvance(calendar,$AC1223,AA1224,,,trigger)</f>
        <v>47967</v>
      </c>
      <c r="AD1224" s="40">
        <f>_xll.qlInterestRateIndexMaturity($X$21,AC1224,)</f>
        <v>48150</v>
      </c>
      <c r="AE1224" s="43" t="e">
        <f>_xll.qlTenorBasisValue(TenorBasis6M,AC1224,_xll.ohTrigger(trigger,$X$36))</f>
        <v>#NUM!</v>
      </c>
      <c r="AF1224" s="82">
        <f t="shared" si="52"/>
        <v>2.1035748588299832E-2</v>
      </c>
      <c r="AG1224" s="82">
        <f>_xll.qlIndexFixing($X$21,$AB1224,TRUE,_xll.ohTrigger(trigger))</f>
        <v>2.1035748588299832E-2</v>
      </c>
      <c r="AH1224" s="43" t="e">
        <f>_xll.qlIndexFixing($X$6,$AB1224,TRUE,trigger)</f>
        <v>#NUM!</v>
      </c>
      <c r="AI1224" s="45" t="e">
        <f t="shared" si="51"/>
        <v>#NUM!</v>
      </c>
    </row>
    <row r="1225" spans="27:35" x14ac:dyDescent="0.2">
      <c r="AA1225" s="114" t="s">
        <v>87</v>
      </c>
      <c r="AB1225" s="40">
        <f>_xll.qlInterestRateIndexFixingDate($X$21,AC1225)</f>
        <v>47970</v>
      </c>
      <c r="AC1225" s="40">
        <f>_xll.qlCalendarAdvance(calendar,$AC1224,AA1225,,,trigger)</f>
        <v>47974</v>
      </c>
      <c r="AD1225" s="40">
        <f>_xll.qlInterestRateIndexMaturity($X$21,AC1225,)</f>
        <v>48158</v>
      </c>
      <c r="AE1225" s="43" t="e">
        <f>_xll.qlTenorBasisValue(TenorBasis6M,AC1225,_xll.ohTrigger(trigger,$X$36))</f>
        <v>#NUM!</v>
      </c>
      <c r="AF1225" s="82">
        <f t="shared" si="52"/>
        <v>2.1027864766785555E-2</v>
      </c>
      <c r="AG1225" s="82">
        <f>_xll.qlIndexFixing($X$21,$AB1225,TRUE,_xll.ohTrigger(trigger))</f>
        <v>2.1027864766785555E-2</v>
      </c>
      <c r="AH1225" s="43" t="e">
        <f>_xll.qlIndexFixing($X$6,$AB1225,TRUE,trigger)</f>
        <v>#NUM!</v>
      </c>
      <c r="AI1225" s="45" t="e">
        <f t="shared" si="51"/>
        <v>#NUM!</v>
      </c>
    </row>
    <row r="1226" spans="27:35" x14ac:dyDescent="0.2">
      <c r="AA1226" s="114" t="s">
        <v>87</v>
      </c>
      <c r="AB1226" s="40">
        <f>_xll.qlInterestRateIndexFixingDate($X$21,AC1226)</f>
        <v>47977</v>
      </c>
      <c r="AC1226" s="40">
        <f>_xll.qlCalendarAdvance(calendar,$AC1225,AA1226,,,trigger)</f>
        <v>47981</v>
      </c>
      <c r="AD1226" s="40">
        <f>_xll.qlInterestRateIndexMaturity($X$21,AC1226,)</f>
        <v>48165</v>
      </c>
      <c r="AE1226" s="43" t="e">
        <f>_xll.qlTenorBasisValue(TenorBasis6M,AC1226,_xll.ohTrigger(trigger,$X$36))</f>
        <v>#NUM!</v>
      </c>
      <c r="AF1226" s="82">
        <f t="shared" si="52"/>
        <v>2.1019902537802029E-2</v>
      </c>
      <c r="AG1226" s="82">
        <f>_xll.qlIndexFixing($X$21,$AB1226,TRUE,_xll.ohTrigger(trigger))</f>
        <v>2.1019902537802029E-2</v>
      </c>
      <c r="AH1226" s="43" t="e">
        <f>_xll.qlIndexFixing($X$6,$AB1226,TRUE,trigger)</f>
        <v>#NUM!</v>
      </c>
      <c r="AI1226" s="45" t="e">
        <f t="shared" si="51"/>
        <v>#NUM!</v>
      </c>
    </row>
    <row r="1227" spans="27:35" x14ac:dyDescent="0.2">
      <c r="AA1227" s="114" t="s">
        <v>87</v>
      </c>
      <c r="AB1227" s="40">
        <f>_xll.qlInterestRateIndexFixingDate($X$21,AC1227)</f>
        <v>47984</v>
      </c>
      <c r="AC1227" s="40">
        <f>_xll.qlCalendarAdvance(calendar,$AC1226,AA1227,,,trigger)</f>
        <v>47988</v>
      </c>
      <c r="AD1227" s="40">
        <f>_xll.qlInterestRateIndexMaturity($X$21,AC1227,)</f>
        <v>48172</v>
      </c>
      <c r="AE1227" s="43" t="e">
        <f>_xll.qlTenorBasisValue(TenorBasis6M,AC1227,_xll.ohTrigger(trigger,$X$36))</f>
        <v>#NUM!</v>
      </c>
      <c r="AF1227" s="82">
        <f t="shared" si="52"/>
        <v>2.1011896769623641E-2</v>
      </c>
      <c r="AG1227" s="82">
        <f>_xll.qlIndexFixing($X$21,$AB1227,TRUE,_xll.ohTrigger(trigger))</f>
        <v>2.1011896769623641E-2</v>
      </c>
      <c r="AH1227" s="43" t="e">
        <f>_xll.qlIndexFixing($X$6,$AB1227,TRUE,trigger)</f>
        <v>#NUM!</v>
      </c>
      <c r="AI1227" s="45" t="e">
        <f t="shared" si="51"/>
        <v>#NUM!</v>
      </c>
    </row>
    <row r="1228" spans="27:35" x14ac:dyDescent="0.2">
      <c r="AA1228" s="114" t="s">
        <v>87</v>
      </c>
      <c r="AB1228" s="40">
        <f>_xll.qlInterestRateIndexFixingDate($X$21,AC1228)</f>
        <v>47991</v>
      </c>
      <c r="AC1228" s="40">
        <f>_xll.qlCalendarAdvance(calendar,$AC1227,AA1228,,,trigger)</f>
        <v>47995</v>
      </c>
      <c r="AD1228" s="40">
        <f>_xll.qlInterestRateIndexMaturity($X$21,AC1228,)</f>
        <v>48179</v>
      </c>
      <c r="AE1228" s="43" t="e">
        <f>_xll.qlTenorBasisValue(TenorBasis6M,AC1228,_xll.ohTrigger(trigger,$X$36))</f>
        <v>#NUM!</v>
      </c>
      <c r="AF1228" s="82">
        <f t="shared" si="52"/>
        <v>2.1003847462777798E-2</v>
      </c>
      <c r="AG1228" s="82">
        <f>_xll.qlIndexFixing($X$21,$AB1228,TRUE,_xll.ohTrigger(trigger))</f>
        <v>2.1003847462777798E-2</v>
      </c>
      <c r="AH1228" s="43" t="e">
        <f>_xll.qlIndexFixing($X$6,$AB1228,TRUE,trigger)</f>
        <v>#NUM!</v>
      </c>
      <c r="AI1228" s="45" t="e">
        <f t="shared" si="51"/>
        <v>#NUM!</v>
      </c>
    </row>
    <row r="1229" spans="27:35" x14ac:dyDescent="0.2">
      <c r="AA1229" s="114" t="s">
        <v>87</v>
      </c>
      <c r="AB1229" s="40">
        <f>_xll.qlInterestRateIndexFixingDate($X$21,AC1229)</f>
        <v>47998</v>
      </c>
      <c r="AC1229" s="40">
        <f>_xll.qlCalendarAdvance(calendar,$AC1228,AA1229,,,trigger)</f>
        <v>48002</v>
      </c>
      <c r="AD1229" s="40">
        <f>_xll.qlInterestRateIndexMaturity($X$21,AC1229,)</f>
        <v>48185</v>
      </c>
      <c r="AE1229" s="43" t="e">
        <f>_xll.qlTenorBasisValue(TenorBasis6M,AC1229,_xll.ohTrigger(trigger,$X$36))</f>
        <v>#NUM!</v>
      </c>
      <c r="AF1229" s="82">
        <f t="shared" si="52"/>
        <v>2.0995737622802119E-2</v>
      </c>
      <c r="AG1229" s="82">
        <f>_xll.qlIndexFixing($X$21,$AB1229,TRUE,_xll.ohTrigger(trigger))</f>
        <v>2.0995737622802119E-2</v>
      </c>
      <c r="AH1229" s="43" t="e">
        <f>_xll.qlIndexFixing($X$6,$AB1229,TRUE,trigger)</f>
        <v>#NUM!</v>
      </c>
      <c r="AI1229" s="45" t="e">
        <f t="shared" si="51"/>
        <v>#NUM!</v>
      </c>
    </row>
    <row r="1230" spans="27:35" x14ac:dyDescent="0.2">
      <c r="AA1230" s="114" t="s">
        <v>87</v>
      </c>
      <c r="AB1230" s="40">
        <f>_xll.qlInterestRateIndexFixingDate($X$21,AC1230)</f>
        <v>48005</v>
      </c>
      <c r="AC1230" s="40">
        <f>_xll.qlCalendarAdvance(calendar,$AC1229,AA1230,,,trigger)</f>
        <v>48009</v>
      </c>
      <c r="AD1230" s="40">
        <f>_xll.qlInterestRateIndexMaturity($X$21,AC1230,)</f>
        <v>48192</v>
      </c>
      <c r="AE1230" s="43" t="e">
        <f>_xll.qlTenorBasisValue(TenorBasis6M,AC1230,_xll.ohTrigger(trigger,$X$36))</f>
        <v>#NUM!</v>
      </c>
      <c r="AF1230" s="82">
        <f t="shared" si="52"/>
        <v>2.098760482170332E-2</v>
      </c>
      <c r="AG1230" s="82">
        <f>_xll.qlIndexFixing($X$21,$AB1230,TRUE,_xll.ohTrigger(trigger))</f>
        <v>2.098760482170332E-2</v>
      </c>
      <c r="AH1230" s="43" t="e">
        <f>_xll.qlIndexFixing($X$6,$AB1230,TRUE,trigger)</f>
        <v>#NUM!</v>
      </c>
      <c r="AI1230" s="45" t="e">
        <f t="shared" si="51"/>
        <v>#NUM!</v>
      </c>
    </row>
    <row r="1231" spans="27:35" x14ac:dyDescent="0.2">
      <c r="AA1231" s="114" t="s">
        <v>87</v>
      </c>
      <c r="AB1231" s="40">
        <f>_xll.qlInterestRateIndexFixingDate($X$21,AC1231)</f>
        <v>48012</v>
      </c>
      <c r="AC1231" s="40">
        <f>_xll.qlCalendarAdvance(calendar,$AC1230,AA1231,,,trigger)</f>
        <v>48016</v>
      </c>
      <c r="AD1231" s="40">
        <f>_xll.qlInterestRateIndexMaturity($X$21,AC1231,)</f>
        <v>48199</v>
      </c>
      <c r="AE1231" s="43" t="e">
        <f>_xll.qlTenorBasisValue(TenorBasis6M,AC1231,_xll.ohTrigger(trigger,$X$36))</f>
        <v>#NUM!</v>
      </c>
      <c r="AF1231" s="82">
        <f t="shared" si="52"/>
        <v>2.0979428485846208E-2</v>
      </c>
      <c r="AG1231" s="82">
        <f>_xll.qlIndexFixing($X$21,$AB1231,TRUE,_xll.ohTrigger(trigger))</f>
        <v>2.0979428485846208E-2</v>
      </c>
      <c r="AH1231" s="43" t="e">
        <f>_xll.qlIndexFixing($X$6,$AB1231,TRUE,trigger)</f>
        <v>#NUM!</v>
      </c>
      <c r="AI1231" s="45" t="e">
        <f t="shared" si="51"/>
        <v>#NUM!</v>
      </c>
    </row>
    <row r="1232" spans="27:35" x14ac:dyDescent="0.2">
      <c r="AA1232" s="114" t="s">
        <v>87</v>
      </c>
      <c r="AB1232" s="40">
        <f>_xll.qlInterestRateIndexFixingDate($X$21,AC1232)</f>
        <v>48019</v>
      </c>
      <c r="AC1232" s="40">
        <f>_xll.qlCalendarAdvance(calendar,$AC1231,AA1232,,,trigger)</f>
        <v>48023</v>
      </c>
      <c r="AD1232" s="40">
        <f>_xll.qlInterestRateIndexMaturity($X$21,AC1232,)</f>
        <v>48206</v>
      </c>
      <c r="AE1232" s="43" t="e">
        <f>_xll.qlTenorBasisValue(TenorBasis6M,AC1232,_xll.ohTrigger(trigger,$X$36))</f>
        <v>#NUM!</v>
      </c>
      <c r="AF1232" s="82">
        <f t="shared" si="52"/>
        <v>2.0971208615766752E-2</v>
      </c>
      <c r="AG1232" s="82">
        <f>_xll.qlIndexFixing($X$21,$AB1232,TRUE,_xll.ohTrigger(trigger))</f>
        <v>2.0971208615766752E-2</v>
      </c>
      <c r="AH1232" s="43" t="e">
        <f>_xll.qlIndexFixing($X$6,$AB1232,TRUE,trigger)</f>
        <v>#NUM!</v>
      </c>
      <c r="AI1232" s="45" t="e">
        <f t="shared" si="51"/>
        <v>#NUM!</v>
      </c>
    </row>
    <row r="1233" spans="27:35" x14ac:dyDescent="0.2">
      <c r="AA1233" s="114" t="s">
        <v>87</v>
      </c>
      <c r="AB1233" s="40">
        <f>_xll.qlInterestRateIndexFixingDate($X$21,AC1233)</f>
        <v>48026</v>
      </c>
      <c r="AC1233" s="40">
        <f>_xll.qlCalendarAdvance(calendar,$AC1232,AA1233,,,trigger)</f>
        <v>48030</v>
      </c>
      <c r="AD1233" s="40">
        <f>_xll.qlInterestRateIndexMaturity($X$21,AC1233,)</f>
        <v>48215</v>
      </c>
      <c r="AE1233" s="43" t="e">
        <f>_xll.qlTenorBasisValue(TenorBasis6M,AC1233,_xll.ohTrigger(trigger,$X$36))</f>
        <v>#NUM!</v>
      </c>
      <c r="AF1233" s="82">
        <f t="shared" si="52"/>
        <v>2.0962950179666311E-2</v>
      </c>
      <c r="AG1233" s="82">
        <f>_xll.qlIndexFixing($X$21,$AB1233,TRUE,_xll.ohTrigger(trigger))</f>
        <v>2.0962950179666311E-2</v>
      </c>
      <c r="AH1233" s="43" t="e">
        <f>_xll.qlIndexFixing($X$6,$AB1233,TRUE,trigger)</f>
        <v>#NUM!</v>
      </c>
      <c r="AI1233" s="45" t="e">
        <f t="shared" si="51"/>
        <v>#NUM!</v>
      </c>
    </row>
    <row r="1234" spans="27:35" x14ac:dyDescent="0.2">
      <c r="AA1234" s="114" t="s">
        <v>87</v>
      </c>
      <c r="AB1234" s="40">
        <f>_xll.qlInterestRateIndexFixingDate($X$21,AC1234)</f>
        <v>48033</v>
      </c>
      <c r="AC1234" s="40">
        <f>_xll.qlCalendarAdvance(calendar,$AC1233,AA1234,,,trigger)</f>
        <v>48037</v>
      </c>
      <c r="AD1234" s="40">
        <f>_xll.qlInterestRateIndexMaturity($X$21,AC1234,)</f>
        <v>48221</v>
      </c>
      <c r="AE1234" s="43" t="e">
        <f>_xll.qlTenorBasisValue(TenorBasis6M,AC1234,_xll.ohTrigger(trigger,$X$36))</f>
        <v>#NUM!</v>
      </c>
      <c r="AF1234" s="82">
        <f t="shared" si="52"/>
        <v>2.0954637339696994E-2</v>
      </c>
      <c r="AG1234" s="82">
        <f>_xll.qlIndexFixing($X$21,$AB1234,TRUE,_xll.ohTrigger(trigger))</f>
        <v>2.0954637339696994E-2</v>
      </c>
      <c r="AH1234" s="43" t="e">
        <f>_xll.qlIndexFixing($X$6,$AB1234,TRUE,trigger)</f>
        <v>#NUM!</v>
      </c>
      <c r="AI1234" s="45" t="e">
        <f t="shared" si="51"/>
        <v>#NUM!</v>
      </c>
    </row>
    <row r="1235" spans="27:35" x14ac:dyDescent="0.2">
      <c r="AA1235" s="114" t="s">
        <v>87</v>
      </c>
      <c r="AB1235" s="40">
        <f>_xll.qlInterestRateIndexFixingDate($X$21,AC1235)</f>
        <v>48040</v>
      </c>
      <c r="AC1235" s="40">
        <f>_xll.qlCalendarAdvance(calendar,$AC1234,AA1235,,,trigger)</f>
        <v>48044</v>
      </c>
      <c r="AD1235" s="40">
        <f>_xll.qlInterestRateIndexMaturity($X$21,AC1235,)</f>
        <v>48228</v>
      </c>
      <c r="AE1235" s="43" t="e">
        <f>_xll.qlTenorBasisValue(TenorBasis6M,AC1235,_xll.ohTrigger(trigger,$X$36))</f>
        <v>#NUM!</v>
      </c>
      <c r="AF1235" s="82">
        <f t="shared" si="52"/>
        <v>2.0946283277239974E-2</v>
      </c>
      <c r="AG1235" s="82">
        <f>_xll.qlIndexFixing($X$21,$AB1235,TRUE,_xll.ohTrigger(trigger))</f>
        <v>2.0946283277239974E-2</v>
      </c>
      <c r="AH1235" s="43" t="e">
        <f>_xll.qlIndexFixing($X$6,$AB1235,TRUE,trigger)</f>
        <v>#NUM!</v>
      </c>
      <c r="AI1235" s="45" t="e">
        <f t="shared" si="51"/>
        <v>#NUM!</v>
      </c>
    </row>
    <row r="1236" spans="27:35" x14ac:dyDescent="0.2">
      <c r="AA1236" s="114" t="s">
        <v>87</v>
      </c>
      <c r="AB1236" s="40">
        <f>_xll.qlInterestRateIndexFixingDate($X$21,AC1236)</f>
        <v>48047</v>
      </c>
      <c r="AC1236" s="40">
        <f>_xll.qlCalendarAdvance(calendar,$AC1235,AA1236,,,trigger)</f>
        <v>48051</v>
      </c>
      <c r="AD1236" s="40">
        <f>_xll.qlInterestRateIndexMaturity($X$21,AC1236,)</f>
        <v>48235</v>
      </c>
      <c r="AE1236" s="43" t="e">
        <f>_xll.qlTenorBasisValue(TenorBasis6M,AC1236,_xll.ohTrigger(trigger,$X$36))</f>
        <v>#NUM!</v>
      </c>
      <c r="AF1236" s="82">
        <f t="shared" si="52"/>
        <v>2.0937885680452895E-2</v>
      </c>
      <c r="AG1236" s="82">
        <f>_xll.qlIndexFixing($X$21,$AB1236,TRUE,_xll.ohTrigger(trigger))</f>
        <v>2.0937885680452895E-2</v>
      </c>
      <c r="AH1236" s="43" t="e">
        <f>_xll.qlIndexFixing($X$6,$AB1236,TRUE,trigger)</f>
        <v>#NUM!</v>
      </c>
      <c r="AI1236" s="45" t="e">
        <f t="shared" si="51"/>
        <v>#NUM!</v>
      </c>
    </row>
    <row r="1237" spans="27:35" x14ac:dyDescent="0.2">
      <c r="AA1237" s="114" t="s">
        <v>87</v>
      </c>
      <c r="AB1237" s="40">
        <f>_xll.qlInterestRateIndexFixingDate($X$21,AC1237)</f>
        <v>48054</v>
      </c>
      <c r="AC1237" s="40">
        <f>_xll.qlCalendarAdvance(calendar,$AC1236,AA1237,,,trigger)</f>
        <v>48058</v>
      </c>
      <c r="AD1237" s="40">
        <f>_xll.qlInterestRateIndexMaturity($X$21,AC1237,)</f>
        <v>48242</v>
      </c>
      <c r="AE1237" s="43" t="e">
        <f>_xll.qlTenorBasisValue(TenorBasis6M,AC1237,_xll.ohTrigger(trigger,$X$36))</f>
        <v>#NUM!</v>
      </c>
      <c r="AF1237" s="82">
        <f t="shared" si="52"/>
        <v>2.0929444549889233E-2</v>
      </c>
      <c r="AG1237" s="82">
        <f>_xll.qlIndexFixing($X$21,$AB1237,TRUE,_xll.ohTrigger(trigger))</f>
        <v>2.0929444549889233E-2</v>
      </c>
      <c r="AH1237" s="43" t="e">
        <f>_xll.qlIndexFixing($X$6,$AB1237,TRUE,trigger)</f>
        <v>#NUM!</v>
      </c>
      <c r="AI1237" s="45" t="e">
        <f t="shared" si="51"/>
        <v>#NUM!</v>
      </c>
    </row>
    <row r="1238" spans="27:35" x14ac:dyDescent="0.2">
      <c r="AA1238" s="114" t="s">
        <v>87</v>
      </c>
      <c r="AB1238" s="40">
        <f>_xll.qlInterestRateIndexFixingDate($X$21,AC1238)</f>
        <v>48061</v>
      </c>
      <c r="AC1238" s="40">
        <f>_xll.qlCalendarAdvance(calendar,$AC1237,AA1238,,,trigger)</f>
        <v>48065</v>
      </c>
      <c r="AD1238" s="40">
        <f>_xll.qlInterestRateIndexMaturity($X$21,AC1238,)</f>
        <v>48249</v>
      </c>
      <c r="AE1238" s="43" t="e">
        <f>_xll.qlTenorBasisValue(TenorBasis6M,AC1238,_xll.ohTrigger(trigger,$X$36))</f>
        <v>#NUM!</v>
      </c>
      <c r="AF1238" s="82">
        <f t="shared" si="52"/>
        <v>2.092095988610811E-2</v>
      </c>
      <c r="AG1238" s="82">
        <f>_xll.qlIndexFixing($X$21,$AB1238,TRUE,_xll.ohTrigger(trigger))</f>
        <v>2.092095988610811E-2</v>
      </c>
      <c r="AH1238" s="43" t="e">
        <f>_xll.qlIndexFixing($X$6,$AB1238,TRUE,trigger)</f>
        <v>#NUM!</v>
      </c>
      <c r="AI1238" s="45" t="e">
        <f t="shared" si="51"/>
        <v>#NUM!</v>
      </c>
    </row>
    <row r="1239" spans="27:35" x14ac:dyDescent="0.2">
      <c r="AA1239" s="114" t="s">
        <v>87</v>
      </c>
      <c r="AB1239" s="40">
        <f>_xll.qlInterestRateIndexFixingDate($X$21,AC1239)</f>
        <v>48068</v>
      </c>
      <c r="AC1239" s="40">
        <f>_xll.qlCalendarAdvance(calendar,$AC1238,AA1239,,,trigger)</f>
        <v>48072</v>
      </c>
      <c r="AD1239" s="40">
        <f>_xll.qlInterestRateIndexMaturity($X$21,AC1239,)</f>
        <v>48256</v>
      </c>
      <c r="AE1239" s="43" t="e">
        <f>_xll.qlTenorBasisValue(TenorBasis6M,AC1239,_xll.ohTrigger(trigger,$X$36))</f>
        <v>#NUM!</v>
      </c>
      <c r="AF1239" s="82">
        <f t="shared" si="52"/>
        <v>2.0912431689670372E-2</v>
      </c>
      <c r="AG1239" s="82">
        <f>_xll.qlIndexFixing($X$21,$AB1239,TRUE,_xll.ohTrigger(trigger))</f>
        <v>2.0912431689670372E-2</v>
      </c>
      <c r="AH1239" s="43" t="e">
        <f>_xll.qlIndexFixing($X$6,$AB1239,TRUE,trigger)</f>
        <v>#NUM!</v>
      </c>
      <c r="AI1239" s="45" t="e">
        <f t="shared" si="51"/>
        <v>#NUM!</v>
      </c>
    </row>
    <row r="1240" spans="27:35" x14ac:dyDescent="0.2">
      <c r="AA1240" s="114" t="s">
        <v>87</v>
      </c>
      <c r="AB1240" s="40">
        <f>_xll.qlInterestRateIndexFixingDate($X$21,AC1240)</f>
        <v>48075</v>
      </c>
      <c r="AC1240" s="40">
        <f>_xll.qlCalendarAdvance(calendar,$AC1239,AA1240,,,trigger)</f>
        <v>48079</v>
      </c>
      <c r="AD1240" s="40">
        <f>_xll.qlInterestRateIndexMaturity($X$21,AC1240,)</f>
        <v>48263</v>
      </c>
      <c r="AE1240" s="43" t="e">
        <f>_xll.qlTenorBasisValue(TenorBasis6M,AC1240,_xll.ohTrigger(trigger,$X$36))</f>
        <v>#NUM!</v>
      </c>
      <c r="AF1240" s="82">
        <f t="shared" si="52"/>
        <v>2.0903859961138187E-2</v>
      </c>
      <c r="AG1240" s="82">
        <f>_xll.qlIndexFixing($X$21,$AB1240,TRUE,_xll.ohTrigger(trigger))</f>
        <v>2.0903859961138187E-2</v>
      </c>
      <c r="AH1240" s="43" t="e">
        <f>_xll.qlIndexFixing($X$6,$AB1240,TRUE,trigger)</f>
        <v>#NUM!</v>
      </c>
      <c r="AI1240" s="45" t="e">
        <f t="shared" si="51"/>
        <v>#NUM!</v>
      </c>
    </row>
    <row r="1241" spans="27:35" x14ac:dyDescent="0.2">
      <c r="AA1241" s="114" t="s">
        <v>87</v>
      </c>
      <c r="AB1241" s="40">
        <f>_xll.qlInterestRateIndexFixingDate($X$21,AC1241)</f>
        <v>48082</v>
      </c>
      <c r="AC1241" s="40">
        <f>_xll.qlCalendarAdvance(calendar,$AC1240,AA1241,,,trigger)</f>
        <v>48086</v>
      </c>
      <c r="AD1241" s="40">
        <f>_xll.qlInterestRateIndexMaturity($X$21,AC1241,)</f>
        <v>48270</v>
      </c>
      <c r="AE1241" s="43" t="e">
        <f>_xll.qlTenorBasisValue(TenorBasis6M,AC1241,_xll.ohTrigger(trigger,$X$36))</f>
        <v>#NUM!</v>
      </c>
      <c r="AF1241" s="82">
        <f t="shared" si="52"/>
        <v>2.0895244701078487E-2</v>
      </c>
      <c r="AG1241" s="82">
        <f>_xll.qlIndexFixing($X$21,$AB1241,TRUE,_xll.ohTrigger(trigger))</f>
        <v>2.0895244701078487E-2</v>
      </c>
      <c r="AH1241" s="43" t="e">
        <f>_xll.qlIndexFixing($X$6,$AB1241,TRUE,trigger)</f>
        <v>#NUM!</v>
      </c>
      <c r="AI1241" s="45" t="e">
        <f t="shared" si="51"/>
        <v>#NUM!</v>
      </c>
    </row>
    <row r="1242" spans="27:35" x14ac:dyDescent="0.2">
      <c r="AA1242" s="114" t="s">
        <v>87</v>
      </c>
      <c r="AB1242" s="40">
        <f>_xll.qlInterestRateIndexFixingDate($X$21,AC1242)</f>
        <v>48089</v>
      </c>
      <c r="AC1242" s="40">
        <f>_xll.qlCalendarAdvance(calendar,$AC1241,AA1242,,,trigger)</f>
        <v>48093</v>
      </c>
      <c r="AD1242" s="40">
        <f>_xll.qlInterestRateIndexMaturity($X$21,AC1242,)</f>
        <v>48275</v>
      </c>
      <c r="AE1242" s="43" t="e">
        <f>_xll.qlTenorBasisValue(TenorBasis6M,AC1242,_xll.ohTrigger(trigger,$X$36))</f>
        <v>#NUM!</v>
      </c>
      <c r="AF1242" s="82">
        <f t="shared" si="52"/>
        <v>2.0886645050011365E-2</v>
      </c>
      <c r="AG1242" s="82">
        <f>_xll.qlIndexFixing($X$21,$AB1242,TRUE,_xll.ohTrigger(trigger))</f>
        <v>2.0886645050011365E-2</v>
      </c>
      <c r="AH1242" s="43" t="e">
        <f>_xll.qlIndexFixing($X$6,$AB1242,TRUE,trigger)</f>
        <v>#NUM!</v>
      </c>
      <c r="AI1242" s="45" t="e">
        <f t="shared" si="51"/>
        <v>#NUM!</v>
      </c>
    </row>
    <row r="1243" spans="27:35" x14ac:dyDescent="0.2">
      <c r="AA1243" s="114" t="s">
        <v>87</v>
      </c>
      <c r="AB1243" s="40">
        <f>_xll.qlInterestRateIndexFixingDate($X$21,AC1243)</f>
        <v>48096</v>
      </c>
      <c r="AC1243" s="40">
        <f>_xll.qlCalendarAdvance(calendar,$AC1242,AA1243,,,trigger)</f>
        <v>48100</v>
      </c>
      <c r="AD1243" s="40">
        <f>_xll.qlInterestRateIndexMaturity($X$21,AC1243,)</f>
        <v>48282</v>
      </c>
      <c r="AE1243" s="43" t="e">
        <f>_xll.qlTenorBasisValue(TenorBasis6M,AC1243,_xll.ohTrigger(trigger,$X$36))</f>
        <v>#NUM!</v>
      </c>
      <c r="AF1243" s="82">
        <f t="shared" si="52"/>
        <v>2.0877949950593305E-2</v>
      </c>
      <c r="AG1243" s="82">
        <f>_xll.qlIndexFixing($X$21,$AB1243,TRUE,_xll.ohTrigger(trigger))</f>
        <v>2.0877949950593305E-2</v>
      </c>
      <c r="AH1243" s="43" t="e">
        <f>_xll.qlIndexFixing($X$6,$AB1243,TRUE,trigger)</f>
        <v>#NUM!</v>
      </c>
      <c r="AI1243" s="45" t="e">
        <f t="shared" si="51"/>
        <v>#NUM!</v>
      </c>
    </row>
    <row r="1244" spans="27:35" x14ac:dyDescent="0.2">
      <c r="AA1244" s="114" t="s">
        <v>87</v>
      </c>
      <c r="AB1244" s="40">
        <f>_xll.qlInterestRateIndexFixingDate($X$21,AC1244)</f>
        <v>48103</v>
      </c>
      <c r="AC1244" s="40">
        <f>_xll.qlCalendarAdvance(calendar,$AC1243,AA1244,,,trigger)</f>
        <v>48107</v>
      </c>
      <c r="AD1244" s="40">
        <f>_xll.qlInterestRateIndexMaturity($X$21,AC1244,)</f>
        <v>48289</v>
      </c>
      <c r="AE1244" s="43" t="e">
        <f>_xll.qlTenorBasisValue(TenorBasis6M,AC1244,_xll.ohTrigger(trigger,$X$36))</f>
        <v>#NUM!</v>
      </c>
      <c r="AF1244" s="82">
        <f t="shared" si="52"/>
        <v>2.0869211325885498E-2</v>
      </c>
      <c r="AG1244" s="82">
        <f>_xll.qlIndexFixing($X$21,$AB1244,TRUE,_xll.ohTrigger(trigger))</f>
        <v>2.0869211325885498E-2</v>
      </c>
      <c r="AH1244" s="43" t="e">
        <f>_xll.qlIndexFixing($X$6,$AB1244,TRUE,trigger)</f>
        <v>#NUM!</v>
      </c>
      <c r="AI1244" s="45" t="e">
        <f t="shared" si="51"/>
        <v>#NUM!</v>
      </c>
    </row>
    <row r="1245" spans="27:35" x14ac:dyDescent="0.2">
      <c r="AA1245" s="114" t="s">
        <v>87</v>
      </c>
      <c r="AB1245" s="40">
        <f>_xll.qlInterestRateIndexFixingDate($X$21,AC1245)</f>
        <v>48110</v>
      </c>
      <c r="AC1245" s="40">
        <f>_xll.qlCalendarAdvance(calendar,$AC1244,AA1245,,,trigger)</f>
        <v>48114</v>
      </c>
      <c r="AD1245" s="40">
        <f>_xll.qlInterestRateIndexMaturity($X$21,AC1245,)</f>
        <v>48296</v>
      </c>
      <c r="AE1245" s="43" t="e">
        <f>_xll.qlTenorBasisValue(TenorBasis6M,AC1245,_xll.ohTrigger(trigger,$X$36))</f>
        <v>#NUM!</v>
      </c>
      <c r="AF1245" s="82">
        <f t="shared" si="52"/>
        <v>2.0860429176459798E-2</v>
      </c>
      <c r="AG1245" s="82">
        <f>_xll.qlIndexFixing($X$21,$AB1245,TRUE,_xll.ohTrigger(trigger))</f>
        <v>2.0860429176459798E-2</v>
      </c>
      <c r="AH1245" s="43" t="e">
        <f>_xll.qlIndexFixing($X$6,$AB1245,TRUE,trigger)</f>
        <v>#NUM!</v>
      </c>
      <c r="AI1245" s="45" t="e">
        <f t="shared" si="51"/>
        <v>#NUM!</v>
      </c>
    </row>
    <row r="1246" spans="27:35" x14ac:dyDescent="0.2">
      <c r="AA1246" s="114" t="s">
        <v>87</v>
      </c>
      <c r="AB1246" s="40">
        <f>_xll.qlInterestRateIndexFixingDate($X$21,AC1246)</f>
        <v>48117</v>
      </c>
      <c r="AC1246" s="40">
        <f>_xll.qlCalendarAdvance(calendar,$AC1245,AA1246,,,trigger)</f>
        <v>48121</v>
      </c>
      <c r="AD1246" s="40">
        <f>_xll.qlInterestRateIndexMaturity($X$21,AC1246,)</f>
        <v>48304</v>
      </c>
      <c r="AE1246" s="43" t="e">
        <f>_xll.qlTenorBasisValue(TenorBasis6M,AC1246,_xll.ohTrigger(trigger,$X$36))</f>
        <v>#NUM!</v>
      </c>
      <c r="AF1246" s="82">
        <f t="shared" si="52"/>
        <v>2.0851559649110171E-2</v>
      </c>
      <c r="AG1246" s="82">
        <f>_xll.qlIndexFixing($X$21,$AB1246,TRUE,_xll.ohTrigger(trigger))</f>
        <v>2.0851559649110171E-2</v>
      </c>
      <c r="AH1246" s="43" t="e">
        <f>_xll.qlIndexFixing($X$6,$AB1246,TRUE,trigger)</f>
        <v>#NUM!</v>
      </c>
      <c r="AI1246" s="45" t="e">
        <f t="shared" si="51"/>
        <v>#NUM!</v>
      </c>
    </row>
    <row r="1247" spans="27:35" x14ac:dyDescent="0.2">
      <c r="AA1247" s="114" t="s">
        <v>87</v>
      </c>
      <c r="AB1247" s="40">
        <f>_xll.qlInterestRateIndexFixingDate($X$21,AC1247)</f>
        <v>48124</v>
      </c>
      <c r="AC1247" s="40">
        <f>_xll.qlCalendarAdvance(calendar,$AC1246,AA1247,,,trigger)</f>
        <v>48128</v>
      </c>
      <c r="AD1247" s="40">
        <f>_xll.qlInterestRateIndexMaturity($X$21,AC1247,)</f>
        <v>48311</v>
      </c>
      <c r="AE1247" s="43" t="e">
        <f>_xll.qlTenorBasisValue(TenorBasis6M,AC1247,_xll.ohTrigger(trigger,$X$36))</f>
        <v>#NUM!</v>
      </c>
      <c r="AF1247" s="82">
        <f t="shared" si="52"/>
        <v>2.0842686832133722E-2</v>
      </c>
      <c r="AG1247" s="82">
        <f>_xll.qlIndexFixing($X$21,$AB1247,TRUE,_xll.ohTrigger(trigger))</f>
        <v>2.0842686832133722E-2</v>
      </c>
      <c r="AH1247" s="43" t="e">
        <f>_xll.qlIndexFixing($X$6,$AB1247,TRUE,trigger)</f>
        <v>#NUM!</v>
      </c>
      <c r="AI1247" s="45" t="e">
        <f t="shared" si="51"/>
        <v>#NUM!</v>
      </c>
    </row>
    <row r="1248" spans="27:35" x14ac:dyDescent="0.2">
      <c r="AA1248" s="114" t="s">
        <v>87</v>
      </c>
      <c r="AB1248" s="40">
        <f>_xll.qlInterestRateIndexFixingDate($X$21,AC1248)</f>
        <v>48131</v>
      </c>
      <c r="AC1248" s="40">
        <f>_xll.qlCalendarAdvance(calendar,$AC1247,AA1248,,,trigger)</f>
        <v>48135</v>
      </c>
      <c r="AD1248" s="40">
        <f>_xll.qlInterestRateIndexMaturity($X$21,AC1248,)</f>
        <v>48318</v>
      </c>
      <c r="AE1248" s="43" t="e">
        <f>_xll.qlTenorBasisValue(TenorBasis6M,AC1248,_xll.ohTrigger(trigger,$X$36))</f>
        <v>#NUM!</v>
      </c>
      <c r="AF1248" s="82">
        <f t="shared" si="52"/>
        <v>2.0833770489923586E-2</v>
      </c>
      <c r="AG1248" s="82">
        <f>_xll.qlIndexFixing($X$21,$AB1248,TRUE,_xll.ohTrigger(trigger))</f>
        <v>2.0833770489923586E-2</v>
      </c>
      <c r="AH1248" s="43" t="e">
        <f>_xll.qlIndexFixing($X$6,$AB1248,TRUE,trigger)</f>
        <v>#NUM!</v>
      </c>
      <c r="AI1248" s="45" t="e">
        <f t="shared" si="51"/>
        <v>#NUM!</v>
      </c>
    </row>
    <row r="1249" spans="27:35" x14ac:dyDescent="0.2">
      <c r="AA1249" s="114" t="s">
        <v>87</v>
      </c>
      <c r="AB1249" s="40">
        <f>_xll.qlInterestRateIndexFixingDate($X$21,AC1249)</f>
        <v>48138</v>
      </c>
      <c r="AC1249" s="40">
        <f>_xll.qlCalendarAdvance(calendar,$AC1248,AA1249,,,trigger)</f>
        <v>48142</v>
      </c>
      <c r="AD1249" s="40">
        <f>_xll.qlInterestRateIndexMaturity($X$21,AC1249,)</f>
        <v>48325</v>
      </c>
      <c r="AE1249" s="43" t="e">
        <f>_xll.qlTenorBasisValue(TenorBasis6M,AC1249,_xll.ohTrigger(trigger,$X$36))</f>
        <v>#NUM!</v>
      </c>
      <c r="AF1249" s="82">
        <f t="shared" si="52"/>
        <v>2.082481062306421E-2</v>
      </c>
      <c r="AG1249" s="82">
        <f>_xll.qlIndexFixing($X$21,$AB1249,TRUE,_xll.ohTrigger(trigger))</f>
        <v>2.082481062306421E-2</v>
      </c>
      <c r="AH1249" s="43" t="e">
        <f>_xll.qlIndexFixing($X$6,$AB1249,TRUE,trigger)</f>
        <v>#NUM!</v>
      </c>
      <c r="AI1249" s="45" t="e">
        <f t="shared" si="51"/>
        <v>#NUM!</v>
      </c>
    </row>
    <row r="1250" spans="27:35" x14ac:dyDescent="0.2">
      <c r="AA1250" s="114" t="s">
        <v>87</v>
      </c>
      <c r="AB1250" s="40">
        <f>_xll.qlInterestRateIndexFixingDate($X$21,AC1250)</f>
        <v>48145</v>
      </c>
      <c r="AC1250" s="40">
        <f>_xll.qlCalendarAdvance(calendar,$AC1249,AA1250,,,trigger)</f>
        <v>48149</v>
      </c>
      <c r="AD1250" s="40">
        <f>_xll.qlInterestRateIndexMaturity($X$21,AC1250,)</f>
        <v>48332</v>
      </c>
      <c r="AE1250" s="43" t="e">
        <f>_xll.qlTenorBasisValue(TenorBasis6M,AC1250,_xll.ohTrigger(trigger,$X$36))</f>
        <v>#NUM!</v>
      </c>
      <c r="AF1250" s="82">
        <f t="shared" si="52"/>
        <v>2.081580723214441E-2</v>
      </c>
      <c r="AG1250" s="82">
        <f>_xll.qlIndexFixing($X$21,$AB1250,TRUE,_xll.ohTrigger(trigger))</f>
        <v>2.081580723214441E-2</v>
      </c>
      <c r="AH1250" s="43" t="e">
        <f>_xll.qlIndexFixing($X$6,$AB1250,TRUE,trigger)</f>
        <v>#NUM!</v>
      </c>
      <c r="AI1250" s="45" t="e">
        <f t="shared" si="51"/>
        <v>#NUM!</v>
      </c>
    </row>
    <row r="1251" spans="27:35" x14ac:dyDescent="0.2">
      <c r="AA1251" s="114" t="s">
        <v>87</v>
      </c>
      <c r="AB1251" s="40">
        <f>_xll.qlInterestRateIndexFixingDate($X$21,AC1251)</f>
        <v>48152</v>
      </c>
      <c r="AC1251" s="40">
        <f>_xll.qlCalendarAdvance(calendar,$AC1250,AA1251,,,trigger)</f>
        <v>48156</v>
      </c>
      <c r="AD1251" s="40">
        <f>_xll.qlInterestRateIndexMaturity($X$21,AC1251,)</f>
        <v>48338</v>
      </c>
      <c r="AE1251" s="43" t="e">
        <f>_xll.qlTenorBasisValue(TenorBasis6M,AC1251,_xll.ohTrigger(trigger,$X$36))</f>
        <v>#NUM!</v>
      </c>
      <c r="AF1251" s="82">
        <f t="shared" si="52"/>
        <v>2.0806822293170504E-2</v>
      </c>
      <c r="AG1251" s="82">
        <f>_xll.qlIndexFixing($X$21,$AB1251,TRUE,_xll.ohTrigger(trigger))</f>
        <v>2.0806822293170504E-2</v>
      </c>
      <c r="AH1251" s="43" t="e">
        <f>_xll.qlIndexFixing($X$6,$AB1251,TRUE,trigger)</f>
        <v>#NUM!</v>
      </c>
      <c r="AI1251" s="45" t="e">
        <f t="shared" si="51"/>
        <v>#NUM!</v>
      </c>
    </row>
    <row r="1252" spans="27:35" x14ac:dyDescent="0.2">
      <c r="AA1252" s="114" t="s">
        <v>87</v>
      </c>
      <c r="AB1252" s="40">
        <f>_xll.qlInterestRateIndexFixingDate($X$21,AC1252)</f>
        <v>48159</v>
      </c>
      <c r="AC1252" s="40">
        <f>_xll.qlCalendarAdvance(calendar,$AC1251,AA1252,,,trigger)</f>
        <v>48163</v>
      </c>
      <c r="AD1252" s="40">
        <f>_xll.qlInterestRateIndexMaturity($X$21,AC1252,)</f>
        <v>48345</v>
      </c>
      <c r="AE1252" s="43" t="e">
        <f>_xll.qlTenorBasisValue(TenorBasis6M,AC1252,_xll.ohTrigger(trigger,$X$36))</f>
        <v>#NUM!</v>
      </c>
      <c r="AF1252" s="82">
        <f t="shared" si="52"/>
        <v>2.0797735486950068E-2</v>
      </c>
      <c r="AG1252" s="82">
        <f>_xll.qlIndexFixing($X$21,$AB1252,TRUE,_xll.ohTrigger(trigger))</f>
        <v>2.0797735486950068E-2</v>
      </c>
      <c r="AH1252" s="43" t="e">
        <f>_xll.qlIndexFixing($X$6,$AB1252,TRUE,trigger)</f>
        <v>#NUM!</v>
      </c>
      <c r="AI1252" s="45" t="e">
        <f t="shared" si="51"/>
        <v>#NUM!</v>
      </c>
    </row>
    <row r="1253" spans="27:35" x14ac:dyDescent="0.2">
      <c r="AA1253" s="114" t="s">
        <v>87</v>
      </c>
      <c r="AB1253" s="40">
        <f>_xll.qlInterestRateIndexFixingDate($X$21,AC1253)</f>
        <v>48166</v>
      </c>
      <c r="AC1253" s="40">
        <f>_xll.qlCalendarAdvance(calendar,$AC1252,AA1253,,,trigger)</f>
        <v>48170</v>
      </c>
      <c r="AD1253" s="40">
        <f>_xll.qlInterestRateIndexMaturity($X$21,AC1253,)</f>
        <v>48352</v>
      </c>
      <c r="AE1253" s="43" t="e">
        <f>_xll.qlTenorBasisValue(TenorBasis6M,AC1253,_xll.ohTrigger(trigger,$X$36))</f>
        <v>#NUM!</v>
      </c>
      <c r="AF1253" s="82">
        <f t="shared" si="52"/>
        <v>2.07886051606836E-2</v>
      </c>
      <c r="AG1253" s="82">
        <f>_xll.qlIndexFixing($X$21,$AB1253,TRUE,_xll.ohTrigger(trigger))</f>
        <v>2.07886051606836E-2</v>
      </c>
      <c r="AH1253" s="43" t="e">
        <f>_xll.qlIndexFixing($X$6,$AB1253,TRUE,trigger)</f>
        <v>#NUM!</v>
      </c>
      <c r="AI1253" s="45" t="e">
        <f t="shared" si="51"/>
        <v>#NUM!</v>
      </c>
    </row>
    <row r="1254" spans="27:35" x14ac:dyDescent="0.2">
      <c r="AA1254" s="114" t="s">
        <v>87</v>
      </c>
      <c r="AB1254" s="40">
        <f>_xll.qlInterestRateIndexFixingDate($X$21,AC1254)</f>
        <v>48173</v>
      </c>
      <c r="AC1254" s="40">
        <f>_xll.qlCalendarAdvance(calendar,$AC1253,AA1254,,,trigger)</f>
        <v>48177</v>
      </c>
      <c r="AD1254" s="40">
        <f>_xll.qlInterestRateIndexMaturity($X$21,AC1254,)</f>
        <v>48359</v>
      </c>
      <c r="AE1254" s="43" t="e">
        <f>_xll.qlTenorBasisValue(TenorBasis6M,AC1254,_xll.ohTrigger(trigger,$X$36))</f>
        <v>#NUM!</v>
      </c>
      <c r="AF1254" s="82">
        <f t="shared" si="52"/>
        <v>2.0779431314967553E-2</v>
      </c>
      <c r="AG1254" s="82">
        <f>_xll.qlIndexFixing($X$21,$AB1254,TRUE,_xll.ohTrigger(trigger))</f>
        <v>2.0779431314967553E-2</v>
      </c>
      <c r="AH1254" s="43" t="e">
        <f>_xll.qlIndexFixing($X$6,$AB1254,TRUE,trigger)</f>
        <v>#NUM!</v>
      </c>
      <c r="AI1254" s="45" t="e">
        <f t="shared" si="51"/>
        <v>#NUM!</v>
      </c>
    </row>
    <row r="1255" spans="27:35" x14ac:dyDescent="0.2">
      <c r="AA1255" s="114" t="s">
        <v>87</v>
      </c>
      <c r="AB1255" s="40">
        <f>_xll.qlInterestRateIndexFixingDate($X$21,AC1255)</f>
        <v>48180</v>
      </c>
      <c r="AC1255" s="40">
        <f>_xll.qlCalendarAdvance(calendar,$AC1254,AA1255,,,trigger)</f>
        <v>48184</v>
      </c>
      <c r="AD1255" s="40">
        <f>_xll.qlInterestRateIndexMaturity($X$21,AC1255,)</f>
        <v>48367</v>
      </c>
      <c r="AE1255" s="43" t="e">
        <f>_xll.qlTenorBasisValue(TenorBasis6M,AC1255,_xll.ohTrigger(trigger,$X$36))</f>
        <v>#NUM!</v>
      </c>
      <c r="AF1255" s="82">
        <f t="shared" si="52"/>
        <v>2.077013743745567E-2</v>
      </c>
      <c r="AG1255" s="82">
        <f>_xll.qlIndexFixing($X$21,$AB1255,TRUE,_xll.ohTrigger(trigger))</f>
        <v>2.077013743745567E-2</v>
      </c>
      <c r="AH1255" s="43" t="e">
        <f>_xll.qlIndexFixing($X$6,$AB1255,TRUE,trigger)</f>
        <v>#NUM!</v>
      </c>
      <c r="AI1255" s="45" t="e">
        <f t="shared" si="51"/>
        <v>#NUM!</v>
      </c>
    </row>
    <row r="1256" spans="27:35" x14ac:dyDescent="0.2">
      <c r="AA1256" s="114" t="s">
        <v>87</v>
      </c>
      <c r="AB1256" s="40">
        <f>_xll.qlInterestRateIndexFixingDate($X$21,AC1256)</f>
        <v>48187</v>
      </c>
      <c r="AC1256" s="40">
        <f>_xll.qlCalendarAdvance(calendar,$AC1255,AA1256,,,trigger)</f>
        <v>48191</v>
      </c>
      <c r="AD1256" s="40">
        <f>_xll.qlInterestRateIndexMaturity($X$21,AC1256,)</f>
        <v>48374</v>
      </c>
      <c r="AE1256" s="43" t="e">
        <f>_xll.qlTenorBasisValue(TenorBasis6M,AC1256,_xll.ohTrigger(trigger,$X$36))</f>
        <v>#NUM!</v>
      </c>
      <c r="AF1256" s="82">
        <f t="shared" si="52"/>
        <v>2.0760872914701467E-2</v>
      </c>
      <c r="AG1256" s="82">
        <f>_xll.qlIndexFixing($X$21,$AB1256,TRUE,_xll.ohTrigger(trigger))</f>
        <v>2.0760872914701467E-2</v>
      </c>
      <c r="AH1256" s="43" t="e">
        <f>_xll.qlIndexFixing($X$6,$AB1256,TRUE,trigger)</f>
        <v>#NUM!</v>
      </c>
      <c r="AI1256" s="45" t="e">
        <f t="shared" si="51"/>
        <v>#NUM!</v>
      </c>
    </row>
    <row r="1257" spans="27:35" x14ac:dyDescent="0.2">
      <c r="AA1257" s="114" t="s">
        <v>87</v>
      </c>
      <c r="AB1257" s="40">
        <f>_xll.qlInterestRateIndexFixingDate($X$21,AC1257)</f>
        <v>48194</v>
      </c>
      <c r="AC1257" s="40">
        <f>_xll.qlCalendarAdvance(calendar,$AC1256,AA1257,,,trigger)</f>
        <v>48198</v>
      </c>
      <c r="AD1257" s="40">
        <f>_xll.qlInterestRateIndexMaturity($X$21,AC1257,)</f>
        <v>48381</v>
      </c>
      <c r="AE1257" s="43" t="e">
        <f>_xll.qlTenorBasisValue(TenorBasis6M,AC1257,_xll.ohTrigger(trigger,$X$36))</f>
        <v>#NUM!</v>
      </c>
      <c r="AF1257" s="82">
        <f t="shared" si="52"/>
        <v>2.075156487208938E-2</v>
      </c>
      <c r="AG1257" s="82">
        <f>_xll.qlIndexFixing($X$21,$AB1257,TRUE,_xll.ohTrigger(trigger))</f>
        <v>2.075156487208938E-2</v>
      </c>
      <c r="AH1257" s="43" t="e">
        <f>_xll.qlIndexFixing($X$6,$AB1257,TRUE,trigger)</f>
        <v>#NUM!</v>
      </c>
      <c r="AI1257" s="45" t="e">
        <f t="shared" si="51"/>
        <v>#NUM!</v>
      </c>
    </row>
    <row r="1258" spans="27:35" x14ac:dyDescent="0.2">
      <c r="AA1258" s="114" t="s">
        <v>87</v>
      </c>
      <c r="AB1258" s="40">
        <f>_xll.qlInterestRateIndexFixingDate($X$21,AC1258)</f>
        <v>48201</v>
      </c>
      <c r="AC1258" s="40">
        <f>_xll.qlCalendarAdvance(calendar,$AC1257,AA1258,,,trigger)</f>
        <v>48205</v>
      </c>
      <c r="AD1258" s="40">
        <f>_xll.qlInterestRateIndexMaturity($X$21,AC1258,)</f>
        <v>48388</v>
      </c>
      <c r="AE1258" s="43" t="e">
        <f>_xll.qlTenorBasisValue(TenorBasis6M,AC1258,_xll.ohTrigger(trigger,$X$36))</f>
        <v>#NUM!</v>
      </c>
      <c r="AF1258" s="82">
        <f t="shared" si="52"/>
        <v>2.0742213310230507E-2</v>
      </c>
      <c r="AG1258" s="82">
        <f>_xll.qlIndexFixing($X$21,$AB1258,TRUE,_xll.ohTrigger(trigger))</f>
        <v>2.0742213310230507E-2</v>
      </c>
      <c r="AH1258" s="43" t="e">
        <f>_xll.qlIndexFixing($X$6,$AB1258,TRUE,trigger)</f>
        <v>#NUM!</v>
      </c>
      <c r="AI1258" s="45" t="e">
        <f t="shared" ref="AI1258:AI1321" si="53">(AG1258-AH1258)*10000</f>
        <v>#NUM!</v>
      </c>
    </row>
    <row r="1259" spans="27:35" x14ac:dyDescent="0.2">
      <c r="AA1259" s="114" t="s">
        <v>87</v>
      </c>
      <c r="AB1259" s="40">
        <f>_xll.qlInterestRateIndexFixingDate($X$21,AC1259)</f>
        <v>48206</v>
      </c>
      <c r="AC1259" s="40">
        <f>_xll.qlCalendarAdvance(calendar,$AC1258,AA1259,,,trigger)</f>
        <v>48212</v>
      </c>
      <c r="AD1259" s="40">
        <f>_xll.qlInterestRateIndexMaturity($X$21,AC1259,)</f>
        <v>48395</v>
      </c>
      <c r="AE1259" s="43" t="e">
        <f>_xll.qlTenorBasisValue(TenorBasis6M,AC1259,_xll.ohTrigger(trigger,$X$36))</f>
        <v>#NUM!</v>
      </c>
      <c r="AF1259" s="82">
        <f t="shared" si="52"/>
        <v>2.073281822974031E-2</v>
      </c>
      <c r="AG1259" s="82">
        <f>_xll.qlIndexFixing($X$21,$AB1259,TRUE,_xll.ohTrigger(trigger))</f>
        <v>2.073281822974031E-2</v>
      </c>
      <c r="AH1259" s="43" t="e">
        <f>_xll.qlIndexFixing($X$6,$AB1259,TRUE,trigger)</f>
        <v>#NUM!</v>
      </c>
      <c r="AI1259" s="45" t="e">
        <f t="shared" si="53"/>
        <v>#NUM!</v>
      </c>
    </row>
    <row r="1260" spans="27:35" x14ac:dyDescent="0.2">
      <c r="AA1260" s="114" t="s">
        <v>87</v>
      </c>
      <c r="AB1260" s="40">
        <f>_xll.qlInterestRateIndexFixingDate($X$21,AC1260)</f>
        <v>48215</v>
      </c>
      <c r="AC1260" s="40">
        <f>_xll.qlCalendarAdvance(calendar,$AC1259,AA1260,,,trigger)</f>
        <v>48219</v>
      </c>
      <c r="AD1260" s="40">
        <f>_xll.qlInterestRateIndexMaturity($X$21,AC1260,)</f>
        <v>48401</v>
      </c>
      <c r="AE1260" s="43" t="e">
        <f>_xll.qlTenorBasisValue(TenorBasis6M,AC1260,_xll.ohTrigger(trigger,$X$36))</f>
        <v>#NUM!</v>
      </c>
      <c r="AF1260" s="82">
        <f t="shared" si="52"/>
        <v>2.0723474366005207E-2</v>
      </c>
      <c r="AG1260" s="82">
        <f>_xll.qlIndexFixing($X$21,$AB1260,TRUE,_xll.ohTrigger(trigger))</f>
        <v>2.0723474366005207E-2</v>
      </c>
      <c r="AH1260" s="43" t="e">
        <f>_xll.qlIndexFixing($X$6,$AB1260,TRUE,trigger)</f>
        <v>#NUM!</v>
      </c>
      <c r="AI1260" s="45" t="e">
        <f t="shared" si="53"/>
        <v>#NUM!</v>
      </c>
    </row>
    <row r="1261" spans="27:35" x14ac:dyDescent="0.2">
      <c r="AA1261" s="114" t="s">
        <v>87</v>
      </c>
      <c r="AB1261" s="40">
        <f>_xll.qlInterestRateIndexFixingDate($X$21,AC1261)</f>
        <v>48222</v>
      </c>
      <c r="AC1261" s="40">
        <f>_xll.qlCalendarAdvance(calendar,$AC1260,AA1261,,,trigger)</f>
        <v>48226</v>
      </c>
      <c r="AD1261" s="40">
        <f>_xll.qlInterestRateIndexMaturity($X$21,AC1261,)</f>
        <v>48408</v>
      </c>
      <c r="AE1261" s="43" t="e">
        <f>_xll.qlTenorBasisValue(TenorBasis6M,AC1261,_xll.ohTrigger(trigger,$X$36))</f>
        <v>#NUM!</v>
      </c>
      <c r="AF1261" s="82">
        <f t="shared" si="52"/>
        <v>2.0713995901089844E-2</v>
      </c>
      <c r="AG1261" s="82">
        <f>_xll.qlIndexFixing($X$21,$AB1261,TRUE,_xll.ohTrigger(trigger))</f>
        <v>2.0713995901089844E-2</v>
      </c>
      <c r="AH1261" s="43" t="e">
        <f>_xll.qlIndexFixing($X$6,$AB1261,TRUE,trigger)</f>
        <v>#NUM!</v>
      </c>
      <c r="AI1261" s="45" t="e">
        <f t="shared" si="53"/>
        <v>#NUM!</v>
      </c>
    </row>
    <row r="1262" spans="27:35" x14ac:dyDescent="0.2">
      <c r="AA1262" s="114" t="s">
        <v>87</v>
      </c>
      <c r="AB1262" s="40">
        <f>_xll.qlInterestRateIndexFixingDate($X$21,AC1262)</f>
        <v>48229</v>
      </c>
      <c r="AC1262" s="40">
        <f>_xll.qlCalendarAdvance(calendar,$AC1261,AA1262,,,trigger)</f>
        <v>48233</v>
      </c>
      <c r="AD1262" s="40">
        <f>_xll.qlInterestRateIndexMaturity($X$21,AC1262,)</f>
        <v>48415</v>
      </c>
      <c r="AE1262" s="43" t="e">
        <f>_xll.qlTenorBasisValue(TenorBasis6M,AC1262,_xll.ohTrigger(trigger,$X$36))</f>
        <v>#NUM!</v>
      </c>
      <c r="AF1262" s="82">
        <f t="shared" si="52"/>
        <v>2.0704473921601876E-2</v>
      </c>
      <c r="AG1262" s="82">
        <f>_xll.qlIndexFixing($X$21,$AB1262,TRUE,_xll.ohTrigger(trigger))</f>
        <v>2.0704473921601876E-2</v>
      </c>
      <c r="AH1262" s="43" t="e">
        <f>_xll.qlIndexFixing($X$6,$AB1262,TRUE,trigger)</f>
        <v>#NUM!</v>
      </c>
      <c r="AI1262" s="45" t="e">
        <f t="shared" si="53"/>
        <v>#NUM!</v>
      </c>
    </row>
    <row r="1263" spans="27:35" x14ac:dyDescent="0.2">
      <c r="AA1263" s="114" t="s">
        <v>87</v>
      </c>
      <c r="AB1263" s="40">
        <f>_xll.qlInterestRateIndexFixingDate($X$21,AC1263)</f>
        <v>48236</v>
      </c>
      <c r="AC1263" s="40">
        <f>_xll.qlCalendarAdvance(calendar,$AC1262,AA1263,,,trigger)</f>
        <v>48240</v>
      </c>
      <c r="AD1263" s="40">
        <f>_xll.qlInterestRateIndexMaturity($X$21,AC1263,)</f>
        <v>48422</v>
      </c>
      <c r="AE1263" s="43" t="e">
        <f>_xll.qlTenorBasisValue(TenorBasis6M,AC1263,_xll.ohTrigger(trigger,$X$36))</f>
        <v>#NUM!</v>
      </c>
      <c r="AF1263" s="82">
        <f t="shared" si="52"/>
        <v>2.0694908428162344E-2</v>
      </c>
      <c r="AG1263" s="82">
        <f>_xll.qlIndexFixing($X$21,$AB1263,TRUE,_xll.ohTrigger(trigger))</f>
        <v>2.0694908428162344E-2</v>
      </c>
      <c r="AH1263" s="43" t="e">
        <f>_xll.qlIndexFixing($X$6,$AB1263,TRUE,trigger)</f>
        <v>#NUM!</v>
      </c>
      <c r="AI1263" s="45" t="e">
        <f t="shared" si="53"/>
        <v>#NUM!</v>
      </c>
    </row>
    <row r="1264" spans="27:35" x14ac:dyDescent="0.2">
      <c r="AA1264" s="114" t="s">
        <v>87</v>
      </c>
      <c r="AB1264" s="40">
        <f>_xll.qlInterestRateIndexFixingDate($X$21,AC1264)</f>
        <v>48243</v>
      </c>
      <c r="AC1264" s="40">
        <f>_xll.qlCalendarAdvance(calendar,$AC1263,AA1264,,,trigger)</f>
        <v>48247</v>
      </c>
      <c r="AD1264" s="40">
        <f>_xll.qlInterestRateIndexMaturity($X$21,AC1264,)</f>
        <v>48429</v>
      </c>
      <c r="AE1264" s="43" t="e">
        <f>_xll.qlTenorBasisValue(TenorBasis6M,AC1264,_xll.ohTrigger(trigger,$X$36))</f>
        <v>#NUM!</v>
      </c>
      <c r="AF1264" s="82">
        <f t="shared" si="52"/>
        <v>2.068529942139756E-2</v>
      </c>
      <c r="AG1264" s="82">
        <f>_xll.qlIndexFixing($X$21,$AB1264,TRUE,_xll.ohTrigger(trigger))</f>
        <v>2.068529942139756E-2</v>
      </c>
      <c r="AH1264" s="43" t="e">
        <f>_xll.qlIndexFixing($X$6,$AB1264,TRUE,trigger)</f>
        <v>#NUM!</v>
      </c>
      <c r="AI1264" s="45" t="e">
        <f t="shared" si="53"/>
        <v>#NUM!</v>
      </c>
    </row>
    <row r="1265" spans="27:35" x14ac:dyDescent="0.2">
      <c r="AA1265" s="114" t="s">
        <v>87</v>
      </c>
      <c r="AB1265" s="40">
        <f>_xll.qlInterestRateIndexFixingDate($X$21,AC1265)</f>
        <v>48250</v>
      </c>
      <c r="AC1265" s="40">
        <f>_xll.qlCalendarAdvance(calendar,$AC1264,AA1265,,,trigger)</f>
        <v>48254</v>
      </c>
      <c r="AD1265" s="40">
        <f>_xll.qlInterestRateIndexMaturity($X$21,AC1265,)</f>
        <v>48436</v>
      </c>
      <c r="AE1265" s="43" t="e">
        <f>_xll.qlTenorBasisValue(TenorBasis6M,AC1265,_xll.ohTrigger(trigger,$X$36))</f>
        <v>#NUM!</v>
      </c>
      <c r="AF1265" s="82">
        <f t="shared" si="52"/>
        <v>2.067564690193428E-2</v>
      </c>
      <c r="AG1265" s="82">
        <f>_xll.qlIndexFixing($X$21,$AB1265,TRUE,_xll.ohTrigger(trigger))</f>
        <v>2.067564690193428E-2</v>
      </c>
      <c r="AH1265" s="43" t="e">
        <f>_xll.qlIndexFixing($X$6,$AB1265,TRUE,trigger)</f>
        <v>#NUM!</v>
      </c>
      <c r="AI1265" s="45" t="e">
        <f t="shared" si="53"/>
        <v>#NUM!</v>
      </c>
    </row>
    <row r="1266" spans="27:35" x14ac:dyDescent="0.2">
      <c r="AA1266" s="114" t="s">
        <v>87</v>
      </c>
      <c r="AB1266" s="40">
        <f>_xll.qlInterestRateIndexFixingDate($X$21,AC1266)</f>
        <v>48257</v>
      </c>
      <c r="AC1266" s="40">
        <f>_xll.qlCalendarAdvance(calendar,$AC1265,AA1266,,,trigger)</f>
        <v>48261</v>
      </c>
      <c r="AD1266" s="40">
        <f>_xll.qlInterestRateIndexMaturity($X$21,AC1266,)</f>
        <v>48443</v>
      </c>
      <c r="AE1266" s="43" t="e">
        <f>_xll.qlTenorBasisValue(TenorBasis6M,AC1266,_xll.ohTrigger(trigger,$X$36))</f>
        <v>#NUM!</v>
      </c>
      <c r="AF1266" s="82">
        <f t="shared" si="52"/>
        <v>2.0665950870405399E-2</v>
      </c>
      <c r="AG1266" s="82">
        <f>_xll.qlIndexFixing($X$21,$AB1266,TRUE,_xll.ohTrigger(trigger))</f>
        <v>2.0665950870405399E-2</v>
      </c>
      <c r="AH1266" s="43" t="e">
        <f>_xll.qlIndexFixing($X$6,$AB1266,TRUE,trigger)</f>
        <v>#NUM!</v>
      </c>
      <c r="AI1266" s="45" t="e">
        <f t="shared" si="53"/>
        <v>#NUM!</v>
      </c>
    </row>
    <row r="1267" spans="27:35" x14ac:dyDescent="0.2">
      <c r="AA1267" s="114" t="s">
        <v>87</v>
      </c>
      <c r="AB1267" s="40">
        <f>_xll.qlInterestRateIndexFixingDate($X$21,AC1267)</f>
        <v>48264</v>
      </c>
      <c r="AC1267" s="40">
        <f>_xll.qlCalendarAdvance(calendar,$AC1266,AA1267,,,trigger)</f>
        <v>48268</v>
      </c>
      <c r="AD1267" s="40">
        <f>_xll.qlInterestRateIndexMaturity($X$21,AC1267,)</f>
        <v>48450</v>
      </c>
      <c r="AE1267" s="43" t="e">
        <f>_xll.qlTenorBasisValue(TenorBasis6M,AC1267,_xll.ohTrigger(trigger,$X$36))</f>
        <v>#NUM!</v>
      </c>
      <c r="AF1267" s="82">
        <f t="shared" si="52"/>
        <v>2.0656211327442501E-2</v>
      </c>
      <c r="AG1267" s="82">
        <f>_xll.qlIndexFixing($X$21,$AB1267,TRUE,_xll.ohTrigger(trigger))</f>
        <v>2.0656211327442501E-2</v>
      </c>
      <c r="AH1267" s="43" t="e">
        <f>_xll.qlIndexFixing($X$6,$AB1267,TRUE,trigger)</f>
        <v>#NUM!</v>
      </c>
      <c r="AI1267" s="45" t="e">
        <f t="shared" si="53"/>
        <v>#NUM!</v>
      </c>
    </row>
    <row r="1268" spans="27:35" x14ac:dyDescent="0.2">
      <c r="AA1268" s="114" t="s">
        <v>87</v>
      </c>
      <c r="AB1268" s="40">
        <f>_xll.qlInterestRateIndexFixingDate($X$21,AC1268)</f>
        <v>48271</v>
      </c>
      <c r="AC1268" s="40">
        <f>_xll.qlCalendarAdvance(calendar,$AC1267,AA1268,,,trigger)</f>
        <v>48275</v>
      </c>
      <c r="AD1268" s="40">
        <f>_xll.qlInterestRateIndexMaturity($X$21,AC1268,)</f>
        <v>48459</v>
      </c>
      <c r="AE1268" s="43" t="e">
        <f>_xll.qlTenorBasisValue(TenorBasis6M,AC1268,_xll.ohTrigger(trigger,$X$36))</f>
        <v>#NUM!</v>
      </c>
      <c r="AF1268" s="82">
        <f t="shared" si="52"/>
        <v>2.0646179910637944E-2</v>
      </c>
      <c r="AG1268" s="82">
        <f>_xll.qlIndexFixing($X$21,$AB1268,TRUE,_xll.ohTrigger(trigger))</f>
        <v>2.0646179910637944E-2</v>
      </c>
      <c r="AH1268" s="43" t="e">
        <f>_xll.qlIndexFixing($X$6,$AB1268,TRUE,trigger)</f>
        <v>#NUM!</v>
      </c>
      <c r="AI1268" s="45" t="e">
        <f t="shared" si="53"/>
        <v>#NUM!</v>
      </c>
    </row>
    <row r="1269" spans="27:35" x14ac:dyDescent="0.2">
      <c r="AA1269" s="114" t="s">
        <v>87</v>
      </c>
      <c r="AB1269" s="40">
        <f>_xll.qlInterestRateIndexFixingDate($X$21,AC1269)</f>
        <v>48278</v>
      </c>
      <c r="AC1269" s="40">
        <f>_xll.qlCalendarAdvance(calendar,$AC1268,AA1269,,,trigger)</f>
        <v>48282</v>
      </c>
      <c r="AD1269" s="40">
        <f>_xll.qlInterestRateIndexMaturity($X$21,AC1269,)</f>
        <v>48466</v>
      </c>
      <c r="AE1269" s="43" t="e">
        <f>_xll.qlTenorBasisValue(TenorBasis6M,AC1269,_xll.ohTrigger(trigger,$X$36))</f>
        <v>#NUM!</v>
      </c>
      <c r="AF1269" s="82">
        <f t="shared" si="52"/>
        <v>2.0636346009452407E-2</v>
      </c>
      <c r="AG1269" s="82">
        <f>_xll.qlIndexFixing($X$21,$AB1269,TRUE,_xll.ohTrigger(trigger))</f>
        <v>2.0636346009452407E-2</v>
      </c>
      <c r="AH1269" s="43" t="e">
        <f>_xll.qlIndexFixing($X$6,$AB1269,TRUE,trigger)</f>
        <v>#NUM!</v>
      </c>
      <c r="AI1269" s="45" t="e">
        <f t="shared" si="53"/>
        <v>#NUM!</v>
      </c>
    </row>
    <row r="1270" spans="27:35" x14ac:dyDescent="0.2">
      <c r="AA1270" s="114" t="s">
        <v>87</v>
      </c>
      <c r="AB1270" s="40">
        <f>_xll.qlInterestRateIndexFixingDate($X$21,AC1270)</f>
        <v>48285</v>
      </c>
      <c r="AC1270" s="40">
        <f>_xll.qlCalendarAdvance(calendar,$AC1269,AA1270,,,trigger)</f>
        <v>48289</v>
      </c>
      <c r="AD1270" s="40">
        <f>_xll.qlInterestRateIndexMaturity($X$21,AC1270,)</f>
        <v>48473</v>
      </c>
      <c r="AE1270" s="43" t="e">
        <f>_xll.qlTenorBasisValue(TenorBasis6M,AC1270,_xll.ohTrigger(trigger,$X$36))</f>
        <v>#NUM!</v>
      </c>
      <c r="AF1270" s="82">
        <f t="shared" si="52"/>
        <v>2.0626468594416088E-2</v>
      </c>
      <c r="AG1270" s="82">
        <f>_xll.qlIndexFixing($X$21,$AB1270,TRUE,_xll.ohTrigger(trigger))</f>
        <v>2.0626468594416088E-2</v>
      </c>
      <c r="AH1270" s="43" t="e">
        <f>_xll.qlIndexFixing($X$6,$AB1270,TRUE,trigger)</f>
        <v>#NUM!</v>
      </c>
      <c r="AI1270" s="45" t="e">
        <f t="shared" si="53"/>
        <v>#NUM!</v>
      </c>
    </row>
    <row r="1271" spans="27:35" x14ac:dyDescent="0.2">
      <c r="AA1271" s="114" t="s">
        <v>87</v>
      </c>
      <c r="AB1271" s="40">
        <f>_xll.qlInterestRateIndexFixingDate($X$21,AC1271)</f>
        <v>48292</v>
      </c>
      <c r="AC1271" s="40">
        <f>_xll.qlCalendarAdvance(calendar,$AC1270,AA1271,,,trigger)</f>
        <v>48296</v>
      </c>
      <c r="AD1271" s="40">
        <f>_xll.qlInterestRateIndexMaturity($X$21,AC1271,)</f>
        <v>48480</v>
      </c>
      <c r="AE1271" s="43" t="e">
        <f>_xll.qlTenorBasisValue(TenorBasis6M,AC1271,_xll.ohTrigger(trigger,$X$36))</f>
        <v>#NUM!</v>
      </c>
      <c r="AF1271" s="82">
        <f t="shared" si="52"/>
        <v>2.0616547666181505E-2</v>
      </c>
      <c r="AG1271" s="82">
        <f>_xll.qlIndexFixing($X$21,$AB1271,TRUE,_xll.ohTrigger(trigger))</f>
        <v>2.0616547666181505E-2</v>
      </c>
      <c r="AH1271" s="43" t="e">
        <f>_xll.qlIndexFixing($X$6,$AB1271,TRUE,trigger)</f>
        <v>#NUM!</v>
      </c>
      <c r="AI1271" s="45" t="e">
        <f t="shared" si="53"/>
        <v>#NUM!</v>
      </c>
    </row>
    <row r="1272" spans="27:35" x14ac:dyDescent="0.2">
      <c r="AA1272" s="114" t="s">
        <v>87</v>
      </c>
      <c r="AB1272" s="40">
        <f>_xll.qlInterestRateIndexFixingDate($X$21,AC1272)</f>
        <v>48297</v>
      </c>
      <c r="AC1272" s="40">
        <f>_xll.qlCalendarAdvance(calendar,$AC1271,AA1272,,,trigger)</f>
        <v>48303</v>
      </c>
      <c r="AD1272" s="40">
        <f>_xll.qlInterestRateIndexMaturity($X$21,AC1272,)</f>
        <v>48487</v>
      </c>
      <c r="AE1272" s="43" t="e">
        <f>_xll.qlTenorBasisValue(TenorBasis6M,AC1272,_xll.ohTrigger(trigger,$X$36))</f>
        <v>#NUM!</v>
      </c>
      <c r="AF1272" s="82">
        <f t="shared" si="52"/>
        <v>2.0606583225404658E-2</v>
      </c>
      <c r="AG1272" s="82">
        <f>_xll.qlIndexFixing($X$21,$AB1272,TRUE,_xll.ohTrigger(trigger))</f>
        <v>2.0606583225404658E-2</v>
      </c>
      <c r="AH1272" s="43" t="e">
        <f>_xll.qlIndexFixing($X$6,$AB1272,TRUE,trigger)</f>
        <v>#NUM!</v>
      </c>
      <c r="AI1272" s="45" t="e">
        <f t="shared" si="53"/>
        <v>#NUM!</v>
      </c>
    </row>
    <row r="1273" spans="27:35" x14ac:dyDescent="0.2">
      <c r="AA1273" s="114" t="s">
        <v>87</v>
      </c>
      <c r="AB1273" s="40">
        <f>_xll.qlInterestRateIndexFixingDate($X$21,AC1273)</f>
        <v>48306</v>
      </c>
      <c r="AC1273" s="40">
        <f>_xll.qlCalendarAdvance(calendar,$AC1272,AA1273,,,trigger)</f>
        <v>48310</v>
      </c>
      <c r="AD1273" s="40">
        <f>_xll.qlInterestRateIndexMaturity($X$21,AC1273,)</f>
        <v>48493</v>
      </c>
      <c r="AE1273" s="43" t="e">
        <f>_xll.qlTenorBasisValue(TenorBasis6M,AC1273,_xll.ohTrigger(trigger,$X$36))</f>
        <v>#NUM!</v>
      </c>
      <c r="AF1273" s="82">
        <f t="shared" si="52"/>
        <v>2.0596717997492839E-2</v>
      </c>
      <c r="AG1273" s="82">
        <f>_xll.qlIndexFixing($X$21,$AB1273,TRUE,_xll.ohTrigger(trigger))</f>
        <v>2.0596717997492839E-2</v>
      </c>
      <c r="AH1273" s="43" t="e">
        <f>_xll.qlIndexFixing($X$6,$AB1273,TRUE,trigger)</f>
        <v>#NUM!</v>
      </c>
      <c r="AI1273" s="45" t="e">
        <f t="shared" si="53"/>
        <v>#NUM!</v>
      </c>
    </row>
    <row r="1274" spans="27:35" x14ac:dyDescent="0.2">
      <c r="AA1274" s="114" t="s">
        <v>87</v>
      </c>
      <c r="AB1274" s="40">
        <f>_xll.qlInterestRateIndexFixingDate($X$21,AC1274)</f>
        <v>48313</v>
      </c>
      <c r="AC1274" s="40">
        <f>_xll.qlCalendarAdvance(calendar,$AC1273,AA1274,,,trigger)</f>
        <v>48317</v>
      </c>
      <c r="AD1274" s="40">
        <f>_xll.qlInterestRateIndexMaturity($X$21,AC1274,)</f>
        <v>48500</v>
      </c>
      <c r="AE1274" s="43" t="e">
        <f>_xll.qlTenorBasisValue(TenorBasis6M,AC1274,_xll.ohTrigger(trigger,$X$36))</f>
        <v>#NUM!</v>
      </c>
      <c r="AF1274" s="82">
        <f t="shared" si="52"/>
        <v>2.0586670213216106E-2</v>
      </c>
      <c r="AG1274" s="82">
        <f>_xll.qlIndexFixing($X$21,$AB1274,TRUE,_xll.ohTrigger(trigger))</f>
        <v>2.0586670213216106E-2</v>
      </c>
      <c r="AH1274" s="43" t="e">
        <f>_xll.qlIndexFixing($X$6,$AB1274,TRUE,trigger)</f>
        <v>#NUM!</v>
      </c>
      <c r="AI1274" s="45" t="e">
        <f t="shared" si="53"/>
        <v>#NUM!</v>
      </c>
    </row>
    <row r="1275" spans="27:35" x14ac:dyDescent="0.2">
      <c r="AA1275" s="114" t="s">
        <v>87</v>
      </c>
      <c r="AB1275" s="40">
        <f>_xll.qlInterestRateIndexFixingDate($X$21,AC1275)</f>
        <v>48320</v>
      </c>
      <c r="AC1275" s="40">
        <f>_xll.qlCalendarAdvance(calendar,$AC1274,AA1275,,,trigger)</f>
        <v>48324</v>
      </c>
      <c r="AD1275" s="40">
        <f>_xll.qlInterestRateIndexMaturity($X$21,AC1275,)</f>
        <v>48507</v>
      </c>
      <c r="AE1275" s="43" t="e">
        <f>_xll.qlTenorBasisValue(TenorBasis6M,AC1275,_xll.ohTrigger(trigger,$X$36))</f>
        <v>#NUM!</v>
      </c>
      <c r="AF1275" s="82">
        <f t="shared" si="52"/>
        <v>2.0576578920529387E-2</v>
      </c>
      <c r="AG1275" s="82">
        <f>_xll.qlIndexFixing($X$21,$AB1275,TRUE,_xll.ohTrigger(trigger))</f>
        <v>2.0576578920529387E-2</v>
      </c>
      <c r="AH1275" s="43" t="e">
        <f>_xll.qlIndexFixing($X$6,$AB1275,TRUE,trigger)</f>
        <v>#NUM!</v>
      </c>
      <c r="AI1275" s="45" t="e">
        <f t="shared" si="53"/>
        <v>#NUM!</v>
      </c>
    </row>
    <row r="1276" spans="27:35" x14ac:dyDescent="0.2">
      <c r="AA1276" s="114" t="s">
        <v>87</v>
      </c>
      <c r="AB1276" s="40">
        <f>_xll.qlInterestRateIndexFixingDate($X$21,AC1276)</f>
        <v>48327</v>
      </c>
      <c r="AC1276" s="40">
        <f>_xll.qlCalendarAdvance(calendar,$AC1275,AA1276,,,trigger)</f>
        <v>48331</v>
      </c>
      <c r="AD1276" s="40">
        <f>_xll.qlInterestRateIndexMaturity($X$21,AC1276,)</f>
        <v>48514</v>
      </c>
      <c r="AE1276" s="43" t="e">
        <f>_xll.qlTenorBasisValue(TenorBasis6M,AC1276,_xll.ohTrigger(trigger,$X$36))</f>
        <v>#NUM!</v>
      </c>
      <c r="AF1276" s="82">
        <f t="shared" si="52"/>
        <v>2.0566444120095749E-2</v>
      </c>
      <c r="AG1276" s="82">
        <f>_xll.qlIndexFixing($X$21,$AB1276,TRUE,_xll.ohTrigger(trigger))</f>
        <v>2.0566444120095749E-2</v>
      </c>
      <c r="AH1276" s="43" t="e">
        <f>_xll.qlIndexFixing($X$6,$AB1276,TRUE,trigger)</f>
        <v>#NUM!</v>
      </c>
      <c r="AI1276" s="45" t="e">
        <f t="shared" si="53"/>
        <v>#NUM!</v>
      </c>
    </row>
    <row r="1277" spans="27:35" x14ac:dyDescent="0.2">
      <c r="AA1277" s="114" t="s">
        <v>87</v>
      </c>
      <c r="AB1277" s="40">
        <f>_xll.qlInterestRateIndexFixingDate($X$21,AC1277)</f>
        <v>48334</v>
      </c>
      <c r="AC1277" s="40">
        <f>_xll.qlCalendarAdvance(calendar,$AC1276,AA1277,,,trigger)</f>
        <v>48338</v>
      </c>
      <c r="AD1277" s="40">
        <f>_xll.qlInterestRateIndexMaturity($X$21,AC1277,)</f>
        <v>48522</v>
      </c>
      <c r="AE1277" s="43" t="e">
        <f>_xll.qlTenorBasisValue(TenorBasis6M,AC1277,_xll.ohTrigger(trigger,$X$36))</f>
        <v>#NUM!</v>
      </c>
      <c r="AF1277" s="82">
        <f t="shared" si="52"/>
        <v>2.0556108356527065E-2</v>
      </c>
      <c r="AG1277" s="82">
        <f>_xll.qlIndexFixing($X$21,$AB1277,TRUE,_xll.ohTrigger(trigger))</f>
        <v>2.0556108356527065E-2</v>
      </c>
      <c r="AH1277" s="43" t="e">
        <f>_xll.qlIndexFixing($X$6,$AB1277,TRUE,trigger)</f>
        <v>#NUM!</v>
      </c>
      <c r="AI1277" s="45" t="e">
        <f t="shared" si="53"/>
        <v>#NUM!</v>
      </c>
    </row>
    <row r="1278" spans="27:35" x14ac:dyDescent="0.2">
      <c r="AA1278" s="114" t="s">
        <v>87</v>
      </c>
      <c r="AB1278" s="40">
        <f>_xll.qlInterestRateIndexFixingDate($X$21,AC1278)</f>
        <v>48341</v>
      </c>
      <c r="AC1278" s="40">
        <f>_xll.qlCalendarAdvance(calendar,$AC1277,AA1278,,,trigger)</f>
        <v>48345</v>
      </c>
      <c r="AD1278" s="40">
        <f>_xll.qlInterestRateIndexMaturity($X$21,AC1278,)</f>
        <v>48529</v>
      </c>
      <c r="AE1278" s="43" t="e">
        <f>_xll.qlTenorBasisValue(TenorBasis6M,AC1278,_xll.ohTrigger(trigger,$X$36))</f>
        <v>#NUM!</v>
      </c>
      <c r="AF1278" s="82">
        <f t="shared" si="52"/>
        <v>2.0545882854422447E-2</v>
      </c>
      <c r="AG1278" s="82">
        <f>_xll.qlIndexFixing($X$21,$AB1278,TRUE,_xll.ohTrigger(trigger))</f>
        <v>2.0545882854422447E-2</v>
      </c>
      <c r="AH1278" s="43" t="e">
        <f>_xll.qlIndexFixing($X$6,$AB1278,TRUE,trigger)</f>
        <v>#NUM!</v>
      </c>
      <c r="AI1278" s="45" t="e">
        <f t="shared" si="53"/>
        <v>#NUM!</v>
      </c>
    </row>
    <row r="1279" spans="27:35" x14ac:dyDescent="0.2">
      <c r="AA1279" s="114" t="s">
        <v>87</v>
      </c>
      <c r="AB1279" s="40">
        <f>_xll.qlInterestRateIndexFixingDate($X$21,AC1279)</f>
        <v>48348</v>
      </c>
      <c r="AC1279" s="40">
        <f>_xll.qlCalendarAdvance(calendar,$AC1278,AA1279,,,trigger)</f>
        <v>48352</v>
      </c>
      <c r="AD1279" s="40">
        <f>_xll.qlInterestRateIndexMaturity($X$21,AC1279,)</f>
        <v>48536</v>
      </c>
      <c r="AE1279" s="43" t="e">
        <f>_xll.qlTenorBasisValue(TenorBasis6M,AC1279,_xll.ohTrigger(trigger,$X$36))</f>
        <v>#NUM!</v>
      </c>
      <c r="AF1279" s="82">
        <f t="shared" si="52"/>
        <v>2.0535613844443131E-2</v>
      </c>
      <c r="AG1279" s="82">
        <f>_xll.qlIndexFixing($X$21,$AB1279,TRUE,_xll.ohTrigger(trigger))</f>
        <v>2.0535613844443131E-2</v>
      </c>
      <c r="AH1279" s="43" t="e">
        <f>_xll.qlIndexFixing($X$6,$AB1279,TRUE,trigger)</f>
        <v>#NUM!</v>
      </c>
      <c r="AI1279" s="45" t="e">
        <f t="shared" si="53"/>
        <v>#NUM!</v>
      </c>
    </row>
    <row r="1280" spans="27:35" x14ac:dyDescent="0.2">
      <c r="AA1280" s="114" t="s">
        <v>87</v>
      </c>
      <c r="AB1280" s="40">
        <f>_xll.qlInterestRateIndexFixingDate($X$21,AC1280)</f>
        <v>48355</v>
      </c>
      <c r="AC1280" s="40">
        <f>_xll.qlCalendarAdvance(calendar,$AC1279,AA1280,,,trigger)</f>
        <v>48359</v>
      </c>
      <c r="AD1280" s="40">
        <f>_xll.qlInterestRateIndexMaturity($X$21,AC1280,)</f>
        <v>48543</v>
      </c>
      <c r="AE1280" s="43" t="e">
        <f>_xll.qlTenorBasisValue(TenorBasis6M,AC1280,_xll.ohTrigger(trigger,$X$36))</f>
        <v>#NUM!</v>
      </c>
      <c r="AF1280" s="82">
        <f t="shared" si="52"/>
        <v>2.0525301327269884E-2</v>
      </c>
      <c r="AG1280" s="82">
        <f>_xll.qlIndexFixing($X$21,$AB1280,TRUE,_xll.ohTrigger(trigger))</f>
        <v>2.0525301327269884E-2</v>
      </c>
      <c r="AH1280" s="43" t="e">
        <f>_xll.qlIndexFixing($X$6,$AB1280,TRUE,trigger)</f>
        <v>#NUM!</v>
      </c>
      <c r="AI1280" s="45" t="e">
        <f t="shared" si="53"/>
        <v>#NUM!</v>
      </c>
    </row>
    <row r="1281" spans="27:35" x14ac:dyDescent="0.2">
      <c r="AA1281" s="114" t="s">
        <v>87</v>
      </c>
      <c r="AB1281" s="40">
        <f>_xll.qlInterestRateIndexFixingDate($X$21,AC1281)</f>
        <v>48362</v>
      </c>
      <c r="AC1281" s="40">
        <f>_xll.qlCalendarAdvance(calendar,$AC1280,AA1281,,,trigger)</f>
        <v>48366</v>
      </c>
      <c r="AD1281" s="40">
        <f>_xll.qlInterestRateIndexMaturity($X$21,AC1281,)</f>
        <v>48549</v>
      </c>
      <c r="AE1281" s="43" t="e">
        <f>_xll.qlTenorBasisValue(TenorBasis6M,AC1281,_xll.ohTrigger(trigger,$X$36))</f>
        <v>#NUM!</v>
      </c>
      <c r="AF1281" s="82">
        <f t="shared" si="52"/>
        <v>2.0515117525132472E-2</v>
      </c>
      <c r="AG1281" s="82">
        <f>_xll.qlIndexFixing($X$21,$AB1281,TRUE,_xll.ohTrigger(trigger))</f>
        <v>2.0515117525132472E-2</v>
      </c>
      <c r="AH1281" s="43" t="e">
        <f>_xll.qlIndexFixing($X$6,$AB1281,TRUE,trigger)</f>
        <v>#NUM!</v>
      </c>
      <c r="AI1281" s="45" t="e">
        <f t="shared" si="53"/>
        <v>#NUM!</v>
      </c>
    </row>
    <row r="1282" spans="27:35" x14ac:dyDescent="0.2">
      <c r="AA1282" s="114" t="s">
        <v>87</v>
      </c>
      <c r="AB1282" s="40">
        <f>_xll.qlInterestRateIndexFixingDate($X$21,AC1282)</f>
        <v>48369</v>
      </c>
      <c r="AC1282" s="40">
        <f>_xll.qlCalendarAdvance(calendar,$AC1281,AA1282,,,trigger)</f>
        <v>48373</v>
      </c>
      <c r="AD1282" s="40">
        <f>_xll.qlInterestRateIndexMaturity($X$21,AC1282,)</f>
        <v>48556</v>
      </c>
      <c r="AE1282" s="43" t="e">
        <f>_xll.qlTenorBasisValue(TenorBasis6M,AC1282,_xll.ohTrigger(trigger,$X$36))</f>
        <v>#NUM!</v>
      </c>
      <c r="AF1282" s="82">
        <f t="shared" si="52"/>
        <v>2.0504721692302701E-2</v>
      </c>
      <c r="AG1282" s="82">
        <f>_xll.qlIndexFixing($X$21,$AB1282,TRUE,_xll.ohTrigger(trigger))</f>
        <v>2.0504721692302701E-2</v>
      </c>
      <c r="AH1282" s="43" t="e">
        <f>_xll.qlIndexFixing($X$6,$AB1282,TRUE,trigger)</f>
        <v>#NUM!</v>
      </c>
      <c r="AI1282" s="45" t="e">
        <f t="shared" si="53"/>
        <v>#NUM!</v>
      </c>
    </row>
    <row r="1283" spans="27:35" x14ac:dyDescent="0.2">
      <c r="AA1283" s="114" t="s">
        <v>87</v>
      </c>
      <c r="AB1283" s="40">
        <f>_xll.qlInterestRateIndexFixingDate($X$21,AC1283)</f>
        <v>48376</v>
      </c>
      <c r="AC1283" s="40">
        <f>_xll.qlCalendarAdvance(calendar,$AC1282,AA1283,,,trigger)</f>
        <v>48380</v>
      </c>
      <c r="AD1283" s="40">
        <f>_xll.qlInterestRateIndexMaturity($X$21,AC1283,)</f>
        <v>48563</v>
      </c>
      <c r="AE1283" s="43" t="e">
        <f>_xll.qlTenorBasisValue(TenorBasis6M,AC1283,_xll.ohTrigger(trigger,$X$36))</f>
        <v>#NUM!</v>
      </c>
      <c r="AF1283" s="82">
        <f t="shared" si="52"/>
        <v>2.0494282356448359E-2</v>
      </c>
      <c r="AG1283" s="82">
        <f>_xll.qlIndexFixing($X$21,$AB1283,TRUE,_xll.ohTrigger(trigger))</f>
        <v>2.0494282356448359E-2</v>
      </c>
      <c r="AH1283" s="43" t="e">
        <f>_xll.qlIndexFixing($X$6,$AB1283,TRUE,trigger)</f>
        <v>#NUM!</v>
      </c>
      <c r="AI1283" s="45" t="e">
        <f t="shared" si="53"/>
        <v>#NUM!</v>
      </c>
    </row>
    <row r="1284" spans="27:35" x14ac:dyDescent="0.2">
      <c r="AA1284" s="114" t="s">
        <v>87</v>
      </c>
      <c r="AB1284" s="40">
        <f>_xll.qlInterestRateIndexFixingDate($X$21,AC1284)</f>
        <v>48383</v>
      </c>
      <c r="AC1284" s="40">
        <f>_xll.qlCalendarAdvance(calendar,$AC1283,AA1284,,,trigger)</f>
        <v>48387</v>
      </c>
      <c r="AD1284" s="40">
        <f>_xll.qlInterestRateIndexMaturity($X$21,AC1284,)</f>
        <v>48570</v>
      </c>
      <c r="AE1284" s="43" t="e">
        <f>_xll.qlTenorBasisValue(TenorBasis6M,AC1284,_xll.ohTrigger(trigger,$X$36))</f>
        <v>#NUM!</v>
      </c>
      <c r="AF1284" s="82">
        <f t="shared" ref="AF1284:AF1347" si="54">AG1284</f>
        <v>2.0483799518254801E-2</v>
      </c>
      <c r="AG1284" s="82">
        <f>_xll.qlIndexFixing($X$21,$AB1284,TRUE,_xll.ohTrigger(trigger))</f>
        <v>2.0483799518254801E-2</v>
      </c>
      <c r="AH1284" s="43" t="e">
        <f>_xll.qlIndexFixing($X$6,$AB1284,TRUE,trigger)</f>
        <v>#NUM!</v>
      </c>
      <c r="AI1284" s="45" t="e">
        <f t="shared" si="53"/>
        <v>#NUM!</v>
      </c>
    </row>
    <row r="1285" spans="27:35" x14ac:dyDescent="0.2">
      <c r="AA1285" s="114" t="s">
        <v>87</v>
      </c>
      <c r="AB1285" s="40">
        <f>_xll.qlInterestRateIndexFixingDate($X$21,AC1285)</f>
        <v>48390</v>
      </c>
      <c r="AC1285" s="40">
        <f>_xll.qlCalendarAdvance(calendar,$AC1284,AA1285,,,trigger)</f>
        <v>48394</v>
      </c>
      <c r="AD1285" s="40">
        <f>_xll.qlInterestRateIndexMaturity($X$21,AC1285,)</f>
        <v>48577</v>
      </c>
      <c r="AE1285" s="43" t="e">
        <f>_xll.qlTenorBasisValue(TenorBasis6M,AC1285,_xll.ohTrigger(trigger,$X$36))</f>
        <v>#NUM!</v>
      </c>
      <c r="AF1285" s="82">
        <f t="shared" si="54"/>
        <v>2.047327317841131E-2</v>
      </c>
      <c r="AG1285" s="82">
        <f>_xll.qlIndexFixing($X$21,$AB1285,TRUE,_xll.ohTrigger(trigger))</f>
        <v>2.047327317841131E-2</v>
      </c>
      <c r="AH1285" s="43" t="e">
        <f>_xll.qlIndexFixing($X$6,$AB1285,TRUE,trigger)</f>
        <v>#NUM!</v>
      </c>
      <c r="AI1285" s="45" t="e">
        <f t="shared" si="53"/>
        <v>#NUM!</v>
      </c>
    </row>
    <row r="1286" spans="27:35" x14ac:dyDescent="0.2">
      <c r="AA1286" s="114" t="s">
        <v>87</v>
      </c>
      <c r="AB1286" s="40">
        <f>_xll.qlInterestRateIndexFixingDate($X$21,AC1286)</f>
        <v>48397</v>
      </c>
      <c r="AC1286" s="40">
        <f>_xll.qlCalendarAdvance(calendar,$AC1285,AA1286,,,trigger)</f>
        <v>48401</v>
      </c>
      <c r="AD1286" s="40">
        <f>_xll.qlInterestRateIndexMaturity($X$21,AC1286,)</f>
        <v>48585</v>
      </c>
      <c r="AE1286" s="43" t="e">
        <f>_xll.qlTenorBasisValue(TenorBasis6M,AC1286,_xll.ohTrigger(trigger,$X$36))</f>
        <v>#NUM!</v>
      </c>
      <c r="AF1286" s="82">
        <f t="shared" si="54"/>
        <v>2.0462512611492317E-2</v>
      </c>
      <c r="AG1286" s="82">
        <f>_xll.qlIndexFixing($X$21,$AB1286,TRUE,_xll.ohTrigger(trigger))</f>
        <v>2.0462512611492317E-2</v>
      </c>
      <c r="AH1286" s="43" t="e">
        <f>_xll.qlIndexFixing($X$6,$AB1286,TRUE,trigger)</f>
        <v>#NUM!</v>
      </c>
      <c r="AI1286" s="45" t="e">
        <f t="shared" si="53"/>
        <v>#NUM!</v>
      </c>
    </row>
    <row r="1287" spans="27:35" x14ac:dyDescent="0.2">
      <c r="AA1287" s="114" t="s">
        <v>87</v>
      </c>
      <c r="AB1287" s="40">
        <f>_xll.qlInterestRateIndexFixingDate($X$21,AC1287)</f>
        <v>48404</v>
      </c>
      <c r="AC1287" s="40">
        <f>_xll.qlCalendarAdvance(calendar,$AC1286,AA1287,,,trigger)</f>
        <v>48408</v>
      </c>
      <c r="AD1287" s="40">
        <f>_xll.qlInterestRateIndexMaturity($X$21,AC1287,)</f>
        <v>48592</v>
      </c>
      <c r="AE1287" s="43" t="e">
        <f>_xll.qlTenorBasisValue(TenorBasis6M,AC1287,_xll.ohTrigger(trigger,$X$36))</f>
        <v>#NUM!</v>
      </c>
      <c r="AF1287" s="82">
        <f t="shared" si="54"/>
        <v>2.0451895563193535E-2</v>
      </c>
      <c r="AG1287" s="82">
        <f>_xll.qlIndexFixing($X$21,$AB1287,TRUE,_xll.ohTrigger(trigger))</f>
        <v>2.0451895563193535E-2</v>
      </c>
      <c r="AH1287" s="43" t="e">
        <f>_xll.qlIndexFixing($X$6,$AB1287,TRUE,trigger)</f>
        <v>#NUM!</v>
      </c>
      <c r="AI1287" s="45" t="e">
        <f t="shared" si="53"/>
        <v>#NUM!</v>
      </c>
    </row>
    <row r="1288" spans="27:35" x14ac:dyDescent="0.2">
      <c r="AA1288" s="114" t="s">
        <v>87</v>
      </c>
      <c r="AB1288" s="40">
        <f>_xll.qlInterestRateIndexFixingDate($X$21,AC1288)</f>
        <v>48411</v>
      </c>
      <c r="AC1288" s="40">
        <f>_xll.qlCalendarAdvance(calendar,$AC1287,AA1288,,,trigger)</f>
        <v>48415</v>
      </c>
      <c r="AD1288" s="40">
        <f>_xll.qlInterestRateIndexMaturity($X$21,AC1288,)</f>
        <v>48599</v>
      </c>
      <c r="AE1288" s="43" t="e">
        <f>_xll.qlTenorBasisValue(TenorBasis6M,AC1288,_xll.ohTrigger(trigger,$X$36))</f>
        <v>#NUM!</v>
      </c>
      <c r="AF1288" s="82">
        <f t="shared" si="54"/>
        <v>2.0441235013230741E-2</v>
      </c>
      <c r="AG1288" s="82">
        <f>_xll.qlIndexFixing($X$21,$AB1288,TRUE,_xll.ohTrigger(trigger))</f>
        <v>2.0441235013230741E-2</v>
      </c>
      <c r="AH1288" s="43" t="e">
        <f>_xll.qlIndexFixing($X$6,$AB1288,TRUE,trigger)</f>
        <v>#NUM!</v>
      </c>
      <c r="AI1288" s="45" t="e">
        <f t="shared" si="53"/>
        <v>#NUM!</v>
      </c>
    </row>
    <row r="1289" spans="27:35" x14ac:dyDescent="0.2">
      <c r="AA1289" s="114" t="s">
        <v>87</v>
      </c>
      <c r="AB1289" s="40">
        <f>_xll.qlInterestRateIndexFixingDate($X$21,AC1289)</f>
        <v>48418</v>
      </c>
      <c r="AC1289" s="40">
        <f>_xll.qlCalendarAdvance(calendar,$AC1288,AA1289,,,trigger)</f>
        <v>48422</v>
      </c>
      <c r="AD1289" s="40">
        <f>_xll.qlInterestRateIndexMaturity($X$21,AC1289,)</f>
        <v>48606</v>
      </c>
      <c r="AE1289" s="43" t="e">
        <f>_xll.qlTenorBasisValue(TenorBasis6M,AC1289,_xll.ohTrigger(trigger,$X$36))</f>
        <v>#NUM!</v>
      </c>
      <c r="AF1289" s="82">
        <f t="shared" si="54"/>
        <v>2.043053096230946E-2</v>
      </c>
      <c r="AG1289" s="82">
        <f>_xll.qlIndexFixing($X$21,$AB1289,TRUE,_xll.ohTrigger(trigger))</f>
        <v>2.043053096230946E-2</v>
      </c>
      <c r="AH1289" s="43" t="e">
        <f>_xll.qlIndexFixing($X$6,$AB1289,TRUE,trigger)</f>
        <v>#NUM!</v>
      </c>
      <c r="AI1289" s="45" t="e">
        <f t="shared" si="53"/>
        <v>#NUM!</v>
      </c>
    </row>
    <row r="1290" spans="27:35" x14ac:dyDescent="0.2">
      <c r="AA1290" s="114" t="s">
        <v>87</v>
      </c>
      <c r="AB1290" s="40">
        <f>_xll.qlInterestRateIndexFixingDate($X$21,AC1290)</f>
        <v>48425</v>
      </c>
      <c r="AC1290" s="40">
        <f>_xll.qlCalendarAdvance(calendar,$AC1289,AA1290,,,trigger)</f>
        <v>48429</v>
      </c>
      <c r="AD1290" s="40">
        <f>_xll.qlInterestRateIndexMaturity($X$21,AC1290,)</f>
        <v>48613</v>
      </c>
      <c r="AE1290" s="43" t="e">
        <f>_xll.qlTenorBasisValue(TenorBasis6M,AC1290,_xll.ohTrigger(trigger,$X$36))</f>
        <v>#NUM!</v>
      </c>
      <c r="AF1290" s="82">
        <f t="shared" si="54"/>
        <v>2.0419783411135217E-2</v>
      </c>
      <c r="AG1290" s="82">
        <f>_xll.qlIndexFixing($X$21,$AB1290,TRUE,_xll.ohTrigger(trigger))</f>
        <v>2.0419783411135217E-2</v>
      </c>
      <c r="AH1290" s="43" t="e">
        <f>_xll.qlIndexFixing($X$6,$AB1290,TRUE,trigger)</f>
        <v>#NUM!</v>
      </c>
      <c r="AI1290" s="45" t="e">
        <f t="shared" si="53"/>
        <v>#NUM!</v>
      </c>
    </row>
    <row r="1291" spans="27:35" x14ac:dyDescent="0.2">
      <c r="AA1291" s="114" t="s">
        <v>87</v>
      </c>
      <c r="AB1291" s="40">
        <f>_xll.qlInterestRateIndexFixingDate($X$21,AC1291)</f>
        <v>48432</v>
      </c>
      <c r="AC1291" s="40">
        <f>_xll.qlCalendarAdvance(calendar,$AC1290,AA1291,,,trigger)</f>
        <v>48436</v>
      </c>
      <c r="AD1291" s="40">
        <f>_xll.qlInterestRateIndexMaturity($X$21,AC1291,)</f>
        <v>48620</v>
      </c>
      <c r="AE1291" s="43" t="e">
        <f>_xll.qlTenorBasisValue(TenorBasis6M,AC1291,_xll.ohTrigger(trigger,$X$36))</f>
        <v>#NUM!</v>
      </c>
      <c r="AF1291" s="82">
        <f t="shared" si="54"/>
        <v>2.0408992360419608E-2</v>
      </c>
      <c r="AG1291" s="82">
        <f>_xll.qlIndexFixing($X$21,$AB1291,TRUE,_xll.ohTrigger(trigger))</f>
        <v>2.0408992360419608E-2</v>
      </c>
      <c r="AH1291" s="43" t="e">
        <f>_xll.qlIndexFixing($X$6,$AB1291,TRUE,trigger)</f>
        <v>#NUM!</v>
      </c>
      <c r="AI1291" s="45" t="e">
        <f t="shared" si="53"/>
        <v>#NUM!</v>
      </c>
    </row>
    <row r="1292" spans="27:35" x14ac:dyDescent="0.2">
      <c r="AA1292" s="114" t="s">
        <v>87</v>
      </c>
      <c r="AB1292" s="40">
        <f>_xll.qlInterestRateIndexFixingDate($X$21,AC1292)</f>
        <v>48439</v>
      </c>
      <c r="AC1292" s="40">
        <f>_xll.qlCalendarAdvance(calendar,$AC1291,AA1292,,,trigger)</f>
        <v>48443</v>
      </c>
      <c r="AD1292" s="40">
        <f>_xll.qlInterestRateIndexMaturity($X$21,AC1292,)</f>
        <v>48627</v>
      </c>
      <c r="AE1292" s="43" t="e">
        <f>_xll.qlTenorBasisValue(TenorBasis6M,AC1292,_xll.ohTrigger(trigger,$X$36))</f>
        <v>#NUM!</v>
      </c>
      <c r="AF1292" s="82">
        <f t="shared" si="54"/>
        <v>2.0398157810874683E-2</v>
      </c>
      <c r="AG1292" s="82">
        <f>_xll.qlIndexFixing($X$21,$AB1292,TRUE,_xll.ohTrigger(trigger))</f>
        <v>2.0398157810874683E-2</v>
      </c>
      <c r="AH1292" s="43" t="e">
        <f>_xll.qlIndexFixing($X$6,$AB1292,TRUE,trigger)</f>
        <v>#NUM!</v>
      </c>
      <c r="AI1292" s="45" t="e">
        <f t="shared" si="53"/>
        <v>#NUM!</v>
      </c>
    </row>
    <row r="1293" spans="27:35" x14ac:dyDescent="0.2">
      <c r="AA1293" s="114" t="s">
        <v>87</v>
      </c>
      <c r="AB1293" s="40">
        <f>_xll.qlInterestRateIndexFixingDate($X$21,AC1293)</f>
        <v>48446</v>
      </c>
      <c r="AC1293" s="40">
        <f>_xll.qlCalendarAdvance(calendar,$AC1292,AA1293,,,trigger)</f>
        <v>48450</v>
      </c>
      <c r="AD1293" s="40">
        <f>_xll.qlInterestRateIndexMaturity($X$21,AC1293,)</f>
        <v>48634</v>
      </c>
      <c r="AE1293" s="43" t="e">
        <f>_xll.qlTenorBasisValue(TenorBasis6M,AC1293,_xll.ohTrigger(trigger,$X$36))</f>
        <v>#NUM!</v>
      </c>
      <c r="AF1293" s="82">
        <f t="shared" si="54"/>
        <v>2.0387279763217251E-2</v>
      </c>
      <c r="AG1293" s="82">
        <f>_xll.qlIndexFixing($X$21,$AB1293,TRUE,_xll.ohTrigger(trigger))</f>
        <v>2.0387279763217251E-2</v>
      </c>
      <c r="AH1293" s="43" t="e">
        <f>_xll.qlIndexFixing($X$6,$AB1293,TRUE,trigger)</f>
        <v>#NUM!</v>
      </c>
      <c r="AI1293" s="45" t="e">
        <f t="shared" si="53"/>
        <v>#NUM!</v>
      </c>
    </row>
    <row r="1294" spans="27:35" x14ac:dyDescent="0.2">
      <c r="AA1294" s="114" t="s">
        <v>87</v>
      </c>
      <c r="AB1294" s="40">
        <f>_xll.qlInterestRateIndexFixingDate($X$21,AC1294)</f>
        <v>48453</v>
      </c>
      <c r="AC1294" s="40">
        <f>_xll.qlCalendarAdvance(calendar,$AC1293,AA1294,,,trigger)</f>
        <v>48457</v>
      </c>
      <c r="AD1294" s="40">
        <f>_xll.qlInterestRateIndexMaturity($X$21,AC1294,)</f>
        <v>48638</v>
      </c>
      <c r="AE1294" s="43" t="e">
        <f>_xll.qlTenorBasisValue(TenorBasis6M,AC1294,_xll.ohTrigger(trigger,$X$36))</f>
        <v>#NUM!</v>
      </c>
      <c r="AF1294" s="82">
        <f t="shared" si="54"/>
        <v>2.0377018453899873E-2</v>
      </c>
      <c r="AG1294" s="82">
        <f>_xll.qlIndexFixing($X$21,$AB1294,TRUE,_xll.ohTrigger(trigger))</f>
        <v>2.0377018453899873E-2</v>
      </c>
      <c r="AH1294" s="43" t="e">
        <f>_xll.qlIndexFixing($X$6,$AB1294,TRUE,trigger)</f>
        <v>#NUM!</v>
      </c>
      <c r="AI1294" s="45" t="e">
        <f t="shared" si="53"/>
        <v>#NUM!</v>
      </c>
    </row>
    <row r="1295" spans="27:35" x14ac:dyDescent="0.2">
      <c r="AA1295" s="114" t="s">
        <v>87</v>
      </c>
      <c r="AB1295" s="40">
        <f>_xll.qlInterestRateIndexFixingDate($X$21,AC1295)</f>
        <v>48460</v>
      </c>
      <c r="AC1295" s="40">
        <f>_xll.qlCalendarAdvance(calendar,$AC1294,AA1295,,,trigger)</f>
        <v>48464</v>
      </c>
      <c r="AD1295" s="40">
        <f>_xll.qlInterestRateIndexMaturity($X$21,AC1295,)</f>
        <v>48645</v>
      </c>
      <c r="AE1295" s="43" t="e">
        <f>_xll.qlTenorBasisValue(TenorBasis6M,AC1295,_xll.ohTrigger(trigger,$X$36))</f>
        <v>#NUM!</v>
      </c>
      <c r="AF1295" s="82">
        <f t="shared" si="54"/>
        <v>2.0366064582862692E-2</v>
      </c>
      <c r="AG1295" s="82">
        <f>_xll.qlIndexFixing($X$21,$AB1295,TRUE,_xll.ohTrigger(trigger))</f>
        <v>2.0366064582862692E-2</v>
      </c>
      <c r="AH1295" s="43" t="e">
        <f>_xll.qlIndexFixing($X$6,$AB1295,TRUE,trigger)</f>
        <v>#NUM!</v>
      </c>
      <c r="AI1295" s="45" t="e">
        <f t="shared" si="53"/>
        <v>#NUM!</v>
      </c>
    </row>
    <row r="1296" spans="27:35" x14ac:dyDescent="0.2">
      <c r="AA1296" s="114" t="s">
        <v>87</v>
      </c>
      <c r="AB1296" s="40">
        <f>_xll.qlInterestRateIndexFixingDate($X$21,AC1296)</f>
        <v>48467</v>
      </c>
      <c r="AC1296" s="40">
        <f>_xll.qlCalendarAdvance(calendar,$AC1295,AA1296,,,trigger)</f>
        <v>48471</v>
      </c>
      <c r="AD1296" s="40">
        <f>_xll.qlInterestRateIndexMaturity($X$21,AC1296,)</f>
        <v>48652</v>
      </c>
      <c r="AE1296" s="43" t="e">
        <f>_xll.qlTenorBasisValue(TenorBasis6M,AC1296,_xll.ohTrigger(trigger,$X$36))</f>
        <v>#NUM!</v>
      </c>
      <c r="AF1296" s="82">
        <f t="shared" si="54"/>
        <v>2.0355067222071387E-2</v>
      </c>
      <c r="AG1296" s="82">
        <f>_xll.qlIndexFixing($X$21,$AB1296,TRUE,_xll.ohTrigger(trigger))</f>
        <v>2.0355067222071387E-2</v>
      </c>
      <c r="AH1296" s="43" t="e">
        <f>_xll.qlIndexFixing($X$6,$AB1296,TRUE,trigger)</f>
        <v>#NUM!</v>
      </c>
      <c r="AI1296" s="45" t="e">
        <f t="shared" si="53"/>
        <v>#NUM!</v>
      </c>
    </row>
    <row r="1297" spans="27:35" x14ac:dyDescent="0.2">
      <c r="AA1297" s="114" t="s">
        <v>87</v>
      </c>
      <c r="AB1297" s="40">
        <f>_xll.qlInterestRateIndexFixingDate($X$21,AC1297)</f>
        <v>48474</v>
      </c>
      <c r="AC1297" s="40">
        <f>_xll.qlCalendarAdvance(calendar,$AC1296,AA1297,,,trigger)</f>
        <v>48478</v>
      </c>
      <c r="AD1297" s="40">
        <f>_xll.qlInterestRateIndexMaturity($X$21,AC1297,)</f>
        <v>48659</v>
      </c>
      <c r="AE1297" s="43" t="e">
        <f>_xll.qlTenorBasisValue(TenorBasis6M,AC1297,_xll.ohTrigger(trigger,$X$36))</f>
        <v>#NUM!</v>
      </c>
      <c r="AF1297" s="82">
        <f t="shared" si="54"/>
        <v>2.034402637223965E-2</v>
      </c>
      <c r="AG1297" s="82">
        <f>_xll.qlIndexFixing($X$21,$AB1297,TRUE,_xll.ohTrigger(trigger))</f>
        <v>2.034402637223965E-2</v>
      </c>
      <c r="AH1297" s="43" t="e">
        <f>_xll.qlIndexFixing($X$6,$AB1297,TRUE,trigger)</f>
        <v>#NUM!</v>
      </c>
      <c r="AI1297" s="45" t="e">
        <f t="shared" si="53"/>
        <v>#NUM!</v>
      </c>
    </row>
    <row r="1298" spans="27:35" x14ac:dyDescent="0.2">
      <c r="AA1298" s="114" t="s">
        <v>87</v>
      </c>
      <c r="AB1298" s="40">
        <f>_xll.qlInterestRateIndexFixingDate($X$21,AC1298)</f>
        <v>48481</v>
      </c>
      <c r="AC1298" s="40">
        <f>_xll.qlCalendarAdvance(calendar,$AC1297,AA1298,,,trigger)</f>
        <v>48485</v>
      </c>
      <c r="AD1298" s="40">
        <f>_xll.qlInterestRateIndexMaturity($X$21,AC1298,)</f>
        <v>48666</v>
      </c>
      <c r="AE1298" s="43" t="e">
        <f>_xll.qlTenorBasisValue(TenorBasis6M,AC1298,_xll.ohTrigger(trigger,$X$36))</f>
        <v>#NUM!</v>
      </c>
      <c r="AF1298" s="82">
        <f t="shared" si="54"/>
        <v>2.0332942034085578E-2</v>
      </c>
      <c r="AG1298" s="82">
        <f>_xll.qlIndexFixing($X$21,$AB1298,TRUE,_xll.ohTrigger(trigger))</f>
        <v>2.0332942034085578E-2</v>
      </c>
      <c r="AH1298" s="43" t="e">
        <f>_xll.qlIndexFixing($X$6,$AB1298,TRUE,trigger)</f>
        <v>#NUM!</v>
      </c>
      <c r="AI1298" s="45" t="e">
        <f t="shared" si="53"/>
        <v>#NUM!</v>
      </c>
    </row>
    <row r="1299" spans="27:35" x14ac:dyDescent="0.2">
      <c r="AA1299" s="114" t="s">
        <v>87</v>
      </c>
      <c r="AB1299" s="40">
        <f>_xll.qlInterestRateIndexFixingDate($X$21,AC1299)</f>
        <v>48488</v>
      </c>
      <c r="AC1299" s="40">
        <f>_xll.qlCalendarAdvance(calendar,$AC1298,AA1299,,,trigger)</f>
        <v>48492</v>
      </c>
      <c r="AD1299" s="40">
        <f>_xll.qlInterestRateIndexMaturity($X$21,AC1299,)</f>
        <v>48674</v>
      </c>
      <c r="AE1299" s="43" t="e">
        <f>_xll.qlTenorBasisValue(TenorBasis6M,AC1299,_xll.ohTrigger(trigger,$X$36))</f>
        <v>#NUM!</v>
      </c>
      <c r="AF1299" s="82">
        <f t="shared" si="54"/>
        <v>2.0321575856866315E-2</v>
      </c>
      <c r="AG1299" s="82">
        <f>_xll.qlIndexFixing($X$21,$AB1299,TRUE,_xll.ohTrigger(trigger))</f>
        <v>2.0321575856866315E-2</v>
      </c>
      <c r="AH1299" s="43" t="e">
        <f>_xll.qlIndexFixing($X$6,$AB1299,TRUE,trigger)</f>
        <v>#NUM!</v>
      </c>
      <c r="AI1299" s="45" t="e">
        <f t="shared" si="53"/>
        <v>#NUM!</v>
      </c>
    </row>
    <row r="1300" spans="27:35" x14ac:dyDescent="0.2">
      <c r="AA1300" s="114" t="s">
        <v>87</v>
      </c>
      <c r="AB1300" s="40">
        <f>_xll.qlInterestRateIndexFixingDate($X$21,AC1300)</f>
        <v>48495</v>
      </c>
      <c r="AC1300" s="40">
        <f>_xll.qlCalendarAdvance(calendar,$AC1299,AA1300,,,trigger)</f>
        <v>48499</v>
      </c>
      <c r="AD1300" s="40">
        <f>_xll.qlInterestRateIndexMaturity($X$21,AC1300,)</f>
        <v>48681</v>
      </c>
      <c r="AE1300" s="43" t="e">
        <f>_xll.qlTenorBasisValue(TenorBasis6M,AC1300,_xll.ohTrigger(trigger,$X$36))</f>
        <v>#NUM!</v>
      </c>
      <c r="AF1300" s="82">
        <f t="shared" si="54"/>
        <v>2.0310400810718523E-2</v>
      </c>
      <c r="AG1300" s="82">
        <f>_xll.qlIndexFixing($X$21,$AB1300,TRUE,_xll.ohTrigger(trigger))</f>
        <v>2.0310400810718523E-2</v>
      </c>
      <c r="AH1300" s="43" t="e">
        <f>_xll.qlIndexFixing($X$6,$AB1300,TRUE,trigger)</f>
        <v>#NUM!</v>
      </c>
      <c r="AI1300" s="45" t="e">
        <f t="shared" si="53"/>
        <v>#NUM!</v>
      </c>
    </row>
    <row r="1301" spans="27:35" x14ac:dyDescent="0.2">
      <c r="AA1301" s="114" t="s">
        <v>87</v>
      </c>
      <c r="AB1301" s="40">
        <f>_xll.qlInterestRateIndexFixingDate($X$21,AC1301)</f>
        <v>48502</v>
      </c>
      <c r="AC1301" s="40">
        <f>_xll.qlCalendarAdvance(calendar,$AC1300,AA1301,,,trigger)</f>
        <v>48506</v>
      </c>
      <c r="AD1301" s="40">
        <f>_xll.qlInterestRateIndexMaturity($X$21,AC1301,)</f>
        <v>48688</v>
      </c>
      <c r="AE1301" s="43" t="e">
        <f>_xll.qlTenorBasisValue(TenorBasis6M,AC1301,_xll.ohTrigger(trigger,$X$36))</f>
        <v>#NUM!</v>
      </c>
      <c r="AF1301" s="82">
        <f t="shared" si="54"/>
        <v>2.0299182276373076E-2</v>
      </c>
      <c r="AG1301" s="82">
        <f>_xll.qlIndexFixing($X$21,$AB1301,TRUE,_xll.ohTrigger(trigger))</f>
        <v>2.0299182276373076E-2</v>
      </c>
      <c r="AH1301" s="43" t="e">
        <f>_xll.qlIndexFixing($X$6,$AB1301,TRUE,trigger)</f>
        <v>#NUM!</v>
      </c>
      <c r="AI1301" s="45" t="e">
        <f t="shared" si="53"/>
        <v>#NUM!</v>
      </c>
    </row>
    <row r="1302" spans="27:35" x14ac:dyDescent="0.2">
      <c r="AA1302" s="114" t="s">
        <v>87</v>
      </c>
      <c r="AB1302" s="40">
        <f>_xll.qlInterestRateIndexFixingDate($X$21,AC1302)</f>
        <v>48509</v>
      </c>
      <c r="AC1302" s="40">
        <f>_xll.qlCalendarAdvance(calendar,$AC1301,AA1302,,,trigger)</f>
        <v>48513</v>
      </c>
      <c r="AD1302" s="40">
        <f>_xll.qlInterestRateIndexMaturity($X$21,AC1302,)</f>
        <v>48695</v>
      </c>
      <c r="AE1302" s="43" t="e">
        <f>_xll.qlTenorBasisValue(TenorBasis6M,AC1302,_xll.ohTrigger(trigger,$X$36))</f>
        <v>#NUM!</v>
      </c>
      <c r="AF1302" s="82">
        <f t="shared" si="54"/>
        <v>2.0287920254565207E-2</v>
      </c>
      <c r="AG1302" s="82">
        <f>_xll.qlIndexFixing($X$21,$AB1302,TRUE,_xll.ohTrigger(trigger))</f>
        <v>2.0287920254565207E-2</v>
      </c>
      <c r="AH1302" s="43" t="e">
        <f>_xll.qlIndexFixing($X$6,$AB1302,TRUE,trigger)</f>
        <v>#NUM!</v>
      </c>
      <c r="AI1302" s="45" t="e">
        <f t="shared" si="53"/>
        <v>#NUM!</v>
      </c>
    </row>
    <row r="1303" spans="27:35" x14ac:dyDescent="0.2">
      <c r="AA1303" s="114" t="s">
        <v>87</v>
      </c>
      <c r="AB1303" s="40">
        <f>_xll.qlInterestRateIndexFixingDate($X$21,AC1303)</f>
        <v>48516</v>
      </c>
      <c r="AC1303" s="40">
        <f>_xll.qlCalendarAdvance(calendar,$AC1302,AA1303,,,trigger)</f>
        <v>48520</v>
      </c>
      <c r="AD1303" s="40">
        <f>_xll.qlInterestRateIndexMaturity($X$21,AC1303,)</f>
        <v>48701</v>
      </c>
      <c r="AE1303" s="43" t="e">
        <f>_xll.qlTenorBasisValue(TenorBasis6M,AC1303,_xll.ohTrigger(trigger,$X$36))</f>
        <v>#NUM!</v>
      </c>
      <c r="AF1303" s="82">
        <f t="shared" si="54"/>
        <v>2.0276868043794295E-2</v>
      </c>
      <c r="AG1303" s="82">
        <f>_xll.qlIndexFixing($X$21,$AB1303,TRUE,_xll.ohTrigger(trigger))</f>
        <v>2.0276868043794295E-2</v>
      </c>
      <c r="AH1303" s="43" t="e">
        <f>_xll.qlIndexFixing($X$6,$AB1303,TRUE,trigger)</f>
        <v>#NUM!</v>
      </c>
      <c r="AI1303" s="45" t="e">
        <f t="shared" si="53"/>
        <v>#NUM!</v>
      </c>
    </row>
    <row r="1304" spans="27:35" x14ac:dyDescent="0.2">
      <c r="AA1304" s="114" t="s">
        <v>87</v>
      </c>
      <c r="AB1304" s="40">
        <f>_xll.qlInterestRateIndexFixingDate($X$21,AC1304)</f>
        <v>48523</v>
      </c>
      <c r="AC1304" s="40">
        <f>_xll.qlCalendarAdvance(calendar,$AC1303,AA1304,,,trigger)</f>
        <v>48527</v>
      </c>
      <c r="AD1304" s="40">
        <f>_xll.qlInterestRateIndexMaturity($X$21,AC1304,)</f>
        <v>48708</v>
      </c>
      <c r="AE1304" s="43" t="e">
        <f>_xll.qlTenorBasisValue(TenorBasis6M,AC1304,_xll.ohTrigger(trigger,$X$36))</f>
        <v>#NUM!</v>
      </c>
      <c r="AF1304" s="82">
        <f t="shared" si="54"/>
        <v>2.0265522790932924E-2</v>
      </c>
      <c r="AG1304" s="82">
        <f>_xll.qlIndexFixing($X$21,$AB1304,TRUE,_xll.ohTrigger(trigger))</f>
        <v>2.0265522790932924E-2</v>
      </c>
      <c r="AH1304" s="43" t="e">
        <f>_xll.qlIndexFixing($X$6,$AB1304,TRUE,trigger)</f>
        <v>#NUM!</v>
      </c>
      <c r="AI1304" s="45" t="e">
        <f t="shared" si="53"/>
        <v>#NUM!</v>
      </c>
    </row>
    <row r="1305" spans="27:35" x14ac:dyDescent="0.2">
      <c r="AA1305" s="114" t="s">
        <v>87</v>
      </c>
      <c r="AB1305" s="40">
        <f>_xll.qlInterestRateIndexFixingDate($X$21,AC1305)</f>
        <v>48530</v>
      </c>
      <c r="AC1305" s="40">
        <f>_xll.qlCalendarAdvance(calendar,$AC1304,AA1305,,,trigger)</f>
        <v>48534</v>
      </c>
      <c r="AD1305" s="40">
        <f>_xll.qlInterestRateIndexMaturity($X$21,AC1305,)</f>
        <v>48715</v>
      </c>
      <c r="AE1305" s="43" t="e">
        <f>_xll.qlTenorBasisValue(TenorBasis6M,AC1305,_xll.ohTrigger(trigger,$X$36))</f>
        <v>#NUM!</v>
      </c>
      <c r="AF1305" s="82">
        <f t="shared" si="54"/>
        <v>2.0254134054851877E-2</v>
      </c>
      <c r="AG1305" s="82">
        <f>_xll.qlIndexFixing($X$21,$AB1305,TRUE,_xll.ohTrigger(trigger))</f>
        <v>2.0254134054851877E-2</v>
      </c>
      <c r="AH1305" s="43" t="e">
        <f>_xll.qlIndexFixing($X$6,$AB1305,TRUE,trigger)</f>
        <v>#NUM!</v>
      </c>
      <c r="AI1305" s="45" t="e">
        <f t="shared" si="53"/>
        <v>#NUM!</v>
      </c>
    </row>
    <row r="1306" spans="27:35" x14ac:dyDescent="0.2">
      <c r="AA1306" s="114" t="s">
        <v>87</v>
      </c>
      <c r="AB1306" s="40">
        <f>_xll.qlInterestRateIndexFixingDate($X$21,AC1306)</f>
        <v>48537</v>
      </c>
      <c r="AC1306" s="40">
        <f>_xll.qlCalendarAdvance(calendar,$AC1305,AA1306,,,trigger)</f>
        <v>48541</v>
      </c>
      <c r="AD1306" s="40">
        <f>_xll.qlInterestRateIndexMaturity($X$21,AC1306,)</f>
        <v>48722</v>
      </c>
      <c r="AE1306" s="43" t="e">
        <f>_xll.qlTenorBasisValue(TenorBasis6M,AC1306,_xll.ohTrigger(trigger,$X$36))</f>
        <v>#NUM!</v>
      </c>
      <c r="AF1306" s="82">
        <f t="shared" si="54"/>
        <v>2.0242701836290893E-2</v>
      </c>
      <c r="AG1306" s="82">
        <f>_xll.qlIndexFixing($X$21,$AB1306,TRUE,_xll.ohTrigger(trigger))</f>
        <v>2.0242701836290893E-2</v>
      </c>
      <c r="AH1306" s="43" t="e">
        <f>_xll.qlIndexFixing($X$6,$AB1306,TRUE,trigger)</f>
        <v>#NUM!</v>
      </c>
      <c r="AI1306" s="45" t="e">
        <f t="shared" si="53"/>
        <v>#NUM!</v>
      </c>
    </row>
    <row r="1307" spans="27:35" x14ac:dyDescent="0.2">
      <c r="AA1307" s="114" t="s">
        <v>87</v>
      </c>
      <c r="AB1307" s="40">
        <f>_xll.qlInterestRateIndexFixingDate($X$21,AC1307)</f>
        <v>48544</v>
      </c>
      <c r="AC1307" s="40">
        <f>_xll.qlCalendarAdvance(calendar,$AC1306,AA1307,,,trigger)</f>
        <v>48548</v>
      </c>
      <c r="AD1307" s="40">
        <f>_xll.qlInterestRateIndexMaturity($X$21,AC1307,)</f>
        <v>48730</v>
      </c>
      <c r="AE1307" s="43" t="e">
        <f>_xll.qlTenorBasisValue(TenorBasis6M,AC1307,_xll.ohTrigger(trigger,$X$36))</f>
        <v>#NUM!</v>
      </c>
      <c r="AF1307" s="82">
        <f t="shared" si="54"/>
        <v>2.023095785942907E-2</v>
      </c>
      <c r="AG1307" s="82">
        <f>_xll.qlIndexFixing($X$21,$AB1307,TRUE,_xll.ohTrigger(trigger))</f>
        <v>2.023095785942907E-2</v>
      </c>
      <c r="AH1307" s="43" t="e">
        <f>_xll.qlIndexFixing($X$6,$AB1307,TRUE,trigger)</f>
        <v>#NUM!</v>
      </c>
      <c r="AI1307" s="45" t="e">
        <f t="shared" si="53"/>
        <v>#NUM!</v>
      </c>
    </row>
    <row r="1308" spans="27:35" x14ac:dyDescent="0.2">
      <c r="AA1308" s="114" t="s">
        <v>87</v>
      </c>
      <c r="AB1308" s="40">
        <f>_xll.qlInterestRateIndexFixingDate($X$21,AC1308)</f>
        <v>48551</v>
      </c>
      <c r="AC1308" s="40">
        <f>_xll.qlCalendarAdvance(calendar,$AC1307,AA1308,,,trigger)</f>
        <v>48555</v>
      </c>
      <c r="AD1308" s="40">
        <f>_xll.qlInterestRateIndexMaturity($X$21,AC1308,)</f>
        <v>48737</v>
      </c>
      <c r="AE1308" s="43" t="e">
        <f>_xll.qlTenorBasisValue(TenorBasis6M,AC1308,_xll.ohTrigger(trigger,$X$36))</f>
        <v>#NUM!</v>
      </c>
      <c r="AF1308" s="82">
        <f t="shared" si="54"/>
        <v>2.0219434928393353E-2</v>
      </c>
      <c r="AG1308" s="82">
        <f>_xll.qlIndexFixing($X$21,$AB1308,TRUE,_xll.ohTrigger(trigger))</f>
        <v>2.0219434928393353E-2</v>
      </c>
      <c r="AH1308" s="43" t="e">
        <f>_xll.qlIndexFixing($X$6,$AB1308,TRUE,trigger)</f>
        <v>#NUM!</v>
      </c>
      <c r="AI1308" s="45" t="e">
        <f t="shared" si="53"/>
        <v>#NUM!</v>
      </c>
    </row>
    <row r="1309" spans="27:35" x14ac:dyDescent="0.2">
      <c r="AA1309" s="114" t="s">
        <v>87</v>
      </c>
      <c r="AB1309" s="40">
        <f>_xll.qlInterestRateIndexFixingDate($X$21,AC1309)</f>
        <v>48558</v>
      </c>
      <c r="AC1309" s="40">
        <f>_xll.qlCalendarAdvance(calendar,$AC1308,AA1309,,,trigger)</f>
        <v>48562</v>
      </c>
      <c r="AD1309" s="40">
        <f>_xll.qlInterestRateIndexMaturity($X$21,AC1309,)</f>
        <v>48744</v>
      </c>
      <c r="AE1309" s="43" t="e">
        <f>_xll.qlTenorBasisValue(TenorBasis6M,AC1309,_xll.ohTrigger(trigger,$X$36))</f>
        <v>#NUM!</v>
      </c>
      <c r="AF1309" s="82">
        <f t="shared" si="54"/>
        <v>2.0207868515106864E-2</v>
      </c>
      <c r="AG1309" s="82">
        <f>_xll.qlIndexFixing($X$21,$AB1309,TRUE,_xll.ohTrigger(trigger))</f>
        <v>2.0207868515106864E-2</v>
      </c>
      <c r="AH1309" s="43" t="e">
        <f>_xll.qlIndexFixing($X$6,$AB1309,TRUE,trigger)</f>
        <v>#NUM!</v>
      </c>
      <c r="AI1309" s="45" t="e">
        <f t="shared" si="53"/>
        <v>#NUM!</v>
      </c>
    </row>
    <row r="1310" spans="27:35" x14ac:dyDescent="0.2">
      <c r="AA1310" s="114" t="s">
        <v>87</v>
      </c>
      <c r="AB1310" s="40">
        <f>_xll.qlInterestRateIndexFixingDate($X$21,AC1310)</f>
        <v>48565</v>
      </c>
      <c r="AC1310" s="40">
        <f>_xll.qlCalendarAdvance(calendar,$AC1309,AA1310,,,trigger)</f>
        <v>48569</v>
      </c>
      <c r="AD1310" s="40">
        <f>_xll.qlInterestRateIndexMaturity($X$21,AC1310,)</f>
        <v>48751</v>
      </c>
      <c r="AE1310" s="43" t="e">
        <f>_xll.qlTenorBasisValue(TenorBasis6M,AC1310,_xll.ohTrigger(trigger,$X$36))</f>
        <v>#NUM!</v>
      </c>
      <c r="AF1310" s="82">
        <f t="shared" si="54"/>
        <v>2.0196258620323735E-2</v>
      </c>
      <c r="AG1310" s="82">
        <f>_xll.qlIndexFixing($X$21,$AB1310,TRUE,_xll.ohTrigger(trigger))</f>
        <v>2.0196258620323735E-2</v>
      </c>
      <c r="AH1310" s="43" t="e">
        <f>_xll.qlIndexFixing($X$6,$AB1310,TRUE,trigger)</f>
        <v>#NUM!</v>
      </c>
      <c r="AI1310" s="45" t="e">
        <f t="shared" si="53"/>
        <v>#NUM!</v>
      </c>
    </row>
    <row r="1311" spans="27:35" x14ac:dyDescent="0.2">
      <c r="AA1311" s="114" t="s">
        <v>87</v>
      </c>
      <c r="AB1311" s="40">
        <f>_xll.qlInterestRateIndexFixingDate($X$21,AC1311)</f>
        <v>48572</v>
      </c>
      <c r="AC1311" s="40">
        <f>_xll.qlCalendarAdvance(calendar,$AC1310,AA1311,,,trigger)</f>
        <v>48576</v>
      </c>
      <c r="AD1311" s="40">
        <f>_xll.qlInterestRateIndexMaturity($X$21,AC1311,)</f>
        <v>48758</v>
      </c>
      <c r="AE1311" s="43" t="e">
        <f>_xll.qlTenorBasisValue(TenorBasis6M,AC1311,_xll.ohTrigger(trigger,$X$36))</f>
        <v>#NUM!</v>
      </c>
      <c r="AF1311" s="82">
        <f t="shared" si="54"/>
        <v>2.0184605244802471E-2</v>
      </c>
      <c r="AG1311" s="82">
        <f>_xll.qlIndexFixing($X$21,$AB1311,TRUE,_xll.ohTrigger(trigger))</f>
        <v>2.0184605244802471E-2</v>
      </c>
      <c r="AH1311" s="43" t="e">
        <f>_xll.qlIndexFixing($X$6,$AB1311,TRUE,trigger)</f>
        <v>#NUM!</v>
      </c>
      <c r="AI1311" s="45" t="e">
        <f t="shared" si="53"/>
        <v>#NUM!</v>
      </c>
    </row>
    <row r="1312" spans="27:35" x14ac:dyDescent="0.2">
      <c r="AA1312" s="114" t="s">
        <v>87</v>
      </c>
      <c r="AB1312" s="40">
        <f>_xll.qlInterestRateIndexFixingDate($X$21,AC1312)</f>
        <v>48579</v>
      </c>
      <c r="AC1312" s="40">
        <f>_xll.qlCalendarAdvance(calendar,$AC1311,AA1312,,,trigger)</f>
        <v>48583</v>
      </c>
      <c r="AD1312" s="40">
        <f>_xll.qlInterestRateIndexMaturity($X$21,AC1312,)</f>
        <v>48764</v>
      </c>
      <c r="AE1312" s="43" t="e">
        <f>_xll.qlTenorBasisValue(TenorBasis6M,AC1312,_xll.ohTrigger(trigger,$X$36))</f>
        <v>#NUM!</v>
      </c>
      <c r="AF1312" s="82">
        <f t="shared" si="54"/>
        <v>2.0173195434644027E-2</v>
      </c>
      <c r="AG1312" s="82">
        <f>_xll.qlIndexFixing($X$21,$AB1312,TRUE,_xll.ohTrigger(trigger))</f>
        <v>2.0173195434644027E-2</v>
      </c>
      <c r="AH1312" s="43" t="e">
        <f>_xll.qlIndexFixing($X$6,$AB1312,TRUE,trigger)</f>
        <v>#NUM!</v>
      </c>
      <c r="AI1312" s="45" t="e">
        <f t="shared" si="53"/>
        <v>#NUM!</v>
      </c>
    </row>
    <row r="1313" spans="27:35" x14ac:dyDescent="0.2">
      <c r="AA1313" s="114" t="s">
        <v>87</v>
      </c>
      <c r="AB1313" s="40">
        <f>_xll.qlInterestRateIndexFixingDate($X$21,AC1313)</f>
        <v>48586</v>
      </c>
      <c r="AC1313" s="40">
        <f>_xll.qlCalendarAdvance(calendar,$AC1312,AA1313,,,trigger)</f>
        <v>48590</v>
      </c>
      <c r="AD1313" s="40">
        <f>_xll.qlInterestRateIndexMaturity($X$21,AC1313,)</f>
        <v>48771</v>
      </c>
      <c r="AE1313" s="43" t="e">
        <f>_xll.qlTenorBasisValue(TenorBasis6M,AC1313,_xll.ohTrigger(trigger,$X$36))</f>
        <v>#NUM!</v>
      </c>
      <c r="AF1313" s="82">
        <f t="shared" si="54"/>
        <v>2.0161458859683068E-2</v>
      </c>
      <c r="AG1313" s="82">
        <f>_xll.qlIndexFixing($X$21,$AB1313,TRUE,_xll.ohTrigger(trigger))</f>
        <v>2.0161458859683068E-2</v>
      </c>
      <c r="AH1313" s="43" t="e">
        <f>_xll.qlIndexFixing($X$6,$AB1313,TRUE,trigger)</f>
        <v>#NUM!</v>
      </c>
      <c r="AI1313" s="45" t="e">
        <f t="shared" si="53"/>
        <v>#NUM!</v>
      </c>
    </row>
    <row r="1314" spans="27:35" x14ac:dyDescent="0.2">
      <c r="AA1314" s="114" t="s">
        <v>87</v>
      </c>
      <c r="AB1314" s="40">
        <f>_xll.qlInterestRateIndexFixingDate($X$21,AC1314)</f>
        <v>48593</v>
      </c>
      <c r="AC1314" s="40">
        <f>_xll.qlCalendarAdvance(calendar,$AC1313,AA1314,,,trigger)</f>
        <v>48597</v>
      </c>
      <c r="AD1314" s="40">
        <f>_xll.qlInterestRateIndexMaturity($X$21,AC1314,)</f>
        <v>48778</v>
      </c>
      <c r="AE1314" s="43" t="e">
        <f>_xll.qlTenorBasisValue(TenorBasis6M,AC1314,_xll.ohTrigger(trigger,$X$36))</f>
        <v>#NUM!</v>
      </c>
      <c r="AF1314" s="82">
        <f t="shared" si="54"/>
        <v>2.0149678808264761E-2</v>
      </c>
      <c r="AG1314" s="82">
        <f>_xll.qlIndexFixing($X$21,$AB1314,TRUE,_xll.ohTrigger(trigger))</f>
        <v>2.0149678808264761E-2</v>
      </c>
      <c r="AH1314" s="43" t="e">
        <f>_xll.qlIndexFixing($X$6,$AB1314,TRUE,trigger)</f>
        <v>#NUM!</v>
      </c>
      <c r="AI1314" s="45" t="e">
        <f t="shared" si="53"/>
        <v>#NUM!</v>
      </c>
    </row>
    <row r="1315" spans="27:35" x14ac:dyDescent="0.2">
      <c r="AA1315" s="114" t="s">
        <v>87</v>
      </c>
      <c r="AB1315" s="40">
        <f>_xll.qlInterestRateIndexFixingDate($X$21,AC1315)</f>
        <v>48600</v>
      </c>
      <c r="AC1315" s="40">
        <f>_xll.qlCalendarAdvance(calendar,$AC1314,AA1315,,,trigger)</f>
        <v>48604</v>
      </c>
      <c r="AD1315" s="40">
        <f>_xll.qlInterestRateIndexMaturity($X$21,AC1315,)</f>
        <v>48785</v>
      </c>
      <c r="AE1315" s="43" t="e">
        <f>_xll.qlTenorBasisValue(TenorBasis6M,AC1315,_xll.ohTrigger(trigger,$X$36))</f>
        <v>#NUM!</v>
      </c>
      <c r="AF1315" s="82">
        <f t="shared" si="54"/>
        <v>2.0137855281154454E-2</v>
      </c>
      <c r="AG1315" s="82">
        <f>_xll.qlIndexFixing($X$21,$AB1315,TRUE,_xll.ohTrigger(trigger))</f>
        <v>2.0137855281154454E-2</v>
      </c>
      <c r="AH1315" s="43" t="e">
        <f>_xll.qlIndexFixing($X$6,$AB1315,TRUE,trigger)</f>
        <v>#NUM!</v>
      </c>
      <c r="AI1315" s="45" t="e">
        <f t="shared" si="53"/>
        <v>#NUM!</v>
      </c>
    </row>
    <row r="1316" spans="27:35" x14ac:dyDescent="0.2">
      <c r="AA1316" s="114" t="s">
        <v>87</v>
      </c>
      <c r="AB1316" s="40">
        <f>_xll.qlInterestRateIndexFixingDate($X$21,AC1316)</f>
        <v>48607</v>
      </c>
      <c r="AC1316" s="40">
        <f>_xll.qlCalendarAdvance(calendar,$AC1315,AA1316,,,trigger)</f>
        <v>48611</v>
      </c>
      <c r="AD1316" s="40">
        <f>_xll.qlInterestRateIndexMaturity($X$21,AC1316,)</f>
        <v>48792</v>
      </c>
      <c r="AE1316" s="43" t="e">
        <f>_xll.qlTenorBasisValue(TenorBasis6M,AC1316,_xll.ohTrigger(trigger,$X$36))</f>
        <v>#NUM!</v>
      </c>
      <c r="AF1316" s="82">
        <f t="shared" si="54"/>
        <v>2.012598827912104E-2</v>
      </c>
      <c r="AG1316" s="82">
        <f>_xll.qlIndexFixing($X$21,$AB1316,TRUE,_xll.ohTrigger(trigger))</f>
        <v>2.012598827912104E-2</v>
      </c>
      <c r="AH1316" s="43" t="e">
        <f>_xll.qlIndexFixing($X$6,$AB1316,TRUE,trigger)</f>
        <v>#NUM!</v>
      </c>
      <c r="AI1316" s="45" t="e">
        <f t="shared" si="53"/>
        <v>#NUM!</v>
      </c>
    </row>
    <row r="1317" spans="27:35" x14ac:dyDescent="0.2">
      <c r="AA1317" s="114" t="s">
        <v>87</v>
      </c>
      <c r="AB1317" s="40">
        <f>_xll.qlInterestRateIndexFixingDate($X$21,AC1317)</f>
        <v>48614</v>
      </c>
      <c r="AC1317" s="40">
        <f>_xll.qlCalendarAdvance(calendar,$AC1316,AA1317,,,trigger)</f>
        <v>48618</v>
      </c>
      <c r="AD1317" s="40">
        <f>_xll.qlInterestRateIndexMaturity($X$21,AC1317,)</f>
        <v>48799</v>
      </c>
      <c r="AE1317" s="43" t="e">
        <f>_xll.qlTenorBasisValue(TenorBasis6M,AC1317,_xll.ohTrigger(trigger,$X$36))</f>
        <v>#NUM!</v>
      </c>
      <c r="AF1317" s="82">
        <f t="shared" si="54"/>
        <v>2.011407780293473E-2</v>
      </c>
      <c r="AG1317" s="82">
        <f>_xll.qlIndexFixing($X$21,$AB1317,TRUE,_xll.ohTrigger(trigger))</f>
        <v>2.011407780293473E-2</v>
      </c>
      <c r="AH1317" s="43" t="e">
        <f>_xll.qlIndexFixing($X$6,$AB1317,TRUE,trigger)</f>
        <v>#NUM!</v>
      </c>
      <c r="AI1317" s="45" t="e">
        <f t="shared" si="53"/>
        <v>#NUM!</v>
      </c>
    </row>
    <row r="1318" spans="27:35" x14ac:dyDescent="0.2">
      <c r="AA1318" s="114" t="s">
        <v>87</v>
      </c>
      <c r="AB1318" s="40">
        <f>_xll.qlInterestRateIndexFixingDate($X$21,AC1318)</f>
        <v>48621</v>
      </c>
      <c r="AC1318" s="40">
        <f>_xll.qlCalendarAdvance(calendar,$AC1317,AA1318,,,trigger)</f>
        <v>48625</v>
      </c>
      <c r="AD1318" s="40">
        <f>_xll.qlInterestRateIndexMaturity($X$21,AC1318,)</f>
        <v>48806</v>
      </c>
      <c r="AE1318" s="43" t="e">
        <f>_xll.qlTenorBasisValue(TenorBasis6M,AC1318,_xll.ohTrigger(trigger,$X$36))</f>
        <v>#NUM!</v>
      </c>
      <c r="AF1318" s="82">
        <f t="shared" si="54"/>
        <v>2.0102123853371477E-2</v>
      </c>
      <c r="AG1318" s="82">
        <f>_xll.qlIndexFixing($X$21,$AB1318,TRUE,_xll.ohTrigger(trigger))</f>
        <v>2.0102123853371477E-2</v>
      </c>
      <c r="AH1318" s="43" t="e">
        <f>_xll.qlIndexFixing($X$6,$AB1318,TRUE,trigger)</f>
        <v>#NUM!</v>
      </c>
      <c r="AI1318" s="45" t="e">
        <f t="shared" si="53"/>
        <v>#NUM!</v>
      </c>
    </row>
    <row r="1319" spans="27:35" x14ac:dyDescent="0.2">
      <c r="AA1319" s="114" t="s">
        <v>87</v>
      </c>
      <c r="AB1319" s="40">
        <f>_xll.qlInterestRateIndexFixingDate($X$21,AC1319)</f>
        <v>48628</v>
      </c>
      <c r="AC1319" s="40">
        <f>_xll.qlCalendarAdvance(calendar,$AC1318,AA1319,,,trigger)</f>
        <v>48632</v>
      </c>
      <c r="AD1319" s="40">
        <f>_xll.qlInterestRateIndexMaturity($X$21,AC1319,)</f>
        <v>48813</v>
      </c>
      <c r="AE1319" s="43" t="e">
        <f>_xll.qlTenorBasisValue(TenorBasis6M,AC1319,_xll.ohTrigger(trigger,$X$36))</f>
        <v>#NUM!</v>
      </c>
      <c r="AF1319" s="82">
        <f t="shared" si="54"/>
        <v>2.0090126431205467E-2</v>
      </c>
      <c r="AG1319" s="82">
        <f>_xll.qlIndexFixing($X$21,$AB1319,TRUE,_xll.ohTrigger(trigger))</f>
        <v>2.0090126431205467E-2</v>
      </c>
      <c r="AH1319" s="43" t="e">
        <f>_xll.qlIndexFixing($X$6,$AB1319,TRUE,trigger)</f>
        <v>#NUM!</v>
      </c>
      <c r="AI1319" s="45" t="e">
        <f t="shared" si="53"/>
        <v>#NUM!</v>
      </c>
    </row>
    <row r="1320" spans="27:35" x14ac:dyDescent="0.2">
      <c r="AA1320" s="114" t="s">
        <v>87</v>
      </c>
      <c r="AB1320" s="40">
        <f>_xll.qlInterestRateIndexFixingDate($X$21,AC1320)</f>
        <v>48635</v>
      </c>
      <c r="AC1320" s="40">
        <f>_xll.qlCalendarAdvance(calendar,$AC1319,AA1320,,,trigger)</f>
        <v>48639</v>
      </c>
      <c r="AD1320" s="40">
        <f>_xll.qlInterestRateIndexMaturity($X$21,AC1320,)</f>
        <v>48823</v>
      </c>
      <c r="AE1320" s="43" t="e">
        <f>_xll.qlTenorBasisValue(TenorBasis6M,AC1320,_xll.ohTrigger(trigger,$X$36))</f>
        <v>#NUM!</v>
      </c>
      <c r="AF1320" s="82">
        <f t="shared" si="54"/>
        <v>2.0077132884018849E-2</v>
      </c>
      <c r="AG1320" s="82">
        <f>_xll.qlIndexFixing($X$21,$AB1320,TRUE,_xll.ohTrigger(trigger))</f>
        <v>2.0077132884018849E-2</v>
      </c>
      <c r="AH1320" s="43" t="e">
        <f>_xll.qlIndexFixing($X$6,$AB1320,TRUE,trigger)</f>
        <v>#NUM!</v>
      </c>
      <c r="AI1320" s="45" t="e">
        <f t="shared" si="53"/>
        <v>#NUM!</v>
      </c>
    </row>
    <row r="1321" spans="27:35" x14ac:dyDescent="0.2">
      <c r="AA1321" s="114" t="s">
        <v>87</v>
      </c>
      <c r="AB1321" s="40">
        <f>_xll.qlInterestRateIndexFixingDate($X$21,AC1321)</f>
        <v>48642</v>
      </c>
      <c r="AC1321" s="40">
        <f>_xll.qlCalendarAdvance(calendar,$AC1320,AA1321,,,trigger)</f>
        <v>48646</v>
      </c>
      <c r="AD1321" s="40">
        <f>_xll.qlInterestRateIndexMaturity($X$21,AC1321,)</f>
        <v>48830</v>
      </c>
      <c r="AE1321" s="43" t="e">
        <f>_xll.qlTenorBasisValue(TenorBasis6M,AC1321,_xll.ohTrigger(trigger,$X$36))</f>
        <v>#NUM!</v>
      </c>
      <c r="AF1321" s="82">
        <f t="shared" si="54"/>
        <v>2.0065037191476065E-2</v>
      </c>
      <c r="AG1321" s="82">
        <f>_xll.qlIndexFixing($X$21,$AB1321,TRUE,_xll.ohTrigger(trigger))</f>
        <v>2.0065037191476065E-2</v>
      </c>
      <c r="AH1321" s="43" t="e">
        <f>_xll.qlIndexFixing($X$6,$AB1321,TRUE,trigger)</f>
        <v>#NUM!</v>
      </c>
      <c r="AI1321" s="45" t="e">
        <f t="shared" si="53"/>
        <v>#NUM!</v>
      </c>
    </row>
    <row r="1322" spans="27:35" x14ac:dyDescent="0.2">
      <c r="AA1322" s="114" t="s">
        <v>87</v>
      </c>
      <c r="AB1322" s="40">
        <f>_xll.qlInterestRateIndexFixingDate($X$21,AC1322)</f>
        <v>48649</v>
      </c>
      <c r="AC1322" s="40">
        <f>_xll.qlCalendarAdvance(calendar,$AC1321,AA1322,,,trigger)</f>
        <v>48653</v>
      </c>
      <c r="AD1322" s="40">
        <f>_xll.qlInterestRateIndexMaturity($X$21,AC1322,)</f>
        <v>48837</v>
      </c>
      <c r="AE1322" s="43" t="e">
        <f>_xll.qlTenorBasisValue(TenorBasis6M,AC1322,_xll.ohTrigger(trigger,$X$36))</f>
        <v>#NUM!</v>
      </c>
      <c r="AF1322" s="82">
        <f t="shared" si="54"/>
        <v>2.0052898022827954E-2</v>
      </c>
      <c r="AG1322" s="82">
        <f>_xll.qlIndexFixing($X$21,$AB1322,TRUE,_xll.ohTrigger(trigger))</f>
        <v>2.0052898022827954E-2</v>
      </c>
      <c r="AH1322" s="43" t="e">
        <f>_xll.qlIndexFixing($X$6,$AB1322,TRUE,trigger)</f>
        <v>#NUM!</v>
      </c>
      <c r="AI1322" s="45" t="e">
        <f t="shared" ref="AI1322:AI1385" si="55">(AG1322-AH1322)*10000</f>
        <v>#NUM!</v>
      </c>
    </row>
    <row r="1323" spans="27:35" x14ac:dyDescent="0.2">
      <c r="AA1323" s="114" t="s">
        <v>87</v>
      </c>
      <c r="AB1323" s="40">
        <f>_xll.qlInterestRateIndexFixingDate($X$21,AC1323)</f>
        <v>48656</v>
      </c>
      <c r="AC1323" s="40">
        <f>_xll.qlCalendarAdvance(calendar,$AC1322,AA1323,,,trigger)</f>
        <v>48660</v>
      </c>
      <c r="AD1323" s="40">
        <f>_xll.qlInterestRateIndexMaturity($X$21,AC1323,)</f>
        <v>48844</v>
      </c>
      <c r="AE1323" s="43" t="e">
        <f>_xll.qlTenorBasisValue(TenorBasis6M,AC1323,_xll.ohTrigger(trigger,$X$36))</f>
        <v>#NUM!</v>
      </c>
      <c r="AF1323" s="82">
        <f t="shared" si="54"/>
        <v>2.0040715378877354E-2</v>
      </c>
      <c r="AG1323" s="82">
        <f>_xll.qlIndexFixing($X$21,$AB1323,TRUE,_xll.ohTrigger(trigger))</f>
        <v>2.0040715378877354E-2</v>
      </c>
      <c r="AH1323" s="43" t="e">
        <f>_xll.qlIndexFixing($X$6,$AB1323,TRUE,trigger)</f>
        <v>#NUM!</v>
      </c>
      <c r="AI1323" s="45" t="e">
        <f t="shared" si="55"/>
        <v>#NUM!</v>
      </c>
    </row>
    <row r="1324" spans="27:35" x14ac:dyDescent="0.2">
      <c r="AA1324" s="114" t="s">
        <v>87</v>
      </c>
      <c r="AB1324" s="40">
        <f>_xll.qlInterestRateIndexFixingDate($X$21,AC1324)</f>
        <v>48663</v>
      </c>
      <c r="AC1324" s="40">
        <f>_xll.qlCalendarAdvance(calendar,$AC1323,AA1324,,,trigger)</f>
        <v>48667</v>
      </c>
      <c r="AD1324" s="40">
        <f>_xll.qlInterestRateIndexMaturity($X$21,AC1324,)</f>
        <v>48851</v>
      </c>
      <c r="AE1324" s="43" t="e">
        <f>_xll.qlTenorBasisValue(TenorBasis6M,AC1324,_xll.ohTrigger(trigger,$X$36))</f>
        <v>#NUM!</v>
      </c>
      <c r="AF1324" s="82">
        <f t="shared" si="54"/>
        <v>2.0028489260427104E-2</v>
      </c>
      <c r="AG1324" s="82">
        <f>_xll.qlIndexFixing($X$21,$AB1324,TRUE,_xll.ohTrigger(trigger))</f>
        <v>2.0028489260427104E-2</v>
      </c>
      <c r="AH1324" s="43" t="e">
        <f>_xll.qlIndexFixing($X$6,$AB1324,TRUE,trigger)</f>
        <v>#NUM!</v>
      </c>
      <c r="AI1324" s="45" t="e">
        <f t="shared" si="55"/>
        <v>#NUM!</v>
      </c>
    </row>
    <row r="1325" spans="27:35" x14ac:dyDescent="0.2">
      <c r="AA1325" s="114" t="s">
        <v>87</v>
      </c>
      <c r="AB1325" s="40">
        <f>_xll.qlInterestRateIndexFixingDate($X$21,AC1325)</f>
        <v>48670</v>
      </c>
      <c r="AC1325" s="40">
        <f>_xll.qlCalendarAdvance(calendar,$AC1324,AA1325,,,trigger)</f>
        <v>48674</v>
      </c>
      <c r="AD1325" s="40">
        <f>_xll.qlInterestRateIndexMaturity($X$21,AC1325,)</f>
        <v>48857</v>
      </c>
      <c r="AE1325" s="43" t="e">
        <f>_xll.qlTenorBasisValue(TenorBasis6M,AC1325,_xll.ohTrigger(trigger,$X$36))</f>
        <v>#NUM!</v>
      </c>
      <c r="AF1325" s="82">
        <f t="shared" si="54"/>
        <v>2.0016556491962753E-2</v>
      </c>
      <c r="AG1325" s="82">
        <f>_xll.qlIndexFixing($X$21,$AB1325,TRUE,_xll.ohTrigger(trigger))</f>
        <v>2.0016556491962753E-2</v>
      </c>
      <c r="AH1325" s="43" t="e">
        <f>_xll.qlIndexFixing($X$6,$AB1325,TRUE,trigger)</f>
        <v>#NUM!</v>
      </c>
      <c r="AI1325" s="45" t="e">
        <f t="shared" si="55"/>
        <v>#NUM!</v>
      </c>
    </row>
    <row r="1326" spans="27:35" x14ac:dyDescent="0.2">
      <c r="AA1326" s="114" t="s">
        <v>87</v>
      </c>
      <c r="AB1326" s="40">
        <f>_xll.qlInterestRateIndexFixingDate($X$21,AC1326)</f>
        <v>48677</v>
      </c>
      <c r="AC1326" s="40">
        <f>_xll.qlCalendarAdvance(calendar,$AC1325,AA1326,,,trigger)</f>
        <v>48681</v>
      </c>
      <c r="AD1326" s="40">
        <f>_xll.qlInterestRateIndexMaturity($X$21,AC1326,)</f>
        <v>48864</v>
      </c>
      <c r="AE1326" s="43" t="e">
        <f>_xll.qlTenorBasisValue(TenorBasis6M,AC1326,_xll.ohTrigger(trigger,$X$36))</f>
        <v>#NUM!</v>
      </c>
      <c r="AF1326" s="82">
        <f t="shared" si="54"/>
        <v>2.0004247212802639E-2</v>
      </c>
      <c r="AG1326" s="82">
        <f>_xll.qlIndexFixing($X$21,$AB1326,TRUE,_xll.ohTrigger(trigger))</f>
        <v>2.0004247212802639E-2</v>
      </c>
      <c r="AH1326" s="43" t="e">
        <f>_xll.qlIndexFixing($X$6,$AB1326,TRUE,trigger)</f>
        <v>#NUM!</v>
      </c>
      <c r="AI1326" s="45" t="e">
        <f t="shared" si="55"/>
        <v>#NUM!</v>
      </c>
    </row>
    <row r="1327" spans="27:35" x14ac:dyDescent="0.2">
      <c r="AA1327" s="114" t="s">
        <v>87</v>
      </c>
      <c r="AB1327" s="40">
        <f>_xll.qlInterestRateIndexFixingDate($X$21,AC1327)</f>
        <v>48682</v>
      </c>
      <c r="AC1327" s="40">
        <f>_xll.qlCalendarAdvance(calendar,$AC1326,AA1327,,,trigger)</f>
        <v>48688</v>
      </c>
      <c r="AD1327" s="40">
        <f>_xll.qlInterestRateIndexMaturity($X$21,AC1327,)</f>
        <v>48871</v>
      </c>
      <c r="AE1327" s="43" t="e">
        <f>_xll.qlTenorBasisValue(TenorBasis6M,AC1327,_xll.ohTrigger(trigger,$X$36))</f>
        <v>#NUM!</v>
      </c>
      <c r="AF1327" s="82">
        <f t="shared" si="54"/>
        <v>1.9991894463502687E-2</v>
      </c>
      <c r="AG1327" s="82">
        <f>_xll.qlIndexFixing($X$21,$AB1327,TRUE,_xll.ohTrigger(trigger))</f>
        <v>1.9991894463502687E-2</v>
      </c>
      <c r="AH1327" s="43" t="e">
        <f>_xll.qlIndexFixing($X$6,$AB1327,TRUE,trigger)</f>
        <v>#NUM!</v>
      </c>
      <c r="AI1327" s="45" t="e">
        <f t="shared" si="55"/>
        <v>#NUM!</v>
      </c>
    </row>
    <row r="1328" spans="27:35" x14ac:dyDescent="0.2">
      <c r="AA1328" s="114" t="s">
        <v>87</v>
      </c>
      <c r="AB1328" s="40">
        <f>_xll.qlInterestRateIndexFixingDate($X$21,AC1328)</f>
        <v>48691</v>
      </c>
      <c r="AC1328" s="40">
        <f>_xll.qlCalendarAdvance(calendar,$AC1327,AA1328,,,trigger)</f>
        <v>48695</v>
      </c>
      <c r="AD1328" s="40">
        <f>_xll.qlInterestRateIndexMaturity($X$21,AC1328,)</f>
        <v>48878</v>
      </c>
      <c r="AE1328" s="43" t="e">
        <f>_xll.qlTenorBasisValue(TenorBasis6M,AC1328,_xll.ohTrigger(trigger,$X$36))</f>
        <v>#NUM!</v>
      </c>
      <c r="AF1328" s="82">
        <f t="shared" si="54"/>
        <v>1.9979498244873179E-2</v>
      </c>
      <c r="AG1328" s="82">
        <f>_xll.qlIndexFixing($X$21,$AB1328,TRUE,_xll.ohTrigger(trigger))</f>
        <v>1.9979498244873179E-2</v>
      </c>
      <c r="AH1328" s="43" t="e">
        <f>_xll.qlIndexFixing($X$6,$AB1328,TRUE,trigger)</f>
        <v>#NUM!</v>
      </c>
      <c r="AI1328" s="45" t="e">
        <f t="shared" si="55"/>
        <v>#NUM!</v>
      </c>
    </row>
    <row r="1329" spans="27:35" x14ac:dyDescent="0.2">
      <c r="AA1329" s="114" t="s">
        <v>87</v>
      </c>
      <c r="AB1329" s="40">
        <f>_xll.qlInterestRateIndexFixingDate($X$21,AC1329)</f>
        <v>48698</v>
      </c>
      <c r="AC1329" s="40">
        <f>_xll.qlCalendarAdvance(calendar,$AC1328,AA1329,,,trigger)</f>
        <v>48702</v>
      </c>
      <c r="AD1329" s="40">
        <f>_xll.qlInterestRateIndexMaturity($X$21,AC1329,)</f>
        <v>48886</v>
      </c>
      <c r="AE1329" s="43" t="e">
        <f>_xll.qlTenorBasisValue(TenorBasis6M,AC1329,_xll.ohTrigger(trigger,$X$36))</f>
        <v>#NUM!</v>
      </c>
      <c r="AF1329" s="82">
        <f t="shared" si="54"/>
        <v>1.9966706579067049E-2</v>
      </c>
      <c r="AG1329" s="82">
        <f>_xll.qlIndexFixing($X$21,$AB1329,TRUE,_xll.ohTrigger(trigger))</f>
        <v>1.9966706579067049E-2</v>
      </c>
      <c r="AH1329" s="43" t="e">
        <f>_xll.qlIndexFixing($X$6,$AB1329,TRUE,trigger)</f>
        <v>#NUM!</v>
      </c>
      <c r="AI1329" s="45" t="e">
        <f t="shared" si="55"/>
        <v>#NUM!</v>
      </c>
    </row>
    <row r="1330" spans="27:35" x14ac:dyDescent="0.2">
      <c r="AA1330" s="114" t="s">
        <v>87</v>
      </c>
      <c r="AB1330" s="40">
        <f>_xll.qlInterestRateIndexFixingDate($X$21,AC1330)</f>
        <v>48705</v>
      </c>
      <c r="AC1330" s="40">
        <f>_xll.qlCalendarAdvance(calendar,$AC1329,AA1330,,,trigger)</f>
        <v>48709</v>
      </c>
      <c r="AD1330" s="40">
        <f>_xll.qlInterestRateIndexMaturity($X$21,AC1330,)</f>
        <v>48893</v>
      </c>
      <c r="AE1330" s="43" t="e">
        <f>_xll.qlTenorBasisValue(TenorBasis6M,AC1330,_xll.ohTrigger(trigger,$X$36))</f>
        <v>#NUM!</v>
      </c>
      <c r="AF1330" s="82">
        <f t="shared" si="54"/>
        <v>1.9954219630687404E-2</v>
      </c>
      <c r="AG1330" s="82">
        <f>_xll.qlIndexFixing($X$21,$AB1330,TRUE,_xll.ohTrigger(trigger))</f>
        <v>1.9954219630687404E-2</v>
      </c>
      <c r="AH1330" s="43" t="e">
        <f>_xll.qlIndexFixing($X$6,$AB1330,TRUE,trigger)</f>
        <v>#NUM!</v>
      </c>
      <c r="AI1330" s="45" t="e">
        <f t="shared" si="55"/>
        <v>#NUM!</v>
      </c>
    </row>
    <row r="1331" spans="27:35" x14ac:dyDescent="0.2">
      <c r="AA1331" s="114" t="s">
        <v>87</v>
      </c>
      <c r="AB1331" s="40">
        <f>_xll.qlInterestRateIndexFixingDate($X$21,AC1331)</f>
        <v>48712</v>
      </c>
      <c r="AC1331" s="40">
        <f>_xll.qlCalendarAdvance(calendar,$AC1330,AA1331,,,trigger)</f>
        <v>48716</v>
      </c>
      <c r="AD1331" s="40">
        <f>_xll.qlInterestRateIndexMaturity($X$21,AC1331,)</f>
        <v>48900</v>
      </c>
      <c r="AE1331" s="43" t="e">
        <f>_xll.qlTenorBasisValue(TenorBasis6M,AC1331,_xll.ohTrigger(trigger,$X$36))</f>
        <v>#NUM!</v>
      </c>
      <c r="AF1331" s="82">
        <f t="shared" si="54"/>
        <v>1.9941689213522233E-2</v>
      </c>
      <c r="AG1331" s="82">
        <f>_xll.qlIndexFixing($X$21,$AB1331,TRUE,_xll.ohTrigger(trigger))</f>
        <v>1.9941689213522233E-2</v>
      </c>
      <c r="AH1331" s="43" t="e">
        <f>_xll.qlIndexFixing($X$6,$AB1331,TRUE,trigger)</f>
        <v>#NUM!</v>
      </c>
      <c r="AI1331" s="45" t="e">
        <f t="shared" si="55"/>
        <v>#NUM!</v>
      </c>
    </row>
    <row r="1332" spans="27:35" x14ac:dyDescent="0.2">
      <c r="AA1332" s="114" t="s">
        <v>87</v>
      </c>
      <c r="AB1332" s="40">
        <f>_xll.qlInterestRateIndexFixingDate($X$21,AC1332)</f>
        <v>48719</v>
      </c>
      <c r="AC1332" s="40">
        <f>_xll.qlCalendarAdvance(calendar,$AC1331,AA1332,,,trigger)</f>
        <v>48723</v>
      </c>
      <c r="AD1332" s="40">
        <f>_xll.qlInterestRateIndexMaturity($X$21,AC1332,)</f>
        <v>48907</v>
      </c>
      <c r="AE1332" s="43" t="e">
        <f>_xll.qlTenorBasisValue(TenorBasis6M,AC1332,_xll.ohTrigger(trigger,$X$36))</f>
        <v>#NUM!</v>
      </c>
      <c r="AF1332" s="82">
        <f t="shared" si="54"/>
        <v>1.992911532840087E-2</v>
      </c>
      <c r="AG1332" s="82">
        <f>_xll.qlIndexFixing($X$21,$AB1332,TRUE,_xll.ohTrigger(trigger))</f>
        <v>1.992911532840087E-2</v>
      </c>
      <c r="AH1332" s="43" t="e">
        <f>_xll.qlIndexFixing($X$6,$AB1332,TRUE,trigger)</f>
        <v>#NUM!</v>
      </c>
      <c r="AI1332" s="45" t="e">
        <f t="shared" si="55"/>
        <v>#NUM!</v>
      </c>
    </row>
    <row r="1333" spans="27:35" x14ac:dyDescent="0.2">
      <c r="AA1333" s="114" t="s">
        <v>87</v>
      </c>
      <c r="AB1333" s="40">
        <f>_xll.qlInterestRateIndexFixingDate($X$21,AC1333)</f>
        <v>48726</v>
      </c>
      <c r="AC1333" s="40">
        <f>_xll.qlCalendarAdvance(calendar,$AC1332,AA1333,,,trigger)</f>
        <v>48730</v>
      </c>
      <c r="AD1333" s="40">
        <f>_xll.qlInterestRateIndexMaturity($X$21,AC1333,)</f>
        <v>48913</v>
      </c>
      <c r="AE1333" s="43" t="e">
        <f>_xll.qlTenorBasisValue(TenorBasis6M,AC1333,_xll.ohTrigger(trigger,$X$36))</f>
        <v>#NUM!</v>
      </c>
      <c r="AF1333" s="82">
        <f t="shared" si="54"/>
        <v>1.991686514040333E-2</v>
      </c>
      <c r="AG1333" s="82">
        <f>_xll.qlIndexFixing($X$21,$AB1333,TRUE,_xll.ohTrigger(trigger))</f>
        <v>1.991686514040333E-2</v>
      </c>
      <c r="AH1333" s="43" t="e">
        <f>_xll.qlIndexFixing($X$6,$AB1333,TRUE,trigger)</f>
        <v>#NUM!</v>
      </c>
      <c r="AI1333" s="45" t="e">
        <f t="shared" si="55"/>
        <v>#NUM!</v>
      </c>
    </row>
    <row r="1334" spans="27:35" x14ac:dyDescent="0.2">
      <c r="AA1334" s="114" t="s">
        <v>87</v>
      </c>
      <c r="AB1334" s="40">
        <f>_xll.qlInterestRateIndexFixingDate($X$21,AC1334)</f>
        <v>48733</v>
      </c>
      <c r="AC1334" s="40">
        <f>_xll.qlCalendarAdvance(calendar,$AC1333,AA1334,,,trigger)</f>
        <v>48737</v>
      </c>
      <c r="AD1334" s="40">
        <f>_xll.qlInterestRateIndexMaturity($X$21,AC1334,)</f>
        <v>48920</v>
      </c>
      <c r="AE1334" s="43" t="e">
        <f>_xll.qlTenorBasisValue(TenorBasis6M,AC1334,_xll.ohTrigger(trigger,$X$36))</f>
        <v>#NUM!</v>
      </c>
      <c r="AF1334" s="82">
        <f t="shared" si="54"/>
        <v>1.9904208123006323E-2</v>
      </c>
      <c r="AG1334" s="82">
        <f>_xll.qlIndexFixing($X$21,$AB1334,TRUE,_xll.ohTrigger(trigger))</f>
        <v>1.9904208123006323E-2</v>
      </c>
      <c r="AH1334" s="43" t="e">
        <f>_xll.qlIndexFixing($X$6,$AB1334,TRUE,trigger)</f>
        <v>#NUM!</v>
      </c>
      <c r="AI1334" s="45" t="e">
        <f t="shared" si="55"/>
        <v>#NUM!</v>
      </c>
    </row>
    <row r="1335" spans="27:35" x14ac:dyDescent="0.2">
      <c r="AA1335" s="114" t="s">
        <v>87</v>
      </c>
      <c r="AB1335" s="40">
        <f>_xll.qlInterestRateIndexFixingDate($X$21,AC1335)</f>
        <v>48740</v>
      </c>
      <c r="AC1335" s="40">
        <f>_xll.qlCalendarAdvance(calendar,$AC1334,AA1335,,,trigger)</f>
        <v>48744</v>
      </c>
      <c r="AD1335" s="40">
        <f>_xll.qlInterestRateIndexMaturity($X$21,AC1335,)</f>
        <v>48927</v>
      </c>
      <c r="AE1335" s="43" t="e">
        <f>_xll.qlTenorBasisValue(TenorBasis6M,AC1335,_xll.ohTrigger(trigger,$X$36))</f>
        <v>#NUM!</v>
      </c>
      <c r="AF1335" s="82">
        <f t="shared" si="54"/>
        <v>1.9891507642040396E-2</v>
      </c>
      <c r="AG1335" s="82">
        <f>_xll.qlIndexFixing($X$21,$AB1335,TRUE,_xll.ohTrigger(trigger))</f>
        <v>1.9891507642040396E-2</v>
      </c>
      <c r="AH1335" s="43" t="e">
        <f>_xll.qlIndexFixing($X$6,$AB1335,TRUE,trigger)</f>
        <v>#NUM!</v>
      </c>
      <c r="AI1335" s="45" t="e">
        <f t="shared" si="55"/>
        <v>#NUM!</v>
      </c>
    </row>
    <row r="1336" spans="27:35" x14ac:dyDescent="0.2">
      <c r="AA1336" s="114" t="s">
        <v>87</v>
      </c>
      <c r="AB1336" s="40">
        <f>_xll.qlInterestRateIndexFixingDate($X$21,AC1336)</f>
        <v>48747</v>
      </c>
      <c r="AC1336" s="40">
        <f>_xll.qlCalendarAdvance(calendar,$AC1335,AA1336,,,trigger)</f>
        <v>48751</v>
      </c>
      <c r="AD1336" s="40">
        <f>_xll.qlInterestRateIndexMaturity($X$21,AC1336,)</f>
        <v>48934</v>
      </c>
      <c r="AE1336" s="43" t="e">
        <f>_xll.qlTenorBasisValue(TenorBasis6M,AC1336,_xll.ohTrigger(trigger,$X$36))</f>
        <v>#NUM!</v>
      </c>
      <c r="AF1336" s="82">
        <f t="shared" si="54"/>
        <v>1.9878763698341601E-2</v>
      </c>
      <c r="AG1336" s="82">
        <f>_xll.qlIndexFixing($X$21,$AB1336,TRUE,_xll.ohTrigger(trigger))</f>
        <v>1.9878763698341601E-2</v>
      </c>
      <c r="AH1336" s="43" t="e">
        <f>_xll.qlIndexFixing($X$6,$AB1336,TRUE,trigger)</f>
        <v>#NUM!</v>
      </c>
      <c r="AI1336" s="45" t="e">
        <f t="shared" si="55"/>
        <v>#NUM!</v>
      </c>
    </row>
    <row r="1337" spans="27:35" x14ac:dyDescent="0.2">
      <c r="AA1337" s="114" t="s">
        <v>87</v>
      </c>
      <c r="AB1337" s="40">
        <f>_xll.qlInterestRateIndexFixingDate($X$21,AC1337)</f>
        <v>48754</v>
      </c>
      <c r="AC1337" s="40">
        <f>_xll.qlCalendarAdvance(calendar,$AC1336,AA1337,,,trigger)</f>
        <v>48758</v>
      </c>
      <c r="AD1337" s="40">
        <f>_xll.qlInterestRateIndexMaturity($X$21,AC1337,)</f>
        <v>48941</v>
      </c>
      <c r="AE1337" s="43" t="e">
        <f>_xll.qlTenorBasisValue(TenorBasis6M,AC1337,_xll.ohTrigger(trigger,$X$36))</f>
        <v>#NUM!</v>
      </c>
      <c r="AF1337" s="82">
        <f t="shared" si="54"/>
        <v>1.9865976292747743E-2</v>
      </c>
      <c r="AG1337" s="82">
        <f>_xll.qlIndexFixing($X$21,$AB1337,TRUE,_xll.ohTrigger(trigger))</f>
        <v>1.9865976292747743E-2</v>
      </c>
      <c r="AH1337" s="43" t="e">
        <f>_xll.qlIndexFixing($X$6,$AB1337,TRUE,trigger)</f>
        <v>#NUM!</v>
      </c>
      <c r="AI1337" s="45" t="e">
        <f t="shared" si="55"/>
        <v>#NUM!</v>
      </c>
    </row>
    <row r="1338" spans="27:35" x14ac:dyDescent="0.2">
      <c r="AA1338" s="114" t="s">
        <v>87</v>
      </c>
      <c r="AB1338" s="40">
        <f>_xll.qlInterestRateIndexFixingDate($X$21,AC1338)</f>
        <v>48761</v>
      </c>
      <c r="AC1338" s="40">
        <f>_xll.qlCalendarAdvance(calendar,$AC1337,AA1338,,,trigger)</f>
        <v>48765</v>
      </c>
      <c r="AD1338" s="40">
        <f>_xll.qlInterestRateIndexMaturity($X$21,AC1338,)</f>
        <v>48949</v>
      </c>
      <c r="AE1338" s="43" t="e">
        <f>_xll.qlTenorBasisValue(TenorBasis6M,AC1338,_xll.ohTrigger(trigger,$X$36))</f>
        <v>#NUM!</v>
      </c>
      <c r="AF1338" s="82">
        <f t="shared" si="54"/>
        <v>1.9852759237290102E-2</v>
      </c>
      <c r="AG1338" s="82">
        <f>_xll.qlIndexFixing($X$21,$AB1338,TRUE,_xll.ohTrigger(trigger))</f>
        <v>1.9852759237290102E-2</v>
      </c>
      <c r="AH1338" s="43" t="e">
        <f>_xll.qlIndexFixing($X$6,$AB1338,TRUE,trigger)</f>
        <v>#NUM!</v>
      </c>
      <c r="AI1338" s="45" t="e">
        <f t="shared" si="55"/>
        <v>#NUM!</v>
      </c>
    </row>
    <row r="1339" spans="27:35" x14ac:dyDescent="0.2">
      <c r="AA1339" s="114" t="s">
        <v>87</v>
      </c>
      <c r="AB1339" s="40">
        <f>_xll.qlInterestRateIndexFixingDate($X$21,AC1339)</f>
        <v>48768</v>
      </c>
      <c r="AC1339" s="40">
        <f>_xll.qlCalendarAdvance(calendar,$AC1338,AA1339,,,trigger)</f>
        <v>48772</v>
      </c>
      <c r="AD1339" s="40">
        <f>_xll.qlInterestRateIndexMaturity($X$21,AC1339,)</f>
        <v>48956</v>
      </c>
      <c r="AE1339" s="43" t="e">
        <f>_xll.qlTenorBasisValue(TenorBasis6M,AC1339,_xll.ohTrigger(trigger,$X$36))</f>
        <v>#NUM!</v>
      </c>
      <c r="AF1339" s="82">
        <f t="shared" si="54"/>
        <v>1.983988109988841E-2</v>
      </c>
      <c r="AG1339" s="82">
        <f>_xll.qlIndexFixing($X$21,$AB1339,TRUE,_xll.ohTrigger(trigger))</f>
        <v>1.983988109988841E-2</v>
      </c>
      <c r="AH1339" s="43" t="e">
        <f>_xll.qlIndexFixing($X$6,$AB1339,TRUE,trigger)</f>
        <v>#NUM!</v>
      </c>
      <c r="AI1339" s="45" t="e">
        <f t="shared" si="55"/>
        <v>#NUM!</v>
      </c>
    </row>
    <row r="1340" spans="27:35" x14ac:dyDescent="0.2">
      <c r="AA1340" s="114" t="s">
        <v>87</v>
      </c>
      <c r="AB1340" s="40">
        <f>_xll.qlInterestRateIndexFixingDate($X$21,AC1340)</f>
        <v>48775</v>
      </c>
      <c r="AC1340" s="40">
        <f>_xll.qlCalendarAdvance(calendar,$AC1339,AA1340,,,trigger)</f>
        <v>48779</v>
      </c>
      <c r="AD1340" s="40">
        <f>_xll.qlInterestRateIndexMaturity($X$21,AC1340,)</f>
        <v>48963</v>
      </c>
      <c r="AE1340" s="43" t="e">
        <f>_xll.qlTenorBasisValue(TenorBasis6M,AC1340,_xll.ohTrigger(trigger,$X$36))</f>
        <v>#NUM!</v>
      </c>
      <c r="AF1340" s="82">
        <f t="shared" si="54"/>
        <v>1.9826959501254716E-2</v>
      </c>
      <c r="AG1340" s="82">
        <f>_xll.qlIndexFixing($X$21,$AB1340,TRUE,_xll.ohTrigger(trigger))</f>
        <v>1.9826959501254716E-2</v>
      </c>
      <c r="AH1340" s="43" t="e">
        <f>_xll.qlIndexFixing($X$6,$AB1340,TRUE,trigger)</f>
        <v>#NUM!</v>
      </c>
      <c r="AI1340" s="45" t="e">
        <f t="shared" si="55"/>
        <v>#NUM!</v>
      </c>
    </row>
    <row r="1341" spans="27:35" x14ac:dyDescent="0.2">
      <c r="AA1341" s="114" t="s">
        <v>87</v>
      </c>
      <c r="AB1341" s="40">
        <f>_xll.qlInterestRateIndexFixingDate($X$21,AC1341)</f>
        <v>48782</v>
      </c>
      <c r="AC1341" s="40">
        <f>_xll.qlCalendarAdvance(calendar,$AC1340,AA1341,,,trigger)</f>
        <v>48786</v>
      </c>
      <c r="AD1341" s="40">
        <f>_xll.qlInterestRateIndexMaturity($X$21,AC1341,)</f>
        <v>48970</v>
      </c>
      <c r="AE1341" s="43" t="e">
        <f>_xll.qlTenorBasisValue(TenorBasis6M,AC1341,_xll.ohTrigger(trigger,$X$36))</f>
        <v>#NUM!</v>
      </c>
      <c r="AF1341" s="82">
        <f t="shared" si="54"/>
        <v>1.9813994442242248E-2</v>
      </c>
      <c r="AG1341" s="82">
        <f>_xll.qlIndexFixing($X$21,$AB1341,TRUE,_xll.ohTrigger(trigger))</f>
        <v>1.9813994442242248E-2</v>
      </c>
      <c r="AH1341" s="43" t="e">
        <f>_xll.qlIndexFixing($X$6,$AB1341,TRUE,trigger)</f>
        <v>#NUM!</v>
      </c>
      <c r="AI1341" s="45" t="e">
        <f t="shared" si="55"/>
        <v>#NUM!</v>
      </c>
    </row>
    <row r="1342" spans="27:35" x14ac:dyDescent="0.2">
      <c r="AA1342" s="114" t="s">
        <v>87</v>
      </c>
      <c r="AB1342" s="40">
        <f>_xll.qlInterestRateIndexFixingDate($X$21,AC1342)</f>
        <v>48789</v>
      </c>
      <c r="AC1342" s="40">
        <f>_xll.qlCalendarAdvance(calendar,$AC1341,AA1342,,,trigger)</f>
        <v>48793</v>
      </c>
      <c r="AD1342" s="40">
        <f>_xll.qlInterestRateIndexMaturity($X$21,AC1342,)</f>
        <v>48977</v>
      </c>
      <c r="AE1342" s="43" t="e">
        <f>_xll.qlTenorBasisValue(TenorBasis6M,AC1342,_xll.ohTrigger(trigger,$X$36))</f>
        <v>#NUM!</v>
      </c>
      <c r="AF1342" s="82">
        <f t="shared" si="54"/>
        <v>1.9800985923708145E-2</v>
      </c>
      <c r="AG1342" s="82">
        <f>_xll.qlIndexFixing($X$21,$AB1342,TRUE,_xll.ohTrigger(trigger))</f>
        <v>1.9800985923708145E-2</v>
      </c>
      <c r="AH1342" s="43" t="e">
        <f>_xll.qlIndexFixing($X$6,$AB1342,TRUE,trigger)</f>
        <v>#NUM!</v>
      </c>
      <c r="AI1342" s="45" t="e">
        <f t="shared" si="55"/>
        <v>#NUM!</v>
      </c>
    </row>
    <row r="1343" spans="27:35" x14ac:dyDescent="0.2">
      <c r="AA1343" s="114" t="s">
        <v>87</v>
      </c>
      <c r="AB1343" s="40">
        <f>_xll.qlInterestRateIndexFixingDate($X$21,AC1343)</f>
        <v>48796</v>
      </c>
      <c r="AC1343" s="40">
        <f>_xll.qlCalendarAdvance(calendar,$AC1342,AA1343,,,trigger)</f>
        <v>48800</v>
      </c>
      <c r="AD1343" s="40">
        <f>_xll.qlInterestRateIndexMaturity($X$21,AC1343,)</f>
        <v>48984</v>
      </c>
      <c r="AE1343" s="43" t="e">
        <f>_xll.qlTenorBasisValue(TenorBasis6M,AC1343,_xll.ohTrigger(trigger,$X$36))</f>
        <v>#NUM!</v>
      </c>
      <c r="AF1343" s="82">
        <f t="shared" si="54"/>
        <v>1.9787933946512157E-2</v>
      </c>
      <c r="AG1343" s="82">
        <f>_xll.qlIndexFixing($X$21,$AB1343,TRUE,_xll.ohTrigger(trigger))</f>
        <v>1.9787933946512157E-2</v>
      </c>
      <c r="AH1343" s="43" t="e">
        <f>_xll.qlIndexFixing($X$6,$AB1343,TRUE,trigger)</f>
        <v>#NUM!</v>
      </c>
      <c r="AI1343" s="45" t="e">
        <f t="shared" si="55"/>
        <v>#NUM!</v>
      </c>
    </row>
    <row r="1344" spans="27:35" x14ac:dyDescent="0.2">
      <c r="AA1344" s="114" t="s">
        <v>87</v>
      </c>
      <c r="AB1344" s="40">
        <f>_xll.qlInterestRateIndexFixingDate($X$21,AC1344)</f>
        <v>48803</v>
      </c>
      <c r="AC1344" s="40">
        <f>_xll.qlCalendarAdvance(calendar,$AC1343,AA1344,,,trigger)</f>
        <v>48807</v>
      </c>
      <c r="AD1344" s="40">
        <f>_xll.qlInterestRateIndexMaturity($X$21,AC1344,)</f>
        <v>48991</v>
      </c>
      <c r="AE1344" s="43" t="e">
        <f>_xll.qlTenorBasisValue(TenorBasis6M,AC1344,_xll.ohTrigger(trigger,$X$36))</f>
        <v>#NUM!</v>
      </c>
      <c r="AF1344" s="82">
        <f t="shared" si="54"/>
        <v>1.97748385115162E-2</v>
      </c>
      <c r="AG1344" s="82">
        <f>_xll.qlIndexFixing($X$21,$AB1344,TRUE,_xll.ohTrigger(trigger))</f>
        <v>1.97748385115162E-2</v>
      </c>
      <c r="AH1344" s="43" t="e">
        <f>_xll.qlIndexFixing($X$6,$AB1344,TRUE,trigger)</f>
        <v>#NUM!</v>
      </c>
      <c r="AI1344" s="45" t="e">
        <f t="shared" si="55"/>
        <v>#NUM!</v>
      </c>
    </row>
    <row r="1345" spans="27:35" x14ac:dyDescent="0.2">
      <c r="AA1345" s="114" t="s">
        <v>87</v>
      </c>
      <c r="AB1345" s="40">
        <f>_xll.qlInterestRateIndexFixingDate($X$21,AC1345)</f>
        <v>48810</v>
      </c>
      <c r="AC1345" s="40">
        <f>_xll.qlCalendarAdvance(calendar,$AC1344,AA1345,,,trigger)</f>
        <v>48814</v>
      </c>
      <c r="AD1345" s="40">
        <f>_xll.qlInterestRateIndexMaturity($X$21,AC1345,)</f>
        <v>48998</v>
      </c>
      <c r="AE1345" s="43" t="e">
        <f>_xll.qlTenorBasisValue(TenorBasis6M,AC1345,_xll.ohTrigger(trigger,$X$36))</f>
        <v>#NUM!</v>
      </c>
      <c r="AF1345" s="82">
        <f t="shared" si="54"/>
        <v>1.9761699619584367E-2</v>
      </c>
      <c r="AG1345" s="82">
        <f>_xll.qlIndexFixing($X$21,$AB1345,TRUE,_xll.ohTrigger(trigger))</f>
        <v>1.9761699619584367E-2</v>
      </c>
      <c r="AH1345" s="43" t="e">
        <f>_xll.qlIndexFixing($X$6,$AB1345,TRUE,trigger)</f>
        <v>#NUM!</v>
      </c>
      <c r="AI1345" s="45" t="e">
        <f t="shared" si="55"/>
        <v>#NUM!</v>
      </c>
    </row>
    <row r="1346" spans="27:35" x14ac:dyDescent="0.2">
      <c r="AA1346" s="114" t="s">
        <v>87</v>
      </c>
      <c r="AB1346" s="40">
        <f>_xll.qlInterestRateIndexFixingDate($X$21,AC1346)</f>
        <v>48817</v>
      </c>
      <c r="AC1346" s="40">
        <f>_xll.qlCalendarAdvance(calendar,$AC1345,AA1346,,,trigger)</f>
        <v>48821</v>
      </c>
      <c r="AD1346" s="40">
        <f>_xll.qlInterestRateIndexMaturity($X$21,AC1346,)</f>
        <v>49003</v>
      </c>
      <c r="AE1346" s="43" t="e">
        <f>_xll.qlTenorBasisValue(TenorBasis6M,AC1346,_xll.ohTrigger(trigger,$X$36))</f>
        <v>#NUM!</v>
      </c>
      <c r="AF1346" s="82">
        <f t="shared" si="54"/>
        <v>1.9749350341208661E-2</v>
      </c>
      <c r="AG1346" s="82">
        <f>_xll.qlIndexFixing($X$21,$AB1346,TRUE,_xll.ohTrigger(trigger))</f>
        <v>1.9749350341208661E-2</v>
      </c>
      <c r="AH1346" s="43" t="e">
        <f>_xll.qlIndexFixing($X$6,$AB1346,TRUE,trigger)</f>
        <v>#NUM!</v>
      </c>
      <c r="AI1346" s="45" t="e">
        <f t="shared" si="55"/>
        <v>#NUM!</v>
      </c>
    </row>
    <row r="1347" spans="27:35" x14ac:dyDescent="0.2">
      <c r="AA1347" s="114" t="s">
        <v>87</v>
      </c>
      <c r="AB1347" s="40">
        <f>_xll.qlInterestRateIndexFixingDate($X$21,AC1347)</f>
        <v>48824</v>
      </c>
      <c r="AC1347" s="40">
        <f>_xll.qlCalendarAdvance(calendar,$AC1346,AA1347,,,trigger)</f>
        <v>48828</v>
      </c>
      <c r="AD1347" s="40">
        <f>_xll.qlInterestRateIndexMaturity($X$21,AC1347,)</f>
        <v>49009</v>
      </c>
      <c r="AE1347" s="43" t="e">
        <f>_xll.qlTenorBasisValue(TenorBasis6M,AC1347,_xll.ohTrigger(trigger,$X$36))</f>
        <v>#NUM!</v>
      </c>
      <c r="AF1347" s="82">
        <f t="shared" si="54"/>
        <v>1.9736551977188519E-2</v>
      </c>
      <c r="AG1347" s="82">
        <f>_xll.qlIndexFixing($X$21,$AB1347,TRUE,_xll.ohTrigger(trigger))</f>
        <v>1.9736551977188519E-2</v>
      </c>
      <c r="AH1347" s="43" t="e">
        <f>_xll.qlIndexFixing($X$6,$AB1347,TRUE,trigger)</f>
        <v>#NUM!</v>
      </c>
      <c r="AI1347" s="45" t="e">
        <f t="shared" si="55"/>
        <v>#NUM!</v>
      </c>
    </row>
    <row r="1348" spans="27:35" x14ac:dyDescent="0.2">
      <c r="AA1348" s="114" t="s">
        <v>87</v>
      </c>
      <c r="AB1348" s="40">
        <f>_xll.qlInterestRateIndexFixingDate($X$21,AC1348)</f>
        <v>48831</v>
      </c>
      <c r="AC1348" s="40">
        <f>_xll.qlCalendarAdvance(calendar,$AC1347,AA1348,,,trigger)</f>
        <v>48835</v>
      </c>
      <c r="AD1348" s="40">
        <f>_xll.qlInterestRateIndexMaturity($X$21,AC1348,)</f>
        <v>49016</v>
      </c>
      <c r="AE1348" s="43" t="e">
        <f>_xll.qlTenorBasisValue(TenorBasis6M,AC1348,_xll.ohTrigger(trigger,$X$36))</f>
        <v>#NUM!</v>
      </c>
      <c r="AF1348" s="82">
        <f t="shared" ref="AF1348:AF1411" si="56">AG1348</f>
        <v>1.9723294200192507E-2</v>
      </c>
      <c r="AG1348" s="82">
        <f>_xll.qlIndexFixing($X$21,$AB1348,TRUE,_xll.ohTrigger(trigger))</f>
        <v>1.9723294200192507E-2</v>
      </c>
      <c r="AH1348" s="43" t="e">
        <f>_xll.qlIndexFixing($X$6,$AB1348,TRUE,trigger)</f>
        <v>#NUM!</v>
      </c>
      <c r="AI1348" s="45" t="e">
        <f t="shared" si="55"/>
        <v>#NUM!</v>
      </c>
    </row>
    <row r="1349" spans="27:35" x14ac:dyDescent="0.2">
      <c r="AA1349" s="114" t="s">
        <v>87</v>
      </c>
      <c r="AB1349" s="40">
        <f>_xll.qlInterestRateIndexFixingDate($X$21,AC1349)</f>
        <v>48838</v>
      </c>
      <c r="AC1349" s="40">
        <f>_xll.qlCalendarAdvance(calendar,$AC1348,AA1349,,,trigger)</f>
        <v>48842</v>
      </c>
      <c r="AD1349" s="40">
        <f>_xll.qlInterestRateIndexMaturity($X$21,AC1349,)</f>
        <v>49023</v>
      </c>
      <c r="AE1349" s="43" t="e">
        <f>_xll.qlTenorBasisValue(TenorBasis6M,AC1349,_xll.ohTrigger(trigger,$X$36))</f>
        <v>#NUM!</v>
      </c>
      <c r="AF1349" s="82">
        <f t="shared" si="56"/>
        <v>1.9709992975212719E-2</v>
      </c>
      <c r="AG1349" s="82">
        <f>_xll.qlIndexFixing($X$21,$AB1349,TRUE,_xll.ohTrigger(trigger))</f>
        <v>1.9709992975212719E-2</v>
      </c>
      <c r="AH1349" s="43" t="e">
        <f>_xll.qlIndexFixing($X$6,$AB1349,TRUE,trigger)</f>
        <v>#NUM!</v>
      </c>
      <c r="AI1349" s="45" t="e">
        <f t="shared" si="55"/>
        <v>#NUM!</v>
      </c>
    </row>
    <row r="1350" spans="27:35" x14ac:dyDescent="0.2">
      <c r="AA1350" s="114" t="s">
        <v>87</v>
      </c>
      <c r="AB1350" s="40">
        <f>_xll.qlInterestRateIndexFixingDate($X$21,AC1350)</f>
        <v>48845</v>
      </c>
      <c r="AC1350" s="40">
        <f>_xll.qlCalendarAdvance(calendar,$AC1349,AA1350,,,trigger)</f>
        <v>48849</v>
      </c>
      <c r="AD1350" s="40">
        <f>_xll.qlInterestRateIndexMaturity($X$21,AC1350,)</f>
        <v>49030</v>
      </c>
      <c r="AE1350" s="43" t="e">
        <f>_xll.qlTenorBasisValue(TenorBasis6M,AC1350,_xll.ohTrigger(trigger,$X$36))</f>
        <v>#NUM!</v>
      </c>
      <c r="AF1350" s="82">
        <f t="shared" si="56"/>
        <v>1.9696648303112557E-2</v>
      </c>
      <c r="AG1350" s="82">
        <f>_xll.qlIndexFixing($X$21,$AB1350,TRUE,_xll.ohTrigger(trigger))</f>
        <v>1.9696648303112557E-2</v>
      </c>
      <c r="AH1350" s="43" t="e">
        <f>_xll.qlIndexFixing($X$6,$AB1350,TRUE,trigger)</f>
        <v>#NUM!</v>
      </c>
      <c r="AI1350" s="45" t="e">
        <f t="shared" si="55"/>
        <v>#NUM!</v>
      </c>
    </row>
    <row r="1351" spans="27:35" x14ac:dyDescent="0.2">
      <c r="AA1351" s="114" t="s">
        <v>87</v>
      </c>
      <c r="AB1351" s="40">
        <f>_xll.qlInterestRateIndexFixingDate($X$21,AC1351)</f>
        <v>48852</v>
      </c>
      <c r="AC1351" s="40">
        <f>_xll.qlCalendarAdvance(calendar,$AC1350,AA1351,,,trigger)</f>
        <v>48856</v>
      </c>
      <c r="AD1351" s="40">
        <f>_xll.qlInterestRateIndexMaturity($X$21,AC1351,)</f>
        <v>49038</v>
      </c>
      <c r="AE1351" s="43" t="e">
        <f>_xll.qlTenorBasisValue(TenorBasis6M,AC1351,_xll.ohTrigger(trigger,$X$36))</f>
        <v>#NUM!</v>
      </c>
      <c r="AF1351" s="82">
        <f t="shared" si="56"/>
        <v>1.9682825078857945E-2</v>
      </c>
      <c r="AG1351" s="82">
        <f>_xll.qlIndexFixing($X$21,$AB1351,TRUE,_xll.ohTrigger(trigger))</f>
        <v>1.9682825078857945E-2</v>
      </c>
      <c r="AH1351" s="43" t="e">
        <f>_xll.qlIndexFixing($X$6,$AB1351,TRUE,trigger)</f>
        <v>#NUM!</v>
      </c>
      <c r="AI1351" s="45" t="e">
        <f t="shared" si="55"/>
        <v>#NUM!</v>
      </c>
    </row>
    <row r="1352" spans="27:35" x14ac:dyDescent="0.2">
      <c r="AA1352" s="114" t="s">
        <v>87</v>
      </c>
      <c r="AB1352" s="40">
        <f>_xll.qlInterestRateIndexFixingDate($X$21,AC1352)</f>
        <v>48859</v>
      </c>
      <c r="AC1352" s="40">
        <f>_xll.qlCalendarAdvance(calendar,$AC1351,AA1352,,,trigger)</f>
        <v>48863</v>
      </c>
      <c r="AD1352" s="40">
        <f>_xll.qlInterestRateIndexMaturity($X$21,AC1352,)</f>
        <v>49045</v>
      </c>
      <c r="AE1352" s="43" t="e">
        <f>_xll.qlTenorBasisValue(TenorBasis6M,AC1352,_xll.ohTrigger(trigger,$X$36))</f>
        <v>#NUM!</v>
      </c>
      <c r="AF1352" s="82">
        <f t="shared" si="56"/>
        <v>1.9669389681329363E-2</v>
      </c>
      <c r="AG1352" s="82">
        <f>_xll.qlIndexFixing($X$21,$AB1352,TRUE,_xll.ohTrigger(trigger))</f>
        <v>1.9669389681329363E-2</v>
      </c>
      <c r="AH1352" s="43" t="e">
        <f>_xll.qlIndexFixing($X$6,$AB1352,TRUE,trigger)</f>
        <v>#NUM!</v>
      </c>
      <c r="AI1352" s="45" t="e">
        <f t="shared" si="55"/>
        <v>#NUM!</v>
      </c>
    </row>
    <row r="1353" spans="27:35" x14ac:dyDescent="0.2">
      <c r="AA1353" s="114" t="s">
        <v>87</v>
      </c>
      <c r="AB1353" s="40">
        <f>_xll.qlInterestRateIndexFixingDate($X$21,AC1353)</f>
        <v>48866</v>
      </c>
      <c r="AC1353" s="40">
        <f>_xll.qlCalendarAdvance(calendar,$AC1352,AA1353,,,trigger)</f>
        <v>48870</v>
      </c>
      <c r="AD1353" s="40">
        <f>_xll.qlInterestRateIndexMaturity($X$21,AC1353,)</f>
        <v>49052</v>
      </c>
      <c r="AE1353" s="43" t="e">
        <f>_xll.qlTenorBasisValue(TenorBasis6M,AC1353,_xll.ohTrigger(trigger,$X$36))</f>
        <v>#NUM!</v>
      </c>
      <c r="AF1353" s="82">
        <f t="shared" si="56"/>
        <v>1.965591083748874E-2</v>
      </c>
      <c r="AG1353" s="82">
        <f>_xll.qlIndexFixing($X$21,$AB1353,TRUE,_xll.ohTrigger(trigger))</f>
        <v>1.965591083748874E-2</v>
      </c>
      <c r="AH1353" s="43" t="e">
        <f>_xll.qlIndexFixing($X$6,$AB1353,TRUE,trigger)</f>
        <v>#NUM!</v>
      </c>
      <c r="AI1353" s="45" t="e">
        <f t="shared" si="55"/>
        <v>#NUM!</v>
      </c>
    </row>
    <row r="1354" spans="27:35" x14ac:dyDescent="0.2">
      <c r="AA1354" s="114" t="s">
        <v>87</v>
      </c>
      <c r="AB1354" s="40">
        <f>_xll.qlInterestRateIndexFixingDate($X$21,AC1354)</f>
        <v>48873</v>
      </c>
      <c r="AC1354" s="40">
        <f>_xll.qlCalendarAdvance(calendar,$AC1353,AA1354,,,trigger)</f>
        <v>48877</v>
      </c>
      <c r="AD1354" s="40">
        <f>_xll.qlInterestRateIndexMaturity($X$21,AC1354,)</f>
        <v>49059</v>
      </c>
      <c r="AE1354" s="43" t="e">
        <f>_xll.qlTenorBasisValue(TenorBasis6M,AC1354,_xll.ohTrigger(trigger,$X$36))</f>
        <v>#NUM!</v>
      </c>
      <c r="AF1354" s="82">
        <f t="shared" si="56"/>
        <v>1.9642388548217565E-2</v>
      </c>
      <c r="AG1354" s="82">
        <f>_xll.qlIndexFixing($X$21,$AB1354,TRUE,_xll.ohTrigger(trigger))</f>
        <v>1.9642388548217565E-2</v>
      </c>
      <c r="AH1354" s="43" t="e">
        <f>_xll.qlIndexFixing($X$6,$AB1354,TRUE,trigger)</f>
        <v>#NUM!</v>
      </c>
      <c r="AI1354" s="45" t="e">
        <f t="shared" si="55"/>
        <v>#NUM!</v>
      </c>
    </row>
    <row r="1355" spans="27:35" x14ac:dyDescent="0.2">
      <c r="AA1355" s="114" t="s">
        <v>87</v>
      </c>
      <c r="AB1355" s="40">
        <f>_xll.qlInterestRateIndexFixingDate($X$21,AC1355)</f>
        <v>48880</v>
      </c>
      <c r="AC1355" s="40">
        <f>_xll.qlCalendarAdvance(calendar,$AC1354,AA1355,,,trigger)</f>
        <v>48884</v>
      </c>
      <c r="AD1355" s="40">
        <f>_xll.qlInterestRateIndexMaturity($X$21,AC1355,)</f>
        <v>49066</v>
      </c>
      <c r="AE1355" s="43" t="e">
        <f>_xll.qlTenorBasisValue(TenorBasis6M,AC1355,_xll.ohTrigger(trigger,$X$36))</f>
        <v>#NUM!</v>
      </c>
      <c r="AF1355" s="82">
        <f t="shared" si="56"/>
        <v>1.962882281439865E-2</v>
      </c>
      <c r="AG1355" s="82">
        <f>_xll.qlIndexFixing($X$21,$AB1355,TRUE,_xll.ohTrigger(trigger))</f>
        <v>1.962882281439865E-2</v>
      </c>
      <c r="AH1355" s="43" t="e">
        <f>_xll.qlIndexFixing($X$6,$AB1355,TRUE,trigger)</f>
        <v>#NUM!</v>
      </c>
      <c r="AI1355" s="45" t="e">
        <f t="shared" si="55"/>
        <v>#NUM!</v>
      </c>
    </row>
    <row r="1356" spans="27:35" x14ac:dyDescent="0.2">
      <c r="AA1356" s="114" t="s">
        <v>87</v>
      </c>
      <c r="AB1356" s="40">
        <f>_xll.qlInterestRateIndexFixingDate($X$21,AC1356)</f>
        <v>48887</v>
      </c>
      <c r="AC1356" s="40">
        <f>_xll.qlCalendarAdvance(calendar,$AC1355,AA1356,,,trigger)</f>
        <v>48891</v>
      </c>
      <c r="AD1356" s="40">
        <f>_xll.qlInterestRateIndexMaturity($X$21,AC1356,)</f>
        <v>49072</v>
      </c>
      <c r="AE1356" s="43" t="e">
        <f>_xll.qlTenorBasisValue(TenorBasis6M,AC1356,_xll.ohTrigger(trigger,$X$36))</f>
        <v>#NUM!</v>
      </c>
      <c r="AF1356" s="82">
        <f t="shared" si="56"/>
        <v>1.9615667929749961E-2</v>
      </c>
      <c r="AG1356" s="82">
        <f>_xll.qlIndexFixing($X$21,$AB1356,TRUE,_xll.ohTrigger(trigger))</f>
        <v>1.9615667929749961E-2</v>
      </c>
      <c r="AH1356" s="43" t="e">
        <f>_xll.qlIndexFixing($X$6,$AB1356,TRUE,trigger)</f>
        <v>#NUM!</v>
      </c>
      <c r="AI1356" s="45" t="e">
        <f t="shared" si="55"/>
        <v>#NUM!</v>
      </c>
    </row>
    <row r="1357" spans="27:35" x14ac:dyDescent="0.2">
      <c r="AA1357" s="114" t="s">
        <v>87</v>
      </c>
      <c r="AB1357" s="40">
        <f>_xll.qlInterestRateIndexFixingDate($X$21,AC1357)</f>
        <v>48894</v>
      </c>
      <c r="AC1357" s="40">
        <f>_xll.qlCalendarAdvance(calendar,$AC1356,AA1357,,,trigger)</f>
        <v>48898</v>
      </c>
      <c r="AD1357" s="40">
        <f>_xll.qlInterestRateIndexMaturity($X$21,AC1357,)</f>
        <v>49079</v>
      </c>
      <c r="AE1357" s="43" t="e">
        <f>_xll.qlTenorBasisValue(TenorBasis6M,AC1357,_xll.ohTrigger(trigger,$X$36))</f>
        <v>#NUM!</v>
      </c>
      <c r="AF1357" s="82">
        <f t="shared" si="56"/>
        <v>1.9602019152247279E-2</v>
      </c>
      <c r="AG1357" s="82">
        <f>_xll.qlIndexFixing($X$21,$AB1357,TRUE,_xll.ohTrigger(trigger))</f>
        <v>1.9602019152247279E-2</v>
      </c>
      <c r="AH1357" s="43" t="e">
        <f>_xll.qlIndexFixing($X$6,$AB1357,TRUE,trigger)</f>
        <v>#NUM!</v>
      </c>
      <c r="AI1357" s="45" t="e">
        <f t="shared" si="55"/>
        <v>#NUM!</v>
      </c>
    </row>
    <row r="1358" spans="27:35" x14ac:dyDescent="0.2">
      <c r="AA1358" s="114" t="s">
        <v>87</v>
      </c>
      <c r="AB1358" s="40">
        <f>_xll.qlInterestRateIndexFixingDate($X$21,AC1358)</f>
        <v>48901</v>
      </c>
      <c r="AC1358" s="40">
        <f>_xll.qlCalendarAdvance(calendar,$AC1357,AA1358,,,trigger)</f>
        <v>48905</v>
      </c>
      <c r="AD1358" s="40">
        <f>_xll.qlInterestRateIndexMaturity($X$21,AC1358,)</f>
        <v>49086</v>
      </c>
      <c r="AE1358" s="43" t="e">
        <f>_xll.qlTenorBasisValue(TenorBasis6M,AC1358,_xll.ohTrigger(trigger,$X$36))</f>
        <v>#NUM!</v>
      </c>
      <c r="AF1358" s="82">
        <f t="shared" si="56"/>
        <v>1.9588326934640927E-2</v>
      </c>
      <c r="AG1358" s="82">
        <f>_xll.qlIndexFixing($X$21,$AB1358,TRUE,_xll.ohTrigger(trigger))</f>
        <v>1.9588326934640927E-2</v>
      </c>
      <c r="AH1358" s="43" t="e">
        <f>_xll.qlIndexFixing($X$6,$AB1358,TRUE,trigger)</f>
        <v>#NUM!</v>
      </c>
      <c r="AI1358" s="45" t="e">
        <f t="shared" si="55"/>
        <v>#NUM!</v>
      </c>
    </row>
    <row r="1359" spans="27:35" x14ac:dyDescent="0.2">
      <c r="AA1359" s="114" t="s">
        <v>87</v>
      </c>
      <c r="AB1359" s="40">
        <f>_xll.qlInterestRateIndexFixingDate($X$21,AC1359)</f>
        <v>48908</v>
      </c>
      <c r="AC1359" s="40">
        <f>_xll.qlCalendarAdvance(calendar,$AC1358,AA1359,,,trigger)</f>
        <v>48912</v>
      </c>
      <c r="AD1359" s="40">
        <f>_xll.qlInterestRateIndexMaturity($X$21,AC1359,)</f>
        <v>49093</v>
      </c>
      <c r="AE1359" s="43" t="e">
        <f>_xll.qlTenorBasisValue(TenorBasis6M,AC1359,_xll.ohTrigger(trigger,$X$36))</f>
        <v>#NUM!</v>
      </c>
      <c r="AF1359" s="82">
        <f t="shared" si="56"/>
        <v>1.9574591277819037E-2</v>
      </c>
      <c r="AG1359" s="82">
        <f>_xll.qlIndexFixing($X$21,$AB1359,TRUE,_xll.ohTrigger(trigger))</f>
        <v>1.9574591277819037E-2</v>
      </c>
      <c r="AH1359" s="43" t="e">
        <f>_xll.qlIndexFixing($X$6,$AB1359,TRUE,trigger)</f>
        <v>#NUM!</v>
      </c>
      <c r="AI1359" s="45" t="e">
        <f t="shared" si="55"/>
        <v>#NUM!</v>
      </c>
    </row>
    <row r="1360" spans="27:35" x14ac:dyDescent="0.2">
      <c r="AA1360" s="114" t="s">
        <v>87</v>
      </c>
      <c r="AB1360" s="40">
        <f>_xll.qlInterestRateIndexFixingDate($X$21,AC1360)</f>
        <v>48915</v>
      </c>
      <c r="AC1360" s="40">
        <f>_xll.qlCalendarAdvance(calendar,$AC1359,AA1360,,,trigger)</f>
        <v>48919</v>
      </c>
      <c r="AD1360" s="40">
        <f>_xll.qlInterestRateIndexMaturity($X$21,AC1360,)</f>
        <v>49101</v>
      </c>
      <c r="AE1360" s="43" t="e">
        <f>_xll.qlTenorBasisValue(TenorBasis6M,AC1360,_xll.ohTrigger(trigger,$X$36))</f>
        <v>#NUM!</v>
      </c>
      <c r="AF1360" s="82">
        <f t="shared" si="56"/>
        <v>1.9560342508219131E-2</v>
      </c>
      <c r="AG1360" s="82">
        <f>_xll.qlIndexFixing($X$21,$AB1360,TRUE,_xll.ohTrigger(trigger))</f>
        <v>1.9560342508219131E-2</v>
      </c>
      <c r="AH1360" s="43" t="e">
        <f>_xll.qlIndexFixing($X$6,$AB1360,TRUE,trigger)</f>
        <v>#NUM!</v>
      </c>
      <c r="AI1360" s="45" t="e">
        <f t="shared" si="55"/>
        <v>#NUM!</v>
      </c>
    </row>
    <row r="1361" spans="27:35" x14ac:dyDescent="0.2">
      <c r="AA1361" s="114" t="s">
        <v>87</v>
      </c>
      <c r="AB1361" s="40">
        <f>_xll.qlInterestRateIndexFixingDate($X$21,AC1361)</f>
        <v>48922</v>
      </c>
      <c r="AC1361" s="40">
        <f>_xll.qlCalendarAdvance(calendar,$AC1360,AA1361,,,trigger)</f>
        <v>48926</v>
      </c>
      <c r="AD1361" s="40">
        <f>_xll.qlInterestRateIndexMaturity($X$21,AC1361,)</f>
        <v>49108</v>
      </c>
      <c r="AE1361" s="43" t="e">
        <f>_xll.qlTenorBasisValue(TenorBasis6M,AC1361,_xll.ohTrigger(trigger,$X$36))</f>
        <v>#NUM!</v>
      </c>
      <c r="AF1361" s="82">
        <f t="shared" si="56"/>
        <v>1.954651612582892E-2</v>
      </c>
      <c r="AG1361" s="82">
        <f>_xll.qlIndexFixing($X$21,$AB1361,TRUE,_xll.ohTrigger(trigger))</f>
        <v>1.954651612582892E-2</v>
      </c>
      <c r="AH1361" s="43" t="e">
        <f>_xll.qlIndexFixing($X$6,$AB1361,TRUE,trigger)</f>
        <v>#NUM!</v>
      </c>
      <c r="AI1361" s="45" t="e">
        <f t="shared" si="55"/>
        <v>#NUM!</v>
      </c>
    </row>
    <row r="1362" spans="27:35" x14ac:dyDescent="0.2">
      <c r="AA1362" s="114" t="s">
        <v>87</v>
      </c>
      <c r="AB1362" s="40">
        <f>_xll.qlInterestRateIndexFixingDate($X$21,AC1362)</f>
        <v>48929</v>
      </c>
      <c r="AC1362" s="40">
        <f>_xll.qlCalendarAdvance(calendar,$AC1361,AA1362,,,trigger)</f>
        <v>48933</v>
      </c>
      <c r="AD1362" s="40">
        <f>_xll.qlInterestRateIndexMaturity($X$21,AC1362,)</f>
        <v>49115</v>
      </c>
      <c r="AE1362" s="43" t="e">
        <f>_xll.qlTenorBasisValue(TenorBasis6M,AC1362,_xll.ohTrigger(trigger,$X$36))</f>
        <v>#NUM!</v>
      </c>
      <c r="AF1362" s="82">
        <f t="shared" si="56"/>
        <v>1.9532646305155405E-2</v>
      </c>
      <c r="AG1362" s="82">
        <f>_xll.qlIndexFixing($X$21,$AB1362,TRUE,_xll.ohTrigger(trigger))</f>
        <v>1.9532646305155405E-2</v>
      </c>
      <c r="AH1362" s="43" t="e">
        <f>_xll.qlIndexFixing($X$6,$AB1362,TRUE,trigger)</f>
        <v>#NUM!</v>
      </c>
      <c r="AI1362" s="45" t="e">
        <f t="shared" si="55"/>
        <v>#NUM!</v>
      </c>
    </row>
    <row r="1363" spans="27:35" x14ac:dyDescent="0.2">
      <c r="AA1363" s="114" t="s">
        <v>87</v>
      </c>
      <c r="AB1363" s="40">
        <f>_xll.qlInterestRateIndexFixingDate($X$21,AC1363)</f>
        <v>48935</v>
      </c>
      <c r="AC1363" s="40">
        <f>_xll.qlCalendarAdvance(calendar,$AC1362,AA1363,,,trigger)</f>
        <v>48940</v>
      </c>
      <c r="AD1363" s="40">
        <f>_xll.qlInterestRateIndexMaturity($X$21,AC1363,)</f>
        <v>49122</v>
      </c>
      <c r="AE1363" s="43" t="e">
        <f>_xll.qlTenorBasisValue(TenorBasis6M,AC1363,_xll.ohTrigger(trigger,$X$36))</f>
        <v>#NUM!</v>
      </c>
      <c r="AF1363" s="82">
        <f t="shared" si="56"/>
        <v>1.9518733047105122E-2</v>
      </c>
      <c r="AG1363" s="82">
        <f>_xll.qlIndexFixing($X$21,$AB1363,TRUE,_xll.ohTrigger(trigger))</f>
        <v>1.9518733047105122E-2</v>
      </c>
      <c r="AH1363" s="43" t="e">
        <f>_xll.qlIndexFixing($X$6,$AB1363,TRUE,trigger)</f>
        <v>#NUM!</v>
      </c>
      <c r="AI1363" s="45" t="e">
        <f t="shared" si="55"/>
        <v>#NUM!</v>
      </c>
    </row>
    <row r="1364" spans="27:35" x14ac:dyDescent="0.2">
      <c r="AA1364" s="114" t="s">
        <v>87</v>
      </c>
      <c r="AB1364" s="40">
        <f>_xll.qlInterestRateIndexFixingDate($X$21,AC1364)</f>
        <v>48943</v>
      </c>
      <c r="AC1364" s="40">
        <f>_xll.qlCalendarAdvance(calendar,$AC1363,AA1364,,,trigger)</f>
        <v>48947</v>
      </c>
      <c r="AD1364" s="40">
        <f>_xll.qlInterestRateIndexMaturity($X$21,AC1364,)</f>
        <v>49128</v>
      </c>
      <c r="AE1364" s="43" t="e">
        <f>_xll.qlTenorBasisValue(TenorBasis6M,AC1364,_xll.ohTrigger(trigger,$X$36))</f>
        <v>#NUM!</v>
      </c>
      <c r="AF1364" s="82">
        <f t="shared" si="56"/>
        <v>1.9505261436829537E-2</v>
      </c>
      <c r="AG1364" s="82">
        <f>_xll.qlIndexFixing($X$21,$AB1364,TRUE,_xll.ohTrigger(trigger))</f>
        <v>1.9505261436829537E-2</v>
      </c>
      <c r="AH1364" s="43" t="e">
        <f>_xll.qlIndexFixing($X$6,$AB1364,TRUE,trigger)</f>
        <v>#NUM!</v>
      </c>
      <c r="AI1364" s="45" t="e">
        <f t="shared" si="55"/>
        <v>#NUM!</v>
      </c>
    </row>
    <row r="1365" spans="27:35" x14ac:dyDescent="0.2">
      <c r="AA1365" s="114" t="s">
        <v>87</v>
      </c>
      <c r="AB1365" s="40">
        <f>_xll.qlInterestRateIndexFixingDate($X$21,AC1365)</f>
        <v>48950</v>
      </c>
      <c r="AC1365" s="40">
        <f>_xll.qlCalendarAdvance(calendar,$AC1364,AA1365,,,trigger)</f>
        <v>48954</v>
      </c>
      <c r="AD1365" s="40">
        <f>_xll.qlInterestRateIndexMaturity($X$21,AC1365,)</f>
        <v>49135</v>
      </c>
      <c r="AE1365" s="43" t="e">
        <f>_xll.qlTenorBasisValue(TenorBasis6M,AC1365,_xll.ohTrigger(trigger,$X$36))</f>
        <v>#NUM!</v>
      </c>
      <c r="AF1365" s="82">
        <f t="shared" si="56"/>
        <v>1.9491265163562099E-2</v>
      </c>
      <c r="AG1365" s="82">
        <f>_xll.qlIndexFixing($X$21,$AB1365,TRUE,_xll.ohTrigger(trigger))</f>
        <v>1.9491265163562099E-2</v>
      </c>
      <c r="AH1365" s="43" t="e">
        <f>_xll.qlIndexFixing($X$6,$AB1365,TRUE,trigger)</f>
        <v>#NUM!</v>
      </c>
      <c r="AI1365" s="45" t="e">
        <f t="shared" si="55"/>
        <v>#NUM!</v>
      </c>
    </row>
    <row r="1366" spans="27:35" x14ac:dyDescent="0.2">
      <c r="AA1366" s="114" t="s">
        <v>87</v>
      </c>
      <c r="AB1366" s="40">
        <f>_xll.qlInterestRateIndexFixingDate($X$21,AC1366)</f>
        <v>48957</v>
      </c>
      <c r="AC1366" s="40">
        <f>_xll.qlCalendarAdvance(calendar,$AC1365,AA1366,,,trigger)</f>
        <v>48961</v>
      </c>
      <c r="AD1366" s="40">
        <f>_xll.qlInterestRateIndexMaturity($X$21,AC1366,)</f>
        <v>49142</v>
      </c>
      <c r="AE1366" s="43" t="e">
        <f>_xll.qlTenorBasisValue(TenorBasis6M,AC1366,_xll.ohTrigger(trigger,$X$36))</f>
        <v>#NUM!</v>
      </c>
      <c r="AF1366" s="82">
        <f t="shared" si="56"/>
        <v>1.9477225457385675E-2</v>
      </c>
      <c r="AG1366" s="82">
        <f>_xll.qlIndexFixing($X$21,$AB1366,TRUE,_xll.ohTrigger(trigger))</f>
        <v>1.9477225457385675E-2</v>
      </c>
      <c r="AH1366" s="43" t="e">
        <f>_xll.qlIndexFixing($X$6,$AB1366,TRUE,trigger)</f>
        <v>#NUM!</v>
      </c>
      <c r="AI1366" s="45" t="e">
        <f t="shared" si="55"/>
        <v>#NUM!</v>
      </c>
    </row>
    <row r="1367" spans="27:35" x14ac:dyDescent="0.2">
      <c r="AA1367" s="114" t="s">
        <v>87</v>
      </c>
      <c r="AB1367" s="40">
        <f>_xll.qlInterestRateIndexFixingDate($X$21,AC1367)</f>
        <v>48964</v>
      </c>
      <c r="AC1367" s="40">
        <f>_xll.qlCalendarAdvance(calendar,$AC1366,AA1367,,,trigger)</f>
        <v>48968</v>
      </c>
      <c r="AD1367" s="40">
        <f>_xll.qlInterestRateIndexMaturity($X$21,AC1367,)</f>
        <v>49149</v>
      </c>
      <c r="AE1367" s="43" t="e">
        <f>_xll.qlTenorBasisValue(TenorBasis6M,AC1367,_xll.ohTrigger(trigger,$X$36))</f>
        <v>#NUM!</v>
      </c>
      <c r="AF1367" s="82">
        <f t="shared" si="56"/>
        <v>1.9463142319214012E-2</v>
      </c>
      <c r="AG1367" s="82">
        <f>_xll.qlIndexFixing($X$21,$AB1367,TRUE,_xll.ohTrigger(trigger))</f>
        <v>1.9463142319214012E-2</v>
      </c>
      <c r="AH1367" s="43" t="e">
        <f>_xll.qlIndexFixing($X$6,$AB1367,TRUE,trigger)</f>
        <v>#NUM!</v>
      </c>
      <c r="AI1367" s="45" t="e">
        <f t="shared" si="55"/>
        <v>#NUM!</v>
      </c>
    </row>
    <row r="1368" spans="27:35" x14ac:dyDescent="0.2">
      <c r="AA1368" s="114" t="s">
        <v>87</v>
      </c>
      <c r="AB1368" s="40">
        <f>_xll.qlInterestRateIndexFixingDate($X$21,AC1368)</f>
        <v>48971</v>
      </c>
      <c r="AC1368" s="40">
        <f>_xll.qlCalendarAdvance(calendar,$AC1367,AA1368,,,trigger)</f>
        <v>48975</v>
      </c>
      <c r="AD1368" s="40">
        <f>_xll.qlInterestRateIndexMaturity($X$21,AC1368,)</f>
        <v>49156</v>
      </c>
      <c r="AE1368" s="43" t="e">
        <f>_xll.qlTenorBasisValue(TenorBasis6M,AC1368,_xll.ohTrigger(trigger,$X$36))</f>
        <v>#NUM!</v>
      </c>
      <c r="AF1368" s="82">
        <f t="shared" si="56"/>
        <v>1.9449015749961742E-2</v>
      </c>
      <c r="AG1368" s="82">
        <f>_xll.qlIndexFixing($X$21,$AB1368,TRUE,_xll.ohTrigger(trigger))</f>
        <v>1.9449015749961742E-2</v>
      </c>
      <c r="AH1368" s="43" t="e">
        <f>_xll.qlIndexFixing($X$6,$AB1368,TRUE,trigger)</f>
        <v>#NUM!</v>
      </c>
      <c r="AI1368" s="45" t="e">
        <f t="shared" si="55"/>
        <v>#NUM!</v>
      </c>
    </row>
    <row r="1369" spans="27:35" x14ac:dyDescent="0.2">
      <c r="AA1369" s="114" t="s">
        <v>87</v>
      </c>
      <c r="AB1369" s="40">
        <f>_xll.qlInterestRateIndexFixingDate($X$21,AC1369)</f>
        <v>48978</v>
      </c>
      <c r="AC1369" s="40">
        <f>_xll.qlCalendarAdvance(calendar,$AC1368,AA1369,,,trigger)</f>
        <v>48982</v>
      </c>
      <c r="AD1369" s="40">
        <f>_xll.qlInterestRateIndexMaturity($X$21,AC1369,)</f>
        <v>49163</v>
      </c>
      <c r="AE1369" s="43" t="e">
        <f>_xll.qlTenorBasisValue(TenorBasis6M,AC1369,_xll.ohTrigger(trigger,$X$36))</f>
        <v>#NUM!</v>
      </c>
      <c r="AF1369" s="82">
        <f t="shared" si="56"/>
        <v>1.9434845750545698E-2</v>
      </c>
      <c r="AG1369" s="82">
        <f>_xll.qlIndexFixing($X$21,$AB1369,TRUE,_xll.ohTrigger(trigger))</f>
        <v>1.9434845750545698E-2</v>
      </c>
      <c r="AH1369" s="43" t="e">
        <f>_xll.qlIndexFixing($X$6,$AB1369,TRUE,trigger)</f>
        <v>#NUM!</v>
      </c>
      <c r="AI1369" s="45" t="e">
        <f t="shared" si="55"/>
        <v>#NUM!</v>
      </c>
    </row>
    <row r="1370" spans="27:35" x14ac:dyDescent="0.2">
      <c r="AA1370" s="114" t="s">
        <v>87</v>
      </c>
      <c r="AB1370" s="40">
        <f>_xll.qlInterestRateIndexFixingDate($X$21,AC1370)</f>
        <v>48985</v>
      </c>
      <c r="AC1370" s="40">
        <f>_xll.qlCalendarAdvance(calendar,$AC1369,AA1370,,,trigger)</f>
        <v>48989</v>
      </c>
      <c r="AD1370" s="40">
        <f>_xll.qlInterestRateIndexMaturity($X$21,AC1370,)</f>
        <v>49170</v>
      </c>
      <c r="AE1370" s="43" t="e">
        <f>_xll.qlTenorBasisValue(TenorBasis6M,AC1370,_xll.ohTrigger(trigger,$X$36))</f>
        <v>#NUM!</v>
      </c>
      <c r="AF1370" s="82">
        <f t="shared" si="56"/>
        <v>1.9420632321888454E-2</v>
      </c>
      <c r="AG1370" s="82">
        <f>_xll.qlIndexFixing($X$21,$AB1370,TRUE,_xll.ohTrigger(trigger))</f>
        <v>1.9420632321888454E-2</v>
      </c>
      <c r="AH1370" s="43" t="e">
        <f>_xll.qlIndexFixing($X$6,$AB1370,TRUE,trigger)</f>
        <v>#NUM!</v>
      </c>
      <c r="AI1370" s="45" t="e">
        <f t="shared" si="55"/>
        <v>#NUM!</v>
      </c>
    </row>
    <row r="1371" spans="27:35" x14ac:dyDescent="0.2">
      <c r="AA1371" s="114" t="s">
        <v>87</v>
      </c>
      <c r="AB1371" s="40">
        <f>_xll.qlInterestRateIndexFixingDate($X$21,AC1371)</f>
        <v>48992</v>
      </c>
      <c r="AC1371" s="40">
        <f>_xll.qlCalendarAdvance(calendar,$AC1370,AA1371,,,trigger)</f>
        <v>48996</v>
      </c>
      <c r="AD1371" s="40">
        <f>_xll.qlInterestRateIndexMaturity($X$21,AC1371,)</f>
        <v>49177</v>
      </c>
      <c r="AE1371" s="43" t="e">
        <f>_xll.qlTenorBasisValue(TenorBasis6M,AC1371,_xll.ohTrigger(trigger,$X$36))</f>
        <v>#NUM!</v>
      </c>
      <c r="AF1371" s="82">
        <f t="shared" si="56"/>
        <v>1.9406375464911262E-2</v>
      </c>
      <c r="AG1371" s="82">
        <f>_xll.qlIndexFixing($X$21,$AB1371,TRUE,_xll.ohTrigger(trigger))</f>
        <v>1.9406375464911262E-2</v>
      </c>
      <c r="AH1371" s="43" t="e">
        <f>_xll.qlIndexFixing($X$6,$AB1371,TRUE,trigger)</f>
        <v>#NUM!</v>
      </c>
      <c r="AI1371" s="45" t="e">
        <f t="shared" si="55"/>
        <v>#NUM!</v>
      </c>
    </row>
    <row r="1372" spans="27:35" x14ac:dyDescent="0.2">
      <c r="AA1372" s="114" t="s">
        <v>87</v>
      </c>
      <c r="AB1372" s="40">
        <f>_xll.qlInterestRateIndexFixingDate($X$21,AC1372)</f>
        <v>48999</v>
      </c>
      <c r="AC1372" s="40">
        <f>_xll.qlCalendarAdvance(calendar,$AC1371,AA1372,,,trigger)</f>
        <v>49003</v>
      </c>
      <c r="AD1372" s="40">
        <f>_xll.qlInterestRateIndexMaturity($X$21,AC1372,)</f>
        <v>49187</v>
      </c>
      <c r="AE1372" s="43" t="e">
        <f>_xll.qlTenorBasisValue(TenorBasis6M,AC1372,_xll.ohTrigger(trigger,$X$36))</f>
        <v>#NUM!</v>
      </c>
      <c r="AF1372" s="82">
        <f t="shared" si="56"/>
        <v>1.9390526055262831E-2</v>
      </c>
      <c r="AG1372" s="82">
        <f>_xll.qlIndexFixing($X$21,$AB1372,TRUE,_xll.ohTrigger(trigger))</f>
        <v>1.9390526055262831E-2</v>
      </c>
      <c r="AH1372" s="43" t="e">
        <f>_xll.qlIndexFixing($X$6,$AB1372,TRUE,trigger)</f>
        <v>#NUM!</v>
      </c>
      <c r="AI1372" s="45" t="e">
        <f t="shared" si="55"/>
        <v>#NUM!</v>
      </c>
    </row>
    <row r="1373" spans="27:35" x14ac:dyDescent="0.2">
      <c r="AA1373" s="114" t="s">
        <v>87</v>
      </c>
      <c r="AB1373" s="40">
        <f>_xll.qlInterestRateIndexFixingDate($X$21,AC1373)</f>
        <v>49006</v>
      </c>
      <c r="AC1373" s="40">
        <f>_xll.qlCalendarAdvance(calendar,$AC1372,AA1373,,,trigger)</f>
        <v>49010</v>
      </c>
      <c r="AD1373" s="40">
        <f>_xll.qlInterestRateIndexMaturity($X$21,AC1373,)</f>
        <v>49194</v>
      </c>
      <c r="AE1373" s="43" t="e">
        <f>_xll.qlTenorBasisValue(TenorBasis6M,AC1373,_xll.ohTrigger(trigger,$X$36))</f>
        <v>#NUM!</v>
      </c>
      <c r="AF1373" s="82">
        <f t="shared" si="56"/>
        <v>1.9376170731981002E-2</v>
      </c>
      <c r="AG1373" s="82">
        <f>_xll.qlIndexFixing($X$21,$AB1373,TRUE,_xll.ohTrigger(trigger))</f>
        <v>1.9376170731981002E-2</v>
      </c>
      <c r="AH1373" s="43" t="e">
        <f>_xll.qlIndexFixing($X$6,$AB1373,TRUE,trigger)</f>
        <v>#NUM!</v>
      </c>
      <c r="AI1373" s="45" t="e">
        <f t="shared" si="55"/>
        <v>#NUM!</v>
      </c>
    </row>
    <row r="1374" spans="27:35" x14ac:dyDescent="0.2">
      <c r="AA1374" s="114" t="s">
        <v>87</v>
      </c>
      <c r="AB1374" s="40">
        <f>_xll.qlInterestRateIndexFixingDate($X$21,AC1374)</f>
        <v>49013</v>
      </c>
      <c r="AC1374" s="40">
        <f>_xll.qlCalendarAdvance(calendar,$AC1373,AA1374,,,trigger)</f>
        <v>49017</v>
      </c>
      <c r="AD1374" s="40">
        <f>_xll.qlInterestRateIndexMaturity($X$21,AC1374,)</f>
        <v>49201</v>
      </c>
      <c r="AE1374" s="43" t="e">
        <f>_xll.qlTenorBasisValue(TenorBasis6M,AC1374,_xll.ohTrigger(trigger,$X$36))</f>
        <v>#NUM!</v>
      </c>
      <c r="AF1374" s="82">
        <f t="shared" si="56"/>
        <v>1.9361771978096146E-2</v>
      </c>
      <c r="AG1374" s="82">
        <f>_xll.qlIndexFixing($X$21,$AB1374,TRUE,_xll.ohTrigger(trigger))</f>
        <v>1.9361771978096146E-2</v>
      </c>
      <c r="AH1374" s="43" t="e">
        <f>_xll.qlIndexFixing($X$6,$AB1374,TRUE,trigger)</f>
        <v>#NUM!</v>
      </c>
      <c r="AI1374" s="45" t="e">
        <f t="shared" si="55"/>
        <v>#NUM!</v>
      </c>
    </row>
    <row r="1375" spans="27:35" x14ac:dyDescent="0.2">
      <c r="AA1375" s="114" t="s">
        <v>87</v>
      </c>
      <c r="AB1375" s="40">
        <f>_xll.qlInterestRateIndexFixingDate($X$21,AC1375)</f>
        <v>49020</v>
      </c>
      <c r="AC1375" s="40">
        <f>_xll.qlCalendarAdvance(calendar,$AC1374,AA1375,,,trigger)</f>
        <v>49024</v>
      </c>
      <c r="AD1375" s="40">
        <f>_xll.qlInterestRateIndexMaturity($X$21,AC1375,)</f>
        <v>49208</v>
      </c>
      <c r="AE1375" s="43" t="e">
        <f>_xll.qlTenorBasisValue(TenorBasis6M,AC1375,_xll.ohTrigger(trigger,$X$36))</f>
        <v>#NUM!</v>
      </c>
      <c r="AF1375" s="82">
        <f t="shared" si="56"/>
        <v>1.9347329794560109E-2</v>
      </c>
      <c r="AG1375" s="82">
        <f>_xll.qlIndexFixing($X$21,$AB1375,TRUE,_xll.ohTrigger(trigger))</f>
        <v>1.9347329794560109E-2</v>
      </c>
      <c r="AH1375" s="43" t="e">
        <f>_xll.qlIndexFixing($X$6,$AB1375,TRUE,trigger)</f>
        <v>#NUM!</v>
      </c>
      <c r="AI1375" s="45" t="e">
        <f t="shared" si="55"/>
        <v>#NUM!</v>
      </c>
    </row>
    <row r="1376" spans="27:35" x14ac:dyDescent="0.2">
      <c r="AA1376" s="114" t="s">
        <v>87</v>
      </c>
      <c r="AB1376" s="40">
        <f>_xll.qlInterestRateIndexFixingDate($X$21,AC1376)</f>
        <v>49027</v>
      </c>
      <c r="AC1376" s="40">
        <f>_xll.qlCalendarAdvance(calendar,$AC1375,AA1376,,,trigger)</f>
        <v>49031</v>
      </c>
      <c r="AD1376" s="40">
        <f>_xll.qlInterestRateIndexMaturity($X$21,AC1376,)</f>
        <v>49215</v>
      </c>
      <c r="AE1376" s="43" t="e">
        <f>_xll.qlTenorBasisValue(TenorBasis6M,AC1376,_xll.ohTrigger(trigger,$X$36))</f>
        <v>#NUM!</v>
      </c>
      <c r="AF1376" s="82">
        <f t="shared" si="56"/>
        <v>1.9332844182325611E-2</v>
      </c>
      <c r="AG1376" s="82">
        <f>_xll.qlIndexFixing($X$21,$AB1376,TRUE,_xll.ohTrigger(trigger))</f>
        <v>1.9332844182325611E-2</v>
      </c>
      <c r="AH1376" s="43" t="e">
        <f>_xll.qlIndexFixing($X$6,$AB1376,TRUE,trigger)</f>
        <v>#NUM!</v>
      </c>
      <c r="AI1376" s="45" t="e">
        <f t="shared" si="55"/>
        <v>#NUM!</v>
      </c>
    </row>
    <row r="1377" spans="27:35" x14ac:dyDescent="0.2">
      <c r="AA1377" s="114" t="s">
        <v>87</v>
      </c>
      <c r="AB1377" s="40">
        <f>_xll.qlInterestRateIndexFixingDate($X$21,AC1377)</f>
        <v>49034</v>
      </c>
      <c r="AC1377" s="40">
        <f>_xll.qlCalendarAdvance(calendar,$AC1376,AA1377,,,trigger)</f>
        <v>49038</v>
      </c>
      <c r="AD1377" s="40">
        <f>_xll.qlInterestRateIndexMaturity($X$21,AC1377,)</f>
        <v>49221</v>
      </c>
      <c r="AE1377" s="43" t="e">
        <f>_xll.qlTenorBasisValue(TenorBasis6M,AC1377,_xll.ohTrigger(trigger,$X$36))</f>
        <v>#NUM!</v>
      </c>
      <c r="AF1377" s="82">
        <f t="shared" si="56"/>
        <v>1.9318851277948905E-2</v>
      </c>
      <c r="AG1377" s="82">
        <f>_xll.qlIndexFixing($X$21,$AB1377,TRUE,_xll.ohTrigger(trigger))</f>
        <v>1.9318851277948905E-2</v>
      </c>
      <c r="AH1377" s="43" t="e">
        <f>_xll.qlIndexFixing($X$6,$AB1377,TRUE,trigger)</f>
        <v>#NUM!</v>
      </c>
      <c r="AI1377" s="45" t="e">
        <f t="shared" si="55"/>
        <v>#NUM!</v>
      </c>
    </row>
    <row r="1378" spans="27:35" x14ac:dyDescent="0.2">
      <c r="AA1378" s="114" t="s">
        <v>87</v>
      </c>
      <c r="AB1378" s="40">
        <f>_xll.qlInterestRateIndexFixingDate($X$21,AC1378)</f>
        <v>49039</v>
      </c>
      <c r="AC1378" s="40">
        <f>_xll.qlCalendarAdvance(calendar,$AC1377,AA1378,,,trigger)</f>
        <v>49045</v>
      </c>
      <c r="AD1378" s="40">
        <f>_xll.qlInterestRateIndexMaturity($X$21,AC1378,)</f>
        <v>49228</v>
      </c>
      <c r="AE1378" s="43" t="e">
        <f>_xll.qlTenorBasisValue(TenorBasis6M,AC1378,_xll.ohTrigger(trigger,$X$36))</f>
        <v>#NUM!</v>
      </c>
      <c r="AF1378" s="82">
        <f t="shared" si="56"/>
        <v>1.9304282690687753E-2</v>
      </c>
      <c r="AG1378" s="82">
        <f>_xll.qlIndexFixing($X$21,$AB1378,TRUE,_xll.ohTrigger(trigger))</f>
        <v>1.9304282690687753E-2</v>
      </c>
      <c r="AH1378" s="43" t="e">
        <f>_xll.qlIndexFixing($X$6,$AB1378,TRUE,trigger)</f>
        <v>#NUM!</v>
      </c>
      <c r="AI1378" s="45" t="e">
        <f t="shared" si="55"/>
        <v>#NUM!</v>
      </c>
    </row>
    <row r="1379" spans="27:35" x14ac:dyDescent="0.2">
      <c r="AA1379" s="114" t="s">
        <v>87</v>
      </c>
      <c r="AB1379" s="40">
        <f>_xll.qlInterestRateIndexFixingDate($X$21,AC1379)</f>
        <v>49048</v>
      </c>
      <c r="AC1379" s="40">
        <f>_xll.qlCalendarAdvance(calendar,$AC1378,AA1379,,,trigger)</f>
        <v>49052</v>
      </c>
      <c r="AD1379" s="40">
        <f>_xll.qlInterestRateIndexMaturity($X$21,AC1379,)</f>
        <v>49235</v>
      </c>
      <c r="AE1379" s="43" t="e">
        <f>_xll.qlTenorBasisValue(TenorBasis6M,AC1379,_xll.ohTrigger(trigger,$X$36))</f>
        <v>#NUM!</v>
      </c>
      <c r="AF1379" s="82">
        <f t="shared" si="56"/>
        <v>1.928967067927052E-2</v>
      </c>
      <c r="AG1379" s="82">
        <f>_xll.qlIndexFixing($X$21,$AB1379,TRUE,_xll.ohTrigger(trigger))</f>
        <v>1.928967067927052E-2</v>
      </c>
      <c r="AH1379" s="43" t="e">
        <f>_xll.qlIndexFixing($X$6,$AB1379,TRUE,trigger)</f>
        <v>#NUM!</v>
      </c>
      <c r="AI1379" s="45" t="e">
        <f t="shared" si="55"/>
        <v>#NUM!</v>
      </c>
    </row>
    <row r="1380" spans="27:35" x14ac:dyDescent="0.2">
      <c r="AA1380" s="114" t="s">
        <v>87</v>
      </c>
      <c r="AB1380" s="40">
        <f>_xll.qlInterestRateIndexFixingDate($X$21,AC1380)</f>
        <v>49055</v>
      </c>
      <c r="AC1380" s="40">
        <f>_xll.qlCalendarAdvance(calendar,$AC1379,AA1380,,,trigger)</f>
        <v>49059</v>
      </c>
      <c r="AD1380" s="40">
        <f>_xll.qlInterestRateIndexMaturity($X$21,AC1380,)</f>
        <v>49242</v>
      </c>
      <c r="AE1380" s="43" t="e">
        <f>_xll.qlTenorBasisValue(TenorBasis6M,AC1380,_xll.ohTrigger(trigger,$X$36))</f>
        <v>#NUM!</v>
      </c>
      <c r="AF1380" s="82">
        <f t="shared" si="56"/>
        <v>1.9275015244656451E-2</v>
      </c>
      <c r="AG1380" s="82">
        <f>_xll.qlIndexFixing($X$21,$AB1380,TRUE,_xll.ohTrigger(trigger))</f>
        <v>1.9275015244656451E-2</v>
      </c>
      <c r="AH1380" s="43" t="e">
        <f>_xll.qlIndexFixing($X$6,$AB1380,TRUE,trigger)</f>
        <v>#NUM!</v>
      </c>
      <c r="AI1380" s="45" t="e">
        <f t="shared" si="55"/>
        <v>#NUM!</v>
      </c>
    </row>
    <row r="1381" spans="27:35" x14ac:dyDescent="0.2">
      <c r="AA1381" s="114" t="s">
        <v>87</v>
      </c>
      <c r="AB1381" s="40">
        <f>_xll.qlInterestRateIndexFixingDate($X$21,AC1381)</f>
        <v>49061</v>
      </c>
      <c r="AC1381" s="40">
        <f>_xll.qlCalendarAdvance(calendar,$AC1380,AA1381,,,trigger)</f>
        <v>49066</v>
      </c>
      <c r="AD1381" s="40">
        <f>_xll.qlInterestRateIndexMaturity($X$21,AC1381,)</f>
        <v>49250</v>
      </c>
      <c r="AE1381" s="43" t="e">
        <f>_xll.qlTenorBasisValue(TenorBasis6M,AC1381,_xll.ohTrigger(trigger,$X$36))</f>
        <v>#NUM!</v>
      </c>
      <c r="AF1381" s="82">
        <f t="shared" si="56"/>
        <v>1.9259764724267991E-2</v>
      </c>
      <c r="AG1381" s="82">
        <f>_xll.qlIndexFixing($X$21,$AB1381,TRUE,_xll.ohTrigger(trigger))</f>
        <v>1.9259764724267991E-2</v>
      </c>
      <c r="AH1381" s="43" t="e">
        <f>_xll.qlIndexFixing($X$6,$AB1381,TRUE,trigger)</f>
        <v>#NUM!</v>
      </c>
      <c r="AI1381" s="45" t="e">
        <f t="shared" si="55"/>
        <v>#NUM!</v>
      </c>
    </row>
    <row r="1382" spans="27:35" x14ac:dyDescent="0.2">
      <c r="AA1382" s="114" t="s">
        <v>87</v>
      </c>
      <c r="AB1382" s="40">
        <f>_xll.qlInterestRateIndexFixingDate($X$21,AC1382)</f>
        <v>49069</v>
      </c>
      <c r="AC1382" s="40">
        <f>_xll.qlCalendarAdvance(calendar,$AC1381,AA1382,,,trigger)</f>
        <v>49073</v>
      </c>
      <c r="AD1382" s="40">
        <f>_xll.qlInterestRateIndexMaturity($X$21,AC1382,)</f>
        <v>49257</v>
      </c>
      <c r="AE1382" s="43" t="e">
        <f>_xll.qlTenorBasisValue(TenorBasis6M,AC1382,_xll.ohTrigger(trigger,$X$36))</f>
        <v>#NUM!</v>
      </c>
      <c r="AF1382" s="82">
        <f t="shared" si="56"/>
        <v>1.9245018560036558E-2</v>
      </c>
      <c r="AG1382" s="82">
        <f>_xll.qlIndexFixing($X$21,$AB1382,TRUE,_xll.ohTrigger(trigger))</f>
        <v>1.9245018560036558E-2</v>
      </c>
      <c r="AH1382" s="43" t="e">
        <f>_xll.qlIndexFixing($X$6,$AB1382,TRUE,trigger)</f>
        <v>#NUM!</v>
      </c>
      <c r="AI1382" s="45" t="e">
        <f t="shared" si="55"/>
        <v>#NUM!</v>
      </c>
    </row>
    <row r="1383" spans="27:35" x14ac:dyDescent="0.2">
      <c r="AA1383" s="114" t="s">
        <v>87</v>
      </c>
      <c r="AB1383" s="40">
        <f>_xll.qlInterestRateIndexFixingDate($X$21,AC1383)</f>
        <v>49076</v>
      </c>
      <c r="AC1383" s="40">
        <f>_xll.qlCalendarAdvance(calendar,$AC1382,AA1383,,,trigger)</f>
        <v>49080</v>
      </c>
      <c r="AD1383" s="40">
        <f>_xll.qlInterestRateIndexMaturity($X$21,AC1383,)</f>
        <v>49264</v>
      </c>
      <c r="AE1383" s="43" t="e">
        <f>_xll.qlTenorBasisValue(TenorBasis6M,AC1383,_xll.ohTrigger(trigger,$X$36))</f>
        <v>#NUM!</v>
      </c>
      <c r="AF1383" s="82">
        <f t="shared" si="56"/>
        <v>1.9230228973863863E-2</v>
      </c>
      <c r="AG1383" s="82">
        <f>_xll.qlIndexFixing($X$21,$AB1383,TRUE,_xll.ohTrigger(trigger))</f>
        <v>1.9230228973863863E-2</v>
      </c>
      <c r="AH1383" s="43" t="e">
        <f>_xll.qlIndexFixing($X$6,$AB1383,TRUE,trigger)</f>
        <v>#NUM!</v>
      </c>
      <c r="AI1383" s="45" t="e">
        <f t="shared" si="55"/>
        <v>#NUM!</v>
      </c>
    </row>
    <row r="1384" spans="27:35" x14ac:dyDescent="0.2">
      <c r="AA1384" s="114" t="s">
        <v>87</v>
      </c>
      <c r="AB1384" s="40">
        <f>_xll.qlInterestRateIndexFixingDate($X$21,AC1384)</f>
        <v>49083</v>
      </c>
      <c r="AC1384" s="40">
        <f>_xll.qlCalendarAdvance(calendar,$AC1383,AA1384,,,trigger)</f>
        <v>49087</v>
      </c>
      <c r="AD1384" s="40">
        <f>_xll.qlInterestRateIndexMaturity($X$21,AC1384,)</f>
        <v>49271</v>
      </c>
      <c r="AE1384" s="43" t="e">
        <f>_xll.qlTenorBasisValue(TenorBasis6M,AC1384,_xll.ohTrigger(trigger,$X$36))</f>
        <v>#NUM!</v>
      </c>
      <c r="AF1384" s="82">
        <f t="shared" si="56"/>
        <v>1.9215395966726955E-2</v>
      </c>
      <c r="AG1384" s="82">
        <f>_xll.qlIndexFixing($X$21,$AB1384,TRUE,_xll.ohTrigger(trigger))</f>
        <v>1.9215395966726955E-2</v>
      </c>
      <c r="AH1384" s="43" t="e">
        <f>_xll.qlIndexFixing($X$6,$AB1384,TRUE,trigger)</f>
        <v>#NUM!</v>
      </c>
      <c r="AI1384" s="45" t="e">
        <f t="shared" si="55"/>
        <v>#NUM!</v>
      </c>
    </row>
    <row r="1385" spans="27:35" x14ac:dyDescent="0.2">
      <c r="AA1385" s="114" t="s">
        <v>87</v>
      </c>
      <c r="AB1385" s="40">
        <f>_xll.qlInterestRateIndexFixingDate($X$21,AC1385)</f>
        <v>49090</v>
      </c>
      <c r="AC1385" s="40">
        <f>_xll.qlCalendarAdvance(calendar,$AC1384,AA1385,,,trigger)</f>
        <v>49094</v>
      </c>
      <c r="AD1385" s="40">
        <f>_xll.qlInterestRateIndexMaturity($X$21,AC1385,)</f>
        <v>49278</v>
      </c>
      <c r="AE1385" s="43" t="e">
        <f>_xll.qlTenorBasisValue(TenorBasis6M,AC1385,_xll.ohTrigger(trigger,$X$36))</f>
        <v>#NUM!</v>
      </c>
      <c r="AF1385" s="82">
        <f t="shared" si="56"/>
        <v>1.9200519539606352E-2</v>
      </c>
      <c r="AG1385" s="82">
        <f>_xll.qlIndexFixing($X$21,$AB1385,TRUE,_xll.ohTrigger(trigger))</f>
        <v>1.9200519539606352E-2</v>
      </c>
      <c r="AH1385" s="43" t="e">
        <f>_xll.qlIndexFixing($X$6,$AB1385,TRUE,trigger)</f>
        <v>#NUM!</v>
      </c>
      <c r="AI1385" s="45" t="e">
        <f t="shared" si="55"/>
        <v>#NUM!</v>
      </c>
    </row>
    <row r="1386" spans="27:35" x14ac:dyDescent="0.2">
      <c r="AA1386" s="114" t="s">
        <v>87</v>
      </c>
      <c r="AB1386" s="40">
        <f>_xll.qlInterestRateIndexFixingDate($X$21,AC1386)</f>
        <v>49097</v>
      </c>
      <c r="AC1386" s="40">
        <f>_xll.qlCalendarAdvance(calendar,$AC1385,AA1386,,,trigger)</f>
        <v>49101</v>
      </c>
      <c r="AD1386" s="40">
        <f>_xll.qlInterestRateIndexMaturity($X$21,AC1386,)</f>
        <v>49284</v>
      </c>
      <c r="AE1386" s="43" t="e">
        <f>_xll.qlTenorBasisValue(TenorBasis6M,AC1386,_xll.ohTrigger(trigger,$X$36))</f>
        <v>#NUM!</v>
      </c>
      <c r="AF1386" s="82">
        <f t="shared" si="56"/>
        <v>1.9186170803939771E-2</v>
      </c>
      <c r="AG1386" s="82">
        <f>_xll.qlIndexFixing($X$21,$AB1386,TRUE,_xll.ohTrigger(trigger))</f>
        <v>1.9186170803939771E-2</v>
      </c>
      <c r="AH1386" s="43" t="e">
        <f>_xll.qlIndexFixing($X$6,$AB1386,TRUE,trigger)</f>
        <v>#NUM!</v>
      </c>
      <c r="AI1386" s="45" t="e">
        <f t="shared" ref="AI1386:AI1449" si="57">(AG1386-AH1386)*10000</f>
        <v>#NUM!</v>
      </c>
    </row>
    <row r="1387" spans="27:35" x14ac:dyDescent="0.2">
      <c r="AA1387" s="114" t="s">
        <v>87</v>
      </c>
      <c r="AB1387" s="40">
        <f>_xll.qlInterestRateIndexFixingDate($X$21,AC1387)</f>
        <v>49104</v>
      </c>
      <c r="AC1387" s="40">
        <f>_xll.qlCalendarAdvance(calendar,$AC1386,AA1387,,,trigger)</f>
        <v>49108</v>
      </c>
      <c r="AD1387" s="40">
        <f>_xll.qlInterestRateIndexMaturity($X$21,AC1387,)</f>
        <v>49291</v>
      </c>
      <c r="AE1387" s="43" t="e">
        <f>_xll.qlTenorBasisValue(TenorBasis6M,AC1387,_xll.ohTrigger(trigger,$X$36))</f>
        <v>#NUM!</v>
      </c>
      <c r="AF1387" s="82">
        <f t="shared" si="56"/>
        <v>1.9171211434060111E-2</v>
      </c>
      <c r="AG1387" s="82">
        <f>_xll.qlIndexFixing($X$21,$AB1387,TRUE,_xll.ohTrigger(trigger))</f>
        <v>1.9171211434060111E-2</v>
      </c>
      <c r="AH1387" s="43" t="e">
        <f>_xll.qlIndexFixing($X$6,$AB1387,TRUE,trigger)</f>
        <v>#NUM!</v>
      </c>
      <c r="AI1387" s="45" t="e">
        <f t="shared" si="57"/>
        <v>#NUM!</v>
      </c>
    </row>
    <row r="1388" spans="27:35" x14ac:dyDescent="0.2">
      <c r="AA1388" s="114" t="s">
        <v>87</v>
      </c>
      <c r="AB1388" s="40">
        <f>_xll.qlInterestRateIndexFixingDate($X$21,AC1388)</f>
        <v>49111</v>
      </c>
      <c r="AC1388" s="40">
        <f>_xll.qlCalendarAdvance(calendar,$AC1387,AA1388,,,trigger)</f>
        <v>49115</v>
      </c>
      <c r="AD1388" s="40">
        <f>_xll.qlInterestRateIndexMaturity($X$21,AC1388,)</f>
        <v>49298</v>
      </c>
      <c r="AE1388" s="43" t="e">
        <f>_xll.qlTenorBasisValue(TenorBasis6M,AC1388,_xll.ohTrigger(trigger,$X$36))</f>
        <v>#NUM!</v>
      </c>
      <c r="AF1388" s="82">
        <f t="shared" si="56"/>
        <v>1.9156208648764488E-2</v>
      </c>
      <c r="AG1388" s="82">
        <f>_xll.qlIndexFixing($X$21,$AB1388,TRUE,_xll.ohTrigger(trigger))</f>
        <v>1.9156208648764488E-2</v>
      </c>
      <c r="AH1388" s="43" t="e">
        <f>_xll.qlIndexFixing($X$6,$AB1388,TRUE,trigger)</f>
        <v>#NUM!</v>
      </c>
      <c r="AI1388" s="45" t="e">
        <f t="shared" si="57"/>
        <v>#NUM!</v>
      </c>
    </row>
    <row r="1389" spans="27:35" x14ac:dyDescent="0.2">
      <c r="AA1389" s="114" t="s">
        <v>87</v>
      </c>
      <c r="AB1389" s="40">
        <f>_xll.qlInterestRateIndexFixingDate($X$21,AC1389)</f>
        <v>49118</v>
      </c>
      <c r="AC1389" s="40">
        <f>_xll.qlCalendarAdvance(calendar,$AC1388,AA1389,,,trigger)</f>
        <v>49122</v>
      </c>
      <c r="AD1389" s="40">
        <f>_xll.qlInterestRateIndexMaturity($X$21,AC1389,)</f>
        <v>49305</v>
      </c>
      <c r="AE1389" s="43" t="e">
        <f>_xll.qlTenorBasisValue(TenorBasis6M,AC1389,_xll.ohTrigger(trigger,$X$36))</f>
        <v>#NUM!</v>
      </c>
      <c r="AF1389" s="82">
        <f t="shared" si="56"/>
        <v>1.914116244903747E-2</v>
      </c>
      <c r="AG1389" s="82">
        <f>_xll.qlIndexFixing($X$21,$AB1389,TRUE,_xll.ohTrigger(trigger))</f>
        <v>1.914116244903747E-2</v>
      </c>
      <c r="AH1389" s="43" t="e">
        <f>_xll.qlIndexFixing($X$6,$AB1389,TRUE,trigger)</f>
        <v>#NUM!</v>
      </c>
      <c r="AI1389" s="45" t="e">
        <f t="shared" si="57"/>
        <v>#NUM!</v>
      </c>
    </row>
    <row r="1390" spans="27:35" x14ac:dyDescent="0.2">
      <c r="AA1390" s="114" t="s">
        <v>87</v>
      </c>
      <c r="AB1390" s="40">
        <f>_xll.qlInterestRateIndexFixingDate($X$21,AC1390)</f>
        <v>49125</v>
      </c>
      <c r="AC1390" s="40">
        <f>_xll.qlCalendarAdvance(calendar,$AC1389,AA1390,,,trigger)</f>
        <v>49129</v>
      </c>
      <c r="AD1390" s="40">
        <f>_xll.qlInterestRateIndexMaturity($X$21,AC1390,)</f>
        <v>49313</v>
      </c>
      <c r="AE1390" s="43" t="e">
        <f>_xll.qlTenorBasisValue(TenorBasis6M,AC1390,_xll.ohTrigger(trigger,$X$36))</f>
        <v>#NUM!</v>
      </c>
      <c r="AF1390" s="82">
        <f t="shared" si="56"/>
        <v>1.9125486138718586E-2</v>
      </c>
      <c r="AG1390" s="82">
        <f>_xll.qlIndexFixing($X$21,$AB1390,TRUE,_xll.ohTrigger(trigger))</f>
        <v>1.9125486138718586E-2</v>
      </c>
      <c r="AH1390" s="43" t="e">
        <f>_xll.qlIndexFixing($X$6,$AB1390,TRUE,trigger)</f>
        <v>#NUM!</v>
      </c>
      <c r="AI1390" s="45" t="e">
        <f t="shared" si="57"/>
        <v>#NUM!</v>
      </c>
    </row>
    <row r="1391" spans="27:35" x14ac:dyDescent="0.2">
      <c r="AA1391" s="114" t="s">
        <v>87</v>
      </c>
      <c r="AB1391" s="40">
        <f>_xll.qlInterestRateIndexFixingDate($X$21,AC1391)</f>
        <v>49132</v>
      </c>
      <c r="AC1391" s="40">
        <f>_xll.qlCalendarAdvance(calendar,$AC1390,AA1391,,,trigger)</f>
        <v>49136</v>
      </c>
      <c r="AD1391" s="40">
        <f>_xll.qlInterestRateIndexMaturity($X$21,AC1391,)</f>
        <v>49320</v>
      </c>
      <c r="AE1391" s="43" t="e">
        <f>_xll.qlTenorBasisValue(TenorBasis6M,AC1391,_xll.ohTrigger(trigger,$X$36))</f>
        <v>#NUM!</v>
      </c>
      <c r="AF1391" s="82">
        <f t="shared" si="56"/>
        <v>1.911034921242271E-2</v>
      </c>
      <c r="AG1391" s="82">
        <f>_xll.qlIndexFixing($X$21,$AB1391,TRUE,_xll.ohTrigger(trigger))</f>
        <v>1.911034921242271E-2</v>
      </c>
      <c r="AH1391" s="43" t="e">
        <f>_xll.qlIndexFixing($X$6,$AB1391,TRUE,trigger)</f>
        <v>#NUM!</v>
      </c>
      <c r="AI1391" s="45" t="e">
        <f t="shared" si="57"/>
        <v>#NUM!</v>
      </c>
    </row>
    <row r="1392" spans="27:35" x14ac:dyDescent="0.2">
      <c r="AA1392" s="114" t="s">
        <v>87</v>
      </c>
      <c r="AB1392" s="40">
        <f>_xll.qlInterestRateIndexFixingDate($X$21,AC1392)</f>
        <v>49139</v>
      </c>
      <c r="AC1392" s="40">
        <f>_xll.qlCalendarAdvance(calendar,$AC1391,AA1392,,,trigger)</f>
        <v>49143</v>
      </c>
      <c r="AD1392" s="40">
        <f>_xll.qlInterestRateIndexMaturity($X$21,AC1392,)</f>
        <v>49327</v>
      </c>
      <c r="AE1392" s="43" t="e">
        <f>_xll.qlTenorBasisValue(TenorBasis6M,AC1392,_xll.ohTrigger(trigger,$X$36))</f>
        <v>#NUM!</v>
      </c>
      <c r="AF1392" s="82">
        <f t="shared" si="56"/>
        <v>1.9095168873078893E-2</v>
      </c>
      <c r="AG1392" s="82">
        <f>_xll.qlIndexFixing($X$21,$AB1392,TRUE,_xll.ohTrigger(trigger))</f>
        <v>1.9095168873078893E-2</v>
      </c>
      <c r="AH1392" s="43" t="e">
        <f>_xll.qlIndexFixing($X$6,$AB1392,TRUE,trigger)</f>
        <v>#NUM!</v>
      </c>
      <c r="AI1392" s="45" t="e">
        <f t="shared" si="57"/>
        <v>#NUM!</v>
      </c>
    </row>
    <row r="1393" spans="27:35" x14ac:dyDescent="0.2">
      <c r="AA1393" s="114" t="s">
        <v>87</v>
      </c>
      <c r="AB1393" s="40">
        <f>_xll.qlInterestRateIndexFixingDate($X$21,AC1393)</f>
        <v>49146</v>
      </c>
      <c r="AC1393" s="40">
        <f>_xll.qlCalendarAdvance(calendar,$AC1392,AA1393,,,trigger)</f>
        <v>49150</v>
      </c>
      <c r="AD1393" s="40">
        <f>_xll.qlInterestRateIndexMaturity($X$21,AC1393,)</f>
        <v>49334</v>
      </c>
      <c r="AE1393" s="43" t="e">
        <f>_xll.qlTenorBasisValue(TenorBasis6M,AC1393,_xll.ohTrigger(trigger,$X$36))</f>
        <v>#NUM!</v>
      </c>
      <c r="AF1393" s="82">
        <f t="shared" si="56"/>
        <v>1.9079945121691113E-2</v>
      </c>
      <c r="AG1393" s="82">
        <f>_xll.qlIndexFixing($X$21,$AB1393,TRUE,_xll.ohTrigger(trigger))</f>
        <v>1.9079945121691113E-2</v>
      </c>
      <c r="AH1393" s="43" t="e">
        <f>_xll.qlIndexFixing($X$6,$AB1393,TRUE,trigger)</f>
        <v>#NUM!</v>
      </c>
      <c r="AI1393" s="45" t="e">
        <f t="shared" si="57"/>
        <v>#NUM!</v>
      </c>
    </row>
    <row r="1394" spans="27:35" x14ac:dyDescent="0.2">
      <c r="AA1394" s="114" t="s">
        <v>87</v>
      </c>
      <c r="AB1394" s="40">
        <f>_xll.qlInterestRateIndexFixingDate($X$21,AC1394)</f>
        <v>49153</v>
      </c>
      <c r="AC1394" s="40">
        <f>_xll.qlCalendarAdvance(calendar,$AC1393,AA1394,,,trigger)</f>
        <v>49157</v>
      </c>
      <c r="AD1394" s="40">
        <f>_xll.qlInterestRateIndexMaturity($X$21,AC1394,)</f>
        <v>49341</v>
      </c>
      <c r="AE1394" s="43" t="e">
        <f>_xll.qlTenorBasisValue(TenorBasis6M,AC1394,_xll.ohTrigger(trigger,$X$36))</f>
        <v>#NUM!</v>
      </c>
      <c r="AF1394" s="82">
        <f t="shared" si="56"/>
        <v>1.9064677959263792E-2</v>
      </c>
      <c r="AG1394" s="82">
        <f>_xll.qlIndexFixing($X$21,$AB1394,TRUE,_xll.ohTrigger(trigger))</f>
        <v>1.9064677959263792E-2</v>
      </c>
      <c r="AH1394" s="43" t="e">
        <f>_xll.qlIndexFixing($X$6,$AB1394,TRUE,trigger)</f>
        <v>#NUM!</v>
      </c>
      <c r="AI1394" s="45" t="e">
        <f t="shared" si="57"/>
        <v>#NUM!</v>
      </c>
    </row>
    <row r="1395" spans="27:35" x14ac:dyDescent="0.2">
      <c r="AA1395" s="114" t="s">
        <v>87</v>
      </c>
      <c r="AB1395" s="40">
        <f>_xll.qlInterestRateIndexFixingDate($X$21,AC1395)</f>
        <v>49160</v>
      </c>
      <c r="AC1395" s="40">
        <f>_xll.qlCalendarAdvance(calendar,$AC1394,AA1395,,,trigger)</f>
        <v>49164</v>
      </c>
      <c r="AD1395" s="40">
        <f>_xll.qlInterestRateIndexMaturity($X$21,AC1395,)</f>
        <v>49348</v>
      </c>
      <c r="AE1395" s="43" t="e">
        <f>_xll.qlTenorBasisValue(TenorBasis6M,AC1395,_xll.ohTrigger(trigger,$X$36))</f>
        <v>#NUM!</v>
      </c>
      <c r="AF1395" s="82">
        <f t="shared" si="56"/>
        <v>1.9049367386805682E-2</v>
      </c>
      <c r="AG1395" s="82">
        <f>_xll.qlIndexFixing($X$21,$AB1395,TRUE,_xll.ohTrigger(trigger))</f>
        <v>1.9049367386805682E-2</v>
      </c>
      <c r="AH1395" s="43" t="e">
        <f>_xll.qlIndexFixing($X$6,$AB1395,TRUE,trigger)</f>
        <v>#NUM!</v>
      </c>
      <c r="AI1395" s="45" t="e">
        <f t="shared" si="57"/>
        <v>#NUM!</v>
      </c>
    </row>
    <row r="1396" spans="27:35" x14ac:dyDescent="0.2">
      <c r="AA1396" s="114" t="s">
        <v>87</v>
      </c>
      <c r="AB1396" s="40">
        <f>_xll.qlInterestRateIndexFixingDate($X$21,AC1396)</f>
        <v>49167</v>
      </c>
      <c r="AC1396" s="40">
        <f>_xll.qlCalendarAdvance(calendar,$AC1395,AA1396,,,trigger)</f>
        <v>49171</v>
      </c>
      <c r="AD1396" s="40">
        <f>_xll.qlInterestRateIndexMaturity($X$21,AC1396,)</f>
        <v>49355</v>
      </c>
      <c r="AE1396" s="43" t="e">
        <f>_xll.qlTenorBasisValue(TenorBasis6M,AC1396,_xll.ohTrigger(trigger,$X$36))</f>
        <v>#NUM!</v>
      </c>
      <c r="AF1396" s="82">
        <f t="shared" si="56"/>
        <v>1.9034013405327715E-2</v>
      </c>
      <c r="AG1396" s="82">
        <f>_xll.qlIndexFixing($X$21,$AB1396,TRUE,_xll.ohTrigger(trigger))</f>
        <v>1.9034013405327715E-2</v>
      </c>
      <c r="AH1396" s="43" t="e">
        <f>_xll.qlIndexFixing($X$6,$AB1396,TRUE,trigger)</f>
        <v>#NUM!</v>
      </c>
      <c r="AI1396" s="45" t="e">
        <f t="shared" si="57"/>
        <v>#NUM!</v>
      </c>
    </row>
    <row r="1397" spans="27:35" x14ac:dyDescent="0.2">
      <c r="AA1397" s="114" t="s">
        <v>87</v>
      </c>
      <c r="AB1397" s="40">
        <f>_xll.qlInterestRateIndexFixingDate($X$21,AC1397)</f>
        <v>49174</v>
      </c>
      <c r="AC1397" s="40">
        <f>_xll.qlCalendarAdvance(calendar,$AC1396,AA1397,,,trigger)</f>
        <v>49178</v>
      </c>
      <c r="AD1397" s="40">
        <f>_xll.qlInterestRateIndexMaturity($X$21,AC1397,)</f>
        <v>49362</v>
      </c>
      <c r="AE1397" s="43" t="e">
        <f>_xll.qlTenorBasisValue(TenorBasis6M,AC1397,_xll.ohTrigger(trigger,$X$36))</f>
        <v>#NUM!</v>
      </c>
      <c r="AF1397" s="82">
        <f t="shared" si="56"/>
        <v>1.9018616015843863E-2</v>
      </c>
      <c r="AG1397" s="82">
        <f>_xll.qlIndexFixing($X$21,$AB1397,TRUE,_xll.ohTrigger(trigger))</f>
        <v>1.9018616015843863E-2</v>
      </c>
      <c r="AH1397" s="43" t="e">
        <f>_xll.qlIndexFixing($X$6,$AB1397,TRUE,trigger)</f>
        <v>#NUM!</v>
      </c>
      <c r="AI1397" s="45" t="e">
        <f t="shared" si="57"/>
        <v>#NUM!</v>
      </c>
    </row>
    <row r="1398" spans="27:35" x14ac:dyDescent="0.2">
      <c r="AA1398" s="114" t="s">
        <v>87</v>
      </c>
      <c r="AB1398" s="40">
        <f>_xll.qlInterestRateIndexFixingDate($X$21,AC1398)</f>
        <v>49181</v>
      </c>
      <c r="AC1398" s="40">
        <f>_xll.qlCalendarAdvance(calendar,$AC1397,AA1398,,,trigger)</f>
        <v>49185</v>
      </c>
      <c r="AD1398" s="40">
        <f>_xll.qlInterestRateIndexMaturity($X$21,AC1398,)</f>
        <v>49368</v>
      </c>
      <c r="AE1398" s="43" t="e">
        <f>_xll.qlTenorBasisValue(TenorBasis6M,AC1398,_xll.ohTrigger(trigger,$X$36))</f>
        <v>#NUM!</v>
      </c>
      <c r="AF1398" s="82">
        <f t="shared" si="56"/>
        <v>1.9003793166125663E-2</v>
      </c>
      <c r="AG1398" s="82">
        <f>_xll.qlIndexFixing($X$21,$AB1398,TRUE,_xll.ohTrigger(trigger))</f>
        <v>1.9003793166125663E-2</v>
      </c>
      <c r="AH1398" s="43" t="e">
        <f>_xll.qlIndexFixing($X$6,$AB1398,TRUE,trigger)</f>
        <v>#NUM!</v>
      </c>
      <c r="AI1398" s="45" t="e">
        <f t="shared" si="57"/>
        <v>#NUM!</v>
      </c>
    </row>
    <row r="1399" spans="27:35" x14ac:dyDescent="0.2">
      <c r="AA1399" s="114" t="s">
        <v>87</v>
      </c>
      <c r="AB1399" s="40">
        <f>_xll.qlInterestRateIndexFixingDate($X$21,AC1399)</f>
        <v>49188</v>
      </c>
      <c r="AC1399" s="40">
        <f>_xll.qlCalendarAdvance(calendar,$AC1398,AA1399,,,trigger)</f>
        <v>49192</v>
      </c>
      <c r="AD1399" s="40">
        <f>_xll.qlInterestRateIndexMaturity($X$21,AC1399,)</f>
        <v>49373</v>
      </c>
      <c r="AE1399" s="43" t="e">
        <f>_xll.qlTenorBasisValue(TenorBasis6M,AC1399,_xll.ohTrigger(trigger,$X$36))</f>
        <v>#NUM!</v>
      </c>
      <c r="AF1399" s="82">
        <f t="shared" si="56"/>
        <v>1.8989555410020294E-2</v>
      </c>
      <c r="AG1399" s="82">
        <f>_xll.qlIndexFixing($X$21,$AB1399,TRUE,_xll.ohTrigger(trigger))</f>
        <v>1.8989555410020294E-2</v>
      </c>
      <c r="AH1399" s="43" t="e">
        <f>_xll.qlIndexFixing($X$6,$AB1399,TRUE,trigger)</f>
        <v>#NUM!</v>
      </c>
      <c r="AI1399" s="45" t="e">
        <f t="shared" si="57"/>
        <v>#NUM!</v>
      </c>
    </row>
    <row r="1400" spans="27:35" x14ac:dyDescent="0.2">
      <c r="AA1400" s="114" t="s">
        <v>87</v>
      </c>
      <c r="AB1400" s="40">
        <f>_xll.qlInterestRateIndexFixingDate($X$21,AC1400)</f>
        <v>49195</v>
      </c>
      <c r="AC1400" s="40">
        <f>_xll.qlCalendarAdvance(calendar,$AC1399,AA1400,,,trigger)</f>
        <v>49199</v>
      </c>
      <c r="AD1400" s="40">
        <f>_xll.qlInterestRateIndexMaturity($X$21,AC1400,)</f>
        <v>49380</v>
      </c>
      <c r="AE1400" s="43" t="e">
        <f>_xll.qlTenorBasisValue(TenorBasis6M,AC1400,_xll.ohTrigger(trigger,$X$36))</f>
        <v>#NUM!</v>
      </c>
      <c r="AF1400" s="82">
        <f t="shared" si="56"/>
        <v>1.897403954616601E-2</v>
      </c>
      <c r="AG1400" s="82">
        <f>_xll.qlIndexFixing($X$21,$AB1400,TRUE,_xll.ohTrigger(trigger))</f>
        <v>1.897403954616601E-2</v>
      </c>
      <c r="AH1400" s="43" t="e">
        <f>_xll.qlIndexFixing($X$6,$AB1400,TRUE,trigger)</f>
        <v>#NUM!</v>
      </c>
      <c r="AI1400" s="45" t="e">
        <f t="shared" si="57"/>
        <v>#NUM!</v>
      </c>
    </row>
    <row r="1401" spans="27:35" x14ac:dyDescent="0.2">
      <c r="AA1401" s="114" t="s">
        <v>87</v>
      </c>
      <c r="AB1401" s="40">
        <f>_xll.qlInterestRateIndexFixingDate($X$21,AC1401)</f>
        <v>49202</v>
      </c>
      <c r="AC1401" s="40">
        <f>_xll.qlCalendarAdvance(calendar,$AC1400,AA1401,,,trigger)</f>
        <v>49206</v>
      </c>
      <c r="AD1401" s="40">
        <f>_xll.qlInterestRateIndexMaturity($X$21,AC1401,)</f>
        <v>49387</v>
      </c>
      <c r="AE1401" s="43" t="e">
        <f>_xll.qlTenorBasisValue(TenorBasis6M,AC1401,_xll.ohTrigger(trigger,$X$36))</f>
        <v>#NUM!</v>
      </c>
      <c r="AF1401" s="82">
        <f t="shared" si="56"/>
        <v>1.8958480283006802E-2</v>
      </c>
      <c r="AG1401" s="82">
        <f>_xll.qlIndexFixing($X$21,$AB1401,TRUE,_xll.ohTrigger(trigger))</f>
        <v>1.8958480283006802E-2</v>
      </c>
      <c r="AH1401" s="43" t="e">
        <f>_xll.qlIndexFixing($X$6,$AB1401,TRUE,trigger)</f>
        <v>#NUM!</v>
      </c>
      <c r="AI1401" s="45" t="e">
        <f t="shared" si="57"/>
        <v>#NUM!</v>
      </c>
    </row>
    <row r="1402" spans="27:35" x14ac:dyDescent="0.2">
      <c r="AA1402" s="114" t="s">
        <v>87</v>
      </c>
      <c r="AB1402" s="40">
        <f>_xll.qlInterestRateIndexFixingDate($X$21,AC1402)</f>
        <v>49209</v>
      </c>
      <c r="AC1402" s="40">
        <f>_xll.qlCalendarAdvance(calendar,$AC1401,AA1402,,,trigger)</f>
        <v>49213</v>
      </c>
      <c r="AD1402" s="40">
        <f>_xll.qlInterestRateIndexMaturity($X$21,AC1402,)</f>
        <v>49395</v>
      </c>
      <c r="AE1402" s="43" t="e">
        <f>_xll.qlTenorBasisValue(TenorBasis6M,AC1402,_xll.ohTrigger(trigger,$X$36))</f>
        <v>#NUM!</v>
      </c>
      <c r="AF1402" s="82">
        <f t="shared" si="56"/>
        <v>1.8942244805450672E-2</v>
      </c>
      <c r="AG1402" s="82">
        <f>_xll.qlIndexFixing($X$21,$AB1402,TRUE,_xll.ohTrigger(trigger))</f>
        <v>1.8942244805450672E-2</v>
      </c>
      <c r="AH1402" s="43" t="e">
        <f>_xll.qlIndexFixing($X$6,$AB1402,TRUE,trigger)</f>
        <v>#NUM!</v>
      </c>
      <c r="AI1402" s="45" t="e">
        <f t="shared" si="57"/>
        <v>#NUM!</v>
      </c>
    </row>
    <row r="1403" spans="27:35" x14ac:dyDescent="0.2">
      <c r="AA1403" s="114" t="s">
        <v>87</v>
      </c>
      <c r="AB1403" s="40">
        <f>_xll.qlInterestRateIndexFixingDate($X$21,AC1403)</f>
        <v>49216</v>
      </c>
      <c r="AC1403" s="40">
        <f>_xll.qlCalendarAdvance(calendar,$AC1402,AA1403,,,trigger)</f>
        <v>49220</v>
      </c>
      <c r="AD1403" s="40">
        <f>_xll.qlInterestRateIndexMaturity($X$21,AC1403,)</f>
        <v>49402</v>
      </c>
      <c r="AE1403" s="43" t="e">
        <f>_xll.qlTenorBasisValue(TenorBasis6M,AC1403,_xll.ohTrigger(trigger,$X$36))</f>
        <v>#NUM!</v>
      </c>
      <c r="AF1403" s="82">
        <f t="shared" si="56"/>
        <v>1.8926594827869563E-2</v>
      </c>
      <c r="AG1403" s="82">
        <f>_xll.qlIndexFixing($X$21,$AB1403,TRUE,_xll.ohTrigger(trigger))</f>
        <v>1.8926594827869563E-2</v>
      </c>
      <c r="AH1403" s="43" t="e">
        <f>_xll.qlIndexFixing($X$6,$AB1403,TRUE,trigger)</f>
        <v>#NUM!</v>
      </c>
      <c r="AI1403" s="45" t="e">
        <f t="shared" si="57"/>
        <v>#NUM!</v>
      </c>
    </row>
    <row r="1404" spans="27:35" x14ac:dyDescent="0.2">
      <c r="AA1404" s="114" t="s">
        <v>87</v>
      </c>
      <c r="AB1404" s="40">
        <f>_xll.qlInterestRateIndexFixingDate($X$21,AC1404)</f>
        <v>49223</v>
      </c>
      <c r="AC1404" s="40">
        <f>_xll.qlCalendarAdvance(calendar,$AC1403,AA1404,,,trigger)</f>
        <v>49227</v>
      </c>
      <c r="AD1404" s="40">
        <f>_xll.qlInterestRateIndexMaturity($X$21,AC1404,)</f>
        <v>49409</v>
      </c>
      <c r="AE1404" s="43" t="e">
        <f>_xll.qlTenorBasisValue(TenorBasis6M,AC1404,_xll.ohTrigger(trigger,$X$36))</f>
        <v>#NUM!</v>
      </c>
      <c r="AF1404" s="82">
        <f t="shared" si="56"/>
        <v>1.8910901452501992E-2</v>
      </c>
      <c r="AG1404" s="82">
        <f>_xll.qlIndexFixing($X$21,$AB1404,TRUE,_xll.ohTrigger(trigger))</f>
        <v>1.8910901452501992E-2</v>
      </c>
      <c r="AH1404" s="43" t="e">
        <f>_xll.qlIndexFixing($X$6,$AB1404,TRUE,trigger)</f>
        <v>#NUM!</v>
      </c>
      <c r="AI1404" s="45" t="e">
        <f t="shared" si="57"/>
        <v>#NUM!</v>
      </c>
    </row>
    <row r="1405" spans="27:35" x14ac:dyDescent="0.2">
      <c r="AA1405" s="114" t="s">
        <v>87</v>
      </c>
      <c r="AB1405" s="40">
        <f>_xll.qlInterestRateIndexFixingDate($X$21,AC1405)</f>
        <v>49230</v>
      </c>
      <c r="AC1405" s="40">
        <f>_xll.qlCalendarAdvance(calendar,$AC1404,AA1405,,,trigger)</f>
        <v>49234</v>
      </c>
      <c r="AD1405" s="40">
        <f>_xll.qlInterestRateIndexMaturity($X$21,AC1405,)</f>
        <v>49416</v>
      </c>
      <c r="AE1405" s="43" t="e">
        <f>_xll.qlTenorBasisValue(TenorBasis6M,AC1405,_xll.ohTrigger(trigger,$X$36))</f>
        <v>#NUM!</v>
      </c>
      <c r="AF1405" s="82">
        <f t="shared" si="56"/>
        <v>1.8895164680373507E-2</v>
      </c>
      <c r="AG1405" s="82">
        <f>_xll.qlIndexFixing($X$21,$AB1405,TRUE,_xll.ohTrigger(trigger))</f>
        <v>1.8895164680373507E-2</v>
      </c>
      <c r="AH1405" s="43" t="e">
        <f>_xll.qlIndexFixing($X$6,$AB1405,TRUE,trigger)</f>
        <v>#NUM!</v>
      </c>
      <c r="AI1405" s="45" t="e">
        <f t="shared" si="57"/>
        <v>#NUM!</v>
      </c>
    </row>
    <row r="1406" spans="27:35" x14ac:dyDescent="0.2">
      <c r="AA1406" s="114" t="s">
        <v>87</v>
      </c>
      <c r="AB1406" s="40">
        <f>_xll.qlInterestRateIndexFixingDate($X$21,AC1406)</f>
        <v>49237</v>
      </c>
      <c r="AC1406" s="40">
        <f>_xll.qlCalendarAdvance(calendar,$AC1405,AA1406,,,trigger)</f>
        <v>49241</v>
      </c>
      <c r="AD1406" s="40">
        <f>_xll.qlInterestRateIndexMaturity($X$21,AC1406,)</f>
        <v>49423</v>
      </c>
      <c r="AE1406" s="43" t="e">
        <f>_xll.qlTenorBasisValue(TenorBasis6M,AC1406,_xll.ohTrigger(trigger,$X$36))</f>
        <v>#NUM!</v>
      </c>
      <c r="AF1406" s="82">
        <f t="shared" si="56"/>
        <v>1.8879384512510547E-2</v>
      </c>
      <c r="AG1406" s="82">
        <f>_xll.qlIndexFixing($X$21,$AB1406,TRUE,_xll.ohTrigger(trigger))</f>
        <v>1.8879384512510547E-2</v>
      </c>
      <c r="AH1406" s="43" t="e">
        <f>_xll.qlIndexFixing($X$6,$AB1406,TRUE,trigger)</f>
        <v>#NUM!</v>
      </c>
      <c r="AI1406" s="45" t="e">
        <f t="shared" si="57"/>
        <v>#NUM!</v>
      </c>
    </row>
    <row r="1407" spans="27:35" x14ac:dyDescent="0.2">
      <c r="AA1407" s="114" t="s">
        <v>87</v>
      </c>
      <c r="AB1407" s="40">
        <f>_xll.qlInterestRateIndexFixingDate($X$21,AC1407)</f>
        <v>49244</v>
      </c>
      <c r="AC1407" s="40">
        <f>_xll.qlCalendarAdvance(calendar,$AC1406,AA1407,,,trigger)</f>
        <v>49248</v>
      </c>
      <c r="AD1407" s="40">
        <f>_xll.qlInterestRateIndexMaturity($X$21,AC1407,)</f>
        <v>49429</v>
      </c>
      <c r="AE1407" s="43" t="e">
        <f>_xll.qlTenorBasisValue(TenorBasis6M,AC1407,_xll.ohTrigger(trigger,$X$36))</f>
        <v>#NUM!</v>
      </c>
      <c r="AF1407" s="82">
        <f t="shared" si="56"/>
        <v>1.8864213375439868E-2</v>
      </c>
      <c r="AG1407" s="82">
        <f>_xll.qlIndexFixing($X$21,$AB1407,TRUE,_xll.ohTrigger(trigger))</f>
        <v>1.8864213375439868E-2</v>
      </c>
      <c r="AH1407" s="43" t="e">
        <f>_xll.qlIndexFixing($X$6,$AB1407,TRUE,trigger)</f>
        <v>#NUM!</v>
      </c>
      <c r="AI1407" s="45" t="e">
        <f t="shared" si="57"/>
        <v>#NUM!</v>
      </c>
    </row>
    <row r="1408" spans="27:35" x14ac:dyDescent="0.2">
      <c r="AA1408" s="114" t="s">
        <v>87</v>
      </c>
      <c r="AB1408" s="40">
        <f>_xll.qlInterestRateIndexFixingDate($X$21,AC1408)</f>
        <v>49251</v>
      </c>
      <c r="AC1408" s="40">
        <f>_xll.qlCalendarAdvance(calendar,$AC1407,AA1408,,,trigger)</f>
        <v>49255</v>
      </c>
      <c r="AD1408" s="40">
        <f>_xll.qlInterestRateIndexMaturity($X$21,AC1408,)</f>
        <v>49436</v>
      </c>
      <c r="AE1408" s="43" t="e">
        <f>_xll.qlTenorBasisValue(TenorBasis6M,AC1408,_xll.ohTrigger(trigger,$X$36))</f>
        <v>#NUM!</v>
      </c>
      <c r="AF1408" s="82">
        <f t="shared" si="56"/>
        <v>1.884835034560255E-2</v>
      </c>
      <c r="AG1408" s="82">
        <f>_xll.qlIndexFixing($X$21,$AB1408,TRUE,_xll.ohTrigger(trigger))</f>
        <v>1.884835034560255E-2</v>
      </c>
      <c r="AH1408" s="43" t="e">
        <f>_xll.qlIndexFixing($X$6,$AB1408,TRUE,trigger)</f>
        <v>#NUM!</v>
      </c>
      <c r="AI1408" s="45" t="e">
        <f t="shared" si="57"/>
        <v>#NUM!</v>
      </c>
    </row>
    <row r="1409" spans="27:35" x14ac:dyDescent="0.2">
      <c r="AA1409" s="114" t="s">
        <v>87</v>
      </c>
      <c r="AB1409" s="40">
        <f>_xll.qlInterestRateIndexFixingDate($X$21,AC1409)</f>
        <v>49258</v>
      </c>
      <c r="AC1409" s="40">
        <f>_xll.qlCalendarAdvance(calendar,$AC1408,AA1409,,,trigger)</f>
        <v>49262</v>
      </c>
      <c r="AD1409" s="40">
        <f>_xll.qlInterestRateIndexMaturity($X$21,AC1409,)</f>
        <v>49443</v>
      </c>
      <c r="AE1409" s="43" t="e">
        <f>_xll.qlTenorBasisValue(TenorBasis6M,AC1409,_xll.ohTrigger(trigger,$X$36))</f>
        <v>#NUM!</v>
      </c>
      <c r="AF1409" s="82">
        <f t="shared" si="56"/>
        <v>1.8832443924624829E-2</v>
      </c>
      <c r="AG1409" s="82">
        <f>_xll.qlIndexFixing($X$21,$AB1409,TRUE,_xll.ohTrigger(trigger))</f>
        <v>1.8832443924624829E-2</v>
      </c>
      <c r="AH1409" s="43" t="e">
        <f>_xll.qlIndexFixing($X$6,$AB1409,TRUE,trigger)</f>
        <v>#NUM!</v>
      </c>
      <c r="AI1409" s="45" t="e">
        <f t="shared" si="57"/>
        <v>#NUM!</v>
      </c>
    </row>
    <row r="1410" spans="27:35" x14ac:dyDescent="0.2">
      <c r="AA1410" s="114" t="s">
        <v>87</v>
      </c>
      <c r="AB1410" s="40">
        <f>_xll.qlInterestRateIndexFixingDate($X$21,AC1410)</f>
        <v>49265</v>
      </c>
      <c r="AC1410" s="40">
        <f>_xll.qlCalendarAdvance(calendar,$AC1409,AA1410,,,trigger)</f>
        <v>49269</v>
      </c>
      <c r="AD1410" s="40">
        <f>_xll.qlInterestRateIndexMaturity($X$21,AC1410,)</f>
        <v>49450</v>
      </c>
      <c r="AE1410" s="43" t="e">
        <f>_xll.qlTenorBasisValue(TenorBasis6M,AC1410,_xll.ohTrigger(trigger,$X$36))</f>
        <v>#NUM!</v>
      </c>
      <c r="AF1410" s="82">
        <f t="shared" si="56"/>
        <v>1.8816494113540128E-2</v>
      </c>
      <c r="AG1410" s="82">
        <f>_xll.qlIndexFixing($X$21,$AB1410,TRUE,_xll.ohTrigger(trigger))</f>
        <v>1.8816494113540128E-2</v>
      </c>
      <c r="AH1410" s="43" t="e">
        <f>_xll.qlIndexFixing($X$6,$AB1410,TRUE,trigger)</f>
        <v>#NUM!</v>
      </c>
      <c r="AI1410" s="45" t="e">
        <f t="shared" si="57"/>
        <v>#NUM!</v>
      </c>
    </row>
    <row r="1411" spans="27:35" x14ac:dyDescent="0.2">
      <c r="AA1411" s="114" t="s">
        <v>87</v>
      </c>
      <c r="AB1411" s="40">
        <f>_xll.qlInterestRateIndexFixingDate($X$21,AC1411)</f>
        <v>49272</v>
      </c>
      <c r="AC1411" s="40">
        <f>_xll.qlCalendarAdvance(calendar,$AC1410,AA1411,,,trigger)</f>
        <v>49276</v>
      </c>
      <c r="AD1411" s="40">
        <f>_xll.qlInterestRateIndexMaturity($X$21,AC1411,)</f>
        <v>49457</v>
      </c>
      <c r="AE1411" s="43" t="e">
        <f>_xll.qlTenorBasisValue(TenorBasis6M,AC1411,_xll.ohTrigger(trigger,$X$36))</f>
        <v>#NUM!</v>
      </c>
      <c r="AF1411" s="82">
        <f t="shared" si="56"/>
        <v>1.8800500913384088E-2</v>
      </c>
      <c r="AG1411" s="82">
        <f>_xll.qlIndexFixing($X$21,$AB1411,TRUE,_xll.ohTrigger(trigger))</f>
        <v>1.8800500913384088E-2</v>
      </c>
      <c r="AH1411" s="43" t="e">
        <f>_xll.qlIndexFixing($X$6,$AB1411,TRUE,trigger)</f>
        <v>#NUM!</v>
      </c>
      <c r="AI1411" s="45" t="e">
        <f t="shared" si="57"/>
        <v>#NUM!</v>
      </c>
    </row>
    <row r="1412" spans="27:35" x14ac:dyDescent="0.2">
      <c r="AA1412" s="114" t="s">
        <v>87</v>
      </c>
      <c r="AB1412" s="40">
        <f>_xll.qlInterestRateIndexFixingDate($X$21,AC1412)</f>
        <v>49279</v>
      </c>
      <c r="AC1412" s="40">
        <f>_xll.qlCalendarAdvance(calendar,$AC1411,AA1412,,,trigger)</f>
        <v>49283</v>
      </c>
      <c r="AD1412" s="40">
        <f>_xll.qlInterestRateIndexMaturity($X$21,AC1412,)</f>
        <v>49465</v>
      </c>
      <c r="AE1412" s="43" t="e">
        <f>_xll.qlTenorBasisValue(TenorBasis6M,AC1412,_xll.ohTrigger(trigger,$X$36))</f>
        <v>#NUM!</v>
      </c>
      <c r="AF1412" s="82">
        <f t="shared" ref="AF1412:AF1475" si="58">AG1412</f>
        <v>1.8783792252851841E-2</v>
      </c>
      <c r="AG1412" s="82">
        <f>_xll.qlIndexFixing($X$21,$AB1412,TRUE,_xll.ohTrigger(trigger))</f>
        <v>1.8783792252851841E-2</v>
      </c>
      <c r="AH1412" s="43" t="e">
        <f>_xll.qlIndexFixing($X$6,$AB1412,TRUE,trigger)</f>
        <v>#NUM!</v>
      </c>
      <c r="AI1412" s="45" t="e">
        <f t="shared" si="57"/>
        <v>#NUM!</v>
      </c>
    </row>
    <row r="1413" spans="27:35" x14ac:dyDescent="0.2">
      <c r="AA1413" s="114" t="s">
        <v>87</v>
      </c>
      <c r="AB1413" s="40">
        <f>_xll.qlInterestRateIndexFixingDate($X$21,AC1413)</f>
        <v>49286</v>
      </c>
      <c r="AC1413" s="40">
        <f>_xll.qlCalendarAdvance(calendar,$AC1412,AA1413,,,trigger)</f>
        <v>49290</v>
      </c>
      <c r="AD1413" s="40">
        <f>_xll.qlInterestRateIndexMaturity($X$21,AC1413,)</f>
        <v>49472</v>
      </c>
      <c r="AE1413" s="43" t="e">
        <f>_xll.qlTenorBasisValue(TenorBasis6M,AC1413,_xll.ohTrigger(trigger,$X$36))</f>
        <v>#NUM!</v>
      </c>
      <c r="AF1413" s="82">
        <f t="shared" si="58"/>
        <v>1.8767708343873982E-2</v>
      </c>
      <c r="AG1413" s="82">
        <f>_xll.qlIndexFixing($X$21,$AB1413,TRUE,_xll.ohTrigger(trigger))</f>
        <v>1.8767708343873982E-2</v>
      </c>
      <c r="AH1413" s="43" t="e">
        <f>_xll.qlIndexFixing($X$6,$AB1413,TRUE,trigger)</f>
        <v>#NUM!</v>
      </c>
      <c r="AI1413" s="45" t="e">
        <f t="shared" si="57"/>
        <v>#NUM!</v>
      </c>
    </row>
    <row r="1414" spans="27:35" x14ac:dyDescent="0.2">
      <c r="AA1414" s="114" t="s">
        <v>87</v>
      </c>
      <c r="AB1414" s="40">
        <f>_xll.qlInterestRateIndexFixingDate($X$21,AC1414)</f>
        <v>49293</v>
      </c>
      <c r="AC1414" s="40">
        <f>_xll.qlCalendarAdvance(calendar,$AC1413,AA1414,,,trigger)</f>
        <v>49297</v>
      </c>
      <c r="AD1414" s="40">
        <f>_xll.qlInterestRateIndexMaturity($X$21,AC1414,)</f>
        <v>49479</v>
      </c>
      <c r="AE1414" s="43" t="e">
        <f>_xll.qlTenorBasisValue(TenorBasis6M,AC1414,_xll.ohTrigger(trigger,$X$36))</f>
        <v>#NUM!</v>
      </c>
      <c r="AF1414" s="82">
        <f t="shared" si="58"/>
        <v>1.8751581047488173E-2</v>
      </c>
      <c r="AG1414" s="82">
        <f>_xll.qlIndexFixing($X$21,$AB1414,TRUE,_xll.ohTrigger(trigger))</f>
        <v>1.8751581047488173E-2</v>
      </c>
      <c r="AH1414" s="43" t="e">
        <f>_xll.qlIndexFixing($X$6,$AB1414,TRUE,trigger)</f>
        <v>#NUM!</v>
      </c>
      <c r="AI1414" s="45" t="e">
        <f t="shared" si="57"/>
        <v>#NUM!</v>
      </c>
    </row>
    <row r="1415" spans="27:35" x14ac:dyDescent="0.2">
      <c r="AA1415" s="114" t="s">
        <v>87</v>
      </c>
      <c r="AB1415" s="40">
        <f>_xll.qlInterestRateIndexFixingDate($X$21,AC1415)</f>
        <v>49299</v>
      </c>
      <c r="AC1415" s="40">
        <f>_xll.qlCalendarAdvance(calendar,$AC1414,AA1415,,,trigger)</f>
        <v>49305</v>
      </c>
      <c r="AD1415" s="40">
        <f>_xll.qlInterestRateIndexMaturity($X$21,AC1415,)</f>
        <v>49487</v>
      </c>
      <c r="AE1415" s="43" t="e">
        <f>_xll.qlTenorBasisValue(TenorBasis6M,AC1415,_xll.ohTrigger(trigger,$X$36))</f>
        <v>#NUM!</v>
      </c>
      <c r="AF1415" s="82">
        <f t="shared" si="58"/>
        <v>1.8733096725530279E-2</v>
      </c>
      <c r="AG1415" s="82">
        <f>_xll.qlIndexFixing($X$21,$AB1415,TRUE,_xll.ohTrigger(trigger))</f>
        <v>1.8733096725530279E-2</v>
      </c>
      <c r="AH1415" s="43" t="e">
        <f>_xll.qlIndexFixing($X$6,$AB1415,TRUE,trigger)</f>
        <v>#NUM!</v>
      </c>
      <c r="AI1415" s="45" t="e">
        <f t="shared" si="57"/>
        <v>#NUM!</v>
      </c>
    </row>
    <row r="1416" spans="27:35" x14ac:dyDescent="0.2">
      <c r="AA1416" s="114" t="s">
        <v>87</v>
      </c>
      <c r="AB1416" s="40">
        <f>_xll.qlInterestRateIndexFixingDate($X$21,AC1416)</f>
        <v>49307</v>
      </c>
      <c r="AC1416" s="40">
        <f>_xll.qlCalendarAdvance(calendar,$AC1415,AA1416,,,trigger)</f>
        <v>49312</v>
      </c>
      <c r="AD1416" s="40">
        <f>_xll.qlInterestRateIndexMaturity($X$21,AC1416,)</f>
        <v>49493</v>
      </c>
      <c r="AE1416" s="43" t="e">
        <f>_xll.qlTenorBasisValue(TenorBasis6M,AC1416,_xll.ohTrigger(trigger,$X$36))</f>
        <v>#NUM!</v>
      </c>
      <c r="AF1416" s="82">
        <f t="shared" si="58"/>
        <v>1.8717564838681835E-2</v>
      </c>
      <c r="AG1416" s="82">
        <f>_xll.qlIndexFixing($X$21,$AB1416,TRUE,_xll.ohTrigger(trigger))</f>
        <v>1.8717564838681835E-2</v>
      </c>
      <c r="AH1416" s="43" t="e">
        <f>_xll.qlIndexFixing($X$6,$AB1416,TRUE,trigger)</f>
        <v>#NUM!</v>
      </c>
      <c r="AI1416" s="45" t="e">
        <f t="shared" si="57"/>
        <v>#NUM!</v>
      </c>
    </row>
    <row r="1417" spans="27:35" x14ac:dyDescent="0.2">
      <c r="AA1417" s="114" t="s">
        <v>87</v>
      </c>
      <c r="AB1417" s="40">
        <f>_xll.qlInterestRateIndexFixingDate($X$21,AC1417)</f>
        <v>49317</v>
      </c>
      <c r="AC1417" s="40">
        <f>_xll.qlCalendarAdvance(calendar,$AC1416,AA1417,,,trigger)</f>
        <v>49319</v>
      </c>
      <c r="AD1417" s="40">
        <f>_xll.qlInterestRateIndexMaturity($X$21,AC1417,)</f>
        <v>49500</v>
      </c>
      <c r="AE1417" s="43" t="e">
        <f>_xll.qlTenorBasisValue(TenorBasis6M,AC1417,_xll.ohTrigger(trigger,$X$36))</f>
        <v>#NUM!</v>
      </c>
      <c r="AF1417" s="82">
        <f t="shared" si="58"/>
        <v>1.870130512855811E-2</v>
      </c>
      <c r="AG1417" s="82">
        <f>_xll.qlIndexFixing($X$21,$AB1417,TRUE,_xll.ohTrigger(trigger))</f>
        <v>1.870130512855811E-2</v>
      </c>
      <c r="AH1417" s="43" t="e">
        <f>_xll.qlIndexFixing($X$6,$AB1417,TRUE,trigger)</f>
        <v>#NUM!</v>
      </c>
      <c r="AI1417" s="45" t="e">
        <f t="shared" si="57"/>
        <v>#NUM!</v>
      </c>
    </row>
    <row r="1418" spans="27:35" x14ac:dyDescent="0.2">
      <c r="AA1418" s="114" t="s">
        <v>87</v>
      </c>
      <c r="AB1418" s="40">
        <f>_xll.qlInterestRateIndexFixingDate($X$21,AC1418)</f>
        <v>49324</v>
      </c>
      <c r="AC1418" s="40">
        <f>_xll.qlCalendarAdvance(calendar,$AC1417,AA1418,,,trigger)</f>
        <v>49326</v>
      </c>
      <c r="AD1418" s="40">
        <f>_xll.qlInterestRateIndexMaturity($X$21,AC1418,)</f>
        <v>49507</v>
      </c>
      <c r="AE1418" s="43" t="e">
        <f>_xll.qlTenorBasisValue(TenorBasis6M,AC1418,_xll.ohTrigger(trigger,$X$36))</f>
        <v>#NUM!</v>
      </c>
      <c r="AF1418" s="82">
        <f t="shared" si="58"/>
        <v>1.868500203684656E-2</v>
      </c>
      <c r="AG1418" s="82">
        <f>_xll.qlIndexFixing($X$21,$AB1418,TRUE,_xll.ohTrigger(trigger))</f>
        <v>1.868500203684656E-2</v>
      </c>
      <c r="AH1418" s="43" t="e">
        <f>_xll.qlIndexFixing($X$6,$AB1418,TRUE,trigger)</f>
        <v>#NUM!</v>
      </c>
      <c r="AI1418" s="45" t="e">
        <f t="shared" si="57"/>
        <v>#NUM!</v>
      </c>
    </row>
    <row r="1419" spans="27:35" x14ac:dyDescent="0.2">
      <c r="AA1419" s="114" t="s">
        <v>87</v>
      </c>
      <c r="AB1419" s="40">
        <f>_xll.qlInterestRateIndexFixingDate($X$21,AC1419)</f>
        <v>49331</v>
      </c>
      <c r="AC1419" s="40">
        <f>_xll.qlCalendarAdvance(calendar,$AC1418,AA1419,,,trigger)</f>
        <v>49333</v>
      </c>
      <c r="AD1419" s="40">
        <f>_xll.qlInterestRateIndexMaturity($X$21,AC1419,)</f>
        <v>49514</v>
      </c>
      <c r="AE1419" s="43" t="e">
        <f>_xll.qlTenorBasisValue(TenorBasis6M,AC1419,_xll.ohTrigger(trigger,$X$36))</f>
        <v>#NUM!</v>
      </c>
      <c r="AF1419" s="82">
        <f t="shared" si="58"/>
        <v>1.86686555646049E-2</v>
      </c>
      <c r="AG1419" s="82">
        <f>_xll.qlIndexFixing($X$21,$AB1419,TRUE,_xll.ohTrigger(trigger))</f>
        <v>1.86686555646049E-2</v>
      </c>
      <c r="AH1419" s="43" t="e">
        <f>_xll.qlIndexFixing($X$6,$AB1419,TRUE,trigger)</f>
        <v>#NUM!</v>
      </c>
      <c r="AI1419" s="45" t="e">
        <f t="shared" si="57"/>
        <v>#NUM!</v>
      </c>
    </row>
    <row r="1420" spans="27:35" x14ac:dyDescent="0.2">
      <c r="AA1420" s="114" t="s">
        <v>87</v>
      </c>
      <c r="AB1420" s="40">
        <f>_xll.qlInterestRateIndexFixingDate($X$21,AC1420)</f>
        <v>49338</v>
      </c>
      <c r="AC1420" s="40">
        <f>_xll.qlCalendarAdvance(calendar,$AC1419,AA1420,,,trigger)</f>
        <v>49340</v>
      </c>
      <c r="AD1420" s="40">
        <f>_xll.qlInterestRateIndexMaturity($X$21,AC1420,)</f>
        <v>49521</v>
      </c>
      <c r="AE1420" s="43" t="e">
        <f>_xll.qlTenorBasisValue(TenorBasis6M,AC1420,_xll.ohTrigger(trigger,$X$36))</f>
        <v>#NUM!</v>
      </c>
      <c r="AF1420" s="82">
        <f t="shared" si="58"/>
        <v>1.8652265712894828E-2</v>
      </c>
      <c r="AG1420" s="82">
        <f>_xll.qlIndexFixing($X$21,$AB1420,TRUE,_xll.ohTrigger(trigger))</f>
        <v>1.8652265712894828E-2</v>
      </c>
      <c r="AH1420" s="43" t="e">
        <f>_xll.qlIndexFixing($X$6,$AB1420,TRUE,trigger)</f>
        <v>#NUM!</v>
      </c>
      <c r="AI1420" s="45" t="e">
        <f t="shared" si="57"/>
        <v>#NUM!</v>
      </c>
    </row>
    <row r="1421" spans="27:35" x14ac:dyDescent="0.2">
      <c r="AA1421" s="114" t="s">
        <v>87</v>
      </c>
      <c r="AB1421" s="40">
        <f>_xll.qlInterestRateIndexFixingDate($X$21,AC1421)</f>
        <v>49345</v>
      </c>
      <c r="AC1421" s="40">
        <f>_xll.qlCalendarAdvance(calendar,$AC1420,AA1421,,,trigger)</f>
        <v>49347</v>
      </c>
      <c r="AD1421" s="40">
        <f>_xll.qlInterestRateIndexMaturity($X$21,AC1421,)</f>
        <v>49528</v>
      </c>
      <c r="AE1421" s="43" t="e">
        <f>_xll.qlTenorBasisValue(TenorBasis6M,AC1421,_xll.ohTrigger(trigger,$X$36))</f>
        <v>#NUM!</v>
      </c>
      <c r="AF1421" s="82">
        <f t="shared" si="58"/>
        <v>1.8635832482782447E-2</v>
      </c>
      <c r="AG1421" s="82">
        <f>_xll.qlIndexFixing($X$21,$AB1421,TRUE,_xll.ohTrigger(trigger))</f>
        <v>1.8635832482782447E-2</v>
      </c>
      <c r="AH1421" s="43" t="e">
        <f>_xll.qlIndexFixing($X$6,$AB1421,TRUE,trigger)</f>
        <v>#NUM!</v>
      </c>
      <c r="AI1421" s="45" t="e">
        <f t="shared" si="57"/>
        <v>#NUM!</v>
      </c>
    </row>
    <row r="1422" spans="27:35" x14ac:dyDescent="0.2">
      <c r="AA1422" s="114" t="s">
        <v>87</v>
      </c>
      <c r="AB1422" s="40">
        <f>_xll.qlInterestRateIndexFixingDate($X$21,AC1422)</f>
        <v>49352</v>
      </c>
      <c r="AC1422" s="40">
        <f>_xll.qlCalendarAdvance(calendar,$AC1421,AA1422,,,trigger)</f>
        <v>49354</v>
      </c>
      <c r="AD1422" s="40">
        <f>_xll.qlInterestRateIndexMaturity($X$21,AC1422,)</f>
        <v>49535</v>
      </c>
      <c r="AE1422" s="43" t="e">
        <f>_xll.qlTenorBasisValue(TenorBasis6M,AC1422,_xll.ohTrigger(trigger,$X$36))</f>
        <v>#NUM!</v>
      </c>
      <c r="AF1422" s="82">
        <f t="shared" si="58"/>
        <v>1.8619355875332984E-2</v>
      </c>
      <c r="AG1422" s="82">
        <f>_xll.qlIndexFixing($X$21,$AB1422,TRUE,_xll.ohTrigger(trigger))</f>
        <v>1.8619355875332984E-2</v>
      </c>
      <c r="AH1422" s="43" t="e">
        <f>_xll.qlIndexFixing($X$6,$AB1422,TRUE,trigger)</f>
        <v>#NUM!</v>
      </c>
      <c r="AI1422" s="45" t="e">
        <f t="shared" si="57"/>
        <v>#NUM!</v>
      </c>
    </row>
    <row r="1423" spans="27:35" x14ac:dyDescent="0.2">
      <c r="AA1423" s="114" t="s">
        <v>87</v>
      </c>
      <c r="AB1423" s="40">
        <f>_xll.qlInterestRateIndexFixingDate($X$21,AC1423)</f>
        <v>49359</v>
      </c>
      <c r="AC1423" s="40">
        <f>_xll.qlCalendarAdvance(calendar,$AC1422,AA1423,,,trigger)</f>
        <v>49361</v>
      </c>
      <c r="AD1423" s="40">
        <f>_xll.qlInterestRateIndexMaturity($X$21,AC1423,)</f>
        <v>49542</v>
      </c>
      <c r="AE1423" s="43" t="e">
        <f>_xll.qlTenorBasisValue(TenorBasis6M,AC1423,_xll.ohTrigger(trigger,$X$36))</f>
        <v>#NUM!</v>
      </c>
      <c r="AF1423" s="82">
        <f t="shared" si="58"/>
        <v>1.8602835891618735E-2</v>
      </c>
      <c r="AG1423" s="82">
        <f>_xll.qlIndexFixing($X$21,$AB1423,TRUE,_xll.ohTrigger(trigger))</f>
        <v>1.8602835891618735E-2</v>
      </c>
      <c r="AH1423" s="43" t="e">
        <f>_xll.qlIndexFixing($X$6,$AB1423,TRUE,trigger)</f>
        <v>#NUM!</v>
      </c>
      <c r="AI1423" s="45" t="e">
        <f t="shared" si="57"/>
        <v>#NUM!</v>
      </c>
    </row>
    <row r="1424" spans="27:35" x14ac:dyDescent="0.2">
      <c r="AA1424" s="114" t="s">
        <v>87</v>
      </c>
      <c r="AB1424" s="40">
        <f>_xll.qlInterestRateIndexFixingDate($X$21,AC1424)</f>
        <v>49366</v>
      </c>
      <c r="AC1424" s="40">
        <f>_xll.qlCalendarAdvance(calendar,$AC1423,AA1424,,,trigger)</f>
        <v>49368</v>
      </c>
      <c r="AD1424" s="40">
        <f>_xll.qlInterestRateIndexMaturity($X$21,AC1424,)</f>
        <v>49552</v>
      </c>
      <c r="AE1424" s="43" t="e">
        <f>_xll.qlTenorBasisValue(TenorBasis6M,AC1424,_xll.ohTrigger(trigger,$X$36))</f>
        <v>#NUM!</v>
      </c>
      <c r="AF1424" s="82">
        <f t="shared" si="58"/>
        <v>1.8584111514135842E-2</v>
      </c>
      <c r="AG1424" s="82">
        <f>_xll.qlIndexFixing($X$21,$AB1424,TRUE,_xll.ohTrigger(trigger))</f>
        <v>1.8584111514135842E-2</v>
      </c>
      <c r="AH1424" s="43" t="e">
        <f>_xll.qlIndexFixing($X$6,$AB1424,TRUE,trigger)</f>
        <v>#NUM!</v>
      </c>
      <c r="AI1424" s="45" t="e">
        <f t="shared" si="57"/>
        <v>#NUM!</v>
      </c>
    </row>
    <row r="1425" spans="27:35" x14ac:dyDescent="0.2">
      <c r="AA1425" s="114" t="s">
        <v>87</v>
      </c>
      <c r="AB1425" s="40">
        <f>_xll.qlInterestRateIndexFixingDate($X$21,AC1425)</f>
        <v>49373</v>
      </c>
      <c r="AC1425" s="40">
        <f>_xll.qlCalendarAdvance(calendar,$AC1424,AA1425,,,trigger)</f>
        <v>49375</v>
      </c>
      <c r="AD1425" s="40">
        <f>_xll.qlInterestRateIndexMaturity($X$21,AC1425,)</f>
        <v>49559</v>
      </c>
      <c r="AE1425" s="43" t="e">
        <f>_xll.qlTenorBasisValue(TenorBasis6M,AC1425,_xll.ohTrigger(trigger,$X$36))</f>
        <v>#NUM!</v>
      </c>
      <c r="AF1425" s="82">
        <f t="shared" si="58"/>
        <v>1.8567492926936865E-2</v>
      </c>
      <c r="AG1425" s="82">
        <f>_xll.qlIndexFixing($X$21,$AB1425,TRUE,_xll.ohTrigger(trigger))</f>
        <v>1.8567492926936865E-2</v>
      </c>
      <c r="AH1425" s="43" t="e">
        <f>_xll.qlIndexFixing($X$6,$AB1425,TRUE,trigger)</f>
        <v>#NUM!</v>
      </c>
      <c r="AI1425" s="45" t="e">
        <f t="shared" si="57"/>
        <v>#NUM!</v>
      </c>
    </row>
    <row r="1426" spans="27:35" x14ac:dyDescent="0.2">
      <c r="AA1426" s="114" t="s">
        <v>87</v>
      </c>
      <c r="AB1426" s="40">
        <f>_xll.qlInterestRateIndexFixingDate($X$21,AC1426)</f>
        <v>49380</v>
      </c>
      <c r="AC1426" s="40">
        <f>_xll.qlCalendarAdvance(calendar,$AC1425,AA1426,,,trigger)</f>
        <v>49382</v>
      </c>
      <c r="AD1426" s="40">
        <f>_xll.qlInterestRateIndexMaturity($X$21,AC1426,)</f>
        <v>49566</v>
      </c>
      <c r="AE1426" s="43" t="e">
        <f>_xll.qlTenorBasisValue(TenorBasis6M,AC1426,_xll.ohTrigger(trigger,$X$36))</f>
        <v>#NUM!</v>
      </c>
      <c r="AF1426" s="82">
        <f t="shared" si="58"/>
        <v>1.855083096253736E-2</v>
      </c>
      <c r="AG1426" s="82">
        <f>_xll.qlIndexFixing($X$21,$AB1426,TRUE,_xll.ohTrigger(trigger))</f>
        <v>1.855083096253736E-2</v>
      </c>
      <c r="AH1426" s="43" t="e">
        <f>_xll.qlIndexFixing($X$6,$AB1426,TRUE,trigger)</f>
        <v>#NUM!</v>
      </c>
      <c r="AI1426" s="45" t="e">
        <f t="shared" si="57"/>
        <v>#NUM!</v>
      </c>
    </row>
    <row r="1427" spans="27:35" x14ac:dyDescent="0.2">
      <c r="AA1427" s="114" t="s">
        <v>87</v>
      </c>
      <c r="AB1427" s="40">
        <f>_xll.qlInterestRateIndexFixingDate($X$21,AC1427)</f>
        <v>49387</v>
      </c>
      <c r="AC1427" s="40">
        <f>_xll.qlCalendarAdvance(calendar,$AC1426,AA1427,,,trigger)</f>
        <v>49389</v>
      </c>
      <c r="AD1427" s="40">
        <f>_xll.qlInterestRateIndexMaturity($X$21,AC1427,)</f>
        <v>49573</v>
      </c>
      <c r="AE1427" s="43" t="e">
        <f>_xll.qlTenorBasisValue(TenorBasis6M,AC1427,_xll.ohTrigger(trigger,$X$36))</f>
        <v>#NUM!</v>
      </c>
      <c r="AF1427" s="82">
        <f t="shared" si="58"/>
        <v>1.8534125622038187E-2</v>
      </c>
      <c r="AG1427" s="82">
        <f>_xll.qlIndexFixing($X$21,$AB1427,TRUE,_xll.ohTrigger(trigger))</f>
        <v>1.8534125622038187E-2</v>
      </c>
      <c r="AH1427" s="43" t="e">
        <f>_xll.qlIndexFixing($X$6,$AB1427,TRUE,trigger)</f>
        <v>#NUM!</v>
      </c>
      <c r="AI1427" s="45" t="e">
        <f t="shared" si="57"/>
        <v>#NUM!</v>
      </c>
    </row>
    <row r="1428" spans="27:35" x14ac:dyDescent="0.2">
      <c r="AA1428" s="114" t="s">
        <v>87</v>
      </c>
      <c r="AB1428" s="40">
        <f>_xll.qlInterestRateIndexFixingDate($X$21,AC1428)</f>
        <v>49390</v>
      </c>
      <c r="AC1428" s="40">
        <f>_xll.qlCalendarAdvance(calendar,$AC1427,AA1428,,,trigger)</f>
        <v>49396</v>
      </c>
      <c r="AD1428" s="40">
        <f>_xll.qlInterestRateIndexMaturity($X$21,AC1428,)</f>
        <v>49580</v>
      </c>
      <c r="AE1428" s="43" t="e">
        <f>_xll.qlTenorBasisValue(TenorBasis6M,AC1428,_xll.ohTrigger(trigger,$X$36))</f>
        <v>#NUM!</v>
      </c>
      <c r="AF1428" s="82">
        <f t="shared" si="58"/>
        <v>1.8517376906543245E-2</v>
      </c>
      <c r="AG1428" s="82">
        <f>_xll.qlIndexFixing($X$21,$AB1428,TRUE,_xll.ohTrigger(trigger))</f>
        <v>1.8517376906543245E-2</v>
      </c>
      <c r="AH1428" s="43" t="e">
        <f>_xll.qlIndexFixing($X$6,$AB1428,TRUE,trigger)</f>
        <v>#NUM!</v>
      </c>
      <c r="AI1428" s="45" t="e">
        <f t="shared" si="57"/>
        <v>#NUM!</v>
      </c>
    </row>
    <row r="1429" spans="27:35" x14ac:dyDescent="0.2">
      <c r="AA1429" s="114" t="s">
        <v>87</v>
      </c>
      <c r="AB1429" s="40">
        <f>_xll.qlInterestRateIndexFixingDate($X$21,AC1429)</f>
        <v>49401</v>
      </c>
      <c r="AC1429" s="40">
        <f>_xll.qlCalendarAdvance(calendar,$AC1428,AA1429,,,trigger)</f>
        <v>49403</v>
      </c>
      <c r="AD1429" s="40">
        <f>_xll.qlInterestRateIndexMaturity($X$21,AC1429,)</f>
        <v>49586</v>
      </c>
      <c r="AE1429" s="43" t="e">
        <f>_xll.qlTenorBasisValue(TenorBasis6M,AC1429,_xll.ohTrigger(trigger,$X$36))</f>
        <v>#NUM!</v>
      </c>
      <c r="AF1429" s="82">
        <f t="shared" si="58"/>
        <v>1.8501325344736672E-2</v>
      </c>
      <c r="AG1429" s="82">
        <f>_xll.qlIndexFixing($X$21,$AB1429,TRUE,_xll.ohTrigger(trigger))</f>
        <v>1.8501325344736672E-2</v>
      </c>
      <c r="AH1429" s="43" t="e">
        <f>_xll.qlIndexFixing($X$6,$AB1429,TRUE,trigger)</f>
        <v>#NUM!</v>
      </c>
      <c r="AI1429" s="45" t="e">
        <f t="shared" si="57"/>
        <v>#NUM!</v>
      </c>
    </row>
    <row r="1430" spans="27:35" x14ac:dyDescent="0.2">
      <c r="AA1430" s="114" t="s">
        <v>87</v>
      </c>
      <c r="AB1430" s="40">
        <f>_xll.qlInterestRateIndexFixingDate($X$21,AC1430)</f>
        <v>49408</v>
      </c>
      <c r="AC1430" s="40">
        <f>_xll.qlCalendarAdvance(calendar,$AC1429,AA1430,,,trigger)</f>
        <v>49410</v>
      </c>
      <c r="AD1430" s="40">
        <f>_xll.qlInterestRateIndexMaturity($X$21,AC1430,)</f>
        <v>49593</v>
      </c>
      <c r="AE1430" s="43" t="e">
        <f>_xll.qlTenorBasisValue(TenorBasis6M,AC1430,_xll.ohTrigger(trigger,$X$36))</f>
        <v>#NUM!</v>
      </c>
      <c r="AF1430" s="82">
        <f t="shared" si="58"/>
        <v>1.8484495101209097E-2</v>
      </c>
      <c r="AG1430" s="82">
        <f>_xll.qlIndexFixing($X$21,$AB1430,TRUE,_xll.ohTrigger(trigger))</f>
        <v>1.8484495101209097E-2</v>
      </c>
      <c r="AH1430" s="43" t="e">
        <f>_xll.qlIndexFixing($X$6,$AB1430,TRUE,trigger)</f>
        <v>#NUM!</v>
      </c>
      <c r="AI1430" s="45" t="e">
        <f t="shared" si="57"/>
        <v>#NUM!</v>
      </c>
    </row>
    <row r="1431" spans="27:35" x14ac:dyDescent="0.2">
      <c r="AA1431" s="114" t="s">
        <v>87</v>
      </c>
      <c r="AB1431" s="40">
        <f>_xll.qlInterestRateIndexFixingDate($X$21,AC1431)</f>
        <v>49415</v>
      </c>
      <c r="AC1431" s="40">
        <f>_xll.qlCalendarAdvance(calendar,$AC1430,AA1431,,,trigger)</f>
        <v>49417</v>
      </c>
      <c r="AD1431" s="40">
        <f>_xll.qlInterestRateIndexMaturity($X$21,AC1431,)</f>
        <v>49600</v>
      </c>
      <c r="AE1431" s="43" t="e">
        <f>_xll.qlTenorBasisValue(TenorBasis6M,AC1431,_xll.ohTrigger(trigger,$X$36))</f>
        <v>#NUM!</v>
      </c>
      <c r="AF1431" s="82">
        <f t="shared" si="58"/>
        <v>1.8467626111872339E-2</v>
      </c>
      <c r="AG1431" s="82">
        <f>_xll.qlIndexFixing($X$21,$AB1431,TRUE,_xll.ohTrigger(trigger))</f>
        <v>1.8467626111872339E-2</v>
      </c>
      <c r="AH1431" s="43" t="e">
        <f>_xll.qlIndexFixing($X$6,$AB1431,TRUE,trigger)</f>
        <v>#NUM!</v>
      </c>
      <c r="AI1431" s="45" t="e">
        <f t="shared" si="57"/>
        <v>#NUM!</v>
      </c>
    </row>
    <row r="1432" spans="27:35" x14ac:dyDescent="0.2">
      <c r="AA1432" s="114" t="s">
        <v>87</v>
      </c>
      <c r="AB1432" s="40">
        <f>_xll.qlInterestRateIndexFixingDate($X$21,AC1432)</f>
        <v>49422</v>
      </c>
      <c r="AC1432" s="40">
        <f>_xll.qlCalendarAdvance(calendar,$AC1431,AA1432,,,trigger)</f>
        <v>49424</v>
      </c>
      <c r="AD1432" s="40">
        <f>_xll.qlInterestRateIndexMaturity($X$21,AC1432,)</f>
        <v>49607</v>
      </c>
      <c r="AE1432" s="43" t="e">
        <f>_xll.qlTenorBasisValue(TenorBasis6M,AC1432,_xll.ohTrigger(trigger,$X$36))</f>
        <v>#NUM!</v>
      </c>
      <c r="AF1432" s="82">
        <f t="shared" si="58"/>
        <v>1.8450721974541336E-2</v>
      </c>
      <c r="AG1432" s="82">
        <f>_xll.qlIndexFixing($X$21,$AB1432,TRUE,_xll.ohTrigger(trigger))</f>
        <v>1.8450721974541336E-2</v>
      </c>
      <c r="AH1432" s="43" t="e">
        <f>_xll.qlIndexFixing($X$6,$AB1432,TRUE,trigger)</f>
        <v>#NUM!</v>
      </c>
      <c r="AI1432" s="45" t="e">
        <f t="shared" si="57"/>
        <v>#NUM!</v>
      </c>
    </row>
    <row r="1433" spans="27:35" x14ac:dyDescent="0.2">
      <c r="AA1433" s="114" t="s">
        <v>87</v>
      </c>
      <c r="AB1433" s="40">
        <f>_xll.qlInterestRateIndexFixingDate($X$21,AC1433)</f>
        <v>49426</v>
      </c>
      <c r="AC1433" s="40">
        <f>_xll.qlCalendarAdvance(calendar,$AC1432,AA1433,,,trigger)</f>
        <v>49431</v>
      </c>
      <c r="AD1433" s="40">
        <f>_xll.qlInterestRateIndexMaturity($X$21,AC1433,)</f>
        <v>49615</v>
      </c>
      <c r="AE1433" s="43" t="e">
        <f>_xll.qlTenorBasisValue(TenorBasis6M,AC1433,_xll.ohTrigger(trigger,$X$36))</f>
        <v>#NUM!</v>
      </c>
      <c r="AF1433" s="82">
        <f t="shared" si="58"/>
        <v>1.8433034528684038E-2</v>
      </c>
      <c r="AG1433" s="82">
        <f>_xll.qlIndexFixing($X$21,$AB1433,TRUE,_xll.ohTrigger(trigger))</f>
        <v>1.8433034528684038E-2</v>
      </c>
      <c r="AH1433" s="43" t="e">
        <f>_xll.qlIndexFixing($X$6,$AB1433,TRUE,trigger)</f>
        <v>#NUM!</v>
      </c>
      <c r="AI1433" s="45" t="e">
        <f t="shared" si="57"/>
        <v>#NUM!</v>
      </c>
    </row>
    <row r="1434" spans="27:35" x14ac:dyDescent="0.2">
      <c r="AA1434" s="114" t="s">
        <v>87</v>
      </c>
      <c r="AB1434" s="40">
        <f>_xll.qlInterestRateIndexFixingDate($X$21,AC1434)</f>
        <v>49436</v>
      </c>
      <c r="AC1434" s="40">
        <f>_xll.qlCalendarAdvance(calendar,$AC1433,AA1434,,,trigger)</f>
        <v>49438</v>
      </c>
      <c r="AD1434" s="40">
        <f>_xll.qlInterestRateIndexMaturity($X$21,AC1434,)</f>
        <v>49622</v>
      </c>
      <c r="AE1434" s="43" t="e">
        <f>_xll.qlTenorBasisValue(TenorBasis6M,AC1434,_xll.ohTrigger(trigger,$X$36))</f>
        <v>#NUM!</v>
      </c>
      <c r="AF1434" s="82">
        <f t="shared" si="58"/>
        <v>1.8416069184071408E-2</v>
      </c>
      <c r="AG1434" s="82">
        <f>_xll.qlIndexFixing($X$21,$AB1434,TRUE,_xll.ohTrigger(trigger))</f>
        <v>1.8416069184071408E-2</v>
      </c>
      <c r="AH1434" s="43" t="e">
        <f>_xll.qlIndexFixing($X$6,$AB1434,TRUE,trigger)</f>
        <v>#NUM!</v>
      </c>
      <c r="AI1434" s="45" t="e">
        <f t="shared" si="57"/>
        <v>#NUM!</v>
      </c>
    </row>
    <row r="1435" spans="27:35" x14ac:dyDescent="0.2">
      <c r="AA1435" s="114" t="s">
        <v>87</v>
      </c>
      <c r="AB1435" s="40">
        <f>_xll.qlInterestRateIndexFixingDate($X$21,AC1435)</f>
        <v>49443</v>
      </c>
      <c r="AC1435" s="40">
        <f>_xll.qlCalendarAdvance(calendar,$AC1434,AA1435,,,trigger)</f>
        <v>49445</v>
      </c>
      <c r="AD1435" s="40">
        <f>_xll.qlInterestRateIndexMaturity($X$21,AC1435,)</f>
        <v>49629</v>
      </c>
      <c r="AE1435" s="43" t="e">
        <f>_xll.qlTenorBasisValue(TenorBasis6M,AC1435,_xll.ohTrigger(trigger,$X$36))</f>
        <v>#NUM!</v>
      </c>
      <c r="AF1435" s="82">
        <f t="shared" si="58"/>
        <v>1.8399079891490821E-2</v>
      </c>
      <c r="AG1435" s="82">
        <f>_xll.qlIndexFixing($X$21,$AB1435,TRUE,_xll.ohTrigger(trigger))</f>
        <v>1.8399079891490821E-2</v>
      </c>
      <c r="AH1435" s="43" t="e">
        <f>_xll.qlIndexFixing($X$6,$AB1435,TRUE,trigger)</f>
        <v>#NUM!</v>
      </c>
      <c r="AI1435" s="45" t="e">
        <f t="shared" si="57"/>
        <v>#NUM!</v>
      </c>
    </row>
    <row r="1436" spans="27:35" x14ac:dyDescent="0.2">
      <c r="AA1436" s="114" t="s">
        <v>87</v>
      </c>
      <c r="AB1436" s="40">
        <f>_xll.qlInterestRateIndexFixingDate($X$21,AC1436)</f>
        <v>49450</v>
      </c>
      <c r="AC1436" s="40">
        <f>_xll.qlCalendarAdvance(calendar,$AC1435,AA1436,,,trigger)</f>
        <v>49452</v>
      </c>
      <c r="AD1436" s="40">
        <f>_xll.qlInterestRateIndexMaturity($X$21,AC1436,)</f>
        <v>49636</v>
      </c>
      <c r="AE1436" s="43" t="e">
        <f>_xll.qlTenorBasisValue(TenorBasis6M,AC1436,_xll.ohTrigger(trigger,$X$36))</f>
        <v>#NUM!</v>
      </c>
      <c r="AF1436" s="82">
        <f t="shared" si="58"/>
        <v>1.838207022889456E-2</v>
      </c>
      <c r="AG1436" s="82">
        <f>_xll.qlIndexFixing($X$21,$AB1436,TRUE,_xll.ohTrigger(trigger))</f>
        <v>1.838207022889456E-2</v>
      </c>
      <c r="AH1436" s="43" t="e">
        <f>_xll.qlIndexFixing($X$6,$AB1436,TRUE,trigger)</f>
        <v>#NUM!</v>
      </c>
      <c r="AI1436" s="45" t="e">
        <f t="shared" si="57"/>
        <v>#NUM!</v>
      </c>
    </row>
    <row r="1437" spans="27:35" x14ac:dyDescent="0.2">
      <c r="AA1437" s="114" t="s">
        <v>87</v>
      </c>
      <c r="AB1437" s="40">
        <f>_xll.qlInterestRateIndexFixingDate($X$21,AC1437)</f>
        <v>49457</v>
      </c>
      <c r="AC1437" s="40">
        <f>_xll.qlCalendarAdvance(calendar,$AC1436,AA1437,,,trigger)</f>
        <v>49459</v>
      </c>
      <c r="AD1437" s="40">
        <f>_xll.qlInterestRateIndexMaturity($X$21,AC1437,)</f>
        <v>49643</v>
      </c>
      <c r="AE1437" s="43" t="e">
        <f>_xll.qlTenorBasisValue(TenorBasis6M,AC1437,_xll.ohTrigger(trigger,$X$36))</f>
        <v>#NUM!</v>
      </c>
      <c r="AF1437" s="82">
        <f t="shared" si="58"/>
        <v>1.8365043774116307E-2</v>
      </c>
      <c r="AG1437" s="82">
        <f>_xll.qlIndexFixing($X$21,$AB1437,TRUE,_xll.ohTrigger(trigger))</f>
        <v>1.8365043774116307E-2</v>
      </c>
      <c r="AH1437" s="43" t="e">
        <f>_xll.qlIndexFixing($X$6,$AB1437,TRUE,trigger)</f>
        <v>#NUM!</v>
      </c>
      <c r="AI1437" s="45" t="e">
        <f t="shared" si="57"/>
        <v>#NUM!</v>
      </c>
    </row>
    <row r="1438" spans="27:35" x14ac:dyDescent="0.2">
      <c r="AA1438" s="114" t="s">
        <v>87</v>
      </c>
      <c r="AB1438" s="40">
        <f>_xll.qlInterestRateIndexFixingDate($X$21,AC1438)</f>
        <v>49464</v>
      </c>
      <c r="AC1438" s="40">
        <f>_xll.qlCalendarAdvance(calendar,$AC1437,AA1438,,,trigger)</f>
        <v>49466</v>
      </c>
      <c r="AD1438" s="40">
        <f>_xll.qlInterestRateIndexMaturity($X$21,AC1438,)</f>
        <v>49649</v>
      </c>
      <c r="AE1438" s="43" t="e">
        <f>_xll.qlTenorBasisValue(TenorBasis6M,AC1438,_xll.ohTrigger(trigger,$X$36))</f>
        <v>#NUM!</v>
      </c>
      <c r="AF1438" s="82">
        <f t="shared" si="58"/>
        <v>1.8348760505035176E-2</v>
      </c>
      <c r="AG1438" s="82">
        <f>_xll.qlIndexFixing($X$21,$AB1438,TRUE,_xll.ohTrigger(trigger))</f>
        <v>1.8348760505035176E-2</v>
      </c>
      <c r="AH1438" s="43" t="e">
        <f>_xll.qlIndexFixing($X$6,$AB1438,TRUE,trigger)</f>
        <v>#NUM!</v>
      </c>
      <c r="AI1438" s="45" t="e">
        <f t="shared" si="57"/>
        <v>#NUM!</v>
      </c>
    </row>
    <row r="1439" spans="27:35" x14ac:dyDescent="0.2">
      <c r="AA1439" s="114" t="s">
        <v>87</v>
      </c>
      <c r="AB1439" s="40">
        <f>_xll.qlInterestRateIndexFixingDate($X$21,AC1439)</f>
        <v>49471</v>
      </c>
      <c r="AC1439" s="40">
        <f>_xll.qlCalendarAdvance(calendar,$AC1438,AA1439,,,trigger)</f>
        <v>49473</v>
      </c>
      <c r="AD1439" s="40">
        <f>_xll.qlInterestRateIndexMaturity($X$21,AC1439,)</f>
        <v>49656</v>
      </c>
      <c r="AE1439" s="43" t="e">
        <f>_xll.qlTenorBasisValue(TenorBasis6M,AC1439,_xll.ohTrigger(trigger,$X$36))</f>
        <v>#NUM!</v>
      </c>
      <c r="AF1439" s="82">
        <f t="shared" si="58"/>
        <v>1.833171106036206E-2</v>
      </c>
      <c r="AG1439" s="82">
        <f>_xll.qlIndexFixing($X$21,$AB1439,TRUE,_xll.ohTrigger(trigger))</f>
        <v>1.833171106036206E-2</v>
      </c>
      <c r="AH1439" s="43" t="e">
        <f>_xll.qlIndexFixing($X$6,$AB1439,TRUE,trigger)</f>
        <v>#NUM!</v>
      </c>
      <c r="AI1439" s="45" t="e">
        <f t="shared" si="57"/>
        <v>#NUM!</v>
      </c>
    </row>
    <row r="1440" spans="27:35" x14ac:dyDescent="0.2">
      <c r="AA1440" s="114" t="s">
        <v>87</v>
      </c>
      <c r="AB1440" s="40">
        <f>_xll.qlInterestRateIndexFixingDate($X$21,AC1440)</f>
        <v>49478</v>
      </c>
      <c r="AC1440" s="40">
        <f>_xll.qlCalendarAdvance(calendar,$AC1439,AA1440,,,trigger)</f>
        <v>49480</v>
      </c>
      <c r="AD1440" s="40">
        <f>_xll.qlInterestRateIndexMaturity($X$21,AC1440,)</f>
        <v>49663</v>
      </c>
      <c r="AE1440" s="43" t="e">
        <f>_xll.qlTenorBasisValue(TenorBasis6M,AC1440,_xll.ohTrigger(trigger,$X$36))</f>
        <v>#NUM!</v>
      </c>
      <c r="AF1440" s="82">
        <f t="shared" si="58"/>
        <v>1.8314655245829547E-2</v>
      </c>
      <c r="AG1440" s="82">
        <f>_xll.qlIndexFixing($X$21,$AB1440,TRUE,_xll.ohTrigger(trigger))</f>
        <v>1.8314655245829547E-2</v>
      </c>
      <c r="AH1440" s="43" t="e">
        <f>_xll.qlIndexFixing($X$6,$AB1440,TRUE,trigger)</f>
        <v>#NUM!</v>
      </c>
      <c r="AI1440" s="45" t="e">
        <f t="shared" si="57"/>
        <v>#NUM!</v>
      </c>
    </row>
    <row r="1441" spans="27:35" x14ac:dyDescent="0.2">
      <c r="AA1441" s="114" t="s">
        <v>87</v>
      </c>
      <c r="AB1441" s="40">
        <f>_xll.qlInterestRateIndexFixingDate($X$21,AC1441)</f>
        <v>49485</v>
      </c>
      <c r="AC1441" s="40">
        <f>_xll.qlCalendarAdvance(calendar,$AC1440,AA1441,,,trigger)</f>
        <v>49487</v>
      </c>
      <c r="AD1441" s="40">
        <f>_xll.qlInterestRateIndexMaturity($X$21,AC1441,)</f>
        <v>49670</v>
      </c>
      <c r="AE1441" s="43" t="e">
        <f>_xll.qlTenorBasisValue(TenorBasis6M,AC1441,_xll.ohTrigger(trigger,$X$36))</f>
        <v>#NUM!</v>
      </c>
      <c r="AF1441" s="82">
        <f t="shared" si="58"/>
        <v>1.8297596658152702E-2</v>
      </c>
      <c r="AG1441" s="82">
        <f>_xll.qlIndexFixing($X$21,$AB1441,TRUE,_xll.ohTrigger(trigger))</f>
        <v>1.8297596658152702E-2</v>
      </c>
      <c r="AH1441" s="43" t="e">
        <f>_xll.qlIndexFixing($X$6,$AB1441,TRUE,trigger)</f>
        <v>#NUM!</v>
      </c>
      <c r="AI1441" s="45" t="e">
        <f t="shared" si="57"/>
        <v>#NUM!</v>
      </c>
    </row>
    <row r="1442" spans="27:35" x14ac:dyDescent="0.2">
      <c r="AA1442" s="114" t="s">
        <v>87</v>
      </c>
      <c r="AB1442" s="40">
        <f>_xll.qlInterestRateIndexFixingDate($X$21,AC1442)</f>
        <v>49492</v>
      </c>
      <c r="AC1442" s="40">
        <f>_xll.qlCalendarAdvance(calendar,$AC1441,AA1442,,,trigger)</f>
        <v>49494</v>
      </c>
      <c r="AD1442" s="40">
        <f>_xll.qlInterestRateIndexMaturity($X$21,AC1442,)</f>
        <v>49678</v>
      </c>
      <c r="AE1442" s="43" t="e">
        <f>_xll.qlTenorBasisValue(TenorBasis6M,AC1442,_xll.ohTrigger(trigger,$X$36))</f>
        <v>#NUM!</v>
      </c>
      <c r="AF1442" s="82">
        <f t="shared" si="58"/>
        <v>1.8279784832990514E-2</v>
      </c>
      <c r="AG1442" s="82">
        <f>_xll.qlIndexFixing($X$21,$AB1442,TRUE,_xll.ohTrigger(trigger))</f>
        <v>1.8279784832990514E-2</v>
      </c>
      <c r="AH1442" s="43" t="e">
        <f>_xll.qlIndexFixing($X$6,$AB1442,TRUE,trigger)</f>
        <v>#NUM!</v>
      </c>
      <c r="AI1442" s="45" t="e">
        <f t="shared" si="57"/>
        <v>#NUM!</v>
      </c>
    </row>
    <row r="1443" spans="27:35" x14ac:dyDescent="0.2">
      <c r="AA1443" s="114" t="s">
        <v>87</v>
      </c>
      <c r="AB1443" s="40">
        <f>_xll.qlInterestRateIndexFixingDate($X$21,AC1443)</f>
        <v>49499</v>
      </c>
      <c r="AC1443" s="40">
        <f>_xll.qlCalendarAdvance(calendar,$AC1442,AA1443,,,trigger)</f>
        <v>49501</v>
      </c>
      <c r="AD1443" s="40">
        <f>_xll.qlInterestRateIndexMaturity($X$21,AC1443,)</f>
        <v>49685</v>
      </c>
      <c r="AE1443" s="43" t="e">
        <f>_xll.qlTenorBasisValue(TenorBasis6M,AC1443,_xll.ohTrigger(trigger,$X$36))</f>
        <v>#NUM!</v>
      </c>
      <c r="AF1443" s="82">
        <f t="shared" si="58"/>
        <v>1.8262732752690556E-2</v>
      </c>
      <c r="AG1443" s="82">
        <f>_xll.qlIndexFixing($X$21,$AB1443,TRUE,_xll.ohTrigger(trigger))</f>
        <v>1.8262732752690556E-2</v>
      </c>
      <c r="AH1443" s="43" t="e">
        <f>_xll.qlIndexFixing($X$6,$AB1443,TRUE,trigger)</f>
        <v>#NUM!</v>
      </c>
      <c r="AI1443" s="45" t="e">
        <f t="shared" si="57"/>
        <v>#NUM!</v>
      </c>
    </row>
    <row r="1444" spans="27:35" x14ac:dyDescent="0.2">
      <c r="AA1444" s="114" t="s">
        <v>87</v>
      </c>
      <c r="AB1444" s="40">
        <f>_xll.qlInterestRateIndexFixingDate($X$21,AC1444)</f>
        <v>49506</v>
      </c>
      <c r="AC1444" s="40">
        <f>_xll.qlCalendarAdvance(calendar,$AC1443,AA1444,,,trigger)</f>
        <v>49508</v>
      </c>
      <c r="AD1444" s="40">
        <f>_xll.qlInterestRateIndexMaturity($X$21,AC1444,)</f>
        <v>49692</v>
      </c>
      <c r="AE1444" s="43" t="e">
        <f>_xll.qlTenorBasisValue(TenorBasis6M,AC1444,_xll.ohTrigger(trigger,$X$36))</f>
        <v>#NUM!</v>
      </c>
      <c r="AF1444" s="82">
        <f t="shared" si="58"/>
        <v>1.8245688921581057E-2</v>
      </c>
      <c r="AG1444" s="82">
        <f>_xll.qlIndexFixing($X$21,$AB1444,TRUE,_xll.ohTrigger(trigger))</f>
        <v>1.8245688921581057E-2</v>
      </c>
      <c r="AH1444" s="43" t="e">
        <f>_xll.qlIndexFixing($X$6,$AB1444,TRUE,trigger)</f>
        <v>#NUM!</v>
      </c>
      <c r="AI1444" s="45" t="e">
        <f t="shared" si="57"/>
        <v>#NUM!</v>
      </c>
    </row>
    <row r="1445" spans="27:35" x14ac:dyDescent="0.2">
      <c r="AA1445" s="114" t="s">
        <v>87</v>
      </c>
      <c r="AB1445" s="40">
        <f>_xll.qlInterestRateIndexFixingDate($X$21,AC1445)</f>
        <v>49513</v>
      </c>
      <c r="AC1445" s="40">
        <f>_xll.qlCalendarAdvance(calendar,$AC1444,AA1445,,,trigger)</f>
        <v>49515</v>
      </c>
      <c r="AD1445" s="40">
        <f>_xll.qlInterestRateIndexMaturity($X$21,AC1445,)</f>
        <v>49699</v>
      </c>
      <c r="AE1445" s="43" t="e">
        <f>_xll.qlTenorBasisValue(TenorBasis6M,AC1445,_xll.ohTrigger(trigger,$X$36))</f>
        <v>#NUM!</v>
      </c>
      <c r="AF1445" s="82">
        <f t="shared" si="58"/>
        <v>1.8228656916506061E-2</v>
      </c>
      <c r="AG1445" s="82">
        <f>_xll.qlIndexFixing($X$21,$AB1445,TRUE,_xll.ohTrigger(trigger))</f>
        <v>1.8228656916506061E-2</v>
      </c>
      <c r="AH1445" s="43" t="e">
        <f>_xll.qlIndexFixing($X$6,$AB1445,TRUE,trigger)</f>
        <v>#NUM!</v>
      </c>
      <c r="AI1445" s="45" t="e">
        <f t="shared" si="57"/>
        <v>#NUM!</v>
      </c>
    </row>
    <row r="1446" spans="27:35" x14ac:dyDescent="0.2">
      <c r="AA1446" s="114" t="s">
        <v>87</v>
      </c>
      <c r="AB1446" s="40">
        <f>_xll.qlInterestRateIndexFixingDate($X$21,AC1446)</f>
        <v>49520</v>
      </c>
      <c r="AC1446" s="40">
        <f>_xll.qlCalendarAdvance(calendar,$AC1445,AA1446,,,trigger)</f>
        <v>49522</v>
      </c>
      <c r="AD1446" s="40">
        <f>_xll.qlInterestRateIndexMaturity($X$21,AC1446,)</f>
        <v>49706</v>
      </c>
      <c r="AE1446" s="43" t="e">
        <f>_xll.qlTenorBasisValue(TenorBasis6M,AC1446,_xll.ohTrigger(trigger,$X$36))</f>
        <v>#NUM!</v>
      </c>
      <c r="AF1446" s="82">
        <f t="shared" si="58"/>
        <v>1.8211640314187091E-2</v>
      </c>
      <c r="AG1446" s="82">
        <f>_xll.qlIndexFixing($X$21,$AB1446,TRUE,_xll.ohTrigger(trigger))</f>
        <v>1.8211640314187091E-2</v>
      </c>
      <c r="AH1446" s="43" t="e">
        <f>_xll.qlIndexFixing($X$6,$AB1446,TRUE,trigger)</f>
        <v>#NUM!</v>
      </c>
      <c r="AI1446" s="45" t="e">
        <f t="shared" si="57"/>
        <v>#NUM!</v>
      </c>
    </row>
    <row r="1447" spans="27:35" x14ac:dyDescent="0.2">
      <c r="AA1447" s="114" t="s">
        <v>87</v>
      </c>
      <c r="AB1447" s="40">
        <f>_xll.qlInterestRateIndexFixingDate($X$21,AC1447)</f>
        <v>49527</v>
      </c>
      <c r="AC1447" s="40">
        <f>_xll.qlCalendarAdvance(calendar,$AC1446,AA1447,,,trigger)</f>
        <v>49529</v>
      </c>
      <c r="AD1447" s="40">
        <f>_xll.qlInterestRateIndexMaturity($X$21,AC1447,)</f>
        <v>49713</v>
      </c>
      <c r="AE1447" s="43" t="e">
        <f>_xll.qlTenorBasisValue(TenorBasis6M,AC1447,_xll.ohTrigger(trigger,$X$36))</f>
        <v>#NUM!</v>
      </c>
      <c r="AF1447" s="82">
        <f t="shared" si="58"/>
        <v>1.8194642691224033E-2</v>
      </c>
      <c r="AG1447" s="82">
        <f>_xll.qlIndexFixing($X$21,$AB1447,TRUE,_xll.ohTrigger(trigger))</f>
        <v>1.8194642691224033E-2</v>
      </c>
      <c r="AH1447" s="43" t="e">
        <f>_xll.qlIndexFixing($X$6,$AB1447,TRUE,trigger)</f>
        <v>#NUM!</v>
      </c>
      <c r="AI1447" s="45" t="e">
        <f t="shared" si="57"/>
        <v>#NUM!</v>
      </c>
    </row>
    <row r="1448" spans="27:35" x14ac:dyDescent="0.2">
      <c r="AA1448" s="114" t="s">
        <v>87</v>
      </c>
      <c r="AB1448" s="40">
        <f>_xll.qlInterestRateIndexFixingDate($X$21,AC1448)</f>
        <v>49534</v>
      </c>
      <c r="AC1448" s="40">
        <f>_xll.qlCalendarAdvance(calendar,$AC1447,AA1448,,,trigger)</f>
        <v>49536</v>
      </c>
      <c r="AD1448" s="40">
        <f>_xll.qlInterestRateIndexMaturity($X$21,AC1448,)</f>
        <v>49720</v>
      </c>
      <c r="AE1448" s="43" t="e">
        <f>_xll.qlTenorBasisValue(TenorBasis6M,AC1448,_xll.ohTrigger(trigger,$X$36))</f>
        <v>#NUM!</v>
      </c>
      <c r="AF1448" s="82">
        <f t="shared" si="58"/>
        <v>1.8177667624091658E-2</v>
      </c>
      <c r="AG1448" s="82">
        <f>_xll.qlIndexFixing($X$21,$AB1448,TRUE,_xll.ohTrigger(trigger))</f>
        <v>1.8177667624091658E-2</v>
      </c>
      <c r="AH1448" s="43" t="e">
        <f>_xll.qlIndexFixing($X$6,$AB1448,TRUE,trigger)</f>
        <v>#NUM!</v>
      </c>
      <c r="AI1448" s="45" t="e">
        <f t="shared" si="57"/>
        <v>#NUM!</v>
      </c>
    </row>
    <row r="1449" spans="27:35" x14ac:dyDescent="0.2">
      <c r="AA1449" s="114" t="s">
        <v>87</v>
      </c>
      <c r="AB1449" s="40">
        <f>_xll.qlInterestRateIndexFixingDate($X$21,AC1449)</f>
        <v>49541</v>
      </c>
      <c r="AC1449" s="40">
        <f>_xll.qlCalendarAdvance(calendar,$AC1448,AA1449,,,trigger)</f>
        <v>49543</v>
      </c>
      <c r="AD1449" s="40">
        <f>_xll.qlInterestRateIndexMaturity($X$21,AC1449,)</f>
        <v>49727</v>
      </c>
      <c r="AE1449" s="43" t="e">
        <f>_xll.qlTenorBasisValue(TenorBasis6M,AC1449,_xll.ohTrigger(trigger,$X$36))</f>
        <v>#NUM!</v>
      </c>
      <c r="AF1449" s="82">
        <f t="shared" si="58"/>
        <v>1.8160718689144394E-2</v>
      </c>
      <c r="AG1449" s="82">
        <f>_xll.qlIndexFixing($X$21,$AB1449,TRUE,_xll.ohTrigger(trigger))</f>
        <v>1.8160718689144394E-2</v>
      </c>
      <c r="AH1449" s="43" t="e">
        <f>_xll.qlIndexFixing($X$6,$AB1449,TRUE,trigger)</f>
        <v>#NUM!</v>
      </c>
      <c r="AI1449" s="45" t="e">
        <f t="shared" si="57"/>
        <v>#NUM!</v>
      </c>
    </row>
    <row r="1450" spans="27:35" x14ac:dyDescent="0.2">
      <c r="AA1450" s="114" t="s">
        <v>87</v>
      </c>
      <c r="AB1450" s="40">
        <f>_xll.qlInterestRateIndexFixingDate($X$21,AC1450)</f>
        <v>49548</v>
      </c>
      <c r="AC1450" s="40">
        <f>_xll.qlCalendarAdvance(calendar,$AC1449,AA1450,,,trigger)</f>
        <v>49550</v>
      </c>
      <c r="AD1450" s="40">
        <f>_xll.qlInterestRateIndexMaturity($X$21,AC1450,)</f>
        <v>49734</v>
      </c>
      <c r="AE1450" s="43" t="e">
        <f>_xll.qlTenorBasisValue(TenorBasis6M,AC1450,_xll.ohTrigger(trigger,$X$36))</f>
        <v>#NUM!</v>
      </c>
      <c r="AF1450" s="82">
        <f t="shared" si="58"/>
        <v>1.8143799462614161E-2</v>
      </c>
      <c r="AG1450" s="82">
        <f>_xll.qlIndexFixing($X$21,$AB1450,TRUE,_xll.ohTrigger(trigger))</f>
        <v>1.8143799462614161E-2</v>
      </c>
      <c r="AH1450" s="43" t="e">
        <f>_xll.qlIndexFixing($X$6,$AB1450,TRUE,trigger)</f>
        <v>#NUM!</v>
      </c>
      <c r="AI1450" s="45" t="e">
        <f t="shared" ref="AI1450:AI1513" si="59">(AG1450-AH1450)*10000</f>
        <v>#NUM!</v>
      </c>
    </row>
    <row r="1451" spans="27:35" x14ac:dyDescent="0.2">
      <c r="AA1451" s="114" t="s">
        <v>87</v>
      </c>
      <c r="AB1451" s="40">
        <f>_xll.qlInterestRateIndexFixingDate($X$21,AC1451)</f>
        <v>49555</v>
      </c>
      <c r="AC1451" s="40">
        <f>_xll.qlCalendarAdvance(calendar,$AC1450,AA1451,,,trigger)</f>
        <v>49557</v>
      </c>
      <c r="AD1451" s="40">
        <f>_xll.qlInterestRateIndexMaturity($X$21,AC1451,)</f>
        <v>49739</v>
      </c>
      <c r="AE1451" s="43" t="e">
        <f>_xll.qlTenorBasisValue(TenorBasis6M,AC1451,_xll.ohTrigger(trigger,$X$36))</f>
        <v>#NUM!</v>
      </c>
      <c r="AF1451" s="82">
        <f t="shared" si="58"/>
        <v>1.812838561192031E-2</v>
      </c>
      <c r="AG1451" s="82">
        <f>_xll.qlIndexFixing($X$21,$AB1451,TRUE,_xll.ohTrigger(trigger))</f>
        <v>1.812838561192031E-2</v>
      </c>
      <c r="AH1451" s="43" t="e">
        <f>_xll.qlIndexFixing($X$6,$AB1451,TRUE,trigger)</f>
        <v>#NUM!</v>
      </c>
      <c r="AI1451" s="45" t="e">
        <f t="shared" si="59"/>
        <v>#NUM!</v>
      </c>
    </row>
    <row r="1452" spans="27:35" x14ac:dyDescent="0.2">
      <c r="AA1452" s="114" t="s">
        <v>87</v>
      </c>
      <c r="AB1452" s="40">
        <f>_xll.qlInterestRateIndexFixingDate($X$21,AC1452)</f>
        <v>49562</v>
      </c>
      <c r="AC1452" s="40">
        <f>_xll.qlCalendarAdvance(calendar,$AC1451,AA1452,,,trigger)</f>
        <v>49564</v>
      </c>
      <c r="AD1452" s="40">
        <f>_xll.qlInterestRateIndexMaturity($X$21,AC1452,)</f>
        <v>49746</v>
      </c>
      <c r="AE1452" s="43" t="e">
        <f>_xll.qlTenorBasisValue(TenorBasis6M,AC1452,_xll.ohTrigger(trigger,$X$36))</f>
        <v>#NUM!</v>
      </c>
      <c r="AF1452" s="82">
        <f t="shared" si="58"/>
        <v>1.8111531206194732E-2</v>
      </c>
      <c r="AG1452" s="82">
        <f>_xll.qlIndexFixing($X$21,$AB1452,TRUE,_xll.ohTrigger(trigger))</f>
        <v>1.8111531206194732E-2</v>
      </c>
      <c r="AH1452" s="43" t="e">
        <f>_xll.qlIndexFixing($X$6,$AB1452,TRUE,trigger)</f>
        <v>#NUM!</v>
      </c>
      <c r="AI1452" s="45" t="e">
        <f t="shared" si="59"/>
        <v>#NUM!</v>
      </c>
    </row>
    <row r="1453" spans="27:35" x14ac:dyDescent="0.2">
      <c r="AA1453" s="114" t="s">
        <v>87</v>
      </c>
      <c r="AB1453" s="40">
        <f>_xll.qlInterestRateIndexFixingDate($X$21,AC1453)</f>
        <v>49569</v>
      </c>
      <c r="AC1453" s="40">
        <f>_xll.qlCalendarAdvance(calendar,$AC1452,AA1453,,,trigger)</f>
        <v>49571</v>
      </c>
      <c r="AD1453" s="40">
        <f>_xll.qlInterestRateIndexMaturity($X$21,AC1453,)</f>
        <v>49753</v>
      </c>
      <c r="AE1453" s="43" t="e">
        <f>_xll.qlTenorBasisValue(TenorBasis6M,AC1453,_xll.ohTrigger(trigger,$X$36))</f>
        <v>#NUM!</v>
      </c>
      <c r="AF1453" s="82">
        <f t="shared" si="58"/>
        <v>1.8094717119124377E-2</v>
      </c>
      <c r="AG1453" s="82">
        <f>_xll.qlIndexFixing($X$21,$AB1453,TRUE,_xll.ohTrigger(trigger))</f>
        <v>1.8094717119124377E-2</v>
      </c>
      <c r="AH1453" s="43" t="e">
        <f>_xll.qlIndexFixing($X$6,$AB1453,TRUE,trigger)</f>
        <v>#NUM!</v>
      </c>
      <c r="AI1453" s="45" t="e">
        <f t="shared" si="59"/>
        <v>#NUM!</v>
      </c>
    </row>
    <row r="1454" spans="27:35" x14ac:dyDescent="0.2">
      <c r="AA1454" s="114" t="s">
        <v>87</v>
      </c>
      <c r="AB1454" s="40">
        <f>_xll.qlInterestRateIndexFixingDate($X$21,AC1454)</f>
        <v>49576</v>
      </c>
      <c r="AC1454" s="40">
        <f>_xll.qlCalendarAdvance(calendar,$AC1453,AA1454,,,trigger)</f>
        <v>49578</v>
      </c>
      <c r="AD1454" s="40">
        <f>_xll.qlInterestRateIndexMaturity($X$21,AC1454,)</f>
        <v>49760</v>
      </c>
      <c r="AE1454" s="43" t="e">
        <f>_xll.qlTenorBasisValue(TenorBasis6M,AC1454,_xll.ohTrigger(trigger,$X$36))</f>
        <v>#NUM!</v>
      </c>
      <c r="AF1454" s="82">
        <f t="shared" si="58"/>
        <v>1.8077946965418663E-2</v>
      </c>
      <c r="AG1454" s="82">
        <f>_xll.qlIndexFixing($X$21,$AB1454,TRUE,_xll.ohTrigger(trigger))</f>
        <v>1.8077946965418663E-2</v>
      </c>
      <c r="AH1454" s="43" t="e">
        <f>_xll.qlIndexFixing($X$6,$AB1454,TRUE,trigger)</f>
        <v>#NUM!</v>
      </c>
      <c r="AI1454" s="45" t="e">
        <f t="shared" si="59"/>
        <v>#NUM!</v>
      </c>
    </row>
    <row r="1455" spans="27:35" x14ac:dyDescent="0.2">
      <c r="AA1455" s="114" t="s">
        <v>87</v>
      </c>
      <c r="AB1455" s="40">
        <f>_xll.qlInterestRateIndexFixingDate($X$21,AC1455)</f>
        <v>49583</v>
      </c>
      <c r="AC1455" s="40">
        <f>_xll.qlCalendarAdvance(calendar,$AC1454,AA1455,,,trigger)</f>
        <v>49585</v>
      </c>
      <c r="AD1455" s="40">
        <f>_xll.qlInterestRateIndexMaturity($X$21,AC1455,)</f>
        <v>49768</v>
      </c>
      <c r="AE1455" s="43" t="e">
        <f>_xll.qlTenorBasisValue(TenorBasis6M,AC1455,_xll.ohTrigger(trigger,$X$36))</f>
        <v>#NUM!</v>
      </c>
      <c r="AF1455" s="82">
        <f t="shared" si="58"/>
        <v>1.8060499115121326E-2</v>
      </c>
      <c r="AG1455" s="82">
        <f>_xll.qlIndexFixing($X$21,$AB1455,TRUE,_xll.ohTrigger(trigger))</f>
        <v>1.8060499115121326E-2</v>
      </c>
      <c r="AH1455" s="43" t="e">
        <f>_xll.qlIndexFixing($X$6,$AB1455,TRUE,trigger)</f>
        <v>#NUM!</v>
      </c>
      <c r="AI1455" s="45" t="e">
        <f t="shared" si="59"/>
        <v>#NUM!</v>
      </c>
    </row>
    <row r="1456" spans="27:35" x14ac:dyDescent="0.2">
      <c r="AA1456" s="114" t="s">
        <v>87</v>
      </c>
      <c r="AB1456" s="40">
        <f>_xll.qlInterestRateIndexFixingDate($X$21,AC1456)</f>
        <v>49590</v>
      </c>
      <c r="AC1456" s="40">
        <f>_xll.qlCalendarAdvance(calendar,$AC1455,AA1456,,,trigger)</f>
        <v>49592</v>
      </c>
      <c r="AD1456" s="40">
        <f>_xll.qlInterestRateIndexMaturity($X$21,AC1456,)</f>
        <v>49775</v>
      </c>
      <c r="AE1456" s="43" t="e">
        <f>_xll.qlTenorBasisValue(TenorBasis6M,AC1456,_xll.ohTrigger(trigger,$X$36))</f>
        <v>#NUM!</v>
      </c>
      <c r="AF1456" s="82">
        <f t="shared" si="58"/>
        <v>1.8043829559367657E-2</v>
      </c>
      <c r="AG1456" s="82">
        <f>_xll.qlIndexFixing($X$21,$AB1456,TRUE,_xll.ohTrigger(trigger))</f>
        <v>1.8043829559367657E-2</v>
      </c>
      <c r="AH1456" s="43" t="e">
        <f>_xll.qlIndexFixing($X$6,$AB1456,TRUE,trigger)</f>
        <v>#NUM!</v>
      </c>
      <c r="AI1456" s="45" t="e">
        <f t="shared" si="59"/>
        <v>#NUM!</v>
      </c>
    </row>
    <row r="1457" spans="27:35" x14ac:dyDescent="0.2">
      <c r="AA1457" s="114" t="s">
        <v>87</v>
      </c>
      <c r="AB1457" s="40">
        <f>_xll.qlInterestRateIndexFixingDate($X$21,AC1457)</f>
        <v>49597</v>
      </c>
      <c r="AC1457" s="40">
        <f>_xll.qlCalendarAdvance(calendar,$AC1456,AA1457,,,trigger)</f>
        <v>49599</v>
      </c>
      <c r="AD1457" s="40">
        <f>_xll.qlInterestRateIndexMaturity($X$21,AC1457,)</f>
        <v>49782</v>
      </c>
      <c r="AE1457" s="43" t="e">
        <f>_xll.qlTenorBasisValue(TenorBasis6M,AC1457,_xll.ohTrigger(trigger,$X$36))</f>
        <v>#NUM!</v>
      </c>
      <c r="AF1457" s="82">
        <f t="shared" si="58"/>
        <v>1.8027210651464055E-2</v>
      </c>
      <c r="AG1457" s="82">
        <f>_xll.qlIndexFixing($X$21,$AB1457,TRUE,_xll.ohTrigger(trigger))</f>
        <v>1.8027210651464055E-2</v>
      </c>
      <c r="AH1457" s="43" t="e">
        <f>_xll.qlIndexFixing($X$6,$AB1457,TRUE,trigger)</f>
        <v>#NUM!</v>
      </c>
      <c r="AI1457" s="45" t="e">
        <f t="shared" si="59"/>
        <v>#NUM!</v>
      </c>
    </row>
    <row r="1458" spans="27:35" x14ac:dyDescent="0.2">
      <c r="AA1458" s="114" t="s">
        <v>87</v>
      </c>
      <c r="AB1458" s="40">
        <f>_xll.qlInterestRateIndexFixingDate($X$21,AC1458)</f>
        <v>49604</v>
      </c>
      <c r="AC1458" s="40">
        <f>_xll.qlCalendarAdvance(calendar,$AC1457,AA1458,,,trigger)</f>
        <v>49606</v>
      </c>
      <c r="AD1458" s="40">
        <f>_xll.qlInterestRateIndexMaturity($X$21,AC1458,)</f>
        <v>49789</v>
      </c>
      <c r="AE1458" s="43" t="e">
        <f>_xll.qlTenorBasisValue(TenorBasis6M,AC1458,_xll.ohTrigger(trigger,$X$36))</f>
        <v>#NUM!</v>
      </c>
      <c r="AF1458" s="82">
        <f t="shared" si="58"/>
        <v>1.8010642390140278E-2</v>
      </c>
      <c r="AG1458" s="82">
        <f>_xll.qlIndexFixing($X$21,$AB1458,TRUE,_xll.ohTrigger(trigger))</f>
        <v>1.8010642390140278E-2</v>
      </c>
      <c r="AH1458" s="43" t="e">
        <f>_xll.qlIndexFixing($X$6,$AB1458,TRUE,trigger)</f>
        <v>#NUM!</v>
      </c>
      <c r="AI1458" s="45" t="e">
        <f t="shared" si="59"/>
        <v>#NUM!</v>
      </c>
    </row>
    <row r="1459" spans="27:35" x14ac:dyDescent="0.2">
      <c r="AA1459" s="114" t="s">
        <v>87</v>
      </c>
      <c r="AB1459" s="40">
        <f>_xll.qlInterestRateIndexFixingDate($X$21,AC1459)</f>
        <v>49611</v>
      </c>
      <c r="AC1459" s="40">
        <f>_xll.qlCalendarAdvance(calendar,$AC1458,AA1459,,,trigger)</f>
        <v>49613</v>
      </c>
      <c r="AD1459" s="40">
        <f>_xll.qlInterestRateIndexMaturity($X$21,AC1459,)</f>
        <v>49795</v>
      </c>
      <c r="AE1459" s="43" t="e">
        <f>_xll.qlTenorBasisValue(TenorBasis6M,AC1459,_xll.ohTrigger(trigger,$X$36))</f>
        <v>#NUM!</v>
      </c>
      <c r="AF1459" s="82">
        <f t="shared" si="58"/>
        <v>1.799483885645339E-2</v>
      </c>
      <c r="AG1459" s="82">
        <f>_xll.qlIndexFixing($X$21,$AB1459,TRUE,_xll.ohTrigger(trigger))</f>
        <v>1.799483885645339E-2</v>
      </c>
      <c r="AH1459" s="43" t="e">
        <f>_xll.qlIndexFixing($X$6,$AB1459,TRUE,trigger)</f>
        <v>#NUM!</v>
      </c>
      <c r="AI1459" s="45" t="e">
        <f t="shared" si="59"/>
        <v>#NUM!</v>
      </c>
    </row>
    <row r="1460" spans="27:35" x14ac:dyDescent="0.2">
      <c r="AA1460" s="114" t="s">
        <v>87</v>
      </c>
      <c r="AB1460" s="40">
        <f>_xll.qlInterestRateIndexFixingDate($X$21,AC1460)</f>
        <v>49618</v>
      </c>
      <c r="AC1460" s="40">
        <f>_xll.qlCalendarAdvance(calendar,$AC1459,AA1460,,,trigger)</f>
        <v>49620</v>
      </c>
      <c r="AD1460" s="40">
        <f>_xll.qlInterestRateIndexMaturity($X$21,AC1460,)</f>
        <v>49802</v>
      </c>
      <c r="AE1460" s="43" t="e">
        <f>_xll.qlTenorBasisValue(TenorBasis6M,AC1460,_xll.ohTrigger(trigger,$X$36))</f>
        <v>#NUM!</v>
      </c>
      <c r="AF1460" s="82">
        <f t="shared" si="58"/>
        <v>1.7978369086412871E-2</v>
      </c>
      <c r="AG1460" s="82">
        <f>_xll.qlIndexFixing($X$21,$AB1460,TRUE,_xll.ohTrigger(trigger))</f>
        <v>1.7978369086412871E-2</v>
      </c>
      <c r="AH1460" s="43" t="e">
        <f>_xll.qlIndexFixing($X$6,$AB1460,TRUE,trigger)</f>
        <v>#NUM!</v>
      </c>
      <c r="AI1460" s="45" t="e">
        <f t="shared" si="59"/>
        <v>#NUM!</v>
      </c>
    </row>
    <row r="1461" spans="27:35" x14ac:dyDescent="0.2">
      <c r="AA1461" s="114" t="s">
        <v>87</v>
      </c>
      <c r="AB1461" s="40">
        <f>_xll.qlInterestRateIndexFixingDate($X$21,AC1461)</f>
        <v>49625</v>
      </c>
      <c r="AC1461" s="40">
        <f>_xll.qlCalendarAdvance(calendar,$AC1460,AA1461,,,trigger)</f>
        <v>49627</v>
      </c>
      <c r="AD1461" s="40">
        <f>_xll.qlInterestRateIndexMaturity($X$21,AC1461,)</f>
        <v>49809</v>
      </c>
      <c r="AE1461" s="43" t="e">
        <f>_xll.qlTenorBasisValue(TenorBasis6M,AC1461,_xll.ohTrigger(trigger,$X$36))</f>
        <v>#NUM!</v>
      </c>
      <c r="AF1461" s="82">
        <f t="shared" si="58"/>
        <v>1.7961949955994955E-2</v>
      </c>
      <c r="AG1461" s="82">
        <f>_xll.qlIndexFixing($X$21,$AB1461,TRUE,_xll.ohTrigger(trigger))</f>
        <v>1.7961949955994955E-2</v>
      </c>
      <c r="AH1461" s="43" t="e">
        <f>_xll.qlIndexFixing($X$6,$AB1461,TRUE,trigger)</f>
        <v>#NUM!</v>
      </c>
      <c r="AI1461" s="45" t="e">
        <f t="shared" si="59"/>
        <v>#NUM!</v>
      </c>
    </row>
    <row r="1462" spans="27:35" x14ac:dyDescent="0.2">
      <c r="AA1462" s="114" t="s">
        <v>87</v>
      </c>
      <c r="AB1462" s="40">
        <f>_xll.qlInterestRateIndexFixingDate($X$21,AC1462)</f>
        <v>49632</v>
      </c>
      <c r="AC1462" s="40">
        <f>_xll.qlCalendarAdvance(calendar,$AC1461,AA1462,,,trigger)</f>
        <v>49634</v>
      </c>
      <c r="AD1462" s="40">
        <f>_xll.qlInterestRateIndexMaturity($X$21,AC1462,)</f>
        <v>49816</v>
      </c>
      <c r="AE1462" s="43" t="e">
        <f>_xll.qlTenorBasisValue(TenorBasis6M,AC1462,_xll.ohTrigger(trigger,$X$36))</f>
        <v>#NUM!</v>
      </c>
      <c r="AF1462" s="82">
        <f t="shared" si="58"/>
        <v>1.7945581463951414E-2</v>
      </c>
      <c r="AG1462" s="82">
        <f>_xll.qlIndexFixing($X$21,$AB1462,TRUE,_xll.ohTrigger(trigger))</f>
        <v>1.7945581463951414E-2</v>
      </c>
      <c r="AH1462" s="43" t="e">
        <f>_xll.qlIndexFixing($X$6,$AB1462,TRUE,trigger)</f>
        <v>#NUM!</v>
      </c>
      <c r="AI1462" s="45" t="e">
        <f t="shared" si="59"/>
        <v>#NUM!</v>
      </c>
    </row>
    <row r="1463" spans="27:35" x14ac:dyDescent="0.2">
      <c r="AA1463" s="114" t="s">
        <v>87</v>
      </c>
      <c r="AB1463" s="40">
        <f>_xll.qlInterestRateIndexFixingDate($X$21,AC1463)</f>
        <v>49639</v>
      </c>
      <c r="AC1463" s="40">
        <f>_xll.qlCalendarAdvance(calendar,$AC1462,AA1463,,,trigger)</f>
        <v>49641</v>
      </c>
      <c r="AD1463" s="40">
        <f>_xll.qlInterestRateIndexMaturity($X$21,AC1463,)</f>
        <v>49823</v>
      </c>
      <c r="AE1463" s="43" t="e">
        <f>_xll.qlTenorBasisValue(TenorBasis6M,AC1463,_xll.ohTrigger(trigger,$X$36))</f>
        <v>#NUM!</v>
      </c>
      <c r="AF1463" s="82">
        <f t="shared" si="58"/>
        <v>1.7929263609038404E-2</v>
      </c>
      <c r="AG1463" s="82">
        <f>_xll.qlIndexFixing($X$21,$AB1463,TRUE,_xll.ohTrigger(trigger))</f>
        <v>1.7929263609038404E-2</v>
      </c>
      <c r="AH1463" s="43" t="e">
        <f>_xll.qlIndexFixing($X$6,$AB1463,TRUE,trigger)</f>
        <v>#NUM!</v>
      </c>
      <c r="AI1463" s="45" t="e">
        <f t="shared" si="59"/>
        <v>#NUM!</v>
      </c>
    </row>
    <row r="1464" spans="27:35" x14ac:dyDescent="0.2">
      <c r="AA1464" s="114" t="s">
        <v>87</v>
      </c>
      <c r="AB1464" s="40">
        <f>_xll.qlInterestRateIndexFixingDate($X$21,AC1464)</f>
        <v>49646</v>
      </c>
      <c r="AC1464" s="40">
        <f>_xll.qlCalendarAdvance(calendar,$AC1463,AA1464,,,trigger)</f>
        <v>49648</v>
      </c>
      <c r="AD1464" s="40">
        <f>_xll.qlInterestRateIndexMaturity($X$21,AC1464,)</f>
        <v>49831</v>
      </c>
      <c r="AE1464" s="43" t="e">
        <f>_xll.qlTenorBasisValue(TenorBasis6M,AC1464,_xll.ohTrigger(trigger,$X$36))</f>
        <v>#NUM!</v>
      </c>
      <c r="AF1464" s="82">
        <f t="shared" si="58"/>
        <v>1.7912296329771652E-2</v>
      </c>
      <c r="AG1464" s="82">
        <f>_xll.qlIndexFixing($X$21,$AB1464,TRUE,_xll.ohTrigger(trigger))</f>
        <v>1.7912296329771652E-2</v>
      </c>
      <c r="AH1464" s="43" t="e">
        <f>_xll.qlIndexFixing($X$6,$AB1464,TRUE,trigger)</f>
        <v>#NUM!</v>
      </c>
      <c r="AI1464" s="45" t="e">
        <f t="shared" si="59"/>
        <v>#NUM!</v>
      </c>
    </row>
    <row r="1465" spans="27:35" x14ac:dyDescent="0.2">
      <c r="AA1465" s="114" t="s">
        <v>87</v>
      </c>
      <c r="AB1465" s="40">
        <f>_xll.qlInterestRateIndexFixingDate($X$21,AC1465)</f>
        <v>49653</v>
      </c>
      <c r="AC1465" s="40">
        <f>_xll.qlCalendarAdvance(calendar,$AC1464,AA1465,,,trigger)</f>
        <v>49655</v>
      </c>
      <c r="AD1465" s="40">
        <f>_xll.qlInterestRateIndexMaturity($X$21,AC1465,)</f>
        <v>49838</v>
      </c>
      <c r="AE1465" s="43" t="e">
        <f>_xll.qlTenorBasisValue(TenorBasis6M,AC1465,_xll.ohTrigger(trigger,$X$36))</f>
        <v>#NUM!</v>
      </c>
      <c r="AF1465" s="82">
        <f t="shared" si="58"/>
        <v>1.7896082559284997E-2</v>
      </c>
      <c r="AG1465" s="82">
        <f>_xll.qlIndexFixing($X$21,$AB1465,TRUE,_xll.ohTrigger(trigger))</f>
        <v>1.7896082559284997E-2</v>
      </c>
      <c r="AH1465" s="43" t="e">
        <f>_xll.qlIndexFixing($X$6,$AB1465,TRUE,trigger)</f>
        <v>#NUM!</v>
      </c>
      <c r="AI1465" s="45" t="e">
        <f t="shared" si="59"/>
        <v>#NUM!</v>
      </c>
    </row>
    <row r="1466" spans="27:35" x14ac:dyDescent="0.2">
      <c r="AA1466" s="114" t="s">
        <v>87</v>
      </c>
      <c r="AB1466" s="40">
        <f>_xll.qlInterestRateIndexFixingDate($X$21,AC1466)</f>
        <v>49660</v>
      </c>
      <c r="AC1466" s="40">
        <f>_xll.qlCalendarAdvance(calendar,$AC1465,AA1466,,,trigger)</f>
        <v>49662</v>
      </c>
      <c r="AD1466" s="40">
        <f>_xll.qlInterestRateIndexMaturity($X$21,AC1466,)</f>
        <v>49845</v>
      </c>
      <c r="AE1466" s="43" t="e">
        <f>_xll.qlTenorBasisValue(TenorBasis6M,AC1466,_xll.ohTrigger(trigger,$X$36))</f>
        <v>#NUM!</v>
      </c>
      <c r="AF1466" s="82">
        <f t="shared" si="58"/>
        <v>1.7879919425362139E-2</v>
      </c>
      <c r="AG1466" s="82">
        <f>_xll.qlIndexFixing($X$21,$AB1466,TRUE,_xll.ohTrigger(trigger))</f>
        <v>1.7879919425362139E-2</v>
      </c>
      <c r="AH1466" s="43" t="e">
        <f>_xll.qlIndexFixing($X$6,$AB1466,TRUE,trigger)</f>
        <v>#NUM!</v>
      </c>
      <c r="AI1466" s="45" t="e">
        <f t="shared" si="59"/>
        <v>#NUM!</v>
      </c>
    </row>
    <row r="1467" spans="27:35" x14ac:dyDescent="0.2">
      <c r="AA1467" s="114" t="s">
        <v>87</v>
      </c>
      <c r="AB1467" s="40">
        <f>_xll.qlInterestRateIndexFixingDate($X$21,AC1467)</f>
        <v>49664</v>
      </c>
      <c r="AC1467" s="40">
        <f>_xll.qlCalendarAdvance(calendar,$AC1466,AA1467,,,trigger)</f>
        <v>49670</v>
      </c>
      <c r="AD1467" s="40">
        <f>_xll.qlInterestRateIndexMaturity($X$21,AC1467,)</f>
        <v>49853</v>
      </c>
      <c r="AE1467" s="43" t="e">
        <f>_xll.qlTenorBasisValue(TenorBasis6M,AC1467,_xll.ohTrigger(trigger,$X$36))</f>
        <v>#NUM!</v>
      </c>
      <c r="AF1467" s="82">
        <f t="shared" si="58"/>
        <v>1.7861509274677768E-2</v>
      </c>
      <c r="AG1467" s="82">
        <f>_xll.qlIndexFixing($X$21,$AB1467,TRUE,_xll.ohTrigger(trigger))</f>
        <v>1.7861509274677768E-2</v>
      </c>
      <c r="AH1467" s="43" t="e">
        <f>_xll.qlIndexFixing($X$6,$AB1467,TRUE,trigger)</f>
        <v>#NUM!</v>
      </c>
      <c r="AI1467" s="45" t="e">
        <f t="shared" si="59"/>
        <v>#NUM!</v>
      </c>
    </row>
    <row r="1468" spans="27:35" x14ac:dyDescent="0.2">
      <c r="AA1468" s="114" t="s">
        <v>87</v>
      </c>
      <c r="AB1468" s="40">
        <f>_xll.qlInterestRateIndexFixingDate($X$21,AC1468)</f>
        <v>49674</v>
      </c>
      <c r="AC1468" s="40">
        <f>_xll.qlCalendarAdvance(calendar,$AC1467,AA1468,,,trigger)</f>
        <v>49677</v>
      </c>
      <c r="AD1468" s="40">
        <f>_xll.qlInterestRateIndexMaturity($X$21,AC1468,)</f>
        <v>49859</v>
      </c>
      <c r="AE1468" s="43" t="e">
        <f>_xll.qlTenorBasisValue(TenorBasis6M,AC1468,_xll.ohTrigger(trigger,$X$36))</f>
        <v>#NUM!</v>
      </c>
      <c r="AF1468" s="82">
        <f t="shared" si="58"/>
        <v>1.7846143025853231E-2</v>
      </c>
      <c r="AG1468" s="82">
        <f>_xll.qlIndexFixing($X$21,$AB1468,TRUE,_xll.ohTrigger(trigger))</f>
        <v>1.7846143025853231E-2</v>
      </c>
      <c r="AH1468" s="43" t="e">
        <f>_xll.qlIndexFixing($X$6,$AB1468,TRUE,trigger)</f>
        <v>#NUM!</v>
      </c>
      <c r="AI1468" s="45" t="e">
        <f t="shared" si="59"/>
        <v>#NUM!</v>
      </c>
    </row>
    <row r="1469" spans="27:35" x14ac:dyDescent="0.2">
      <c r="AA1469" s="114" t="s">
        <v>87</v>
      </c>
      <c r="AB1469" s="40">
        <f>_xll.qlInterestRateIndexFixingDate($X$21,AC1469)</f>
        <v>49682</v>
      </c>
      <c r="AC1469" s="40">
        <f>_xll.qlCalendarAdvance(calendar,$AC1468,AA1469,,,trigger)</f>
        <v>49684</v>
      </c>
      <c r="AD1469" s="40">
        <f>_xll.qlInterestRateIndexMaturity($X$21,AC1469,)</f>
        <v>49866</v>
      </c>
      <c r="AE1469" s="43" t="e">
        <f>_xll.qlTenorBasisValue(TenorBasis6M,AC1469,_xll.ohTrigger(trigger,$X$36))</f>
        <v>#NUM!</v>
      </c>
      <c r="AF1469" s="82">
        <f t="shared" si="58"/>
        <v>1.7830136200547568E-2</v>
      </c>
      <c r="AG1469" s="82">
        <f>_xll.qlIndexFixing($X$21,$AB1469,TRUE,_xll.ohTrigger(trigger))</f>
        <v>1.7830136200547568E-2</v>
      </c>
      <c r="AH1469" s="43" t="e">
        <f>_xll.qlIndexFixing($X$6,$AB1469,TRUE,trigger)</f>
        <v>#NUM!</v>
      </c>
      <c r="AI1469" s="45" t="e">
        <f t="shared" si="59"/>
        <v>#NUM!</v>
      </c>
    </row>
    <row r="1470" spans="27:35" x14ac:dyDescent="0.2">
      <c r="AA1470" s="114" t="s">
        <v>87</v>
      </c>
      <c r="AB1470" s="40">
        <f>_xll.qlInterestRateIndexFixingDate($X$21,AC1470)</f>
        <v>49689</v>
      </c>
      <c r="AC1470" s="40">
        <f>_xll.qlCalendarAdvance(calendar,$AC1469,AA1470,,,trigger)</f>
        <v>49691</v>
      </c>
      <c r="AD1470" s="40">
        <f>_xll.qlInterestRateIndexMaturity($X$21,AC1470,)</f>
        <v>49873</v>
      </c>
      <c r="AE1470" s="43" t="e">
        <f>_xll.qlTenorBasisValue(TenorBasis6M,AC1470,_xll.ohTrigger(trigger,$X$36))</f>
        <v>#NUM!</v>
      </c>
      <c r="AF1470" s="82">
        <f t="shared" si="58"/>
        <v>1.7814180003601868E-2</v>
      </c>
      <c r="AG1470" s="82">
        <f>_xll.qlIndexFixing($X$21,$AB1470,TRUE,_xll.ohTrigger(trigger))</f>
        <v>1.7814180003601868E-2</v>
      </c>
      <c r="AH1470" s="43" t="e">
        <f>_xll.qlIndexFixing($X$6,$AB1470,TRUE,trigger)</f>
        <v>#NUM!</v>
      </c>
      <c r="AI1470" s="45" t="e">
        <f t="shared" si="59"/>
        <v>#NUM!</v>
      </c>
    </row>
    <row r="1471" spans="27:35" x14ac:dyDescent="0.2">
      <c r="AA1471" s="114" t="s">
        <v>87</v>
      </c>
      <c r="AB1471" s="40">
        <f>_xll.qlInterestRateIndexFixingDate($X$21,AC1471)</f>
        <v>49696</v>
      </c>
      <c r="AC1471" s="40">
        <f>_xll.qlCalendarAdvance(calendar,$AC1470,AA1471,,,trigger)</f>
        <v>49698</v>
      </c>
      <c r="AD1471" s="40">
        <f>_xll.qlInterestRateIndexMaturity($X$21,AC1471,)</f>
        <v>49880</v>
      </c>
      <c r="AE1471" s="43" t="e">
        <f>_xll.qlTenorBasisValue(TenorBasis6M,AC1471,_xll.ohTrigger(trigger,$X$36))</f>
        <v>#NUM!</v>
      </c>
      <c r="AF1471" s="82">
        <f t="shared" si="58"/>
        <v>1.7798274433803916E-2</v>
      </c>
      <c r="AG1471" s="82">
        <f>_xll.qlIndexFixing($X$21,$AB1471,TRUE,_xll.ohTrigger(trigger))</f>
        <v>1.7798274433803916E-2</v>
      </c>
      <c r="AH1471" s="43" t="e">
        <f>_xll.qlIndexFixing($X$6,$AB1471,TRUE,trigger)</f>
        <v>#NUM!</v>
      </c>
      <c r="AI1471" s="45" t="e">
        <f t="shared" si="59"/>
        <v>#NUM!</v>
      </c>
    </row>
    <row r="1472" spans="27:35" x14ac:dyDescent="0.2">
      <c r="AA1472" s="114" t="s">
        <v>87</v>
      </c>
      <c r="AB1472" s="40">
        <f>_xll.qlInterestRateIndexFixingDate($X$21,AC1472)</f>
        <v>49703</v>
      </c>
      <c r="AC1472" s="40">
        <f>_xll.qlCalendarAdvance(calendar,$AC1471,AA1472,,,trigger)</f>
        <v>49705</v>
      </c>
      <c r="AD1472" s="40">
        <f>_xll.qlInterestRateIndexMaturity($X$21,AC1472,)</f>
        <v>49887</v>
      </c>
      <c r="AE1472" s="43" t="e">
        <f>_xll.qlTenorBasisValue(TenorBasis6M,AC1472,_xll.ohTrigger(trigger,$X$36))</f>
        <v>#NUM!</v>
      </c>
      <c r="AF1472" s="82">
        <f t="shared" si="58"/>
        <v>1.778241948994589E-2</v>
      </c>
      <c r="AG1472" s="82">
        <f>_xll.qlIndexFixing($X$21,$AB1472,TRUE,_xll.ohTrigger(trigger))</f>
        <v>1.778241948994589E-2</v>
      </c>
      <c r="AH1472" s="43" t="e">
        <f>_xll.qlIndexFixing($X$6,$AB1472,TRUE,trigger)</f>
        <v>#NUM!</v>
      </c>
      <c r="AI1472" s="45" t="e">
        <f t="shared" si="59"/>
        <v>#NUM!</v>
      </c>
    </row>
    <row r="1473" spans="27:35" x14ac:dyDescent="0.2">
      <c r="AA1473" s="114" t="s">
        <v>87</v>
      </c>
      <c r="AB1473" s="40">
        <f>_xll.qlInterestRateIndexFixingDate($X$21,AC1473)</f>
        <v>49710</v>
      </c>
      <c r="AC1473" s="40">
        <f>_xll.qlCalendarAdvance(calendar,$AC1472,AA1473,,,trigger)</f>
        <v>49712</v>
      </c>
      <c r="AD1473" s="40">
        <f>_xll.qlInterestRateIndexMaturity($X$21,AC1473,)</f>
        <v>49894</v>
      </c>
      <c r="AE1473" s="43" t="e">
        <f>_xll.qlTenorBasisValue(TenorBasis6M,AC1473,_xll.ohTrigger(trigger,$X$36))</f>
        <v>#NUM!</v>
      </c>
      <c r="AF1473" s="82">
        <f t="shared" si="58"/>
        <v>1.7766615170822158E-2</v>
      </c>
      <c r="AG1473" s="82">
        <f>_xll.qlIndexFixing($X$21,$AB1473,TRUE,_xll.ohTrigger(trigger))</f>
        <v>1.7766615170822158E-2</v>
      </c>
      <c r="AH1473" s="43" t="e">
        <f>_xll.qlIndexFixing($X$6,$AB1473,TRUE,trigger)</f>
        <v>#NUM!</v>
      </c>
      <c r="AI1473" s="45" t="e">
        <f t="shared" si="59"/>
        <v>#NUM!</v>
      </c>
    </row>
    <row r="1474" spans="27:35" x14ac:dyDescent="0.2">
      <c r="AA1474" s="114" t="s">
        <v>87</v>
      </c>
      <c r="AB1474" s="40">
        <f>_xll.qlInterestRateIndexFixingDate($X$21,AC1474)</f>
        <v>49717</v>
      </c>
      <c r="AC1474" s="40">
        <f>_xll.qlCalendarAdvance(calendar,$AC1473,AA1474,,,trigger)</f>
        <v>49719</v>
      </c>
      <c r="AD1474" s="40">
        <f>_xll.qlInterestRateIndexMaturity($X$21,AC1474,)</f>
        <v>49901</v>
      </c>
      <c r="AE1474" s="43" t="e">
        <f>_xll.qlTenorBasisValue(TenorBasis6M,AC1474,_xll.ohTrigger(trigger,$X$36))</f>
        <v>#NUM!</v>
      </c>
      <c r="AF1474" s="82">
        <f t="shared" si="58"/>
        <v>1.7750861475232801E-2</v>
      </c>
      <c r="AG1474" s="82">
        <f>_xll.qlIndexFixing($X$21,$AB1474,TRUE,_xll.ohTrigger(trigger))</f>
        <v>1.7750861475232801E-2</v>
      </c>
      <c r="AH1474" s="43" t="e">
        <f>_xll.qlIndexFixing($X$6,$AB1474,TRUE,trigger)</f>
        <v>#NUM!</v>
      </c>
      <c r="AI1474" s="45" t="e">
        <f t="shared" si="59"/>
        <v>#NUM!</v>
      </c>
    </row>
    <row r="1475" spans="27:35" x14ac:dyDescent="0.2">
      <c r="AA1475" s="114" t="s">
        <v>87</v>
      </c>
      <c r="AB1475" s="40">
        <f>_xll.qlInterestRateIndexFixingDate($X$21,AC1475)</f>
        <v>49724</v>
      </c>
      <c r="AC1475" s="40">
        <f>_xll.qlCalendarAdvance(calendar,$AC1474,AA1475,,,trigger)</f>
        <v>49726</v>
      </c>
      <c r="AD1475" s="40">
        <f>_xll.qlInterestRateIndexMaturity($X$21,AC1475,)</f>
        <v>49908</v>
      </c>
      <c r="AE1475" s="43" t="e">
        <f>_xll.qlTenorBasisValue(TenorBasis6M,AC1475,_xll.ohTrigger(trigger,$X$36))</f>
        <v>#NUM!</v>
      </c>
      <c r="AF1475" s="82">
        <f t="shared" si="58"/>
        <v>1.7735158401981414E-2</v>
      </c>
      <c r="AG1475" s="82">
        <f>_xll.qlIndexFixing($X$21,$AB1475,TRUE,_xll.ohTrigger(trigger))</f>
        <v>1.7735158401981414E-2</v>
      </c>
      <c r="AH1475" s="43" t="e">
        <f>_xll.qlIndexFixing($X$6,$AB1475,TRUE,trigger)</f>
        <v>#NUM!</v>
      </c>
      <c r="AI1475" s="45" t="e">
        <f t="shared" si="59"/>
        <v>#NUM!</v>
      </c>
    </row>
    <row r="1476" spans="27:35" x14ac:dyDescent="0.2">
      <c r="AA1476" s="114" t="s">
        <v>87</v>
      </c>
      <c r="AB1476" s="40">
        <f>_xll.qlInterestRateIndexFixingDate($X$21,AC1476)</f>
        <v>49731</v>
      </c>
      <c r="AC1476" s="40">
        <f>_xll.qlCalendarAdvance(calendar,$AC1475,AA1476,,,trigger)</f>
        <v>49733</v>
      </c>
      <c r="AD1476" s="40">
        <f>_xll.qlInterestRateIndexMaturity($X$21,AC1476,)</f>
        <v>49915</v>
      </c>
      <c r="AE1476" s="43" t="e">
        <f>_xll.qlTenorBasisValue(TenorBasis6M,AC1476,_xll.ohTrigger(trigger,$X$36))</f>
        <v>#NUM!</v>
      </c>
      <c r="AF1476" s="82">
        <f t="shared" ref="AF1476:AF1539" si="60">AG1476</f>
        <v>1.7719505949874668E-2</v>
      </c>
      <c r="AG1476" s="82">
        <f>_xll.qlIndexFixing($X$21,$AB1476,TRUE,_xll.ohTrigger(trigger))</f>
        <v>1.7719505949874668E-2</v>
      </c>
      <c r="AH1476" s="43" t="e">
        <f>_xll.qlIndexFixing($X$6,$AB1476,TRUE,trigger)</f>
        <v>#NUM!</v>
      </c>
      <c r="AI1476" s="45" t="e">
        <f t="shared" si="59"/>
        <v>#NUM!</v>
      </c>
    </row>
    <row r="1477" spans="27:35" x14ac:dyDescent="0.2">
      <c r="AA1477" s="114" t="s">
        <v>87</v>
      </c>
      <c r="AB1477" s="40">
        <f>_xll.qlInterestRateIndexFixingDate($X$21,AC1477)</f>
        <v>49738</v>
      </c>
      <c r="AC1477" s="40">
        <f>_xll.qlCalendarAdvance(calendar,$AC1476,AA1477,,,trigger)</f>
        <v>49740</v>
      </c>
      <c r="AD1477" s="40">
        <f>_xll.qlInterestRateIndexMaturity($X$21,AC1477,)</f>
        <v>49926</v>
      </c>
      <c r="AE1477" s="43" t="e">
        <f>_xll.qlTenorBasisValue(TenorBasis6M,AC1477,_xll.ohTrigger(trigger,$X$36))</f>
        <v>#NUM!</v>
      </c>
      <c r="AF1477" s="82">
        <f t="shared" si="60"/>
        <v>1.7701254306735813E-2</v>
      </c>
      <c r="AG1477" s="82">
        <f>_xll.qlIndexFixing($X$21,$AB1477,TRUE,_xll.ohTrigger(trigger))</f>
        <v>1.7701254306735813E-2</v>
      </c>
      <c r="AH1477" s="43" t="e">
        <f>_xll.qlIndexFixing($X$6,$AB1477,TRUE,trigger)</f>
        <v>#NUM!</v>
      </c>
      <c r="AI1477" s="45" t="e">
        <f t="shared" si="59"/>
        <v>#NUM!</v>
      </c>
    </row>
    <row r="1478" spans="27:35" x14ac:dyDescent="0.2">
      <c r="AA1478" s="114" t="s">
        <v>87</v>
      </c>
      <c r="AB1478" s="40">
        <f>_xll.qlInterestRateIndexFixingDate($X$21,AC1478)</f>
        <v>49745</v>
      </c>
      <c r="AC1478" s="40">
        <f>_xll.qlCalendarAdvance(calendar,$AC1477,AA1478,,,trigger)</f>
        <v>49747</v>
      </c>
      <c r="AD1478" s="40">
        <f>_xll.qlInterestRateIndexMaturity($X$21,AC1478,)</f>
        <v>49933</v>
      </c>
      <c r="AE1478" s="43" t="e">
        <f>_xll.qlTenorBasisValue(TenorBasis6M,AC1478,_xll.ohTrigger(trigger,$X$36))</f>
        <v>#NUM!</v>
      </c>
      <c r="AF1478" s="82">
        <f t="shared" si="60"/>
        <v>1.7685714514293294E-2</v>
      </c>
      <c r="AG1478" s="82">
        <f>_xll.qlIndexFixing($X$21,$AB1478,TRUE,_xll.ohTrigger(trigger))</f>
        <v>1.7685714514293294E-2</v>
      </c>
      <c r="AH1478" s="43" t="e">
        <f>_xll.qlIndexFixing($X$6,$AB1478,TRUE,trigger)</f>
        <v>#NUM!</v>
      </c>
      <c r="AI1478" s="45" t="e">
        <f t="shared" si="59"/>
        <v>#NUM!</v>
      </c>
    </row>
    <row r="1479" spans="27:35" x14ac:dyDescent="0.2">
      <c r="AA1479" s="114" t="s">
        <v>87</v>
      </c>
      <c r="AB1479" s="40">
        <f>_xll.qlInterestRateIndexFixingDate($X$21,AC1479)</f>
        <v>49752</v>
      </c>
      <c r="AC1479" s="40">
        <f>_xll.qlCalendarAdvance(calendar,$AC1478,AA1479,,,trigger)</f>
        <v>49754</v>
      </c>
      <c r="AD1479" s="40">
        <f>_xll.qlInterestRateIndexMaturity($X$21,AC1479,)</f>
        <v>49940</v>
      </c>
      <c r="AE1479" s="43" t="e">
        <f>_xll.qlTenorBasisValue(TenorBasis6M,AC1479,_xll.ohTrigger(trigger,$X$36))</f>
        <v>#NUM!</v>
      </c>
      <c r="AF1479" s="82">
        <f t="shared" si="60"/>
        <v>1.7670225351657787E-2</v>
      </c>
      <c r="AG1479" s="82">
        <f>_xll.qlIndexFixing($X$21,$AB1479,TRUE,_xll.ohTrigger(trigger))</f>
        <v>1.7670225351657787E-2</v>
      </c>
      <c r="AH1479" s="43" t="e">
        <f>_xll.qlIndexFixing($X$6,$AB1479,TRUE,trigger)</f>
        <v>#NUM!</v>
      </c>
      <c r="AI1479" s="45" t="e">
        <f t="shared" si="59"/>
        <v>#NUM!</v>
      </c>
    </row>
    <row r="1480" spans="27:35" x14ac:dyDescent="0.2">
      <c r="AA1480" s="114" t="s">
        <v>87</v>
      </c>
      <c r="AB1480" s="40">
        <f>_xll.qlInterestRateIndexFixingDate($X$21,AC1480)</f>
        <v>49759</v>
      </c>
      <c r="AC1480" s="40">
        <f>_xll.qlCalendarAdvance(calendar,$AC1479,AA1480,,,trigger)</f>
        <v>49761</v>
      </c>
      <c r="AD1480" s="40">
        <f>_xll.qlInterestRateIndexMaturity($X$21,AC1480,)</f>
        <v>49947</v>
      </c>
      <c r="AE1480" s="43" t="e">
        <f>_xll.qlTenorBasisValue(TenorBasis6M,AC1480,_xll.ohTrigger(trigger,$X$36))</f>
        <v>#NUM!</v>
      </c>
      <c r="AF1480" s="82">
        <f t="shared" si="60"/>
        <v>1.7654786817624665E-2</v>
      </c>
      <c r="AG1480" s="82">
        <f>_xll.qlIndexFixing($X$21,$AB1480,TRUE,_xll.ohTrigger(trigger))</f>
        <v>1.7654786817624665E-2</v>
      </c>
      <c r="AH1480" s="43" t="e">
        <f>_xll.qlIndexFixing($X$6,$AB1480,TRUE,trigger)</f>
        <v>#NUM!</v>
      </c>
      <c r="AI1480" s="45" t="e">
        <f t="shared" si="59"/>
        <v>#NUM!</v>
      </c>
    </row>
    <row r="1481" spans="27:35" x14ac:dyDescent="0.2">
      <c r="AA1481" s="114" t="s">
        <v>87</v>
      </c>
      <c r="AB1481" s="40">
        <f>_xll.qlInterestRateIndexFixingDate($X$21,AC1481)</f>
        <v>49766</v>
      </c>
      <c r="AC1481" s="40">
        <f>_xll.qlCalendarAdvance(calendar,$AC1480,AA1481,,,trigger)</f>
        <v>49768</v>
      </c>
      <c r="AD1481" s="40">
        <f>_xll.qlInterestRateIndexMaturity($X$21,AC1481,)</f>
        <v>49951</v>
      </c>
      <c r="AE1481" s="43" t="e">
        <f>_xll.qlTenorBasisValue(TenorBasis6M,AC1481,_xll.ohTrigger(trigger,$X$36))</f>
        <v>#NUM!</v>
      </c>
      <c r="AF1481" s="82">
        <f t="shared" si="60"/>
        <v>1.764135157264168E-2</v>
      </c>
      <c r="AG1481" s="82">
        <f>_xll.qlIndexFixing($X$21,$AB1481,TRUE,_xll.ohTrigger(trigger))</f>
        <v>1.764135157264168E-2</v>
      </c>
      <c r="AH1481" s="43" t="e">
        <f>_xll.qlIndexFixing($X$6,$AB1481,TRUE,trigger)</f>
        <v>#NUM!</v>
      </c>
      <c r="AI1481" s="45" t="e">
        <f t="shared" si="59"/>
        <v>#NUM!</v>
      </c>
    </row>
    <row r="1482" spans="27:35" x14ac:dyDescent="0.2">
      <c r="AA1482" s="114" t="s">
        <v>87</v>
      </c>
      <c r="AB1482" s="40">
        <f>_xll.qlInterestRateIndexFixingDate($X$21,AC1482)</f>
        <v>49773</v>
      </c>
      <c r="AC1482" s="40">
        <f>_xll.qlCalendarAdvance(calendar,$AC1481,AA1482,,,trigger)</f>
        <v>49775</v>
      </c>
      <c r="AD1482" s="40">
        <f>_xll.qlInterestRateIndexMaturity($X$21,AC1482,)</f>
        <v>49958</v>
      </c>
      <c r="AE1482" s="43" t="e">
        <f>_xll.qlTenorBasisValue(TenorBasis6M,AC1482,_xll.ohTrigger(trigger,$X$36))</f>
        <v>#NUM!</v>
      </c>
      <c r="AF1482" s="82">
        <f t="shared" si="60"/>
        <v>1.7626005689378971E-2</v>
      </c>
      <c r="AG1482" s="82">
        <f>_xll.qlIndexFixing($X$21,$AB1482,TRUE,_xll.ohTrigger(trigger))</f>
        <v>1.7626005689378971E-2</v>
      </c>
      <c r="AH1482" s="43" t="e">
        <f>_xll.qlIndexFixing($X$6,$AB1482,TRUE,trigger)</f>
        <v>#NUM!</v>
      </c>
      <c r="AI1482" s="45" t="e">
        <f t="shared" si="59"/>
        <v>#NUM!</v>
      </c>
    </row>
    <row r="1483" spans="27:35" x14ac:dyDescent="0.2">
      <c r="AA1483" s="114" t="s">
        <v>87</v>
      </c>
      <c r="AB1483" s="40">
        <f>_xll.qlInterestRateIndexFixingDate($X$21,AC1483)</f>
        <v>49780</v>
      </c>
      <c r="AC1483" s="40">
        <f>_xll.qlCalendarAdvance(calendar,$AC1482,AA1483,,,trigger)</f>
        <v>49782</v>
      </c>
      <c r="AD1483" s="40">
        <f>_xll.qlInterestRateIndexMaturity($X$21,AC1483,)</f>
        <v>49965</v>
      </c>
      <c r="AE1483" s="43" t="e">
        <f>_xll.qlTenorBasisValue(TenorBasis6M,AC1483,_xll.ohTrigger(trigger,$X$36))</f>
        <v>#NUM!</v>
      </c>
      <c r="AF1483" s="82">
        <f t="shared" si="60"/>
        <v>1.7610710422048256E-2</v>
      </c>
      <c r="AG1483" s="82">
        <f>_xll.qlIndexFixing($X$21,$AB1483,TRUE,_xll.ohTrigger(trigger))</f>
        <v>1.7610710422048256E-2</v>
      </c>
      <c r="AH1483" s="43" t="e">
        <f>_xll.qlIndexFixing($X$6,$AB1483,TRUE,trigger)</f>
        <v>#NUM!</v>
      </c>
      <c r="AI1483" s="45" t="e">
        <f t="shared" si="59"/>
        <v>#NUM!</v>
      </c>
    </row>
    <row r="1484" spans="27:35" x14ac:dyDescent="0.2">
      <c r="AA1484" s="114" t="s">
        <v>87</v>
      </c>
      <c r="AB1484" s="40">
        <f>_xll.qlInterestRateIndexFixingDate($X$21,AC1484)</f>
        <v>49787</v>
      </c>
      <c r="AC1484" s="40">
        <f>_xll.qlCalendarAdvance(calendar,$AC1483,AA1484,,,trigger)</f>
        <v>49789</v>
      </c>
      <c r="AD1484" s="40">
        <f>_xll.qlInterestRateIndexMaturity($X$21,AC1484,)</f>
        <v>49972</v>
      </c>
      <c r="AE1484" s="43" t="e">
        <f>_xll.qlTenorBasisValue(TenorBasis6M,AC1484,_xll.ohTrigger(trigger,$X$36))</f>
        <v>#NUM!</v>
      </c>
      <c r="AF1484" s="82">
        <f t="shared" si="60"/>
        <v>1.7595465769481067E-2</v>
      </c>
      <c r="AG1484" s="82">
        <f>_xll.qlIndexFixing($X$21,$AB1484,TRUE,_xll.ohTrigger(trigger))</f>
        <v>1.7595465769481067E-2</v>
      </c>
      <c r="AH1484" s="43" t="e">
        <f>_xll.qlIndexFixing($X$6,$AB1484,TRUE,trigger)</f>
        <v>#NUM!</v>
      </c>
      <c r="AI1484" s="45" t="e">
        <f t="shared" si="59"/>
        <v>#NUM!</v>
      </c>
    </row>
    <row r="1485" spans="27:35" x14ac:dyDescent="0.2">
      <c r="AA1485" s="114" t="s">
        <v>87</v>
      </c>
      <c r="AB1485" s="40">
        <f>_xll.qlInterestRateIndexFixingDate($X$21,AC1485)</f>
        <v>49794</v>
      </c>
      <c r="AC1485" s="40">
        <f>_xll.qlCalendarAdvance(calendar,$AC1484,AA1485,,,trigger)</f>
        <v>49797</v>
      </c>
      <c r="AD1485" s="40">
        <f>_xll.qlInterestRateIndexMaturity($X$21,AC1485,)</f>
        <v>49982</v>
      </c>
      <c r="AE1485" s="43" t="e">
        <f>_xll.qlTenorBasisValue(TenorBasis6M,AC1485,_xll.ohTrigger(trigger,$X$36))</f>
        <v>#NUM!</v>
      </c>
      <c r="AF1485" s="82">
        <f t="shared" si="60"/>
        <v>1.7576827056077285E-2</v>
      </c>
      <c r="AG1485" s="82">
        <f>_xll.qlIndexFixing($X$21,$AB1485,TRUE,_xll.ohTrigger(trigger))</f>
        <v>1.7576827056077285E-2</v>
      </c>
      <c r="AH1485" s="43" t="e">
        <f>_xll.qlIndexFixing($X$6,$AB1485,TRUE,trigger)</f>
        <v>#NUM!</v>
      </c>
      <c r="AI1485" s="45" t="e">
        <f t="shared" si="59"/>
        <v>#NUM!</v>
      </c>
    </row>
    <row r="1486" spans="27:35" x14ac:dyDescent="0.2">
      <c r="AA1486" s="114" t="s">
        <v>87</v>
      </c>
      <c r="AB1486" s="40">
        <f>_xll.qlInterestRateIndexFixingDate($X$21,AC1486)</f>
        <v>49802</v>
      </c>
      <c r="AC1486" s="40">
        <f>_xll.qlCalendarAdvance(calendar,$AC1485,AA1486,,,trigger)</f>
        <v>49804</v>
      </c>
      <c r="AD1486" s="40">
        <f>_xll.qlInterestRateIndexMaturity($X$21,AC1486,)</f>
        <v>49989</v>
      </c>
      <c r="AE1486" s="43" t="e">
        <f>_xll.qlTenorBasisValue(TenorBasis6M,AC1486,_xll.ohTrigger(trigger,$X$36))</f>
        <v>#NUM!</v>
      </c>
      <c r="AF1486" s="82">
        <f t="shared" si="60"/>
        <v>1.7561696619653525E-2</v>
      </c>
      <c r="AG1486" s="82">
        <f>_xll.qlIndexFixing($X$21,$AB1486,TRUE,_xll.ohTrigger(trigger))</f>
        <v>1.7561696619653525E-2</v>
      </c>
      <c r="AH1486" s="43" t="e">
        <f>_xll.qlIndexFixing($X$6,$AB1486,TRUE,trigger)</f>
        <v>#NUM!</v>
      </c>
      <c r="AI1486" s="45" t="e">
        <f t="shared" si="59"/>
        <v>#NUM!</v>
      </c>
    </row>
    <row r="1487" spans="27:35" x14ac:dyDescent="0.2">
      <c r="AA1487" s="114" t="s">
        <v>87</v>
      </c>
      <c r="AB1487" s="40">
        <f>_xll.qlInterestRateIndexFixingDate($X$21,AC1487)</f>
        <v>49809</v>
      </c>
      <c r="AC1487" s="40">
        <f>_xll.qlCalendarAdvance(calendar,$AC1486,AA1487,,,trigger)</f>
        <v>49811</v>
      </c>
      <c r="AD1487" s="40">
        <f>_xll.qlInterestRateIndexMaturity($X$21,AC1487,)</f>
        <v>49996</v>
      </c>
      <c r="AE1487" s="43" t="e">
        <f>_xll.qlTenorBasisValue(TenorBasis6M,AC1487,_xll.ohTrigger(trigger,$X$36))</f>
        <v>#NUM!</v>
      </c>
      <c r="AF1487" s="82">
        <f t="shared" si="60"/>
        <v>1.7546616800355387E-2</v>
      </c>
      <c r="AG1487" s="82">
        <f>_xll.qlIndexFixing($X$21,$AB1487,TRUE,_xll.ohTrigger(trigger))</f>
        <v>1.7546616800355387E-2</v>
      </c>
      <c r="AH1487" s="43" t="e">
        <f>_xll.qlIndexFixing($X$6,$AB1487,TRUE,trigger)</f>
        <v>#NUM!</v>
      </c>
      <c r="AI1487" s="45" t="e">
        <f t="shared" si="59"/>
        <v>#NUM!</v>
      </c>
    </row>
    <row r="1488" spans="27:35" x14ac:dyDescent="0.2">
      <c r="AA1488" s="114" t="s">
        <v>87</v>
      </c>
      <c r="AB1488" s="40">
        <f>_xll.qlInterestRateIndexFixingDate($X$21,AC1488)</f>
        <v>49816</v>
      </c>
      <c r="AC1488" s="40">
        <f>_xll.qlCalendarAdvance(calendar,$AC1487,AA1488,,,trigger)</f>
        <v>49818</v>
      </c>
      <c r="AD1488" s="40">
        <f>_xll.qlInterestRateIndexMaturity($X$21,AC1488,)</f>
        <v>50003</v>
      </c>
      <c r="AE1488" s="43" t="e">
        <f>_xll.qlTenorBasisValue(TenorBasis6M,AC1488,_xll.ohTrigger(trigger,$X$36))</f>
        <v>#NUM!</v>
      </c>
      <c r="AF1488" s="82">
        <f t="shared" si="60"/>
        <v>1.7531587597017541E-2</v>
      </c>
      <c r="AG1488" s="82">
        <f>_xll.qlIndexFixing($X$21,$AB1488,TRUE,_xll.ohTrigger(trigger))</f>
        <v>1.7531587597017541E-2</v>
      </c>
      <c r="AH1488" s="43" t="e">
        <f>_xll.qlIndexFixing($X$6,$AB1488,TRUE,trigger)</f>
        <v>#NUM!</v>
      </c>
      <c r="AI1488" s="45" t="e">
        <f t="shared" si="59"/>
        <v>#NUM!</v>
      </c>
    </row>
    <row r="1489" spans="27:35" x14ac:dyDescent="0.2">
      <c r="AA1489" s="114" t="s">
        <v>87</v>
      </c>
      <c r="AB1489" s="40">
        <f>_xll.qlInterestRateIndexFixingDate($X$21,AC1489)</f>
        <v>49823</v>
      </c>
      <c r="AC1489" s="40">
        <f>_xll.qlCalendarAdvance(calendar,$AC1488,AA1489,,,trigger)</f>
        <v>49825</v>
      </c>
      <c r="AD1489" s="40">
        <f>_xll.qlInterestRateIndexMaturity($X$21,AC1489,)</f>
        <v>50007</v>
      </c>
      <c r="AE1489" s="43" t="e">
        <f>_xll.qlTenorBasisValue(TenorBasis6M,AC1489,_xll.ohTrigger(trigger,$X$36))</f>
        <v>#NUM!</v>
      </c>
      <c r="AF1489" s="82">
        <f t="shared" si="60"/>
        <v>1.7518492122728484E-2</v>
      </c>
      <c r="AG1489" s="82">
        <f>_xll.qlIndexFixing($X$21,$AB1489,TRUE,_xll.ohTrigger(trigger))</f>
        <v>1.7518492122728484E-2</v>
      </c>
      <c r="AH1489" s="43" t="e">
        <f>_xll.qlIndexFixing($X$6,$AB1489,TRUE,trigger)</f>
        <v>#NUM!</v>
      </c>
      <c r="AI1489" s="45" t="e">
        <f t="shared" si="59"/>
        <v>#NUM!</v>
      </c>
    </row>
    <row r="1490" spans="27:35" x14ac:dyDescent="0.2">
      <c r="AA1490" s="114" t="s">
        <v>87</v>
      </c>
      <c r="AB1490" s="40">
        <f>_xll.qlInterestRateIndexFixingDate($X$21,AC1490)</f>
        <v>49830</v>
      </c>
      <c r="AC1490" s="40">
        <f>_xll.qlCalendarAdvance(calendar,$AC1489,AA1490,,,trigger)</f>
        <v>49832</v>
      </c>
      <c r="AD1490" s="40">
        <f>_xll.qlInterestRateIndexMaturity($X$21,AC1490,)</f>
        <v>50017</v>
      </c>
      <c r="AE1490" s="43" t="e">
        <f>_xll.qlTenorBasisValue(TenorBasis6M,AC1490,_xll.ohTrigger(trigger,$X$36))</f>
        <v>#NUM!</v>
      </c>
      <c r="AF1490" s="82">
        <f t="shared" si="60"/>
        <v>1.7501681033587287E-2</v>
      </c>
      <c r="AG1490" s="82">
        <f>_xll.qlIndexFixing($X$21,$AB1490,TRUE,_xll.ohTrigger(trigger))</f>
        <v>1.7501681033587287E-2</v>
      </c>
      <c r="AH1490" s="43" t="e">
        <f>_xll.qlIndexFixing($X$6,$AB1490,TRUE,trigger)</f>
        <v>#NUM!</v>
      </c>
      <c r="AI1490" s="45" t="e">
        <f t="shared" si="59"/>
        <v>#NUM!</v>
      </c>
    </row>
    <row r="1491" spans="27:35" x14ac:dyDescent="0.2">
      <c r="AA1491" s="114" t="s">
        <v>87</v>
      </c>
      <c r="AB1491" s="40">
        <f>_xll.qlInterestRateIndexFixingDate($X$21,AC1491)</f>
        <v>49837</v>
      </c>
      <c r="AC1491" s="40">
        <f>_xll.qlCalendarAdvance(calendar,$AC1490,AA1491,,,trigger)</f>
        <v>49839</v>
      </c>
      <c r="AD1491" s="40">
        <f>_xll.qlInterestRateIndexMaturity($X$21,AC1491,)</f>
        <v>50024</v>
      </c>
      <c r="AE1491" s="43" t="e">
        <f>_xll.qlTenorBasisValue(TenorBasis6M,AC1491,_xll.ohTrigger(trigger,$X$36))</f>
        <v>#NUM!</v>
      </c>
      <c r="AF1491" s="82">
        <f t="shared" si="60"/>
        <v>1.7486803671185373E-2</v>
      </c>
      <c r="AG1491" s="82">
        <f>_xll.qlIndexFixing($X$21,$AB1491,TRUE,_xll.ohTrigger(trigger))</f>
        <v>1.7486803671185373E-2</v>
      </c>
      <c r="AH1491" s="43" t="e">
        <f>_xll.qlIndexFixing($X$6,$AB1491,TRUE,trigger)</f>
        <v>#NUM!</v>
      </c>
      <c r="AI1491" s="45" t="e">
        <f t="shared" si="59"/>
        <v>#NUM!</v>
      </c>
    </row>
    <row r="1492" spans="27:35" x14ac:dyDescent="0.2">
      <c r="AA1492" s="114" t="s">
        <v>87</v>
      </c>
      <c r="AB1492" s="40">
        <f>_xll.qlInterestRateIndexFixingDate($X$21,AC1492)</f>
        <v>49844</v>
      </c>
      <c r="AC1492" s="40">
        <f>_xll.qlCalendarAdvance(calendar,$AC1491,AA1492,,,trigger)</f>
        <v>49846</v>
      </c>
      <c r="AD1492" s="40">
        <f>_xll.qlInterestRateIndexMaturity($X$21,AC1492,)</f>
        <v>50031</v>
      </c>
      <c r="AE1492" s="43" t="e">
        <f>_xll.qlTenorBasisValue(TenorBasis6M,AC1492,_xll.ohTrigger(trigger,$X$36))</f>
        <v>#NUM!</v>
      </c>
      <c r="AF1492" s="82">
        <f t="shared" si="60"/>
        <v>1.7471976920125171E-2</v>
      </c>
      <c r="AG1492" s="82">
        <f>_xll.qlIndexFixing($X$21,$AB1492,TRUE,_xll.ohTrigger(trigger))</f>
        <v>1.7471976920125171E-2</v>
      </c>
      <c r="AH1492" s="43" t="e">
        <f>_xll.qlIndexFixing($X$6,$AB1492,TRUE,trigger)</f>
        <v>#NUM!</v>
      </c>
      <c r="AI1492" s="45" t="e">
        <f t="shared" si="59"/>
        <v>#NUM!</v>
      </c>
    </row>
    <row r="1493" spans="27:35" x14ac:dyDescent="0.2">
      <c r="AA1493" s="114" t="s">
        <v>87</v>
      </c>
      <c r="AB1493" s="40">
        <f>_xll.qlInterestRateIndexFixingDate($X$21,AC1493)</f>
        <v>49851</v>
      </c>
      <c r="AC1493" s="40">
        <f>_xll.qlCalendarAdvance(calendar,$AC1492,AA1493,,,trigger)</f>
        <v>49853</v>
      </c>
      <c r="AD1493" s="40">
        <f>_xll.qlInterestRateIndexMaturity($X$21,AC1493,)</f>
        <v>50038</v>
      </c>
      <c r="AE1493" s="43" t="e">
        <f>_xll.qlTenorBasisValue(TenorBasis6M,AC1493,_xll.ohTrigger(trigger,$X$36))</f>
        <v>#NUM!</v>
      </c>
      <c r="AF1493" s="82">
        <f t="shared" si="60"/>
        <v>1.7457200779262518E-2</v>
      </c>
      <c r="AG1493" s="82">
        <f>_xll.qlIndexFixing($X$21,$AB1493,TRUE,_xll.ohTrigger(trigger))</f>
        <v>1.7457200779262518E-2</v>
      </c>
      <c r="AH1493" s="43" t="e">
        <f>_xll.qlIndexFixing($X$6,$AB1493,TRUE,trigger)</f>
        <v>#NUM!</v>
      </c>
      <c r="AI1493" s="45" t="e">
        <f t="shared" si="59"/>
        <v>#NUM!</v>
      </c>
    </row>
    <row r="1494" spans="27:35" x14ac:dyDescent="0.2">
      <c r="AA1494" s="114" t="s">
        <v>87</v>
      </c>
      <c r="AB1494" s="40">
        <f>_xll.qlInterestRateIndexFixingDate($X$21,AC1494)</f>
        <v>49858</v>
      </c>
      <c r="AC1494" s="40">
        <f>_xll.qlCalendarAdvance(calendar,$AC1493,AA1494,,,trigger)</f>
        <v>49860</v>
      </c>
      <c r="AD1494" s="40">
        <f>_xll.qlInterestRateIndexMaturity($X$21,AC1494,)</f>
        <v>50045</v>
      </c>
      <c r="AE1494" s="43" t="e">
        <f>_xll.qlTenorBasisValue(TenorBasis6M,AC1494,_xll.ohTrigger(trigger,$X$36))</f>
        <v>#NUM!</v>
      </c>
      <c r="AF1494" s="82">
        <f t="shared" si="60"/>
        <v>1.74424752474567E-2</v>
      </c>
      <c r="AG1494" s="82">
        <f>_xll.qlIndexFixing($X$21,$AB1494,TRUE,_xll.ohTrigger(trigger))</f>
        <v>1.74424752474567E-2</v>
      </c>
      <c r="AH1494" s="43" t="e">
        <f>_xll.qlIndexFixing($X$6,$AB1494,TRUE,trigger)</f>
        <v>#NUM!</v>
      </c>
      <c r="AI1494" s="45" t="e">
        <f t="shared" si="59"/>
        <v>#NUM!</v>
      </c>
    </row>
    <row r="1495" spans="27:35" x14ac:dyDescent="0.2">
      <c r="AA1495" s="114" t="s">
        <v>87</v>
      </c>
      <c r="AB1495" s="40">
        <f>_xll.qlInterestRateIndexFixingDate($X$21,AC1495)</f>
        <v>49865</v>
      </c>
      <c r="AC1495" s="40">
        <f>_xll.qlCalendarAdvance(calendar,$AC1494,AA1495,,,trigger)</f>
        <v>49867</v>
      </c>
      <c r="AD1495" s="40">
        <f>_xll.qlInterestRateIndexMaturity($X$21,AC1495,)</f>
        <v>50052</v>
      </c>
      <c r="AE1495" s="43" t="e">
        <f>_xll.qlTenorBasisValue(TenorBasis6M,AC1495,_xll.ohTrigger(trigger,$X$36))</f>
        <v>#NUM!</v>
      </c>
      <c r="AF1495" s="82">
        <f t="shared" si="60"/>
        <v>1.7427800323570466E-2</v>
      </c>
      <c r="AG1495" s="82">
        <f>_xll.qlIndexFixing($X$21,$AB1495,TRUE,_xll.ohTrigger(trigger))</f>
        <v>1.7427800323570466E-2</v>
      </c>
      <c r="AH1495" s="43" t="e">
        <f>_xll.qlIndexFixing($X$6,$AB1495,TRUE,trigger)</f>
        <v>#NUM!</v>
      </c>
      <c r="AI1495" s="45" t="e">
        <f t="shared" si="59"/>
        <v>#NUM!</v>
      </c>
    </row>
    <row r="1496" spans="27:35" x14ac:dyDescent="0.2">
      <c r="AA1496" s="114" t="s">
        <v>87</v>
      </c>
      <c r="AB1496" s="40">
        <f>_xll.qlInterestRateIndexFixingDate($X$21,AC1496)</f>
        <v>49872</v>
      </c>
      <c r="AC1496" s="40">
        <f>_xll.qlCalendarAdvance(calendar,$AC1495,AA1496,,,trigger)</f>
        <v>49874</v>
      </c>
      <c r="AD1496" s="40">
        <f>_xll.qlInterestRateIndexMaturity($X$21,AC1496,)</f>
        <v>50059</v>
      </c>
      <c r="AE1496" s="43" t="e">
        <f>_xll.qlTenorBasisValue(TenorBasis6M,AC1496,_xll.ohTrigger(trigger,$X$36))</f>
        <v>#NUM!</v>
      </c>
      <c r="AF1496" s="82">
        <f t="shared" si="60"/>
        <v>1.7413176006469591E-2</v>
      </c>
      <c r="AG1496" s="82">
        <f>_xll.qlIndexFixing($X$21,$AB1496,TRUE,_xll.ohTrigger(trigger))</f>
        <v>1.7413176006469591E-2</v>
      </c>
      <c r="AH1496" s="43" t="e">
        <f>_xll.qlIndexFixing($X$6,$AB1496,TRUE,trigger)</f>
        <v>#NUM!</v>
      </c>
      <c r="AI1496" s="45" t="e">
        <f t="shared" si="59"/>
        <v>#NUM!</v>
      </c>
    </row>
    <row r="1497" spans="27:35" x14ac:dyDescent="0.2">
      <c r="AA1497" s="114" t="s">
        <v>87</v>
      </c>
      <c r="AB1497" s="40">
        <f>_xll.qlInterestRateIndexFixingDate($X$21,AC1497)</f>
        <v>49879</v>
      </c>
      <c r="AC1497" s="40">
        <f>_xll.qlCalendarAdvance(calendar,$AC1496,AA1497,,,trigger)</f>
        <v>49881</v>
      </c>
      <c r="AD1497" s="40">
        <f>_xll.qlInterestRateIndexMaturity($X$21,AC1497,)</f>
        <v>50066</v>
      </c>
      <c r="AE1497" s="43" t="e">
        <f>_xll.qlTenorBasisValue(TenorBasis6M,AC1497,_xll.ohTrigger(trigger,$X$36))</f>
        <v>#NUM!</v>
      </c>
      <c r="AF1497" s="82">
        <f t="shared" si="60"/>
        <v>1.7398602295026756E-2</v>
      </c>
      <c r="AG1497" s="82">
        <f>_xll.qlIndexFixing($X$21,$AB1497,TRUE,_xll.ohTrigger(trigger))</f>
        <v>1.7398602295026756E-2</v>
      </c>
      <c r="AH1497" s="43" t="e">
        <f>_xll.qlIndexFixing($X$6,$AB1497,TRUE,trigger)</f>
        <v>#NUM!</v>
      </c>
      <c r="AI1497" s="45" t="e">
        <f t="shared" si="59"/>
        <v>#NUM!</v>
      </c>
    </row>
    <row r="1498" spans="27:35" x14ac:dyDescent="0.2">
      <c r="AA1498" s="114" t="s">
        <v>87</v>
      </c>
      <c r="AB1498" s="40">
        <f>_xll.qlInterestRateIndexFixingDate($X$21,AC1498)</f>
        <v>49886</v>
      </c>
      <c r="AC1498" s="40">
        <f>_xll.qlCalendarAdvance(calendar,$AC1497,AA1498,,,trigger)</f>
        <v>49888</v>
      </c>
      <c r="AD1498" s="40">
        <f>_xll.qlInterestRateIndexMaturity($X$21,AC1498,)</f>
        <v>50073</v>
      </c>
      <c r="AE1498" s="43" t="e">
        <f>_xll.qlTenorBasisValue(TenorBasis6M,AC1498,_xll.ohTrigger(trigger,$X$36))</f>
        <v>#NUM!</v>
      </c>
      <c r="AF1498" s="82">
        <f t="shared" si="60"/>
        <v>1.7384079188115083E-2</v>
      </c>
      <c r="AG1498" s="82">
        <f>_xll.qlIndexFixing($X$21,$AB1498,TRUE,_xll.ohTrigger(trigger))</f>
        <v>1.7384079188115083E-2</v>
      </c>
      <c r="AH1498" s="43" t="e">
        <f>_xll.qlIndexFixing($X$6,$AB1498,TRUE,trigger)</f>
        <v>#NUM!</v>
      </c>
      <c r="AI1498" s="45" t="e">
        <f t="shared" si="59"/>
        <v>#NUM!</v>
      </c>
    </row>
    <row r="1499" spans="27:35" x14ac:dyDescent="0.2">
      <c r="AA1499" s="114" t="s">
        <v>87</v>
      </c>
      <c r="AB1499" s="40">
        <f>_xll.qlInterestRateIndexFixingDate($X$21,AC1499)</f>
        <v>49893</v>
      </c>
      <c r="AC1499" s="40">
        <f>_xll.qlCalendarAdvance(calendar,$AC1498,AA1499,,,trigger)</f>
        <v>49895</v>
      </c>
      <c r="AD1499" s="40">
        <f>_xll.qlInterestRateIndexMaturity($X$21,AC1499,)</f>
        <v>50080</v>
      </c>
      <c r="AE1499" s="43" t="e">
        <f>_xll.qlTenorBasisValue(TenorBasis6M,AC1499,_xll.ohTrigger(trigger,$X$36))</f>
        <v>#NUM!</v>
      </c>
      <c r="AF1499" s="82">
        <f t="shared" si="60"/>
        <v>1.7369606684613736E-2</v>
      </c>
      <c r="AG1499" s="82">
        <f>_xll.qlIndexFixing($X$21,$AB1499,TRUE,_xll.ohTrigger(trigger))</f>
        <v>1.7369606684613736E-2</v>
      </c>
      <c r="AH1499" s="43" t="e">
        <f>_xll.qlIndexFixing($X$6,$AB1499,TRUE,trigger)</f>
        <v>#NUM!</v>
      </c>
      <c r="AI1499" s="45" t="e">
        <f t="shared" si="59"/>
        <v>#NUM!</v>
      </c>
    </row>
    <row r="1500" spans="27:35" x14ac:dyDescent="0.2">
      <c r="AA1500" s="114" t="s">
        <v>87</v>
      </c>
      <c r="AB1500" s="40">
        <f>_xll.qlInterestRateIndexFixingDate($X$21,AC1500)</f>
        <v>49900</v>
      </c>
      <c r="AC1500" s="40">
        <f>_xll.qlCalendarAdvance(calendar,$AC1499,AA1500,,,trigger)</f>
        <v>49902</v>
      </c>
      <c r="AD1500" s="40">
        <f>_xll.qlInterestRateIndexMaturity($X$21,AC1500,)</f>
        <v>50087</v>
      </c>
      <c r="AE1500" s="43" t="e">
        <f>_xll.qlTenorBasisValue(TenorBasis6M,AC1500,_xll.ohTrigger(trigger,$X$36))</f>
        <v>#NUM!</v>
      </c>
      <c r="AF1500" s="82">
        <f t="shared" si="60"/>
        <v>1.7355184783406204E-2</v>
      </c>
      <c r="AG1500" s="82">
        <f>_xll.qlIndexFixing($X$21,$AB1500,TRUE,_xll.ohTrigger(trigger))</f>
        <v>1.7355184783406204E-2</v>
      </c>
      <c r="AH1500" s="43" t="e">
        <f>_xll.qlIndexFixing($X$6,$AB1500,TRUE,trigger)</f>
        <v>#NUM!</v>
      </c>
      <c r="AI1500" s="45" t="e">
        <f t="shared" si="59"/>
        <v>#NUM!</v>
      </c>
    </row>
    <row r="1501" spans="27:35" x14ac:dyDescent="0.2">
      <c r="AA1501" s="114" t="s">
        <v>87</v>
      </c>
      <c r="AB1501" s="40">
        <f>_xll.qlInterestRateIndexFixingDate($X$21,AC1501)</f>
        <v>49907</v>
      </c>
      <c r="AC1501" s="40">
        <f>_xll.qlCalendarAdvance(calendar,$AC1500,AA1501,,,trigger)</f>
        <v>49909</v>
      </c>
      <c r="AD1501" s="40">
        <f>_xll.qlInterestRateIndexMaturity($X$21,AC1501,)</f>
        <v>50094</v>
      </c>
      <c r="AE1501" s="43" t="e">
        <f>_xll.qlTenorBasisValue(TenorBasis6M,AC1501,_xll.ohTrigger(trigger,$X$36))</f>
        <v>#NUM!</v>
      </c>
      <c r="AF1501" s="82">
        <f t="shared" si="60"/>
        <v>1.7340813483377269E-2</v>
      </c>
      <c r="AG1501" s="82">
        <f>_xll.qlIndexFixing($X$21,$AB1501,TRUE,_xll.ohTrigger(trigger))</f>
        <v>1.7340813483377269E-2</v>
      </c>
      <c r="AH1501" s="43" t="e">
        <f>_xll.qlIndexFixing($X$6,$AB1501,TRUE,trigger)</f>
        <v>#NUM!</v>
      </c>
      <c r="AI1501" s="45" t="e">
        <f t="shared" si="59"/>
        <v>#NUM!</v>
      </c>
    </row>
    <row r="1502" spans="27:35" x14ac:dyDescent="0.2">
      <c r="AA1502" s="114" t="s">
        <v>87</v>
      </c>
      <c r="AB1502" s="40">
        <f>_xll.qlInterestRateIndexFixingDate($X$21,AC1502)</f>
        <v>49914</v>
      </c>
      <c r="AC1502" s="40">
        <f>_xll.qlCalendarAdvance(calendar,$AC1501,AA1502,,,trigger)</f>
        <v>49916</v>
      </c>
      <c r="AD1502" s="40">
        <f>_xll.qlInterestRateIndexMaturity($X$21,AC1502,)</f>
        <v>50098</v>
      </c>
      <c r="AE1502" s="43" t="e">
        <f>_xll.qlTenorBasisValue(TenorBasis6M,AC1502,_xll.ohTrigger(trigger,$X$36))</f>
        <v>#NUM!</v>
      </c>
      <c r="AF1502" s="82">
        <f t="shared" si="60"/>
        <v>1.7328262428775335E-2</v>
      </c>
      <c r="AG1502" s="82">
        <f>_xll.qlIndexFixing($X$21,$AB1502,TRUE,_xll.ohTrigger(trigger))</f>
        <v>1.7328262428775335E-2</v>
      </c>
      <c r="AH1502" s="43" t="e">
        <f>_xll.qlIndexFixing($X$6,$AB1502,TRUE,trigger)</f>
        <v>#NUM!</v>
      </c>
      <c r="AI1502" s="45" t="e">
        <f t="shared" si="59"/>
        <v>#NUM!</v>
      </c>
    </row>
    <row r="1503" spans="27:35" x14ac:dyDescent="0.2">
      <c r="AA1503" s="114" t="s">
        <v>87</v>
      </c>
      <c r="AB1503" s="40">
        <f>_xll.qlInterestRateIndexFixingDate($X$21,AC1503)</f>
        <v>49921</v>
      </c>
      <c r="AC1503" s="40">
        <f>_xll.qlCalendarAdvance(calendar,$AC1502,AA1503,,,trigger)</f>
        <v>49923</v>
      </c>
      <c r="AD1503" s="40">
        <f>_xll.qlInterestRateIndexMaturity($X$21,AC1503,)</f>
        <v>50104</v>
      </c>
      <c r="AE1503" s="43" t="e">
        <f>_xll.qlTenorBasisValue(TenorBasis6M,AC1503,_xll.ohTrigger(trigger,$X$36))</f>
        <v>#NUM!</v>
      </c>
      <c r="AF1503" s="82">
        <f t="shared" si="60"/>
        <v>1.7314571012092429E-2</v>
      </c>
      <c r="AG1503" s="82">
        <f>_xll.qlIndexFixing($X$21,$AB1503,TRUE,_xll.ohTrigger(trigger))</f>
        <v>1.7314571012092429E-2</v>
      </c>
      <c r="AH1503" s="43" t="e">
        <f>_xll.qlIndexFixing($X$6,$AB1503,TRUE,trigger)</f>
        <v>#NUM!</v>
      </c>
      <c r="AI1503" s="45" t="e">
        <f t="shared" si="59"/>
        <v>#NUM!</v>
      </c>
    </row>
    <row r="1504" spans="27:35" x14ac:dyDescent="0.2">
      <c r="AA1504" s="114" t="s">
        <v>87</v>
      </c>
      <c r="AB1504" s="40">
        <f>_xll.qlInterestRateIndexFixingDate($X$21,AC1504)</f>
        <v>49928</v>
      </c>
      <c r="AC1504" s="40">
        <f>_xll.qlCalendarAdvance(calendar,$AC1503,AA1504,,,trigger)</f>
        <v>49930</v>
      </c>
      <c r="AD1504" s="40">
        <f>_xll.qlInterestRateIndexMaturity($X$21,AC1504,)</f>
        <v>50111</v>
      </c>
      <c r="AE1504" s="43" t="e">
        <f>_xll.qlTenorBasisValue(TenorBasis6M,AC1504,_xll.ohTrigger(trigger,$X$36))</f>
        <v>#NUM!</v>
      </c>
      <c r="AF1504" s="82">
        <f t="shared" si="60"/>
        <v>1.7300339778155722E-2</v>
      </c>
      <c r="AG1504" s="82">
        <f>_xll.qlIndexFixing($X$21,$AB1504,TRUE,_xll.ohTrigger(trigger))</f>
        <v>1.7300339778155722E-2</v>
      </c>
      <c r="AH1504" s="43" t="e">
        <f>_xll.qlIndexFixing($X$6,$AB1504,TRUE,trigger)</f>
        <v>#NUM!</v>
      </c>
      <c r="AI1504" s="45" t="e">
        <f t="shared" si="59"/>
        <v>#NUM!</v>
      </c>
    </row>
    <row r="1505" spans="27:35" x14ac:dyDescent="0.2">
      <c r="AA1505" s="114" t="s">
        <v>87</v>
      </c>
      <c r="AB1505" s="40">
        <f>_xll.qlInterestRateIndexFixingDate($X$21,AC1505)</f>
        <v>49935</v>
      </c>
      <c r="AC1505" s="40">
        <f>_xll.qlCalendarAdvance(calendar,$AC1504,AA1505,,,trigger)</f>
        <v>49937</v>
      </c>
      <c r="AD1505" s="40">
        <f>_xll.qlInterestRateIndexMaturity($X$21,AC1505,)</f>
        <v>50118</v>
      </c>
      <c r="AE1505" s="43" t="e">
        <f>_xll.qlTenorBasisValue(TenorBasis6M,AC1505,_xll.ohTrigger(trigger,$X$36))</f>
        <v>#NUM!</v>
      </c>
      <c r="AF1505" s="82">
        <f t="shared" si="60"/>
        <v>1.7286159129389547E-2</v>
      </c>
      <c r="AG1505" s="82">
        <f>_xll.qlIndexFixing($X$21,$AB1505,TRUE,_xll.ohTrigger(trigger))</f>
        <v>1.7286159129389547E-2</v>
      </c>
      <c r="AH1505" s="43" t="e">
        <f>_xll.qlIndexFixing($X$6,$AB1505,TRUE,trigger)</f>
        <v>#NUM!</v>
      </c>
      <c r="AI1505" s="45" t="e">
        <f t="shared" si="59"/>
        <v>#NUM!</v>
      </c>
    </row>
    <row r="1506" spans="27:35" x14ac:dyDescent="0.2">
      <c r="AA1506" s="114" t="s">
        <v>87</v>
      </c>
      <c r="AB1506" s="40">
        <f>_xll.qlInterestRateIndexFixingDate($X$21,AC1506)</f>
        <v>49942</v>
      </c>
      <c r="AC1506" s="40">
        <f>_xll.qlCalendarAdvance(calendar,$AC1505,AA1506,,,trigger)</f>
        <v>49944</v>
      </c>
      <c r="AD1506" s="40">
        <f>_xll.qlInterestRateIndexMaturity($X$21,AC1506,)</f>
        <v>50125</v>
      </c>
      <c r="AE1506" s="43" t="e">
        <f>_xll.qlTenorBasisValue(TenorBasis6M,AC1506,_xll.ohTrigger(trigger,$X$36))</f>
        <v>#NUM!</v>
      </c>
      <c r="AF1506" s="82">
        <f t="shared" si="60"/>
        <v>1.7272029064721164E-2</v>
      </c>
      <c r="AG1506" s="82">
        <f>_xll.qlIndexFixing($X$21,$AB1506,TRUE,_xll.ohTrigger(trigger))</f>
        <v>1.7272029064721164E-2</v>
      </c>
      <c r="AH1506" s="43" t="e">
        <f>_xll.qlIndexFixing($X$6,$AB1506,TRUE,trigger)</f>
        <v>#NUM!</v>
      </c>
      <c r="AI1506" s="45" t="e">
        <f t="shared" si="59"/>
        <v>#NUM!</v>
      </c>
    </row>
    <row r="1507" spans="27:35" x14ac:dyDescent="0.2">
      <c r="AA1507" s="114" t="s">
        <v>87</v>
      </c>
      <c r="AB1507" s="40">
        <f>_xll.qlInterestRateIndexFixingDate($X$21,AC1507)</f>
        <v>49949</v>
      </c>
      <c r="AC1507" s="40">
        <f>_xll.qlCalendarAdvance(calendar,$AC1506,AA1507,,,trigger)</f>
        <v>49951</v>
      </c>
      <c r="AD1507" s="40">
        <f>_xll.qlInterestRateIndexMaturity($X$21,AC1507,)</f>
        <v>50137</v>
      </c>
      <c r="AE1507" s="43" t="e">
        <f>_xll.qlTenorBasisValue(TenorBasis6M,AC1507,_xll.ohTrigger(trigger,$X$36))</f>
        <v>#NUM!</v>
      </c>
      <c r="AF1507" s="82">
        <f t="shared" si="60"/>
        <v>1.7255073568982336E-2</v>
      </c>
      <c r="AG1507" s="82">
        <f>_xll.qlIndexFixing($X$21,$AB1507,TRUE,_xll.ohTrigger(trigger))</f>
        <v>1.7255073568982336E-2</v>
      </c>
      <c r="AH1507" s="43" t="e">
        <f>_xll.qlIndexFixing($X$6,$AB1507,TRUE,trigger)</f>
        <v>#NUM!</v>
      </c>
      <c r="AI1507" s="45" t="e">
        <f t="shared" si="59"/>
        <v>#NUM!</v>
      </c>
    </row>
    <row r="1508" spans="27:35" x14ac:dyDescent="0.2">
      <c r="AA1508" s="114" t="s">
        <v>87</v>
      </c>
      <c r="AB1508" s="40">
        <f>_xll.qlInterestRateIndexFixingDate($X$21,AC1508)</f>
        <v>49956</v>
      </c>
      <c r="AC1508" s="40">
        <f>_xll.qlCalendarAdvance(calendar,$AC1507,AA1508,,,trigger)</f>
        <v>49958</v>
      </c>
      <c r="AD1508" s="40">
        <f>_xll.qlInterestRateIndexMaturity($X$21,AC1508,)</f>
        <v>50140</v>
      </c>
      <c r="AE1508" s="43" t="e">
        <f>_xll.qlTenorBasisValue(TenorBasis6M,AC1508,_xll.ohTrigger(trigger,$X$36))</f>
        <v>#NUM!</v>
      </c>
      <c r="AF1508" s="82">
        <f t="shared" si="60"/>
        <v>1.724334789868617E-2</v>
      </c>
      <c r="AG1508" s="82">
        <f>_xll.qlIndexFixing($X$21,$AB1508,TRUE,_xll.ohTrigger(trigger))</f>
        <v>1.724334789868617E-2</v>
      </c>
      <c r="AH1508" s="43" t="e">
        <f>_xll.qlIndexFixing($X$6,$AB1508,TRUE,trigger)</f>
        <v>#NUM!</v>
      </c>
      <c r="AI1508" s="45" t="e">
        <f t="shared" si="59"/>
        <v>#NUM!</v>
      </c>
    </row>
    <row r="1509" spans="27:35" x14ac:dyDescent="0.2">
      <c r="AA1509" s="114" t="s">
        <v>87</v>
      </c>
      <c r="AB1509" s="40">
        <f>_xll.qlInterestRateIndexFixingDate($X$21,AC1509)</f>
        <v>49963</v>
      </c>
      <c r="AC1509" s="40">
        <f>_xll.qlCalendarAdvance(calendar,$AC1508,AA1509,,,trigger)</f>
        <v>49965</v>
      </c>
      <c r="AD1509" s="40">
        <f>_xll.qlInterestRateIndexMaturity($X$21,AC1509,)</f>
        <v>50147</v>
      </c>
      <c r="AE1509" s="43" t="e">
        <f>_xll.qlTenorBasisValue(TenorBasis6M,AC1509,_xll.ohTrigger(trigger,$X$36))</f>
        <v>#NUM!</v>
      </c>
      <c r="AF1509" s="82">
        <f t="shared" si="60"/>
        <v>1.7229372526488214E-2</v>
      </c>
      <c r="AG1509" s="82">
        <f>_xll.qlIndexFixing($X$21,$AB1509,TRUE,_xll.ohTrigger(trigger))</f>
        <v>1.7229372526488214E-2</v>
      </c>
      <c r="AH1509" s="43" t="e">
        <f>_xll.qlIndexFixing($X$6,$AB1509,TRUE,trigger)</f>
        <v>#NUM!</v>
      </c>
      <c r="AI1509" s="45" t="e">
        <f t="shared" si="59"/>
        <v>#NUM!</v>
      </c>
    </row>
    <row r="1510" spans="27:35" x14ac:dyDescent="0.2">
      <c r="AA1510" s="114" t="s">
        <v>87</v>
      </c>
      <c r="AB1510" s="40">
        <f>_xll.qlInterestRateIndexFixingDate($X$21,AC1510)</f>
        <v>49970</v>
      </c>
      <c r="AC1510" s="40">
        <f>_xll.qlCalendarAdvance(calendar,$AC1509,AA1510,,,trigger)</f>
        <v>49972</v>
      </c>
      <c r="AD1510" s="40">
        <f>_xll.qlInterestRateIndexMaturity($X$21,AC1510,)</f>
        <v>50154</v>
      </c>
      <c r="AE1510" s="43" t="e">
        <f>_xll.qlTenorBasisValue(TenorBasis6M,AC1510,_xll.ohTrigger(trigger,$X$36))</f>
        <v>#NUM!</v>
      </c>
      <c r="AF1510" s="82">
        <f t="shared" si="60"/>
        <v>1.7215447737014201E-2</v>
      </c>
      <c r="AG1510" s="82">
        <f>_xll.qlIndexFixing($X$21,$AB1510,TRUE,_xll.ohTrigger(trigger))</f>
        <v>1.7215447737014201E-2</v>
      </c>
      <c r="AH1510" s="43" t="e">
        <f>_xll.qlIndexFixing($X$6,$AB1510,TRUE,trigger)</f>
        <v>#NUM!</v>
      </c>
      <c r="AI1510" s="45" t="e">
        <f t="shared" si="59"/>
        <v>#NUM!</v>
      </c>
    </row>
    <row r="1511" spans="27:35" x14ac:dyDescent="0.2">
      <c r="AA1511" s="114" t="s">
        <v>87</v>
      </c>
      <c r="AB1511" s="40">
        <f>_xll.qlInterestRateIndexFixingDate($X$21,AC1511)</f>
        <v>49977</v>
      </c>
      <c r="AC1511" s="40">
        <f>_xll.qlCalendarAdvance(calendar,$AC1510,AA1511,,,trigger)</f>
        <v>49979</v>
      </c>
      <c r="AD1511" s="40">
        <f>_xll.qlInterestRateIndexMaturity($X$21,AC1511,)</f>
        <v>50160</v>
      </c>
      <c r="AE1511" s="43" t="e">
        <f>_xll.qlTenorBasisValue(TenorBasis6M,AC1511,_xll.ohTrigger(trigger,$X$36))</f>
        <v>#NUM!</v>
      </c>
      <c r="AF1511" s="82">
        <f t="shared" si="60"/>
        <v>1.7202137465636595E-2</v>
      </c>
      <c r="AG1511" s="82">
        <f>_xll.qlIndexFixing($X$21,$AB1511,TRUE,_xll.ohTrigger(trigger))</f>
        <v>1.7202137465636595E-2</v>
      </c>
      <c r="AH1511" s="43" t="e">
        <f>_xll.qlIndexFixing($X$6,$AB1511,TRUE,trigger)</f>
        <v>#NUM!</v>
      </c>
      <c r="AI1511" s="45" t="e">
        <f t="shared" si="59"/>
        <v>#NUM!</v>
      </c>
    </row>
    <row r="1512" spans="27:35" x14ac:dyDescent="0.2">
      <c r="AA1512" s="114" t="s">
        <v>87</v>
      </c>
      <c r="AB1512" s="40">
        <f>_xll.qlInterestRateIndexFixingDate($X$21,AC1512)</f>
        <v>49984</v>
      </c>
      <c r="AC1512" s="40">
        <f>_xll.qlCalendarAdvance(calendar,$AC1511,AA1512,,,trigger)</f>
        <v>49986</v>
      </c>
      <c r="AD1512" s="40">
        <f>_xll.qlInterestRateIndexMaturity($X$21,AC1512,)</f>
        <v>50167</v>
      </c>
      <c r="AE1512" s="43" t="e">
        <f>_xll.qlTenorBasisValue(TenorBasis6M,AC1512,_xll.ohTrigger(trigger,$X$36))</f>
        <v>#NUM!</v>
      </c>
      <c r="AF1512" s="82">
        <f t="shared" si="60"/>
        <v>1.7188310883278875E-2</v>
      </c>
      <c r="AG1512" s="82">
        <f>_xll.qlIndexFixing($X$21,$AB1512,TRUE,_xll.ohTrigger(trigger))</f>
        <v>1.7188310883278875E-2</v>
      </c>
      <c r="AH1512" s="43" t="e">
        <f>_xll.qlIndexFixing($X$6,$AB1512,TRUE,trigger)</f>
        <v>#NUM!</v>
      </c>
      <c r="AI1512" s="45" t="e">
        <f t="shared" si="59"/>
        <v>#NUM!</v>
      </c>
    </row>
    <row r="1513" spans="27:35" x14ac:dyDescent="0.2">
      <c r="AA1513" s="114" t="s">
        <v>87</v>
      </c>
      <c r="AB1513" s="40">
        <f>_xll.qlInterestRateIndexFixingDate($X$21,AC1513)</f>
        <v>49991</v>
      </c>
      <c r="AC1513" s="40">
        <f>_xll.qlCalendarAdvance(calendar,$AC1512,AA1513,,,trigger)</f>
        <v>49993</v>
      </c>
      <c r="AD1513" s="40">
        <f>_xll.qlInterestRateIndexMaturity($X$21,AC1513,)</f>
        <v>50174</v>
      </c>
      <c r="AE1513" s="43" t="e">
        <f>_xll.qlTenorBasisValue(TenorBasis6M,AC1513,_xll.ohTrigger(trigger,$X$36))</f>
        <v>#NUM!</v>
      </c>
      <c r="AF1513" s="82">
        <f t="shared" si="60"/>
        <v>1.7174534877628617E-2</v>
      </c>
      <c r="AG1513" s="82">
        <f>_xll.qlIndexFixing($X$21,$AB1513,TRUE,_xll.ohTrigger(trigger))</f>
        <v>1.7174534877628617E-2</v>
      </c>
      <c r="AH1513" s="43" t="e">
        <f>_xll.qlIndexFixing($X$6,$AB1513,TRUE,trigger)</f>
        <v>#NUM!</v>
      </c>
      <c r="AI1513" s="45" t="e">
        <f t="shared" si="59"/>
        <v>#NUM!</v>
      </c>
    </row>
    <row r="1514" spans="27:35" x14ac:dyDescent="0.2">
      <c r="AA1514" s="114" t="s">
        <v>87</v>
      </c>
      <c r="AB1514" s="40">
        <f>_xll.qlInterestRateIndexFixingDate($X$21,AC1514)</f>
        <v>49998</v>
      </c>
      <c r="AC1514" s="40">
        <f>_xll.qlCalendarAdvance(calendar,$AC1513,AA1514,,,trigger)</f>
        <v>50000</v>
      </c>
      <c r="AD1514" s="40">
        <f>_xll.qlInterestRateIndexMaturity($X$21,AC1514,)</f>
        <v>50181</v>
      </c>
      <c r="AE1514" s="43" t="e">
        <f>_xll.qlTenorBasisValue(TenorBasis6M,AC1514,_xll.ohTrigger(trigger,$X$36))</f>
        <v>#NUM!</v>
      </c>
      <c r="AF1514" s="82">
        <f t="shared" si="60"/>
        <v>1.7160809447645333E-2</v>
      </c>
      <c r="AG1514" s="82">
        <f>_xll.qlIndexFixing($X$21,$AB1514,TRUE,_xll.ohTrigger(trigger))</f>
        <v>1.7160809447645333E-2</v>
      </c>
      <c r="AH1514" s="43" t="e">
        <f>_xll.qlIndexFixing($X$6,$AB1514,TRUE,trigger)</f>
        <v>#NUM!</v>
      </c>
      <c r="AI1514" s="45" t="e">
        <f t="shared" ref="AI1514:AI1577" si="61">(AG1514-AH1514)*10000</f>
        <v>#NUM!</v>
      </c>
    </row>
    <row r="1515" spans="27:35" x14ac:dyDescent="0.2">
      <c r="AA1515" s="114" t="s">
        <v>87</v>
      </c>
      <c r="AB1515" s="40">
        <f>_xll.qlInterestRateIndexFixingDate($X$21,AC1515)</f>
        <v>50005</v>
      </c>
      <c r="AC1515" s="40">
        <f>_xll.qlCalendarAdvance(calendar,$AC1514,AA1515,,,trigger)</f>
        <v>50007</v>
      </c>
      <c r="AD1515" s="40">
        <f>_xll.qlInterestRateIndexMaturity($X$21,AC1515,)</f>
        <v>50189</v>
      </c>
      <c r="AE1515" s="43" t="e">
        <f>_xll.qlTenorBasisValue(TenorBasis6M,AC1515,_xll.ohTrigger(trigger,$X$36))</f>
        <v>#NUM!</v>
      </c>
      <c r="AF1515" s="82">
        <f t="shared" si="60"/>
        <v>1.7146582493609289E-2</v>
      </c>
      <c r="AG1515" s="82">
        <f>_xll.qlIndexFixing($X$21,$AB1515,TRUE,_xll.ohTrigger(trigger))</f>
        <v>1.7146582493609289E-2</v>
      </c>
      <c r="AH1515" s="43" t="e">
        <f>_xll.qlIndexFixing($X$6,$AB1515,TRUE,trigger)</f>
        <v>#NUM!</v>
      </c>
      <c r="AI1515" s="45" t="e">
        <f t="shared" si="61"/>
        <v>#NUM!</v>
      </c>
    </row>
    <row r="1516" spans="27:35" x14ac:dyDescent="0.2">
      <c r="AA1516" s="114" t="s">
        <v>87</v>
      </c>
      <c r="AB1516" s="40">
        <f>_xll.qlInterestRateIndexFixingDate($X$21,AC1516)</f>
        <v>50012</v>
      </c>
      <c r="AC1516" s="40">
        <f>_xll.qlCalendarAdvance(calendar,$AC1515,AA1516,,,trigger)</f>
        <v>50014</v>
      </c>
      <c r="AD1516" s="40">
        <f>_xll.qlInterestRateIndexMaturity($X$21,AC1516,)</f>
        <v>50196</v>
      </c>
      <c r="AE1516" s="43" t="e">
        <f>_xll.qlTenorBasisValue(TenorBasis6M,AC1516,_xll.ohTrigger(trigger,$X$36))</f>
        <v>#NUM!</v>
      </c>
      <c r="AF1516" s="82">
        <f t="shared" si="60"/>
        <v>1.7132961178398579E-2</v>
      </c>
      <c r="AG1516" s="82">
        <f>_xll.qlIndexFixing($X$21,$AB1516,TRUE,_xll.ohTrigger(trigger))</f>
        <v>1.7132961178398579E-2</v>
      </c>
      <c r="AH1516" s="43" t="e">
        <f>_xll.qlIndexFixing($X$6,$AB1516,TRUE,trigger)</f>
        <v>#NUM!</v>
      </c>
      <c r="AI1516" s="45" t="e">
        <f t="shared" si="61"/>
        <v>#NUM!</v>
      </c>
    </row>
    <row r="1517" spans="27:35" x14ac:dyDescent="0.2">
      <c r="AA1517" s="114" t="s">
        <v>87</v>
      </c>
      <c r="AB1517" s="40">
        <f>_xll.qlInterestRateIndexFixingDate($X$21,AC1517)</f>
        <v>50019</v>
      </c>
      <c r="AC1517" s="40">
        <f>_xll.qlCalendarAdvance(calendar,$AC1516,AA1517,,,trigger)</f>
        <v>50021</v>
      </c>
      <c r="AD1517" s="40">
        <f>_xll.qlInterestRateIndexMaturity($X$21,AC1517,)</f>
        <v>50203</v>
      </c>
      <c r="AE1517" s="43" t="e">
        <f>_xll.qlTenorBasisValue(TenorBasis6M,AC1517,_xll.ohTrigger(trigger,$X$36))</f>
        <v>#NUM!</v>
      </c>
      <c r="AF1517" s="82">
        <f t="shared" si="60"/>
        <v>1.711939043858756E-2</v>
      </c>
      <c r="AG1517" s="82">
        <f>_xll.qlIndexFixing($X$21,$AB1517,TRUE,_xll.ohTrigger(trigger))</f>
        <v>1.711939043858756E-2</v>
      </c>
      <c r="AH1517" s="43" t="e">
        <f>_xll.qlIndexFixing($X$6,$AB1517,TRUE,trigger)</f>
        <v>#NUM!</v>
      </c>
      <c r="AI1517" s="45" t="e">
        <f t="shared" si="61"/>
        <v>#NUM!</v>
      </c>
    </row>
    <row r="1518" spans="27:35" x14ac:dyDescent="0.2">
      <c r="AA1518" s="114" t="s">
        <v>87</v>
      </c>
      <c r="AB1518" s="40">
        <f>_xll.qlInterestRateIndexFixingDate($X$21,AC1518)</f>
        <v>50026</v>
      </c>
      <c r="AC1518" s="40">
        <f>_xll.qlCalendarAdvance(calendar,$AC1517,AA1518,,,trigger)</f>
        <v>50028</v>
      </c>
      <c r="AD1518" s="40">
        <f>_xll.qlInterestRateIndexMaturity($X$21,AC1518,)</f>
        <v>50210</v>
      </c>
      <c r="AE1518" s="43" t="e">
        <f>_xll.qlTenorBasisValue(TenorBasis6M,AC1518,_xll.ohTrigger(trigger,$X$36))</f>
        <v>#NUM!</v>
      </c>
      <c r="AF1518" s="82">
        <f t="shared" si="60"/>
        <v>1.7105870273147167E-2</v>
      </c>
      <c r="AG1518" s="82">
        <f>_xll.qlIndexFixing($X$21,$AB1518,TRUE,_xll.ohTrigger(trigger))</f>
        <v>1.7105870273147167E-2</v>
      </c>
      <c r="AH1518" s="43" t="e">
        <f>_xll.qlIndexFixing($X$6,$AB1518,TRUE,trigger)</f>
        <v>#NUM!</v>
      </c>
      <c r="AI1518" s="45" t="e">
        <f t="shared" si="61"/>
        <v>#NUM!</v>
      </c>
    </row>
    <row r="1519" spans="27:35" x14ac:dyDescent="0.2">
      <c r="AA1519" s="114" t="s">
        <v>87</v>
      </c>
      <c r="AB1519" s="40">
        <f>_xll.qlInterestRateIndexFixingDate($X$21,AC1519)</f>
        <v>50032</v>
      </c>
      <c r="AC1519" s="40">
        <f>_xll.qlCalendarAdvance(calendar,$AC1518,AA1519,,,trigger)</f>
        <v>50038</v>
      </c>
      <c r="AD1519" s="40">
        <f>_xll.qlInterestRateIndexMaturity($X$21,AC1519,)</f>
        <v>50220</v>
      </c>
      <c r="AE1519" s="43" t="e">
        <f>_xll.qlTenorBasisValue(TenorBasis6M,AC1519,_xll.ohTrigger(trigger,$X$36))</f>
        <v>#NUM!</v>
      </c>
      <c r="AF1519" s="82">
        <f t="shared" si="60"/>
        <v>1.7086643480102904E-2</v>
      </c>
      <c r="AG1519" s="82">
        <f>_xll.qlIndexFixing($X$21,$AB1519,TRUE,_xll.ohTrigger(trigger))</f>
        <v>1.7086643480102904E-2</v>
      </c>
      <c r="AH1519" s="43" t="e">
        <f>_xll.qlIndexFixing($X$6,$AB1519,TRUE,trigger)</f>
        <v>#NUM!</v>
      </c>
      <c r="AI1519" s="45" t="e">
        <f t="shared" si="61"/>
        <v>#NUM!</v>
      </c>
    </row>
    <row r="1520" spans="27:35" x14ac:dyDescent="0.2">
      <c r="AA1520" s="114" t="s">
        <v>87</v>
      </c>
      <c r="AB1520" s="40">
        <f>_xll.qlInterestRateIndexFixingDate($X$21,AC1520)</f>
        <v>50040</v>
      </c>
      <c r="AC1520" s="40">
        <f>_xll.qlCalendarAdvance(calendar,$AC1519,AA1520,,,trigger)</f>
        <v>50045</v>
      </c>
      <c r="AD1520" s="40">
        <f>_xll.qlInterestRateIndexMaturity($X$21,AC1520,)</f>
        <v>50227</v>
      </c>
      <c r="AE1520" s="43" t="e">
        <f>_xll.qlTenorBasisValue(TenorBasis6M,AC1520,_xll.ohTrigger(trigger,$X$36))</f>
        <v>#NUM!</v>
      </c>
      <c r="AF1520" s="82">
        <f t="shared" si="60"/>
        <v>1.7073246133863035E-2</v>
      </c>
      <c r="AG1520" s="82">
        <f>_xll.qlIndexFixing($X$21,$AB1520,TRUE,_xll.ohTrigger(trigger))</f>
        <v>1.7073246133863035E-2</v>
      </c>
      <c r="AH1520" s="43" t="e">
        <f>_xll.qlIndexFixing($X$6,$AB1520,TRUE,trigger)</f>
        <v>#NUM!</v>
      </c>
      <c r="AI1520" s="45" t="e">
        <f t="shared" si="61"/>
        <v>#NUM!</v>
      </c>
    </row>
    <row r="1521" spans="27:35" x14ac:dyDescent="0.2">
      <c r="AA1521" s="114" t="s">
        <v>87</v>
      </c>
      <c r="AB1521" s="40">
        <f>_xll.qlInterestRateIndexFixingDate($X$21,AC1521)</f>
        <v>50048</v>
      </c>
      <c r="AC1521" s="40">
        <f>_xll.qlCalendarAdvance(calendar,$AC1520,AA1521,,,trigger)</f>
        <v>50052</v>
      </c>
      <c r="AD1521" s="40">
        <f>_xll.qlInterestRateIndexMaturity($X$21,AC1521,)</f>
        <v>50234</v>
      </c>
      <c r="AE1521" s="43" t="e">
        <f>_xll.qlTenorBasisValue(TenorBasis6M,AC1521,_xll.ohTrigger(trigger,$X$36))</f>
        <v>#NUM!</v>
      </c>
      <c r="AF1521" s="82">
        <f t="shared" si="60"/>
        <v>1.7059899358488027E-2</v>
      </c>
      <c r="AG1521" s="82">
        <f>_xll.qlIndexFixing($X$21,$AB1521,TRUE,_xll.ohTrigger(trigger))</f>
        <v>1.7059899358488027E-2</v>
      </c>
      <c r="AH1521" s="43" t="e">
        <f>_xll.qlIndexFixing($X$6,$AB1521,TRUE,trigger)</f>
        <v>#NUM!</v>
      </c>
      <c r="AI1521" s="45" t="e">
        <f t="shared" si="61"/>
        <v>#NUM!</v>
      </c>
    </row>
    <row r="1522" spans="27:35" x14ac:dyDescent="0.2">
      <c r="AA1522" s="114" t="s">
        <v>87</v>
      </c>
      <c r="AB1522" s="40">
        <f>_xll.qlInterestRateIndexFixingDate($X$21,AC1522)</f>
        <v>50055</v>
      </c>
      <c r="AC1522" s="40">
        <f>_xll.qlCalendarAdvance(calendar,$AC1521,AA1522,,,trigger)</f>
        <v>50059</v>
      </c>
      <c r="AD1522" s="40">
        <f>_xll.qlInterestRateIndexMaturity($X$21,AC1522,)</f>
        <v>50241</v>
      </c>
      <c r="AE1522" s="43" t="e">
        <f>_xll.qlTenorBasisValue(TenorBasis6M,AC1522,_xll.ohTrigger(trigger,$X$36))</f>
        <v>#NUM!</v>
      </c>
      <c r="AF1522" s="82">
        <f t="shared" si="60"/>
        <v>1.7046603152964617E-2</v>
      </c>
      <c r="AG1522" s="82">
        <f>_xll.qlIndexFixing($X$21,$AB1522,TRUE,_xll.ohTrigger(trigger))</f>
        <v>1.7046603152964617E-2</v>
      </c>
      <c r="AH1522" s="43" t="e">
        <f>_xll.qlIndexFixing($X$6,$AB1522,TRUE,trigger)</f>
        <v>#NUM!</v>
      </c>
      <c r="AI1522" s="45" t="e">
        <f t="shared" si="61"/>
        <v>#NUM!</v>
      </c>
    </row>
    <row r="1523" spans="27:35" x14ac:dyDescent="0.2">
      <c r="AA1523" s="114" t="s">
        <v>87</v>
      </c>
      <c r="AB1523" s="40">
        <f>_xll.qlInterestRateIndexFixingDate($X$21,AC1523)</f>
        <v>50062</v>
      </c>
      <c r="AC1523" s="40">
        <f>_xll.qlCalendarAdvance(calendar,$AC1522,AA1523,,,trigger)</f>
        <v>50066</v>
      </c>
      <c r="AD1523" s="40">
        <f>_xll.qlInterestRateIndexMaturity($X$21,AC1523,)</f>
        <v>50248</v>
      </c>
      <c r="AE1523" s="43" t="e">
        <f>_xll.qlTenorBasisValue(TenorBasis6M,AC1523,_xll.ohTrigger(trigger,$X$36))</f>
        <v>#NUM!</v>
      </c>
      <c r="AF1523" s="82">
        <f t="shared" si="60"/>
        <v>1.7033357516281315E-2</v>
      </c>
      <c r="AG1523" s="82">
        <f>_xll.qlIndexFixing($X$21,$AB1523,TRUE,_xll.ohTrigger(trigger))</f>
        <v>1.7033357516281315E-2</v>
      </c>
      <c r="AH1523" s="43" t="e">
        <f>_xll.qlIndexFixing($X$6,$AB1523,TRUE,trigger)</f>
        <v>#NUM!</v>
      </c>
      <c r="AI1523" s="45" t="e">
        <f t="shared" si="61"/>
        <v>#NUM!</v>
      </c>
    </row>
    <row r="1524" spans="27:35" x14ac:dyDescent="0.2">
      <c r="AA1524" s="114" t="s">
        <v>87</v>
      </c>
      <c r="AB1524" s="40">
        <f>_xll.qlInterestRateIndexFixingDate($X$21,AC1524)</f>
        <v>50069</v>
      </c>
      <c r="AC1524" s="40">
        <f>_xll.qlCalendarAdvance(calendar,$AC1523,AA1524,,,trigger)</f>
        <v>50073</v>
      </c>
      <c r="AD1524" s="40">
        <f>_xll.qlInterestRateIndexMaturity($X$21,AC1524,)</f>
        <v>50255</v>
      </c>
      <c r="AE1524" s="43" t="e">
        <f>_xll.qlTenorBasisValue(TenorBasis6M,AC1524,_xll.ohTrigger(trigger,$X$36))</f>
        <v>#NUM!</v>
      </c>
      <c r="AF1524" s="82">
        <f t="shared" si="60"/>
        <v>1.7020162447433644E-2</v>
      </c>
      <c r="AG1524" s="82">
        <f>_xll.qlIndexFixing($X$21,$AB1524,TRUE,_xll.ohTrigger(trigger))</f>
        <v>1.7020162447433644E-2</v>
      </c>
      <c r="AH1524" s="43" t="e">
        <f>_xll.qlIndexFixing($X$6,$AB1524,TRUE,trigger)</f>
        <v>#NUM!</v>
      </c>
      <c r="AI1524" s="45" t="e">
        <f t="shared" si="61"/>
        <v>#NUM!</v>
      </c>
    </row>
    <row r="1525" spans="27:35" x14ac:dyDescent="0.2">
      <c r="AA1525" s="114" t="s">
        <v>87</v>
      </c>
      <c r="AB1525" s="40">
        <f>_xll.qlInterestRateIndexFixingDate($X$21,AC1525)</f>
        <v>50076</v>
      </c>
      <c r="AC1525" s="40">
        <f>_xll.qlCalendarAdvance(calendar,$AC1524,AA1525,,,trigger)</f>
        <v>50080</v>
      </c>
      <c r="AD1525" s="40">
        <f>_xll.qlInterestRateIndexMaturity($X$21,AC1525,)</f>
        <v>50262</v>
      </c>
      <c r="AE1525" s="43" t="e">
        <f>_xll.qlTenorBasisValue(TenorBasis6M,AC1525,_xll.ohTrigger(trigger,$X$36))</f>
        <v>#NUM!</v>
      </c>
      <c r="AF1525" s="82">
        <f t="shared" si="60"/>
        <v>1.7007017945419332E-2</v>
      </c>
      <c r="AG1525" s="82">
        <f>_xll.qlIndexFixing($X$21,$AB1525,TRUE,_xll.ohTrigger(trigger))</f>
        <v>1.7007017945419332E-2</v>
      </c>
      <c r="AH1525" s="43" t="e">
        <f>_xll.qlIndexFixing($X$6,$AB1525,TRUE,trigger)</f>
        <v>#NUM!</v>
      </c>
      <c r="AI1525" s="45" t="e">
        <f t="shared" si="61"/>
        <v>#NUM!</v>
      </c>
    </row>
    <row r="1526" spans="27:35" x14ac:dyDescent="0.2">
      <c r="AA1526" s="114" t="s">
        <v>87</v>
      </c>
      <c r="AB1526" s="40">
        <f>_xll.qlInterestRateIndexFixingDate($X$21,AC1526)</f>
        <v>50083</v>
      </c>
      <c r="AC1526" s="40">
        <f>_xll.qlCalendarAdvance(calendar,$AC1525,AA1526,,,trigger)</f>
        <v>50087</v>
      </c>
      <c r="AD1526" s="40">
        <f>_xll.qlInterestRateIndexMaturity($X$21,AC1526,)</f>
        <v>50269</v>
      </c>
      <c r="AE1526" s="43" t="e">
        <f>_xll.qlTenorBasisValue(TenorBasis6M,AC1526,_xll.ohTrigger(trigger,$X$36))</f>
        <v>#NUM!</v>
      </c>
      <c r="AF1526" s="82">
        <f t="shared" si="60"/>
        <v>1.6993924009239617E-2</v>
      </c>
      <c r="AG1526" s="82">
        <f>_xll.qlIndexFixing($X$21,$AB1526,TRUE,_xll.ohTrigger(trigger))</f>
        <v>1.6993924009239617E-2</v>
      </c>
      <c r="AH1526" s="43" t="e">
        <f>_xll.qlIndexFixing($X$6,$AB1526,TRUE,trigger)</f>
        <v>#NUM!</v>
      </c>
      <c r="AI1526" s="45" t="e">
        <f t="shared" si="61"/>
        <v>#NUM!</v>
      </c>
    </row>
    <row r="1527" spans="27:35" x14ac:dyDescent="0.2">
      <c r="AA1527" s="114" t="s">
        <v>87</v>
      </c>
      <c r="AB1527" s="40">
        <f>_xll.qlInterestRateIndexFixingDate($X$21,AC1527)</f>
        <v>50090</v>
      </c>
      <c r="AC1527" s="40">
        <f>_xll.qlCalendarAdvance(calendar,$AC1526,AA1527,,,trigger)</f>
        <v>50094</v>
      </c>
      <c r="AD1527" s="40">
        <f>_xll.qlInterestRateIndexMaturity($X$21,AC1527,)</f>
        <v>50276</v>
      </c>
      <c r="AE1527" s="43" t="e">
        <f>_xll.qlTenorBasisValue(TenorBasis6M,AC1527,_xll.ohTrigger(trigger,$X$36))</f>
        <v>#NUM!</v>
      </c>
      <c r="AF1527" s="82">
        <f t="shared" si="60"/>
        <v>1.698088063789881E-2</v>
      </c>
      <c r="AG1527" s="82">
        <f>_xll.qlIndexFixing($X$21,$AB1527,TRUE,_xll.ohTrigger(trigger))</f>
        <v>1.698088063789881E-2</v>
      </c>
      <c r="AH1527" s="43" t="e">
        <f>_xll.qlIndexFixing($X$6,$AB1527,TRUE,trigger)</f>
        <v>#NUM!</v>
      </c>
      <c r="AI1527" s="45" t="e">
        <f t="shared" si="61"/>
        <v>#NUM!</v>
      </c>
    </row>
    <row r="1528" spans="27:35" x14ac:dyDescent="0.2">
      <c r="AA1528" s="114" t="s">
        <v>87</v>
      </c>
      <c r="AB1528" s="40">
        <f>_xll.qlInterestRateIndexFixingDate($X$21,AC1528)</f>
        <v>50097</v>
      </c>
      <c r="AC1528" s="40">
        <f>_xll.qlCalendarAdvance(calendar,$AC1527,AA1528,,,trigger)</f>
        <v>50101</v>
      </c>
      <c r="AD1528" s="40">
        <f>_xll.qlInterestRateIndexMaturity($X$21,AC1528,)</f>
        <v>50285</v>
      </c>
      <c r="AE1528" s="43" t="e">
        <f>_xll.qlTenorBasisValue(TenorBasis6M,AC1528,_xll.ohTrigger(trigger,$X$36))</f>
        <v>#NUM!</v>
      </c>
      <c r="AF1528" s="82">
        <f t="shared" si="60"/>
        <v>1.6966864587831278E-2</v>
      </c>
      <c r="AG1528" s="82">
        <f>_xll.qlIndexFixing($X$21,$AB1528,TRUE,_xll.ohTrigger(trigger))</f>
        <v>1.6966864587831278E-2</v>
      </c>
      <c r="AH1528" s="43" t="e">
        <f>_xll.qlIndexFixing($X$6,$AB1528,TRUE,trigger)</f>
        <v>#NUM!</v>
      </c>
      <c r="AI1528" s="45" t="e">
        <f t="shared" si="61"/>
        <v>#NUM!</v>
      </c>
    </row>
    <row r="1529" spans="27:35" x14ac:dyDescent="0.2">
      <c r="AA1529" s="114" t="s">
        <v>87</v>
      </c>
      <c r="AB1529" s="40">
        <f>_xll.qlInterestRateIndexFixingDate($X$21,AC1529)</f>
        <v>50104</v>
      </c>
      <c r="AC1529" s="40">
        <f>_xll.qlCalendarAdvance(calendar,$AC1528,AA1529,,,trigger)</f>
        <v>50108</v>
      </c>
      <c r="AD1529" s="40">
        <f>_xll.qlInterestRateIndexMaturity($X$21,AC1529,)</f>
        <v>50292</v>
      </c>
      <c r="AE1529" s="43" t="e">
        <f>_xll.qlTenorBasisValue(TenorBasis6M,AC1529,_xll.ohTrigger(trigger,$X$36))</f>
        <v>#NUM!</v>
      </c>
      <c r="AF1529" s="82">
        <f t="shared" si="60"/>
        <v>1.6953928352585662E-2</v>
      </c>
      <c r="AG1529" s="82">
        <f>_xll.qlIndexFixing($X$21,$AB1529,TRUE,_xll.ohTrigger(trigger))</f>
        <v>1.6953928352585662E-2</v>
      </c>
      <c r="AH1529" s="43" t="e">
        <f>_xll.qlIndexFixing($X$6,$AB1529,TRUE,trigger)</f>
        <v>#NUM!</v>
      </c>
      <c r="AI1529" s="45" t="e">
        <f t="shared" si="61"/>
        <v>#NUM!</v>
      </c>
    </row>
    <row r="1530" spans="27:35" x14ac:dyDescent="0.2">
      <c r="AA1530" s="114" t="s">
        <v>87</v>
      </c>
      <c r="AB1530" s="40">
        <f>_xll.qlInterestRateIndexFixingDate($X$21,AC1530)</f>
        <v>50111</v>
      </c>
      <c r="AC1530" s="40">
        <f>_xll.qlCalendarAdvance(calendar,$AC1529,AA1530,,,trigger)</f>
        <v>50115</v>
      </c>
      <c r="AD1530" s="40">
        <f>_xll.qlInterestRateIndexMaturity($X$21,AC1530,)</f>
        <v>50299</v>
      </c>
      <c r="AE1530" s="43" t="e">
        <f>_xll.qlTenorBasisValue(TenorBasis6M,AC1530,_xll.ohTrigger(trigger,$X$36))</f>
        <v>#NUM!</v>
      </c>
      <c r="AF1530" s="82">
        <f t="shared" si="60"/>
        <v>1.6941042684740313E-2</v>
      </c>
      <c r="AG1530" s="82">
        <f>_xll.qlIndexFixing($X$21,$AB1530,TRUE,_xll.ohTrigger(trigger))</f>
        <v>1.6941042684740313E-2</v>
      </c>
      <c r="AH1530" s="43" t="e">
        <f>_xll.qlIndexFixing($X$6,$AB1530,TRUE,trigger)</f>
        <v>#NUM!</v>
      </c>
      <c r="AI1530" s="45" t="e">
        <f t="shared" si="61"/>
        <v>#NUM!</v>
      </c>
    </row>
    <row r="1531" spans="27:35" x14ac:dyDescent="0.2">
      <c r="AA1531" s="114" t="s">
        <v>87</v>
      </c>
      <c r="AB1531" s="40">
        <f>_xll.qlInterestRateIndexFixingDate($X$21,AC1531)</f>
        <v>50118</v>
      </c>
      <c r="AC1531" s="40">
        <f>_xll.qlCalendarAdvance(calendar,$AC1530,AA1531,,,trigger)</f>
        <v>50122</v>
      </c>
      <c r="AD1531" s="40">
        <f>_xll.qlInterestRateIndexMaturity($X$21,AC1531,)</f>
        <v>50306</v>
      </c>
      <c r="AE1531" s="43" t="e">
        <f>_xll.qlTenorBasisValue(TenorBasis6M,AC1531,_xll.ohTrigger(trigger,$X$36))</f>
        <v>#NUM!</v>
      </c>
      <c r="AF1531" s="82">
        <f t="shared" si="60"/>
        <v>1.6928207583306456E-2</v>
      </c>
      <c r="AG1531" s="82">
        <f>_xll.qlIndexFixing($X$21,$AB1531,TRUE,_xll.ohTrigger(trigger))</f>
        <v>1.6928207583306456E-2</v>
      </c>
      <c r="AH1531" s="43" t="e">
        <f>_xll.qlIndexFixing($X$6,$AB1531,TRUE,trigger)</f>
        <v>#NUM!</v>
      </c>
      <c r="AI1531" s="45" t="e">
        <f t="shared" si="61"/>
        <v>#NUM!</v>
      </c>
    </row>
    <row r="1532" spans="27:35" x14ac:dyDescent="0.2">
      <c r="AA1532" s="114" t="s">
        <v>87</v>
      </c>
      <c r="AB1532" s="40">
        <f>_xll.qlInterestRateIndexFixingDate($X$21,AC1532)</f>
        <v>50125</v>
      </c>
      <c r="AC1532" s="40">
        <f>_xll.qlCalendarAdvance(calendar,$AC1531,AA1532,,,trigger)</f>
        <v>50129</v>
      </c>
      <c r="AD1532" s="40">
        <f>_xll.qlInterestRateIndexMaturity($X$21,AC1532,)</f>
        <v>50313</v>
      </c>
      <c r="AE1532" s="43" t="e">
        <f>_xll.qlTenorBasisValue(TenorBasis6M,AC1532,_xll.ohTrigger(trigger,$X$36))</f>
        <v>#NUM!</v>
      </c>
      <c r="AF1532" s="82">
        <f t="shared" si="60"/>
        <v>1.6915423047297921E-2</v>
      </c>
      <c r="AG1532" s="82">
        <f>_xll.qlIndexFixing($X$21,$AB1532,TRUE,_xll.ohTrigger(trigger))</f>
        <v>1.6915423047297921E-2</v>
      </c>
      <c r="AH1532" s="43" t="e">
        <f>_xll.qlIndexFixing($X$6,$AB1532,TRUE,trigger)</f>
        <v>#NUM!</v>
      </c>
      <c r="AI1532" s="45" t="e">
        <f t="shared" si="61"/>
        <v>#NUM!</v>
      </c>
    </row>
    <row r="1533" spans="27:35" x14ac:dyDescent="0.2">
      <c r="AA1533" s="114" t="s">
        <v>87</v>
      </c>
      <c r="AB1533" s="40">
        <f>_xll.qlInterestRateIndexFixingDate($X$21,AC1533)</f>
        <v>50131</v>
      </c>
      <c r="AC1533" s="40">
        <f>_xll.qlCalendarAdvance(calendar,$AC1532,AA1533,,,trigger)</f>
        <v>50137</v>
      </c>
      <c r="AD1533" s="40">
        <f>_xll.qlInterestRateIndexMaturity($X$21,AC1533,)</f>
        <v>50320</v>
      </c>
      <c r="AE1533" s="43" t="e">
        <f>_xll.qlTenorBasisValue(TenorBasis6M,AC1533,_xll.ohTrigger(trigger,$X$36))</f>
        <v>#NUM!</v>
      </c>
      <c r="AF1533" s="82">
        <f t="shared" si="60"/>
        <v>1.6901370067452699E-2</v>
      </c>
      <c r="AG1533" s="82">
        <f>_xll.qlIndexFixing($X$21,$AB1533,TRUE,_xll.ohTrigger(trigger))</f>
        <v>1.6901370067452699E-2</v>
      </c>
      <c r="AH1533" s="43" t="e">
        <f>_xll.qlIndexFixing($X$6,$AB1533,TRUE,trigger)</f>
        <v>#NUM!</v>
      </c>
      <c r="AI1533" s="45" t="e">
        <f t="shared" si="61"/>
        <v>#NUM!</v>
      </c>
    </row>
    <row r="1534" spans="27:35" x14ac:dyDescent="0.2">
      <c r="AA1534" s="114" t="s">
        <v>87</v>
      </c>
      <c r="AB1534" s="40">
        <f>_xll.qlInterestRateIndexFixingDate($X$21,AC1534)</f>
        <v>50140</v>
      </c>
      <c r="AC1534" s="40">
        <f>_xll.qlCalendarAdvance(calendar,$AC1533,AA1534,,,trigger)</f>
        <v>50144</v>
      </c>
      <c r="AD1534" s="40">
        <f>_xll.qlInterestRateIndexMaturity($X$21,AC1534,)</f>
        <v>50327</v>
      </c>
      <c r="AE1534" s="43" t="e">
        <f>_xll.qlTenorBasisValue(TenorBasis6M,AC1534,_xll.ohTrigger(trigger,$X$36))</f>
        <v>#NUM!</v>
      </c>
      <c r="AF1534" s="82">
        <f t="shared" si="60"/>
        <v>1.6888690863611097E-2</v>
      </c>
      <c r="AG1534" s="82">
        <f>_xll.qlIndexFixing($X$21,$AB1534,TRUE,_xll.ohTrigger(trigger))</f>
        <v>1.6888690863611097E-2</v>
      </c>
      <c r="AH1534" s="43" t="e">
        <f>_xll.qlIndexFixing($X$6,$AB1534,TRUE,trigger)</f>
        <v>#NUM!</v>
      </c>
      <c r="AI1534" s="45" t="e">
        <f t="shared" si="61"/>
        <v>#NUM!</v>
      </c>
    </row>
    <row r="1535" spans="27:35" x14ac:dyDescent="0.2">
      <c r="AA1535" s="114" t="s">
        <v>87</v>
      </c>
      <c r="AB1535" s="40">
        <f>_xll.qlInterestRateIndexFixingDate($X$21,AC1535)</f>
        <v>50147</v>
      </c>
      <c r="AC1535" s="40">
        <f>_xll.qlCalendarAdvance(calendar,$AC1534,AA1535,,,trigger)</f>
        <v>50151</v>
      </c>
      <c r="AD1535" s="40">
        <f>_xll.qlInterestRateIndexMaturity($X$21,AC1535,)</f>
        <v>50334</v>
      </c>
      <c r="AE1535" s="43" t="e">
        <f>_xll.qlTenorBasisValue(TenorBasis6M,AC1535,_xll.ohTrigger(trigger,$X$36))</f>
        <v>#NUM!</v>
      </c>
      <c r="AF1535" s="82">
        <f t="shared" si="60"/>
        <v>1.6876062219388498E-2</v>
      </c>
      <c r="AG1535" s="82">
        <f>_xll.qlIndexFixing($X$21,$AB1535,TRUE,_xll.ohTrigger(trigger))</f>
        <v>1.6876062219388498E-2</v>
      </c>
      <c r="AH1535" s="43" t="e">
        <f>_xll.qlIndexFixing($X$6,$AB1535,TRUE,trigger)</f>
        <v>#NUM!</v>
      </c>
      <c r="AI1535" s="45" t="e">
        <f t="shared" si="61"/>
        <v>#NUM!</v>
      </c>
    </row>
    <row r="1536" spans="27:35" x14ac:dyDescent="0.2">
      <c r="AA1536" s="114" t="s">
        <v>87</v>
      </c>
      <c r="AB1536" s="40">
        <f>_xll.qlInterestRateIndexFixingDate($X$21,AC1536)</f>
        <v>50154</v>
      </c>
      <c r="AC1536" s="40">
        <f>_xll.qlCalendarAdvance(calendar,$AC1535,AA1536,,,trigger)</f>
        <v>50158</v>
      </c>
      <c r="AD1536" s="40">
        <f>_xll.qlInterestRateIndexMaturity($X$21,AC1536,)</f>
        <v>50341</v>
      </c>
      <c r="AE1536" s="43" t="e">
        <f>_xll.qlTenorBasisValue(TenorBasis6M,AC1536,_xll.ohTrigger(trigger,$X$36))</f>
        <v>#NUM!</v>
      </c>
      <c r="AF1536" s="82">
        <f t="shared" si="60"/>
        <v>1.6863484133821306E-2</v>
      </c>
      <c r="AG1536" s="82">
        <f>_xll.qlIndexFixing($X$21,$AB1536,TRUE,_xll.ohTrigger(trigger))</f>
        <v>1.6863484133821306E-2</v>
      </c>
      <c r="AH1536" s="43" t="e">
        <f>_xll.qlIndexFixing($X$6,$AB1536,TRUE,trigger)</f>
        <v>#NUM!</v>
      </c>
      <c r="AI1536" s="45" t="e">
        <f t="shared" si="61"/>
        <v>#NUM!</v>
      </c>
    </row>
    <row r="1537" spans="27:35" x14ac:dyDescent="0.2">
      <c r="AA1537" s="114" t="s">
        <v>87</v>
      </c>
      <c r="AB1537" s="40">
        <f>_xll.qlInterestRateIndexFixingDate($X$21,AC1537)</f>
        <v>50160</v>
      </c>
      <c r="AC1537" s="40">
        <f>_xll.qlCalendarAdvance(calendar,$AC1536,AA1537,,,trigger)</f>
        <v>50165</v>
      </c>
      <c r="AD1537" s="40">
        <f>_xll.qlInterestRateIndexMaturity($X$21,AC1537,)</f>
        <v>50349</v>
      </c>
      <c r="AE1537" s="43" t="e">
        <f>_xll.qlTenorBasisValue(TenorBasis6M,AC1537,_xll.ohTrigger(trigger,$X$36))</f>
        <v>#NUM!</v>
      </c>
      <c r="AF1537" s="82">
        <f t="shared" si="60"/>
        <v>1.6850472695535801E-2</v>
      </c>
      <c r="AG1537" s="82">
        <f>_xll.qlIndexFixing($X$21,$AB1537,TRUE,_xll.ohTrigger(trigger))</f>
        <v>1.6850472695535801E-2</v>
      </c>
      <c r="AH1537" s="43" t="e">
        <f>_xll.qlIndexFixing($X$6,$AB1537,TRUE,trigger)</f>
        <v>#NUM!</v>
      </c>
      <c r="AI1537" s="45" t="e">
        <f t="shared" si="61"/>
        <v>#NUM!</v>
      </c>
    </row>
    <row r="1538" spans="27:35" x14ac:dyDescent="0.2">
      <c r="AA1538" s="114" t="s">
        <v>87</v>
      </c>
      <c r="AB1538" s="40">
        <f>_xll.qlInterestRateIndexFixingDate($X$21,AC1538)</f>
        <v>50168</v>
      </c>
      <c r="AC1538" s="40">
        <f>_xll.qlCalendarAdvance(calendar,$AC1537,AA1538,,,trigger)</f>
        <v>50172</v>
      </c>
      <c r="AD1538" s="40">
        <f>_xll.qlInterestRateIndexMaturity($X$21,AC1538,)</f>
        <v>50356</v>
      </c>
      <c r="AE1538" s="43" t="e">
        <f>_xll.qlTenorBasisValue(TenorBasis6M,AC1538,_xll.ohTrigger(trigger,$X$36))</f>
        <v>#NUM!</v>
      </c>
      <c r="AF1538" s="82">
        <f t="shared" si="60"/>
        <v>1.6837998754322368E-2</v>
      </c>
      <c r="AG1538" s="82">
        <f>_xll.qlIndexFixing($X$21,$AB1538,TRUE,_xll.ohTrigger(trigger))</f>
        <v>1.6837998754322368E-2</v>
      </c>
      <c r="AH1538" s="43" t="e">
        <f>_xll.qlIndexFixing($X$6,$AB1538,TRUE,trigger)</f>
        <v>#NUM!</v>
      </c>
      <c r="AI1538" s="45" t="e">
        <f t="shared" si="61"/>
        <v>#NUM!</v>
      </c>
    </row>
    <row r="1539" spans="27:35" x14ac:dyDescent="0.2">
      <c r="AA1539" s="114" t="s">
        <v>87</v>
      </c>
      <c r="AB1539" s="40">
        <f>_xll.qlInterestRateIndexFixingDate($X$21,AC1539)</f>
        <v>50175</v>
      </c>
      <c r="AC1539" s="40">
        <f>_xll.qlCalendarAdvance(calendar,$AC1538,AA1539,,,trigger)</f>
        <v>50179</v>
      </c>
      <c r="AD1539" s="40">
        <f>_xll.qlInterestRateIndexMaturity($X$21,AC1539,)</f>
        <v>50363</v>
      </c>
      <c r="AE1539" s="43" t="e">
        <f>_xll.qlTenorBasisValue(TenorBasis6M,AC1539,_xll.ohTrigger(trigger,$X$36))</f>
        <v>#NUM!</v>
      </c>
      <c r="AF1539" s="82">
        <f t="shared" si="60"/>
        <v>1.6825575371608933E-2</v>
      </c>
      <c r="AG1539" s="82">
        <f>_xll.qlIndexFixing($X$21,$AB1539,TRUE,_xll.ohTrigger(trigger))</f>
        <v>1.6825575371608933E-2</v>
      </c>
      <c r="AH1539" s="43" t="e">
        <f>_xll.qlIndexFixing($X$6,$AB1539,TRUE,trigger)</f>
        <v>#NUM!</v>
      </c>
      <c r="AI1539" s="45" t="e">
        <f t="shared" si="61"/>
        <v>#NUM!</v>
      </c>
    </row>
    <row r="1540" spans="27:35" x14ac:dyDescent="0.2">
      <c r="AA1540" s="114" t="s">
        <v>87</v>
      </c>
      <c r="AB1540" s="40">
        <f>_xll.qlInterestRateIndexFixingDate($X$21,AC1540)</f>
        <v>50182</v>
      </c>
      <c r="AC1540" s="40">
        <f>_xll.qlCalendarAdvance(calendar,$AC1539,AA1540,,,trigger)</f>
        <v>50186</v>
      </c>
      <c r="AD1540" s="40">
        <f>_xll.qlInterestRateIndexMaturity($X$21,AC1540,)</f>
        <v>50370</v>
      </c>
      <c r="AE1540" s="43" t="e">
        <f>_xll.qlTenorBasisValue(TenorBasis6M,AC1540,_xll.ohTrigger(trigger,$X$36))</f>
        <v>#NUM!</v>
      </c>
      <c r="AF1540" s="82">
        <f t="shared" ref="AF1540:AF1603" si="62">AG1540</f>
        <v>1.6813202546440167E-2</v>
      </c>
      <c r="AG1540" s="82">
        <f>_xll.qlIndexFixing($X$21,$AB1540,TRUE,_xll.ohTrigger(trigger))</f>
        <v>1.6813202546440167E-2</v>
      </c>
      <c r="AH1540" s="43" t="e">
        <f>_xll.qlIndexFixing($X$6,$AB1540,TRUE,trigger)</f>
        <v>#NUM!</v>
      </c>
      <c r="AI1540" s="45" t="e">
        <f t="shared" si="61"/>
        <v>#NUM!</v>
      </c>
    </row>
    <row r="1541" spans="27:35" x14ac:dyDescent="0.2">
      <c r="AA1541" s="114" t="s">
        <v>87</v>
      </c>
      <c r="AB1541" s="40">
        <f>_xll.qlInterestRateIndexFixingDate($X$21,AC1541)</f>
        <v>50189</v>
      </c>
      <c r="AC1541" s="40">
        <f>_xll.qlCalendarAdvance(calendar,$AC1540,AA1541,,,trigger)</f>
        <v>50193</v>
      </c>
      <c r="AD1541" s="40">
        <f>_xll.qlInterestRateIndexMaturity($X$21,AC1541,)</f>
        <v>50376</v>
      </c>
      <c r="AE1541" s="43" t="e">
        <f>_xll.qlTenorBasisValue(TenorBasis6M,AC1541,_xll.ohTrigger(trigger,$X$36))</f>
        <v>#NUM!</v>
      </c>
      <c r="AF1541" s="82">
        <f t="shared" si="62"/>
        <v>1.6801352052329754E-2</v>
      </c>
      <c r="AG1541" s="82">
        <f>_xll.qlIndexFixing($X$21,$AB1541,TRUE,_xll.ohTrigger(trigger))</f>
        <v>1.6801352052329754E-2</v>
      </c>
      <c r="AH1541" s="43" t="e">
        <f>_xll.qlIndexFixing($X$6,$AB1541,TRUE,trigger)</f>
        <v>#NUM!</v>
      </c>
      <c r="AI1541" s="45" t="e">
        <f t="shared" si="61"/>
        <v>#NUM!</v>
      </c>
    </row>
    <row r="1542" spans="27:35" x14ac:dyDescent="0.2">
      <c r="AA1542" s="114" t="s">
        <v>87</v>
      </c>
      <c r="AB1542" s="40">
        <f>_xll.qlInterestRateIndexFixingDate($X$21,AC1542)</f>
        <v>50196</v>
      </c>
      <c r="AC1542" s="40">
        <f>_xll.qlCalendarAdvance(calendar,$AC1541,AA1542,,,trigger)</f>
        <v>50200</v>
      </c>
      <c r="AD1542" s="40">
        <f>_xll.qlInterestRateIndexMaturity($X$21,AC1542,)</f>
        <v>50383</v>
      </c>
      <c r="AE1542" s="43" t="e">
        <f>_xll.qlTenorBasisValue(TenorBasis6M,AC1542,_xll.ohTrigger(trigger,$X$36))</f>
        <v>#NUM!</v>
      </c>
      <c r="AF1542" s="82">
        <f t="shared" si="62"/>
        <v>1.6789077298657244E-2</v>
      </c>
      <c r="AG1542" s="82">
        <f>_xll.qlIndexFixing($X$21,$AB1542,TRUE,_xll.ohTrigger(trigger))</f>
        <v>1.6789077298657244E-2</v>
      </c>
      <c r="AH1542" s="43" t="e">
        <f>_xll.qlIndexFixing($X$6,$AB1542,TRUE,trigger)</f>
        <v>#NUM!</v>
      </c>
      <c r="AI1542" s="45" t="e">
        <f t="shared" si="61"/>
        <v>#NUM!</v>
      </c>
    </row>
    <row r="1543" spans="27:35" x14ac:dyDescent="0.2">
      <c r="AA1543" s="114" t="s">
        <v>87</v>
      </c>
      <c r="AB1543" s="40">
        <f>_xll.qlInterestRateIndexFixingDate($X$21,AC1543)</f>
        <v>50203</v>
      </c>
      <c r="AC1543" s="40">
        <f>_xll.qlCalendarAdvance(calendar,$AC1542,AA1543,,,trigger)</f>
        <v>50207</v>
      </c>
      <c r="AD1543" s="40">
        <f>_xll.qlInterestRateIndexMaturity($X$21,AC1543,)</f>
        <v>50390</v>
      </c>
      <c r="AE1543" s="43" t="e">
        <f>_xll.qlTenorBasisValue(TenorBasis6M,AC1543,_xll.ohTrigger(trigger,$X$36))</f>
        <v>#NUM!</v>
      </c>
      <c r="AF1543" s="82">
        <f t="shared" si="62"/>
        <v>1.6776853096998459E-2</v>
      </c>
      <c r="AG1543" s="82">
        <f>_xll.qlIndexFixing($X$21,$AB1543,TRUE,_xll.ohTrigger(trigger))</f>
        <v>1.6776853096998459E-2</v>
      </c>
      <c r="AH1543" s="43" t="e">
        <f>_xll.qlIndexFixing($X$6,$AB1543,TRUE,trigger)</f>
        <v>#NUM!</v>
      </c>
      <c r="AI1543" s="45" t="e">
        <f t="shared" si="61"/>
        <v>#NUM!</v>
      </c>
    </row>
    <row r="1544" spans="27:35" x14ac:dyDescent="0.2">
      <c r="AA1544" s="114" t="s">
        <v>87</v>
      </c>
      <c r="AB1544" s="40">
        <f>_xll.qlInterestRateIndexFixingDate($X$21,AC1544)</f>
        <v>50210</v>
      </c>
      <c r="AC1544" s="40">
        <f>_xll.qlCalendarAdvance(calendar,$AC1543,AA1544,,,trigger)</f>
        <v>50214</v>
      </c>
      <c r="AD1544" s="40">
        <f>_xll.qlInterestRateIndexMaturity($X$21,AC1544,)</f>
        <v>50397</v>
      </c>
      <c r="AE1544" s="43" t="e">
        <f>_xll.qlTenorBasisValue(TenorBasis6M,AC1544,_xll.ohTrigger(trigger,$X$36))</f>
        <v>#NUM!</v>
      </c>
      <c r="AF1544" s="82">
        <f t="shared" si="62"/>
        <v>1.6764679446418188E-2</v>
      </c>
      <c r="AG1544" s="82">
        <f>_xll.qlIndexFixing($X$21,$AB1544,TRUE,_xll.ohTrigger(trigger))</f>
        <v>1.6764679446418188E-2</v>
      </c>
      <c r="AH1544" s="43" t="e">
        <f>_xll.qlIndexFixing($X$6,$AB1544,TRUE,trigger)</f>
        <v>#NUM!</v>
      </c>
      <c r="AI1544" s="45" t="e">
        <f t="shared" si="61"/>
        <v>#NUM!</v>
      </c>
    </row>
    <row r="1545" spans="27:35" x14ac:dyDescent="0.2">
      <c r="AA1545" s="114" t="s">
        <v>87</v>
      </c>
      <c r="AB1545" s="40">
        <f>_xll.qlInterestRateIndexFixingDate($X$21,AC1545)</f>
        <v>50217</v>
      </c>
      <c r="AC1545" s="40">
        <f>_xll.qlCalendarAdvance(calendar,$AC1544,AA1545,,,trigger)</f>
        <v>50221</v>
      </c>
      <c r="AD1545" s="40">
        <f>_xll.qlInterestRateIndexMaturity($X$21,AC1545,)</f>
        <v>50405</v>
      </c>
      <c r="AE1545" s="43" t="e">
        <f>_xll.qlTenorBasisValue(TenorBasis6M,AC1545,_xll.ohTrigger(trigger,$X$36))</f>
        <v>#NUM!</v>
      </c>
      <c r="AF1545" s="82">
        <f t="shared" si="62"/>
        <v>1.6752096750659005E-2</v>
      </c>
      <c r="AG1545" s="82">
        <f>_xll.qlIndexFixing($X$21,$AB1545,TRUE,_xll.ohTrigger(trigger))</f>
        <v>1.6752096750659005E-2</v>
      </c>
      <c r="AH1545" s="43" t="e">
        <f>_xll.qlIndexFixing($X$6,$AB1545,TRUE,trigger)</f>
        <v>#NUM!</v>
      </c>
      <c r="AI1545" s="45" t="e">
        <f t="shared" si="61"/>
        <v>#NUM!</v>
      </c>
    </row>
    <row r="1546" spans="27:35" x14ac:dyDescent="0.2">
      <c r="AA1546" s="114" t="s">
        <v>87</v>
      </c>
      <c r="AB1546" s="40">
        <f>_xll.qlInterestRateIndexFixingDate($X$21,AC1546)</f>
        <v>50224</v>
      </c>
      <c r="AC1546" s="40">
        <f>_xll.qlCalendarAdvance(calendar,$AC1545,AA1546,,,trigger)</f>
        <v>50228</v>
      </c>
      <c r="AD1546" s="40">
        <f>_xll.qlInterestRateIndexMaturity($X$21,AC1546,)</f>
        <v>50412</v>
      </c>
      <c r="AE1546" s="43" t="e">
        <f>_xll.qlTenorBasisValue(TenorBasis6M,AC1546,_xll.ohTrigger(trigger,$X$36))</f>
        <v>#NUM!</v>
      </c>
      <c r="AF1546" s="82">
        <f t="shared" si="62"/>
        <v>1.6740027250947167E-2</v>
      </c>
      <c r="AG1546" s="82">
        <f>_xll.qlIndexFixing($X$21,$AB1546,TRUE,_xll.ohTrigger(trigger))</f>
        <v>1.6740027250947167E-2</v>
      </c>
      <c r="AH1546" s="43" t="e">
        <f>_xll.qlIndexFixing($X$6,$AB1546,TRUE,trigger)</f>
        <v>#NUM!</v>
      </c>
      <c r="AI1546" s="45" t="e">
        <f t="shared" si="61"/>
        <v>#NUM!</v>
      </c>
    </row>
    <row r="1547" spans="27:35" x14ac:dyDescent="0.2">
      <c r="AA1547" s="114" t="s">
        <v>87</v>
      </c>
      <c r="AB1547" s="40">
        <f>_xll.qlInterestRateIndexFixingDate($X$21,AC1547)</f>
        <v>50231</v>
      </c>
      <c r="AC1547" s="40">
        <f>_xll.qlCalendarAdvance(calendar,$AC1546,AA1547,,,trigger)</f>
        <v>50235</v>
      </c>
      <c r="AD1547" s="40">
        <f>_xll.qlInterestRateIndexMaturity($X$21,AC1547,)</f>
        <v>50419</v>
      </c>
      <c r="AE1547" s="43" t="e">
        <f>_xll.qlTenorBasisValue(TenorBasis6M,AC1547,_xll.ohTrigger(trigger,$X$36))</f>
        <v>#NUM!</v>
      </c>
      <c r="AF1547" s="82">
        <f t="shared" si="62"/>
        <v>1.6728008302210908E-2</v>
      </c>
      <c r="AG1547" s="82">
        <f>_xll.qlIndexFixing($X$21,$AB1547,TRUE,_xll.ohTrigger(trigger))</f>
        <v>1.6728008302210908E-2</v>
      </c>
      <c r="AH1547" s="43" t="e">
        <f>_xll.qlIndexFixing($X$6,$AB1547,TRUE,trigger)</f>
        <v>#NUM!</v>
      </c>
      <c r="AI1547" s="45" t="e">
        <f t="shared" si="61"/>
        <v>#NUM!</v>
      </c>
    </row>
    <row r="1548" spans="27:35" x14ac:dyDescent="0.2">
      <c r="AA1548" s="114" t="s">
        <v>87</v>
      </c>
      <c r="AB1548" s="40">
        <f>_xll.qlInterestRateIndexFixingDate($X$21,AC1548)</f>
        <v>50238</v>
      </c>
      <c r="AC1548" s="40">
        <f>_xll.qlCalendarAdvance(calendar,$AC1547,AA1548,,,trigger)</f>
        <v>50242</v>
      </c>
      <c r="AD1548" s="40">
        <f>_xll.qlInterestRateIndexMaturity($X$21,AC1548,)</f>
        <v>50426</v>
      </c>
      <c r="AE1548" s="43" t="e">
        <f>_xll.qlTenorBasisValue(TenorBasis6M,AC1548,_xll.ohTrigger(trigger,$X$36))</f>
        <v>#NUM!</v>
      </c>
      <c r="AF1548" s="82">
        <f t="shared" si="62"/>
        <v>1.6716039903530096E-2</v>
      </c>
      <c r="AG1548" s="82">
        <f>_xll.qlIndexFixing($X$21,$AB1548,TRUE,_xll.ohTrigger(trigger))</f>
        <v>1.6716039903530096E-2</v>
      </c>
      <c r="AH1548" s="43" t="e">
        <f>_xll.qlIndexFixing($X$6,$AB1548,TRUE,trigger)</f>
        <v>#NUM!</v>
      </c>
      <c r="AI1548" s="45" t="e">
        <f t="shared" si="61"/>
        <v>#NUM!</v>
      </c>
    </row>
    <row r="1549" spans="27:35" x14ac:dyDescent="0.2">
      <c r="AA1549" s="114" t="s">
        <v>87</v>
      </c>
      <c r="AB1549" s="40">
        <f>_xll.qlInterestRateIndexFixingDate($X$21,AC1549)</f>
        <v>50245</v>
      </c>
      <c r="AC1549" s="40">
        <f>_xll.qlCalendarAdvance(calendar,$AC1548,AA1549,,,trigger)</f>
        <v>50249</v>
      </c>
      <c r="AD1549" s="40">
        <f>_xll.qlInterestRateIndexMaturity($X$21,AC1549,)</f>
        <v>50433</v>
      </c>
      <c r="AE1549" s="43" t="e">
        <f>_xll.qlTenorBasisValue(TenorBasis6M,AC1549,_xll.ohTrigger(trigger,$X$36))</f>
        <v>#NUM!</v>
      </c>
      <c r="AF1549" s="82">
        <f t="shared" si="62"/>
        <v>1.6704122053983292E-2</v>
      </c>
      <c r="AG1549" s="82">
        <f>_xll.qlIndexFixing($X$21,$AB1549,TRUE,_xll.ohTrigger(trigger))</f>
        <v>1.6704122053983292E-2</v>
      </c>
      <c r="AH1549" s="43" t="e">
        <f>_xll.qlIndexFixing($X$6,$AB1549,TRUE,trigger)</f>
        <v>#NUM!</v>
      </c>
      <c r="AI1549" s="45" t="e">
        <f t="shared" si="61"/>
        <v>#NUM!</v>
      </c>
    </row>
    <row r="1550" spans="27:35" x14ac:dyDescent="0.2">
      <c r="AA1550" s="114" t="s">
        <v>87</v>
      </c>
      <c r="AB1550" s="40">
        <f>_xll.qlInterestRateIndexFixingDate($X$21,AC1550)</f>
        <v>50252</v>
      </c>
      <c r="AC1550" s="40">
        <f>_xll.qlCalendarAdvance(calendar,$AC1549,AA1550,,,trigger)</f>
        <v>50256</v>
      </c>
      <c r="AD1550" s="40">
        <f>_xll.qlInterestRateIndexMaturity($X$21,AC1550,)</f>
        <v>50440</v>
      </c>
      <c r="AE1550" s="43" t="e">
        <f>_xll.qlTenorBasisValue(TenorBasis6M,AC1550,_xll.ohTrigger(trigger,$X$36))</f>
        <v>#NUM!</v>
      </c>
      <c r="AF1550" s="82">
        <f t="shared" si="62"/>
        <v>1.6692254752656881E-2</v>
      </c>
      <c r="AG1550" s="82">
        <f>_xll.qlIndexFixing($X$21,$AB1550,TRUE,_xll.ohTrigger(trigger))</f>
        <v>1.6692254752656881E-2</v>
      </c>
      <c r="AH1550" s="43" t="e">
        <f>_xll.qlIndexFixing($X$6,$AB1550,TRUE,trigger)</f>
        <v>#NUM!</v>
      </c>
      <c r="AI1550" s="45" t="e">
        <f t="shared" si="61"/>
        <v>#NUM!</v>
      </c>
    </row>
    <row r="1551" spans="27:35" x14ac:dyDescent="0.2">
      <c r="AA1551" s="114" t="s">
        <v>87</v>
      </c>
      <c r="AB1551" s="40">
        <f>_xll.qlInterestRateIndexFixingDate($X$21,AC1551)</f>
        <v>50259</v>
      </c>
      <c r="AC1551" s="40">
        <f>_xll.qlCalendarAdvance(calendar,$AC1550,AA1551,,,trigger)</f>
        <v>50263</v>
      </c>
      <c r="AD1551" s="40">
        <f>_xll.qlInterestRateIndexMaturity($X$21,AC1551,)</f>
        <v>50447</v>
      </c>
      <c r="AE1551" s="43" t="e">
        <f>_xll.qlTenorBasisValue(TenorBasis6M,AC1551,_xll.ohTrigger(trigger,$X$36))</f>
        <v>#NUM!</v>
      </c>
      <c r="AF1551" s="82">
        <f t="shared" si="62"/>
        <v>1.6680437998638983E-2</v>
      </c>
      <c r="AG1551" s="82">
        <f>_xll.qlIndexFixing($X$21,$AB1551,TRUE,_xll.ohTrigger(trigger))</f>
        <v>1.6680437998638983E-2</v>
      </c>
      <c r="AH1551" s="43" t="e">
        <f>_xll.qlIndexFixing($X$6,$AB1551,TRUE,trigger)</f>
        <v>#NUM!</v>
      </c>
      <c r="AI1551" s="45" t="e">
        <f t="shared" si="61"/>
        <v>#NUM!</v>
      </c>
    </row>
    <row r="1552" spans="27:35" x14ac:dyDescent="0.2">
      <c r="AA1552" s="114" t="s">
        <v>87</v>
      </c>
      <c r="AB1552" s="40">
        <f>_xll.qlInterestRateIndexFixingDate($X$21,AC1552)</f>
        <v>50266</v>
      </c>
      <c r="AC1552" s="40">
        <f>_xll.qlCalendarAdvance(calendar,$AC1551,AA1552,,,trigger)</f>
        <v>50270</v>
      </c>
      <c r="AD1552" s="40">
        <f>_xll.qlInterestRateIndexMaturity($X$21,AC1552,)</f>
        <v>50454</v>
      </c>
      <c r="AE1552" s="43" t="e">
        <f>_xll.qlTenorBasisValue(TenorBasis6M,AC1552,_xll.ohTrigger(trigger,$X$36))</f>
        <v>#NUM!</v>
      </c>
      <c r="AF1552" s="82">
        <f t="shared" si="62"/>
        <v>1.6668671791022931E-2</v>
      </c>
      <c r="AG1552" s="82">
        <f>_xll.qlIndexFixing($X$21,$AB1552,TRUE,_xll.ohTrigger(trigger))</f>
        <v>1.6668671791022931E-2</v>
      </c>
      <c r="AH1552" s="43" t="e">
        <f>_xll.qlIndexFixing($X$6,$AB1552,TRUE,trigger)</f>
        <v>#NUM!</v>
      </c>
      <c r="AI1552" s="45" t="e">
        <f t="shared" si="61"/>
        <v>#NUM!</v>
      </c>
    </row>
    <row r="1553" spans="27:35" x14ac:dyDescent="0.2">
      <c r="AA1553" s="114" t="s">
        <v>87</v>
      </c>
      <c r="AB1553" s="40">
        <f>_xll.qlInterestRateIndexFixingDate($X$21,AC1553)</f>
        <v>50273</v>
      </c>
      <c r="AC1553" s="40">
        <f>_xll.qlCalendarAdvance(calendar,$AC1552,AA1553,,,trigger)</f>
        <v>50277</v>
      </c>
      <c r="AD1553" s="40">
        <f>_xll.qlInterestRateIndexMaturity($X$21,AC1553,)</f>
        <v>50461</v>
      </c>
      <c r="AE1553" s="43" t="e">
        <f>_xll.qlTenorBasisValue(TenorBasis6M,AC1553,_xll.ohTrigger(trigger,$X$36))</f>
        <v>#NUM!</v>
      </c>
      <c r="AF1553" s="82">
        <f t="shared" si="62"/>
        <v>1.6656956128904665E-2</v>
      </c>
      <c r="AG1553" s="82">
        <f>_xll.qlIndexFixing($X$21,$AB1553,TRUE,_xll.ohTrigger(trigger))</f>
        <v>1.6656956128904665E-2</v>
      </c>
      <c r="AH1553" s="43" t="e">
        <f>_xll.qlIndexFixing($X$6,$AB1553,TRUE,trigger)</f>
        <v>#NUM!</v>
      </c>
      <c r="AI1553" s="45" t="e">
        <f t="shared" si="61"/>
        <v>#NUM!</v>
      </c>
    </row>
    <row r="1554" spans="27:35" x14ac:dyDescent="0.2">
      <c r="AA1554" s="114" t="s">
        <v>87</v>
      </c>
      <c r="AB1554" s="40">
        <f>_xll.qlInterestRateIndexFixingDate($X$21,AC1554)</f>
        <v>50280</v>
      </c>
      <c r="AC1554" s="40">
        <f>_xll.qlCalendarAdvance(calendar,$AC1553,AA1554,,,trigger)</f>
        <v>50284</v>
      </c>
      <c r="AD1554" s="40">
        <f>_xll.qlInterestRateIndexMaturity($X$21,AC1554,)</f>
        <v>50465</v>
      </c>
      <c r="AE1554" s="43" t="e">
        <f>_xll.qlTenorBasisValue(TenorBasis6M,AC1554,_xll.ohTrigger(trigger,$X$36))</f>
        <v>#NUM!</v>
      </c>
      <c r="AF1554" s="82">
        <f t="shared" si="62"/>
        <v>1.664658796030203E-2</v>
      </c>
      <c r="AG1554" s="82">
        <f>_xll.qlIndexFixing($X$21,$AB1554,TRUE,_xll.ohTrigger(trigger))</f>
        <v>1.664658796030203E-2</v>
      </c>
      <c r="AH1554" s="43" t="e">
        <f>_xll.qlIndexFixing($X$6,$AB1554,TRUE,trigger)</f>
        <v>#NUM!</v>
      </c>
      <c r="AI1554" s="45" t="e">
        <f t="shared" si="61"/>
        <v>#NUM!</v>
      </c>
    </row>
    <row r="1555" spans="27:35" x14ac:dyDescent="0.2">
      <c r="AA1555" s="114" t="s">
        <v>87</v>
      </c>
      <c r="AB1555" s="40">
        <f>_xll.qlInterestRateIndexFixingDate($X$21,AC1555)</f>
        <v>50287</v>
      </c>
      <c r="AC1555" s="40">
        <f>_xll.qlCalendarAdvance(calendar,$AC1554,AA1555,,,trigger)</f>
        <v>50291</v>
      </c>
      <c r="AD1555" s="40">
        <f>_xll.qlInterestRateIndexMaturity($X$21,AC1555,)</f>
        <v>50472</v>
      </c>
      <c r="AE1555" s="43" t="e">
        <f>_xll.qlTenorBasisValue(TenorBasis6M,AC1555,_xll.ohTrigger(trigger,$X$36))</f>
        <v>#NUM!</v>
      </c>
      <c r="AF1555" s="82">
        <f t="shared" si="62"/>
        <v>1.6634964161357225E-2</v>
      </c>
      <c r="AG1555" s="82">
        <f>_xll.qlIndexFixing($X$21,$AB1555,TRUE,_xll.ohTrigger(trigger))</f>
        <v>1.6634964161357225E-2</v>
      </c>
      <c r="AH1555" s="43" t="e">
        <f>_xll.qlIndexFixing($X$6,$AB1555,TRUE,trigger)</f>
        <v>#NUM!</v>
      </c>
      <c r="AI1555" s="45" t="e">
        <f t="shared" si="61"/>
        <v>#NUM!</v>
      </c>
    </row>
    <row r="1556" spans="27:35" x14ac:dyDescent="0.2">
      <c r="AA1556" s="114" t="s">
        <v>87</v>
      </c>
      <c r="AB1556" s="40">
        <f>_xll.qlInterestRateIndexFixingDate($X$21,AC1556)</f>
        <v>50294</v>
      </c>
      <c r="AC1556" s="40">
        <f>_xll.qlCalendarAdvance(calendar,$AC1555,AA1556,,,trigger)</f>
        <v>50298</v>
      </c>
      <c r="AD1556" s="40">
        <f>_xll.qlInterestRateIndexMaturity($X$21,AC1556,)</f>
        <v>50479</v>
      </c>
      <c r="AE1556" s="43" t="e">
        <f>_xll.qlTenorBasisValue(TenorBasis6M,AC1556,_xll.ohTrigger(trigger,$X$36))</f>
        <v>#NUM!</v>
      </c>
      <c r="AF1556" s="82">
        <f t="shared" si="62"/>
        <v>1.6623390897325688E-2</v>
      </c>
      <c r="AG1556" s="82">
        <f>_xll.qlIndexFixing($X$21,$AB1556,TRUE,_xll.ohTrigger(trigger))</f>
        <v>1.6623390897325688E-2</v>
      </c>
      <c r="AH1556" s="43" t="e">
        <f>_xll.qlIndexFixing($X$6,$AB1556,TRUE,trigger)</f>
        <v>#NUM!</v>
      </c>
      <c r="AI1556" s="45" t="e">
        <f t="shared" si="61"/>
        <v>#NUM!</v>
      </c>
    </row>
    <row r="1557" spans="27:35" x14ac:dyDescent="0.2">
      <c r="AA1557" s="114" t="s">
        <v>87</v>
      </c>
      <c r="AB1557" s="40">
        <f>_xll.qlInterestRateIndexFixingDate($X$21,AC1557)</f>
        <v>50301</v>
      </c>
      <c r="AC1557" s="40">
        <f>_xll.qlCalendarAdvance(calendar,$AC1556,AA1557,,,trigger)</f>
        <v>50305</v>
      </c>
      <c r="AD1557" s="40">
        <f>_xll.qlInterestRateIndexMaturity($X$21,AC1557,)</f>
        <v>50486</v>
      </c>
      <c r="AE1557" s="43" t="e">
        <f>_xll.qlTenorBasisValue(TenorBasis6M,AC1557,_xll.ohTrigger(trigger,$X$36))</f>
        <v>#NUM!</v>
      </c>
      <c r="AF1557" s="82">
        <f t="shared" si="62"/>
        <v>1.6611868167332539E-2</v>
      </c>
      <c r="AG1557" s="82">
        <f>_xll.qlIndexFixing($X$21,$AB1557,TRUE,_xll.ohTrigger(trigger))</f>
        <v>1.6611868167332539E-2</v>
      </c>
      <c r="AH1557" s="43" t="e">
        <f>_xll.qlIndexFixing($X$6,$AB1557,TRUE,trigger)</f>
        <v>#NUM!</v>
      </c>
      <c r="AI1557" s="45" t="e">
        <f t="shared" si="61"/>
        <v>#NUM!</v>
      </c>
    </row>
    <row r="1558" spans="27:35" x14ac:dyDescent="0.2">
      <c r="AA1558" s="114" t="s">
        <v>87</v>
      </c>
      <c r="AB1558" s="40">
        <f>_xll.qlInterestRateIndexFixingDate($X$21,AC1558)</f>
        <v>50308</v>
      </c>
      <c r="AC1558" s="40">
        <f>_xll.qlCalendarAdvance(calendar,$AC1557,AA1558,,,trigger)</f>
        <v>50312</v>
      </c>
      <c r="AD1558" s="40">
        <f>_xll.qlInterestRateIndexMaturity($X$21,AC1558,)</f>
        <v>50493</v>
      </c>
      <c r="AE1558" s="43" t="e">
        <f>_xll.qlTenorBasisValue(TenorBasis6M,AC1558,_xll.ohTrigger(trigger,$X$36))</f>
        <v>#NUM!</v>
      </c>
      <c r="AF1558" s="82">
        <f t="shared" si="62"/>
        <v>1.6600395970505555E-2</v>
      </c>
      <c r="AG1558" s="82">
        <f>_xll.qlIndexFixing($X$21,$AB1558,TRUE,_xll.ohTrigger(trigger))</f>
        <v>1.6600395970505555E-2</v>
      </c>
      <c r="AH1558" s="43" t="e">
        <f>_xll.qlIndexFixing($X$6,$AB1558,TRUE,trigger)</f>
        <v>#NUM!</v>
      </c>
      <c r="AI1558" s="45" t="e">
        <f t="shared" si="61"/>
        <v>#NUM!</v>
      </c>
    </row>
    <row r="1559" spans="27:35" x14ac:dyDescent="0.2">
      <c r="AA1559" s="114" t="s">
        <v>87</v>
      </c>
      <c r="AB1559" s="40">
        <f>_xll.qlInterestRateIndexFixingDate($X$21,AC1559)</f>
        <v>50315</v>
      </c>
      <c r="AC1559" s="40">
        <f>_xll.qlCalendarAdvance(calendar,$AC1558,AA1559,,,trigger)</f>
        <v>50319</v>
      </c>
      <c r="AD1559" s="40">
        <f>_xll.qlInterestRateIndexMaturity($X$21,AC1559,)</f>
        <v>50501</v>
      </c>
      <c r="AE1559" s="43" t="e">
        <f>_xll.qlTenorBasisValue(TenorBasis6M,AC1559,_xll.ohTrigger(trigger,$X$36))</f>
        <v>#NUM!</v>
      </c>
      <c r="AF1559" s="82">
        <f t="shared" si="62"/>
        <v>1.6588557109097748E-2</v>
      </c>
      <c r="AG1559" s="82">
        <f>_xll.qlIndexFixing($X$21,$AB1559,TRUE,_xll.ohTrigger(trigger))</f>
        <v>1.6588557109097748E-2</v>
      </c>
      <c r="AH1559" s="43" t="e">
        <f>_xll.qlIndexFixing($X$6,$AB1559,TRUE,trigger)</f>
        <v>#NUM!</v>
      </c>
      <c r="AI1559" s="45" t="e">
        <f t="shared" si="61"/>
        <v>#NUM!</v>
      </c>
    </row>
    <row r="1560" spans="27:35" x14ac:dyDescent="0.2">
      <c r="AA1560" s="114" t="s">
        <v>87</v>
      </c>
      <c r="AB1560" s="40">
        <f>_xll.qlInterestRateIndexFixingDate($X$21,AC1560)</f>
        <v>50322</v>
      </c>
      <c r="AC1560" s="40">
        <f>_xll.qlCalendarAdvance(calendar,$AC1559,AA1560,,,trigger)</f>
        <v>50326</v>
      </c>
      <c r="AD1560" s="40">
        <f>_xll.qlInterestRateIndexMaturity($X$21,AC1560,)</f>
        <v>50508</v>
      </c>
      <c r="AE1560" s="43" t="e">
        <f>_xll.qlTenorBasisValue(TenorBasis6M,AC1560,_xll.ohTrigger(trigger,$X$36))</f>
        <v>#NUM!</v>
      </c>
      <c r="AF1560" s="82">
        <f t="shared" si="62"/>
        <v>1.6577189063821631E-2</v>
      </c>
      <c r="AG1560" s="82">
        <f>_xll.qlIndexFixing($X$21,$AB1560,TRUE,_xll.ohTrigger(trigger))</f>
        <v>1.6577189063821631E-2</v>
      </c>
      <c r="AH1560" s="43" t="e">
        <f>_xll.qlIndexFixing($X$6,$AB1560,TRUE,trigger)</f>
        <v>#NUM!</v>
      </c>
      <c r="AI1560" s="45" t="e">
        <f t="shared" si="61"/>
        <v>#NUM!</v>
      </c>
    </row>
    <row r="1561" spans="27:35" x14ac:dyDescent="0.2">
      <c r="AA1561" s="114" t="s">
        <v>87</v>
      </c>
      <c r="AB1561" s="40">
        <f>_xll.qlInterestRateIndexFixingDate($X$21,AC1561)</f>
        <v>50329</v>
      </c>
      <c r="AC1561" s="40">
        <f>_xll.qlCalendarAdvance(calendar,$AC1560,AA1561,,,trigger)</f>
        <v>50333</v>
      </c>
      <c r="AD1561" s="40">
        <f>_xll.qlInterestRateIndexMaturity($X$21,AC1561,)</f>
        <v>50515</v>
      </c>
      <c r="AE1561" s="43" t="e">
        <f>_xll.qlTenorBasisValue(TenorBasis6M,AC1561,_xll.ohTrigger(trigger,$X$36))</f>
        <v>#NUM!</v>
      </c>
      <c r="AF1561" s="82">
        <f t="shared" si="62"/>
        <v>1.6565871551736774E-2</v>
      </c>
      <c r="AG1561" s="82">
        <f>_xll.qlIndexFixing($X$21,$AB1561,TRUE,_xll.ohTrigger(trigger))</f>
        <v>1.6565871551736774E-2</v>
      </c>
      <c r="AH1561" s="43" t="e">
        <f>_xll.qlIndexFixing($X$6,$AB1561,TRUE,trigger)</f>
        <v>#NUM!</v>
      </c>
      <c r="AI1561" s="45" t="e">
        <f t="shared" si="61"/>
        <v>#NUM!</v>
      </c>
    </row>
    <row r="1562" spans="27:35" x14ac:dyDescent="0.2">
      <c r="AA1562" s="114" t="s">
        <v>87</v>
      </c>
      <c r="AB1562" s="40">
        <f>_xll.qlInterestRateIndexFixingDate($X$21,AC1562)</f>
        <v>50336</v>
      </c>
      <c r="AC1562" s="40">
        <f>_xll.qlCalendarAdvance(calendar,$AC1561,AA1562,,,trigger)</f>
        <v>50340</v>
      </c>
      <c r="AD1562" s="40">
        <f>_xll.qlInterestRateIndexMaturity($X$21,AC1562,)</f>
        <v>50522</v>
      </c>
      <c r="AE1562" s="43" t="e">
        <f>_xll.qlTenorBasisValue(TenorBasis6M,AC1562,_xll.ohTrigger(trigger,$X$36))</f>
        <v>#NUM!</v>
      </c>
      <c r="AF1562" s="82">
        <f t="shared" si="62"/>
        <v>1.6554604571983642E-2</v>
      </c>
      <c r="AG1562" s="82">
        <f>_xll.qlIndexFixing($X$21,$AB1562,TRUE,_xll.ohTrigger(trigger))</f>
        <v>1.6554604571983642E-2</v>
      </c>
      <c r="AH1562" s="43" t="e">
        <f>_xll.qlIndexFixing($X$6,$AB1562,TRUE,trigger)</f>
        <v>#NUM!</v>
      </c>
      <c r="AI1562" s="45" t="e">
        <f t="shared" si="61"/>
        <v>#NUM!</v>
      </c>
    </row>
    <row r="1563" spans="27:35" x14ac:dyDescent="0.2">
      <c r="AA1563" s="114" t="s">
        <v>87</v>
      </c>
      <c r="AB1563" s="40">
        <f>_xll.qlInterestRateIndexFixingDate($X$21,AC1563)</f>
        <v>50343</v>
      </c>
      <c r="AC1563" s="40">
        <f>_xll.qlCalendarAdvance(calendar,$AC1562,AA1563,,,trigger)</f>
        <v>50347</v>
      </c>
      <c r="AD1563" s="40">
        <f>_xll.qlInterestRateIndexMaturity($X$21,AC1563,)</f>
        <v>50528</v>
      </c>
      <c r="AE1563" s="43" t="e">
        <f>_xll.qlTenorBasisValue(TenorBasis6M,AC1563,_xll.ohTrigger(trigger,$X$36))</f>
        <v>#NUM!</v>
      </c>
      <c r="AF1563" s="82">
        <f t="shared" si="62"/>
        <v>1.6543792953704159E-2</v>
      </c>
      <c r="AG1563" s="82">
        <f>_xll.qlIndexFixing($X$21,$AB1563,TRUE,_xll.ohTrigger(trigger))</f>
        <v>1.6543792953704159E-2</v>
      </c>
      <c r="AH1563" s="43" t="e">
        <f>_xll.qlIndexFixing($X$6,$AB1563,TRUE,trigger)</f>
        <v>#NUM!</v>
      </c>
      <c r="AI1563" s="45" t="e">
        <f t="shared" si="61"/>
        <v>#NUM!</v>
      </c>
    </row>
    <row r="1564" spans="27:35" x14ac:dyDescent="0.2">
      <c r="AA1564" s="114" t="s">
        <v>87</v>
      </c>
      <c r="AB1564" s="40">
        <f>_xll.qlInterestRateIndexFixingDate($X$21,AC1564)</f>
        <v>50350</v>
      </c>
      <c r="AC1564" s="40">
        <f>_xll.qlCalendarAdvance(calendar,$AC1563,AA1564,,,trigger)</f>
        <v>50354</v>
      </c>
      <c r="AD1564" s="40">
        <f>_xll.qlInterestRateIndexMaturity($X$21,AC1564,)</f>
        <v>50535</v>
      </c>
      <c r="AE1564" s="43" t="e">
        <f>_xll.qlTenorBasisValue(TenorBasis6M,AC1564,_xll.ohTrigger(trigger,$X$36))</f>
        <v>#NUM!</v>
      </c>
      <c r="AF1564" s="82">
        <f t="shared" si="62"/>
        <v>1.6532623937824481E-2</v>
      </c>
      <c r="AG1564" s="82">
        <f>_xll.qlIndexFixing($X$21,$AB1564,TRUE,_xll.ohTrigger(trigger))</f>
        <v>1.6532623937824481E-2</v>
      </c>
      <c r="AH1564" s="43" t="e">
        <f>_xll.qlIndexFixing($X$6,$AB1564,TRUE,trigger)</f>
        <v>#NUM!</v>
      </c>
      <c r="AI1564" s="45" t="e">
        <f t="shared" si="61"/>
        <v>#NUM!</v>
      </c>
    </row>
    <row r="1565" spans="27:35" x14ac:dyDescent="0.2">
      <c r="AA1565" s="114" t="s">
        <v>87</v>
      </c>
      <c r="AB1565" s="40">
        <f>_xll.qlInterestRateIndexFixingDate($X$21,AC1565)</f>
        <v>50357</v>
      </c>
      <c r="AC1565" s="40">
        <f>_xll.qlCalendarAdvance(calendar,$AC1564,AA1565,,,trigger)</f>
        <v>50361</v>
      </c>
      <c r="AD1565" s="40">
        <f>_xll.qlInterestRateIndexMaturity($X$21,AC1565,)</f>
        <v>50542</v>
      </c>
      <c r="AE1565" s="43" t="e">
        <f>_xll.qlTenorBasisValue(TenorBasis6M,AC1565,_xll.ohTrigger(trigger,$X$36))</f>
        <v>#NUM!</v>
      </c>
      <c r="AF1565" s="82">
        <f t="shared" si="62"/>
        <v>1.6521505449128567E-2</v>
      </c>
      <c r="AG1565" s="82">
        <f>_xll.qlIndexFixing($X$21,$AB1565,TRUE,_xll.ohTrigger(trigger))</f>
        <v>1.6521505449128567E-2</v>
      </c>
      <c r="AH1565" s="43" t="e">
        <f>_xll.qlIndexFixing($X$6,$AB1565,TRUE,trigger)</f>
        <v>#NUM!</v>
      </c>
      <c r="AI1565" s="45" t="e">
        <f t="shared" si="61"/>
        <v>#NUM!</v>
      </c>
    </row>
    <row r="1566" spans="27:35" x14ac:dyDescent="0.2">
      <c r="AA1566" s="114" t="s">
        <v>87</v>
      </c>
      <c r="AB1566" s="40">
        <f>_xll.qlInterestRateIndexFixingDate($X$21,AC1566)</f>
        <v>50364</v>
      </c>
      <c r="AC1566" s="40">
        <f>_xll.qlCalendarAdvance(calendar,$AC1565,AA1566,,,trigger)</f>
        <v>50368</v>
      </c>
      <c r="AD1566" s="40">
        <f>_xll.qlInterestRateIndexMaturity($X$21,AC1566,)</f>
        <v>50549</v>
      </c>
      <c r="AE1566" s="43" t="e">
        <f>_xll.qlTenorBasisValue(TenorBasis6M,AC1566,_xll.ohTrigger(trigger,$X$36))</f>
        <v>#NUM!</v>
      </c>
      <c r="AF1566" s="82">
        <f t="shared" si="62"/>
        <v>1.6510437486775099E-2</v>
      </c>
      <c r="AG1566" s="82">
        <f>_xll.qlIndexFixing($X$21,$AB1566,TRUE,_xll.ohTrigger(trigger))</f>
        <v>1.6510437486775099E-2</v>
      </c>
      <c r="AH1566" s="43" t="e">
        <f>_xll.qlIndexFixing($X$6,$AB1566,TRUE,trigger)</f>
        <v>#NUM!</v>
      </c>
      <c r="AI1566" s="45" t="e">
        <f t="shared" si="61"/>
        <v>#NUM!</v>
      </c>
    </row>
    <row r="1567" spans="27:35" x14ac:dyDescent="0.2">
      <c r="AA1567" s="114" t="s">
        <v>87</v>
      </c>
      <c r="AB1567" s="40">
        <f>_xll.qlInterestRateIndexFixingDate($X$21,AC1567)</f>
        <v>50371</v>
      </c>
      <c r="AC1567" s="40">
        <f>_xll.qlCalendarAdvance(calendar,$AC1566,AA1567,,,trigger)</f>
        <v>50375</v>
      </c>
      <c r="AD1567" s="40">
        <f>_xll.qlInterestRateIndexMaturity($X$21,AC1567,)</f>
        <v>50557</v>
      </c>
      <c r="AE1567" s="43" t="e">
        <f>_xll.qlTenorBasisValue(TenorBasis6M,AC1567,_xll.ohTrigger(trigger,$X$36))</f>
        <v>#NUM!</v>
      </c>
      <c r="AF1567" s="82">
        <f t="shared" si="62"/>
        <v>1.6499027628375511E-2</v>
      </c>
      <c r="AG1567" s="82">
        <f>_xll.qlIndexFixing($X$21,$AB1567,TRUE,_xll.ohTrigger(trigger))</f>
        <v>1.6499027628375511E-2</v>
      </c>
      <c r="AH1567" s="43" t="e">
        <f>_xll.qlIndexFixing($X$6,$AB1567,TRUE,trigger)</f>
        <v>#NUM!</v>
      </c>
      <c r="AI1567" s="45" t="e">
        <f t="shared" si="61"/>
        <v>#NUM!</v>
      </c>
    </row>
    <row r="1568" spans="27:35" x14ac:dyDescent="0.2">
      <c r="AA1568" s="114" t="s">
        <v>87</v>
      </c>
      <c r="AB1568" s="40">
        <f>_xll.qlInterestRateIndexFixingDate($X$21,AC1568)</f>
        <v>50378</v>
      </c>
      <c r="AC1568" s="40">
        <f>_xll.qlCalendarAdvance(calendar,$AC1567,AA1568,,,trigger)</f>
        <v>50382</v>
      </c>
      <c r="AD1568" s="40">
        <f>_xll.qlInterestRateIndexMaturity($X$21,AC1568,)</f>
        <v>50564</v>
      </c>
      <c r="AE1568" s="43" t="e">
        <f>_xll.qlTenorBasisValue(TenorBasis6M,AC1568,_xll.ohTrigger(trigger,$X$36))</f>
        <v>#NUM!</v>
      </c>
      <c r="AF1568" s="82">
        <f t="shared" si="62"/>
        <v>1.648806382477733E-2</v>
      </c>
      <c r="AG1568" s="82">
        <f>_xll.qlIndexFixing($X$21,$AB1568,TRUE,_xll.ohTrigger(trigger))</f>
        <v>1.648806382477733E-2</v>
      </c>
      <c r="AH1568" s="43" t="e">
        <f>_xll.qlIndexFixing($X$6,$AB1568,TRUE,trigger)</f>
        <v>#NUM!</v>
      </c>
      <c r="AI1568" s="45" t="e">
        <f t="shared" si="61"/>
        <v>#NUM!</v>
      </c>
    </row>
    <row r="1569" spans="27:35" x14ac:dyDescent="0.2">
      <c r="AA1569" s="114" t="s">
        <v>87</v>
      </c>
      <c r="AB1569" s="40">
        <f>_xll.qlInterestRateIndexFixingDate($X$21,AC1569)</f>
        <v>50385</v>
      </c>
      <c r="AC1569" s="40">
        <f>_xll.qlCalendarAdvance(calendar,$AC1568,AA1569,,,trigger)</f>
        <v>50389</v>
      </c>
      <c r="AD1569" s="40">
        <f>_xll.qlInterestRateIndexMaturity($X$21,AC1569,)</f>
        <v>50571</v>
      </c>
      <c r="AE1569" s="43" t="e">
        <f>_xll.qlTenorBasisValue(TenorBasis6M,AC1569,_xll.ohTrigger(trigger,$X$36))</f>
        <v>#NUM!</v>
      </c>
      <c r="AF1569" s="82">
        <f t="shared" si="62"/>
        <v>1.6477150547601314E-2</v>
      </c>
      <c r="AG1569" s="82">
        <f>_xll.qlIndexFixing($X$21,$AB1569,TRUE,_xll.ohTrigger(trigger))</f>
        <v>1.6477150547601314E-2</v>
      </c>
      <c r="AH1569" s="43" t="e">
        <f>_xll.qlIndexFixing($X$6,$AB1569,TRUE,trigger)</f>
        <v>#NUM!</v>
      </c>
      <c r="AI1569" s="45" t="e">
        <f t="shared" si="61"/>
        <v>#NUM!</v>
      </c>
    </row>
    <row r="1570" spans="27:35" x14ac:dyDescent="0.2">
      <c r="AA1570" s="114" t="s">
        <v>87</v>
      </c>
      <c r="AB1570" s="40">
        <f>_xll.qlInterestRateIndexFixingDate($X$21,AC1570)</f>
        <v>50392</v>
      </c>
      <c r="AC1570" s="40">
        <f>_xll.qlCalendarAdvance(calendar,$AC1569,AA1570,,,trigger)</f>
        <v>50396</v>
      </c>
      <c r="AD1570" s="40">
        <f>_xll.qlInterestRateIndexMaturity($X$21,AC1570,)</f>
        <v>50578</v>
      </c>
      <c r="AE1570" s="43" t="e">
        <f>_xll.qlTenorBasisValue(TenorBasis6M,AC1570,_xll.ohTrigger(trigger,$X$36))</f>
        <v>#NUM!</v>
      </c>
      <c r="AF1570" s="82">
        <f t="shared" si="62"/>
        <v>1.6466287796019555E-2</v>
      </c>
      <c r="AG1570" s="82">
        <f>_xll.qlIndexFixing($X$21,$AB1570,TRUE,_xll.ohTrigger(trigger))</f>
        <v>1.6466287796019555E-2</v>
      </c>
      <c r="AH1570" s="43" t="e">
        <f>_xll.qlIndexFixing($X$6,$AB1570,TRUE,trigger)</f>
        <v>#NUM!</v>
      </c>
      <c r="AI1570" s="45" t="e">
        <f t="shared" si="61"/>
        <v>#NUM!</v>
      </c>
    </row>
    <row r="1571" spans="27:35" x14ac:dyDescent="0.2">
      <c r="AA1571" s="114" t="s">
        <v>87</v>
      </c>
      <c r="AB1571" s="40">
        <f>_xll.qlInterestRateIndexFixingDate($X$21,AC1571)</f>
        <v>50398</v>
      </c>
      <c r="AC1571" s="40">
        <f>_xll.qlCalendarAdvance(calendar,$AC1570,AA1571,,,trigger)</f>
        <v>50403</v>
      </c>
      <c r="AD1571" s="40">
        <f>_xll.qlInterestRateIndexMaturity($X$21,AC1571,)</f>
        <v>50585</v>
      </c>
      <c r="AE1571" s="43" t="e">
        <f>_xll.qlTenorBasisValue(TenorBasis6M,AC1571,_xll.ohTrigger(trigger,$X$36))</f>
        <v>#NUM!</v>
      </c>
      <c r="AF1571" s="82">
        <f t="shared" si="62"/>
        <v>1.645547556920722E-2</v>
      </c>
      <c r="AG1571" s="82">
        <f>_xll.qlIndexFixing($X$21,$AB1571,TRUE,_xll.ohTrigger(trigger))</f>
        <v>1.645547556920722E-2</v>
      </c>
      <c r="AH1571" s="43" t="e">
        <f>_xll.qlIndexFixing($X$6,$AB1571,TRUE,trigger)</f>
        <v>#NUM!</v>
      </c>
      <c r="AI1571" s="45" t="e">
        <f t="shared" si="61"/>
        <v>#NUM!</v>
      </c>
    </row>
    <row r="1572" spans="27:35" x14ac:dyDescent="0.2">
      <c r="AA1572" s="114" t="s">
        <v>87</v>
      </c>
      <c r="AB1572" s="40">
        <f>_xll.qlInterestRateIndexFixingDate($X$21,AC1572)</f>
        <v>50405</v>
      </c>
      <c r="AC1572" s="40">
        <f>_xll.qlCalendarAdvance(calendar,$AC1571,AA1572,,,trigger)</f>
        <v>50410</v>
      </c>
      <c r="AD1572" s="40">
        <f>_xll.qlInterestRateIndexMaturity($X$21,AC1572,)</f>
        <v>50591</v>
      </c>
      <c r="AE1572" s="43" t="e">
        <f>_xll.qlTenorBasisValue(TenorBasis6M,AC1572,_xll.ohTrigger(trigger,$X$36))</f>
        <v>#NUM!</v>
      </c>
      <c r="AF1572" s="82">
        <f t="shared" si="62"/>
        <v>1.6445090719328634E-2</v>
      </c>
      <c r="AG1572" s="82">
        <f>_xll.qlIndexFixing($X$21,$AB1572,TRUE,_xll.ohTrigger(trigger))</f>
        <v>1.6445090719328634E-2</v>
      </c>
      <c r="AH1572" s="43" t="e">
        <f>_xll.qlIndexFixing($X$6,$AB1572,TRUE,trigger)</f>
        <v>#NUM!</v>
      </c>
      <c r="AI1572" s="45" t="e">
        <f t="shared" si="61"/>
        <v>#NUM!</v>
      </c>
    </row>
    <row r="1573" spans="27:35" x14ac:dyDescent="0.2">
      <c r="AA1573" s="114" t="s">
        <v>87</v>
      </c>
      <c r="AB1573" s="40">
        <f>_xll.qlInterestRateIndexFixingDate($X$21,AC1573)</f>
        <v>50413</v>
      </c>
      <c r="AC1573" s="40">
        <f>_xll.qlCalendarAdvance(calendar,$AC1572,AA1573,,,trigger)</f>
        <v>50417</v>
      </c>
      <c r="AD1573" s="40">
        <f>_xll.qlInterestRateIndexMaturity($X$21,AC1573,)</f>
        <v>50598</v>
      </c>
      <c r="AE1573" s="43" t="e">
        <f>_xll.qlTenorBasisValue(TenorBasis6M,AC1573,_xll.ohTrigger(trigger,$X$36))</f>
        <v>#NUM!</v>
      </c>
      <c r="AF1573" s="82">
        <f t="shared" si="62"/>
        <v>1.6434376418189511E-2</v>
      </c>
      <c r="AG1573" s="82">
        <f>_xll.qlIndexFixing($X$21,$AB1573,TRUE,_xll.ohTrigger(trigger))</f>
        <v>1.6434376418189511E-2</v>
      </c>
      <c r="AH1573" s="43" t="e">
        <f>_xll.qlIndexFixing($X$6,$AB1573,TRUE,trigger)</f>
        <v>#NUM!</v>
      </c>
      <c r="AI1573" s="45" t="e">
        <f t="shared" si="61"/>
        <v>#NUM!</v>
      </c>
    </row>
    <row r="1574" spans="27:35" x14ac:dyDescent="0.2">
      <c r="AA1574" s="114" t="s">
        <v>87</v>
      </c>
      <c r="AB1574" s="40">
        <f>_xll.qlInterestRateIndexFixingDate($X$21,AC1574)</f>
        <v>50420</v>
      </c>
      <c r="AC1574" s="40">
        <f>_xll.qlCalendarAdvance(calendar,$AC1573,AA1574,,,trigger)</f>
        <v>50424</v>
      </c>
      <c r="AD1574" s="40">
        <f>_xll.qlInterestRateIndexMaturity($X$21,AC1574,)</f>
        <v>50605</v>
      </c>
      <c r="AE1574" s="43" t="e">
        <f>_xll.qlTenorBasisValue(TenorBasis6M,AC1574,_xll.ohTrigger(trigger,$X$36))</f>
        <v>#NUM!</v>
      </c>
      <c r="AF1574" s="82">
        <f t="shared" si="62"/>
        <v>1.6423712636813349E-2</v>
      </c>
      <c r="AG1574" s="82">
        <f>_xll.qlIndexFixing($X$21,$AB1574,TRUE,_xll.ohTrigger(trigger))</f>
        <v>1.6423712636813349E-2</v>
      </c>
      <c r="AH1574" s="43" t="e">
        <f>_xll.qlIndexFixing($X$6,$AB1574,TRUE,trigger)</f>
        <v>#NUM!</v>
      </c>
      <c r="AI1574" s="45" t="e">
        <f t="shared" si="61"/>
        <v>#NUM!</v>
      </c>
    </row>
    <row r="1575" spans="27:35" x14ac:dyDescent="0.2">
      <c r="AA1575" s="114" t="s">
        <v>87</v>
      </c>
      <c r="AB1575" s="40">
        <f>_xll.qlInterestRateIndexFixingDate($X$21,AC1575)</f>
        <v>50427</v>
      </c>
      <c r="AC1575" s="40">
        <f>_xll.qlCalendarAdvance(calendar,$AC1574,AA1575,,,trigger)</f>
        <v>50431</v>
      </c>
      <c r="AD1575" s="40">
        <f>_xll.qlInterestRateIndexMaturity($X$21,AC1575,)</f>
        <v>50612</v>
      </c>
      <c r="AE1575" s="43" t="e">
        <f>_xll.qlTenorBasisValue(TenorBasis6M,AC1575,_xll.ohTrigger(trigger,$X$36))</f>
        <v>#NUM!</v>
      </c>
      <c r="AF1575" s="82">
        <f t="shared" si="62"/>
        <v>1.6413099374396369E-2</v>
      </c>
      <c r="AG1575" s="82">
        <f>_xll.qlIndexFixing($X$21,$AB1575,TRUE,_xll.ohTrigger(trigger))</f>
        <v>1.6413099374396369E-2</v>
      </c>
      <c r="AH1575" s="43" t="e">
        <f>_xll.qlIndexFixing($X$6,$AB1575,TRUE,trigger)</f>
        <v>#NUM!</v>
      </c>
      <c r="AI1575" s="45" t="e">
        <f t="shared" si="61"/>
        <v>#NUM!</v>
      </c>
    </row>
    <row r="1576" spans="27:35" x14ac:dyDescent="0.2">
      <c r="AA1576" s="114" t="s">
        <v>87</v>
      </c>
      <c r="AB1576" s="40">
        <f>_xll.qlInterestRateIndexFixingDate($X$21,AC1576)</f>
        <v>50434</v>
      </c>
      <c r="AC1576" s="40">
        <f>_xll.qlCalendarAdvance(calendar,$AC1575,AA1576,,,trigger)</f>
        <v>50438</v>
      </c>
      <c r="AD1576" s="40">
        <f>_xll.qlInterestRateIndexMaturity($X$21,AC1576,)</f>
        <v>50619</v>
      </c>
      <c r="AE1576" s="43" t="e">
        <f>_xll.qlTenorBasisValue(TenorBasis6M,AC1576,_xll.ohTrigger(trigger,$X$36))</f>
        <v>#NUM!</v>
      </c>
      <c r="AF1576" s="82">
        <f t="shared" si="62"/>
        <v>1.6402536630135234E-2</v>
      </c>
      <c r="AG1576" s="82">
        <f>_xll.qlIndexFixing($X$21,$AB1576,TRUE,_xll.ohTrigger(trigger))</f>
        <v>1.6402536630135234E-2</v>
      </c>
      <c r="AH1576" s="43" t="e">
        <f>_xll.qlIndexFixing($X$6,$AB1576,TRUE,trigger)</f>
        <v>#NUM!</v>
      </c>
      <c r="AI1576" s="45" t="e">
        <f t="shared" si="61"/>
        <v>#NUM!</v>
      </c>
    </row>
    <row r="1577" spans="27:35" x14ac:dyDescent="0.2">
      <c r="AA1577" s="114" t="s">
        <v>87</v>
      </c>
      <c r="AB1577" s="40">
        <f>_xll.qlInterestRateIndexFixingDate($X$21,AC1577)</f>
        <v>50441</v>
      </c>
      <c r="AC1577" s="40">
        <f>_xll.qlCalendarAdvance(calendar,$AC1576,AA1577,,,trigger)</f>
        <v>50445</v>
      </c>
      <c r="AD1577" s="40">
        <f>_xll.qlInterestRateIndexMaturity($X$21,AC1577,)</f>
        <v>50626</v>
      </c>
      <c r="AE1577" s="43" t="e">
        <f>_xll.qlTenorBasisValue(TenorBasis6M,AC1577,_xll.ohTrigger(trigger,$X$36))</f>
        <v>#NUM!</v>
      </c>
      <c r="AF1577" s="82">
        <f t="shared" si="62"/>
        <v>1.6392024403233237E-2</v>
      </c>
      <c r="AG1577" s="82">
        <f>_xll.qlIndexFixing($X$21,$AB1577,TRUE,_xll.ohTrigger(trigger))</f>
        <v>1.6392024403233237E-2</v>
      </c>
      <c r="AH1577" s="43" t="e">
        <f>_xll.qlIndexFixing($X$6,$AB1577,TRUE,trigger)</f>
        <v>#NUM!</v>
      </c>
      <c r="AI1577" s="45" t="e">
        <f t="shared" si="61"/>
        <v>#NUM!</v>
      </c>
    </row>
    <row r="1578" spans="27:35" x14ac:dyDescent="0.2">
      <c r="AA1578" s="114" t="s">
        <v>87</v>
      </c>
      <c r="AB1578" s="40">
        <f>_xll.qlInterestRateIndexFixingDate($X$21,AC1578)</f>
        <v>50448</v>
      </c>
      <c r="AC1578" s="40">
        <f>_xll.qlCalendarAdvance(calendar,$AC1577,AA1578,,,trigger)</f>
        <v>50452</v>
      </c>
      <c r="AD1578" s="40">
        <f>_xll.qlInterestRateIndexMaturity($X$21,AC1578,)</f>
        <v>50633</v>
      </c>
      <c r="AE1578" s="43" t="e">
        <f>_xll.qlTenorBasisValue(TenorBasis6M,AC1578,_xll.ohTrigger(trigger,$X$36))</f>
        <v>#NUM!</v>
      </c>
      <c r="AF1578" s="82">
        <f t="shared" si="62"/>
        <v>1.6381562692896312E-2</v>
      </c>
      <c r="AG1578" s="82">
        <f>_xll.qlIndexFixing($X$21,$AB1578,TRUE,_xll.ohTrigger(trigger))</f>
        <v>1.6381562692896312E-2</v>
      </c>
      <c r="AH1578" s="43" t="e">
        <f>_xll.qlIndexFixing($X$6,$AB1578,TRUE,trigger)</f>
        <v>#NUM!</v>
      </c>
      <c r="AI1578" s="45" t="e">
        <f t="shared" ref="AI1578:AI1641" si="63">(AG1578-AH1578)*10000</f>
        <v>#NUM!</v>
      </c>
    </row>
    <row r="1579" spans="27:35" x14ac:dyDescent="0.2">
      <c r="AA1579" s="114" t="s">
        <v>87</v>
      </c>
      <c r="AB1579" s="40">
        <f>_xll.qlInterestRateIndexFixingDate($X$21,AC1579)</f>
        <v>50455</v>
      </c>
      <c r="AC1579" s="40">
        <f>_xll.qlCalendarAdvance(calendar,$AC1578,AA1579,,,trigger)</f>
        <v>50459</v>
      </c>
      <c r="AD1579" s="40">
        <f>_xll.qlInterestRateIndexMaturity($X$21,AC1579,)</f>
        <v>50640</v>
      </c>
      <c r="AE1579" s="43" t="e">
        <f>_xll.qlTenorBasisValue(TenorBasis6M,AC1579,_xll.ohTrigger(trigger,$X$36))</f>
        <v>#NUM!</v>
      </c>
      <c r="AF1579" s="82">
        <f t="shared" si="62"/>
        <v>1.6371151498334378E-2</v>
      </c>
      <c r="AG1579" s="82">
        <f>_xll.qlIndexFixing($X$21,$AB1579,TRUE,_xll.ohTrigger(trigger))</f>
        <v>1.6371151498334378E-2</v>
      </c>
      <c r="AH1579" s="43" t="e">
        <f>_xll.qlIndexFixing($X$6,$AB1579,TRUE,trigger)</f>
        <v>#NUM!</v>
      </c>
      <c r="AI1579" s="45" t="e">
        <f t="shared" si="63"/>
        <v>#NUM!</v>
      </c>
    </row>
    <row r="1580" spans="27:35" x14ac:dyDescent="0.2">
      <c r="AA1580" s="114" t="s">
        <v>87</v>
      </c>
      <c r="AB1580" s="40">
        <f>_xll.qlInterestRateIndexFixingDate($X$21,AC1580)</f>
        <v>50462</v>
      </c>
      <c r="AC1580" s="40">
        <f>_xll.qlCalendarAdvance(calendar,$AC1579,AA1580,,,trigger)</f>
        <v>50466</v>
      </c>
      <c r="AD1580" s="40">
        <f>_xll.qlInterestRateIndexMaturity($X$21,AC1580,)</f>
        <v>50650</v>
      </c>
      <c r="AE1580" s="43" t="e">
        <f>_xll.qlTenorBasisValue(TenorBasis6M,AC1580,_xll.ohTrigger(trigger,$X$36))</f>
        <v>#NUM!</v>
      </c>
      <c r="AF1580" s="82">
        <f t="shared" si="62"/>
        <v>1.6359736255486427E-2</v>
      </c>
      <c r="AG1580" s="82">
        <f>_xll.qlIndexFixing($X$21,$AB1580,TRUE,_xll.ohTrigger(trigger))</f>
        <v>1.6359736255486427E-2</v>
      </c>
      <c r="AH1580" s="43" t="e">
        <f>_xll.qlIndexFixing($X$6,$AB1580,TRUE,trigger)</f>
        <v>#NUM!</v>
      </c>
      <c r="AI1580" s="45" t="e">
        <f t="shared" si="63"/>
        <v>#NUM!</v>
      </c>
    </row>
    <row r="1581" spans="27:35" x14ac:dyDescent="0.2">
      <c r="AA1581" s="114" t="s">
        <v>87</v>
      </c>
      <c r="AB1581" s="40">
        <f>_xll.qlInterestRateIndexFixingDate($X$21,AC1581)</f>
        <v>50469</v>
      </c>
      <c r="AC1581" s="40">
        <f>_xll.qlCalendarAdvance(calendar,$AC1580,AA1581,,,trigger)</f>
        <v>50473</v>
      </c>
      <c r="AD1581" s="40">
        <f>_xll.qlInterestRateIndexMaturity($X$21,AC1581,)</f>
        <v>50657</v>
      </c>
      <c r="AE1581" s="43" t="e">
        <f>_xll.qlTenorBasisValue(TenorBasis6M,AC1581,_xll.ohTrigger(trigger,$X$36))</f>
        <v>#NUM!</v>
      </c>
      <c r="AF1581" s="82">
        <f t="shared" si="62"/>
        <v>1.6349435516310452E-2</v>
      </c>
      <c r="AG1581" s="82">
        <f>_xll.qlIndexFixing($X$21,$AB1581,TRUE,_xll.ohTrigger(trigger))</f>
        <v>1.6349435516310452E-2</v>
      </c>
      <c r="AH1581" s="43" t="e">
        <f>_xll.qlIndexFixing($X$6,$AB1581,TRUE,trigger)</f>
        <v>#NUM!</v>
      </c>
      <c r="AI1581" s="45" t="e">
        <f t="shared" si="63"/>
        <v>#NUM!</v>
      </c>
    </row>
    <row r="1582" spans="27:35" x14ac:dyDescent="0.2">
      <c r="AA1582" s="114" t="s">
        <v>87</v>
      </c>
      <c r="AB1582" s="40">
        <f>_xll.qlInterestRateIndexFixingDate($X$21,AC1582)</f>
        <v>50476</v>
      </c>
      <c r="AC1582" s="40">
        <f>_xll.qlCalendarAdvance(calendar,$AC1581,AA1582,,,trigger)</f>
        <v>50480</v>
      </c>
      <c r="AD1582" s="40">
        <f>_xll.qlInterestRateIndexMaturity($X$21,AC1582,)</f>
        <v>50664</v>
      </c>
      <c r="AE1582" s="43" t="e">
        <f>_xll.qlTenorBasisValue(TenorBasis6M,AC1582,_xll.ohTrigger(trigger,$X$36))</f>
        <v>#NUM!</v>
      </c>
      <c r="AF1582" s="82">
        <f t="shared" si="62"/>
        <v>1.6339185298123171E-2</v>
      </c>
      <c r="AG1582" s="82">
        <f>_xll.qlIndexFixing($X$21,$AB1582,TRUE,_xll.ohTrigger(trigger))</f>
        <v>1.6339185298123171E-2</v>
      </c>
      <c r="AH1582" s="43" t="e">
        <f>_xll.qlIndexFixing($X$6,$AB1582,TRUE,trigger)</f>
        <v>#NUM!</v>
      </c>
      <c r="AI1582" s="45" t="e">
        <f t="shared" si="63"/>
        <v>#NUM!</v>
      </c>
    </row>
    <row r="1583" spans="27:35" x14ac:dyDescent="0.2">
      <c r="AA1583" s="114" t="s">
        <v>87</v>
      </c>
      <c r="AB1583" s="40">
        <f>_xll.qlInterestRateIndexFixingDate($X$21,AC1583)</f>
        <v>50483</v>
      </c>
      <c r="AC1583" s="40">
        <f>_xll.qlCalendarAdvance(calendar,$AC1582,AA1583,,,trigger)</f>
        <v>50487</v>
      </c>
      <c r="AD1583" s="40">
        <f>_xll.qlInterestRateIndexMaturity($X$21,AC1583,)</f>
        <v>50671</v>
      </c>
      <c r="AE1583" s="43" t="e">
        <f>_xll.qlTenorBasisValue(TenorBasis6M,AC1583,_xll.ohTrigger(trigger,$X$36))</f>
        <v>#NUM!</v>
      </c>
      <c r="AF1583" s="82">
        <f t="shared" si="62"/>
        <v>1.6328985600138696E-2</v>
      </c>
      <c r="AG1583" s="82">
        <f>_xll.qlIndexFixing($X$21,$AB1583,TRUE,_xll.ohTrigger(trigger))</f>
        <v>1.6328985600138696E-2</v>
      </c>
      <c r="AH1583" s="43" t="e">
        <f>_xll.qlIndexFixing($X$6,$AB1583,TRUE,trigger)</f>
        <v>#NUM!</v>
      </c>
      <c r="AI1583" s="45" t="e">
        <f t="shared" si="63"/>
        <v>#NUM!</v>
      </c>
    </row>
    <row r="1584" spans="27:35" x14ac:dyDescent="0.2">
      <c r="AA1584" s="114" t="s">
        <v>87</v>
      </c>
      <c r="AB1584" s="40">
        <f>_xll.qlInterestRateIndexFixingDate($X$21,AC1584)</f>
        <v>50490</v>
      </c>
      <c r="AC1584" s="40">
        <f>_xll.qlCalendarAdvance(calendar,$AC1583,AA1584,,,trigger)</f>
        <v>50494</v>
      </c>
      <c r="AD1584" s="40">
        <f>_xll.qlInterestRateIndexMaturity($X$21,AC1584,)</f>
        <v>50678</v>
      </c>
      <c r="AE1584" s="43" t="e">
        <f>_xll.qlTenorBasisValue(TenorBasis6M,AC1584,_xll.ohTrigger(trigger,$X$36))</f>
        <v>#NUM!</v>
      </c>
      <c r="AF1584" s="82">
        <f t="shared" si="62"/>
        <v>1.6318836421573304E-2</v>
      </c>
      <c r="AG1584" s="82">
        <f>_xll.qlIndexFixing($X$21,$AB1584,TRUE,_xll.ohTrigger(trigger))</f>
        <v>1.6318836421573304E-2</v>
      </c>
      <c r="AH1584" s="43" t="e">
        <f>_xll.qlIndexFixing($X$6,$AB1584,TRUE,trigger)</f>
        <v>#NUM!</v>
      </c>
      <c r="AI1584" s="45" t="e">
        <f t="shared" si="63"/>
        <v>#NUM!</v>
      </c>
    </row>
    <row r="1585" spans="27:35" x14ac:dyDescent="0.2">
      <c r="AA1585" s="114" t="s">
        <v>87</v>
      </c>
      <c r="AB1585" s="40">
        <f>_xll.qlInterestRateIndexFixingDate($X$21,AC1585)</f>
        <v>50497</v>
      </c>
      <c r="AC1585" s="40">
        <f>_xll.qlCalendarAdvance(calendar,$AC1584,AA1585,,,trigger)</f>
        <v>50501</v>
      </c>
      <c r="AD1585" s="40">
        <f>_xll.qlInterestRateIndexMaturity($X$21,AC1585,)</f>
        <v>50684</v>
      </c>
      <c r="AE1585" s="43" t="e">
        <f>_xll.qlTenorBasisValue(TenorBasis6M,AC1585,_xll.ohTrigger(trigger,$X$36))</f>
        <v>#NUM!</v>
      </c>
      <c r="AF1585" s="82">
        <f t="shared" si="62"/>
        <v>1.6309073256169107E-2</v>
      </c>
      <c r="AG1585" s="82">
        <f>_xll.qlIndexFixing($X$21,$AB1585,TRUE,_xll.ohTrigger(trigger))</f>
        <v>1.6309073256169107E-2</v>
      </c>
      <c r="AH1585" s="43" t="e">
        <f>_xll.qlIndexFixing($X$6,$AB1585,TRUE,trigger)</f>
        <v>#NUM!</v>
      </c>
      <c r="AI1585" s="45" t="e">
        <f t="shared" si="63"/>
        <v>#NUM!</v>
      </c>
    </row>
    <row r="1586" spans="27:35" x14ac:dyDescent="0.2">
      <c r="AA1586" s="114" t="s">
        <v>87</v>
      </c>
      <c r="AB1586" s="40">
        <f>_xll.qlInterestRateIndexFixingDate($X$21,AC1586)</f>
        <v>50504</v>
      </c>
      <c r="AC1586" s="40">
        <f>_xll.qlCalendarAdvance(calendar,$AC1585,AA1586,,,trigger)</f>
        <v>50508</v>
      </c>
      <c r="AD1586" s="40">
        <f>_xll.qlInterestRateIndexMaturity($X$21,AC1586,)</f>
        <v>50691</v>
      </c>
      <c r="AE1586" s="43" t="e">
        <f>_xll.qlTenorBasisValue(TenorBasis6M,AC1586,_xll.ohTrigger(trigger,$X$36))</f>
        <v>#NUM!</v>
      </c>
      <c r="AF1586" s="82">
        <f t="shared" si="62"/>
        <v>1.6299021959143376E-2</v>
      </c>
      <c r="AG1586" s="82">
        <f>_xll.qlIndexFixing($X$21,$AB1586,TRUE,_xll.ohTrigger(trigger))</f>
        <v>1.6299021959143376E-2</v>
      </c>
      <c r="AH1586" s="43" t="e">
        <f>_xll.qlIndexFixing($X$6,$AB1586,TRUE,trigger)</f>
        <v>#NUM!</v>
      </c>
      <c r="AI1586" s="45" t="e">
        <f t="shared" si="63"/>
        <v>#NUM!</v>
      </c>
    </row>
    <row r="1587" spans="27:35" x14ac:dyDescent="0.2">
      <c r="AA1587" s="114" t="s">
        <v>87</v>
      </c>
      <c r="AB1587" s="40">
        <f>_xll.qlInterestRateIndexFixingDate($X$21,AC1587)</f>
        <v>50511</v>
      </c>
      <c r="AC1587" s="40">
        <f>_xll.qlCalendarAdvance(calendar,$AC1586,AA1587,,,trigger)</f>
        <v>50515</v>
      </c>
      <c r="AD1587" s="40">
        <f>_xll.qlInterestRateIndexMaturity($X$21,AC1587,)</f>
        <v>50698</v>
      </c>
      <c r="AE1587" s="43" t="e">
        <f>_xll.qlTenorBasisValue(TenorBasis6M,AC1587,_xll.ohTrigger(trigger,$X$36))</f>
        <v>#NUM!</v>
      </c>
      <c r="AF1587" s="82">
        <f t="shared" si="62"/>
        <v>1.6289021176711684E-2</v>
      </c>
      <c r="AG1587" s="82">
        <f>_xll.qlIndexFixing($X$21,$AB1587,TRUE,_xll.ohTrigger(trigger))</f>
        <v>1.6289021176711684E-2</v>
      </c>
      <c r="AH1587" s="43" t="e">
        <f>_xll.qlIndexFixing($X$6,$AB1587,TRUE,trigger)</f>
        <v>#NUM!</v>
      </c>
      <c r="AI1587" s="45" t="e">
        <f t="shared" si="63"/>
        <v>#NUM!</v>
      </c>
    </row>
    <row r="1588" spans="27:35" x14ac:dyDescent="0.2">
      <c r="AA1588" s="114" t="s">
        <v>87</v>
      </c>
      <c r="AB1588" s="40">
        <f>_xll.qlInterestRateIndexFixingDate($X$21,AC1588)</f>
        <v>50516</v>
      </c>
      <c r="AC1588" s="40">
        <f>_xll.qlCalendarAdvance(calendar,$AC1587,AA1588,,,trigger)</f>
        <v>50522</v>
      </c>
      <c r="AD1588" s="40">
        <f>_xll.qlInterestRateIndexMaturity($X$21,AC1588,)</f>
        <v>50705</v>
      </c>
      <c r="AE1588" s="43" t="e">
        <f>_xll.qlTenorBasisValue(TenorBasis6M,AC1588,_xll.ohTrigger(trigger,$X$36))</f>
        <v>#NUM!</v>
      </c>
      <c r="AF1588" s="82">
        <f t="shared" si="62"/>
        <v>1.6279070908109611E-2</v>
      </c>
      <c r="AG1588" s="82">
        <f>_xll.qlIndexFixing($X$21,$AB1588,TRUE,_xll.ohTrigger(trigger))</f>
        <v>1.6279070908109611E-2</v>
      </c>
      <c r="AH1588" s="43" t="e">
        <f>_xll.qlIndexFixing($X$6,$AB1588,TRUE,trigger)</f>
        <v>#NUM!</v>
      </c>
      <c r="AI1588" s="45" t="e">
        <f t="shared" si="63"/>
        <v>#NUM!</v>
      </c>
    </row>
    <row r="1589" spans="27:35" x14ac:dyDescent="0.2">
      <c r="AA1589" s="114" t="s">
        <v>87</v>
      </c>
      <c r="AB1589" s="40">
        <f>_xll.qlInterestRateIndexFixingDate($X$21,AC1589)</f>
        <v>50525</v>
      </c>
      <c r="AC1589" s="40">
        <f>_xll.qlCalendarAdvance(calendar,$AC1588,AA1589,,,trigger)</f>
        <v>50529</v>
      </c>
      <c r="AD1589" s="40">
        <f>_xll.qlInterestRateIndexMaturity($X$21,AC1589,)</f>
        <v>50713</v>
      </c>
      <c r="AE1589" s="43" t="e">
        <f>_xll.qlTenorBasisValue(TenorBasis6M,AC1589,_xll.ohTrigger(trigger,$X$36))</f>
        <v>#NUM!</v>
      </c>
      <c r="AF1589" s="82">
        <f t="shared" si="62"/>
        <v>1.6268848292903419E-2</v>
      </c>
      <c r="AG1589" s="82">
        <f>_xll.qlIndexFixing($X$21,$AB1589,TRUE,_xll.ohTrigger(trigger))</f>
        <v>1.6268848292903419E-2</v>
      </c>
      <c r="AH1589" s="43" t="e">
        <f>_xll.qlIndexFixing($X$6,$AB1589,TRUE,trigger)</f>
        <v>#NUM!</v>
      </c>
      <c r="AI1589" s="45" t="e">
        <f t="shared" si="63"/>
        <v>#NUM!</v>
      </c>
    </row>
    <row r="1590" spans="27:35" x14ac:dyDescent="0.2">
      <c r="AA1590" s="114" t="s">
        <v>87</v>
      </c>
      <c r="AB1590" s="40">
        <f>_xll.qlInterestRateIndexFixingDate($X$21,AC1590)</f>
        <v>50532</v>
      </c>
      <c r="AC1590" s="40">
        <f>_xll.qlCalendarAdvance(calendar,$AC1589,AA1590,,,trigger)</f>
        <v>50536</v>
      </c>
      <c r="AD1590" s="40">
        <f>_xll.qlInterestRateIndexMaturity($X$21,AC1590,)</f>
        <v>50720</v>
      </c>
      <c r="AE1590" s="43" t="e">
        <f>_xll.qlTenorBasisValue(TenorBasis6M,AC1590,_xll.ohTrigger(trigger,$X$36))</f>
        <v>#NUM!</v>
      </c>
      <c r="AF1590" s="82">
        <f t="shared" si="62"/>
        <v>1.6259002214628542E-2</v>
      </c>
      <c r="AG1590" s="82">
        <f>_xll.qlIndexFixing($X$21,$AB1590,TRUE,_xll.ohTrigger(trigger))</f>
        <v>1.6259002214628542E-2</v>
      </c>
      <c r="AH1590" s="43" t="e">
        <f>_xll.qlIndexFixing($X$6,$AB1590,TRUE,trigger)</f>
        <v>#NUM!</v>
      </c>
      <c r="AI1590" s="45" t="e">
        <f t="shared" si="63"/>
        <v>#NUM!</v>
      </c>
    </row>
    <row r="1591" spans="27:35" x14ac:dyDescent="0.2">
      <c r="AA1591" s="114" t="s">
        <v>87</v>
      </c>
      <c r="AB1591" s="40">
        <f>_xll.qlInterestRateIndexFixingDate($X$21,AC1591)</f>
        <v>50539</v>
      </c>
      <c r="AC1591" s="40">
        <f>_xll.qlCalendarAdvance(calendar,$AC1590,AA1591,,,trigger)</f>
        <v>50543</v>
      </c>
      <c r="AD1591" s="40">
        <f>_xll.qlInterestRateIndexMaturity($X$21,AC1591,)</f>
        <v>50727</v>
      </c>
      <c r="AE1591" s="43" t="e">
        <f>_xll.qlTenorBasisValue(TenorBasis6M,AC1591,_xll.ohTrigger(trigger,$X$36))</f>
        <v>#NUM!</v>
      </c>
      <c r="AF1591" s="82">
        <f t="shared" si="62"/>
        <v>1.624920665039966E-2</v>
      </c>
      <c r="AG1591" s="82">
        <f>_xll.qlIndexFixing($X$21,$AB1591,TRUE,_xll.ohTrigger(trigger))</f>
        <v>1.624920665039966E-2</v>
      </c>
      <c r="AH1591" s="43" t="e">
        <f>_xll.qlIndexFixing($X$6,$AB1591,TRUE,trigger)</f>
        <v>#NUM!</v>
      </c>
      <c r="AI1591" s="45" t="e">
        <f t="shared" si="63"/>
        <v>#NUM!</v>
      </c>
    </row>
    <row r="1592" spans="27:35" x14ac:dyDescent="0.2">
      <c r="AA1592" s="114" t="s">
        <v>87</v>
      </c>
      <c r="AB1592" s="40">
        <f>_xll.qlInterestRateIndexFixingDate($X$21,AC1592)</f>
        <v>50546</v>
      </c>
      <c r="AC1592" s="40">
        <f>_xll.qlCalendarAdvance(calendar,$AC1591,AA1592,,,trigger)</f>
        <v>50550</v>
      </c>
      <c r="AD1592" s="40">
        <f>_xll.qlInterestRateIndexMaturity($X$21,AC1592,)</f>
        <v>50734</v>
      </c>
      <c r="AE1592" s="43" t="e">
        <f>_xll.qlTenorBasisValue(TenorBasis6M,AC1592,_xll.ohTrigger(trigger,$X$36))</f>
        <v>#NUM!</v>
      </c>
      <c r="AF1592" s="82">
        <f t="shared" si="62"/>
        <v>1.6239461599466494E-2</v>
      </c>
      <c r="AG1592" s="82">
        <f>_xll.qlIndexFixing($X$21,$AB1592,TRUE,_xll.ohTrigger(trigger))</f>
        <v>1.6239461599466494E-2</v>
      </c>
      <c r="AH1592" s="43" t="e">
        <f>_xll.qlIndexFixing($X$6,$AB1592,TRUE,trigger)</f>
        <v>#NUM!</v>
      </c>
      <c r="AI1592" s="45" t="e">
        <f t="shared" si="63"/>
        <v>#NUM!</v>
      </c>
    </row>
    <row r="1593" spans="27:35" x14ac:dyDescent="0.2">
      <c r="AA1593" s="114" t="s">
        <v>87</v>
      </c>
      <c r="AB1593" s="40">
        <f>_xll.qlInterestRateIndexFixingDate($X$21,AC1593)</f>
        <v>50553</v>
      </c>
      <c r="AC1593" s="40">
        <f>_xll.qlCalendarAdvance(calendar,$AC1592,AA1593,,,trigger)</f>
        <v>50557</v>
      </c>
      <c r="AD1593" s="40">
        <f>_xll.qlInterestRateIndexMaturity($X$21,AC1593,)</f>
        <v>50740</v>
      </c>
      <c r="AE1593" s="43" t="e">
        <f>_xll.qlTenorBasisValue(TenorBasis6M,AC1593,_xll.ohTrigger(trigger,$X$36))</f>
        <v>#NUM!</v>
      </c>
      <c r="AF1593" s="82">
        <f t="shared" si="62"/>
        <v>1.6230077246094359E-2</v>
      </c>
      <c r="AG1593" s="82">
        <f>_xll.qlIndexFixing($X$21,$AB1593,TRUE,_xll.ohTrigger(trigger))</f>
        <v>1.6230077246094359E-2</v>
      </c>
      <c r="AH1593" s="43" t="e">
        <f>_xll.qlIndexFixing($X$6,$AB1593,TRUE,trigger)</f>
        <v>#NUM!</v>
      </c>
      <c r="AI1593" s="45" t="e">
        <f t="shared" si="63"/>
        <v>#NUM!</v>
      </c>
    </row>
    <row r="1594" spans="27:35" x14ac:dyDescent="0.2">
      <c r="AA1594" s="114" t="s">
        <v>87</v>
      </c>
      <c r="AB1594" s="40">
        <f>_xll.qlInterestRateIndexFixingDate($X$21,AC1594)</f>
        <v>50560</v>
      </c>
      <c r="AC1594" s="40">
        <f>_xll.qlCalendarAdvance(calendar,$AC1593,AA1594,,,trigger)</f>
        <v>50564</v>
      </c>
      <c r="AD1594" s="40">
        <f>_xll.qlInterestRateIndexMaturity($X$21,AC1594,)</f>
        <v>50747</v>
      </c>
      <c r="AE1594" s="43" t="e">
        <f>_xll.qlTenorBasisValue(TenorBasis6M,AC1594,_xll.ohTrigger(trigger,$X$36))</f>
        <v>#NUM!</v>
      </c>
      <c r="AF1594" s="82">
        <f t="shared" si="62"/>
        <v>1.6220430044652727E-2</v>
      </c>
      <c r="AG1594" s="82">
        <f>_xll.qlIndexFixing($X$21,$AB1594,TRUE,_xll.ohTrigger(trigger))</f>
        <v>1.6220430044652727E-2</v>
      </c>
      <c r="AH1594" s="43" t="e">
        <f>_xll.qlIndexFixing($X$6,$AB1594,TRUE,trigger)</f>
        <v>#NUM!</v>
      </c>
      <c r="AI1594" s="45" t="e">
        <f t="shared" si="63"/>
        <v>#NUM!</v>
      </c>
    </row>
    <row r="1595" spans="27:35" x14ac:dyDescent="0.2">
      <c r="AA1595" s="114" t="s">
        <v>87</v>
      </c>
      <c r="AB1595" s="40">
        <f>_xll.qlInterestRateIndexFixingDate($X$21,AC1595)</f>
        <v>50567</v>
      </c>
      <c r="AC1595" s="40">
        <f>_xll.qlCalendarAdvance(calendar,$AC1594,AA1595,,,trigger)</f>
        <v>50571</v>
      </c>
      <c r="AD1595" s="40">
        <f>_xll.qlInterestRateIndexMaturity($X$21,AC1595,)</f>
        <v>50754</v>
      </c>
      <c r="AE1595" s="43" t="e">
        <f>_xll.qlTenorBasisValue(TenorBasis6M,AC1595,_xll.ohTrigger(trigger,$X$36))</f>
        <v>#NUM!</v>
      </c>
      <c r="AF1595" s="82">
        <f t="shared" si="62"/>
        <v>1.6210833351805124E-2</v>
      </c>
      <c r="AG1595" s="82">
        <f>_xll.qlIndexFixing($X$21,$AB1595,TRUE,_xll.ohTrigger(trigger))</f>
        <v>1.6210833351805124E-2</v>
      </c>
      <c r="AH1595" s="43" t="e">
        <f>_xll.qlIndexFixing($X$6,$AB1595,TRUE,trigger)</f>
        <v>#NUM!</v>
      </c>
      <c r="AI1595" s="45" t="e">
        <f t="shared" si="63"/>
        <v>#NUM!</v>
      </c>
    </row>
    <row r="1596" spans="27:35" x14ac:dyDescent="0.2">
      <c r="AA1596" s="114" t="s">
        <v>87</v>
      </c>
      <c r="AB1596" s="40">
        <f>_xll.qlInterestRateIndexFixingDate($X$21,AC1596)</f>
        <v>50574</v>
      </c>
      <c r="AC1596" s="40">
        <f>_xll.qlCalendarAdvance(calendar,$AC1595,AA1596,,,trigger)</f>
        <v>50578</v>
      </c>
      <c r="AD1596" s="40">
        <f>_xll.qlInterestRateIndexMaturity($X$21,AC1596,)</f>
        <v>50761</v>
      </c>
      <c r="AE1596" s="43" t="e">
        <f>_xll.qlTenorBasisValue(TenorBasis6M,AC1596,_xll.ohTrigger(trigger,$X$36))</f>
        <v>#NUM!</v>
      </c>
      <c r="AF1596" s="82">
        <f t="shared" si="62"/>
        <v>1.6201287166817707E-2</v>
      </c>
      <c r="AG1596" s="82">
        <f>_xll.qlIndexFixing($X$21,$AB1596,TRUE,_xll.ohTrigger(trigger))</f>
        <v>1.6201287166817707E-2</v>
      </c>
      <c r="AH1596" s="43" t="e">
        <f>_xll.qlIndexFixing($X$6,$AB1596,TRUE,trigger)</f>
        <v>#NUM!</v>
      </c>
      <c r="AI1596" s="45" t="e">
        <f t="shared" si="63"/>
        <v>#NUM!</v>
      </c>
    </row>
    <row r="1597" spans="27:35" x14ac:dyDescent="0.2">
      <c r="AA1597" s="114" t="s">
        <v>87</v>
      </c>
      <c r="AB1597" s="40">
        <f>_xll.qlInterestRateIndexFixingDate($X$21,AC1597)</f>
        <v>50581</v>
      </c>
      <c r="AC1597" s="40">
        <f>_xll.qlCalendarAdvance(calendar,$AC1596,AA1597,,,trigger)</f>
        <v>50585</v>
      </c>
      <c r="AD1597" s="40">
        <f>_xll.qlInterestRateIndexMaturity($X$21,AC1597,)</f>
        <v>50768</v>
      </c>
      <c r="AE1597" s="43" t="e">
        <f>_xll.qlTenorBasisValue(TenorBasis6M,AC1597,_xll.ohTrigger(trigger,$X$36))</f>
        <v>#NUM!</v>
      </c>
      <c r="AF1597" s="82">
        <f t="shared" si="62"/>
        <v>1.6191791488961448E-2</v>
      </c>
      <c r="AG1597" s="82">
        <f>_xll.qlIndexFixing($X$21,$AB1597,TRUE,_xll.ohTrigger(trigger))</f>
        <v>1.6191791488961448E-2</v>
      </c>
      <c r="AH1597" s="43" t="e">
        <f>_xll.qlIndexFixing($X$6,$AB1597,TRUE,trigger)</f>
        <v>#NUM!</v>
      </c>
      <c r="AI1597" s="45" t="e">
        <f t="shared" si="63"/>
        <v>#NUM!</v>
      </c>
    </row>
    <row r="1598" spans="27:35" x14ac:dyDescent="0.2">
      <c r="AA1598" s="114" t="s">
        <v>87</v>
      </c>
      <c r="AB1598" s="40">
        <f>_xll.qlInterestRateIndexFixingDate($X$21,AC1598)</f>
        <v>50588</v>
      </c>
      <c r="AC1598" s="40">
        <f>_xll.qlCalendarAdvance(calendar,$AC1597,AA1598,,,trigger)</f>
        <v>50592</v>
      </c>
      <c r="AD1598" s="40">
        <f>_xll.qlInterestRateIndexMaturity($X$21,AC1598,)</f>
        <v>50776</v>
      </c>
      <c r="AE1598" s="43" t="e">
        <f>_xll.qlTenorBasisValue(TenorBasis6M,AC1598,_xll.ohTrigger(trigger,$X$36))</f>
        <v>#NUM!</v>
      </c>
      <c r="AF1598" s="82">
        <f t="shared" si="62"/>
        <v>1.6182052031437466E-2</v>
      </c>
      <c r="AG1598" s="82">
        <f>_xll.qlIndexFixing($X$21,$AB1598,TRUE,_xll.ohTrigger(trigger))</f>
        <v>1.6182052031437466E-2</v>
      </c>
      <c r="AH1598" s="43" t="e">
        <f>_xll.qlIndexFixing($X$6,$AB1598,TRUE,trigger)</f>
        <v>#NUM!</v>
      </c>
      <c r="AI1598" s="45" t="e">
        <f t="shared" si="63"/>
        <v>#NUM!</v>
      </c>
    </row>
    <row r="1599" spans="27:35" x14ac:dyDescent="0.2">
      <c r="AA1599" s="114" t="s">
        <v>87</v>
      </c>
      <c r="AB1599" s="40">
        <f>_xll.qlInterestRateIndexFixingDate($X$21,AC1599)</f>
        <v>50595</v>
      </c>
      <c r="AC1599" s="40">
        <f>_xll.qlCalendarAdvance(calendar,$AC1598,AA1599,,,trigger)</f>
        <v>50599</v>
      </c>
      <c r="AD1599" s="40">
        <f>_xll.qlInterestRateIndexMaturity($X$21,AC1599,)</f>
        <v>50783</v>
      </c>
      <c r="AE1599" s="43" t="e">
        <f>_xll.qlTenorBasisValue(TenorBasis6M,AC1599,_xll.ohTrigger(trigger,$X$36))</f>
        <v>#NUM!</v>
      </c>
      <c r="AF1599" s="82">
        <f t="shared" si="62"/>
        <v>1.6172660552838756E-2</v>
      </c>
      <c r="AG1599" s="82">
        <f>_xll.qlIndexFixing($X$21,$AB1599,TRUE,_xll.ohTrigger(trigger))</f>
        <v>1.6172660552838756E-2</v>
      </c>
      <c r="AH1599" s="43" t="e">
        <f>_xll.qlIndexFixing($X$6,$AB1599,TRUE,trigger)</f>
        <v>#NUM!</v>
      </c>
      <c r="AI1599" s="45" t="e">
        <f t="shared" si="63"/>
        <v>#NUM!</v>
      </c>
    </row>
    <row r="1600" spans="27:35" x14ac:dyDescent="0.2">
      <c r="AA1600" s="114" t="s">
        <v>87</v>
      </c>
      <c r="AB1600" s="40">
        <f>_xll.qlInterestRateIndexFixingDate($X$21,AC1600)</f>
        <v>50602</v>
      </c>
      <c r="AC1600" s="40">
        <f>_xll.qlCalendarAdvance(calendar,$AC1599,AA1600,,,trigger)</f>
        <v>50606</v>
      </c>
      <c r="AD1600" s="40">
        <f>_xll.qlInterestRateIndexMaturity($X$21,AC1600,)</f>
        <v>50790</v>
      </c>
      <c r="AE1600" s="43" t="e">
        <f>_xll.qlTenorBasisValue(TenorBasis6M,AC1600,_xll.ohTrigger(trigger,$X$36))</f>
        <v>#NUM!</v>
      </c>
      <c r="AF1600" s="82">
        <f t="shared" si="62"/>
        <v>1.6163319581659161E-2</v>
      </c>
      <c r="AG1600" s="82">
        <f>_xll.qlIndexFixing($X$21,$AB1600,TRUE,_xll.ohTrigger(trigger))</f>
        <v>1.6163319581659161E-2</v>
      </c>
      <c r="AH1600" s="43" t="e">
        <f>_xll.qlIndexFixing($X$6,$AB1600,TRUE,trigger)</f>
        <v>#NUM!</v>
      </c>
      <c r="AI1600" s="45" t="e">
        <f t="shared" si="63"/>
        <v>#NUM!</v>
      </c>
    </row>
    <row r="1601" spans="27:35" x14ac:dyDescent="0.2">
      <c r="AA1601" s="114" t="s">
        <v>87</v>
      </c>
      <c r="AB1601" s="40">
        <f>_xll.qlInterestRateIndexFixingDate($X$21,AC1601)</f>
        <v>50609</v>
      </c>
      <c r="AC1601" s="40">
        <f>_xll.qlCalendarAdvance(calendar,$AC1600,AA1601,,,trigger)</f>
        <v>50613</v>
      </c>
      <c r="AD1601" s="40">
        <f>_xll.qlInterestRateIndexMaturity($X$21,AC1601,)</f>
        <v>50797</v>
      </c>
      <c r="AE1601" s="43" t="e">
        <f>_xll.qlTenorBasisValue(TenorBasis6M,AC1601,_xll.ohTrigger(trigger,$X$36))</f>
        <v>#NUM!</v>
      </c>
      <c r="AF1601" s="82">
        <f t="shared" si="62"/>
        <v>1.6154029117180998E-2</v>
      </c>
      <c r="AG1601" s="82">
        <f>_xll.qlIndexFixing($X$21,$AB1601,TRUE,_xll.ohTrigger(trigger))</f>
        <v>1.6154029117180998E-2</v>
      </c>
      <c r="AH1601" s="43" t="e">
        <f>_xll.qlIndexFixing($X$6,$AB1601,TRUE,trigger)</f>
        <v>#NUM!</v>
      </c>
      <c r="AI1601" s="45" t="e">
        <f t="shared" si="63"/>
        <v>#NUM!</v>
      </c>
    </row>
    <row r="1602" spans="27:35" x14ac:dyDescent="0.2">
      <c r="AA1602" s="114" t="s">
        <v>87</v>
      </c>
      <c r="AB1602" s="40">
        <f>_xll.qlInterestRateIndexFixingDate($X$21,AC1602)</f>
        <v>50616</v>
      </c>
      <c r="AC1602" s="40">
        <f>_xll.qlCalendarAdvance(calendar,$AC1601,AA1602,,,trigger)</f>
        <v>50620</v>
      </c>
      <c r="AD1602" s="40">
        <f>_xll.qlInterestRateIndexMaturity($X$21,AC1602,)</f>
        <v>50804</v>
      </c>
      <c r="AE1602" s="43" t="e">
        <f>_xll.qlTenorBasisValue(TenorBasis6M,AC1602,_xll.ohTrigger(trigger,$X$36))</f>
        <v>#NUM!</v>
      </c>
      <c r="AF1602" s="82">
        <f t="shared" si="62"/>
        <v>1.6144789158691792E-2</v>
      </c>
      <c r="AG1602" s="82">
        <f>_xll.qlIndexFixing($X$21,$AB1602,TRUE,_xll.ohTrigger(trigger))</f>
        <v>1.6144789158691792E-2</v>
      </c>
      <c r="AH1602" s="43" t="e">
        <f>_xll.qlIndexFixing($X$6,$AB1602,TRUE,trigger)</f>
        <v>#NUM!</v>
      </c>
      <c r="AI1602" s="45" t="e">
        <f t="shared" si="63"/>
        <v>#NUM!</v>
      </c>
    </row>
    <row r="1603" spans="27:35" x14ac:dyDescent="0.2">
      <c r="AA1603" s="114" t="s">
        <v>87</v>
      </c>
      <c r="AB1603" s="40">
        <f>_xll.qlInterestRateIndexFixingDate($X$21,AC1603)</f>
        <v>50623</v>
      </c>
      <c r="AC1603" s="40">
        <f>_xll.qlCalendarAdvance(calendar,$AC1602,AA1603,,,trigger)</f>
        <v>50627</v>
      </c>
      <c r="AD1603" s="40">
        <f>_xll.qlInterestRateIndexMaturity($X$21,AC1603,)</f>
        <v>50811</v>
      </c>
      <c r="AE1603" s="43" t="e">
        <f>_xll.qlTenorBasisValue(TenorBasis6M,AC1603,_xll.ohTrigger(trigger,$X$36))</f>
        <v>#NUM!</v>
      </c>
      <c r="AF1603" s="82">
        <f t="shared" si="62"/>
        <v>1.6135599705481674E-2</v>
      </c>
      <c r="AG1603" s="82">
        <f>_xll.qlIndexFixing($X$21,$AB1603,TRUE,_xll.ohTrigger(trigger))</f>
        <v>1.6135599705481674E-2</v>
      </c>
      <c r="AH1603" s="43" t="e">
        <f>_xll.qlIndexFixing($X$6,$AB1603,TRUE,trigger)</f>
        <v>#NUM!</v>
      </c>
      <c r="AI1603" s="45" t="e">
        <f t="shared" si="63"/>
        <v>#NUM!</v>
      </c>
    </row>
    <row r="1604" spans="27:35" x14ac:dyDescent="0.2">
      <c r="AA1604" s="114" t="s">
        <v>87</v>
      </c>
      <c r="AB1604" s="40">
        <f>_xll.qlInterestRateIndexFixingDate($X$21,AC1604)</f>
        <v>50630</v>
      </c>
      <c r="AC1604" s="40">
        <f>_xll.qlCalendarAdvance(calendar,$AC1603,AA1604,,,trigger)</f>
        <v>50634</v>
      </c>
      <c r="AD1604" s="40">
        <f>_xll.qlInterestRateIndexMaturity($X$21,AC1604,)</f>
        <v>50818</v>
      </c>
      <c r="AE1604" s="43" t="e">
        <f>_xll.qlTenorBasisValue(TenorBasis6M,AC1604,_xll.ohTrigger(trigger,$X$36))</f>
        <v>#NUM!</v>
      </c>
      <c r="AF1604" s="82">
        <f t="shared" ref="AF1604:AF1667" si="64">AG1604</f>
        <v>1.6126460756845557E-2</v>
      </c>
      <c r="AG1604" s="82">
        <f>_xll.qlIndexFixing($X$21,$AB1604,TRUE,_xll.ohTrigger(trigger))</f>
        <v>1.6126460756845557E-2</v>
      </c>
      <c r="AH1604" s="43" t="e">
        <f>_xll.qlIndexFixing($X$6,$AB1604,TRUE,trigger)</f>
        <v>#NUM!</v>
      </c>
      <c r="AI1604" s="45" t="e">
        <f t="shared" si="63"/>
        <v>#NUM!</v>
      </c>
    </row>
    <row r="1605" spans="27:35" x14ac:dyDescent="0.2">
      <c r="AA1605" s="114" t="s">
        <v>87</v>
      </c>
      <c r="AB1605" s="40">
        <f>_xll.qlInterestRateIndexFixingDate($X$21,AC1605)</f>
        <v>50637</v>
      </c>
      <c r="AC1605" s="40">
        <f>_xll.qlCalendarAdvance(calendar,$AC1604,AA1605,,,trigger)</f>
        <v>50641</v>
      </c>
      <c r="AD1605" s="40">
        <f>_xll.qlInterestRateIndexMaturity($X$21,AC1605,)</f>
        <v>50825</v>
      </c>
      <c r="AE1605" s="43" t="e">
        <f>_xll.qlTenorBasisValue(TenorBasis6M,AC1605,_xll.ohTrigger(trigger,$X$36))</f>
        <v>#NUM!</v>
      </c>
      <c r="AF1605" s="82">
        <f t="shared" si="64"/>
        <v>1.6117372312081393E-2</v>
      </c>
      <c r="AG1605" s="82">
        <f>_xll.qlIndexFixing($X$21,$AB1605,TRUE,_xll.ohTrigger(trigger))</f>
        <v>1.6117372312081393E-2</v>
      </c>
      <c r="AH1605" s="43" t="e">
        <f>_xll.qlIndexFixing($X$6,$AB1605,TRUE,trigger)</f>
        <v>#NUM!</v>
      </c>
      <c r="AI1605" s="45" t="e">
        <f t="shared" si="63"/>
        <v>#NUM!</v>
      </c>
    </row>
    <row r="1606" spans="27:35" x14ac:dyDescent="0.2">
      <c r="AA1606" s="114" t="s">
        <v>87</v>
      </c>
      <c r="AB1606" s="40">
        <f>_xll.qlInterestRateIndexFixingDate($X$21,AC1606)</f>
        <v>50644</v>
      </c>
      <c r="AC1606" s="40">
        <f>_xll.qlCalendarAdvance(calendar,$AC1605,AA1606,,,trigger)</f>
        <v>50648</v>
      </c>
      <c r="AD1606" s="40">
        <f>_xll.qlInterestRateIndexMaturity($X$21,AC1606,)</f>
        <v>50829</v>
      </c>
      <c r="AE1606" s="43" t="e">
        <f>_xll.qlTenorBasisValue(TenorBasis6M,AC1606,_xll.ohTrigger(trigger,$X$36))</f>
        <v>#NUM!</v>
      </c>
      <c r="AF1606" s="82">
        <f t="shared" si="64"/>
        <v>1.6109141425887787E-2</v>
      </c>
      <c r="AG1606" s="82">
        <f>_xll.qlIndexFixing($X$21,$AB1606,TRUE,_xll.ohTrigger(trigger))</f>
        <v>1.6109141425887787E-2</v>
      </c>
      <c r="AH1606" s="43" t="e">
        <f>_xll.qlIndexFixing($X$6,$AB1606,TRUE,trigger)</f>
        <v>#NUM!</v>
      </c>
      <c r="AI1606" s="45" t="e">
        <f t="shared" si="63"/>
        <v>#NUM!</v>
      </c>
    </row>
    <row r="1607" spans="27:35" x14ac:dyDescent="0.2">
      <c r="AA1607" s="114" t="s">
        <v>87</v>
      </c>
      <c r="AB1607" s="40">
        <f>_xll.qlInterestRateIndexFixingDate($X$21,AC1607)</f>
        <v>50651</v>
      </c>
      <c r="AC1607" s="40">
        <f>_xll.qlCalendarAdvance(calendar,$AC1606,AA1607,,,trigger)</f>
        <v>50655</v>
      </c>
      <c r="AD1607" s="40">
        <f>_xll.qlInterestRateIndexMaturity($X$21,AC1607,)</f>
        <v>50836</v>
      </c>
      <c r="AE1607" s="43" t="e">
        <f>_xll.qlTenorBasisValue(TenorBasis6M,AC1607,_xll.ohTrigger(trigger,$X$36))</f>
        <v>#NUM!</v>
      </c>
      <c r="AF1607" s="82">
        <f t="shared" si="64"/>
        <v>1.6100144367763414E-2</v>
      </c>
      <c r="AG1607" s="82">
        <f>_xll.qlIndexFixing($X$21,$AB1607,TRUE,_xll.ohTrigger(trigger))</f>
        <v>1.6100144367763414E-2</v>
      </c>
      <c r="AH1607" s="43" t="e">
        <f>_xll.qlIndexFixing($X$6,$AB1607,TRUE,trigger)</f>
        <v>#NUM!</v>
      </c>
      <c r="AI1607" s="45" t="e">
        <f t="shared" si="63"/>
        <v>#NUM!</v>
      </c>
    </row>
    <row r="1608" spans="27:35" x14ac:dyDescent="0.2">
      <c r="AA1608" s="114" t="s">
        <v>87</v>
      </c>
      <c r="AB1608" s="40">
        <f>_xll.qlInterestRateIndexFixingDate($X$21,AC1608)</f>
        <v>50658</v>
      </c>
      <c r="AC1608" s="40">
        <f>_xll.qlCalendarAdvance(calendar,$AC1607,AA1608,,,trigger)</f>
        <v>50662</v>
      </c>
      <c r="AD1608" s="40">
        <f>_xll.qlInterestRateIndexMaturity($X$21,AC1608,)</f>
        <v>50843</v>
      </c>
      <c r="AE1608" s="43" t="e">
        <f>_xll.qlTenorBasisValue(TenorBasis6M,AC1608,_xll.ohTrigger(trigger,$X$36))</f>
        <v>#NUM!</v>
      </c>
      <c r="AF1608" s="82">
        <f t="shared" si="64"/>
        <v>1.6091197804162519E-2</v>
      </c>
      <c r="AG1608" s="82">
        <f>_xll.qlIndexFixing($X$21,$AB1608,TRUE,_xll.ohTrigger(trigger))</f>
        <v>1.6091197804162519E-2</v>
      </c>
      <c r="AH1608" s="43" t="e">
        <f>_xll.qlIndexFixing($X$6,$AB1608,TRUE,trigger)</f>
        <v>#NUM!</v>
      </c>
      <c r="AI1608" s="45" t="e">
        <f t="shared" si="63"/>
        <v>#NUM!</v>
      </c>
    </row>
    <row r="1609" spans="27:35" x14ac:dyDescent="0.2">
      <c r="AA1609" s="114" t="s">
        <v>87</v>
      </c>
      <c r="AB1609" s="40">
        <f>_xll.qlInterestRateIndexFixingDate($X$21,AC1609)</f>
        <v>50665</v>
      </c>
      <c r="AC1609" s="40">
        <f>_xll.qlCalendarAdvance(calendar,$AC1608,AA1609,,,trigger)</f>
        <v>50669</v>
      </c>
      <c r="AD1609" s="40">
        <f>_xll.qlInterestRateIndexMaturity($X$21,AC1609,)</f>
        <v>50850</v>
      </c>
      <c r="AE1609" s="43" t="e">
        <f>_xll.qlTenorBasisValue(TenorBasis6M,AC1609,_xll.ohTrigger(trigger,$X$36))</f>
        <v>#NUM!</v>
      </c>
      <c r="AF1609" s="82">
        <f t="shared" si="64"/>
        <v>1.608230173441029E-2</v>
      </c>
      <c r="AG1609" s="82">
        <f>_xll.qlIndexFixing($X$21,$AB1609,TRUE,_xll.ohTrigger(trigger))</f>
        <v>1.608230173441029E-2</v>
      </c>
      <c r="AH1609" s="43" t="e">
        <f>_xll.qlIndexFixing($X$6,$AB1609,TRUE,trigger)</f>
        <v>#NUM!</v>
      </c>
      <c r="AI1609" s="45" t="e">
        <f t="shared" si="63"/>
        <v>#NUM!</v>
      </c>
    </row>
    <row r="1610" spans="27:35" x14ac:dyDescent="0.2">
      <c r="AA1610" s="114" t="s">
        <v>87</v>
      </c>
      <c r="AB1610" s="40">
        <f>_xll.qlInterestRateIndexFixingDate($X$21,AC1610)</f>
        <v>50672</v>
      </c>
      <c r="AC1610" s="40">
        <f>_xll.qlCalendarAdvance(calendar,$AC1609,AA1610,,,trigger)</f>
        <v>50676</v>
      </c>
      <c r="AD1610" s="40">
        <f>_xll.qlInterestRateIndexMaturity($X$21,AC1610,)</f>
        <v>50857</v>
      </c>
      <c r="AE1610" s="43" t="e">
        <f>_xll.qlTenorBasisValue(TenorBasis6M,AC1610,_xll.ohTrigger(trigger,$X$36))</f>
        <v>#NUM!</v>
      </c>
      <c r="AF1610" s="82">
        <f t="shared" si="64"/>
        <v>1.6073456157834547E-2</v>
      </c>
      <c r="AG1610" s="82">
        <f>_xll.qlIndexFixing($X$21,$AB1610,TRUE,_xll.ohTrigger(trigger))</f>
        <v>1.6073456157834547E-2</v>
      </c>
      <c r="AH1610" s="43" t="e">
        <f>_xll.qlIndexFixing($X$6,$AB1610,TRUE,trigger)</f>
        <v>#NUM!</v>
      </c>
      <c r="AI1610" s="45" t="e">
        <f t="shared" si="63"/>
        <v>#NUM!</v>
      </c>
    </row>
    <row r="1611" spans="27:35" x14ac:dyDescent="0.2">
      <c r="AA1611" s="114" t="s">
        <v>87</v>
      </c>
      <c r="AB1611" s="40">
        <f>_xll.qlInterestRateIndexFixingDate($X$21,AC1611)</f>
        <v>50679</v>
      </c>
      <c r="AC1611" s="40">
        <f>_xll.qlCalendarAdvance(calendar,$AC1610,AA1611,,,trigger)</f>
        <v>50683</v>
      </c>
      <c r="AD1611" s="40">
        <f>_xll.qlInterestRateIndexMaturity($X$21,AC1611,)</f>
        <v>50865</v>
      </c>
      <c r="AE1611" s="43" t="e">
        <f>_xll.qlTenorBasisValue(TenorBasis6M,AC1611,_xll.ohTrigger(trigger,$X$36))</f>
        <v>#NUM!</v>
      </c>
      <c r="AF1611" s="82">
        <f t="shared" si="64"/>
        <v>1.6064407811419486E-2</v>
      </c>
      <c r="AG1611" s="82">
        <f>_xll.qlIndexFixing($X$21,$AB1611,TRUE,_xll.ohTrigger(trigger))</f>
        <v>1.6064407811419486E-2</v>
      </c>
      <c r="AH1611" s="43" t="e">
        <f>_xll.qlIndexFixing($X$6,$AB1611,TRUE,trigger)</f>
        <v>#NUM!</v>
      </c>
      <c r="AI1611" s="45" t="e">
        <f t="shared" si="63"/>
        <v>#NUM!</v>
      </c>
    </row>
    <row r="1612" spans="27:35" x14ac:dyDescent="0.2">
      <c r="AA1612" s="114" t="s">
        <v>87</v>
      </c>
      <c r="AB1612" s="40">
        <f>_xll.qlInterestRateIndexFixingDate($X$21,AC1612)</f>
        <v>50686</v>
      </c>
      <c r="AC1612" s="40">
        <f>_xll.qlCalendarAdvance(calendar,$AC1611,AA1612,,,trigger)</f>
        <v>50690</v>
      </c>
      <c r="AD1612" s="40">
        <f>_xll.qlInterestRateIndexMaturity($X$21,AC1612,)</f>
        <v>50872</v>
      </c>
      <c r="AE1612" s="43" t="e">
        <f>_xll.qlTenorBasisValue(TenorBasis6M,AC1612,_xll.ohTrigger(trigger,$X$36))</f>
        <v>#NUM!</v>
      </c>
      <c r="AF1612" s="82">
        <f t="shared" si="64"/>
        <v>1.6055666437283744E-2</v>
      </c>
      <c r="AG1612" s="82">
        <f>_xll.qlIndexFixing($X$21,$AB1612,TRUE,_xll.ohTrigger(trigger))</f>
        <v>1.6055666437283744E-2</v>
      </c>
      <c r="AH1612" s="43" t="e">
        <f>_xll.qlIndexFixing($X$6,$AB1612,TRUE,trigger)</f>
        <v>#NUM!</v>
      </c>
      <c r="AI1612" s="45" t="e">
        <f t="shared" si="63"/>
        <v>#NUM!</v>
      </c>
    </row>
    <row r="1613" spans="27:35" x14ac:dyDescent="0.2">
      <c r="AA1613" s="114" t="s">
        <v>87</v>
      </c>
      <c r="AB1613" s="40">
        <f>_xll.qlInterestRateIndexFixingDate($X$21,AC1613)</f>
        <v>50693</v>
      </c>
      <c r="AC1613" s="40">
        <f>_xll.qlCalendarAdvance(calendar,$AC1612,AA1613,,,trigger)</f>
        <v>50697</v>
      </c>
      <c r="AD1613" s="40">
        <f>_xll.qlInterestRateIndexMaturity($X$21,AC1613,)</f>
        <v>50879</v>
      </c>
      <c r="AE1613" s="43" t="e">
        <f>_xll.qlTenorBasisValue(TenorBasis6M,AC1613,_xll.ohTrigger(trigger,$X$36))</f>
        <v>#NUM!</v>
      </c>
      <c r="AF1613" s="82">
        <f t="shared" si="64"/>
        <v>1.6046975556737529E-2</v>
      </c>
      <c r="AG1613" s="82">
        <f>_xll.qlIndexFixing($X$21,$AB1613,TRUE,_xll.ohTrigger(trigger))</f>
        <v>1.6046975556737529E-2</v>
      </c>
      <c r="AH1613" s="43" t="e">
        <f>_xll.qlIndexFixing($X$6,$AB1613,TRUE,trigger)</f>
        <v>#NUM!</v>
      </c>
      <c r="AI1613" s="45" t="e">
        <f t="shared" si="63"/>
        <v>#NUM!</v>
      </c>
    </row>
    <row r="1614" spans="27:35" x14ac:dyDescent="0.2">
      <c r="AA1614" s="114" t="s">
        <v>87</v>
      </c>
      <c r="AB1614" s="40">
        <f>_xll.qlInterestRateIndexFixingDate($X$21,AC1614)</f>
        <v>50700</v>
      </c>
      <c r="AC1614" s="40">
        <f>_xll.qlCalendarAdvance(calendar,$AC1613,AA1614,,,trigger)</f>
        <v>50704</v>
      </c>
      <c r="AD1614" s="40">
        <f>_xll.qlInterestRateIndexMaturity($X$21,AC1614,)</f>
        <v>50886</v>
      </c>
      <c r="AE1614" s="43" t="e">
        <f>_xll.qlTenorBasisValue(TenorBasis6M,AC1614,_xll.ohTrigger(trigger,$X$36))</f>
        <v>#NUM!</v>
      </c>
      <c r="AF1614" s="82">
        <f t="shared" si="64"/>
        <v>1.6038335169121593E-2</v>
      </c>
      <c r="AG1614" s="82">
        <f>_xll.qlIndexFixing($X$21,$AB1614,TRUE,_xll.ohTrigger(trigger))</f>
        <v>1.6038335169121593E-2</v>
      </c>
      <c r="AH1614" s="43" t="e">
        <f>_xll.qlIndexFixing($X$6,$AB1614,TRUE,trigger)</f>
        <v>#NUM!</v>
      </c>
      <c r="AI1614" s="45" t="e">
        <f t="shared" si="63"/>
        <v>#NUM!</v>
      </c>
    </row>
    <row r="1615" spans="27:35" x14ac:dyDescent="0.2">
      <c r="AA1615" s="114" t="s">
        <v>87</v>
      </c>
      <c r="AB1615" s="40">
        <f>_xll.qlInterestRateIndexFixingDate($X$21,AC1615)</f>
        <v>50707</v>
      </c>
      <c r="AC1615" s="40">
        <f>_xll.qlCalendarAdvance(calendar,$AC1614,AA1615,,,trigger)</f>
        <v>50711</v>
      </c>
      <c r="AD1615" s="40">
        <f>_xll.qlInterestRateIndexMaturity($X$21,AC1615,)</f>
        <v>50892</v>
      </c>
      <c r="AE1615" s="43" t="e">
        <f>_xll.qlTenorBasisValue(TenorBasis6M,AC1615,_xll.ohTrigger(trigger,$X$36))</f>
        <v>#NUM!</v>
      </c>
      <c r="AF1615" s="82">
        <f t="shared" si="64"/>
        <v>1.6029985649359917E-2</v>
      </c>
      <c r="AG1615" s="82">
        <f>_xll.qlIndexFixing($X$21,$AB1615,TRUE,_xll.ohTrigger(trigger))</f>
        <v>1.6029985649359917E-2</v>
      </c>
      <c r="AH1615" s="43" t="e">
        <f>_xll.qlIndexFixing($X$6,$AB1615,TRUE,trigger)</f>
        <v>#NUM!</v>
      </c>
      <c r="AI1615" s="45" t="e">
        <f t="shared" si="63"/>
        <v>#NUM!</v>
      </c>
    </row>
    <row r="1616" spans="27:35" x14ac:dyDescent="0.2">
      <c r="AA1616" s="114" t="s">
        <v>87</v>
      </c>
      <c r="AB1616" s="40">
        <f>_xll.qlInterestRateIndexFixingDate($X$21,AC1616)</f>
        <v>50714</v>
      </c>
      <c r="AC1616" s="40">
        <f>_xll.qlCalendarAdvance(calendar,$AC1615,AA1616,,,trigger)</f>
        <v>50718</v>
      </c>
      <c r="AD1616" s="40">
        <f>_xll.qlInterestRateIndexMaturity($X$21,AC1616,)</f>
        <v>50899</v>
      </c>
      <c r="AE1616" s="43" t="e">
        <f>_xll.qlTenorBasisValue(TenorBasis6M,AC1616,_xll.ohTrigger(trigger,$X$36))</f>
        <v>#NUM!</v>
      </c>
      <c r="AF1616" s="82">
        <f t="shared" si="64"/>
        <v>1.6021443017950145E-2</v>
      </c>
      <c r="AG1616" s="82">
        <f>_xll.qlIndexFixing($X$21,$AB1616,TRUE,_xll.ohTrigger(trigger))</f>
        <v>1.6021443017950145E-2</v>
      </c>
      <c r="AH1616" s="43" t="e">
        <f>_xll.qlIndexFixing($X$6,$AB1616,TRUE,trigger)</f>
        <v>#NUM!</v>
      </c>
      <c r="AI1616" s="45" t="e">
        <f t="shared" si="63"/>
        <v>#NUM!</v>
      </c>
    </row>
    <row r="1617" spans="27:35" x14ac:dyDescent="0.2">
      <c r="AA1617" s="114" t="s">
        <v>87</v>
      </c>
      <c r="AB1617" s="40">
        <f>_xll.qlInterestRateIndexFixingDate($X$21,AC1617)</f>
        <v>50721</v>
      </c>
      <c r="AC1617" s="40">
        <f>_xll.qlCalendarAdvance(calendar,$AC1616,AA1617,,,trigger)</f>
        <v>50725</v>
      </c>
      <c r="AD1617" s="40">
        <f>_xll.qlInterestRateIndexMaturity($X$21,AC1617,)</f>
        <v>50906</v>
      </c>
      <c r="AE1617" s="43" t="e">
        <f>_xll.qlTenorBasisValue(TenorBasis6M,AC1617,_xll.ohTrigger(trigger,$X$36))</f>
        <v>#NUM!</v>
      </c>
      <c r="AF1617" s="82">
        <f t="shared" si="64"/>
        <v>1.6012950875121643E-2</v>
      </c>
      <c r="AG1617" s="82">
        <f>_xll.qlIndexFixing($X$21,$AB1617,TRUE,_xll.ohTrigger(trigger))</f>
        <v>1.6012950875121643E-2</v>
      </c>
      <c r="AH1617" s="43" t="e">
        <f>_xll.qlIndexFixing($X$6,$AB1617,TRUE,trigger)</f>
        <v>#NUM!</v>
      </c>
      <c r="AI1617" s="45" t="e">
        <f t="shared" si="63"/>
        <v>#NUM!</v>
      </c>
    </row>
    <row r="1618" spans="27:35" x14ac:dyDescent="0.2">
      <c r="AA1618" s="114" t="s">
        <v>87</v>
      </c>
      <c r="AB1618" s="40">
        <f>_xll.qlInterestRateIndexFixingDate($X$21,AC1618)</f>
        <v>50728</v>
      </c>
      <c r="AC1618" s="40">
        <f>_xll.qlCalendarAdvance(calendar,$AC1617,AA1618,,,trigger)</f>
        <v>50732</v>
      </c>
      <c r="AD1618" s="40">
        <f>_xll.qlInterestRateIndexMaturity($X$21,AC1618,)</f>
        <v>50913</v>
      </c>
      <c r="AE1618" s="43" t="e">
        <f>_xll.qlTenorBasisValue(TenorBasis6M,AC1618,_xll.ohTrigger(trigger,$X$36))</f>
        <v>#NUM!</v>
      </c>
      <c r="AF1618" s="82">
        <f t="shared" si="64"/>
        <v>1.6004509220233158E-2</v>
      </c>
      <c r="AG1618" s="82">
        <f>_xll.qlIndexFixing($X$21,$AB1618,TRUE,_xll.ohTrigger(trigger))</f>
        <v>1.6004509220233158E-2</v>
      </c>
      <c r="AH1618" s="43" t="e">
        <f>_xll.qlIndexFixing($X$6,$AB1618,TRUE,trigger)</f>
        <v>#NUM!</v>
      </c>
      <c r="AI1618" s="45" t="e">
        <f t="shared" si="63"/>
        <v>#NUM!</v>
      </c>
    </row>
    <row r="1619" spans="27:35" x14ac:dyDescent="0.2">
      <c r="AA1619" s="114" t="s">
        <v>87</v>
      </c>
      <c r="AB1619" s="40">
        <f>_xll.qlInterestRateIndexFixingDate($X$21,AC1619)</f>
        <v>50735</v>
      </c>
      <c r="AC1619" s="40">
        <f>_xll.qlCalendarAdvance(calendar,$AC1618,AA1619,,,trigger)</f>
        <v>50739</v>
      </c>
      <c r="AD1619" s="40">
        <f>_xll.qlInterestRateIndexMaturity($X$21,AC1619,)</f>
        <v>50921</v>
      </c>
      <c r="AE1619" s="43" t="e">
        <f>_xll.qlTenorBasisValue(TenorBasis6M,AC1619,_xll.ohTrigger(trigger,$X$36))</f>
        <v>#NUM!</v>
      </c>
      <c r="AF1619" s="82">
        <f t="shared" si="64"/>
        <v>1.599589060216201E-2</v>
      </c>
      <c r="AG1619" s="82">
        <f>_xll.qlIndexFixing($X$21,$AB1619,TRUE,_xll.ohTrigger(trigger))</f>
        <v>1.599589060216201E-2</v>
      </c>
      <c r="AH1619" s="43" t="e">
        <f>_xll.qlIndexFixing($X$6,$AB1619,TRUE,trigger)</f>
        <v>#NUM!</v>
      </c>
      <c r="AI1619" s="45" t="e">
        <f t="shared" si="63"/>
        <v>#NUM!</v>
      </c>
    </row>
    <row r="1620" spans="27:35" x14ac:dyDescent="0.2">
      <c r="AA1620" s="114" t="s">
        <v>87</v>
      </c>
      <c r="AB1620" s="40">
        <f>_xll.qlInterestRateIndexFixingDate($X$21,AC1620)</f>
        <v>50742</v>
      </c>
      <c r="AC1620" s="40">
        <f>_xll.qlCalendarAdvance(calendar,$AC1619,AA1620,,,trigger)</f>
        <v>50746</v>
      </c>
      <c r="AD1620" s="40">
        <f>_xll.qlInterestRateIndexMaturity($X$21,AC1620,)</f>
        <v>50928</v>
      </c>
      <c r="AE1620" s="43" t="e">
        <f>_xll.qlTenorBasisValue(TenorBasis6M,AC1620,_xll.ohTrigger(trigger,$X$36))</f>
        <v>#NUM!</v>
      </c>
      <c r="AF1620" s="82">
        <f t="shared" si="64"/>
        <v>1.5987553158482382E-2</v>
      </c>
      <c r="AG1620" s="82">
        <f>_xll.qlIndexFixing($X$21,$AB1620,TRUE,_xll.ohTrigger(trigger))</f>
        <v>1.5987553158482382E-2</v>
      </c>
      <c r="AH1620" s="43" t="e">
        <f>_xll.qlIndexFixing($X$6,$AB1620,TRUE,trigger)</f>
        <v>#NUM!</v>
      </c>
      <c r="AI1620" s="45" t="e">
        <f t="shared" si="63"/>
        <v>#NUM!</v>
      </c>
    </row>
    <row r="1621" spans="27:35" x14ac:dyDescent="0.2">
      <c r="AA1621" s="114" t="s">
        <v>87</v>
      </c>
      <c r="AB1621" s="40">
        <f>_xll.qlInterestRateIndexFixingDate($X$21,AC1621)</f>
        <v>50749</v>
      </c>
      <c r="AC1621" s="40">
        <f>_xll.qlCalendarAdvance(calendar,$AC1620,AA1621,,,trigger)</f>
        <v>50753</v>
      </c>
      <c r="AD1621" s="40">
        <f>_xll.qlInterestRateIndexMaturity($X$21,AC1621,)</f>
        <v>50935</v>
      </c>
      <c r="AE1621" s="43" t="e">
        <f>_xll.qlTenorBasisValue(TenorBasis6M,AC1621,_xll.ohTrigger(trigger,$X$36))</f>
        <v>#NUM!</v>
      </c>
      <c r="AF1621" s="82">
        <f t="shared" si="64"/>
        <v>1.5979266203221036E-2</v>
      </c>
      <c r="AG1621" s="82">
        <f>_xll.qlIndexFixing($X$21,$AB1621,TRUE,_xll.ohTrigger(trigger))</f>
        <v>1.5979266203221036E-2</v>
      </c>
      <c r="AH1621" s="43" t="e">
        <f>_xll.qlIndexFixing($X$6,$AB1621,TRUE,trigger)</f>
        <v>#NUM!</v>
      </c>
      <c r="AI1621" s="45" t="e">
        <f t="shared" si="63"/>
        <v>#NUM!</v>
      </c>
    </row>
    <row r="1622" spans="27:35" x14ac:dyDescent="0.2">
      <c r="AA1622" s="114" t="s">
        <v>87</v>
      </c>
      <c r="AB1622" s="40">
        <f>_xll.qlInterestRateIndexFixingDate($X$21,AC1622)</f>
        <v>50756</v>
      </c>
      <c r="AC1622" s="40">
        <f>_xll.qlCalendarAdvance(calendar,$AC1621,AA1622,,,trigger)</f>
        <v>50760</v>
      </c>
      <c r="AD1622" s="40">
        <f>_xll.qlInterestRateIndexMaturity($X$21,AC1622,)</f>
        <v>50942</v>
      </c>
      <c r="AE1622" s="43" t="e">
        <f>_xll.qlTenorBasisValue(TenorBasis6M,AC1622,_xll.ohTrigger(trigger,$X$36))</f>
        <v>#NUM!</v>
      </c>
      <c r="AF1622" s="82">
        <f t="shared" si="64"/>
        <v>1.5971029735748148E-2</v>
      </c>
      <c r="AG1622" s="82">
        <f>_xll.qlIndexFixing($X$21,$AB1622,TRUE,_xll.ohTrigger(trigger))</f>
        <v>1.5971029735748148E-2</v>
      </c>
      <c r="AH1622" s="43" t="e">
        <f>_xll.qlIndexFixing($X$6,$AB1622,TRUE,trigger)</f>
        <v>#NUM!</v>
      </c>
      <c r="AI1622" s="45" t="e">
        <f t="shared" si="63"/>
        <v>#NUM!</v>
      </c>
    </row>
    <row r="1623" spans="27:35" x14ac:dyDescent="0.2">
      <c r="AA1623" s="114" t="s">
        <v>87</v>
      </c>
      <c r="AB1623" s="40">
        <f>_xll.qlInterestRateIndexFixingDate($X$21,AC1623)</f>
        <v>50763</v>
      </c>
      <c r="AC1623" s="40">
        <f>_xll.qlCalendarAdvance(calendar,$AC1622,AA1623,,,trigger)</f>
        <v>50767</v>
      </c>
      <c r="AD1623" s="40">
        <f>_xll.qlInterestRateIndexMaturity($X$21,AC1623,)</f>
        <v>50949</v>
      </c>
      <c r="AE1623" s="43" t="e">
        <f>_xll.qlTenorBasisValue(TenorBasis6M,AC1623,_xll.ohTrigger(trigger,$X$36))</f>
        <v>#NUM!</v>
      </c>
      <c r="AF1623" s="82">
        <f t="shared" si="64"/>
        <v>1.5962843755439597E-2</v>
      </c>
      <c r="AG1623" s="82">
        <f>_xll.qlIndexFixing($X$21,$AB1623,TRUE,_xll.ohTrigger(trigger))</f>
        <v>1.5962843755439597E-2</v>
      </c>
      <c r="AH1623" s="43" t="e">
        <f>_xll.qlIndexFixing($X$6,$AB1623,TRUE,trigger)</f>
        <v>#NUM!</v>
      </c>
      <c r="AI1623" s="45" t="e">
        <f t="shared" si="63"/>
        <v>#NUM!</v>
      </c>
    </row>
    <row r="1624" spans="27:35" x14ac:dyDescent="0.2">
      <c r="AA1624" s="114" t="s">
        <v>87</v>
      </c>
      <c r="AB1624" s="40">
        <f>_xll.qlInterestRateIndexFixingDate($X$21,AC1624)</f>
        <v>50770</v>
      </c>
      <c r="AC1624" s="40">
        <f>_xll.qlCalendarAdvance(calendar,$AC1623,AA1624,,,trigger)</f>
        <v>50774</v>
      </c>
      <c r="AD1624" s="40">
        <f>_xll.qlInterestRateIndexMaturity($X$21,AC1624,)</f>
        <v>50955</v>
      </c>
      <c r="AE1624" s="43" t="e">
        <f>_xll.qlTenorBasisValue(TenorBasis6M,AC1624,_xll.ohTrigger(trigger,$X$36))</f>
        <v>#NUM!</v>
      </c>
      <c r="AF1624" s="82">
        <f t="shared" si="64"/>
        <v>1.5954919502210615E-2</v>
      </c>
      <c r="AG1624" s="82">
        <f>_xll.qlIndexFixing($X$21,$AB1624,TRUE,_xll.ohTrigger(trigger))</f>
        <v>1.5954919502210615E-2</v>
      </c>
      <c r="AH1624" s="43" t="e">
        <f>_xll.qlIndexFixing($X$6,$AB1624,TRUE,trigger)</f>
        <v>#NUM!</v>
      </c>
      <c r="AI1624" s="45" t="e">
        <f t="shared" si="63"/>
        <v>#NUM!</v>
      </c>
    </row>
    <row r="1625" spans="27:35" x14ac:dyDescent="0.2">
      <c r="AA1625" s="114" t="s">
        <v>87</v>
      </c>
      <c r="AB1625" s="40">
        <f>_xll.qlInterestRateIndexFixingDate($X$21,AC1625)</f>
        <v>50777</v>
      </c>
      <c r="AC1625" s="40">
        <f>_xll.qlCalendarAdvance(calendar,$AC1624,AA1625,,,trigger)</f>
        <v>50781</v>
      </c>
      <c r="AD1625" s="40">
        <f>_xll.qlInterestRateIndexMaturity($X$21,AC1625,)</f>
        <v>50962</v>
      </c>
      <c r="AE1625" s="43" t="e">
        <f>_xll.qlTenorBasisValue(TenorBasis6M,AC1625,_xll.ohTrigger(trigger,$X$36))</f>
        <v>#NUM!</v>
      </c>
      <c r="AF1625" s="82">
        <f t="shared" si="64"/>
        <v>1.5946831245267294E-2</v>
      </c>
      <c r="AG1625" s="82">
        <f>_xll.qlIndexFixing($X$21,$AB1625,TRUE,_xll.ohTrigger(trigger))</f>
        <v>1.5946831245267294E-2</v>
      </c>
      <c r="AH1625" s="43" t="e">
        <f>_xll.qlIndexFixing($X$6,$AB1625,TRUE,trigger)</f>
        <v>#NUM!</v>
      </c>
      <c r="AI1625" s="45" t="e">
        <f t="shared" si="63"/>
        <v>#NUM!</v>
      </c>
    </row>
    <row r="1626" spans="27:35" x14ac:dyDescent="0.2">
      <c r="AA1626" s="114" t="s">
        <v>87</v>
      </c>
      <c r="AB1626" s="40">
        <f>_xll.qlInterestRateIndexFixingDate($X$21,AC1626)</f>
        <v>50784</v>
      </c>
      <c r="AC1626" s="40">
        <f>_xll.qlCalendarAdvance(calendar,$AC1625,AA1626,,,trigger)</f>
        <v>50788</v>
      </c>
      <c r="AD1626" s="40">
        <f>_xll.qlInterestRateIndexMaturity($X$21,AC1626,)</f>
        <v>50969</v>
      </c>
      <c r="AE1626" s="43" t="e">
        <f>_xll.qlTenorBasisValue(TenorBasis6M,AC1626,_xll.ohTrigger(trigger,$X$36))</f>
        <v>#NUM!</v>
      </c>
      <c r="AF1626" s="82">
        <f t="shared" si="64"/>
        <v>1.593879347127174E-2</v>
      </c>
      <c r="AG1626" s="82">
        <f>_xll.qlIndexFixing($X$21,$AB1626,TRUE,_xll.ohTrigger(trigger))</f>
        <v>1.593879347127174E-2</v>
      </c>
      <c r="AH1626" s="43" t="e">
        <f>_xll.qlIndexFixing($X$6,$AB1626,TRUE,trigger)</f>
        <v>#NUM!</v>
      </c>
      <c r="AI1626" s="45" t="e">
        <f t="shared" si="63"/>
        <v>#NUM!</v>
      </c>
    </row>
    <row r="1627" spans="27:35" x14ac:dyDescent="0.2">
      <c r="AA1627" s="114" t="s">
        <v>87</v>
      </c>
      <c r="AB1627" s="40">
        <f>_xll.qlInterestRateIndexFixingDate($X$21,AC1627)</f>
        <v>50791</v>
      </c>
      <c r="AC1627" s="40">
        <f>_xll.qlCalendarAdvance(calendar,$AC1626,AA1627,,,trigger)</f>
        <v>50795</v>
      </c>
      <c r="AD1627" s="40">
        <f>_xll.qlInterestRateIndexMaturity($X$21,AC1627,)</f>
        <v>50976</v>
      </c>
      <c r="AE1627" s="43" t="e">
        <f>_xll.qlTenorBasisValue(TenorBasis6M,AC1627,_xll.ohTrigger(trigger,$X$36))</f>
        <v>#NUM!</v>
      </c>
      <c r="AF1627" s="82">
        <f t="shared" si="64"/>
        <v>1.5930806179615377E-2</v>
      </c>
      <c r="AG1627" s="82">
        <f>_xll.qlIndexFixing($X$21,$AB1627,TRUE,_xll.ohTrigger(trigger))</f>
        <v>1.5930806179615377E-2</v>
      </c>
      <c r="AH1627" s="43" t="e">
        <f>_xll.qlIndexFixing($X$6,$AB1627,TRUE,trigger)</f>
        <v>#NUM!</v>
      </c>
      <c r="AI1627" s="45" t="e">
        <f t="shared" si="63"/>
        <v>#NUM!</v>
      </c>
    </row>
    <row r="1628" spans="27:35" x14ac:dyDescent="0.2">
      <c r="AA1628" s="114" t="s">
        <v>87</v>
      </c>
      <c r="AB1628" s="40">
        <f>_xll.qlInterestRateIndexFixingDate($X$21,AC1628)</f>
        <v>50798</v>
      </c>
      <c r="AC1628" s="40">
        <f>_xll.qlCalendarAdvance(calendar,$AC1627,AA1628,,,trigger)</f>
        <v>50802</v>
      </c>
      <c r="AD1628" s="40">
        <f>_xll.qlInterestRateIndexMaturity($X$21,AC1628,)</f>
        <v>50983</v>
      </c>
      <c r="AE1628" s="43" t="e">
        <f>_xll.qlTenorBasisValue(TenorBasis6M,AC1628,_xll.ohTrigger(trigger,$X$36))</f>
        <v>#NUM!</v>
      </c>
      <c r="AF1628" s="82">
        <f t="shared" si="64"/>
        <v>1.5922869369697584E-2</v>
      </c>
      <c r="AG1628" s="82">
        <f>_xll.qlIndexFixing($X$21,$AB1628,TRUE,_xll.ohTrigger(trigger))</f>
        <v>1.5922869369697584E-2</v>
      </c>
      <c r="AH1628" s="43" t="e">
        <f>_xll.qlIndexFixing($X$6,$AB1628,TRUE,trigger)</f>
        <v>#NUM!</v>
      </c>
      <c r="AI1628" s="45" t="e">
        <f t="shared" si="63"/>
        <v>#NUM!</v>
      </c>
    </row>
    <row r="1629" spans="27:35" x14ac:dyDescent="0.2">
      <c r="AA1629" s="114" t="s">
        <v>87</v>
      </c>
      <c r="AB1629" s="40">
        <f>_xll.qlInterestRateIndexFixingDate($X$21,AC1629)</f>
        <v>50805</v>
      </c>
      <c r="AC1629" s="40">
        <f>_xll.qlCalendarAdvance(calendar,$AC1628,AA1629,,,trigger)</f>
        <v>50809</v>
      </c>
      <c r="AD1629" s="40">
        <f>_xll.qlInterestRateIndexMaturity($X$21,AC1629,)</f>
        <v>50990</v>
      </c>
      <c r="AE1629" s="43" t="e">
        <f>_xll.qlTenorBasisValue(TenorBasis6M,AC1629,_xll.ohTrigger(trigger,$X$36))</f>
        <v>#NUM!</v>
      </c>
      <c r="AF1629" s="82">
        <f t="shared" si="64"/>
        <v>1.5914983040917291E-2</v>
      </c>
      <c r="AG1629" s="82">
        <f>_xll.qlIndexFixing($X$21,$AB1629,TRUE,_xll.ohTrigger(trigger))</f>
        <v>1.5914983040917291E-2</v>
      </c>
      <c r="AH1629" s="43" t="e">
        <f>_xll.qlIndexFixing($X$6,$AB1629,TRUE,trigger)</f>
        <v>#NUM!</v>
      </c>
      <c r="AI1629" s="45" t="e">
        <f t="shared" si="63"/>
        <v>#NUM!</v>
      </c>
    </row>
    <row r="1630" spans="27:35" x14ac:dyDescent="0.2">
      <c r="AA1630" s="114" t="s">
        <v>87</v>
      </c>
      <c r="AB1630" s="40">
        <f>_xll.qlInterestRateIndexFixingDate($X$21,AC1630)</f>
        <v>50812</v>
      </c>
      <c r="AC1630" s="40">
        <f>_xll.qlCalendarAdvance(calendar,$AC1629,AA1630,,,trigger)</f>
        <v>50816</v>
      </c>
      <c r="AD1630" s="40">
        <f>_xll.qlInterestRateIndexMaturity($X$21,AC1630,)</f>
        <v>50997</v>
      </c>
      <c r="AE1630" s="43" t="e">
        <f>_xll.qlTenorBasisValue(TenorBasis6M,AC1630,_xll.ohTrigger(trigger,$X$36))</f>
        <v>#NUM!</v>
      </c>
      <c r="AF1630" s="82">
        <f t="shared" si="64"/>
        <v>1.5907147192679178E-2</v>
      </c>
      <c r="AG1630" s="82">
        <f>_xll.qlIndexFixing($X$21,$AB1630,TRUE,_xll.ohTrigger(trigger))</f>
        <v>1.5907147192679178E-2</v>
      </c>
      <c r="AH1630" s="43" t="e">
        <f>_xll.qlIndexFixing($X$6,$AB1630,TRUE,trigger)</f>
        <v>#NUM!</v>
      </c>
      <c r="AI1630" s="45" t="e">
        <f t="shared" si="63"/>
        <v>#NUM!</v>
      </c>
    </row>
    <row r="1631" spans="27:35" x14ac:dyDescent="0.2">
      <c r="AA1631" s="114" t="s">
        <v>87</v>
      </c>
      <c r="AB1631" s="40">
        <f>_xll.qlInterestRateIndexFixingDate($X$21,AC1631)</f>
        <v>50819</v>
      </c>
      <c r="AC1631" s="40">
        <f>_xll.qlCalendarAdvance(calendar,$AC1630,AA1631,,,trigger)</f>
        <v>50823</v>
      </c>
      <c r="AD1631" s="40">
        <f>_xll.qlInterestRateIndexMaturity($X$21,AC1631,)</f>
        <v>51004</v>
      </c>
      <c r="AE1631" s="43" t="e">
        <f>_xll.qlTenorBasisValue(TenorBasis6M,AC1631,_xll.ohTrigger(trigger,$X$36))</f>
        <v>#NUM!</v>
      </c>
      <c r="AF1631" s="82">
        <f t="shared" si="64"/>
        <v>1.5899361824392329E-2</v>
      </c>
      <c r="AG1631" s="82">
        <f>_xll.qlIndexFixing($X$21,$AB1631,TRUE,_xll.ohTrigger(trigger))</f>
        <v>1.5899361824392329E-2</v>
      </c>
      <c r="AH1631" s="43" t="e">
        <f>_xll.qlIndexFixing($X$6,$AB1631,TRUE,trigger)</f>
        <v>#NUM!</v>
      </c>
      <c r="AI1631" s="45" t="e">
        <f t="shared" si="63"/>
        <v>#NUM!</v>
      </c>
    </row>
    <row r="1632" spans="27:35" x14ac:dyDescent="0.2">
      <c r="AA1632" s="114" t="s">
        <v>87</v>
      </c>
      <c r="AB1632" s="40">
        <f>_xll.qlInterestRateIndexFixingDate($X$21,AC1632)</f>
        <v>50826</v>
      </c>
      <c r="AC1632" s="40">
        <f>_xll.qlCalendarAdvance(calendar,$AC1631,AA1632,,,trigger)</f>
        <v>50830</v>
      </c>
      <c r="AD1632" s="40">
        <f>_xll.qlInterestRateIndexMaturity($X$21,AC1632,)</f>
        <v>51014</v>
      </c>
      <c r="AE1632" s="43" t="e">
        <f>_xll.qlTenorBasisValue(TenorBasis6M,AC1632,_xll.ohTrigger(trigger,$X$36))</f>
        <v>#NUM!</v>
      </c>
      <c r="AF1632" s="82">
        <f t="shared" si="64"/>
        <v>1.5891072310053458E-2</v>
      </c>
      <c r="AG1632" s="82">
        <f>_xll.qlIndexFixing($X$21,$AB1632,TRUE,_xll.ohTrigger(trigger))</f>
        <v>1.5891072310053458E-2</v>
      </c>
      <c r="AH1632" s="43" t="e">
        <f>_xll.qlIndexFixing($X$6,$AB1632,TRUE,trigger)</f>
        <v>#NUM!</v>
      </c>
      <c r="AI1632" s="45" t="e">
        <f t="shared" si="63"/>
        <v>#NUM!</v>
      </c>
    </row>
    <row r="1633" spans="27:35" x14ac:dyDescent="0.2">
      <c r="AA1633" s="114" t="s">
        <v>87</v>
      </c>
      <c r="AB1633" s="40">
        <f>_xll.qlInterestRateIndexFixingDate($X$21,AC1633)</f>
        <v>50833</v>
      </c>
      <c r="AC1633" s="40">
        <f>_xll.qlCalendarAdvance(calendar,$AC1632,AA1633,,,trigger)</f>
        <v>50837</v>
      </c>
      <c r="AD1633" s="40">
        <f>_xll.qlInterestRateIndexMaturity($X$21,AC1633,)</f>
        <v>51021</v>
      </c>
      <c r="AE1633" s="43" t="e">
        <f>_xll.qlTenorBasisValue(TenorBasis6M,AC1633,_xll.ohTrigger(trigger,$X$36))</f>
        <v>#NUM!</v>
      </c>
      <c r="AF1633" s="82">
        <f t="shared" si="64"/>
        <v>1.5883397704636631E-2</v>
      </c>
      <c r="AG1633" s="82">
        <f>_xll.qlIndexFixing($X$21,$AB1633,TRUE,_xll.ohTrigger(trigger))</f>
        <v>1.5883397704636631E-2</v>
      </c>
      <c r="AH1633" s="43" t="e">
        <f>_xll.qlIndexFixing($X$6,$AB1633,TRUE,trigger)</f>
        <v>#NUM!</v>
      </c>
      <c r="AI1633" s="45" t="e">
        <f t="shared" si="63"/>
        <v>#NUM!</v>
      </c>
    </row>
    <row r="1634" spans="27:35" x14ac:dyDescent="0.2">
      <c r="AA1634" s="114" t="s">
        <v>87</v>
      </c>
      <c r="AB1634" s="40">
        <f>_xll.qlInterestRateIndexFixingDate($X$21,AC1634)</f>
        <v>50840</v>
      </c>
      <c r="AC1634" s="40">
        <f>_xll.qlCalendarAdvance(calendar,$AC1633,AA1634,,,trigger)</f>
        <v>50844</v>
      </c>
      <c r="AD1634" s="40">
        <f>_xll.qlInterestRateIndexMaturity($X$21,AC1634,)</f>
        <v>51028</v>
      </c>
      <c r="AE1634" s="43" t="e">
        <f>_xll.qlTenorBasisValue(TenorBasis6M,AC1634,_xll.ohTrigger(trigger,$X$36))</f>
        <v>#NUM!</v>
      </c>
      <c r="AF1634" s="82">
        <f t="shared" si="64"/>
        <v>1.5875773584433206E-2</v>
      </c>
      <c r="AG1634" s="82">
        <f>_xll.qlIndexFixing($X$21,$AB1634,TRUE,_xll.ohTrigger(trigger))</f>
        <v>1.5875773584433206E-2</v>
      </c>
      <c r="AH1634" s="43" t="e">
        <f>_xll.qlIndexFixing($X$6,$AB1634,TRUE,trigger)</f>
        <v>#NUM!</v>
      </c>
      <c r="AI1634" s="45" t="e">
        <f t="shared" si="63"/>
        <v>#NUM!</v>
      </c>
    </row>
    <row r="1635" spans="27:35" x14ac:dyDescent="0.2">
      <c r="AA1635" s="114" t="s">
        <v>87</v>
      </c>
      <c r="AB1635" s="40">
        <f>_xll.qlInterestRateIndexFixingDate($X$21,AC1635)</f>
        <v>50847</v>
      </c>
      <c r="AC1635" s="40">
        <f>_xll.qlCalendarAdvance(calendar,$AC1634,AA1635,,,trigger)</f>
        <v>50851</v>
      </c>
      <c r="AD1635" s="40">
        <f>_xll.qlInterestRateIndexMaturity($X$21,AC1635,)</f>
        <v>51035</v>
      </c>
      <c r="AE1635" s="43" t="e">
        <f>_xll.qlTenorBasisValue(TenorBasis6M,AC1635,_xll.ohTrigger(trigger,$X$36))</f>
        <v>#NUM!</v>
      </c>
      <c r="AF1635" s="82">
        <f t="shared" si="64"/>
        <v>1.58681999488593E-2</v>
      </c>
      <c r="AG1635" s="82">
        <f>_xll.qlIndexFixing($X$21,$AB1635,TRUE,_xll.ohTrigger(trigger))</f>
        <v>1.58681999488593E-2</v>
      </c>
      <c r="AH1635" s="43" t="e">
        <f>_xll.qlIndexFixing($X$6,$AB1635,TRUE,trigger)</f>
        <v>#NUM!</v>
      </c>
      <c r="AI1635" s="45" t="e">
        <f t="shared" si="63"/>
        <v>#NUM!</v>
      </c>
    </row>
    <row r="1636" spans="27:35" x14ac:dyDescent="0.2">
      <c r="AA1636" s="114" t="s">
        <v>87</v>
      </c>
      <c r="AB1636" s="40">
        <f>_xll.qlInterestRateIndexFixingDate($X$21,AC1636)</f>
        <v>50854</v>
      </c>
      <c r="AC1636" s="40">
        <f>_xll.qlCalendarAdvance(calendar,$AC1635,AA1636,,,trigger)</f>
        <v>50858</v>
      </c>
      <c r="AD1636" s="40">
        <f>_xll.qlInterestRateIndexMaturity($X$21,AC1636,)</f>
        <v>51042</v>
      </c>
      <c r="AE1636" s="43" t="e">
        <f>_xll.qlTenorBasisValue(TenorBasis6M,AC1636,_xll.ohTrigger(trigger,$X$36))</f>
        <v>#NUM!</v>
      </c>
      <c r="AF1636" s="82">
        <f t="shared" si="64"/>
        <v>1.5860676797333641E-2</v>
      </c>
      <c r="AG1636" s="82">
        <f>_xll.qlIndexFixing($X$21,$AB1636,TRUE,_xll.ohTrigger(trigger))</f>
        <v>1.5860676797333641E-2</v>
      </c>
      <c r="AH1636" s="43" t="e">
        <f>_xll.qlIndexFixing($X$6,$AB1636,TRUE,trigger)</f>
        <v>#NUM!</v>
      </c>
      <c r="AI1636" s="45" t="e">
        <f t="shared" si="63"/>
        <v>#NUM!</v>
      </c>
    </row>
    <row r="1637" spans="27:35" x14ac:dyDescent="0.2">
      <c r="AA1637" s="114" t="s">
        <v>87</v>
      </c>
      <c r="AB1637" s="40">
        <f>_xll.qlInterestRateIndexFixingDate($X$21,AC1637)</f>
        <v>50861</v>
      </c>
      <c r="AC1637" s="40">
        <f>_xll.qlCalendarAdvance(calendar,$AC1636,AA1637,,,trigger)</f>
        <v>50865</v>
      </c>
      <c r="AD1637" s="40">
        <f>_xll.qlInterestRateIndexMaturity($X$21,AC1637,)</f>
        <v>51048</v>
      </c>
      <c r="AE1637" s="43" t="e">
        <f>_xll.qlTenorBasisValue(TenorBasis6M,AC1637,_xll.ohTrigger(trigger,$X$36))</f>
        <v>#NUM!</v>
      </c>
      <c r="AF1637" s="82">
        <f t="shared" si="64"/>
        <v>1.5853372331635349E-2</v>
      </c>
      <c r="AG1637" s="82">
        <f>_xll.qlIndexFixing($X$21,$AB1637,TRUE,_xll.ohTrigger(trigger))</f>
        <v>1.5853372331635349E-2</v>
      </c>
      <c r="AH1637" s="43" t="e">
        <f>_xll.qlIndexFixing($X$6,$AB1637,TRUE,trigger)</f>
        <v>#NUM!</v>
      </c>
      <c r="AI1637" s="45" t="e">
        <f t="shared" si="63"/>
        <v>#NUM!</v>
      </c>
    </row>
    <row r="1638" spans="27:35" x14ac:dyDescent="0.2">
      <c r="AA1638" s="114" t="s">
        <v>87</v>
      </c>
      <c r="AB1638" s="40">
        <f>_xll.qlInterestRateIndexFixingDate($X$21,AC1638)</f>
        <v>50866</v>
      </c>
      <c r="AC1638" s="40">
        <f>_xll.qlCalendarAdvance(calendar,$AC1637,AA1638,,,trigger)</f>
        <v>50872</v>
      </c>
      <c r="AD1638" s="40">
        <f>_xll.qlInterestRateIndexMaturity($X$21,AC1638,)</f>
        <v>51055</v>
      </c>
      <c r="AE1638" s="43" t="e">
        <f>_xll.qlTenorBasisValue(TenorBasis6M,AC1638,_xll.ohTrigger(trigger,$X$36))</f>
        <v>#NUM!</v>
      </c>
      <c r="AF1638" s="82">
        <f t="shared" si="64"/>
        <v>1.5845946866251796E-2</v>
      </c>
      <c r="AG1638" s="82">
        <f>_xll.qlIndexFixing($X$21,$AB1638,TRUE,_xll.ohTrigger(trigger))</f>
        <v>1.5845946866251796E-2</v>
      </c>
      <c r="AH1638" s="43" t="e">
        <f>_xll.qlIndexFixing($X$6,$AB1638,TRUE,trigger)</f>
        <v>#NUM!</v>
      </c>
      <c r="AI1638" s="45" t="e">
        <f t="shared" si="63"/>
        <v>#NUM!</v>
      </c>
    </row>
    <row r="1639" spans="27:35" x14ac:dyDescent="0.2">
      <c r="AA1639" s="114" t="s">
        <v>87</v>
      </c>
      <c r="AB1639" s="40">
        <f>_xll.qlInterestRateIndexFixingDate($X$21,AC1639)</f>
        <v>50875</v>
      </c>
      <c r="AC1639" s="40">
        <f>_xll.qlCalendarAdvance(calendar,$AC1638,AA1639,,,trigger)</f>
        <v>50879</v>
      </c>
      <c r="AD1639" s="40">
        <f>_xll.qlInterestRateIndexMaturity($X$21,AC1639,)</f>
        <v>51062</v>
      </c>
      <c r="AE1639" s="43" t="e">
        <f>_xll.qlTenorBasisValue(TenorBasis6M,AC1639,_xll.ohTrigger(trigger,$X$36))</f>
        <v>#NUM!</v>
      </c>
      <c r="AF1639" s="82">
        <f t="shared" si="64"/>
        <v>1.5838571880871372E-2</v>
      </c>
      <c r="AG1639" s="82">
        <f>_xll.qlIndexFixing($X$21,$AB1639,TRUE,_xll.ohTrigger(trigger))</f>
        <v>1.5838571880871372E-2</v>
      </c>
      <c r="AH1639" s="43" t="e">
        <f>_xll.qlIndexFixing($X$6,$AB1639,TRUE,trigger)</f>
        <v>#NUM!</v>
      </c>
      <c r="AI1639" s="45" t="e">
        <f t="shared" si="63"/>
        <v>#NUM!</v>
      </c>
    </row>
    <row r="1640" spans="27:35" x14ac:dyDescent="0.2">
      <c r="AA1640" s="114" t="s">
        <v>87</v>
      </c>
      <c r="AB1640" s="40">
        <f>_xll.qlInterestRateIndexFixingDate($X$21,AC1640)</f>
        <v>50882</v>
      </c>
      <c r="AC1640" s="40">
        <f>_xll.qlCalendarAdvance(calendar,$AC1639,AA1640,,,trigger)</f>
        <v>50886</v>
      </c>
      <c r="AD1640" s="40">
        <f>_xll.qlInterestRateIndexMaturity($X$21,AC1640,)</f>
        <v>51069</v>
      </c>
      <c r="AE1640" s="43" t="e">
        <f>_xll.qlTenorBasisValue(TenorBasis6M,AC1640,_xll.ohTrigger(trigger,$X$36))</f>
        <v>#NUM!</v>
      </c>
      <c r="AF1640" s="82">
        <f t="shared" si="64"/>
        <v>1.5831247374931901E-2</v>
      </c>
      <c r="AG1640" s="82">
        <f>_xll.qlIndexFixing($X$21,$AB1640,TRUE,_xll.ohTrigger(trigger))</f>
        <v>1.5831247374931901E-2</v>
      </c>
      <c r="AH1640" s="43" t="e">
        <f>_xll.qlIndexFixing($X$6,$AB1640,TRUE,trigger)</f>
        <v>#NUM!</v>
      </c>
      <c r="AI1640" s="45" t="e">
        <f t="shared" si="63"/>
        <v>#NUM!</v>
      </c>
    </row>
    <row r="1641" spans="27:35" x14ac:dyDescent="0.2">
      <c r="AA1641" s="114" t="s">
        <v>87</v>
      </c>
      <c r="AB1641" s="40">
        <f>_xll.qlInterestRateIndexFixingDate($X$21,AC1641)</f>
        <v>50889</v>
      </c>
      <c r="AC1641" s="40">
        <f>_xll.qlCalendarAdvance(calendar,$AC1640,AA1641,,,trigger)</f>
        <v>50893</v>
      </c>
      <c r="AD1641" s="40">
        <f>_xll.qlInterestRateIndexMaturity($X$21,AC1641,)</f>
        <v>51077</v>
      </c>
      <c r="AE1641" s="43" t="e">
        <f>_xll.qlTenorBasisValue(TenorBasis6M,AC1641,_xll.ohTrigger(trigger,$X$36))</f>
        <v>#NUM!</v>
      </c>
      <c r="AF1641" s="82">
        <f t="shared" si="64"/>
        <v>1.5823818280353358E-2</v>
      </c>
      <c r="AG1641" s="82">
        <f>_xll.qlIndexFixing($X$21,$AB1641,TRUE,_xll.ohTrigger(trigger))</f>
        <v>1.5823818280353358E-2</v>
      </c>
      <c r="AH1641" s="43" t="e">
        <f>_xll.qlIndexFixing($X$6,$AB1641,TRUE,trigger)</f>
        <v>#NUM!</v>
      </c>
      <c r="AI1641" s="45" t="e">
        <f t="shared" si="63"/>
        <v>#NUM!</v>
      </c>
    </row>
    <row r="1642" spans="27:35" x14ac:dyDescent="0.2">
      <c r="AA1642" s="114" t="s">
        <v>87</v>
      </c>
      <c r="AB1642" s="40">
        <f>_xll.qlInterestRateIndexFixingDate($X$21,AC1642)</f>
        <v>50896</v>
      </c>
      <c r="AC1642" s="40">
        <f>_xll.qlCalendarAdvance(calendar,$AC1641,AA1642,,,trigger)</f>
        <v>50900</v>
      </c>
      <c r="AD1642" s="40">
        <f>_xll.qlInterestRateIndexMaturity($X$21,AC1642,)</f>
        <v>51084</v>
      </c>
      <c r="AE1642" s="43" t="e">
        <f>_xll.qlTenorBasisValue(TenorBasis6M,AC1642,_xll.ohTrigger(trigger,$X$36))</f>
        <v>#NUM!</v>
      </c>
      <c r="AF1642" s="82">
        <f t="shared" si="64"/>
        <v>1.5816598021126334E-2</v>
      </c>
      <c r="AG1642" s="82">
        <f>_xll.qlIndexFixing($X$21,$AB1642,TRUE,_xll.ohTrigger(trigger))</f>
        <v>1.5816598021126334E-2</v>
      </c>
      <c r="AH1642" s="43" t="e">
        <f>_xll.qlIndexFixing($X$6,$AB1642,TRUE,trigger)</f>
        <v>#NUM!</v>
      </c>
      <c r="AI1642" s="45" t="e">
        <f t="shared" ref="AI1642:AI1705" si="65">(AG1642-AH1642)*10000</f>
        <v>#NUM!</v>
      </c>
    </row>
    <row r="1643" spans="27:35" x14ac:dyDescent="0.2">
      <c r="AA1643" s="114" t="s">
        <v>87</v>
      </c>
      <c r="AB1643" s="40">
        <f>_xll.qlInterestRateIndexFixingDate($X$21,AC1643)</f>
        <v>50903</v>
      </c>
      <c r="AC1643" s="40">
        <f>_xll.qlCalendarAdvance(calendar,$AC1642,AA1643,,,trigger)</f>
        <v>50907</v>
      </c>
      <c r="AD1643" s="40">
        <f>_xll.qlInterestRateIndexMaturity($X$21,AC1643,)</f>
        <v>51091</v>
      </c>
      <c r="AE1643" s="43" t="e">
        <f>_xll.qlTenorBasisValue(TenorBasis6M,AC1643,_xll.ohTrigger(trigger,$X$36))</f>
        <v>#NUM!</v>
      </c>
      <c r="AF1643" s="82">
        <f t="shared" si="64"/>
        <v>1.5809428241986376E-2</v>
      </c>
      <c r="AG1643" s="82">
        <f>_xll.qlIndexFixing($X$21,$AB1643,TRUE,_xll.ohTrigger(trigger))</f>
        <v>1.5809428241986376E-2</v>
      </c>
      <c r="AH1643" s="43" t="e">
        <f>_xll.qlIndexFixing($X$6,$AB1643,TRUE,trigger)</f>
        <v>#NUM!</v>
      </c>
      <c r="AI1643" s="45" t="e">
        <f t="shared" si="65"/>
        <v>#NUM!</v>
      </c>
    </row>
    <row r="1644" spans="27:35" x14ac:dyDescent="0.2">
      <c r="AA1644" s="114" t="s">
        <v>87</v>
      </c>
      <c r="AB1644" s="40">
        <f>_xll.qlInterestRateIndexFixingDate($X$21,AC1644)</f>
        <v>50910</v>
      </c>
      <c r="AC1644" s="40">
        <f>_xll.qlCalendarAdvance(calendar,$AC1643,AA1644,,,trigger)</f>
        <v>50914</v>
      </c>
      <c r="AD1644" s="40">
        <f>_xll.qlInterestRateIndexMaturity($X$21,AC1644,)</f>
        <v>51098</v>
      </c>
      <c r="AE1644" s="43" t="e">
        <f>_xll.qlTenorBasisValue(TenorBasis6M,AC1644,_xll.ohTrigger(trigger,$X$36))</f>
        <v>#NUM!</v>
      </c>
      <c r="AF1644" s="82">
        <f t="shared" si="64"/>
        <v>1.5802308942383492E-2</v>
      </c>
      <c r="AG1644" s="82">
        <f>_xll.qlIndexFixing($X$21,$AB1644,TRUE,_xll.ohTrigger(trigger))</f>
        <v>1.5802308942383492E-2</v>
      </c>
      <c r="AH1644" s="43" t="e">
        <f>_xll.qlIndexFixing($X$6,$AB1644,TRUE,trigger)</f>
        <v>#NUM!</v>
      </c>
      <c r="AI1644" s="45" t="e">
        <f t="shared" si="65"/>
        <v>#NUM!</v>
      </c>
    </row>
    <row r="1645" spans="27:35" x14ac:dyDescent="0.2">
      <c r="AA1645" s="114" t="s">
        <v>87</v>
      </c>
      <c r="AB1645" s="40">
        <f>_xll.qlInterestRateIndexFixingDate($X$21,AC1645)</f>
        <v>50917</v>
      </c>
      <c r="AC1645" s="40">
        <f>_xll.qlCalendarAdvance(calendar,$AC1644,AA1645,,,trigger)</f>
        <v>50921</v>
      </c>
      <c r="AD1645" s="40">
        <f>_xll.qlInterestRateIndexMaturity($X$21,AC1645,)</f>
        <v>51104</v>
      </c>
      <c r="AE1645" s="43" t="e">
        <f>_xll.qlTenorBasisValue(TenorBasis6M,AC1645,_xll.ohTrigger(trigger,$X$36))</f>
        <v>#NUM!</v>
      </c>
      <c r="AF1645" s="82">
        <f t="shared" si="64"/>
        <v>1.5795382017407378E-2</v>
      </c>
      <c r="AG1645" s="82">
        <f>_xll.qlIndexFixing($X$21,$AB1645,TRUE,_xll.ohTrigger(trigger))</f>
        <v>1.5795382017407378E-2</v>
      </c>
      <c r="AH1645" s="43" t="e">
        <f>_xll.qlIndexFixing($X$6,$AB1645,TRUE,trigger)</f>
        <v>#NUM!</v>
      </c>
      <c r="AI1645" s="45" t="e">
        <f t="shared" si="65"/>
        <v>#NUM!</v>
      </c>
    </row>
    <row r="1646" spans="27:35" x14ac:dyDescent="0.2">
      <c r="AA1646" s="114" t="s">
        <v>87</v>
      </c>
      <c r="AB1646" s="40">
        <f>_xll.qlInterestRateIndexFixingDate($X$21,AC1646)</f>
        <v>50924</v>
      </c>
      <c r="AC1646" s="40">
        <f>_xll.qlCalendarAdvance(calendar,$AC1645,AA1646,,,trigger)</f>
        <v>50928</v>
      </c>
      <c r="AD1646" s="40">
        <f>_xll.qlInterestRateIndexMaturity($X$21,AC1646,)</f>
        <v>51111</v>
      </c>
      <c r="AE1646" s="43" t="e">
        <f>_xll.qlTenorBasisValue(TenorBasis6M,AC1646,_xll.ohTrigger(trigger,$X$36))</f>
        <v>#NUM!</v>
      </c>
      <c r="AF1646" s="82">
        <f t="shared" si="64"/>
        <v>1.5788360376504128E-2</v>
      </c>
      <c r="AG1646" s="82">
        <f>_xll.qlIndexFixing($X$21,$AB1646,TRUE,_xll.ohTrigger(trigger))</f>
        <v>1.5788360376504128E-2</v>
      </c>
      <c r="AH1646" s="43" t="e">
        <f>_xll.qlIndexFixing($X$6,$AB1646,TRUE,trigger)</f>
        <v>#NUM!</v>
      </c>
      <c r="AI1646" s="45" t="e">
        <f t="shared" si="65"/>
        <v>#NUM!</v>
      </c>
    </row>
    <row r="1647" spans="27:35" x14ac:dyDescent="0.2">
      <c r="AA1647" s="114" t="s">
        <v>87</v>
      </c>
      <c r="AB1647" s="40">
        <f>_xll.qlInterestRateIndexFixingDate($X$21,AC1647)</f>
        <v>50931</v>
      </c>
      <c r="AC1647" s="40">
        <f>_xll.qlCalendarAdvance(calendar,$AC1646,AA1647,,,trigger)</f>
        <v>50935</v>
      </c>
      <c r="AD1647" s="40">
        <f>_xll.qlInterestRateIndexMaturity($X$21,AC1647,)</f>
        <v>51118</v>
      </c>
      <c r="AE1647" s="43" t="e">
        <f>_xll.qlTenorBasisValue(TenorBasis6M,AC1647,_xll.ohTrigger(trigger,$X$36))</f>
        <v>#NUM!</v>
      </c>
      <c r="AF1647" s="82">
        <f t="shared" si="64"/>
        <v>1.5781389211208394E-2</v>
      </c>
      <c r="AG1647" s="82">
        <f>_xll.qlIndexFixing($X$21,$AB1647,TRUE,_xll.ohTrigger(trigger))</f>
        <v>1.5781389211208394E-2</v>
      </c>
      <c r="AH1647" s="43" t="e">
        <f>_xll.qlIndexFixing($X$6,$AB1647,TRUE,trigger)</f>
        <v>#NUM!</v>
      </c>
      <c r="AI1647" s="45" t="e">
        <f t="shared" si="65"/>
        <v>#NUM!</v>
      </c>
    </row>
    <row r="1648" spans="27:35" x14ac:dyDescent="0.2">
      <c r="AA1648" s="114" t="s">
        <v>87</v>
      </c>
      <c r="AB1648" s="40">
        <f>_xll.qlInterestRateIndexFixingDate($X$21,AC1648)</f>
        <v>50938</v>
      </c>
      <c r="AC1648" s="40">
        <f>_xll.qlCalendarAdvance(calendar,$AC1647,AA1648,,,trigger)</f>
        <v>50942</v>
      </c>
      <c r="AD1648" s="40">
        <f>_xll.qlInterestRateIndexMaturity($X$21,AC1648,)</f>
        <v>51125</v>
      </c>
      <c r="AE1648" s="43" t="e">
        <f>_xll.qlTenorBasisValue(TenorBasis6M,AC1648,_xll.ohTrigger(trigger,$X$36))</f>
        <v>#NUM!</v>
      </c>
      <c r="AF1648" s="82">
        <f t="shared" si="64"/>
        <v>1.5774468520988148E-2</v>
      </c>
      <c r="AG1648" s="82">
        <f>_xll.qlIndexFixing($X$21,$AB1648,TRUE,_xll.ohTrigger(trigger))</f>
        <v>1.5774468520988148E-2</v>
      </c>
      <c r="AH1648" s="43" t="e">
        <f>_xll.qlIndexFixing($X$6,$AB1648,TRUE,trigger)</f>
        <v>#NUM!</v>
      </c>
      <c r="AI1648" s="45" t="e">
        <f t="shared" si="65"/>
        <v>#NUM!</v>
      </c>
    </row>
    <row r="1649" spans="27:35" x14ac:dyDescent="0.2">
      <c r="AA1649" s="114" t="s">
        <v>87</v>
      </c>
      <c r="AB1649" s="40">
        <f>_xll.qlInterestRateIndexFixingDate($X$21,AC1649)</f>
        <v>50945</v>
      </c>
      <c r="AC1649" s="40">
        <f>_xll.qlCalendarAdvance(calendar,$AC1648,AA1649,,,trigger)</f>
        <v>50949</v>
      </c>
      <c r="AD1649" s="40">
        <f>_xll.qlInterestRateIndexMaturity($X$21,AC1649,)</f>
        <v>51132</v>
      </c>
      <c r="AE1649" s="43" t="e">
        <f>_xll.qlTenorBasisValue(TenorBasis6M,AC1649,_xll.ohTrigger(trigger,$X$36))</f>
        <v>#NUM!</v>
      </c>
      <c r="AF1649" s="82">
        <f t="shared" si="64"/>
        <v>1.5767598305315284E-2</v>
      </c>
      <c r="AG1649" s="82">
        <f>_xll.qlIndexFixing($X$21,$AB1649,TRUE,_xll.ohTrigger(trigger))</f>
        <v>1.5767598305315284E-2</v>
      </c>
      <c r="AH1649" s="43" t="e">
        <f>_xll.qlIndexFixing($X$6,$AB1649,TRUE,trigger)</f>
        <v>#NUM!</v>
      </c>
      <c r="AI1649" s="45" t="e">
        <f t="shared" si="65"/>
        <v>#NUM!</v>
      </c>
    </row>
    <row r="1650" spans="27:35" x14ac:dyDescent="0.2">
      <c r="AA1650" s="114" t="s">
        <v>87</v>
      </c>
      <c r="AB1650" s="40">
        <f>_xll.qlInterestRateIndexFixingDate($X$21,AC1650)</f>
        <v>50952</v>
      </c>
      <c r="AC1650" s="40">
        <f>_xll.qlCalendarAdvance(calendar,$AC1649,AA1650,,,trigger)</f>
        <v>50956</v>
      </c>
      <c r="AD1650" s="40">
        <f>_xll.qlInterestRateIndexMaturity($X$21,AC1650,)</f>
        <v>51140</v>
      </c>
      <c r="AE1650" s="43" t="e">
        <f>_xll.qlTenorBasisValue(TenorBasis6M,AC1650,_xll.ohTrigger(trigger,$X$36))</f>
        <v>#NUM!</v>
      </c>
      <c r="AF1650" s="82">
        <f t="shared" si="64"/>
        <v>1.5760653184715038E-2</v>
      </c>
      <c r="AG1650" s="82">
        <f>_xll.qlIndexFixing($X$21,$AB1650,TRUE,_xll.ohTrigger(trigger))</f>
        <v>1.5760653184715038E-2</v>
      </c>
      <c r="AH1650" s="43" t="e">
        <f>_xll.qlIndexFixing($X$6,$AB1650,TRUE,trigger)</f>
        <v>#NUM!</v>
      </c>
      <c r="AI1650" s="45" t="e">
        <f t="shared" si="65"/>
        <v>#NUM!</v>
      </c>
    </row>
    <row r="1651" spans="27:35" x14ac:dyDescent="0.2">
      <c r="AA1651" s="114" t="s">
        <v>87</v>
      </c>
      <c r="AB1651" s="40">
        <f>_xll.qlInterestRateIndexFixingDate($X$21,AC1651)</f>
        <v>50959</v>
      </c>
      <c r="AC1651" s="40">
        <f>_xll.qlCalendarAdvance(calendar,$AC1650,AA1651,,,trigger)</f>
        <v>50963</v>
      </c>
      <c r="AD1651" s="40">
        <f>_xll.qlInterestRateIndexMaturity($X$21,AC1651,)</f>
        <v>51147</v>
      </c>
      <c r="AE1651" s="43" t="e">
        <f>_xll.qlTenorBasisValue(TenorBasis6M,AC1651,_xll.ohTrigger(trigger,$X$36))</f>
        <v>#NUM!</v>
      </c>
      <c r="AF1651" s="82">
        <f t="shared" si="64"/>
        <v>1.5753887226788506E-2</v>
      </c>
      <c r="AG1651" s="82">
        <f>_xll.qlIndexFixing($X$21,$AB1651,TRUE,_xll.ohTrigger(trigger))</f>
        <v>1.5753887226788506E-2</v>
      </c>
      <c r="AH1651" s="43" t="e">
        <f>_xll.qlIndexFixing($X$6,$AB1651,TRUE,trigger)</f>
        <v>#NUM!</v>
      </c>
      <c r="AI1651" s="45" t="e">
        <f t="shared" si="65"/>
        <v>#NUM!</v>
      </c>
    </row>
    <row r="1652" spans="27:35" x14ac:dyDescent="0.2">
      <c r="AA1652" s="114" t="s">
        <v>87</v>
      </c>
      <c r="AB1652" s="40">
        <f>_xll.qlInterestRateIndexFixingDate($X$21,AC1652)</f>
        <v>50966</v>
      </c>
      <c r="AC1652" s="40">
        <f>_xll.qlCalendarAdvance(calendar,$AC1651,AA1652,,,trigger)</f>
        <v>50970</v>
      </c>
      <c r="AD1652" s="40">
        <f>_xll.qlInterestRateIndexMaturity($X$21,AC1652,)</f>
        <v>51154</v>
      </c>
      <c r="AE1652" s="43" t="e">
        <f>_xll.qlTenorBasisValue(TenorBasis6M,AC1652,_xll.ohTrigger(trigger,$X$36))</f>
        <v>#NUM!</v>
      </c>
      <c r="AF1652" s="82">
        <f t="shared" si="64"/>
        <v>1.5747171744135497E-2</v>
      </c>
      <c r="AG1652" s="82">
        <f>_xll.qlIndexFixing($X$21,$AB1652,TRUE,_xll.ohTrigger(trigger))</f>
        <v>1.5747171744135497E-2</v>
      </c>
      <c r="AH1652" s="43" t="e">
        <f>_xll.qlIndexFixing($X$6,$AB1652,TRUE,trigger)</f>
        <v>#NUM!</v>
      </c>
      <c r="AI1652" s="45" t="e">
        <f t="shared" si="65"/>
        <v>#NUM!</v>
      </c>
    </row>
    <row r="1653" spans="27:35" x14ac:dyDescent="0.2">
      <c r="AA1653" s="114" t="s">
        <v>87</v>
      </c>
      <c r="AB1653" s="40">
        <f>_xll.qlInterestRateIndexFixingDate($X$21,AC1653)</f>
        <v>50973</v>
      </c>
      <c r="AC1653" s="40">
        <f>_xll.qlCalendarAdvance(calendar,$AC1652,AA1653,,,trigger)</f>
        <v>50977</v>
      </c>
      <c r="AD1653" s="40">
        <f>_xll.qlInterestRateIndexMaturity($X$21,AC1653,)</f>
        <v>51161</v>
      </c>
      <c r="AE1653" s="43" t="e">
        <f>_xll.qlTenorBasisValue(TenorBasis6M,AC1653,_xll.ohTrigger(trigger,$X$36))</f>
        <v>#NUM!</v>
      </c>
      <c r="AF1653" s="82">
        <f t="shared" si="64"/>
        <v>1.5740506736242079E-2</v>
      </c>
      <c r="AG1653" s="82">
        <f>_xll.qlIndexFixing($X$21,$AB1653,TRUE,_xll.ohTrigger(trigger))</f>
        <v>1.5740506736242079E-2</v>
      </c>
      <c r="AH1653" s="43" t="e">
        <f>_xll.qlIndexFixing($X$6,$AB1653,TRUE,trigger)</f>
        <v>#NUM!</v>
      </c>
      <c r="AI1653" s="45" t="e">
        <f t="shared" si="65"/>
        <v>#NUM!</v>
      </c>
    </row>
    <row r="1654" spans="27:35" x14ac:dyDescent="0.2">
      <c r="AA1654" s="114" t="s">
        <v>87</v>
      </c>
      <c r="AB1654" s="40">
        <f>_xll.qlInterestRateIndexFixingDate($X$21,AC1654)</f>
        <v>50980</v>
      </c>
      <c r="AC1654" s="40">
        <f>_xll.qlCalendarAdvance(calendar,$AC1653,AA1654,,,trigger)</f>
        <v>50984</v>
      </c>
      <c r="AD1654" s="40">
        <f>_xll.qlInterestRateIndexMaturity($X$21,AC1654,)</f>
        <v>51168</v>
      </c>
      <c r="AE1654" s="43" t="e">
        <f>_xll.qlTenorBasisValue(TenorBasis6M,AC1654,_xll.ohTrigger(trigger,$X$36))</f>
        <v>#NUM!</v>
      </c>
      <c r="AF1654" s="82">
        <f t="shared" si="64"/>
        <v>1.5733892202594749E-2</v>
      </c>
      <c r="AG1654" s="82">
        <f>_xll.qlIndexFixing($X$21,$AB1654,TRUE,_xll.ohTrigger(trigger))</f>
        <v>1.5733892202594749E-2</v>
      </c>
      <c r="AH1654" s="43" t="e">
        <f>_xll.qlIndexFixing($X$6,$AB1654,TRUE,trigger)</f>
        <v>#NUM!</v>
      </c>
      <c r="AI1654" s="45" t="e">
        <f t="shared" si="65"/>
        <v>#NUM!</v>
      </c>
    </row>
    <row r="1655" spans="27:35" x14ac:dyDescent="0.2">
      <c r="AA1655" s="114" t="s">
        <v>87</v>
      </c>
      <c r="AB1655" s="40">
        <f>_xll.qlInterestRateIndexFixingDate($X$21,AC1655)</f>
        <v>50987</v>
      </c>
      <c r="AC1655" s="40">
        <f>_xll.qlCalendarAdvance(calendar,$AC1654,AA1655,,,trigger)</f>
        <v>50991</v>
      </c>
      <c r="AD1655" s="40">
        <f>_xll.qlInterestRateIndexMaturity($X$21,AC1655,)</f>
        <v>51175</v>
      </c>
      <c r="AE1655" s="43" t="e">
        <f>_xll.qlTenorBasisValue(TenorBasis6M,AC1655,_xll.ohTrigger(trigger,$X$36))</f>
        <v>#NUM!</v>
      </c>
      <c r="AF1655" s="82">
        <f t="shared" si="64"/>
        <v>1.5727328142686955E-2</v>
      </c>
      <c r="AG1655" s="82">
        <f>_xll.qlIndexFixing($X$21,$AB1655,TRUE,_xll.ohTrigger(trigger))</f>
        <v>1.5727328142686955E-2</v>
      </c>
      <c r="AH1655" s="43" t="e">
        <f>_xll.qlIndexFixing($X$6,$AB1655,TRUE,trigger)</f>
        <v>#NUM!</v>
      </c>
      <c r="AI1655" s="45" t="e">
        <f t="shared" si="65"/>
        <v>#NUM!</v>
      </c>
    </row>
    <row r="1656" spans="27:35" x14ac:dyDescent="0.2">
      <c r="AA1656" s="114" t="s">
        <v>87</v>
      </c>
      <c r="AB1656" s="40">
        <f>_xll.qlInterestRateIndexFixingDate($X$21,AC1656)</f>
        <v>50994</v>
      </c>
      <c r="AC1656" s="40">
        <f>_xll.qlCalendarAdvance(calendar,$AC1655,AA1656,,,trigger)</f>
        <v>50998</v>
      </c>
      <c r="AD1656" s="40">
        <f>_xll.qlInterestRateIndexMaturity($X$21,AC1656,)</f>
        <v>51182</v>
      </c>
      <c r="AE1656" s="43" t="e">
        <f>_xll.qlTenorBasisValue(TenorBasis6M,AC1656,_xll.ohTrigger(trigger,$X$36))</f>
        <v>#NUM!</v>
      </c>
      <c r="AF1656" s="82">
        <f t="shared" si="64"/>
        <v>1.5720814556014751E-2</v>
      </c>
      <c r="AG1656" s="82">
        <f>_xll.qlIndexFixing($X$21,$AB1656,TRUE,_xll.ohTrigger(trigger))</f>
        <v>1.5720814556014751E-2</v>
      </c>
      <c r="AH1656" s="43" t="e">
        <f>_xll.qlIndexFixing($X$6,$AB1656,TRUE,trigger)</f>
        <v>#NUM!</v>
      </c>
      <c r="AI1656" s="45" t="e">
        <f t="shared" si="65"/>
        <v>#NUM!</v>
      </c>
    </row>
    <row r="1657" spans="27:35" x14ac:dyDescent="0.2">
      <c r="AA1657" s="114" t="s">
        <v>87</v>
      </c>
      <c r="AB1657" s="40">
        <f>_xll.qlInterestRateIndexFixingDate($X$21,AC1657)</f>
        <v>51001</v>
      </c>
      <c r="AC1657" s="40">
        <f>_xll.qlCalendarAdvance(calendar,$AC1656,AA1657,,,trigger)</f>
        <v>51005</v>
      </c>
      <c r="AD1657" s="40">
        <f>_xll.qlInterestRateIndexMaturity($X$21,AC1657,)</f>
        <v>51189</v>
      </c>
      <c r="AE1657" s="43" t="e">
        <f>_xll.qlTenorBasisValue(TenorBasis6M,AC1657,_xll.ohTrigger(trigger,$X$36))</f>
        <v>#NUM!</v>
      </c>
      <c r="AF1657" s="82">
        <f t="shared" si="64"/>
        <v>1.5714351442078538E-2</v>
      </c>
      <c r="AG1657" s="82">
        <f>_xll.qlIndexFixing($X$21,$AB1657,TRUE,_xll.ohTrigger(trigger))</f>
        <v>1.5714351442078538E-2</v>
      </c>
      <c r="AH1657" s="43" t="e">
        <f>_xll.qlIndexFixing($X$6,$AB1657,TRUE,trigger)</f>
        <v>#NUM!</v>
      </c>
      <c r="AI1657" s="45" t="e">
        <f t="shared" si="65"/>
        <v>#NUM!</v>
      </c>
    </row>
    <row r="1658" spans="27:35" x14ac:dyDescent="0.2">
      <c r="AA1658" s="114" t="s">
        <v>87</v>
      </c>
      <c r="AB1658" s="40">
        <f>_xll.qlInterestRateIndexFixingDate($X$21,AC1658)</f>
        <v>51008</v>
      </c>
      <c r="AC1658" s="40">
        <f>_xll.qlCalendarAdvance(calendar,$AC1657,AA1658,,,trigger)</f>
        <v>51012</v>
      </c>
      <c r="AD1658" s="40">
        <f>_xll.qlInterestRateIndexMaturity($X$21,AC1658,)</f>
        <v>51195</v>
      </c>
      <c r="AE1658" s="43" t="e">
        <f>_xll.qlTenorBasisValue(TenorBasis6M,AC1658,_xll.ohTrigger(trigger,$X$36))</f>
        <v>#NUM!</v>
      </c>
      <c r="AF1658" s="82">
        <f t="shared" si="64"/>
        <v>1.5708037633610471E-2</v>
      </c>
      <c r="AG1658" s="82">
        <f>_xll.qlIndexFixing($X$21,$AB1658,TRUE,_xll.ohTrigger(trigger))</f>
        <v>1.5708037633610471E-2</v>
      </c>
      <c r="AH1658" s="43" t="e">
        <f>_xll.qlIndexFixing($X$6,$AB1658,TRUE,trigger)</f>
        <v>#NUM!</v>
      </c>
      <c r="AI1658" s="45" t="e">
        <f t="shared" si="65"/>
        <v>#NUM!</v>
      </c>
    </row>
    <row r="1659" spans="27:35" x14ac:dyDescent="0.2">
      <c r="AA1659" s="114" t="s">
        <v>87</v>
      </c>
      <c r="AB1659" s="40">
        <f>_xll.qlInterestRateIndexFixingDate($X$21,AC1659)</f>
        <v>51015</v>
      </c>
      <c r="AC1659" s="40">
        <f>_xll.qlCalendarAdvance(calendar,$AC1658,AA1659,,,trigger)</f>
        <v>51019</v>
      </c>
      <c r="AD1659" s="40">
        <f>_xll.qlInterestRateIndexMaturity($X$21,AC1659,)</f>
        <v>51201</v>
      </c>
      <c r="AE1659" s="43" t="e">
        <f>_xll.qlTenorBasisValue(TenorBasis6M,AC1659,_xll.ohTrigger(trigger,$X$36))</f>
        <v>#NUM!</v>
      </c>
      <c r="AF1659" s="82">
        <f t="shared" si="64"/>
        <v>1.5701767955163884E-2</v>
      </c>
      <c r="AG1659" s="82">
        <f>_xll.qlIndexFixing($X$21,$AB1659,TRUE,_xll.ohTrigger(trigger))</f>
        <v>1.5701767955163884E-2</v>
      </c>
      <c r="AH1659" s="43" t="e">
        <f>_xll.qlIndexFixing($X$6,$AB1659,TRUE,trigger)</f>
        <v>#NUM!</v>
      </c>
      <c r="AI1659" s="45" t="e">
        <f t="shared" si="65"/>
        <v>#NUM!</v>
      </c>
    </row>
    <row r="1660" spans="27:35" x14ac:dyDescent="0.2">
      <c r="AA1660" s="114" t="s">
        <v>87</v>
      </c>
      <c r="AB1660" s="40">
        <f>_xll.qlInterestRateIndexFixingDate($X$21,AC1660)</f>
        <v>51022</v>
      </c>
      <c r="AC1660" s="40">
        <f>_xll.qlCalendarAdvance(calendar,$AC1659,AA1660,,,trigger)</f>
        <v>51026</v>
      </c>
      <c r="AD1660" s="40">
        <f>_xll.qlInterestRateIndexMaturity($X$21,AC1660,)</f>
        <v>51208</v>
      </c>
      <c r="AE1660" s="43" t="e">
        <f>_xll.qlTenorBasisValue(TenorBasis6M,AC1660,_xll.ohTrigger(trigger,$X$36))</f>
        <v>#NUM!</v>
      </c>
      <c r="AF1660" s="82">
        <f t="shared" si="64"/>
        <v>1.5695449595325039E-2</v>
      </c>
      <c r="AG1660" s="82">
        <f>_xll.qlIndexFixing($X$21,$AB1660,TRUE,_xll.ohTrigger(trigger))</f>
        <v>1.5695449595325039E-2</v>
      </c>
      <c r="AH1660" s="43" t="e">
        <f>_xll.qlIndexFixing($X$6,$AB1660,TRUE,trigger)</f>
        <v>#NUM!</v>
      </c>
      <c r="AI1660" s="45" t="e">
        <f t="shared" si="65"/>
        <v>#NUM!</v>
      </c>
    </row>
    <row r="1661" spans="27:35" x14ac:dyDescent="0.2">
      <c r="AA1661" s="114" t="s">
        <v>87</v>
      </c>
      <c r="AB1661" s="40">
        <f>_xll.qlInterestRateIndexFixingDate($X$21,AC1661)</f>
        <v>51029</v>
      </c>
      <c r="AC1661" s="40">
        <f>_xll.qlCalendarAdvance(calendar,$AC1660,AA1661,,,trigger)</f>
        <v>51033</v>
      </c>
      <c r="AD1661" s="40">
        <f>_xll.qlInterestRateIndexMaturity($X$21,AC1661,)</f>
        <v>51215</v>
      </c>
      <c r="AE1661" s="43" t="e">
        <f>_xll.qlTenorBasisValue(TenorBasis6M,AC1661,_xll.ohTrigger(trigger,$X$36))</f>
        <v>#NUM!</v>
      </c>
      <c r="AF1661" s="82">
        <f t="shared" si="64"/>
        <v>1.5689181701727926E-2</v>
      </c>
      <c r="AG1661" s="82">
        <f>_xll.qlIndexFixing($X$21,$AB1661,TRUE,_xll.ohTrigger(trigger))</f>
        <v>1.5689181701727926E-2</v>
      </c>
      <c r="AH1661" s="43" t="e">
        <f>_xll.qlIndexFixing($X$6,$AB1661,TRUE,trigger)</f>
        <v>#NUM!</v>
      </c>
      <c r="AI1661" s="45" t="e">
        <f t="shared" si="65"/>
        <v>#NUM!</v>
      </c>
    </row>
    <row r="1662" spans="27:35" x14ac:dyDescent="0.2">
      <c r="AA1662" s="114" t="s">
        <v>87</v>
      </c>
      <c r="AB1662" s="40">
        <f>_xll.qlInterestRateIndexFixingDate($X$21,AC1662)</f>
        <v>51036</v>
      </c>
      <c r="AC1662" s="40">
        <f>_xll.qlCalendarAdvance(calendar,$AC1661,AA1662,,,trigger)</f>
        <v>51040</v>
      </c>
      <c r="AD1662" s="40">
        <f>_xll.qlInterestRateIndexMaturity($X$21,AC1662,)</f>
        <v>51222</v>
      </c>
      <c r="AE1662" s="43" t="e">
        <f>_xll.qlTenorBasisValue(TenorBasis6M,AC1662,_xll.ohTrigger(trigger,$X$36))</f>
        <v>#NUM!</v>
      </c>
      <c r="AF1662" s="82">
        <f t="shared" si="64"/>
        <v>1.5682964273895129E-2</v>
      </c>
      <c r="AG1662" s="82">
        <f>_xll.qlIndexFixing($X$21,$AB1662,TRUE,_xll.ohTrigger(trigger))</f>
        <v>1.5682964273895129E-2</v>
      </c>
      <c r="AH1662" s="43" t="e">
        <f>_xll.qlIndexFixing($X$6,$AB1662,TRUE,trigger)</f>
        <v>#NUM!</v>
      </c>
      <c r="AI1662" s="45" t="e">
        <f t="shared" si="65"/>
        <v>#NUM!</v>
      </c>
    </row>
    <row r="1663" spans="27:35" x14ac:dyDescent="0.2">
      <c r="AA1663" s="114" t="s">
        <v>87</v>
      </c>
      <c r="AB1663" s="40">
        <f>_xll.qlInterestRateIndexFixingDate($X$21,AC1663)</f>
        <v>51043</v>
      </c>
      <c r="AC1663" s="40">
        <f>_xll.qlCalendarAdvance(calendar,$AC1662,AA1663,,,trigger)</f>
        <v>51047</v>
      </c>
      <c r="AD1663" s="40">
        <f>_xll.qlInterestRateIndexMaturity($X$21,AC1663,)</f>
        <v>51230</v>
      </c>
      <c r="AE1663" s="43" t="e">
        <f>_xll.qlTenorBasisValue(TenorBasis6M,AC1663,_xll.ohTrigger(trigger,$X$36))</f>
        <v>#NUM!</v>
      </c>
      <c r="AF1663" s="82">
        <f t="shared" si="64"/>
        <v>1.5676714826651592E-2</v>
      </c>
      <c r="AG1663" s="82">
        <f>_xll.qlIndexFixing($X$21,$AB1663,TRUE,_xll.ohTrigger(trigger))</f>
        <v>1.5676714826651592E-2</v>
      </c>
      <c r="AH1663" s="43" t="e">
        <f>_xll.qlIndexFixing($X$6,$AB1663,TRUE,trigger)</f>
        <v>#NUM!</v>
      </c>
      <c r="AI1663" s="45" t="e">
        <f t="shared" si="65"/>
        <v>#NUM!</v>
      </c>
    </row>
    <row r="1664" spans="27:35" x14ac:dyDescent="0.2">
      <c r="AA1664" s="114" t="s">
        <v>87</v>
      </c>
      <c r="AB1664" s="40">
        <f>_xll.qlInterestRateIndexFixingDate($X$21,AC1664)</f>
        <v>51050</v>
      </c>
      <c r="AC1664" s="40">
        <f>_xll.qlCalendarAdvance(calendar,$AC1663,AA1664,,,trigger)</f>
        <v>51054</v>
      </c>
      <c r="AD1664" s="40">
        <f>_xll.qlInterestRateIndexMaturity($X$21,AC1664,)</f>
        <v>51237</v>
      </c>
      <c r="AE1664" s="43" t="e">
        <f>_xll.qlTenorBasisValue(TenorBasis6M,AC1664,_xll.ohTrigger(trigger,$X$36))</f>
        <v>#NUM!</v>
      </c>
      <c r="AF1664" s="82">
        <f t="shared" si="64"/>
        <v>1.567060166840837E-2</v>
      </c>
      <c r="AG1664" s="82">
        <f>_xll.qlIndexFixing($X$21,$AB1664,TRUE,_xll.ohTrigger(trigger))</f>
        <v>1.567060166840837E-2</v>
      </c>
      <c r="AH1664" s="43" t="e">
        <f>_xll.qlIndexFixing($X$6,$AB1664,TRUE,trigger)</f>
        <v>#NUM!</v>
      </c>
      <c r="AI1664" s="45" t="e">
        <f t="shared" si="65"/>
        <v>#NUM!</v>
      </c>
    </row>
    <row r="1665" spans="27:35" x14ac:dyDescent="0.2">
      <c r="AA1665" s="114" t="s">
        <v>87</v>
      </c>
      <c r="AB1665" s="40">
        <f>_xll.qlInterestRateIndexFixingDate($X$21,AC1665)</f>
        <v>51057</v>
      </c>
      <c r="AC1665" s="40">
        <f>_xll.qlCalendarAdvance(calendar,$AC1664,AA1665,,,trigger)</f>
        <v>51061</v>
      </c>
      <c r="AD1665" s="40">
        <f>_xll.qlInterestRateIndexMaturity($X$21,AC1665,)</f>
        <v>51244</v>
      </c>
      <c r="AE1665" s="43" t="e">
        <f>_xll.qlTenorBasisValue(TenorBasis6M,AC1665,_xll.ohTrigger(trigger,$X$36))</f>
        <v>#NUM!</v>
      </c>
      <c r="AF1665" s="82">
        <f t="shared" si="64"/>
        <v>1.5664538976783139E-2</v>
      </c>
      <c r="AG1665" s="82">
        <f>_xll.qlIndexFixing($X$21,$AB1665,TRUE,_xll.ohTrigger(trigger))</f>
        <v>1.5664538976783139E-2</v>
      </c>
      <c r="AH1665" s="43" t="e">
        <f>_xll.qlIndexFixing($X$6,$AB1665,TRUE,trigger)</f>
        <v>#NUM!</v>
      </c>
      <c r="AI1665" s="45" t="e">
        <f t="shared" si="65"/>
        <v>#NUM!</v>
      </c>
    </row>
    <row r="1666" spans="27:35" x14ac:dyDescent="0.2">
      <c r="AA1666" s="114" t="s">
        <v>87</v>
      </c>
      <c r="AB1666" s="40">
        <f>_xll.qlInterestRateIndexFixingDate($X$21,AC1666)</f>
        <v>51064</v>
      </c>
      <c r="AC1666" s="40">
        <f>_xll.qlCalendarAdvance(calendar,$AC1665,AA1666,,,trigger)</f>
        <v>51068</v>
      </c>
      <c r="AD1666" s="40">
        <f>_xll.qlInterestRateIndexMaturity($X$21,AC1666,)</f>
        <v>51251</v>
      </c>
      <c r="AE1666" s="43" t="e">
        <f>_xll.qlTenorBasisValue(TenorBasis6M,AC1666,_xll.ohTrigger(trigger,$X$36))</f>
        <v>#NUM!</v>
      </c>
      <c r="AF1666" s="82">
        <f t="shared" si="64"/>
        <v>1.565852675131375E-2</v>
      </c>
      <c r="AG1666" s="82">
        <f>_xll.qlIndexFixing($X$21,$AB1666,TRUE,_xll.ohTrigger(trigger))</f>
        <v>1.565852675131375E-2</v>
      </c>
      <c r="AH1666" s="43" t="e">
        <f>_xll.qlIndexFixing($X$6,$AB1666,TRUE,trigger)</f>
        <v>#NUM!</v>
      </c>
      <c r="AI1666" s="45" t="e">
        <f t="shared" si="65"/>
        <v>#NUM!</v>
      </c>
    </row>
    <row r="1667" spans="27:35" x14ac:dyDescent="0.2">
      <c r="AA1667" s="114" t="s">
        <v>87</v>
      </c>
      <c r="AB1667" s="40">
        <f>_xll.qlInterestRateIndexFixingDate($X$21,AC1667)</f>
        <v>51071</v>
      </c>
      <c r="AC1667" s="40">
        <f>_xll.qlCalendarAdvance(calendar,$AC1666,AA1667,,,trigger)</f>
        <v>51075</v>
      </c>
      <c r="AD1667" s="40">
        <f>_xll.qlInterestRateIndexMaturity($X$21,AC1667,)</f>
        <v>51258</v>
      </c>
      <c r="AE1667" s="43" t="e">
        <f>_xll.qlTenorBasisValue(TenorBasis6M,AC1667,_xll.ohTrigger(trigger,$X$36))</f>
        <v>#NUM!</v>
      </c>
      <c r="AF1667" s="82">
        <f t="shared" si="64"/>
        <v>1.5652564991540684E-2</v>
      </c>
      <c r="AG1667" s="82">
        <f>_xll.qlIndexFixing($X$21,$AB1667,TRUE,_xll.ohTrigger(trigger))</f>
        <v>1.5652564991540684E-2</v>
      </c>
      <c r="AH1667" s="43" t="e">
        <f>_xll.qlIndexFixing($X$6,$AB1667,TRUE,trigger)</f>
        <v>#NUM!</v>
      </c>
      <c r="AI1667" s="45" t="e">
        <f t="shared" si="65"/>
        <v>#NUM!</v>
      </c>
    </row>
    <row r="1668" spans="27:35" x14ac:dyDescent="0.2">
      <c r="AA1668" s="114" t="s">
        <v>87</v>
      </c>
      <c r="AB1668" s="40">
        <f>_xll.qlInterestRateIndexFixingDate($X$21,AC1668)</f>
        <v>51078</v>
      </c>
      <c r="AC1668" s="40">
        <f>_xll.qlCalendarAdvance(calendar,$AC1667,AA1668,,,trigger)</f>
        <v>51082</v>
      </c>
      <c r="AD1668" s="40">
        <f>_xll.qlInterestRateIndexMaturity($X$21,AC1668,)</f>
        <v>51264</v>
      </c>
      <c r="AE1668" s="43" t="e">
        <f>_xll.qlTenorBasisValue(TenorBasis6M,AC1668,_xll.ohTrigger(trigger,$X$36))</f>
        <v>#NUM!</v>
      </c>
      <c r="AF1668" s="82">
        <f t="shared" ref="AF1668:AF1731" si="66">AG1668</f>
        <v>1.5646719461807228E-2</v>
      </c>
      <c r="AG1668" s="82">
        <f>_xll.qlIndexFixing($X$21,$AB1668,TRUE,_xll.ohTrigger(trigger))</f>
        <v>1.5646719461807228E-2</v>
      </c>
      <c r="AH1668" s="43" t="e">
        <f>_xll.qlIndexFixing($X$6,$AB1668,TRUE,trigger)</f>
        <v>#NUM!</v>
      </c>
      <c r="AI1668" s="45" t="e">
        <f t="shared" si="65"/>
        <v>#NUM!</v>
      </c>
    </row>
    <row r="1669" spans="27:35" x14ac:dyDescent="0.2">
      <c r="AA1669" s="114" t="s">
        <v>87</v>
      </c>
      <c r="AB1669" s="40">
        <f>_xll.qlInterestRateIndexFixingDate($X$21,AC1669)</f>
        <v>51085</v>
      </c>
      <c r="AC1669" s="40">
        <f>_xll.qlCalendarAdvance(calendar,$AC1668,AA1669,,,trigger)</f>
        <v>51089</v>
      </c>
      <c r="AD1669" s="40">
        <f>_xll.qlInterestRateIndexMaturity($X$21,AC1669,)</f>
        <v>51271</v>
      </c>
      <c r="AE1669" s="43" t="e">
        <f>_xll.qlTenorBasisValue(TenorBasis6M,AC1669,_xll.ohTrigger(trigger,$X$36))</f>
        <v>#NUM!</v>
      </c>
      <c r="AF1669" s="82">
        <f t="shared" si="66"/>
        <v>1.5640855281330194E-2</v>
      </c>
      <c r="AG1669" s="82">
        <f>_xll.qlIndexFixing($X$21,$AB1669,TRUE,_xll.ohTrigger(trigger))</f>
        <v>1.5640855281330194E-2</v>
      </c>
      <c r="AH1669" s="43" t="e">
        <f>_xll.qlIndexFixing($X$6,$AB1669,TRUE,trigger)</f>
        <v>#NUM!</v>
      </c>
      <c r="AI1669" s="45" t="e">
        <f t="shared" si="65"/>
        <v>#NUM!</v>
      </c>
    </row>
    <row r="1670" spans="27:35" x14ac:dyDescent="0.2">
      <c r="AA1670" s="114" t="s">
        <v>87</v>
      </c>
      <c r="AB1670" s="40">
        <f>_xll.qlInterestRateIndexFixingDate($X$21,AC1670)</f>
        <v>51092</v>
      </c>
      <c r="AC1670" s="40">
        <f>_xll.qlCalendarAdvance(calendar,$AC1669,AA1670,,,trigger)</f>
        <v>51096</v>
      </c>
      <c r="AD1670" s="40">
        <f>_xll.qlInterestRateIndexMaturity($X$21,AC1670,)</f>
        <v>51278</v>
      </c>
      <c r="AE1670" s="43" t="e">
        <f>_xll.qlTenorBasisValue(TenorBasis6M,AC1670,_xll.ohTrigger(trigger,$X$36))</f>
        <v>#NUM!</v>
      </c>
      <c r="AF1670" s="82">
        <f t="shared" si="66"/>
        <v>1.5635041562949637E-2</v>
      </c>
      <c r="AG1670" s="82">
        <f>_xll.qlIndexFixing($X$21,$AB1670,TRUE,_xll.ohTrigger(trigger))</f>
        <v>1.5635041562949637E-2</v>
      </c>
      <c r="AH1670" s="43" t="e">
        <f>_xll.qlIndexFixing($X$6,$AB1670,TRUE,trigger)</f>
        <v>#NUM!</v>
      </c>
      <c r="AI1670" s="45" t="e">
        <f t="shared" si="65"/>
        <v>#NUM!</v>
      </c>
    </row>
    <row r="1671" spans="27:35" x14ac:dyDescent="0.2">
      <c r="AA1671" s="114" t="s">
        <v>87</v>
      </c>
      <c r="AB1671" s="40">
        <f>_xll.qlInterestRateIndexFixingDate($X$21,AC1671)</f>
        <v>51099</v>
      </c>
      <c r="AC1671" s="40">
        <f>_xll.qlCalendarAdvance(calendar,$AC1670,AA1671,,,trigger)</f>
        <v>51103</v>
      </c>
      <c r="AD1671" s="40">
        <f>_xll.qlInterestRateIndexMaturity($X$21,AC1671,)</f>
        <v>51285</v>
      </c>
      <c r="AE1671" s="43" t="e">
        <f>_xll.qlTenorBasisValue(TenorBasis6M,AC1671,_xll.ohTrigger(trigger,$X$36))</f>
        <v>#NUM!</v>
      </c>
      <c r="AF1671" s="82">
        <f t="shared" si="66"/>
        <v>1.5629278306223716E-2</v>
      </c>
      <c r="AG1671" s="82">
        <f>_xll.qlIndexFixing($X$21,$AB1671,TRUE,_xll.ohTrigger(trigger))</f>
        <v>1.5629278306223716E-2</v>
      </c>
      <c r="AH1671" s="43" t="e">
        <f>_xll.qlIndexFixing($X$6,$AB1671,TRUE,trigger)</f>
        <v>#NUM!</v>
      </c>
      <c r="AI1671" s="45" t="e">
        <f t="shared" si="65"/>
        <v>#NUM!</v>
      </c>
    </row>
    <row r="1672" spans="27:35" x14ac:dyDescent="0.2">
      <c r="AA1672" s="114" t="s">
        <v>87</v>
      </c>
      <c r="AB1672" s="40">
        <f>_xll.qlInterestRateIndexFixingDate($X$21,AC1672)</f>
        <v>51106</v>
      </c>
      <c r="AC1672" s="40">
        <f>_xll.qlCalendarAdvance(calendar,$AC1671,AA1672,,,trigger)</f>
        <v>51110</v>
      </c>
      <c r="AD1672" s="40">
        <f>_xll.qlInterestRateIndexMaturity($X$21,AC1672,)</f>
        <v>51293</v>
      </c>
      <c r="AE1672" s="43" t="e">
        <f>_xll.qlTenorBasisValue(TenorBasis6M,AC1672,_xll.ohTrigger(trigger,$X$36))</f>
        <v>#NUM!</v>
      </c>
      <c r="AF1672" s="82">
        <f t="shared" si="66"/>
        <v>1.5623513162330826E-2</v>
      </c>
      <c r="AG1672" s="82">
        <f>_xll.qlIndexFixing($X$21,$AB1672,TRUE,_xll.ohTrigger(trigger))</f>
        <v>1.5623513162330826E-2</v>
      </c>
      <c r="AH1672" s="43" t="e">
        <f>_xll.qlIndexFixing($X$6,$AB1672,TRUE,trigger)</f>
        <v>#NUM!</v>
      </c>
      <c r="AI1672" s="45" t="e">
        <f t="shared" si="65"/>
        <v>#NUM!</v>
      </c>
    </row>
    <row r="1673" spans="27:35" x14ac:dyDescent="0.2">
      <c r="AA1673" s="114" t="s">
        <v>87</v>
      </c>
      <c r="AB1673" s="40">
        <f>_xll.qlInterestRateIndexFixingDate($X$21,AC1673)</f>
        <v>51113</v>
      </c>
      <c r="AC1673" s="40">
        <f>_xll.qlCalendarAdvance(calendar,$AC1672,AA1673,,,trigger)</f>
        <v>51117</v>
      </c>
      <c r="AD1673" s="40">
        <f>_xll.qlInterestRateIndexMaturity($X$21,AC1673,)</f>
        <v>51300</v>
      </c>
      <c r="AE1673" s="43" t="e">
        <f>_xll.qlTenorBasisValue(TenorBasis6M,AC1673,_xll.ohTrigger(trigger,$X$36))</f>
        <v>#NUM!</v>
      </c>
      <c r="AF1673" s="82">
        <f t="shared" si="66"/>
        <v>1.5617854187315462E-2</v>
      </c>
      <c r="AG1673" s="82">
        <f>_xll.qlIndexFixing($X$21,$AB1673,TRUE,_xll.ohTrigger(trigger))</f>
        <v>1.5617854187315462E-2</v>
      </c>
      <c r="AH1673" s="43" t="e">
        <f>_xll.qlIndexFixing($X$6,$AB1673,TRUE,trigger)</f>
        <v>#NUM!</v>
      </c>
      <c r="AI1673" s="45" t="e">
        <f t="shared" si="65"/>
        <v>#NUM!</v>
      </c>
    </row>
    <row r="1674" spans="27:35" x14ac:dyDescent="0.2">
      <c r="AA1674" s="114" t="s">
        <v>87</v>
      </c>
      <c r="AB1674" s="40">
        <f>_xll.qlInterestRateIndexFixingDate($X$21,AC1674)</f>
        <v>51120</v>
      </c>
      <c r="AC1674" s="40">
        <f>_xll.qlCalendarAdvance(calendar,$AC1673,AA1674,,,trigger)</f>
        <v>51124</v>
      </c>
      <c r="AD1674" s="40">
        <f>_xll.qlInterestRateIndexMaturity($X$21,AC1674,)</f>
        <v>51307</v>
      </c>
      <c r="AE1674" s="43" t="e">
        <f>_xll.qlTenorBasisValue(TenorBasis6M,AC1674,_xll.ohTrigger(trigger,$X$36))</f>
        <v>#NUM!</v>
      </c>
      <c r="AF1674" s="82">
        <f t="shared" si="66"/>
        <v>1.5612245674891145E-2</v>
      </c>
      <c r="AG1674" s="82">
        <f>_xll.qlIndexFixing($X$21,$AB1674,TRUE,_xll.ohTrigger(trigger))</f>
        <v>1.5612245674891145E-2</v>
      </c>
      <c r="AH1674" s="43" t="e">
        <f>_xll.qlIndexFixing($X$6,$AB1674,TRUE,trigger)</f>
        <v>#NUM!</v>
      </c>
      <c r="AI1674" s="45" t="e">
        <f t="shared" si="65"/>
        <v>#NUM!</v>
      </c>
    </row>
    <row r="1675" spans="27:35" x14ac:dyDescent="0.2">
      <c r="AA1675" s="114" t="s">
        <v>87</v>
      </c>
      <c r="AB1675" s="40">
        <f>_xll.qlInterestRateIndexFixingDate($X$21,AC1675)</f>
        <v>51126</v>
      </c>
      <c r="AC1675" s="40">
        <f>_xll.qlCalendarAdvance(calendar,$AC1674,AA1675,,,trigger)</f>
        <v>51131</v>
      </c>
      <c r="AD1675" s="40">
        <f>_xll.qlInterestRateIndexMaturity($X$21,AC1675,)</f>
        <v>51314</v>
      </c>
      <c r="AE1675" s="43" t="e">
        <f>_xll.qlTenorBasisValue(TenorBasis6M,AC1675,_xll.ohTrigger(trigger,$X$36))</f>
        <v>#NUM!</v>
      </c>
      <c r="AF1675" s="82">
        <f t="shared" si="66"/>
        <v>1.560668762463111E-2</v>
      </c>
      <c r="AG1675" s="82">
        <f>_xll.qlIndexFixing($X$21,$AB1675,TRUE,_xll.ohTrigger(trigger))</f>
        <v>1.560668762463111E-2</v>
      </c>
      <c r="AH1675" s="43" t="e">
        <f>_xll.qlIndexFixing($X$6,$AB1675,TRUE,trigger)</f>
        <v>#NUM!</v>
      </c>
      <c r="AI1675" s="45" t="e">
        <f t="shared" si="65"/>
        <v>#NUM!</v>
      </c>
    </row>
    <row r="1676" spans="27:35" x14ac:dyDescent="0.2">
      <c r="AA1676" s="114" t="s">
        <v>87</v>
      </c>
      <c r="AB1676" s="40">
        <f>_xll.qlInterestRateIndexFixingDate($X$21,AC1676)</f>
        <v>51134</v>
      </c>
      <c r="AC1676" s="40">
        <f>_xll.qlCalendarAdvance(calendar,$AC1675,AA1676,,,trigger)</f>
        <v>51138</v>
      </c>
      <c r="AD1676" s="40">
        <f>_xll.qlInterestRateIndexMaturity($X$21,AC1676,)</f>
        <v>51320</v>
      </c>
      <c r="AE1676" s="43" t="e">
        <f>_xll.qlTenorBasisValue(TenorBasis6M,AC1676,_xll.ohTrigger(trigger,$X$36))</f>
        <v>#NUM!</v>
      </c>
      <c r="AF1676" s="82">
        <f t="shared" si="66"/>
        <v>1.5601218932243796E-2</v>
      </c>
      <c r="AG1676" s="82">
        <f>_xll.qlIndexFixing($X$21,$AB1676,TRUE,_xll.ohTrigger(trigger))</f>
        <v>1.5601218932243796E-2</v>
      </c>
      <c r="AH1676" s="43" t="e">
        <f>_xll.qlIndexFixing($X$6,$AB1676,TRUE,trigger)</f>
        <v>#NUM!</v>
      </c>
      <c r="AI1676" s="45" t="e">
        <f t="shared" si="65"/>
        <v>#NUM!</v>
      </c>
    </row>
    <row r="1677" spans="27:35" x14ac:dyDescent="0.2">
      <c r="AA1677" s="114" t="s">
        <v>87</v>
      </c>
      <c r="AB1677" s="40">
        <f>_xll.qlInterestRateIndexFixingDate($X$21,AC1677)</f>
        <v>51141</v>
      </c>
      <c r="AC1677" s="40">
        <f>_xll.qlCalendarAdvance(calendar,$AC1676,AA1677,,,trigger)</f>
        <v>51145</v>
      </c>
      <c r="AD1677" s="40">
        <f>_xll.qlInterestRateIndexMaturity($X$21,AC1677,)</f>
        <v>51327</v>
      </c>
      <c r="AE1677" s="43" t="e">
        <f>_xll.qlTenorBasisValue(TenorBasis6M,AC1677,_xll.ohTrigger(trigger,$X$36))</f>
        <v>#NUM!</v>
      </c>
      <c r="AF1677" s="82">
        <f t="shared" si="66"/>
        <v>1.5595758436395343E-2</v>
      </c>
      <c r="AG1677" s="82">
        <f>_xll.qlIndexFixing($X$21,$AB1677,TRUE,_xll.ohTrigger(trigger))</f>
        <v>1.5595758436395343E-2</v>
      </c>
      <c r="AH1677" s="43" t="e">
        <f>_xll.qlIndexFixing($X$6,$AB1677,TRUE,trigger)</f>
        <v>#NUM!</v>
      </c>
      <c r="AI1677" s="45" t="e">
        <f t="shared" si="65"/>
        <v>#NUM!</v>
      </c>
    </row>
    <row r="1678" spans="27:35" x14ac:dyDescent="0.2">
      <c r="AA1678" s="114" t="s">
        <v>87</v>
      </c>
      <c r="AB1678" s="40">
        <f>_xll.qlInterestRateIndexFixingDate($X$21,AC1678)</f>
        <v>51148</v>
      </c>
      <c r="AC1678" s="40">
        <f>_xll.qlCalendarAdvance(calendar,$AC1677,AA1678,,,trigger)</f>
        <v>51152</v>
      </c>
      <c r="AD1678" s="40">
        <f>_xll.qlInterestRateIndexMaturity($X$21,AC1678,)</f>
        <v>51334</v>
      </c>
      <c r="AE1678" s="43" t="e">
        <f>_xll.qlTenorBasisValue(TenorBasis6M,AC1678,_xll.ohTrigger(trigger,$X$36))</f>
        <v>#NUM!</v>
      </c>
      <c r="AF1678" s="82">
        <f t="shared" si="66"/>
        <v>1.5590348399219293E-2</v>
      </c>
      <c r="AG1678" s="82">
        <f>_xll.qlIndexFixing($X$21,$AB1678,TRUE,_xll.ohTrigger(trigger))</f>
        <v>1.5590348399219293E-2</v>
      </c>
      <c r="AH1678" s="43" t="e">
        <f>_xll.qlIndexFixing($X$6,$AB1678,TRUE,trigger)</f>
        <v>#NUM!</v>
      </c>
      <c r="AI1678" s="45" t="e">
        <f t="shared" si="65"/>
        <v>#NUM!</v>
      </c>
    </row>
    <row r="1679" spans="27:35" x14ac:dyDescent="0.2">
      <c r="AA1679" s="114" t="s">
        <v>87</v>
      </c>
      <c r="AB1679" s="40">
        <f>_xll.qlInterestRateIndexFixingDate($X$21,AC1679)</f>
        <v>51155</v>
      </c>
      <c r="AC1679" s="40">
        <f>_xll.qlCalendarAdvance(calendar,$AC1678,AA1679,,,trigger)</f>
        <v>51159</v>
      </c>
      <c r="AD1679" s="40">
        <f>_xll.qlInterestRateIndexMaturity($X$21,AC1679,)</f>
        <v>51341</v>
      </c>
      <c r="AE1679" s="43" t="e">
        <f>_xll.qlTenorBasisValue(TenorBasis6M,AC1679,_xll.ohTrigger(trigger,$X$36))</f>
        <v>#NUM!</v>
      </c>
      <c r="AF1679" s="82">
        <f t="shared" si="66"/>
        <v>1.558498882030543E-2</v>
      </c>
      <c r="AG1679" s="82">
        <f>_xll.qlIndexFixing($X$21,$AB1679,TRUE,_xll.ohTrigger(trigger))</f>
        <v>1.558498882030543E-2</v>
      </c>
      <c r="AH1679" s="43" t="e">
        <f>_xll.qlIndexFixing($X$6,$AB1679,TRUE,trigger)</f>
        <v>#NUM!</v>
      </c>
      <c r="AI1679" s="45" t="e">
        <f t="shared" si="65"/>
        <v>#NUM!</v>
      </c>
    </row>
    <row r="1680" spans="27:35" x14ac:dyDescent="0.2">
      <c r="AA1680" s="114" t="s">
        <v>87</v>
      </c>
      <c r="AB1680" s="40">
        <f>_xll.qlInterestRateIndexFixingDate($X$21,AC1680)</f>
        <v>51162</v>
      </c>
      <c r="AC1680" s="40">
        <f>_xll.qlCalendarAdvance(calendar,$AC1679,AA1680,,,trigger)</f>
        <v>51166</v>
      </c>
      <c r="AD1680" s="40">
        <f>_xll.qlInterestRateIndexMaturity($X$21,AC1680,)</f>
        <v>51348</v>
      </c>
      <c r="AE1680" s="43" t="e">
        <f>_xll.qlTenorBasisValue(TenorBasis6M,AC1680,_xll.ohTrigger(trigger,$X$36))</f>
        <v>#NUM!</v>
      </c>
      <c r="AF1680" s="82">
        <f t="shared" si="66"/>
        <v>1.5579679699247921E-2</v>
      </c>
      <c r="AG1680" s="82">
        <f>_xll.qlIndexFixing($X$21,$AB1680,TRUE,_xll.ohTrigger(trigger))</f>
        <v>1.5579679699247921E-2</v>
      </c>
      <c r="AH1680" s="43" t="e">
        <f>_xll.qlIndexFixing($X$6,$AB1680,TRUE,trigger)</f>
        <v>#NUM!</v>
      </c>
      <c r="AI1680" s="45" t="e">
        <f t="shared" si="65"/>
        <v>#NUM!</v>
      </c>
    </row>
    <row r="1681" spans="27:35" x14ac:dyDescent="0.2">
      <c r="AA1681" s="114" t="s">
        <v>87</v>
      </c>
      <c r="AB1681" s="40">
        <f>_xll.qlInterestRateIndexFixingDate($X$21,AC1681)</f>
        <v>51169</v>
      </c>
      <c r="AC1681" s="40">
        <f>_xll.qlCalendarAdvance(calendar,$AC1680,AA1681,,,trigger)</f>
        <v>51173</v>
      </c>
      <c r="AD1681" s="40">
        <f>_xll.qlInterestRateIndexMaturity($X$21,AC1681,)</f>
        <v>51355</v>
      </c>
      <c r="AE1681" s="43" t="e">
        <f>_xll.qlTenorBasisValue(TenorBasis6M,AC1681,_xll.ohTrigger(trigger,$X$36))</f>
        <v>#NUM!</v>
      </c>
      <c r="AF1681" s="82">
        <f t="shared" si="66"/>
        <v>1.5574421035641816E-2</v>
      </c>
      <c r="AG1681" s="82">
        <f>_xll.qlIndexFixing($X$21,$AB1681,TRUE,_xll.ohTrigger(trigger))</f>
        <v>1.5574421035641816E-2</v>
      </c>
      <c r="AH1681" s="43" t="e">
        <f>_xll.qlIndexFixing($X$6,$AB1681,TRUE,trigger)</f>
        <v>#NUM!</v>
      </c>
      <c r="AI1681" s="45" t="e">
        <f t="shared" si="65"/>
        <v>#NUM!</v>
      </c>
    </row>
    <row r="1682" spans="27:35" x14ac:dyDescent="0.2">
      <c r="AA1682" s="114" t="s">
        <v>87</v>
      </c>
      <c r="AB1682" s="40">
        <f>_xll.qlInterestRateIndexFixingDate($X$21,AC1682)</f>
        <v>51176</v>
      </c>
      <c r="AC1682" s="40">
        <f>_xll.qlCalendarAdvance(calendar,$AC1681,AA1682,,,trigger)</f>
        <v>51180</v>
      </c>
      <c r="AD1682" s="40">
        <f>_xll.qlInterestRateIndexMaturity($X$21,AC1682,)</f>
        <v>51362</v>
      </c>
      <c r="AE1682" s="43" t="e">
        <f>_xll.qlTenorBasisValue(TenorBasis6M,AC1682,_xll.ohTrigger(trigger,$X$36))</f>
        <v>#NUM!</v>
      </c>
      <c r="AF1682" s="82">
        <f t="shared" si="66"/>
        <v>1.5569212829088751E-2</v>
      </c>
      <c r="AG1682" s="82">
        <f>_xll.qlIndexFixing($X$21,$AB1682,TRUE,_xll.ohTrigger(trigger))</f>
        <v>1.5569212829088751E-2</v>
      </c>
      <c r="AH1682" s="43" t="e">
        <f>_xll.qlIndexFixing($X$6,$AB1682,TRUE,trigger)</f>
        <v>#NUM!</v>
      </c>
      <c r="AI1682" s="45" t="e">
        <f t="shared" si="65"/>
        <v>#NUM!</v>
      </c>
    </row>
    <row r="1683" spans="27:35" x14ac:dyDescent="0.2">
      <c r="AA1683" s="114" t="s">
        <v>87</v>
      </c>
      <c r="AB1683" s="40">
        <f>_xll.qlInterestRateIndexFixingDate($X$21,AC1683)</f>
        <v>51183</v>
      </c>
      <c r="AC1683" s="40">
        <f>_xll.qlCalendarAdvance(calendar,$AC1682,AA1683,,,trigger)</f>
        <v>51187</v>
      </c>
      <c r="AD1683" s="40">
        <f>_xll.qlInterestRateIndexMaturity($X$21,AC1683,)</f>
        <v>51369</v>
      </c>
      <c r="AE1683" s="43" t="e">
        <f>_xll.qlTenorBasisValue(TenorBasis6M,AC1683,_xll.ohTrigger(trigger,$X$36))</f>
        <v>#NUM!</v>
      </c>
      <c r="AF1683" s="82">
        <f t="shared" si="66"/>
        <v>1.5564055079193001E-2</v>
      </c>
      <c r="AG1683" s="82">
        <f>_xll.qlIndexFixing($X$21,$AB1683,TRUE,_xll.ohTrigger(trigger))</f>
        <v>1.5564055079193001E-2</v>
      </c>
      <c r="AH1683" s="43" t="e">
        <f>_xll.qlIndexFixing($X$6,$AB1683,TRUE,trigger)</f>
        <v>#NUM!</v>
      </c>
      <c r="AI1683" s="45" t="e">
        <f t="shared" si="65"/>
        <v>#NUM!</v>
      </c>
    </row>
    <row r="1684" spans="27:35" x14ac:dyDescent="0.2">
      <c r="AA1684" s="114" t="s">
        <v>87</v>
      </c>
      <c r="AB1684" s="40">
        <f>_xll.qlInterestRateIndexFixingDate($X$21,AC1684)</f>
        <v>51190</v>
      </c>
      <c r="AC1684" s="40">
        <f>_xll.qlCalendarAdvance(calendar,$AC1683,AA1684,,,trigger)</f>
        <v>51194</v>
      </c>
      <c r="AD1684" s="40">
        <f>_xll.qlInterestRateIndexMaturity($X$21,AC1684,)</f>
        <v>51376</v>
      </c>
      <c r="AE1684" s="43" t="e">
        <f>_xll.qlTenorBasisValue(TenorBasis6M,AC1684,_xll.ohTrigger(trigger,$X$36))</f>
        <v>#NUM!</v>
      </c>
      <c r="AF1684" s="82">
        <f t="shared" si="66"/>
        <v>1.5558947785564107E-2</v>
      </c>
      <c r="AG1684" s="82">
        <f>_xll.qlIndexFixing($X$21,$AB1684,TRUE,_xll.ohTrigger(trigger))</f>
        <v>1.5558947785564107E-2</v>
      </c>
      <c r="AH1684" s="43" t="e">
        <f>_xll.qlIndexFixing($X$6,$AB1684,TRUE,trigger)</f>
        <v>#NUM!</v>
      </c>
      <c r="AI1684" s="45" t="e">
        <f t="shared" si="65"/>
        <v>#NUM!</v>
      </c>
    </row>
    <row r="1685" spans="27:35" x14ac:dyDescent="0.2">
      <c r="AA1685" s="114" t="s">
        <v>87</v>
      </c>
      <c r="AB1685" s="40">
        <f>_xll.qlInterestRateIndexFixingDate($X$21,AC1685)</f>
        <v>51197</v>
      </c>
      <c r="AC1685" s="40">
        <f>_xll.qlCalendarAdvance(calendar,$AC1684,AA1685,,,trigger)</f>
        <v>51201</v>
      </c>
      <c r="AD1685" s="40">
        <f>_xll.qlInterestRateIndexMaturity($X$21,AC1685,)</f>
        <v>51385</v>
      </c>
      <c r="AE1685" s="43" t="e">
        <f>_xll.qlTenorBasisValue(TenorBasis6M,AC1685,_xll.ohTrigger(trigger,$X$36))</f>
        <v>#NUM!</v>
      </c>
      <c r="AF1685" s="82">
        <f t="shared" si="66"/>
        <v>1.5553874274683892E-2</v>
      </c>
      <c r="AG1685" s="82">
        <f>_xll.qlIndexFixing($X$21,$AB1685,TRUE,_xll.ohTrigger(trigger))</f>
        <v>1.5553874274683892E-2</v>
      </c>
      <c r="AH1685" s="43" t="e">
        <f>_xll.qlIndexFixing($X$6,$AB1685,TRUE,trigger)</f>
        <v>#NUM!</v>
      </c>
      <c r="AI1685" s="45" t="e">
        <f t="shared" si="65"/>
        <v>#NUM!</v>
      </c>
    </row>
    <row r="1686" spans="27:35" x14ac:dyDescent="0.2">
      <c r="AA1686" s="114" t="s">
        <v>87</v>
      </c>
      <c r="AB1686" s="40">
        <f>_xll.qlInterestRateIndexFixingDate($X$21,AC1686)</f>
        <v>51204</v>
      </c>
      <c r="AC1686" s="40">
        <f>_xll.qlCalendarAdvance(calendar,$AC1685,AA1686,,,trigger)</f>
        <v>51208</v>
      </c>
      <c r="AD1686" s="40">
        <f>_xll.qlInterestRateIndexMaturity($X$21,AC1686,)</f>
        <v>51392</v>
      </c>
      <c r="AE1686" s="43" t="e">
        <f>_xll.qlTenorBasisValue(TenorBasis6M,AC1686,_xll.ohTrigger(trigger,$X$36))</f>
        <v>#NUM!</v>
      </c>
      <c r="AF1686" s="82">
        <f t="shared" si="66"/>
        <v>1.5548874670023185E-2</v>
      </c>
      <c r="AG1686" s="82">
        <f>_xll.qlIndexFixing($X$21,$AB1686,TRUE,_xll.ohTrigger(trigger))</f>
        <v>1.5548874670023185E-2</v>
      </c>
      <c r="AH1686" s="43" t="e">
        <f>_xll.qlIndexFixing($X$6,$AB1686,TRUE,trigger)</f>
        <v>#NUM!</v>
      </c>
      <c r="AI1686" s="45" t="e">
        <f t="shared" si="65"/>
        <v>#NUM!</v>
      </c>
    </row>
    <row r="1687" spans="27:35" x14ac:dyDescent="0.2">
      <c r="AA1687" s="114" t="s">
        <v>87</v>
      </c>
      <c r="AB1687" s="40">
        <f>_xll.qlInterestRateIndexFixingDate($X$21,AC1687)</f>
        <v>51211</v>
      </c>
      <c r="AC1687" s="40">
        <f>_xll.qlCalendarAdvance(calendar,$AC1686,AA1687,,,trigger)</f>
        <v>51215</v>
      </c>
      <c r="AD1687" s="40">
        <f>_xll.qlInterestRateIndexMaturity($X$21,AC1687,)</f>
        <v>51399</v>
      </c>
      <c r="AE1687" s="43" t="e">
        <f>_xll.qlTenorBasisValue(TenorBasis6M,AC1687,_xll.ohTrigger(trigger,$X$36))</f>
        <v>#NUM!</v>
      </c>
      <c r="AF1687" s="82">
        <f t="shared" si="66"/>
        <v>1.5543925524901634E-2</v>
      </c>
      <c r="AG1687" s="82">
        <f>_xll.qlIndexFixing($X$21,$AB1687,TRUE,_xll.ohTrigger(trigger))</f>
        <v>1.5543925524901634E-2</v>
      </c>
      <c r="AH1687" s="43" t="e">
        <f>_xll.qlIndexFixing($X$6,$AB1687,TRUE,trigger)</f>
        <v>#NUM!</v>
      </c>
      <c r="AI1687" s="45" t="e">
        <f t="shared" si="65"/>
        <v>#NUM!</v>
      </c>
    </row>
    <row r="1688" spans="27:35" x14ac:dyDescent="0.2">
      <c r="AA1688" s="114" t="s">
        <v>87</v>
      </c>
      <c r="AB1688" s="40">
        <f>_xll.qlInterestRateIndexFixingDate($X$21,AC1688)</f>
        <v>51218</v>
      </c>
      <c r="AC1688" s="40">
        <f>_xll.qlCalendarAdvance(calendar,$AC1687,AA1688,,,trigger)</f>
        <v>51222</v>
      </c>
      <c r="AD1688" s="40">
        <f>_xll.qlInterestRateIndexMaturity($X$21,AC1688,)</f>
        <v>51406</v>
      </c>
      <c r="AE1688" s="43" t="e">
        <f>_xll.qlTenorBasisValue(TenorBasis6M,AC1688,_xll.ohTrigger(trigger,$X$36))</f>
        <v>#NUM!</v>
      </c>
      <c r="AF1688" s="82">
        <f t="shared" si="66"/>
        <v>1.5539026838939979E-2</v>
      </c>
      <c r="AG1688" s="82">
        <f>_xll.qlIndexFixing($X$21,$AB1688,TRUE,_xll.ohTrigger(trigger))</f>
        <v>1.5539026838939979E-2</v>
      </c>
      <c r="AH1688" s="43" t="e">
        <f>_xll.qlIndexFixing($X$6,$AB1688,TRUE,trigger)</f>
        <v>#NUM!</v>
      </c>
      <c r="AI1688" s="45" t="e">
        <f t="shared" si="65"/>
        <v>#NUM!</v>
      </c>
    </row>
    <row r="1689" spans="27:35" x14ac:dyDescent="0.2">
      <c r="AA1689" s="114" t="s">
        <v>87</v>
      </c>
      <c r="AB1689" s="40">
        <f>_xll.qlInterestRateIndexFixingDate($X$21,AC1689)</f>
        <v>51223</v>
      </c>
      <c r="AC1689" s="40">
        <f>_xll.qlCalendarAdvance(calendar,$AC1688,AA1689,,,trigger)</f>
        <v>51229</v>
      </c>
      <c r="AD1689" s="40">
        <f>_xll.qlInterestRateIndexMaturity($X$21,AC1689,)</f>
        <v>51412</v>
      </c>
      <c r="AE1689" s="43" t="e">
        <f>_xll.qlTenorBasisValue(TenorBasis6M,AC1689,_xll.ohTrigger(trigger,$X$36))</f>
        <v>#NUM!</v>
      </c>
      <c r="AF1689" s="82">
        <f t="shared" si="66"/>
        <v>1.5534173217198508E-2</v>
      </c>
      <c r="AG1689" s="82">
        <f>_xll.qlIndexFixing($X$21,$AB1689,TRUE,_xll.ohTrigger(trigger))</f>
        <v>1.5534173217198508E-2</v>
      </c>
      <c r="AH1689" s="43" t="e">
        <f>_xll.qlIndexFixing($X$6,$AB1689,TRUE,trigger)</f>
        <v>#NUM!</v>
      </c>
      <c r="AI1689" s="45" t="e">
        <f t="shared" si="65"/>
        <v>#NUM!</v>
      </c>
    </row>
    <row r="1690" spans="27:35" x14ac:dyDescent="0.2">
      <c r="AA1690" s="114" t="s">
        <v>87</v>
      </c>
      <c r="AB1690" s="40">
        <f>_xll.qlInterestRateIndexFixingDate($X$21,AC1690)</f>
        <v>51232</v>
      </c>
      <c r="AC1690" s="40">
        <f>_xll.qlCalendarAdvance(calendar,$AC1689,AA1690,,,trigger)</f>
        <v>51236</v>
      </c>
      <c r="AD1690" s="40">
        <f>_xll.qlInterestRateIndexMaturity($X$21,AC1690,)</f>
        <v>51419</v>
      </c>
      <c r="AE1690" s="43" t="e">
        <f>_xll.qlTenorBasisValue(TenorBasis6M,AC1690,_xll.ohTrigger(trigger,$X$36))</f>
        <v>#NUM!</v>
      </c>
      <c r="AF1690" s="82">
        <f t="shared" si="66"/>
        <v>1.5529371839538023E-2</v>
      </c>
      <c r="AG1690" s="82">
        <f>_xll.qlIndexFixing($X$21,$AB1690,TRUE,_xll.ohTrigger(trigger))</f>
        <v>1.5529371839538023E-2</v>
      </c>
      <c r="AH1690" s="43" t="e">
        <f>_xll.qlIndexFixing($X$6,$AB1690,TRUE,trigger)</f>
        <v>#NUM!</v>
      </c>
      <c r="AI1690" s="45" t="e">
        <f t="shared" si="65"/>
        <v>#NUM!</v>
      </c>
    </row>
    <row r="1691" spans="27:35" x14ac:dyDescent="0.2">
      <c r="AA1691" s="114" t="s">
        <v>87</v>
      </c>
      <c r="AB1691" s="40">
        <f>_xll.qlInterestRateIndexFixingDate($X$21,AC1691)</f>
        <v>51239</v>
      </c>
      <c r="AC1691" s="40">
        <f>_xll.qlCalendarAdvance(calendar,$AC1690,AA1691,,,trigger)</f>
        <v>51243</v>
      </c>
      <c r="AD1691" s="40">
        <f>_xll.qlInterestRateIndexMaturity($X$21,AC1691,)</f>
        <v>51426</v>
      </c>
      <c r="AE1691" s="43" t="e">
        <f>_xll.qlTenorBasisValue(TenorBasis6M,AC1691,_xll.ohTrigger(trigger,$X$36))</f>
        <v>#NUM!</v>
      </c>
      <c r="AF1691" s="82">
        <f t="shared" si="66"/>
        <v>1.5524619946069584E-2</v>
      </c>
      <c r="AG1691" s="82">
        <f>_xll.qlIndexFixing($X$21,$AB1691,TRUE,_xll.ohTrigger(trigger))</f>
        <v>1.5524619946069584E-2</v>
      </c>
      <c r="AH1691" s="43" t="e">
        <f>_xll.qlIndexFixing($X$6,$AB1691,TRUE,trigger)</f>
        <v>#NUM!</v>
      </c>
      <c r="AI1691" s="45" t="e">
        <f t="shared" si="65"/>
        <v>#NUM!</v>
      </c>
    </row>
    <row r="1692" spans="27:35" x14ac:dyDescent="0.2">
      <c r="AA1692" s="114" t="s">
        <v>87</v>
      </c>
      <c r="AB1692" s="40">
        <f>_xll.qlInterestRateIndexFixingDate($X$21,AC1692)</f>
        <v>51246</v>
      </c>
      <c r="AC1692" s="40">
        <f>_xll.qlCalendarAdvance(calendar,$AC1691,AA1692,,,trigger)</f>
        <v>51250</v>
      </c>
      <c r="AD1692" s="40">
        <f>_xll.qlInterestRateIndexMaturity($X$21,AC1692,)</f>
        <v>51433</v>
      </c>
      <c r="AE1692" s="43" t="e">
        <f>_xll.qlTenorBasisValue(TenorBasis6M,AC1692,_xll.ohTrigger(trigger,$X$36))</f>
        <v>#NUM!</v>
      </c>
      <c r="AF1692" s="82">
        <f t="shared" si="66"/>
        <v>1.5519916686245578E-2</v>
      </c>
      <c r="AG1692" s="82">
        <f>_xll.qlIndexFixing($X$21,$AB1692,TRUE,_xll.ohTrigger(trigger))</f>
        <v>1.5519916686245578E-2</v>
      </c>
      <c r="AH1692" s="43" t="e">
        <f>_xll.qlIndexFixing($X$6,$AB1692,TRUE,trigger)</f>
        <v>#NUM!</v>
      </c>
      <c r="AI1692" s="45" t="e">
        <f t="shared" si="65"/>
        <v>#NUM!</v>
      </c>
    </row>
    <row r="1693" spans="27:35" x14ac:dyDescent="0.2">
      <c r="AA1693" s="114" t="s">
        <v>87</v>
      </c>
      <c r="AB1693" s="40">
        <f>_xll.qlInterestRateIndexFixingDate($X$21,AC1693)</f>
        <v>51253</v>
      </c>
      <c r="AC1693" s="40">
        <f>_xll.qlCalendarAdvance(calendar,$AC1692,AA1693,,,trigger)</f>
        <v>51258</v>
      </c>
      <c r="AD1693" s="40">
        <f>_xll.qlInterestRateIndexMaturity($X$21,AC1693,)</f>
        <v>51442</v>
      </c>
      <c r="AE1693" s="43" t="e">
        <f>_xll.qlTenorBasisValue(TenorBasis6M,AC1693,_xll.ohTrigger(trigger,$X$36))</f>
        <v>#NUM!</v>
      </c>
      <c r="AF1693" s="82">
        <f t="shared" si="66"/>
        <v>1.5514618390920693E-2</v>
      </c>
      <c r="AG1693" s="82">
        <f>_xll.qlIndexFixing($X$21,$AB1693,TRUE,_xll.ohTrigger(trigger))</f>
        <v>1.5514618390920693E-2</v>
      </c>
      <c r="AH1693" s="43" t="e">
        <f>_xll.qlIndexFixing($X$6,$AB1693,TRUE,trigger)</f>
        <v>#NUM!</v>
      </c>
      <c r="AI1693" s="45" t="e">
        <f t="shared" si="65"/>
        <v>#NUM!</v>
      </c>
    </row>
    <row r="1694" spans="27:35" x14ac:dyDescent="0.2">
      <c r="AA1694" s="114" t="s">
        <v>87</v>
      </c>
      <c r="AB1694" s="40">
        <f>_xll.qlInterestRateIndexFixingDate($X$21,AC1694)</f>
        <v>51263</v>
      </c>
      <c r="AC1694" s="40">
        <f>_xll.qlCalendarAdvance(calendar,$AC1693,AA1694,,,trigger)</f>
        <v>51265</v>
      </c>
      <c r="AD1694" s="40">
        <f>_xll.qlInterestRateIndexMaturity($X$21,AC1694,)</f>
        <v>51449</v>
      </c>
      <c r="AE1694" s="43" t="e">
        <f>_xll.qlTenorBasisValue(TenorBasis6M,AC1694,_xll.ohTrigger(trigger,$X$36))</f>
        <v>#NUM!</v>
      </c>
      <c r="AF1694" s="82">
        <f t="shared" si="66"/>
        <v>1.5510019354888254E-2</v>
      </c>
      <c r="AG1694" s="82">
        <f>_xll.qlIndexFixing($X$21,$AB1694,TRUE,_xll.ohTrigger(trigger))</f>
        <v>1.5510019354888254E-2</v>
      </c>
      <c r="AH1694" s="43" t="e">
        <f>_xll.qlIndexFixing($X$6,$AB1694,TRUE,trigger)</f>
        <v>#NUM!</v>
      </c>
      <c r="AI1694" s="45" t="e">
        <f t="shared" si="65"/>
        <v>#NUM!</v>
      </c>
    </row>
    <row r="1695" spans="27:35" x14ac:dyDescent="0.2">
      <c r="AA1695" s="114" t="s">
        <v>87</v>
      </c>
      <c r="AB1695" s="40">
        <f>_xll.qlInterestRateIndexFixingDate($X$21,AC1695)</f>
        <v>51270</v>
      </c>
      <c r="AC1695" s="40">
        <f>_xll.qlCalendarAdvance(calendar,$AC1694,AA1695,,,trigger)</f>
        <v>51272</v>
      </c>
      <c r="AD1695" s="40">
        <f>_xll.qlInterestRateIndexMaturity($X$21,AC1695,)</f>
        <v>51456</v>
      </c>
      <c r="AE1695" s="43" t="e">
        <f>_xll.qlTenorBasisValue(TenorBasis6M,AC1695,_xll.ohTrigger(trigger,$X$36))</f>
        <v>#NUM!</v>
      </c>
      <c r="AF1695" s="82">
        <f t="shared" si="66"/>
        <v>1.550546618506621E-2</v>
      </c>
      <c r="AG1695" s="82">
        <f>_xll.qlIndexFixing($X$21,$AB1695,TRUE,_xll.ohTrigger(trigger))</f>
        <v>1.550546618506621E-2</v>
      </c>
      <c r="AH1695" s="43" t="e">
        <f>_xll.qlIndexFixing($X$6,$AB1695,TRUE,trigger)</f>
        <v>#NUM!</v>
      </c>
      <c r="AI1695" s="45" t="e">
        <f t="shared" si="65"/>
        <v>#NUM!</v>
      </c>
    </row>
    <row r="1696" spans="27:35" x14ac:dyDescent="0.2">
      <c r="AA1696" s="114" t="s">
        <v>87</v>
      </c>
      <c r="AB1696" s="40">
        <f>_xll.qlInterestRateIndexFixingDate($X$21,AC1696)</f>
        <v>51277</v>
      </c>
      <c r="AC1696" s="40">
        <f>_xll.qlCalendarAdvance(calendar,$AC1695,AA1696,,,trigger)</f>
        <v>51279</v>
      </c>
      <c r="AD1696" s="40">
        <f>_xll.qlInterestRateIndexMaturity($X$21,AC1696,)</f>
        <v>51463</v>
      </c>
      <c r="AE1696" s="43" t="e">
        <f>_xll.qlTenorBasisValue(TenorBasis6M,AC1696,_xll.ohTrigger(trigger,$X$36))</f>
        <v>#NUM!</v>
      </c>
      <c r="AF1696" s="82">
        <f t="shared" si="66"/>
        <v>1.5500958035539917E-2</v>
      </c>
      <c r="AG1696" s="82">
        <f>_xll.qlIndexFixing($X$21,$AB1696,TRUE,_xll.ohTrigger(trigger))</f>
        <v>1.5500958035539917E-2</v>
      </c>
      <c r="AH1696" s="43" t="e">
        <f>_xll.qlIndexFixing($X$6,$AB1696,TRUE,trigger)</f>
        <v>#NUM!</v>
      </c>
      <c r="AI1696" s="45" t="e">
        <f t="shared" si="65"/>
        <v>#NUM!</v>
      </c>
    </row>
    <row r="1697" spans="27:35" x14ac:dyDescent="0.2">
      <c r="AA1697" s="114" t="s">
        <v>87</v>
      </c>
      <c r="AB1697" s="40">
        <f>_xll.qlInterestRateIndexFixingDate($X$21,AC1697)</f>
        <v>51284</v>
      </c>
      <c r="AC1697" s="40">
        <f>_xll.qlCalendarAdvance(calendar,$AC1696,AA1697,,,trigger)</f>
        <v>51286</v>
      </c>
      <c r="AD1697" s="40">
        <f>_xll.qlInterestRateIndexMaturity($X$21,AC1697,)</f>
        <v>51470</v>
      </c>
      <c r="AE1697" s="43" t="e">
        <f>_xll.qlTenorBasisValue(TenorBasis6M,AC1697,_xll.ohTrigger(trigger,$X$36))</f>
        <v>#NUM!</v>
      </c>
      <c r="AF1697" s="82">
        <f t="shared" si="66"/>
        <v>1.5496494060405595E-2</v>
      </c>
      <c r="AG1697" s="82">
        <f>_xll.qlIndexFixing($X$21,$AB1697,TRUE,_xll.ohTrigger(trigger))</f>
        <v>1.5496494060405595E-2</v>
      </c>
      <c r="AH1697" s="43" t="e">
        <f>_xll.qlIndexFixing($X$6,$AB1697,TRUE,trigger)</f>
        <v>#NUM!</v>
      </c>
      <c r="AI1697" s="45" t="e">
        <f t="shared" si="65"/>
        <v>#NUM!</v>
      </c>
    </row>
    <row r="1698" spans="27:35" x14ac:dyDescent="0.2">
      <c r="AA1698" s="114" t="s">
        <v>87</v>
      </c>
      <c r="AB1698" s="40">
        <f>_xll.qlInterestRateIndexFixingDate($X$21,AC1698)</f>
        <v>51291</v>
      </c>
      <c r="AC1698" s="40">
        <f>_xll.qlCalendarAdvance(calendar,$AC1697,AA1698,,,trigger)</f>
        <v>51293</v>
      </c>
      <c r="AD1698" s="40">
        <f>_xll.qlInterestRateIndexMaturity($X$21,AC1698,)</f>
        <v>51476</v>
      </c>
      <c r="AE1698" s="43" t="e">
        <f>_xll.qlTenorBasisValue(TenorBasis6M,AC1698,_xll.ohTrigger(trigger,$X$36))</f>
        <v>#NUM!</v>
      </c>
      <c r="AF1698" s="82">
        <f t="shared" si="66"/>
        <v>1.5492041548871714E-2</v>
      </c>
      <c r="AG1698" s="82">
        <f>_xll.qlIndexFixing($X$21,$AB1698,TRUE,_xll.ohTrigger(trigger))</f>
        <v>1.5492041548871714E-2</v>
      </c>
      <c r="AH1698" s="43" t="e">
        <f>_xll.qlIndexFixing($X$6,$AB1698,TRUE,trigger)</f>
        <v>#NUM!</v>
      </c>
      <c r="AI1698" s="45" t="e">
        <f t="shared" si="65"/>
        <v>#NUM!</v>
      </c>
    </row>
    <row r="1699" spans="27:35" x14ac:dyDescent="0.2">
      <c r="AA1699" s="114" t="s">
        <v>87</v>
      </c>
      <c r="AB1699" s="40">
        <f>_xll.qlInterestRateIndexFixingDate($X$21,AC1699)</f>
        <v>51298</v>
      </c>
      <c r="AC1699" s="40">
        <f>_xll.qlCalendarAdvance(calendar,$AC1698,AA1699,,,trigger)</f>
        <v>51300</v>
      </c>
      <c r="AD1699" s="40">
        <f>_xll.qlInterestRateIndexMaturity($X$21,AC1699,)</f>
        <v>51483</v>
      </c>
      <c r="AE1699" s="43" t="e">
        <f>_xll.qlTenorBasisValue(TenorBasis6M,AC1699,_xll.ohTrigger(trigger,$X$36))</f>
        <v>#NUM!</v>
      </c>
      <c r="AF1699" s="82">
        <f t="shared" si="66"/>
        <v>1.5487660937989587E-2</v>
      </c>
      <c r="AG1699" s="82">
        <f>_xll.qlIndexFixing($X$21,$AB1699,TRUE,_xll.ohTrigger(trigger))</f>
        <v>1.5487660937989587E-2</v>
      </c>
      <c r="AH1699" s="43" t="e">
        <f>_xll.qlIndexFixing($X$6,$AB1699,TRUE,trigger)</f>
        <v>#NUM!</v>
      </c>
      <c r="AI1699" s="45" t="e">
        <f t="shared" si="65"/>
        <v>#NUM!</v>
      </c>
    </row>
    <row r="1700" spans="27:35" x14ac:dyDescent="0.2">
      <c r="AA1700" s="114" t="s">
        <v>87</v>
      </c>
      <c r="AB1700" s="40">
        <f>_xll.qlInterestRateIndexFixingDate($X$21,AC1700)</f>
        <v>51305</v>
      </c>
      <c r="AC1700" s="40">
        <f>_xll.qlCalendarAdvance(calendar,$AC1699,AA1700,,,trigger)</f>
        <v>51307</v>
      </c>
      <c r="AD1700" s="40">
        <f>_xll.qlInterestRateIndexMaturity($X$21,AC1700,)</f>
        <v>51490</v>
      </c>
      <c r="AE1700" s="43" t="e">
        <f>_xll.qlTenorBasisValue(TenorBasis6M,AC1700,_xll.ohTrigger(trigger,$X$36))</f>
        <v>#NUM!</v>
      </c>
      <c r="AF1700" s="82">
        <f t="shared" si="66"/>
        <v>1.5483322035299773E-2</v>
      </c>
      <c r="AG1700" s="82">
        <f>_xll.qlIndexFixing($X$21,$AB1700,TRUE,_xll.ohTrigger(trigger))</f>
        <v>1.5483322035299773E-2</v>
      </c>
      <c r="AH1700" s="43" t="e">
        <f>_xll.qlIndexFixing($X$6,$AB1700,TRUE,trigger)</f>
        <v>#NUM!</v>
      </c>
      <c r="AI1700" s="45" t="e">
        <f t="shared" si="65"/>
        <v>#NUM!</v>
      </c>
    </row>
    <row r="1701" spans="27:35" x14ac:dyDescent="0.2">
      <c r="AA1701" s="114" t="s">
        <v>87</v>
      </c>
      <c r="AB1701" s="40">
        <f>_xll.qlInterestRateIndexFixingDate($X$21,AC1701)</f>
        <v>51312</v>
      </c>
      <c r="AC1701" s="40">
        <f>_xll.qlCalendarAdvance(calendar,$AC1700,AA1701,,,trigger)</f>
        <v>51314</v>
      </c>
      <c r="AD1701" s="40">
        <f>_xll.qlInterestRateIndexMaturity($X$21,AC1701,)</f>
        <v>51497</v>
      </c>
      <c r="AE1701" s="43" t="e">
        <f>_xll.qlTenorBasisValue(TenorBasis6M,AC1701,_xll.ohTrigger(trigger,$X$36))</f>
        <v>#NUM!</v>
      </c>
      <c r="AF1701" s="82">
        <f t="shared" si="66"/>
        <v>1.5479023990356871E-2</v>
      </c>
      <c r="AG1701" s="82">
        <f>_xll.qlIndexFixing($X$21,$AB1701,TRUE,_xll.ohTrigger(trigger))</f>
        <v>1.5479023990356871E-2</v>
      </c>
      <c r="AH1701" s="43" t="e">
        <f>_xll.qlIndexFixing($X$6,$AB1701,TRUE,trigger)</f>
        <v>#NUM!</v>
      </c>
      <c r="AI1701" s="45" t="e">
        <f t="shared" si="65"/>
        <v>#NUM!</v>
      </c>
    </row>
    <row r="1702" spans="27:35" x14ac:dyDescent="0.2">
      <c r="AA1702" s="114" t="s">
        <v>87</v>
      </c>
      <c r="AB1702" s="40">
        <f>_xll.qlInterestRateIndexFixingDate($X$21,AC1702)</f>
        <v>51319</v>
      </c>
      <c r="AC1702" s="40">
        <f>_xll.qlCalendarAdvance(calendar,$AC1701,AA1702,,,trigger)</f>
        <v>51321</v>
      </c>
      <c r="AD1702" s="40">
        <f>_xll.qlInterestRateIndexMaturity($X$21,AC1702,)</f>
        <v>51505</v>
      </c>
      <c r="AE1702" s="43" t="e">
        <f>_xll.qlTenorBasisValue(TenorBasis6M,AC1702,_xll.ohTrigger(trigger,$X$36))</f>
        <v>#NUM!</v>
      </c>
      <c r="AF1702" s="82">
        <f t="shared" si="66"/>
        <v>1.5474807194711032E-2</v>
      </c>
      <c r="AG1702" s="82">
        <f>_xll.qlIndexFixing($X$21,$AB1702,TRUE,_xll.ohTrigger(trigger))</f>
        <v>1.5474807194711032E-2</v>
      </c>
      <c r="AH1702" s="43" t="e">
        <f>_xll.qlIndexFixing($X$6,$AB1702,TRUE,trigger)</f>
        <v>#NUM!</v>
      </c>
      <c r="AI1702" s="45" t="e">
        <f t="shared" si="65"/>
        <v>#NUM!</v>
      </c>
    </row>
    <row r="1703" spans="27:35" x14ac:dyDescent="0.2">
      <c r="AA1703" s="114" t="s">
        <v>87</v>
      </c>
      <c r="AB1703" s="40">
        <f>_xll.qlInterestRateIndexFixingDate($X$21,AC1703)</f>
        <v>51326</v>
      </c>
      <c r="AC1703" s="40">
        <f>_xll.qlCalendarAdvance(calendar,$AC1702,AA1703,,,trigger)</f>
        <v>51328</v>
      </c>
      <c r="AD1703" s="40">
        <f>_xll.qlInterestRateIndexMaturity($X$21,AC1703,)</f>
        <v>51512</v>
      </c>
      <c r="AE1703" s="43" t="e">
        <f>_xll.qlTenorBasisValue(TenorBasis6M,AC1703,_xll.ohTrigger(trigger,$X$36))</f>
        <v>#NUM!</v>
      </c>
      <c r="AF1703" s="82">
        <f t="shared" si="66"/>
        <v>1.5470590502529521E-2</v>
      </c>
      <c r="AG1703" s="82">
        <f>_xll.qlIndexFixing($X$21,$AB1703,TRUE,_xll.ohTrigger(trigger))</f>
        <v>1.5470590502529521E-2</v>
      </c>
      <c r="AH1703" s="43" t="e">
        <f>_xll.qlIndexFixing($X$6,$AB1703,TRUE,trigger)</f>
        <v>#NUM!</v>
      </c>
      <c r="AI1703" s="45" t="e">
        <f t="shared" si="65"/>
        <v>#NUM!</v>
      </c>
    </row>
    <row r="1704" spans="27:35" x14ac:dyDescent="0.2">
      <c r="AA1704" s="114" t="s">
        <v>87</v>
      </c>
      <c r="AB1704" s="40">
        <f>_xll.qlInterestRateIndexFixingDate($X$21,AC1704)</f>
        <v>51333</v>
      </c>
      <c r="AC1704" s="40">
        <f>_xll.qlCalendarAdvance(calendar,$AC1703,AA1704,,,trigger)</f>
        <v>51335</v>
      </c>
      <c r="AD1704" s="40">
        <f>_xll.qlInterestRateIndexMaturity($X$21,AC1704,)</f>
        <v>51519</v>
      </c>
      <c r="AE1704" s="43" t="e">
        <f>_xll.qlTenorBasisValue(TenorBasis6M,AC1704,_xll.ohTrigger(trigger,$X$36))</f>
        <v>#NUM!</v>
      </c>
      <c r="AF1704" s="82">
        <f t="shared" si="66"/>
        <v>1.5466412063700669E-2</v>
      </c>
      <c r="AG1704" s="82">
        <f>_xll.qlIndexFixing($X$21,$AB1704,TRUE,_xll.ohTrigger(trigger))</f>
        <v>1.5466412063700669E-2</v>
      </c>
      <c r="AH1704" s="43" t="e">
        <f>_xll.qlIndexFixing($X$6,$AB1704,TRUE,trigger)</f>
        <v>#NUM!</v>
      </c>
      <c r="AI1704" s="45" t="e">
        <f t="shared" si="65"/>
        <v>#NUM!</v>
      </c>
    </row>
    <row r="1705" spans="27:35" x14ac:dyDescent="0.2">
      <c r="AA1705" s="114" t="s">
        <v>87</v>
      </c>
      <c r="AB1705" s="40">
        <f>_xll.qlInterestRateIndexFixingDate($X$21,AC1705)</f>
        <v>51340</v>
      </c>
      <c r="AC1705" s="40">
        <f>_xll.qlCalendarAdvance(calendar,$AC1704,AA1705,,,trigger)</f>
        <v>51342</v>
      </c>
      <c r="AD1705" s="40">
        <f>_xll.qlInterestRateIndexMaturity($X$21,AC1705,)</f>
        <v>51526</v>
      </c>
      <c r="AE1705" s="43" t="e">
        <f>_xll.qlTenorBasisValue(TenorBasis6M,AC1705,_xll.ohTrigger(trigger,$X$36))</f>
        <v>#NUM!</v>
      </c>
      <c r="AF1705" s="82">
        <f t="shared" si="66"/>
        <v>1.5462271032400195E-2</v>
      </c>
      <c r="AG1705" s="82">
        <f>_xll.qlIndexFixing($X$21,$AB1705,TRUE,_xll.ohTrigger(trigger))</f>
        <v>1.5462271032400195E-2</v>
      </c>
      <c r="AH1705" s="43" t="e">
        <f>_xll.qlIndexFixing($X$6,$AB1705,TRUE,trigger)</f>
        <v>#NUM!</v>
      </c>
      <c r="AI1705" s="45" t="e">
        <f t="shared" si="65"/>
        <v>#NUM!</v>
      </c>
    </row>
    <row r="1706" spans="27:35" x14ac:dyDescent="0.2">
      <c r="AA1706" s="114" t="s">
        <v>87</v>
      </c>
      <c r="AB1706" s="40">
        <f>_xll.qlInterestRateIndexFixingDate($X$21,AC1706)</f>
        <v>51347</v>
      </c>
      <c r="AC1706" s="40">
        <f>_xll.qlCalendarAdvance(calendar,$AC1705,AA1706,,,trigger)</f>
        <v>51349</v>
      </c>
      <c r="AD1706" s="40">
        <f>_xll.qlInterestRateIndexMaturity($X$21,AC1706,)</f>
        <v>51533</v>
      </c>
      <c r="AE1706" s="43" t="e">
        <f>_xll.qlTenorBasisValue(TenorBasis6M,AC1706,_xll.ohTrigger(trigger,$X$36))</f>
        <v>#NUM!</v>
      </c>
      <c r="AF1706" s="82">
        <f t="shared" si="66"/>
        <v>1.5458166562814249E-2</v>
      </c>
      <c r="AG1706" s="82">
        <f>_xll.qlIndexFixing($X$21,$AB1706,TRUE,_xll.ohTrigger(trigger))</f>
        <v>1.5458166562814249E-2</v>
      </c>
      <c r="AH1706" s="43" t="e">
        <f>_xll.qlIndexFixing($X$6,$AB1706,TRUE,trigger)</f>
        <v>#NUM!</v>
      </c>
      <c r="AI1706" s="45" t="e">
        <f t="shared" ref="AI1706:AI1769" si="67">(AG1706-AH1706)*10000</f>
        <v>#NUM!</v>
      </c>
    </row>
    <row r="1707" spans="27:35" x14ac:dyDescent="0.2">
      <c r="AA1707" s="114" t="s">
        <v>87</v>
      </c>
      <c r="AB1707" s="40">
        <f>_xll.qlInterestRateIndexFixingDate($X$21,AC1707)</f>
        <v>51354</v>
      </c>
      <c r="AC1707" s="40">
        <f>_xll.qlCalendarAdvance(calendar,$AC1706,AA1707,,,trigger)</f>
        <v>51356</v>
      </c>
      <c r="AD1707" s="40">
        <f>_xll.qlInterestRateIndexMaturity($X$21,AC1707,)</f>
        <v>51540</v>
      </c>
      <c r="AE1707" s="43" t="e">
        <f>_xll.qlTenorBasisValue(TenorBasis6M,AC1707,_xll.ohTrigger(trigger,$X$36))</f>
        <v>#NUM!</v>
      </c>
      <c r="AF1707" s="82">
        <f t="shared" si="66"/>
        <v>1.5454097809137228E-2</v>
      </c>
      <c r="AG1707" s="82">
        <f>_xll.qlIndexFixing($X$21,$AB1707,TRUE,_xll.ohTrigger(trigger))</f>
        <v>1.5454097809137228E-2</v>
      </c>
      <c r="AH1707" s="43" t="e">
        <f>_xll.qlIndexFixing($X$6,$AB1707,TRUE,trigger)</f>
        <v>#NUM!</v>
      </c>
      <c r="AI1707" s="45" t="e">
        <f t="shared" si="67"/>
        <v>#NUM!</v>
      </c>
    </row>
    <row r="1708" spans="27:35" x14ac:dyDescent="0.2">
      <c r="AA1708" s="114" t="s">
        <v>87</v>
      </c>
      <c r="AB1708" s="40">
        <f>_xll.qlInterestRateIndexFixingDate($X$21,AC1708)</f>
        <v>51361</v>
      </c>
      <c r="AC1708" s="40">
        <f>_xll.qlCalendarAdvance(calendar,$AC1707,AA1708,,,trigger)</f>
        <v>51363</v>
      </c>
      <c r="AD1708" s="40">
        <f>_xll.qlInterestRateIndexMaturity($X$21,AC1708,)</f>
        <v>51547</v>
      </c>
      <c r="AE1708" s="43" t="e">
        <f>_xll.qlTenorBasisValue(TenorBasis6M,AC1708,_xll.ohTrigger(trigger,$X$36))</f>
        <v>#NUM!</v>
      </c>
      <c r="AF1708" s="82">
        <f t="shared" si="66"/>
        <v>1.5450063925572221E-2</v>
      </c>
      <c r="AG1708" s="82">
        <f>_xll.qlIndexFixing($X$21,$AB1708,TRUE,_xll.ohTrigger(trigger))</f>
        <v>1.5450063925572221E-2</v>
      </c>
      <c r="AH1708" s="43" t="e">
        <f>_xll.qlIndexFixing($X$6,$AB1708,TRUE,trigger)</f>
        <v>#NUM!</v>
      </c>
      <c r="AI1708" s="45" t="e">
        <f t="shared" si="67"/>
        <v>#NUM!</v>
      </c>
    </row>
    <row r="1709" spans="27:35" x14ac:dyDescent="0.2">
      <c r="AA1709" s="114" t="s">
        <v>87</v>
      </c>
      <c r="AB1709" s="40">
        <f>_xll.qlInterestRateIndexFixingDate($X$21,AC1709)</f>
        <v>51368</v>
      </c>
      <c r="AC1709" s="40">
        <f>_xll.qlCalendarAdvance(calendar,$AC1708,AA1709,,,trigger)</f>
        <v>51370</v>
      </c>
      <c r="AD1709" s="40">
        <f>_xll.qlInterestRateIndexMaturity($X$21,AC1709,)</f>
        <v>51554</v>
      </c>
      <c r="AE1709" s="43" t="e">
        <f>_xll.qlTenorBasisValue(TenorBasis6M,AC1709,_xll.ohTrigger(trigger,$X$36))</f>
        <v>#NUM!</v>
      </c>
      <c r="AF1709" s="82">
        <f t="shared" si="66"/>
        <v>1.5446064066332746E-2</v>
      </c>
      <c r="AG1709" s="82">
        <f>_xll.qlIndexFixing($X$21,$AB1709,TRUE,_xll.ohTrigger(trigger))</f>
        <v>1.5446064066332746E-2</v>
      </c>
      <c r="AH1709" s="43" t="e">
        <f>_xll.qlIndexFixing($X$6,$AB1709,TRUE,trigger)</f>
        <v>#NUM!</v>
      </c>
      <c r="AI1709" s="45" t="e">
        <f t="shared" si="67"/>
        <v>#NUM!</v>
      </c>
    </row>
    <row r="1710" spans="27:35" x14ac:dyDescent="0.2">
      <c r="AA1710" s="114" t="s">
        <v>87</v>
      </c>
      <c r="AB1710" s="40">
        <f>_xll.qlInterestRateIndexFixingDate($X$21,AC1710)</f>
        <v>51375</v>
      </c>
      <c r="AC1710" s="40">
        <f>_xll.qlCalendarAdvance(calendar,$AC1709,AA1710,,,trigger)</f>
        <v>51377</v>
      </c>
      <c r="AD1710" s="40">
        <f>_xll.qlInterestRateIndexMaturity($X$21,AC1710,)</f>
        <v>51560</v>
      </c>
      <c r="AE1710" s="43" t="e">
        <f>_xll.qlTenorBasisValue(TenorBasis6M,AC1710,_xll.ohTrigger(trigger,$X$36))</f>
        <v>#NUM!</v>
      </c>
      <c r="AF1710" s="82">
        <f t="shared" si="66"/>
        <v>1.5442039865669503E-2</v>
      </c>
      <c r="AG1710" s="82">
        <f>_xll.qlIndexFixing($X$21,$AB1710,TRUE,_xll.ohTrigger(trigger))</f>
        <v>1.5442039865669503E-2</v>
      </c>
      <c r="AH1710" s="43" t="e">
        <f>_xll.qlIndexFixing($X$6,$AB1710,TRUE,trigger)</f>
        <v>#NUM!</v>
      </c>
      <c r="AI1710" s="45" t="e">
        <f t="shared" si="67"/>
        <v>#NUM!</v>
      </c>
    </row>
    <row r="1711" spans="27:35" x14ac:dyDescent="0.2">
      <c r="AA1711" s="114" t="s">
        <v>87</v>
      </c>
      <c r="AB1711" s="40">
        <f>_xll.qlInterestRateIndexFixingDate($X$21,AC1711)</f>
        <v>51382</v>
      </c>
      <c r="AC1711" s="40">
        <f>_xll.qlCalendarAdvance(calendar,$AC1710,AA1711,,,trigger)</f>
        <v>51384</v>
      </c>
      <c r="AD1711" s="40">
        <f>_xll.qlInterestRateIndexMaturity($X$21,AC1711,)</f>
        <v>51565</v>
      </c>
      <c r="AE1711" s="43" t="e">
        <f>_xll.qlTenorBasisValue(TenorBasis6M,AC1711,_xll.ohTrigger(trigger,$X$36))</f>
        <v>#NUM!</v>
      </c>
      <c r="AF1711" s="82">
        <f t="shared" si="66"/>
        <v>1.5437985338069872E-2</v>
      </c>
      <c r="AG1711" s="82">
        <f>_xll.qlIndexFixing($X$21,$AB1711,TRUE,_xll.ohTrigger(trigger))</f>
        <v>1.5437985338069872E-2</v>
      </c>
      <c r="AH1711" s="43" t="e">
        <f>_xll.qlIndexFixing($X$6,$AB1711,TRUE,trigger)</f>
        <v>#NUM!</v>
      </c>
      <c r="AI1711" s="45" t="e">
        <f t="shared" si="67"/>
        <v>#NUM!</v>
      </c>
    </row>
    <row r="1712" spans="27:35" x14ac:dyDescent="0.2">
      <c r="AA1712" s="114" t="s">
        <v>87</v>
      </c>
      <c r="AB1712" s="40">
        <f>_xll.qlInterestRateIndexFixingDate($X$21,AC1712)</f>
        <v>51389</v>
      </c>
      <c r="AC1712" s="40">
        <f>_xll.qlCalendarAdvance(calendar,$AC1711,AA1712,,,trigger)</f>
        <v>51391</v>
      </c>
      <c r="AD1712" s="40">
        <f>_xll.qlInterestRateIndexMaturity($X$21,AC1712,)</f>
        <v>51572</v>
      </c>
      <c r="AE1712" s="43" t="e">
        <f>_xll.qlTenorBasisValue(TenorBasis6M,AC1712,_xll.ohTrigger(trigger,$X$36))</f>
        <v>#NUM!</v>
      </c>
      <c r="AF1712" s="82">
        <f t="shared" si="66"/>
        <v>1.5434076850200165E-2</v>
      </c>
      <c r="AG1712" s="82">
        <f>_xll.qlIndexFixing($X$21,$AB1712,TRUE,_xll.ohTrigger(trigger))</f>
        <v>1.5434076850200165E-2</v>
      </c>
      <c r="AH1712" s="43" t="e">
        <f>_xll.qlIndexFixing($X$6,$AB1712,TRUE,trigger)</f>
        <v>#NUM!</v>
      </c>
      <c r="AI1712" s="45" t="e">
        <f t="shared" si="67"/>
        <v>#NUM!</v>
      </c>
    </row>
    <row r="1713" spans="27:35" x14ac:dyDescent="0.2">
      <c r="AA1713" s="114" t="s">
        <v>87</v>
      </c>
      <c r="AB1713" s="40">
        <f>_xll.qlInterestRateIndexFixingDate($X$21,AC1713)</f>
        <v>51396</v>
      </c>
      <c r="AC1713" s="40">
        <f>_xll.qlCalendarAdvance(calendar,$AC1712,AA1713,,,trigger)</f>
        <v>51398</v>
      </c>
      <c r="AD1713" s="40">
        <f>_xll.qlInterestRateIndexMaturity($X$21,AC1713,)</f>
        <v>51579</v>
      </c>
      <c r="AE1713" s="43" t="e">
        <f>_xll.qlTenorBasisValue(TenorBasis6M,AC1713,_xll.ohTrigger(trigger,$X$36))</f>
        <v>#NUM!</v>
      </c>
      <c r="AF1713" s="82">
        <f t="shared" si="66"/>
        <v>1.5430199039613493E-2</v>
      </c>
      <c r="AG1713" s="82">
        <f>_xll.qlIndexFixing($X$21,$AB1713,TRUE,_xll.ohTrigger(trigger))</f>
        <v>1.5430199039613493E-2</v>
      </c>
      <c r="AH1713" s="43" t="e">
        <f>_xll.qlIndexFixing($X$6,$AB1713,TRUE,trigger)</f>
        <v>#NUM!</v>
      </c>
      <c r="AI1713" s="45" t="e">
        <f t="shared" si="67"/>
        <v>#NUM!</v>
      </c>
    </row>
    <row r="1714" spans="27:35" x14ac:dyDescent="0.2">
      <c r="AA1714" s="114" t="s">
        <v>87</v>
      </c>
      <c r="AB1714" s="40">
        <f>_xll.qlInterestRateIndexFixingDate($X$21,AC1714)</f>
        <v>51403</v>
      </c>
      <c r="AC1714" s="40">
        <f>_xll.qlCalendarAdvance(calendar,$AC1713,AA1714,,,trigger)</f>
        <v>51405</v>
      </c>
      <c r="AD1714" s="40">
        <f>_xll.qlInterestRateIndexMaturity($X$21,AC1714,)</f>
        <v>51586</v>
      </c>
      <c r="AE1714" s="43" t="e">
        <f>_xll.qlTenorBasisValue(TenorBasis6M,AC1714,_xll.ohTrigger(trigger,$X$36))</f>
        <v>#NUM!</v>
      </c>
      <c r="AF1714" s="82">
        <f t="shared" si="66"/>
        <v>1.542635104666115E-2</v>
      </c>
      <c r="AG1714" s="82">
        <f>_xll.qlIndexFixing($X$21,$AB1714,TRUE,_xll.ohTrigger(trigger))</f>
        <v>1.542635104666115E-2</v>
      </c>
      <c r="AH1714" s="43" t="e">
        <f>_xll.qlIndexFixing($X$6,$AB1714,TRUE,trigger)</f>
        <v>#NUM!</v>
      </c>
      <c r="AI1714" s="45" t="e">
        <f t="shared" si="67"/>
        <v>#NUM!</v>
      </c>
    </row>
    <row r="1715" spans="27:35" x14ac:dyDescent="0.2">
      <c r="AA1715" s="114" t="s">
        <v>87</v>
      </c>
      <c r="AB1715" s="40">
        <f>_xll.qlInterestRateIndexFixingDate($X$21,AC1715)</f>
        <v>51410</v>
      </c>
      <c r="AC1715" s="40">
        <f>_xll.qlCalendarAdvance(calendar,$AC1714,AA1715,,,trigger)</f>
        <v>51412</v>
      </c>
      <c r="AD1715" s="40">
        <f>_xll.qlInterestRateIndexMaturity($X$21,AC1715,)</f>
        <v>51594</v>
      </c>
      <c r="AE1715" s="43" t="e">
        <f>_xll.qlTenorBasisValue(TenorBasis6M,AC1715,_xll.ohTrigger(trigger,$X$36))</f>
        <v>#NUM!</v>
      </c>
      <c r="AF1715" s="82">
        <f t="shared" si="66"/>
        <v>1.5422598515522494E-2</v>
      </c>
      <c r="AG1715" s="82">
        <f>_xll.qlIndexFixing($X$21,$AB1715,TRUE,_xll.ohTrigger(trigger))</f>
        <v>1.5422598515522494E-2</v>
      </c>
      <c r="AH1715" s="43" t="e">
        <f>_xll.qlIndexFixing($X$6,$AB1715,TRUE,trigger)</f>
        <v>#NUM!</v>
      </c>
      <c r="AI1715" s="45" t="e">
        <f t="shared" si="67"/>
        <v>#NUM!</v>
      </c>
    </row>
    <row r="1716" spans="27:35" x14ac:dyDescent="0.2">
      <c r="AA1716" s="114" t="s">
        <v>87</v>
      </c>
      <c r="AB1716" s="40">
        <f>_xll.qlInterestRateIndexFixingDate($X$21,AC1716)</f>
        <v>51417</v>
      </c>
      <c r="AC1716" s="40">
        <f>_xll.qlCalendarAdvance(calendar,$AC1715,AA1716,,,trigger)</f>
        <v>51419</v>
      </c>
      <c r="AD1716" s="40">
        <f>_xll.qlInterestRateIndexMaturity($X$21,AC1716,)</f>
        <v>51601</v>
      </c>
      <c r="AE1716" s="43" t="e">
        <f>_xll.qlTenorBasisValue(TenorBasis6M,AC1716,_xll.ohTrigger(trigger,$X$36))</f>
        <v>#NUM!</v>
      </c>
      <c r="AF1716" s="82">
        <f t="shared" si="66"/>
        <v>1.5418809646440721E-2</v>
      </c>
      <c r="AG1716" s="82">
        <f>_xll.qlIndexFixing($X$21,$AB1716,TRUE,_xll.ohTrigger(trigger))</f>
        <v>1.5418809646440721E-2</v>
      </c>
      <c r="AH1716" s="43" t="e">
        <f>_xll.qlIndexFixing($X$6,$AB1716,TRUE,trigger)</f>
        <v>#NUM!</v>
      </c>
      <c r="AI1716" s="45" t="e">
        <f t="shared" si="67"/>
        <v>#NUM!</v>
      </c>
    </row>
    <row r="1717" spans="27:35" x14ac:dyDescent="0.2">
      <c r="AA1717" s="114" t="s">
        <v>87</v>
      </c>
      <c r="AB1717" s="40">
        <f>_xll.qlInterestRateIndexFixingDate($X$21,AC1717)</f>
        <v>51424</v>
      </c>
      <c r="AC1717" s="40">
        <f>_xll.qlCalendarAdvance(calendar,$AC1716,AA1717,,,trigger)</f>
        <v>51426</v>
      </c>
      <c r="AD1717" s="40">
        <f>_xll.qlInterestRateIndexMaturity($X$21,AC1717,)</f>
        <v>51608</v>
      </c>
      <c r="AE1717" s="43" t="e">
        <f>_xll.qlTenorBasisValue(TenorBasis6M,AC1717,_xll.ohTrigger(trigger,$X$36))</f>
        <v>#NUM!</v>
      </c>
      <c r="AF1717" s="82">
        <f t="shared" si="66"/>
        <v>1.5415048999571204E-2</v>
      </c>
      <c r="AG1717" s="82">
        <f>_xll.qlIndexFixing($X$21,$AB1717,TRUE,_xll.ohTrigger(trigger))</f>
        <v>1.5415048999571204E-2</v>
      </c>
      <c r="AH1717" s="43" t="e">
        <f>_xll.qlIndexFixing($X$6,$AB1717,TRUE,trigger)</f>
        <v>#NUM!</v>
      </c>
      <c r="AI1717" s="45" t="e">
        <f t="shared" si="67"/>
        <v>#NUM!</v>
      </c>
    </row>
    <row r="1718" spans="27:35" x14ac:dyDescent="0.2">
      <c r="AA1718" s="114" t="s">
        <v>87</v>
      </c>
      <c r="AB1718" s="40">
        <f>_xll.qlInterestRateIndexFixingDate($X$21,AC1718)</f>
        <v>51431</v>
      </c>
      <c r="AC1718" s="40">
        <f>_xll.qlCalendarAdvance(calendar,$AC1717,AA1718,,,trigger)</f>
        <v>51433</v>
      </c>
      <c r="AD1718" s="40">
        <f>_xll.qlInterestRateIndexMaturity($X$21,AC1718,)</f>
        <v>51615</v>
      </c>
      <c r="AE1718" s="43" t="e">
        <f>_xll.qlTenorBasisValue(TenorBasis6M,AC1718,_xll.ohTrigger(trigger,$X$36))</f>
        <v>#NUM!</v>
      </c>
      <c r="AF1718" s="82">
        <f t="shared" si="66"/>
        <v>1.5411316574757151E-2</v>
      </c>
      <c r="AG1718" s="82">
        <f>_xll.qlIndexFixing($X$21,$AB1718,TRUE,_xll.ohTrigger(trigger))</f>
        <v>1.5411316574757151E-2</v>
      </c>
      <c r="AH1718" s="43" t="e">
        <f>_xll.qlIndexFixing($X$6,$AB1718,TRUE,trigger)</f>
        <v>#NUM!</v>
      </c>
      <c r="AI1718" s="45" t="e">
        <f t="shared" si="67"/>
        <v>#NUM!</v>
      </c>
    </row>
    <row r="1719" spans="27:35" x14ac:dyDescent="0.2">
      <c r="AA1719" s="114" t="s">
        <v>87</v>
      </c>
      <c r="AB1719" s="40">
        <f>_xll.qlInterestRateIndexFixingDate($X$21,AC1719)</f>
        <v>51438</v>
      </c>
      <c r="AC1719" s="40">
        <f>_xll.qlCalendarAdvance(calendar,$AC1718,AA1719,,,trigger)</f>
        <v>51440</v>
      </c>
      <c r="AD1719" s="40">
        <f>_xll.qlInterestRateIndexMaturity($X$21,AC1719,)</f>
        <v>51621</v>
      </c>
      <c r="AE1719" s="43" t="e">
        <f>_xll.qlTenorBasisValue(TenorBasis6M,AC1719,_xll.ohTrigger(trigger,$X$36))</f>
        <v>#NUM!</v>
      </c>
      <c r="AF1719" s="82">
        <f t="shared" si="66"/>
        <v>1.5407538444612606E-2</v>
      </c>
      <c r="AG1719" s="82">
        <f>_xll.qlIndexFixing($X$21,$AB1719,TRUE,_xll.ohTrigger(trigger))</f>
        <v>1.5407538444612606E-2</v>
      </c>
      <c r="AH1719" s="43" t="e">
        <f>_xll.qlIndexFixing($X$6,$AB1719,TRUE,trigger)</f>
        <v>#NUM!</v>
      </c>
      <c r="AI1719" s="45" t="e">
        <f t="shared" si="67"/>
        <v>#NUM!</v>
      </c>
    </row>
    <row r="1720" spans="27:35" x14ac:dyDescent="0.2">
      <c r="AA1720" s="114" t="s">
        <v>87</v>
      </c>
      <c r="AB1720" s="40">
        <f>_xll.qlInterestRateIndexFixingDate($X$21,AC1720)</f>
        <v>51445</v>
      </c>
      <c r="AC1720" s="40">
        <f>_xll.qlCalendarAdvance(calendar,$AC1719,AA1720,,,trigger)</f>
        <v>51447</v>
      </c>
      <c r="AD1720" s="40">
        <f>_xll.qlInterestRateIndexMaturity($X$21,AC1720,)</f>
        <v>51628</v>
      </c>
      <c r="AE1720" s="43" t="e">
        <f>_xll.qlTenorBasisValue(TenorBasis6M,AC1720,_xll.ohTrigger(trigger,$X$36))</f>
        <v>#NUM!</v>
      </c>
      <c r="AF1720" s="82">
        <f t="shared" si="66"/>
        <v>1.540386060440078E-2</v>
      </c>
      <c r="AG1720" s="82">
        <f>_xll.qlIndexFixing($X$21,$AB1720,TRUE,_xll.ohTrigger(trigger))</f>
        <v>1.540386060440078E-2</v>
      </c>
      <c r="AH1720" s="43" t="e">
        <f>_xll.qlIndexFixing($X$6,$AB1720,TRUE,trigger)</f>
        <v>#NUM!</v>
      </c>
      <c r="AI1720" s="45" t="e">
        <f t="shared" si="67"/>
        <v>#NUM!</v>
      </c>
    </row>
    <row r="1721" spans="27:35" x14ac:dyDescent="0.2">
      <c r="AA1721" s="114" t="s">
        <v>87</v>
      </c>
      <c r="AB1721" s="40">
        <f>_xll.qlInterestRateIndexFixingDate($X$21,AC1721)</f>
        <v>51452</v>
      </c>
      <c r="AC1721" s="40">
        <f>_xll.qlCalendarAdvance(calendar,$AC1720,AA1721,,,trigger)</f>
        <v>51454</v>
      </c>
      <c r="AD1721" s="40">
        <f>_xll.qlInterestRateIndexMaturity($X$21,AC1721,)</f>
        <v>51635</v>
      </c>
      <c r="AE1721" s="43" t="e">
        <f>_xll.qlTenorBasisValue(TenorBasis6M,AC1721,_xll.ohTrigger(trigger,$X$36))</f>
        <v>#NUM!</v>
      </c>
      <c r="AF1721" s="82">
        <f t="shared" si="66"/>
        <v>1.5400210984541857E-2</v>
      </c>
      <c r="AG1721" s="82">
        <f>_xll.qlIndexFixing($X$21,$AB1721,TRUE,_xll.ohTrigger(trigger))</f>
        <v>1.5400210984541857E-2</v>
      </c>
      <c r="AH1721" s="43" t="e">
        <f>_xll.qlIndexFixing($X$6,$AB1721,TRUE,trigger)</f>
        <v>#NUM!</v>
      </c>
      <c r="AI1721" s="45" t="e">
        <f t="shared" si="67"/>
        <v>#NUM!</v>
      </c>
    </row>
    <row r="1722" spans="27:35" x14ac:dyDescent="0.2">
      <c r="AA1722" s="114" t="s">
        <v>87</v>
      </c>
      <c r="AB1722" s="40">
        <f>_xll.qlInterestRateIndexFixingDate($X$21,AC1722)</f>
        <v>51459</v>
      </c>
      <c r="AC1722" s="40">
        <f>_xll.qlCalendarAdvance(calendar,$AC1721,AA1722,,,trigger)</f>
        <v>51461</v>
      </c>
      <c r="AD1722" s="40">
        <f>_xll.qlInterestRateIndexMaturity($X$21,AC1722,)</f>
        <v>51642</v>
      </c>
      <c r="AE1722" s="43" t="e">
        <f>_xll.qlTenorBasisValue(TenorBasis6M,AC1722,_xll.ohTrigger(trigger,$X$36))</f>
        <v>#NUM!</v>
      </c>
      <c r="AF1722" s="82">
        <f t="shared" si="66"/>
        <v>1.5396589584883035E-2</v>
      </c>
      <c r="AG1722" s="82">
        <f>_xll.qlIndexFixing($X$21,$AB1722,TRUE,_xll.ohTrigger(trigger))</f>
        <v>1.5396589584883035E-2</v>
      </c>
      <c r="AH1722" s="43" t="e">
        <f>_xll.qlIndexFixing($X$6,$AB1722,TRUE,trigger)</f>
        <v>#NUM!</v>
      </c>
      <c r="AI1722" s="45" t="e">
        <f t="shared" si="67"/>
        <v>#NUM!</v>
      </c>
    </row>
    <row r="1723" spans="27:35" x14ac:dyDescent="0.2">
      <c r="AA1723" s="114" t="s">
        <v>87</v>
      </c>
      <c r="AB1723" s="40">
        <f>_xll.qlInterestRateIndexFixingDate($X$21,AC1723)</f>
        <v>51466</v>
      </c>
      <c r="AC1723" s="40">
        <f>_xll.qlCalendarAdvance(calendar,$AC1722,AA1723,,,trigger)</f>
        <v>51468</v>
      </c>
      <c r="AD1723" s="40">
        <f>_xll.qlInterestRateIndexMaturity($X$21,AC1723,)</f>
        <v>51649</v>
      </c>
      <c r="AE1723" s="43" t="e">
        <f>_xll.qlTenorBasisValue(TenorBasis6M,AC1723,_xll.ohTrigger(trigger,$X$36))</f>
        <v>#NUM!</v>
      </c>
      <c r="AF1723" s="82">
        <f t="shared" si="66"/>
        <v>1.5392996405269739E-2</v>
      </c>
      <c r="AG1723" s="82">
        <f>_xll.qlIndexFixing($X$21,$AB1723,TRUE,_xll.ohTrigger(trigger))</f>
        <v>1.5392996405269739E-2</v>
      </c>
      <c r="AH1723" s="43" t="e">
        <f>_xll.qlIndexFixing($X$6,$AB1723,TRUE,trigger)</f>
        <v>#NUM!</v>
      </c>
      <c r="AI1723" s="45" t="e">
        <f t="shared" si="67"/>
        <v>#NUM!</v>
      </c>
    </row>
    <row r="1724" spans="27:35" x14ac:dyDescent="0.2">
      <c r="AA1724" s="114" t="s">
        <v>87</v>
      </c>
      <c r="AB1724" s="40">
        <f>_xll.qlInterestRateIndexFixingDate($X$21,AC1724)</f>
        <v>51473</v>
      </c>
      <c r="AC1724" s="40">
        <f>_xll.qlCalendarAdvance(calendar,$AC1723,AA1724,,,trigger)</f>
        <v>51475</v>
      </c>
      <c r="AD1724" s="40">
        <f>_xll.qlInterestRateIndexMaturity($X$21,AC1724,)</f>
        <v>51657</v>
      </c>
      <c r="AE1724" s="43" t="e">
        <f>_xll.qlTenorBasisValue(TenorBasis6M,AC1724,_xll.ohTrigger(trigger,$X$36))</f>
        <v>#NUM!</v>
      </c>
      <c r="AF1724" s="82">
        <f t="shared" si="66"/>
        <v>1.538951468021953E-2</v>
      </c>
      <c r="AG1724" s="82">
        <f>_xll.qlIndexFixing($X$21,$AB1724,TRUE,_xll.ohTrigger(trigger))</f>
        <v>1.538951468021953E-2</v>
      </c>
      <c r="AH1724" s="43" t="e">
        <f>_xll.qlIndexFixing($X$6,$AB1724,TRUE,trigger)</f>
        <v>#NUM!</v>
      </c>
      <c r="AI1724" s="45" t="e">
        <f t="shared" si="67"/>
        <v>#NUM!</v>
      </c>
    </row>
    <row r="1725" spans="27:35" x14ac:dyDescent="0.2">
      <c r="AA1725" s="114" t="s">
        <v>87</v>
      </c>
      <c r="AB1725" s="40">
        <f>_xll.qlInterestRateIndexFixingDate($X$21,AC1725)</f>
        <v>51480</v>
      </c>
      <c r="AC1725" s="40">
        <f>_xll.qlCalendarAdvance(calendar,$AC1724,AA1725,,,trigger)</f>
        <v>51482</v>
      </c>
      <c r="AD1725" s="40">
        <f>_xll.qlInterestRateIndexMaturity($X$21,AC1725,)</f>
        <v>51664</v>
      </c>
      <c r="AE1725" s="43" t="e">
        <f>_xll.qlTenorBasisValue(TenorBasis6M,AC1725,_xll.ohTrigger(trigger,$X$36))</f>
        <v>#NUM!</v>
      </c>
      <c r="AF1725" s="82">
        <f t="shared" si="66"/>
        <v>1.5385979805415234E-2</v>
      </c>
      <c r="AG1725" s="82">
        <f>_xll.qlIndexFixing($X$21,$AB1725,TRUE,_xll.ohTrigger(trigger))</f>
        <v>1.5385979805415234E-2</v>
      </c>
      <c r="AH1725" s="43" t="e">
        <f>_xll.qlIndexFixing($X$6,$AB1725,TRUE,trigger)</f>
        <v>#NUM!</v>
      </c>
      <c r="AI1725" s="45" t="e">
        <f t="shared" si="67"/>
        <v>#NUM!</v>
      </c>
    </row>
    <row r="1726" spans="27:35" x14ac:dyDescent="0.2">
      <c r="AA1726" s="114" t="s">
        <v>87</v>
      </c>
      <c r="AB1726" s="40">
        <f>_xll.qlInterestRateIndexFixingDate($X$21,AC1726)</f>
        <v>51487</v>
      </c>
      <c r="AC1726" s="40">
        <f>_xll.qlCalendarAdvance(calendar,$AC1725,AA1726,,,trigger)</f>
        <v>51489</v>
      </c>
      <c r="AD1726" s="40">
        <f>_xll.qlInterestRateIndexMaturity($X$21,AC1726,)</f>
        <v>51671</v>
      </c>
      <c r="AE1726" s="43" t="e">
        <f>_xll.qlTenorBasisValue(TenorBasis6M,AC1726,_xll.ohTrigger(trigger,$X$36))</f>
        <v>#NUM!</v>
      </c>
      <c r="AF1726" s="82">
        <f t="shared" si="66"/>
        <v>1.5382473151430027E-2</v>
      </c>
      <c r="AG1726" s="82">
        <f>_xll.qlIndexFixing($X$21,$AB1726,TRUE,_xll.ohTrigger(trigger))</f>
        <v>1.5382473151430027E-2</v>
      </c>
      <c r="AH1726" s="43" t="e">
        <f>_xll.qlIndexFixing($X$6,$AB1726,TRUE,trigger)</f>
        <v>#NUM!</v>
      </c>
      <c r="AI1726" s="45" t="e">
        <f t="shared" si="67"/>
        <v>#NUM!</v>
      </c>
    </row>
    <row r="1727" spans="27:35" x14ac:dyDescent="0.2">
      <c r="AA1727" s="114" t="s">
        <v>87</v>
      </c>
      <c r="AB1727" s="40">
        <f>_xll.qlInterestRateIndexFixingDate($X$21,AC1727)</f>
        <v>51491</v>
      </c>
      <c r="AC1727" s="40">
        <f>_xll.qlCalendarAdvance(calendar,$AC1726,AA1727,,,trigger)</f>
        <v>51497</v>
      </c>
      <c r="AD1727" s="40">
        <f>_xll.qlInterestRateIndexMaturity($X$21,AC1727,)</f>
        <v>51679</v>
      </c>
      <c r="AE1727" s="43" t="e">
        <f>_xll.qlTenorBasisValue(TenorBasis6M,AC1727,_xll.ohTrigger(trigger,$X$36))</f>
        <v>#NUM!</v>
      </c>
      <c r="AF1727" s="82">
        <f t="shared" si="66"/>
        <v>1.5378500102790493E-2</v>
      </c>
      <c r="AG1727" s="82">
        <f>_xll.qlIndexFixing($X$21,$AB1727,TRUE,_xll.ohTrigger(trigger))</f>
        <v>1.5378500102790493E-2</v>
      </c>
      <c r="AH1727" s="43" t="e">
        <f>_xll.qlIndexFixing($X$6,$AB1727,TRUE,trigger)</f>
        <v>#NUM!</v>
      </c>
      <c r="AI1727" s="45" t="e">
        <f t="shared" si="67"/>
        <v>#NUM!</v>
      </c>
    </row>
    <row r="1728" spans="27:35" x14ac:dyDescent="0.2">
      <c r="AA1728" s="114" t="s">
        <v>87</v>
      </c>
      <c r="AB1728" s="40">
        <f>_xll.qlInterestRateIndexFixingDate($X$21,AC1728)</f>
        <v>51501</v>
      </c>
      <c r="AC1728" s="40">
        <f>_xll.qlCalendarAdvance(calendar,$AC1727,AA1728,,,trigger)</f>
        <v>51504</v>
      </c>
      <c r="AD1728" s="40">
        <f>_xll.qlInterestRateIndexMaturity($X$21,AC1728,)</f>
        <v>51685</v>
      </c>
      <c r="AE1728" s="43" t="e">
        <f>_xll.qlTenorBasisValue(TenorBasis6M,AC1728,_xll.ohTrigger(trigger,$X$36))</f>
        <v>#NUM!</v>
      </c>
      <c r="AF1728" s="82">
        <f t="shared" si="66"/>
        <v>1.5374962951722051E-2</v>
      </c>
      <c r="AG1728" s="82">
        <f>_xll.qlIndexFixing($X$21,$AB1728,TRUE,_xll.ohTrigger(trigger))</f>
        <v>1.5374962951722051E-2</v>
      </c>
      <c r="AH1728" s="43" t="e">
        <f>_xll.qlIndexFixing($X$6,$AB1728,TRUE,trigger)</f>
        <v>#NUM!</v>
      </c>
      <c r="AI1728" s="45" t="e">
        <f t="shared" si="67"/>
        <v>#NUM!</v>
      </c>
    </row>
    <row r="1729" spans="27:35" x14ac:dyDescent="0.2">
      <c r="AA1729" s="114" t="s">
        <v>87</v>
      </c>
      <c r="AB1729" s="40">
        <f>_xll.qlInterestRateIndexFixingDate($X$21,AC1729)</f>
        <v>51509</v>
      </c>
      <c r="AC1729" s="40">
        <f>_xll.qlCalendarAdvance(calendar,$AC1728,AA1729,,,trigger)</f>
        <v>51511</v>
      </c>
      <c r="AD1729" s="40">
        <f>_xll.qlInterestRateIndexMaturity($X$21,AC1729,)</f>
        <v>51692</v>
      </c>
      <c r="AE1729" s="43" t="e">
        <f>_xll.qlTenorBasisValue(TenorBasis6M,AC1729,_xll.ohTrigger(trigger,$X$36))</f>
        <v>#NUM!</v>
      </c>
      <c r="AF1729" s="82">
        <f t="shared" si="66"/>
        <v>1.5371543120539172E-2</v>
      </c>
      <c r="AG1729" s="82">
        <f>_xll.qlIndexFixing($X$21,$AB1729,TRUE,_xll.ohTrigger(trigger))</f>
        <v>1.5371543120539172E-2</v>
      </c>
      <c r="AH1729" s="43" t="e">
        <f>_xll.qlIndexFixing($X$6,$AB1729,TRUE,trigger)</f>
        <v>#NUM!</v>
      </c>
      <c r="AI1729" s="45" t="e">
        <f t="shared" si="67"/>
        <v>#NUM!</v>
      </c>
    </row>
    <row r="1730" spans="27:35" x14ac:dyDescent="0.2">
      <c r="AA1730" s="114" t="s">
        <v>87</v>
      </c>
      <c r="AB1730" s="40">
        <f>_xll.qlInterestRateIndexFixingDate($X$21,AC1730)</f>
        <v>51516</v>
      </c>
      <c r="AC1730" s="40">
        <f>_xll.qlCalendarAdvance(calendar,$AC1729,AA1730,,,trigger)</f>
        <v>51518</v>
      </c>
      <c r="AD1730" s="40">
        <f>_xll.qlInterestRateIndexMaturity($X$21,AC1730,)</f>
        <v>51699</v>
      </c>
      <c r="AE1730" s="43" t="e">
        <f>_xll.qlTenorBasisValue(TenorBasis6M,AC1730,_xll.ohTrigger(trigger,$X$36))</f>
        <v>#NUM!</v>
      </c>
      <c r="AF1730" s="82">
        <f t="shared" si="66"/>
        <v>1.5368151508344544E-2</v>
      </c>
      <c r="AG1730" s="82">
        <f>_xll.qlIndexFixing($X$21,$AB1730,TRUE,_xll.ohTrigger(trigger))</f>
        <v>1.5368151508344544E-2</v>
      </c>
      <c r="AH1730" s="43" t="e">
        <f>_xll.qlIndexFixing($X$6,$AB1730,TRUE,trigger)</f>
        <v>#NUM!</v>
      </c>
      <c r="AI1730" s="45" t="e">
        <f t="shared" si="67"/>
        <v>#NUM!</v>
      </c>
    </row>
    <row r="1731" spans="27:35" x14ac:dyDescent="0.2">
      <c r="AA1731" s="114" t="s">
        <v>87</v>
      </c>
      <c r="AB1731" s="40">
        <f>_xll.qlInterestRateIndexFixingDate($X$21,AC1731)</f>
        <v>51523</v>
      </c>
      <c r="AC1731" s="40">
        <f>_xll.qlCalendarAdvance(calendar,$AC1730,AA1731,,,trigger)</f>
        <v>51525</v>
      </c>
      <c r="AD1731" s="40">
        <f>_xll.qlInterestRateIndexMaturity($X$21,AC1731,)</f>
        <v>51706</v>
      </c>
      <c r="AE1731" s="43" t="e">
        <f>_xll.qlTenorBasisValue(TenorBasis6M,AC1731,_xll.ohTrigger(trigger,$X$36))</f>
        <v>#NUM!</v>
      </c>
      <c r="AF1731" s="82">
        <f t="shared" si="66"/>
        <v>1.5364788114995519E-2</v>
      </c>
      <c r="AG1731" s="82">
        <f>_xll.qlIndexFixing($X$21,$AB1731,TRUE,_xll.ohTrigger(trigger))</f>
        <v>1.5364788114995519E-2</v>
      </c>
      <c r="AH1731" s="43" t="e">
        <f>_xll.qlIndexFixing($X$6,$AB1731,TRUE,trigger)</f>
        <v>#NUM!</v>
      </c>
      <c r="AI1731" s="45" t="e">
        <f t="shared" si="67"/>
        <v>#NUM!</v>
      </c>
    </row>
    <row r="1732" spans="27:35" x14ac:dyDescent="0.2">
      <c r="AA1732" s="114" t="s">
        <v>87</v>
      </c>
      <c r="AB1732" s="40">
        <f>_xll.qlInterestRateIndexFixingDate($X$21,AC1732)</f>
        <v>51530</v>
      </c>
      <c r="AC1732" s="40">
        <f>_xll.qlCalendarAdvance(calendar,$AC1731,AA1732,,,trigger)</f>
        <v>51532</v>
      </c>
      <c r="AD1732" s="40">
        <f>_xll.qlInterestRateIndexMaturity($X$21,AC1732,)</f>
        <v>51713</v>
      </c>
      <c r="AE1732" s="43" t="e">
        <f>_xll.qlTenorBasisValue(TenorBasis6M,AC1732,_xll.ohTrigger(trigger,$X$36))</f>
        <v>#NUM!</v>
      </c>
      <c r="AF1732" s="82">
        <f t="shared" ref="AF1732:AF1795" si="68">AG1732</f>
        <v>1.5361452940349889E-2</v>
      </c>
      <c r="AG1732" s="82">
        <f>_xll.qlIndexFixing($X$21,$AB1732,TRUE,_xll.ohTrigger(trigger))</f>
        <v>1.5361452940349889E-2</v>
      </c>
      <c r="AH1732" s="43" t="e">
        <f>_xll.qlIndexFixing($X$6,$AB1732,TRUE,trigger)</f>
        <v>#NUM!</v>
      </c>
      <c r="AI1732" s="45" t="e">
        <f t="shared" si="67"/>
        <v>#NUM!</v>
      </c>
    </row>
    <row r="1733" spans="27:35" x14ac:dyDescent="0.2">
      <c r="AA1733" s="114" t="s">
        <v>87</v>
      </c>
      <c r="AB1733" s="40">
        <f>_xll.qlInterestRateIndexFixingDate($X$21,AC1733)</f>
        <v>51537</v>
      </c>
      <c r="AC1733" s="40">
        <f>_xll.qlCalendarAdvance(calendar,$AC1732,AA1733,,,trigger)</f>
        <v>51539</v>
      </c>
      <c r="AD1733" s="40">
        <f>_xll.qlInterestRateIndexMaturity($X$21,AC1733,)</f>
        <v>51720</v>
      </c>
      <c r="AE1733" s="43" t="e">
        <f>_xll.qlTenorBasisValue(TenorBasis6M,AC1733,_xll.ohTrigger(trigger,$X$36))</f>
        <v>#NUM!</v>
      </c>
      <c r="AF1733" s="82">
        <f t="shared" si="68"/>
        <v>1.5358145984267659E-2</v>
      </c>
      <c r="AG1733" s="82">
        <f>_xll.qlIndexFixing($X$21,$AB1733,TRUE,_xll.ohTrigger(trigger))</f>
        <v>1.5358145984267659E-2</v>
      </c>
      <c r="AH1733" s="43" t="e">
        <f>_xll.qlIndexFixing($X$6,$AB1733,TRUE,trigger)</f>
        <v>#NUM!</v>
      </c>
      <c r="AI1733" s="45" t="e">
        <f t="shared" si="67"/>
        <v>#NUM!</v>
      </c>
    </row>
    <row r="1734" spans="27:35" x14ac:dyDescent="0.2">
      <c r="AA1734" s="114" t="s">
        <v>87</v>
      </c>
      <c r="AB1734" s="40">
        <f>_xll.qlInterestRateIndexFixingDate($X$21,AC1734)</f>
        <v>51544</v>
      </c>
      <c r="AC1734" s="40">
        <f>_xll.qlCalendarAdvance(calendar,$AC1733,AA1734,,,trigger)</f>
        <v>51546</v>
      </c>
      <c r="AD1734" s="40">
        <f>_xll.qlInterestRateIndexMaturity($X$21,AC1734,)</f>
        <v>51727</v>
      </c>
      <c r="AE1734" s="43" t="e">
        <f>_xll.qlTenorBasisValue(TenorBasis6M,AC1734,_xll.ohTrigger(trigger,$X$36))</f>
        <v>#NUM!</v>
      </c>
      <c r="AF1734" s="82">
        <f t="shared" si="68"/>
        <v>1.5354867246607501E-2</v>
      </c>
      <c r="AG1734" s="82">
        <f>_xll.qlIndexFixing($X$21,$AB1734,TRUE,_xll.ohTrigger(trigger))</f>
        <v>1.5354867246607501E-2</v>
      </c>
      <c r="AH1734" s="43" t="e">
        <f>_xll.qlIndexFixing($X$6,$AB1734,TRUE,trigger)</f>
        <v>#NUM!</v>
      </c>
      <c r="AI1734" s="45" t="e">
        <f t="shared" si="67"/>
        <v>#NUM!</v>
      </c>
    </row>
    <row r="1735" spans="27:35" x14ac:dyDescent="0.2">
      <c r="AA1735" s="114" t="s">
        <v>87</v>
      </c>
      <c r="AB1735" s="40">
        <f>_xll.qlInterestRateIndexFixingDate($X$21,AC1735)</f>
        <v>51551</v>
      </c>
      <c r="AC1735" s="40">
        <f>_xll.qlCalendarAdvance(calendar,$AC1734,AA1735,,,trigger)</f>
        <v>51553</v>
      </c>
      <c r="AD1735" s="40">
        <f>_xll.qlInterestRateIndexMaturity($X$21,AC1735,)</f>
        <v>51734</v>
      </c>
      <c r="AE1735" s="43" t="e">
        <f>_xll.qlTenorBasisValue(TenorBasis6M,AC1735,_xll.ohTrigger(trigger,$X$36))</f>
        <v>#NUM!</v>
      </c>
      <c r="AF1735" s="82">
        <f t="shared" si="68"/>
        <v>1.5351616727232068E-2</v>
      </c>
      <c r="AG1735" s="82">
        <f>_xll.qlIndexFixing($X$21,$AB1735,TRUE,_xll.ohTrigger(trigger))</f>
        <v>1.5351616727232068E-2</v>
      </c>
      <c r="AH1735" s="43" t="e">
        <f>_xll.qlIndexFixing($X$6,$AB1735,TRUE,trigger)</f>
        <v>#NUM!</v>
      </c>
      <c r="AI1735" s="45" t="e">
        <f t="shared" si="67"/>
        <v>#NUM!</v>
      </c>
    </row>
    <row r="1736" spans="27:35" x14ac:dyDescent="0.2">
      <c r="AA1736" s="114" t="s">
        <v>87</v>
      </c>
      <c r="AB1736" s="40">
        <f>_xll.qlInterestRateIndexFixingDate($X$21,AC1736)</f>
        <v>51558</v>
      </c>
      <c r="AC1736" s="40">
        <f>_xll.qlCalendarAdvance(calendar,$AC1735,AA1736,,,trigger)</f>
        <v>51560</v>
      </c>
      <c r="AD1736" s="40">
        <f>_xll.qlInterestRateIndexMaturity($X$21,AC1736,)</f>
        <v>51743</v>
      </c>
      <c r="AE1736" s="43" t="e">
        <f>_xll.qlTenorBasisValue(TenorBasis6M,AC1736,_xll.ohTrigger(trigger,$X$36))</f>
        <v>#NUM!</v>
      </c>
      <c r="AF1736" s="82">
        <f t="shared" si="68"/>
        <v>1.5348606540225752E-2</v>
      </c>
      <c r="AG1736" s="82">
        <f>_xll.qlIndexFixing($X$21,$AB1736,TRUE,_xll.ohTrigger(trigger))</f>
        <v>1.5348606540225752E-2</v>
      </c>
      <c r="AH1736" s="43" t="e">
        <f>_xll.qlIndexFixing($X$6,$AB1736,TRUE,trigger)</f>
        <v>#NUM!</v>
      </c>
      <c r="AI1736" s="45" t="e">
        <f t="shared" si="67"/>
        <v>#NUM!</v>
      </c>
    </row>
    <row r="1737" spans="27:35" x14ac:dyDescent="0.2">
      <c r="AA1737" s="114" t="s">
        <v>87</v>
      </c>
      <c r="AB1737" s="40">
        <f>_xll.qlInterestRateIndexFixingDate($X$21,AC1737)</f>
        <v>51565</v>
      </c>
      <c r="AC1737" s="40">
        <f>_xll.qlCalendarAdvance(calendar,$AC1736,AA1737,,,trigger)</f>
        <v>51567</v>
      </c>
      <c r="AD1737" s="40">
        <f>_xll.qlInterestRateIndexMaturity($X$21,AC1737,)</f>
        <v>51753</v>
      </c>
      <c r="AE1737" s="43" t="e">
        <f>_xll.qlTenorBasisValue(TenorBasis6M,AC1737,_xll.ohTrigger(trigger,$X$36))</f>
        <v>#NUM!</v>
      </c>
      <c r="AF1737" s="82">
        <f t="shared" si="68"/>
        <v>1.5345741398933584E-2</v>
      </c>
      <c r="AG1737" s="82">
        <f>_xll.qlIndexFixing($X$21,$AB1737,TRUE,_xll.ohTrigger(trigger))</f>
        <v>1.5345741398933584E-2</v>
      </c>
      <c r="AH1737" s="43" t="e">
        <f>_xll.qlIndexFixing($X$6,$AB1737,TRUE,trigger)</f>
        <v>#NUM!</v>
      </c>
      <c r="AI1737" s="45" t="e">
        <f t="shared" si="67"/>
        <v>#NUM!</v>
      </c>
    </row>
    <row r="1738" spans="27:35" x14ac:dyDescent="0.2">
      <c r="AA1738" s="114" t="s">
        <v>87</v>
      </c>
      <c r="AB1738" s="40">
        <f>_xll.qlInterestRateIndexFixingDate($X$21,AC1738)</f>
        <v>51572</v>
      </c>
      <c r="AC1738" s="40">
        <f>_xll.qlCalendarAdvance(calendar,$AC1737,AA1738,,,trigger)</f>
        <v>51574</v>
      </c>
      <c r="AD1738" s="40">
        <f>_xll.qlInterestRateIndexMaturity($X$21,AC1738,)</f>
        <v>51760</v>
      </c>
      <c r="AE1738" s="43" t="e">
        <f>_xll.qlTenorBasisValue(TenorBasis6M,AC1738,_xll.ohTrigger(trigger,$X$36))</f>
        <v>#NUM!</v>
      </c>
      <c r="AF1738" s="82">
        <f t="shared" si="68"/>
        <v>1.5342584941344087E-2</v>
      </c>
      <c r="AG1738" s="82">
        <f>_xll.qlIndexFixing($X$21,$AB1738,TRUE,_xll.ohTrigger(trigger))</f>
        <v>1.5342584941344087E-2</v>
      </c>
      <c r="AH1738" s="43" t="e">
        <f>_xll.qlIndexFixing($X$6,$AB1738,TRUE,trigger)</f>
        <v>#NUM!</v>
      </c>
      <c r="AI1738" s="45" t="e">
        <f t="shared" si="67"/>
        <v>#NUM!</v>
      </c>
    </row>
    <row r="1739" spans="27:35" x14ac:dyDescent="0.2">
      <c r="AA1739" s="114" t="s">
        <v>87</v>
      </c>
      <c r="AB1739" s="40">
        <f>_xll.qlInterestRateIndexFixingDate($X$21,AC1739)</f>
        <v>51579</v>
      </c>
      <c r="AC1739" s="40">
        <f>_xll.qlCalendarAdvance(calendar,$AC1738,AA1739,,,trigger)</f>
        <v>51581</v>
      </c>
      <c r="AD1739" s="40">
        <f>_xll.qlInterestRateIndexMaturity($X$21,AC1739,)</f>
        <v>51767</v>
      </c>
      <c r="AE1739" s="43" t="e">
        <f>_xll.qlTenorBasisValue(TenorBasis6M,AC1739,_xll.ohTrigger(trigger,$X$36))</f>
        <v>#NUM!</v>
      </c>
      <c r="AF1739" s="82">
        <f t="shared" si="68"/>
        <v>1.5339456707576148E-2</v>
      </c>
      <c r="AG1739" s="82">
        <f>_xll.qlIndexFixing($X$21,$AB1739,TRUE,_xll.ohTrigger(trigger))</f>
        <v>1.5339456707576148E-2</v>
      </c>
      <c r="AH1739" s="43" t="e">
        <f>_xll.qlIndexFixing($X$6,$AB1739,TRUE,trigger)</f>
        <v>#NUM!</v>
      </c>
      <c r="AI1739" s="45" t="e">
        <f t="shared" si="67"/>
        <v>#NUM!</v>
      </c>
    </row>
    <row r="1740" spans="27:35" x14ac:dyDescent="0.2">
      <c r="AA1740" s="114" t="s">
        <v>87</v>
      </c>
      <c r="AB1740" s="40">
        <f>_xll.qlInterestRateIndexFixingDate($X$21,AC1740)</f>
        <v>51586</v>
      </c>
      <c r="AC1740" s="40">
        <f>_xll.qlCalendarAdvance(calendar,$AC1739,AA1740,,,trigger)</f>
        <v>51588</v>
      </c>
      <c r="AD1740" s="40">
        <f>_xll.qlInterestRateIndexMaturity($X$21,AC1740,)</f>
        <v>51774</v>
      </c>
      <c r="AE1740" s="43" t="e">
        <f>_xll.qlTenorBasisValue(TenorBasis6M,AC1740,_xll.ohTrigger(trigger,$X$36))</f>
        <v>#NUM!</v>
      </c>
      <c r="AF1740" s="82">
        <f t="shared" si="68"/>
        <v>1.5336356697494394E-2</v>
      </c>
      <c r="AG1740" s="82">
        <f>_xll.qlIndexFixing($X$21,$AB1740,TRUE,_xll.ohTrigger(trigger))</f>
        <v>1.5336356697494394E-2</v>
      </c>
      <c r="AH1740" s="43" t="e">
        <f>_xll.qlIndexFixing($X$6,$AB1740,TRUE,trigger)</f>
        <v>#NUM!</v>
      </c>
      <c r="AI1740" s="45" t="e">
        <f t="shared" si="67"/>
        <v>#NUM!</v>
      </c>
    </row>
    <row r="1741" spans="27:35" x14ac:dyDescent="0.2">
      <c r="AA1741" s="114" t="s">
        <v>87</v>
      </c>
      <c r="AB1741" s="40">
        <f>_xll.qlInterestRateIndexFixingDate($X$21,AC1741)</f>
        <v>51593</v>
      </c>
      <c r="AC1741" s="40">
        <f>_xll.qlCalendarAdvance(calendar,$AC1740,AA1741,,,trigger)</f>
        <v>51595</v>
      </c>
      <c r="AD1741" s="40">
        <f>_xll.qlInterestRateIndexMaturity($X$21,AC1741,)</f>
        <v>51778</v>
      </c>
      <c r="AE1741" s="43" t="e">
        <f>_xll.qlTenorBasisValue(TenorBasis6M,AC1741,_xll.ohTrigger(trigger,$X$36))</f>
        <v>#NUM!</v>
      </c>
      <c r="AF1741" s="82">
        <f t="shared" si="68"/>
        <v>1.5332937126698606E-2</v>
      </c>
      <c r="AG1741" s="82">
        <f>_xll.qlIndexFixing($X$21,$AB1741,TRUE,_xll.ohTrigger(trigger))</f>
        <v>1.5332937126698606E-2</v>
      </c>
      <c r="AH1741" s="43" t="e">
        <f>_xll.qlIndexFixing($X$6,$AB1741,TRUE,trigger)</f>
        <v>#NUM!</v>
      </c>
      <c r="AI1741" s="45" t="e">
        <f t="shared" si="67"/>
        <v>#NUM!</v>
      </c>
    </row>
    <row r="1742" spans="27:35" x14ac:dyDescent="0.2">
      <c r="AA1742" s="114" t="s">
        <v>87</v>
      </c>
      <c r="AB1742" s="40">
        <f>_xll.qlInterestRateIndexFixingDate($X$21,AC1742)</f>
        <v>51600</v>
      </c>
      <c r="AC1742" s="40">
        <f>_xll.qlCalendarAdvance(calendar,$AC1741,AA1742,,,trigger)</f>
        <v>51602</v>
      </c>
      <c r="AD1742" s="40">
        <f>_xll.qlInterestRateIndexMaturity($X$21,AC1742,)</f>
        <v>51785</v>
      </c>
      <c r="AE1742" s="43" t="e">
        <f>_xll.qlTenorBasisValue(TenorBasis6M,AC1742,_xll.ohTrigger(trigger,$X$36))</f>
        <v>#NUM!</v>
      </c>
      <c r="AF1742" s="82">
        <f t="shared" si="68"/>
        <v>1.5329887903851929E-2</v>
      </c>
      <c r="AG1742" s="82">
        <f>_xll.qlIndexFixing($X$21,$AB1742,TRUE,_xll.ohTrigger(trigger))</f>
        <v>1.5329887903851929E-2</v>
      </c>
      <c r="AH1742" s="43" t="e">
        <f>_xll.qlIndexFixing($X$6,$AB1742,TRUE,trigger)</f>
        <v>#NUM!</v>
      </c>
      <c r="AI1742" s="45" t="e">
        <f t="shared" si="67"/>
        <v>#NUM!</v>
      </c>
    </row>
    <row r="1743" spans="27:35" x14ac:dyDescent="0.2">
      <c r="AA1743" s="114" t="s">
        <v>87</v>
      </c>
      <c r="AB1743" s="40">
        <f>_xll.qlInterestRateIndexFixingDate($X$21,AC1743)</f>
        <v>51607</v>
      </c>
      <c r="AC1743" s="40">
        <f>_xll.qlCalendarAdvance(calendar,$AC1742,AA1743,,,trigger)</f>
        <v>51609</v>
      </c>
      <c r="AD1743" s="40">
        <f>_xll.qlInterestRateIndexMaturity($X$21,AC1743,)</f>
        <v>51792</v>
      </c>
      <c r="AE1743" s="43" t="e">
        <f>_xll.qlTenorBasisValue(TenorBasis6M,AC1743,_xll.ohTrigger(trigger,$X$36))</f>
        <v>#NUM!</v>
      </c>
      <c r="AF1743" s="82">
        <f t="shared" si="68"/>
        <v>1.5326866900651324E-2</v>
      </c>
      <c r="AG1743" s="82">
        <f>_xll.qlIndexFixing($X$21,$AB1743,TRUE,_xll.ohTrigger(trigger))</f>
        <v>1.5326866900651324E-2</v>
      </c>
      <c r="AH1743" s="43" t="e">
        <f>_xll.qlIndexFixing($X$6,$AB1743,TRUE,trigger)</f>
        <v>#NUM!</v>
      </c>
      <c r="AI1743" s="45" t="e">
        <f t="shared" si="67"/>
        <v>#NUM!</v>
      </c>
    </row>
    <row r="1744" spans="27:35" x14ac:dyDescent="0.2">
      <c r="AA1744" s="114" t="s">
        <v>87</v>
      </c>
      <c r="AB1744" s="40">
        <f>_xll.qlInterestRateIndexFixingDate($X$21,AC1744)</f>
        <v>51614</v>
      </c>
      <c r="AC1744" s="40">
        <f>_xll.qlCalendarAdvance(calendar,$AC1743,AA1744,,,trigger)</f>
        <v>51616</v>
      </c>
      <c r="AD1744" s="40">
        <f>_xll.qlInterestRateIndexMaturity($X$21,AC1744,)</f>
        <v>51799</v>
      </c>
      <c r="AE1744" s="43" t="e">
        <f>_xll.qlTenorBasisValue(TenorBasis6M,AC1744,_xll.ohTrigger(trigger,$X$36))</f>
        <v>#NUM!</v>
      </c>
      <c r="AF1744" s="82">
        <f t="shared" si="68"/>
        <v>1.5323874116968372E-2</v>
      </c>
      <c r="AG1744" s="82">
        <f>_xll.qlIndexFixing($X$21,$AB1744,TRUE,_xll.ohTrigger(trigger))</f>
        <v>1.5323874116968372E-2</v>
      </c>
      <c r="AH1744" s="43" t="e">
        <f>_xll.qlIndexFixing($X$6,$AB1744,TRUE,trigger)</f>
        <v>#NUM!</v>
      </c>
      <c r="AI1744" s="45" t="e">
        <f t="shared" si="67"/>
        <v>#NUM!</v>
      </c>
    </row>
    <row r="1745" spans="27:35" x14ac:dyDescent="0.2">
      <c r="AA1745" s="114" t="s">
        <v>87</v>
      </c>
      <c r="AB1745" s="40">
        <f>_xll.qlInterestRateIndexFixingDate($X$21,AC1745)</f>
        <v>51620</v>
      </c>
      <c r="AC1745" s="40">
        <f>_xll.qlCalendarAdvance(calendar,$AC1744,AA1745,,,trigger)</f>
        <v>51623</v>
      </c>
      <c r="AD1745" s="40">
        <f>_xll.qlInterestRateIndexMaturity($X$21,AC1745,)</f>
        <v>51809</v>
      </c>
      <c r="AE1745" s="43" t="e">
        <f>_xll.qlTenorBasisValue(TenorBasis6M,AC1745,_xll.ohTrigger(trigger,$X$36))</f>
        <v>#NUM!</v>
      </c>
      <c r="AF1745" s="82">
        <f t="shared" si="68"/>
        <v>1.5321279997706421E-2</v>
      </c>
      <c r="AG1745" s="82">
        <f>_xll.qlIndexFixing($X$21,$AB1745,TRUE,_xll.ohTrigger(trigger))</f>
        <v>1.5321279997706421E-2</v>
      </c>
      <c r="AH1745" s="43" t="e">
        <f>_xll.qlIndexFixing($X$6,$AB1745,TRUE,trigger)</f>
        <v>#NUM!</v>
      </c>
      <c r="AI1745" s="45" t="e">
        <f t="shared" si="67"/>
        <v>#NUM!</v>
      </c>
    </row>
    <row r="1746" spans="27:35" x14ac:dyDescent="0.2">
      <c r="AA1746" s="114" t="s">
        <v>87</v>
      </c>
      <c r="AB1746" s="40">
        <f>_xll.qlInterestRateIndexFixingDate($X$21,AC1746)</f>
        <v>51628</v>
      </c>
      <c r="AC1746" s="40">
        <f>_xll.qlCalendarAdvance(calendar,$AC1745,AA1746,,,trigger)</f>
        <v>51630</v>
      </c>
      <c r="AD1746" s="40">
        <f>_xll.qlInterestRateIndexMaturity($X$21,AC1746,)</f>
        <v>51816</v>
      </c>
      <c r="AE1746" s="43" t="e">
        <f>_xll.qlTenorBasisValue(TenorBasis6M,AC1746,_xll.ohTrigger(trigger,$X$36))</f>
        <v>#NUM!</v>
      </c>
      <c r="AF1746" s="82">
        <f t="shared" si="68"/>
        <v>1.5318349326956901E-2</v>
      </c>
      <c r="AG1746" s="82">
        <f>_xll.qlIndexFixing($X$21,$AB1746,TRUE,_xll.ohTrigger(trigger))</f>
        <v>1.5318349326956901E-2</v>
      </c>
      <c r="AH1746" s="43" t="e">
        <f>_xll.qlIndexFixing($X$6,$AB1746,TRUE,trigger)</f>
        <v>#NUM!</v>
      </c>
      <c r="AI1746" s="45" t="e">
        <f t="shared" si="67"/>
        <v>#NUM!</v>
      </c>
    </row>
    <row r="1747" spans="27:35" x14ac:dyDescent="0.2">
      <c r="AA1747" s="114" t="s">
        <v>87</v>
      </c>
      <c r="AB1747" s="40">
        <f>_xll.qlInterestRateIndexFixingDate($X$21,AC1747)</f>
        <v>51635</v>
      </c>
      <c r="AC1747" s="40">
        <f>_xll.qlCalendarAdvance(calendar,$AC1746,AA1747,,,trigger)</f>
        <v>51637</v>
      </c>
      <c r="AD1747" s="40">
        <f>_xll.qlInterestRateIndexMaturity($X$21,AC1747,)</f>
        <v>51823</v>
      </c>
      <c r="AE1747" s="43" t="e">
        <f>_xll.qlTenorBasisValue(TenorBasis6M,AC1747,_xll.ohTrigger(trigger,$X$36))</f>
        <v>#NUM!</v>
      </c>
      <c r="AF1747" s="82">
        <f t="shared" si="68"/>
        <v>1.5315446878977738E-2</v>
      </c>
      <c r="AG1747" s="82">
        <f>_xll.qlIndexFixing($X$21,$AB1747,TRUE,_xll.ohTrigger(trigger))</f>
        <v>1.5315446878977738E-2</v>
      </c>
      <c r="AH1747" s="43" t="e">
        <f>_xll.qlIndexFixing($X$6,$AB1747,TRUE,trigger)</f>
        <v>#NUM!</v>
      </c>
      <c r="AI1747" s="45" t="e">
        <f t="shared" si="67"/>
        <v>#NUM!</v>
      </c>
    </row>
    <row r="1748" spans="27:35" x14ac:dyDescent="0.2">
      <c r="AA1748" s="114" t="s">
        <v>87</v>
      </c>
      <c r="AB1748" s="40">
        <f>_xll.qlInterestRateIndexFixingDate($X$21,AC1748)</f>
        <v>51642</v>
      </c>
      <c r="AC1748" s="40">
        <f>_xll.qlCalendarAdvance(calendar,$AC1747,AA1748,,,trigger)</f>
        <v>51644</v>
      </c>
      <c r="AD1748" s="40">
        <f>_xll.qlInterestRateIndexMaturity($X$21,AC1748,)</f>
        <v>51830</v>
      </c>
      <c r="AE1748" s="43" t="e">
        <f>_xll.qlTenorBasisValue(TenorBasis6M,AC1748,_xll.ohTrigger(trigger,$X$36))</f>
        <v>#NUM!</v>
      </c>
      <c r="AF1748" s="82">
        <f t="shared" si="68"/>
        <v>1.5312572653642583E-2</v>
      </c>
      <c r="AG1748" s="82">
        <f>_xll.qlIndexFixing($X$21,$AB1748,TRUE,_xll.ohTrigger(trigger))</f>
        <v>1.5312572653642583E-2</v>
      </c>
      <c r="AH1748" s="43" t="e">
        <f>_xll.qlIndexFixing($X$6,$AB1748,TRUE,trigger)</f>
        <v>#NUM!</v>
      </c>
      <c r="AI1748" s="45" t="e">
        <f t="shared" si="67"/>
        <v>#NUM!</v>
      </c>
    </row>
    <row r="1749" spans="27:35" x14ac:dyDescent="0.2">
      <c r="AA1749" s="114" t="s">
        <v>87</v>
      </c>
      <c r="AB1749" s="40">
        <f>_xll.qlInterestRateIndexFixingDate($X$21,AC1749)</f>
        <v>51649</v>
      </c>
      <c r="AC1749" s="40">
        <f>_xll.qlCalendarAdvance(calendar,$AC1748,AA1749,,,trigger)</f>
        <v>51651</v>
      </c>
      <c r="AD1749" s="40">
        <f>_xll.qlInterestRateIndexMaturity($X$21,AC1749,)</f>
        <v>51834</v>
      </c>
      <c r="AE1749" s="43" t="e">
        <f>_xll.qlTenorBasisValue(TenorBasis6M,AC1749,_xll.ohTrigger(trigger,$X$36))</f>
        <v>#NUM!</v>
      </c>
      <c r="AF1749" s="82">
        <f t="shared" si="68"/>
        <v>1.5309333486882152E-2</v>
      </c>
      <c r="AG1749" s="82">
        <f>_xll.qlIndexFixing($X$21,$AB1749,TRUE,_xll.ohTrigger(trigger))</f>
        <v>1.5309333486882152E-2</v>
      </c>
      <c r="AH1749" s="43" t="e">
        <f>_xll.qlIndexFixing($X$6,$AB1749,TRUE,trigger)</f>
        <v>#NUM!</v>
      </c>
      <c r="AI1749" s="45" t="e">
        <f t="shared" si="67"/>
        <v>#NUM!</v>
      </c>
    </row>
    <row r="1750" spans="27:35" x14ac:dyDescent="0.2">
      <c r="AA1750" s="114" t="s">
        <v>87</v>
      </c>
      <c r="AB1750" s="40">
        <f>_xll.qlInterestRateIndexFixingDate($X$21,AC1750)</f>
        <v>51656</v>
      </c>
      <c r="AC1750" s="40">
        <f>_xll.qlCalendarAdvance(calendar,$AC1749,AA1750,,,trigger)</f>
        <v>51658</v>
      </c>
      <c r="AD1750" s="40">
        <f>_xll.qlInterestRateIndexMaturity($X$21,AC1750,)</f>
        <v>51841</v>
      </c>
      <c r="AE1750" s="43" t="e">
        <f>_xll.qlTenorBasisValue(TenorBasis6M,AC1750,_xll.ohTrigger(trigger,$X$36))</f>
        <v>#NUM!</v>
      </c>
      <c r="AF1750" s="82">
        <f t="shared" si="68"/>
        <v>1.5306510017661104E-2</v>
      </c>
      <c r="AG1750" s="82">
        <f>_xll.qlIndexFixing($X$21,$AB1750,TRUE,_xll.ohTrigger(trigger))</f>
        <v>1.5306510017661104E-2</v>
      </c>
      <c r="AH1750" s="43" t="e">
        <f>_xll.qlIndexFixing($X$6,$AB1750,TRUE,trigger)</f>
        <v>#NUM!</v>
      </c>
      <c r="AI1750" s="45" t="e">
        <f t="shared" si="67"/>
        <v>#NUM!</v>
      </c>
    </row>
    <row r="1751" spans="27:35" x14ac:dyDescent="0.2">
      <c r="AA1751" s="114" t="s">
        <v>87</v>
      </c>
      <c r="AB1751" s="40">
        <f>_xll.qlInterestRateIndexFixingDate($X$21,AC1751)</f>
        <v>51663</v>
      </c>
      <c r="AC1751" s="40">
        <f>_xll.qlCalendarAdvance(calendar,$AC1750,AA1751,,,trigger)</f>
        <v>51665</v>
      </c>
      <c r="AD1751" s="40">
        <f>_xll.qlInterestRateIndexMaturity($X$21,AC1751,)</f>
        <v>51848</v>
      </c>
      <c r="AE1751" s="43" t="e">
        <f>_xll.qlTenorBasisValue(TenorBasis6M,AC1751,_xll.ohTrigger(trigger,$X$36))</f>
        <v>#NUM!</v>
      </c>
      <c r="AF1751" s="82">
        <f t="shared" si="68"/>
        <v>1.5303714767088895E-2</v>
      </c>
      <c r="AG1751" s="82">
        <f>_xll.qlIndexFixing($X$21,$AB1751,TRUE,_xll.ohTrigger(trigger))</f>
        <v>1.5303714767088895E-2</v>
      </c>
      <c r="AH1751" s="43" t="e">
        <f>_xll.qlIndexFixing($X$6,$AB1751,TRUE,trigger)</f>
        <v>#NUM!</v>
      </c>
      <c r="AI1751" s="45" t="e">
        <f t="shared" si="67"/>
        <v>#NUM!</v>
      </c>
    </row>
    <row r="1752" spans="27:35" x14ac:dyDescent="0.2">
      <c r="AA1752" s="114" t="s">
        <v>87</v>
      </c>
      <c r="AB1752" s="40">
        <f>_xll.qlInterestRateIndexFixingDate($X$21,AC1752)</f>
        <v>51670</v>
      </c>
      <c r="AC1752" s="40">
        <f>_xll.qlCalendarAdvance(calendar,$AC1751,AA1752,,,trigger)</f>
        <v>51672</v>
      </c>
      <c r="AD1752" s="40">
        <f>_xll.qlInterestRateIndexMaturity($X$21,AC1752,)</f>
        <v>51855</v>
      </c>
      <c r="AE1752" s="43" t="e">
        <f>_xll.qlTenorBasisValue(TenorBasis6M,AC1752,_xll.ohTrigger(trigger,$X$36))</f>
        <v>#NUM!</v>
      </c>
      <c r="AF1752" s="82">
        <f t="shared" si="68"/>
        <v>1.5300947735044965E-2</v>
      </c>
      <c r="AG1752" s="82">
        <f>_xll.qlIndexFixing($X$21,$AB1752,TRUE,_xll.ohTrigger(trigger))</f>
        <v>1.5300947735044965E-2</v>
      </c>
      <c r="AH1752" s="43" t="e">
        <f>_xll.qlIndexFixing($X$6,$AB1752,TRUE,trigger)</f>
        <v>#NUM!</v>
      </c>
      <c r="AI1752" s="45" t="e">
        <f t="shared" si="67"/>
        <v>#NUM!</v>
      </c>
    </row>
    <row r="1753" spans="27:35" x14ac:dyDescent="0.2">
      <c r="AA1753" s="114" t="s">
        <v>87</v>
      </c>
      <c r="AB1753" s="40">
        <f>_xll.qlInterestRateIndexFixingDate($X$21,AC1753)</f>
        <v>51677</v>
      </c>
      <c r="AC1753" s="40">
        <f>_xll.qlCalendarAdvance(calendar,$AC1752,AA1753,,,trigger)</f>
        <v>51679</v>
      </c>
      <c r="AD1753" s="40">
        <f>_xll.qlInterestRateIndexMaturity($X$21,AC1753,)</f>
        <v>51862</v>
      </c>
      <c r="AE1753" s="43" t="e">
        <f>_xll.qlTenorBasisValue(TenorBasis6M,AC1753,_xll.ohTrigger(trigger,$X$36))</f>
        <v>#NUM!</v>
      </c>
      <c r="AF1753" s="82">
        <f t="shared" si="68"/>
        <v>1.5298208921412249E-2</v>
      </c>
      <c r="AG1753" s="82">
        <f>_xll.qlIndexFixing($X$21,$AB1753,TRUE,_xll.ohTrigger(trigger))</f>
        <v>1.5298208921412249E-2</v>
      </c>
      <c r="AH1753" s="43" t="e">
        <f>_xll.qlIndexFixing($X$6,$AB1753,TRUE,trigger)</f>
        <v>#NUM!</v>
      </c>
      <c r="AI1753" s="45" t="e">
        <f t="shared" si="67"/>
        <v>#NUM!</v>
      </c>
    </row>
    <row r="1754" spans="27:35" x14ac:dyDescent="0.2">
      <c r="AA1754" s="114" t="s">
        <v>87</v>
      </c>
      <c r="AB1754" s="40">
        <f>_xll.qlInterestRateIndexFixingDate($X$21,AC1754)</f>
        <v>51684</v>
      </c>
      <c r="AC1754" s="40">
        <f>_xll.qlCalendarAdvance(calendar,$AC1753,AA1754,,,trigger)</f>
        <v>51686</v>
      </c>
      <c r="AD1754" s="40">
        <f>_xll.qlInterestRateIndexMaturity($X$21,AC1754,)</f>
        <v>51872</v>
      </c>
      <c r="AE1754" s="43" t="e">
        <f>_xll.qlTenorBasisValue(TenorBasis6M,AC1754,_xll.ohTrigger(trigger,$X$36))</f>
        <v>#NUM!</v>
      </c>
      <c r="AF1754" s="82">
        <f t="shared" si="68"/>
        <v>1.5295919970253353E-2</v>
      </c>
      <c r="AG1754" s="82">
        <f>_xll.qlIndexFixing($X$21,$AB1754,TRUE,_xll.ohTrigger(trigger))</f>
        <v>1.5295919970253353E-2</v>
      </c>
      <c r="AH1754" s="43" t="e">
        <f>_xll.qlIndexFixing($X$6,$AB1754,TRUE,trigger)</f>
        <v>#NUM!</v>
      </c>
      <c r="AI1754" s="45" t="e">
        <f t="shared" si="67"/>
        <v>#NUM!</v>
      </c>
    </row>
    <row r="1755" spans="27:35" x14ac:dyDescent="0.2">
      <c r="AA1755" s="114" t="s">
        <v>87</v>
      </c>
      <c r="AB1755" s="40">
        <f>_xll.qlInterestRateIndexFixingDate($X$21,AC1755)</f>
        <v>51691</v>
      </c>
      <c r="AC1755" s="40">
        <f>_xll.qlCalendarAdvance(calendar,$AC1754,AA1755,,,trigger)</f>
        <v>51693</v>
      </c>
      <c r="AD1755" s="40">
        <f>_xll.qlInterestRateIndexMaturity($X$21,AC1755,)</f>
        <v>51879</v>
      </c>
      <c r="AE1755" s="43" t="e">
        <f>_xll.qlTenorBasisValue(TenorBasis6M,AC1755,_xll.ohTrigger(trigger,$X$36))</f>
        <v>#NUM!</v>
      </c>
      <c r="AF1755" s="82">
        <f t="shared" si="68"/>
        <v>1.5293243300001027E-2</v>
      </c>
      <c r="AG1755" s="82">
        <f>_xll.qlIndexFixing($X$21,$AB1755,TRUE,_xll.ohTrigger(trigger))</f>
        <v>1.5293243300001027E-2</v>
      </c>
      <c r="AH1755" s="43" t="e">
        <f>_xll.qlIndexFixing($X$6,$AB1755,TRUE,trigger)</f>
        <v>#NUM!</v>
      </c>
      <c r="AI1755" s="45" t="e">
        <f t="shared" si="67"/>
        <v>#NUM!</v>
      </c>
    </row>
    <row r="1756" spans="27:35" x14ac:dyDescent="0.2">
      <c r="AA1756" s="114" t="s">
        <v>87</v>
      </c>
      <c r="AB1756" s="40">
        <f>_xll.qlInterestRateIndexFixingDate($X$21,AC1756)</f>
        <v>51698</v>
      </c>
      <c r="AC1756" s="40">
        <f>_xll.qlCalendarAdvance(calendar,$AC1755,AA1756,,,trigger)</f>
        <v>51700</v>
      </c>
      <c r="AD1756" s="40">
        <f>_xll.qlInterestRateIndexMaturity($X$21,AC1756,)</f>
        <v>51886</v>
      </c>
      <c r="AE1756" s="43" t="e">
        <f>_xll.qlTenorBasisValue(TenorBasis6M,AC1756,_xll.ohTrigger(trigger,$X$36))</f>
        <v>#NUM!</v>
      </c>
      <c r="AF1756" s="82">
        <f t="shared" si="68"/>
        <v>1.5290594851429178E-2</v>
      </c>
      <c r="AG1756" s="82">
        <f>_xll.qlIndexFixing($X$21,$AB1756,TRUE,_xll.ohTrigger(trigger))</f>
        <v>1.5290594851429178E-2</v>
      </c>
      <c r="AH1756" s="43" t="e">
        <f>_xll.qlIndexFixing($X$6,$AB1756,TRUE,trigger)</f>
        <v>#NUM!</v>
      </c>
      <c r="AI1756" s="45" t="e">
        <f t="shared" si="67"/>
        <v>#NUM!</v>
      </c>
    </row>
    <row r="1757" spans="27:35" x14ac:dyDescent="0.2">
      <c r="AA1757" s="114" t="s">
        <v>87</v>
      </c>
      <c r="AB1757" s="40">
        <f>_xll.qlInterestRateIndexFixingDate($X$21,AC1757)</f>
        <v>51705</v>
      </c>
      <c r="AC1757" s="40">
        <f>_xll.qlCalendarAdvance(calendar,$AC1756,AA1757,,,trigger)</f>
        <v>51707</v>
      </c>
      <c r="AD1757" s="40">
        <f>_xll.qlInterestRateIndexMaturity($X$21,AC1757,)</f>
        <v>51893</v>
      </c>
      <c r="AE1757" s="43" t="e">
        <f>_xll.qlTenorBasisValue(TenorBasis6M,AC1757,_xll.ohTrigger(trigger,$X$36))</f>
        <v>#NUM!</v>
      </c>
      <c r="AF1757" s="82">
        <f t="shared" si="68"/>
        <v>1.5287974624423058E-2</v>
      </c>
      <c r="AG1757" s="82">
        <f>_xll.qlIndexFixing($X$21,$AB1757,TRUE,_xll.ohTrigger(trigger))</f>
        <v>1.5287974624423058E-2</v>
      </c>
      <c r="AH1757" s="43" t="e">
        <f>_xll.qlIndexFixing($X$6,$AB1757,TRUE,trigger)</f>
        <v>#NUM!</v>
      </c>
      <c r="AI1757" s="45" t="e">
        <f t="shared" si="67"/>
        <v>#NUM!</v>
      </c>
    </row>
    <row r="1758" spans="27:35" x14ac:dyDescent="0.2">
      <c r="AA1758" s="114" t="s">
        <v>87</v>
      </c>
      <c r="AB1758" s="40">
        <f>_xll.qlInterestRateIndexFixingDate($X$21,AC1758)</f>
        <v>51712</v>
      </c>
      <c r="AC1758" s="40">
        <f>_xll.qlCalendarAdvance(calendar,$AC1757,AA1758,,,trigger)</f>
        <v>51714</v>
      </c>
      <c r="AD1758" s="40">
        <f>_xll.qlInterestRateIndexMaturity($X$21,AC1758,)</f>
        <v>51900</v>
      </c>
      <c r="AE1758" s="43" t="e">
        <f>_xll.qlTenorBasisValue(TenorBasis6M,AC1758,_xll.ohTrigger(trigger,$X$36))</f>
        <v>#NUM!</v>
      </c>
      <c r="AF1758" s="82">
        <f t="shared" si="68"/>
        <v>1.5285382618868351E-2</v>
      </c>
      <c r="AG1758" s="82">
        <f>_xll.qlIndexFixing($X$21,$AB1758,TRUE,_xll.ohTrigger(trigger))</f>
        <v>1.5285382618868351E-2</v>
      </c>
      <c r="AH1758" s="43" t="e">
        <f>_xll.qlIndexFixing($X$6,$AB1758,TRUE,trigger)</f>
        <v>#NUM!</v>
      </c>
      <c r="AI1758" s="45" t="e">
        <f t="shared" si="67"/>
        <v>#NUM!</v>
      </c>
    </row>
    <row r="1759" spans="27:35" x14ac:dyDescent="0.2">
      <c r="AA1759" s="114" t="s">
        <v>87</v>
      </c>
      <c r="AB1759" s="40">
        <f>_xll.qlInterestRateIndexFixingDate($X$21,AC1759)</f>
        <v>51719</v>
      </c>
      <c r="AC1759" s="40">
        <f>_xll.qlCalendarAdvance(calendar,$AC1758,AA1759,,,trigger)</f>
        <v>51721</v>
      </c>
      <c r="AD1759" s="40">
        <f>_xll.qlInterestRateIndexMaturity($X$21,AC1759,)</f>
        <v>51907</v>
      </c>
      <c r="AE1759" s="43" t="e">
        <f>_xll.qlTenorBasisValue(TenorBasis6M,AC1759,_xll.ohTrigger(trigger,$X$36))</f>
        <v>#NUM!</v>
      </c>
      <c r="AF1759" s="82">
        <f t="shared" si="68"/>
        <v>1.5282818834652887E-2</v>
      </c>
      <c r="AG1759" s="82">
        <f>_xll.qlIndexFixing($X$21,$AB1759,TRUE,_xll.ohTrigger(trigger))</f>
        <v>1.5282818834652887E-2</v>
      </c>
      <c r="AH1759" s="43" t="e">
        <f>_xll.qlIndexFixing($X$6,$AB1759,TRUE,trigger)</f>
        <v>#NUM!</v>
      </c>
      <c r="AI1759" s="45" t="e">
        <f t="shared" si="67"/>
        <v>#NUM!</v>
      </c>
    </row>
    <row r="1760" spans="27:35" x14ac:dyDescent="0.2">
      <c r="AA1760" s="114" t="s">
        <v>87</v>
      </c>
      <c r="AB1760" s="40">
        <f>_xll.qlInterestRateIndexFixingDate($X$21,AC1760)</f>
        <v>51726</v>
      </c>
      <c r="AC1760" s="40">
        <f>_xll.qlCalendarAdvance(calendar,$AC1759,AA1760,,,trigger)</f>
        <v>51728</v>
      </c>
      <c r="AD1760" s="40">
        <f>_xll.qlInterestRateIndexMaturity($X$21,AC1760,)</f>
        <v>51914</v>
      </c>
      <c r="AE1760" s="43" t="e">
        <f>_xll.qlTenorBasisValue(TenorBasis6M,AC1760,_xll.ohTrigger(trigger,$X$36))</f>
        <v>#NUM!</v>
      </c>
      <c r="AF1760" s="82">
        <f t="shared" si="68"/>
        <v>1.5280283271666219E-2</v>
      </c>
      <c r="AG1760" s="82">
        <f>_xll.qlIndexFixing($X$21,$AB1760,TRUE,_xll.ohTrigger(trigger))</f>
        <v>1.5280283271666219E-2</v>
      </c>
      <c r="AH1760" s="43" t="e">
        <f>_xll.qlIndexFixing($X$6,$AB1760,TRUE,trigger)</f>
        <v>#NUM!</v>
      </c>
      <c r="AI1760" s="45" t="e">
        <f t="shared" si="67"/>
        <v>#NUM!</v>
      </c>
    </row>
    <row r="1761" spans="27:35" x14ac:dyDescent="0.2">
      <c r="AA1761" s="114" t="s">
        <v>87</v>
      </c>
      <c r="AB1761" s="40">
        <f>_xll.qlInterestRateIndexFixingDate($X$21,AC1761)</f>
        <v>51733</v>
      </c>
      <c r="AC1761" s="40">
        <f>_xll.qlCalendarAdvance(calendar,$AC1760,AA1761,,,trigger)</f>
        <v>51735</v>
      </c>
      <c r="AD1761" s="40">
        <f>_xll.qlInterestRateIndexMaturity($X$21,AC1761,)</f>
        <v>51921</v>
      </c>
      <c r="AE1761" s="43" t="e">
        <f>_xll.qlTenorBasisValue(TenorBasis6M,AC1761,_xll.ohTrigger(trigger,$X$36))</f>
        <v>#NUM!</v>
      </c>
      <c r="AF1761" s="82">
        <f t="shared" si="68"/>
        <v>1.5277775929796176E-2</v>
      </c>
      <c r="AG1761" s="82">
        <f>_xll.qlIndexFixing($X$21,$AB1761,TRUE,_xll.ohTrigger(trigger))</f>
        <v>1.5277775929796176E-2</v>
      </c>
      <c r="AH1761" s="43" t="e">
        <f>_xll.qlIndexFixing($X$6,$AB1761,TRUE,trigger)</f>
        <v>#NUM!</v>
      </c>
      <c r="AI1761" s="45" t="e">
        <f t="shared" si="67"/>
        <v>#NUM!</v>
      </c>
    </row>
    <row r="1762" spans="27:35" x14ac:dyDescent="0.2">
      <c r="AA1762" s="114" t="s">
        <v>87</v>
      </c>
      <c r="AB1762" s="40">
        <f>_xll.qlInterestRateIndexFixingDate($X$21,AC1762)</f>
        <v>51740</v>
      </c>
      <c r="AC1762" s="40">
        <f>_xll.qlCalendarAdvance(calendar,$AC1761,AA1762,,,trigger)</f>
        <v>51742</v>
      </c>
      <c r="AD1762" s="40">
        <f>_xll.qlInterestRateIndexMaturity($X$21,AC1762,)</f>
        <v>51925</v>
      </c>
      <c r="AE1762" s="43" t="e">
        <f>_xll.qlTenorBasisValue(TenorBasis6M,AC1762,_xll.ohTrigger(trigger,$X$36))</f>
        <v>#NUM!</v>
      </c>
      <c r="AF1762" s="82">
        <f t="shared" si="68"/>
        <v>1.5274829408295509E-2</v>
      </c>
      <c r="AG1762" s="82">
        <f>_xll.qlIndexFixing($X$21,$AB1762,TRUE,_xll.ohTrigger(trigger))</f>
        <v>1.5274829408295509E-2</v>
      </c>
      <c r="AH1762" s="43" t="e">
        <f>_xll.qlIndexFixing($X$6,$AB1762,TRUE,trigger)</f>
        <v>#NUM!</v>
      </c>
      <c r="AI1762" s="45" t="e">
        <f t="shared" si="67"/>
        <v>#NUM!</v>
      </c>
    </row>
    <row r="1763" spans="27:35" x14ac:dyDescent="0.2">
      <c r="AA1763" s="114" t="s">
        <v>87</v>
      </c>
      <c r="AB1763" s="40">
        <f>_xll.qlInterestRateIndexFixingDate($X$21,AC1763)</f>
        <v>51747</v>
      </c>
      <c r="AC1763" s="40">
        <f>_xll.qlCalendarAdvance(calendar,$AC1762,AA1763,,,trigger)</f>
        <v>51749</v>
      </c>
      <c r="AD1763" s="40">
        <f>_xll.qlInterestRateIndexMaturity($X$21,AC1763,)</f>
        <v>51930</v>
      </c>
      <c r="AE1763" s="43" t="e">
        <f>_xll.qlTenorBasisValue(TenorBasis6M,AC1763,_xll.ohTrigger(trigger,$X$36))</f>
        <v>#NUM!</v>
      </c>
      <c r="AF1763" s="82">
        <f t="shared" si="68"/>
        <v>1.5272058283543589E-2</v>
      </c>
      <c r="AG1763" s="82">
        <f>_xll.qlIndexFixing($X$21,$AB1763,TRUE,_xll.ohTrigger(trigger))</f>
        <v>1.5272058283543589E-2</v>
      </c>
      <c r="AH1763" s="43" t="e">
        <f>_xll.qlIndexFixing($X$6,$AB1763,TRUE,trigger)</f>
        <v>#NUM!</v>
      </c>
      <c r="AI1763" s="45" t="e">
        <f t="shared" si="67"/>
        <v>#NUM!</v>
      </c>
    </row>
    <row r="1764" spans="27:35" x14ac:dyDescent="0.2">
      <c r="AA1764" s="114" t="s">
        <v>87</v>
      </c>
      <c r="AB1764" s="40">
        <f>_xll.qlInterestRateIndexFixingDate($X$21,AC1764)</f>
        <v>51754</v>
      </c>
      <c r="AC1764" s="40">
        <f>_xll.qlCalendarAdvance(calendar,$AC1763,AA1764,,,trigger)</f>
        <v>51756</v>
      </c>
      <c r="AD1764" s="40">
        <f>_xll.qlInterestRateIndexMaturity($X$21,AC1764,)</f>
        <v>51937</v>
      </c>
      <c r="AE1764" s="43" t="e">
        <f>_xll.qlTenorBasisValue(TenorBasis6M,AC1764,_xll.ohTrigger(trigger,$X$36))</f>
        <v>#NUM!</v>
      </c>
      <c r="AF1764" s="82">
        <f t="shared" si="68"/>
        <v>1.5269626039542246E-2</v>
      </c>
      <c r="AG1764" s="82">
        <f>_xll.qlIndexFixing($X$21,$AB1764,TRUE,_xll.ohTrigger(trigger))</f>
        <v>1.5269626039542246E-2</v>
      </c>
      <c r="AH1764" s="43" t="e">
        <f>_xll.qlIndexFixing($X$6,$AB1764,TRUE,trigger)</f>
        <v>#NUM!</v>
      </c>
      <c r="AI1764" s="45" t="e">
        <f t="shared" si="67"/>
        <v>#NUM!</v>
      </c>
    </row>
    <row r="1765" spans="27:35" x14ac:dyDescent="0.2">
      <c r="AA1765" s="114" t="s">
        <v>87</v>
      </c>
      <c r="AB1765" s="40">
        <f>_xll.qlInterestRateIndexFixingDate($X$21,AC1765)</f>
        <v>51761</v>
      </c>
      <c r="AC1765" s="40">
        <f>_xll.qlCalendarAdvance(calendar,$AC1764,AA1765,,,trigger)</f>
        <v>51763</v>
      </c>
      <c r="AD1765" s="40">
        <f>_xll.qlInterestRateIndexMaturity($X$21,AC1765,)</f>
        <v>51944</v>
      </c>
      <c r="AE1765" s="43" t="e">
        <f>_xll.qlTenorBasisValue(TenorBasis6M,AC1765,_xll.ohTrigger(trigger,$X$36))</f>
        <v>#NUM!</v>
      </c>
      <c r="AF1765" s="82">
        <f t="shared" si="68"/>
        <v>1.5267222010225415E-2</v>
      </c>
      <c r="AG1765" s="82">
        <f>_xll.qlIndexFixing($X$21,$AB1765,TRUE,_xll.ohTrigger(trigger))</f>
        <v>1.5267222010225415E-2</v>
      </c>
      <c r="AH1765" s="43" t="e">
        <f>_xll.qlIndexFixing($X$6,$AB1765,TRUE,trigger)</f>
        <v>#NUM!</v>
      </c>
      <c r="AI1765" s="45" t="e">
        <f t="shared" si="67"/>
        <v>#NUM!</v>
      </c>
    </row>
    <row r="1766" spans="27:35" x14ac:dyDescent="0.2">
      <c r="AA1766" s="114" t="s">
        <v>87</v>
      </c>
      <c r="AB1766" s="40">
        <f>_xll.qlInterestRateIndexFixingDate($X$21,AC1766)</f>
        <v>51768</v>
      </c>
      <c r="AC1766" s="40">
        <f>_xll.qlCalendarAdvance(calendar,$AC1765,AA1766,,,trigger)</f>
        <v>51770</v>
      </c>
      <c r="AD1766" s="40">
        <f>_xll.qlInterestRateIndexMaturity($X$21,AC1766,)</f>
        <v>51951</v>
      </c>
      <c r="AE1766" s="43" t="e">
        <f>_xll.qlTenorBasisValue(TenorBasis6M,AC1766,_xll.ohTrigger(trigger,$X$36))</f>
        <v>#NUM!</v>
      </c>
      <c r="AF1766" s="82">
        <f t="shared" si="68"/>
        <v>1.5264846195492402E-2</v>
      </c>
      <c r="AG1766" s="82">
        <f>_xll.qlIndexFixing($X$21,$AB1766,TRUE,_xll.ohTrigger(trigger))</f>
        <v>1.5264846195492402E-2</v>
      </c>
      <c r="AH1766" s="43" t="e">
        <f>_xll.qlIndexFixing($X$6,$AB1766,TRUE,trigger)</f>
        <v>#NUM!</v>
      </c>
      <c r="AI1766" s="45" t="e">
        <f t="shared" si="67"/>
        <v>#NUM!</v>
      </c>
    </row>
    <row r="1767" spans="27:35" x14ac:dyDescent="0.2">
      <c r="AA1767" s="114" t="s">
        <v>87</v>
      </c>
      <c r="AB1767" s="40">
        <f>_xll.qlInterestRateIndexFixingDate($X$21,AC1767)</f>
        <v>51775</v>
      </c>
      <c r="AC1767" s="40">
        <f>_xll.qlCalendarAdvance(calendar,$AC1766,AA1767,,,trigger)</f>
        <v>51777</v>
      </c>
      <c r="AD1767" s="40">
        <f>_xll.qlInterestRateIndexMaturity($X$21,AC1767,)</f>
        <v>51959</v>
      </c>
      <c r="AE1767" s="43" t="e">
        <f>_xll.qlTenorBasisValue(TenorBasis6M,AC1767,_xll.ohTrigger(trigger,$X$36))</f>
        <v>#NUM!</v>
      </c>
      <c r="AF1767" s="82">
        <f t="shared" si="68"/>
        <v>1.5262663403957521E-2</v>
      </c>
      <c r="AG1767" s="82">
        <f>_xll.qlIndexFixing($X$21,$AB1767,TRUE,_xll.ohTrigger(trigger))</f>
        <v>1.5262663403957521E-2</v>
      </c>
      <c r="AH1767" s="43" t="e">
        <f>_xll.qlIndexFixing($X$6,$AB1767,TRUE,trigger)</f>
        <v>#NUM!</v>
      </c>
      <c r="AI1767" s="45" t="e">
        <f t="shared" si="67"/>
        <v>#NUM!</v>
      </c>
    </row>
    <row r="1768" spans="27:35" x14ac:dyDescent="0.2">
      <c r="AA1768" s="114" t="s">
        <v>87</v>
      </c>
      <c r="AB1768" s="40">
        <f>_xll.qlInterestRateIndexFixingDate($X$21,AC1768)</f>
        <v>51782</v>
      </c>
      <c r="AC1768" s="40">
        <f>_xll.qlCalendarAdvance(calendar,$AC1767,AA1768,,,trigger)</f>
        <v>51784</v>
      </c>
      <c r="AD1768" s="40">
        <f>_xll.qlInterestRateIndexMaturity($X$21,AC1768,)</f>
        <v>51966</v>
      </c>
      <c r="AE1768" s="43" t="e">
        <f>_xll.qlTenorBasisValue(TenorBasis6M,AC1768,_xll.ohTrigger(trigger,$X$36))</f>
        <v>#NUM!</v>
      </c>
      <c r="AF1768" s="82">
        <f t="shared" si="68"/>
        <v>1.5260345935524102E-2</v>
      </c>
      <c r="AG1768" s="82">
        <f>_xll.qlIndexFixing($X$21,$AB1768,TRUE,_xll.ohTrigger(trigger))</f>
        <v>1.5260345935524102E-2</v>
      </c>
      <c r="AH1768" s="43" t="e">
        <f>_xll.qlIndexFixing($X$6,$AB1768,TRUE,trigger)</f>
        <v>#NUM!</v>
      </c>
      <c r="AI1768" s="45" t="e">
        <f t="shared" si="67"/>
        <v>#NUM!</v>
      </c>
    </row>
    <row r="1769" spans="27:35" x14ac:dyDescent="0.2">
      <c r="AA1769" s="114" t="s">
        <v>87</v>
      </c>
      <c r="AB1769" s="40">
        <f>_xll.qlInterestRateIndexFixingDate($X$21,AC1769)</f>
        <v>51789</v>
      </c>
      <c r="AC1769" s="40">
        <f>_xll.qlCalendarAdvance(calendar,$AC1768,AA1769,,,trigger)</f>
        <v>51791</v>
      </c>
      <c r="AD1769" s="40">
        <f>_xll.qlInterestRateIndexMaturity($X$21,AC1769,)</f>
        <v>51973</v>
      </c>
      <c r="AE1769" s="43" t="e">
        <f>_xll.qlTenorBasisValue(TenorBasis6M,AC1769,_xll.ohTrigger(trigger,$X$36))</f>
        <v>#NUM!</v>
      </c>
      <c r="AF1769" s="82">
        <f t="shared" si="68"/>
        <v>1.5258056682575578E-2</v>
      </c>
      <c r="AG1769" s="82">
        <f>_xll.qlIndexFixing($X$21,$AB1769,TRUE,_xll.ohTrigger(trigger))</f>
        <v>1.5258056682575578E-2</v>
      </c>
      <c r="AH1769" s="43" t="e">
        <f>_xll.qlIndexFixing($X$6,$AB1769,TRUE,trigger)</f>
        <v>#NUM!</v>
      </c>
      <c r="AI1769" s="45" t="e">
        <f t="shared" si="67"/>
        <v>#NUM!</v>
      </c>
    </row>
    <row r="1770" spans="27:35" x14ac:dyDescent="0.2">
      <c r="AA1770" s="114" t="s">
        <v>87</v>
      </c>
      <c r="AB1770" s="40">
        <f>_xll.qlInterestRateIndexFixingDate($X$21,AC1770)</f>
        <v>51796</v>
      </c>
      <c r="AC1770" s="40">
        <f>_xll.qlCalendarAdvance(calendar,$AC1769,AA1770,,,trigger)</f>
        <v>51798</v>
      </c>
      <c r="AD1770" s="40">
        <f>_xll.qlInterestRateIndexMaturity($X$21,AC1770,)</f>
        <v>51980</v>
      </c>
      <c r="AE1770" s="43" t="e">
        <f>_xll.qlTenorBasisValue(TenorBasis6M,AC1770,_xll.ohTrigger(trigger,$X$36))</f>
        <v>#NUM!</v>
      </c>
      <c r="AF1770" s="82">
        <f t="shared" si="68"/>
        <v>1.5255795645016199E-2</v>
      </c>
      <c r="AG1770" s="82">
        <f>_xll.qlIndexFixing($X$21,$AB1770,TRUE,_xll.ohTrigger(trigger))</f>
        <v>1.5255795645016199E-2</v>
      </c>
      <c r="AH1770" s="43" t="e">
        <f>_xll.qlIndexFixing($X$6,$AB1770,TRUE,trigger)</f>
        <v>#NUM!</v>
      </c>
      <c r="AI1770" s="45" t="e">
        <f t="shared" ref="AI1770:AI1833" si="69">(AG1770-AH1770)*10000</f>
        <v>#NUM!</v>
      </c>
    </row>
    <row r="1771" spans="27:35" x14ac:dyDescent="0.2">
      <c r="AA1771" s="114" t="s">
        <v>87</v>
      </c>
      <c r="AB1771" s="40">
        <f>_xll.qlInterestRateIndexFixingDate($X$21,AC1771)</f>
        <v>51803</v>
      </c>
      <c r="AC1771" s="40">
        <f>_xll.qlCalendarAdvance(calendar,$AC1770,AA1771,,,trigger)</f>
        <v>51805</v>
      </c>
      <c r="AD1771" s="40">
        <f>_xll.qlInterestRateIndexMaturity($X$21,AC1771,)</f>
        <v>51986</v>
      </c>
      <c r="AE1771" s="43" t="e">
        <f>_xll.qlTenorBasisValue(TenorBasis6M,AC1771,_xll.ohTrigger(trigger,$X$36))</f>
        <v>#NUM!</v>
      </c>
      <c r="AF1771" s="82">
        <f t="shared" si="68"/>
        <v>1.52533903371032E-2</v>
      </c>
      <c r="AG1771" s="82">
        <f>_xll.qlIndexFixing($X$21,$AB1771,TRUE,_xll.ohTrigger(trigger))</f>
        <v>1.52533903371032E-2</v>
      </c>
      <c r="AH1771" s="43" t="e">
        <f>_xll.qlIndexFixing($X$6,$AB1771,TRUE,trigger)</f>
        <v>#NUM!</v>
      </c>
      <c r="AI1771" s="45" t="e">
        <f t="shared" si="69"/>
        <v>#NUM!</v>
      </c>
    </row>
    <row r="1772" spans="27:35" x14ac:dyDescent="0.2">
      <c r="AA1772" s="114" t="s">
        <v>87</v>
      </c>
      <c r="AB1772" s="40">
        <f>_xll.qlInterestRateIndexFixingDate($X$21,AC1772)</f>
        <v>51810</v>
      </c>
      <c r="AC1772" s="40">
        <f>_xll.qlCalendarAdvance(calendar,$AC1771,AA1772,,,trigger)</f>
        <v>51812</v>
      </c>
      <c r="AD1772" s="40">
        <f>_xll.qlInterestRateIndexMaturity($X$21,AC1772,)</f>
        <v>51993</v>
      </c>
      <c r="AE1772" s="43" t="e">
        <f>_xll.qlTenorBasisValue(TenorBasis6M,AC1772,_xll.ohTrigger(trigger,$X$36))</f>
        <v>#NUM!</v>
      </c>
      <c r="AF1772" s="82">
        <f t="shared" si="68"/>
        <v>1.5251183807803152E-2</v>
      </c>
      <c r="AG1772" s="82">
        <f>_xll.qlIndexFixing($X$21,$AB1772,TRUE,_xll.ohTrigger(trigger))</f>
        <v>1.5251183807803152E-2</v>
      </c>
      <c r="AH1772" s="43" t="e">
        <f>_xll.qlIndexFixing($X$6,$AB1772,TRUE,trigger)</f>
        <v>#NUM!</v>
      </c>
      <c r="AI1772" s="45" t="e">
        <f t="shared" si="69"/>
        <v>#NUM!</v>
      </c>
    </row>
    <row r="1773" spans="27:35" x14ac:dyDescent="0.2">
      <c r="AA1773" s="114" t="s">
        <v>87</v>
      </c>
      <c r="AB1773" s="40">
        <f>_xll.qlInterestRateIndexFixingDate($X$21,AC1773)</f>
        <v>51817</v>
      </c>
      <c r="AC1773" s="40">
        <f>_xll.qlCalendarAdvance(calendar,$AC1772,AA1773,,,trigger)</f>
        <v>51819</v>
      </c>
      <c r="AD1773" s="40">
        <f>_xll.qlInterestRateIndexMaturity($X$21,AC1773,)</f>
        <v>52000</v>
      </c>
      <c r="AE1773" s="43" t="e">
        <f>_xll.qlTenorBasisValue(TenorBasis6M,AC1773,_xll.ohTrigger(trigger,$X$36))</f>
        <v>#NUM!</v>
      </c>
      <c r="AF1773" s="82">
        <f t="shared" si="68"/>
        <v>1.5249005492409894E-2</v>
      </c>
      <c r="AG1773" s="82">
        <f>_xll.qlIndexFixing($X$21,$AB1773,TRUE,_xll.ohTrigger(trigger))</f>
        <v>1.5249005492409894E-2</v>
      </c>
      <c r="AH1773" s="43" t="e">
        <f>_xll.qlIndexFixing($X$6,$AB1773,TRUE,trigger)</f>
        <v>#NUM!</v>
      </c>
      <c r="AI1773" s="45" t="e">
        <f t="shared" si="69"/>
        <v>#NUM!</v>
      </c>
    </row>
    <row r="1774" spans="27:35" x14ac:dyDescent="0.2">
      <c r="AA1774" s="114" t="s">
        <v>87</v>
      </c>
      <c r="AB1774" s="40">
        <f>_xll.qlInterestRateIndexFixingDate($X$21,AC1774)</f>
        <v>51824</v>
      </c>
      <c r="AC1774" s="40">
        <f>_xll.qlCalendarAdvance(calendar,$AC1773,AA1774,,,trigger)</f>
        <v>51826</v>
      </c>
      <c r="AD1774" s="40">
        <f>_xll.qlInterestRateIndexMaturity($X$21,AC1774,)</f>
        <v>52007</v>
      </c>
      <c r="AE1774" s="43" t="e">
        <f>_xll.qlTenorBasisValue(TenorBasis6M,AC1774,_xll.ohTrigger(trigger,$X$36))</f>
        <v>#NUM!</v>
      </c>
      <c r="AF1774" s="82">
        <f t="shared" si="68"/>
        <v>1.5246855390829801E-2</v>
      </c>
      <c r="AG1774" s="82">
        <f>_xll.qlIndexFixing($X$21,$AB1774,TRUE,_xll.ohTrigger(trigger))</f>
        <v>1.5246855390829801E-2</v>
      </c>
      <c r="AH1774" s="43" t="e">
        <f>_xll.qlIndexFixing($X$6,$AB1774,TRUE,trigger)</f>
        <v>#NUM!</v>
      </c>
      <c r="AI1774" s="45" t="e">
        <f t="shared" si="69"/>
        <v>#NUM!</v>
      </c>
    </row>
    <row r="1775" spans="27:35" x14ac:dyDescent="0.2">
      <c r="AA1775" s="114" t="s">
        <v>87</v>
      </c>
      <c r="AB1775" s="40">
        <f>_xll.qlInterestRateIndexFixingDate($X$21,AC1775)</f>
        <v>51831</v>
      </c>
      <c r="AC1775" s="40">
        <f>_xll.qlCalendarAdvance(calendar,$AC1774,AA1775,,,trigger)</f>
        <v>51833</v>
      </c>
      <c r="AD1775" s="40">
        <f>_xll.qlInterestRateIndexMaturity($X$21,AC1775,)</f>
        <v>52014</v>
      </c>
      <c r="AE1775" s="43" t="e">
        <f>_xll.qlTenorBasisValue(TenorBasis6M,AC1775,_xll.ohTrigger(trigger,$X$36))</f>
        <v>#NUM!</v>
      </c>
      <c r="AF1775" s="82">
        <f t="shared" si="68"/>
        <v>1.5244733502972778E-2</v>
      </c>
      <c r="AG1775" s="82">
        <f>_xll.qlIndexFixing($X$21,$AB1775,TRUE,_xll.ohTrigger(trigger))</f>
        <v>1.5244733502972778E-2</v>
      </c>
      <c r="AH1775" s="43" t="e">
        <f>_xll.qlIndexFixing($X$6,$AB1775,TRUE,trigger)</f>
        <v>#NUM!</v>
      </c>
      <c r="AI1775" s="45" t="e">
        <f t="shared" si="69"/>
        <v>#NUM!</v>
      </c>
    </row>
    <row r="1776" spans="27:35" x14ac:dyDescent="0.2">
      <c r="AA1776" s="114" t="s">
        <v>87</v>
      </c>
      <c r="AB1776" s="40">
        <f>_xll.qlInterestRateIndexFixingDate($X$21,AC1776)</f>
        <v>51838</v>
      </c>
      <c r="AC1776" s="40">
        <f>_xll.qlCalendarAdvance(calendar,$AC1775,AA1776,,,trigger)</f>
        <v>51840</v>
      </c>
      <c r="AD1776" s="40">
        <f>_xll.qlInterestRateIndexMaturity($X$21,AC1776,)</f>
        <v>52022</v>
      </c>
      <c r="AE1776" s="43" t="e">
        <f>_xll.qlTenorBasisValue(TenorBasis6M,AC1776,_xll.ohTrigger(trigger,$X$36))</f>
        <v>#NUM!</v>
      </c>
      <c r="AF1776" s="82">
        <f t="shared" si="68"/>
        <v>1.5242821937504383E-2</v>
      </c>
      <c r="AG1776" s="82">
        <f>_xll.qlIndexFixing($X$21,$AB1776,TRUE,_xll.ohTrigger(trigger))</f>
        <v>1.5242821937504383E-2</v>
      </c>
      <c r="AH1776" s="43" t="e">
        <f>_xll.qlIndexFixing($X$6,$AB1776,TRUE,trigger)</f>
        <v>#NUM!</v>
      </c>
      <c r="AI1776" s="45" t="e">
        <f t="shared" si="69"/>
        <v>#NUM!</v>
      </c>
    </row>
    <row r="1777" spans="27:35" x14ac:dyDescent="0.2">
      <c r="AA1777" s="114" t="s">
        <v>87</v>
      </c>
      <c r="AB1777" s="40">
        <f>_xll.qlInterestRateIndexFixingDate($X$21,AC1777)</f>
        <v>51845</v>
      </c>
      <c r="AC1777" s="40">
        <f>_xll.qlCalendarAdvance(calendar,$AC1776,AA1777,,,trigger)</f>
        <v>51847</v>
      </c>
      <c r="AD1777" s="40">
        <f>_xll.qlInterestRateIndexMaturity($X$21,AC1777,)</f>
        <v>52029</v>
      </c>
      <c r="AE1777" s="43" t="e">
        <f>_xll.qlTenorBasisValue(TenorBasis6M,AC1777,_xll.ohTrigger(trigger,$X$36))</f>
        <v>#NUM!</v>
      </c>
      <c r="AF1777" s="82">
        <f t="shared" si="68"/>
        <v>1.5240758405037285E-2</v>
      </c>
      <c r="AG1777" s="82">
        <f>_xll.qlIndexFixing($X$21,$AB1777,TRUE,_xll.ohTrigger(trigger))</f>
        <v>1.5240758405037285E-2</v>
      </c>
      <c r="AH1777" s="43" t="e">
        <f>_xll.qlIndexFixing($X$6,$AB1777,TRUE,trigger)</f>
        <v>#NUM!</v>
      </c>
      <c r="AI1777" s="45" t="e">
        <f t="shared" si="69"/>
        <v>#NUM!</v>
      </c>
    </row>
    <row r="1778" spans="27:35" x14ac:dyDescent="0.2">
      <c r="AA1778" s="114" t="s">
        <v>87</v>
      </c>
      <c r="AB1778" s="40">
        <f>_xll.qlInterestRateIndexFixingDate($X$21,AC1778)</f>
        <v>51852</v>
      </c>
      <c r="AC1778" s="40">
        <f>_xll.qlCalendarAdvance(calendar,$AC1777,AA1778,,,trigger)</f>
        <v>51854</v>
      </c>
      <c r="AD1778" s="40">
        <f>_xll.qlInterestRateIndexMaturity($X$21,AC1778,)</f>
        <v>52036</v>
      </c>
      <c r="AE1778" s="43" t="e">
        <f>_xll.qlTenorBasisValue(TenorBasis6M,AC1778,_xll.ohTrigger(trigger,$X$36))</f>
        <v>#NUM!</v>
      </c>
      <c r="AF1778" s="82">
        <f t="shared" si="68"/>
        <v>1.5238723087223658E-2</v>
      </c>
      <c r="AG1778" s="82">
        <f>_xll.qlIndexFixing($X$21,$AB1778,TRUE,_xll.ohTrigger(trigger))</f>
        <v>1.5238723087223658E-2</v>
      </c>
      <c r="AH1778" s="43" t="e">
        <f>_xll.qlIndexFixing($X$6,$AB1778,TRUE,trigger)</f>
        <v>#NUM!</v>
      </c>
      <c r="AI1778" s="45" t="e">
        <f t="shared" si="69"/>
        <v>#NUM!</v>
      </c>
    </row>
    <row r="1779" spans="27:35" x14ac:dyDescent="0.2">
      <c r="AA1779" s="114" t="s">
        <v>87</v>
      </c>
      <c r="AB1779" s="40">
        <f>_xll.qlInterestRateIndexFixingDate($X$21,AC1779)</f>
        <v>51858</v>
      </c>
      <c r="AC1779" s="40">
        <f>_xll.qlCalendarAdvance(calendar,$AC1778,AA1779,,,trigger)</f>
        <v>51862</v>
      </c>
      <c r="AD1779" s="40">
        <f>_xll.qlInterestRateIndexMaturity($X$21,AC1779,)</f>
        <v>52044</v>
      </c>
      <c r="AE1779" s="43" t="e">
        <f>_xll.qlTenorBasisValue(TenorBasis6M,AC1779,_xll.ohTrigger(trigger,$X$36))</f>
        <v>#NUM!</v>
      </c>
      <c r="AF1779" s="82">
        <f t="shared" si="68"/>
        <v>1.5236431558165722E-2</v>
      </c>
      <c r="AG1779" s="82">
        <f>_xll.qlIndexFixing($X$21,$AB1779,TRUE,_xll.ohTrigger(trigger))</f>
        <v>1.5236431558165722E-2</v>
      </c>
      <c r="AH1779" s="43" t="e">
        <f>_xll.qlIndexFixing($X$6,$AB1779,TRUE,trigger)</f>
        <v>#NUM!</v>
      </c>
      <c r="AI1779" s="45" t="e">
        <f t="shared" si="69"/>
        <v>#NUM!</v>
      </c>
    </row>
    <row r="1780" spans="27:35" x14ac:dyDescent="0.2">
      <c r="AA1780" s="114" t="s">
        <v>87</v>
      </c>
      <c r="AB1780" s="40">
        <f>_xll.qlInterestRateIndexFixingDate($X$21,AC1780)</f>
        <v>51866</v>
      </c>
      <c r="AC1780" s="40">
        <f>_xll.qlCalendarAdvance(calendar,$AC1779,AA1780,,,trigger)</f>
        <v>51869</v>
      </c>
      <c r="AD1780" s="40">
        <f>_xll.qlInterestRateIndexMaturity($X$21,AC1780,)</f>
        <v>52050</v>
      </c>
      <c r="AE1780" s="43" t="e">
        <f>_xll.qlTenorBasisValue(TenorBasis6M,AC1780,_xll.ohTrigger(trigger,$X$36))</f>
        <v>#NUM!</v>
      </c>
      <c r="AF1780" s="82">
        <f t="shared" si="68"/>
        <v>1.5234266595195145E-2</v>
      </c>
      <c r="AG1780" s="82">
        <f>_xll.qlIndexFixing($X$21,$AB1780,TRUE,_xll.ohTrigger(trigger))</f>
        <v>1.5234266595195145E-2</v>
      </c>
      <c r="AH1780" s="43" t="e">
        <f>_xll.qlIndexFixing($X$6,$AB1780,TRUE,trigger)</f>
        <v>#NUM!</v>
      </c>
      <c r="AI1780" s="45" t="e">
        <f t="shared" si="69"/>
        <v>#NUM!</v>
      </c>
    </row>
    <row r="1781" spans="27:35" x14ac:dyDescent="0.2">
      <c r="AA1781" s="114" t="s">
        <v>87</v>
      </c>
      <c r="AB1781" s="40">
        <f>_xll.qlInterestRateIndexFixingDate($X$21,AC1781)</f>
        <v>51874</v>
      </c>
      <c r="AC1781" s="40">
        <f>_xll.qlCalendarAdvance(calendar,$AC1780,AA1781,,,trigger)</f>
        <v>51876</v>
      </c>
      <c r="AD1781" s="40">
        <f>_xll.qlInterestRateIndexMaturity($X$21,AC1781,)</f>
        <v>52057</v>
      </c>
      <c r="AE1781" s="43" t="e">
        <f>_xll.qlTenorBasisValue(TenorBasis6M,AC1781,_xll.ohTrigger(trigger,$X$36))</f>
        <v>#NUM!</v>
      </c>
      <c r="AF1781" s="82">
        <f t="shared" si="68"/>
        <v>1.5232318018287359E-2</v>
      </c>
      <c r="AG1781" s="82">
        <f>_xll.qlIndexFixing($X$21,$AB1781,TRUE,_xll.ohTrigger(trigger))</f>
        <v>1.5232318018287359E-2</v>
      </c>
      <c r="AH1781" s="43" t="e">
        <f>_xll.qlIndexFixing($X$6,$AB1781,TRUE,trigger)</f>
        <v>#NUM!</v>
      </c>
      <c r="AI1781" s="45" t="e">
        <f t="shared" si="69"/>
        <v>#NUM!</v>
      </c>
    </row>
    <row r="1782" spans="27:35" x14ac:dyDescent="0.2">
      <c r="AA1782" s="114" t="s">
        <v>87</v>
      </c>
      <c r="AB1782" s="40">
        <f>_xll.qlInterestRateIndexFixingDate($X$21,AC1782)</f>
        <v>51881</v>
      </c>
      <c r="AC1782" s="40">
        <f>_xll.qlCalendarAdvance(calendar,$AC1781,AA1782,,,trigger)</f>
        <v>51883</v>
      </c>
      <c r="AD1782" s="40">
        <f>_xll.qlInterestRateIndexMaturity($X$21,AC1782,)</f>
        <v>52064</v>
      </c>
      <c r="AE1782" s="43" t="e">
        <f>_xll.qlTenorBasisValue(TenorBasis6M,AC1782,_xll.ohTrigger(trigger,$X$36))</f>
        <v>#NUM!</v>
      </c>
      <c r="AF1782" s="82">
        <f t="shared" si="68"/>
        <v>1.5230397654489214E-2</v>
      </c>
      <c r="AG1782" s="82">
        <f>_xll.qlIndexFixing($X$21,$AB1782,TRUE,_xll.ohTrigger(trigger))</f>
        <v>1.5230397654489214E-2</v>
      </c>
      <c r="AH1782" s="43" t="e">
        <f>_xll.qlIndexFixing($X$6,$AB1782,TRUE,trigger)</f>
        <v>#NUM!</v>
      </c>
      <c r="AI1782" s="45" t="e">
        <f t="shared" si="69"/>
        <v>#NUM!</v>
      </c>
    </row>
    <row r="1783" spans="27:35" x14ac:dyDescent="0.2">
      <c r="AA1783" s="114" t="s">
        <v>87</v>
      </c>
      <c r="AB1783" s="40">
        <f>_xll.qlInterestRateIndexFixingDate($X$21,AC1783)</f>
        <v>51888</v>
      </c>
      <c r="AC1783" s="40">
        <f>_xll.qlCalendarAdvance(calendar,$AC1782,AA1783,,,trigger)</f>
        <v>51890</v>
      </c>
      <c r="AD1783" s="40">
        <f>_xll.qlInterestRateIndexMaturity($X$21,AC1783,)</f>
        <v>52071</v>
      </c>
      <c r="AE1783" s="43" t="e">
        <f>_xll.qlTenorBasisValue(TenorBasis6M,AC1783,_xll.ohTrigger(trigger,$X$36))</f>
        <v>#NUM!</v>
      </c>
      <c r="AF1783" s="82">
        <f t="shared" si="68"/>
        <v>1.5228505503718563E-2</v>
      </c>
      <c r="AG1783" s="82">
        <f>_xll.qlIndexFixing($X$21,$AB1783,TRUE,_xll.ohTrigger(trigger))</f>
        <v>1.5228505503718563E-2</v>
      </c>
      <c r="AH1783" s="43" t="e">
        <f>_xll.qlIndexFixing($X$6,$AB1783,TRUE,trigger)</f>
        <v>#NUM!</v>
      </c>
      <c r="AI1783" s="45" t="e">
        <f t="shared" si="69"/>
        <v>#NUM!</v>
      </c>
    </row>
    <row r="1784" spans="27:35" x14ac:dyDescent="0.2">
      <c r="AA1784" s="114" t="s">
        <v>87</v>
      </c>
      <c r="AB1784" s="40">
        <f>_xll.qlInterestRateIndexFixingDate($X$21,AC1784)</f>
        <v>51895</v>
      </c>
      <c r="AC1784" s="40">
        <f>_xll.qlCalendarAdvance(calendar,$AC1783,AA1784,,,trigger)</f>
        <v>51897</v>
      </c>
      <c r="AD1784" s="40">
        <f>_xll.qlInterestRateIndexMaturity($X$21,AC1784,)</f>
        <v>52078</v>
      </c>
      <c r="AE1784" s="43" t="e">
        <f>_xll.qlTenorBasisValue(TenorBasis6M,AC1784,_xll.ohTrigger(trigger,$X$36))</f>
        <v>#NUM!</v>
      </c>
      <c r="AF1784" s="82">
        <f t="shared" si="68"/>
        <v>1.5226641565896794E-2</v>
      </c>
      <c r="AG1784" s="82">
        <f>_xll.qlIndexFixing($X$21,$AB1784,TRUE,_xll.ohTrigger(trigger))</f>
        <v>1.5226641565896794E-2</v>
      </c>
      <c r="AH1784" s="43" t="e">
        <f>_xll.qlIndexFixing($X$6,$AB1784,TRUE,trigger)</f>
        <v>#NUM!</v>
      </c>
      <c r="AI1784" s="45" t="e">
        <f t="shared" si="69"/>
        <v>#NUM!</v>
      </c>
    </row>
    <row r="1785" spans="27:35" x14ac:dyDescent="0.2">
      <c r="AA1785" s="114" t="s">
        <v>87</v>
      </c>
      <c r="AB1785" s="40">
        <f>_xll.qlInterestRateIndexFixingDate($X$21,AC1785)</f>
        <v>51902</v>
      </c>
      <c r="AC1785" s="40">
        <f>_xll.qlCalendarAdvance(calendar,$AC1784,AA1785,,,trigger)</f>
        <v>51904</v>
      </c>
      <c r="AD1785" s="40">
        <f>_xll.qlInterestRateIndexMaturity($X$21,AC1785,)</f>
        <v>52085</v>
      </c>
      <c r="AE1785" s="43" t="e">
        <f>_xll.qlTenorBasisValue(TenorBasis6M,AC1785,_xll.ohTrigger(trigger,$X$36))</f>
        <v>#NUM!</v>
      </c>
      <c r="AF1785" s="82">
        <f t="shared" si="68"/>
        <v>1.5224805840944414E-2</v>
      </c>
      <c r="AG1785" s="82">
        <f>_xll.qlIndexFixing($X$21,$AB1785,TRUE,_xll.ohTrigger(trigger))</f>
        <v>1.5224805840944414E-2</v>
      </c>
      <c r="AH1785" s="43" t="e">
        <f>_xll.qlIndexFixing($X$6,$AB1785,TRUE,trigger)</f>
        <v>#NUM!</v>
      </c>
      <c r="AI1785" s="45" t="e">
        <f t="shared" si="69"/>
        <v>#NUM!</v>
      </c>
    </row>
    <row r="1786" spans="27:35" x14ac:dyDescent="0.2">
      <c r="AA1786" s="114" t="s">
        <v>87</v>
      </c>
      <c r="AB1786" s="40">
        <f>_xll.qlInterestRateIndexFixingDate($X$21,AC1786)</f>
        <v>51909</v>
      </c>
      <c r="AC1786" s="40">
        <f>_xll.qlCalendarAdvance(calendar,$AC1785,AA1786,,,trigger)</f>
        <v>51911</v>
      </c>
      <c r="AD1786" s="40">
        <f>_xll.qlInterestRateIndexMaturity($X$21,AC1786,)</f>
        <v>52092</v>
      </c>
      <c r="AE1786" s="43" t="e">
        <f>_xll.qlTenorBasisValue(TenorBasis6M,AC1786,_xll.ohTrigger(trigger,$X$36))</f>
        <v>#NUM!</v>
      </c>
      <c r="AF1786" s="82">
        <f t="shared" si="68"/>
        <v>1.5222998328783696E-2</v>
      </c>
      <c r="AG1786" s="82">
        <f>_xll.qlIndexFixing($X$21,$AB1786,TRUE,_xll.ohTrigger(trigger))</f>
        <v>1.5222998328783696E-2</v>
      </c>
      <c r="AH1786" s="43" t="e">
        <f>_xll.qlIndexFixing($X$6,$AB1786,TRUE,trigger)</f>
        <v>#NUM!</v>
      </c>
      <c r="AI1786" s="45" t="e">
        <f t="shared" si="69"/>
        <v>#NUM!</v>
      </c>
    </row>
    <row r="1787" spans="27:35" x14ac:dyDescent="0.2">
      <c r="AA1787" s="114" t="s">
        <v>87</v>
      </c>
      <c r="AB1787" s="40">
        <f>_xll.qlInterestRateIndexFixingDate($X$21,AC1787)</f>
        <v>51916</v>
      </c>
      <c r="AC1787" s="40">
        <f>_xll.qlCalendarAdvance(calendar,$AC1786,AA1787,,,trigger)</f>
        <v>51918</v>
      </c>
      <c r="AD1787" s="40">
        <f>_xll.qlInterestRateIndexMaturity($X$21,AC1787,)</f>
        <v>52099</v>
      </c>
      <c r="AE1787" s="43" t="e">
        <f>_xll.qlTenorBasisValue(TenorBasis6M,AC1787,_xll.ohTrigger(trigger,$X$36))</f>
        <v>#NUM!</v>
      </c>
      <c r="AF1787" s="82">
        <f t="shared" si="68"/>
        <v>1.5221219029337794E-2</v>
      </c>
      <c r="AG1787" s="82">
        <f>_xll.qlIndexFixing($X$21,$AB1787,TRUE,_xll.ohTrigger(trigger))</f>
        <v>1.5221219029337794E-2</v>
      </c>
      <c r="AH1787" s="43" t="e">
        <f>_xll.qlIndexFixing($X$6,$AB1787,TRUE,trigger)</f>
        <v>#NUM!</v>
      </c>
      <c r="AI1787" s="45" t="e">
        <f t="shared" si="69"/>
        <v>#NUM!</v>
      </c>
    </row>
    <row r="1788" spans="27:35" x14ac:dyDescent="0.2">
      <c r="AA1788" s="114" t="s">
        <v>87</v>
      </c>
      <c r="AB1788" s="40">
        <f>_xll.qlInterestRateIndexFixingDate($X$21,AC1788)</f>
        <v>51923</v>
      </c>
      <c r="AC1788" s="40">
        <f>_xll.qlCalendarAdvance(calendar,$AC1787,AA1788,,,trigger)</f>
        <v>51925</v>
      </c>
      <c r="AD1788" s="40">
        <f>_xll.qlInterestRateIndexMaturity($X$21,AC1788,)</f>
        <v>52107</v>
      </c>
      <c r="AE1788" s="43" t="e">
        <f>_xll.qlTenorBasisValue(TenorBasis6M,AC1788,_xll.ohTrigger(trigger,$X$36))</f>
        <v>#NUM!</v>
      </c>
      <c r="AF1788" s="82">
        <f t="shared" si="68"/>
        <v>1.521967354606597E-2</v>
      </c>
      <c r="AG1788" s="82">
        <f>_xll.qlIndexFixing($X$21,$AB1788,TRUE,_xll.ohTrigger(trigger))</f>
        <v>1.521967354606597E-2</v>
      </c>
      <c r="AH1788" s="43" t="e">
        <f>_xll.qlIndexFixing($X$6,$AB1788,TRUE,trigger)</f>
        <v>#NUM!</v>
      </c>
      <c r="AI1788" s="45" t="e">
        <f t="shared" si="69"/>
        <v>#NUM!</v>
      </c>
    </row>
    <row r="1789" spans="27:35" x14ac:dyDescent="0.2">
      <c r="AA1789" s="114" t="s">
        <v>87</v>
      </c>
      <c r="AB1789" s="40">
        <f>_xll.qlInterestRateIndexFixingDate($X$21,AC1789)</f>
        <v>51930</v>
      </c>
      <c r="AC1789" s="40">
        <f>_xll.qlCalendarAdvance(calendar,$AC1788,AA1789,,,trigger)</f>
        <v>51932</v>
      </c>
      <c r="AD1789" s="40">
        <f>_xll.qlInterestRateIndexMaturity($X$21,AC1789,)</f>
        <v>52117</v>
      </c>
      <c r="AE1789" s="43" t="e">
        <f>_xll.qlTenorBasisValue(TenorBasis6M,AC1789,_xll.ohTrigger(trigger,$X$36))</f>
        <v>#NUM!</v>
      </c>
      <c r="AF1789" s="82">
        <f t="shared" si="68"/>
        <v>1.5218576401767088E-2</v>
      </c>
      <c r="AG1789" s="82">
        <f>_xll.qlIndexFixing($X$21,$AB1789,TRUE,_xll.ohTrigger(trigger))</f>
        <v>1.5218576401767088E-2</v>
      </c>
      <c r="AH1789" s="43" t="e">
        <f>_xll.qlIndexFixing($X$6,$AB1789,TRUE,trigger)</f>
        <v>#NUM!</v>
      </c>
      <c r="AI1789" s="45" t="e">
        <f t="shared" si="69"/>
        <v>#NUM!</v>
      </c>
    </row>
    <row r="1790" spans="27:35" x14ac:dyDescent="0.2">
      <c r="AA1790" s="114" t="s">
        <v>87</v>
      </c>
      <c r="AB1790" s="40">
        <f>_xll.qlInterestRateIndexFixingDate($X$21,AC1790)</f>
        <v>51937</v>
      </c>
      <c r="AC1790" s="40">
        <f>_xll.qlCalendarAdvance(calendar,$AC1789,AA1790,,,trigger)</f>
        <v>51939</v>
      </c>
      <c r="AD1790" s="40">
        <f>_xll.qlInterestRateIndexMaturity($X$21,AC1790,)</f>
        <v>52124</v>
      </c>
      <c r="AE1790" s="43" t="e">
        <f>_xll.qlTenorBasisValue(TenorBasis6M,AC1790,_xll.ohTrigger(trigger,$X$36))</f>
        <v>#NUM!</v>
      </c>
      <c r="AF1790" s="82">
        <f t="shared" si="68"/>
        <v>1.5216889516597592E-2</v>
      </c>
      <c r="AG1790" s="82">
        <f>_xll.qlIndexFixing($X$21,$AB1790,TRUE,_xll.ohTrigger(trigger))</f>
        <v>1.5216889516597592E-2</v>
      </c>
      <c r="AH1790" s="43" t="e">
        <f>_xll.qlIndexFixing($X$6,$AB1790,TRUE,trigger)</f>
        <v>#NUM!</v>
      </c>
      <c r="AI1790" s="45" t="e">
        <f t="shared" si="69"/>
        <v>#NUM!</v>
      </c>
    </row>
    <row r="1791" spans="27:35" x14ac:dyDescent="0.2">
      <c r="AA1791" s="114" t="s">
        <v>87</v>
      </c>
      <c r="AB1791" s="40">
        <f>_xll.qlInterestRateIndexFixingDate($X$21,AC1791)</f>
        <v>51944</v>
      </c>
      <c r="AC1791" s="40">
        <f>_xll.qlCalendarAdvance(calendar,$AC1790,AA1791,,,trigger)</f>
        <v>51946</v>
      </c>
      <c r="AD1791" s="40">
        <f>_xll.qlInterestRateIndexMaturity($X$21,AC1791,)</f>
        <v>52131</v>
      </c>
      <c r="AE1791" s="43" t="e">
        <f>_xll.qlTenorBasisValue(TenorBasis6M,AC1791,_xll.ohTrigger(trigger,$X$36))</f>
        <v>#NUM!</v>
      </c>
      <c r="AF1791" s="82">
        <f t="shared" si="68"/>
        <v>1.5215230848612794E-2</v>
      </c>
      <c r="AG1791" s="82">
        <f>_xll.qlIndexFixing($X$21,$AB1791,TRUE,_xll.ohTrigger(trigger))</f>
        <v>1.5215230848612794E-2</v>
      </c>
      <c r="AH1791" s="43" t="e">
        <f>_xll.qlIndexFixing($X$6,$AB1791,TRUE,trigger)</f>
        <v>#NUM!</v>
      </c>
      <c r="AI1791" s="45" t="e">
        <f t="shared" si="69"/>
        <v>#NUM!</v>
      </c>
    </row>
    <row r="1792" spans="27:35" x14ac:dyDescent="0.2">
      <c r="AA1792" s="114" t="s">
        <v>87</v>
      </c>
      <c r="AB1792" s="40">
        <f>_xll.qlInterestRateIndexFixingDate($X$21,AC1792)</f>
        <v>51951</v>
      </c>
      <c r="AC1792" s="40">
        <f>_xll.qlCalendarAdvance(calendar,$AC1791,AA1792,,,trigger)</f>
        <v>51953</v>
      </c>
      <c r="AD1792" s="40">
        <f>_xll.qlInterestRateIndexMaturity($X$21,AC1792,)</f>
        <v>52138</v>
      </c>
      <c r="AE1792" s="43" t="e">
        <f>_xll.qlTenorBasisValue(TenorBasis6M,AC1792,_xll.ohTrigger(trigger,$X$36))</f>
        <v>#NUM!</v>
      </c>
      <c r="AF1792" s="82">
        <f t="shared" si="68"/>
        <v>1.521360039774183E-2</v>
      </c>
      <c r="AG1792" s="82">
        <f>_xll.qlIndexFixing($X$21,$AB1792,TRUE,_xll.ohTrigger(trigger))</f>
        <v>1.521360039774183E-2</v>
      </c>
      <c r="AH1792" s="43" t="e">
        <f>_xll.qlIndexFixing($X$6,$AB1792,TRUE,trigger)</f>
        <v>#NUM!</v>
      </c>
      <c r="AI1792" s="45" t="e">
        <f t="shared" si="69"/>
        <v>#NUM!</v>
      </c>
    </row>
    <row r="1793" spans="27:35" x14ac:dyDescent="0.2">
      <c r="AA1793" s="114" t="s">
        <v>87</v>
      </c>
      <c r="AB1793" s="40">
        <f>_xll.qlInterestRateIndexFixingDate($X$21,AC1793)</f>
        <v>51958</v>
      </c>
      <c r="AC1793" s="40">
        <f>_xll.qlCalendarAdvance(calendar,$AC1792,AA1793,,,trigger)</f>
        <v>51964</v>
      </c>
      <c r="AD1793" s="40">
        <f>_xll.qlInterestRateIndexMaturity($X$21,AC1793,)</f>
        <v>52147</v>
      </c>
      <c r="AE1793" s="43" t="e">
        <f>_xll.qlTenorBasisValue(TenorBasis6M,AC1793,_xll.ohTrigger(trigger,$X$36))</f>
        <v>#NUM!</v>
      </c>
      <c r="AF1793" s="82">
        <f t="shared" si="68"/>
        <v>1.5210661424985675E-2</v>
      </c>
      <c r="AG1793" s="82">
        <f>_xll.qlIndexFixing($X$21,$AB1793,TRUE,_xll.ohTrigger(trigger))</f>
        <v>1.5210661424985675E-2</v>
      </c>
      <c r="AH1793" s="43" t="e">
        <f>_xll.qlIndexFixing($X$6,$AB1793,TRUE,trigger)</f>
        <v>#NUM!</v>
      </c>
      <c r="AI1793" s="45" t="e">
        <f t="shared" si="69"/>
        <v>#NUM!</v>
      </c>
    </row>
    <row r="1794" spans="27:35" x14ac:dyDescent="0.2">
      <c r="AA1794" s="114" t="s">
        <v>87</v>
      </c>
      <c r="AB1794" s="40">
        <f>_xll.qlInterestRateIndexFixingDate($X$21,AC1794)</f>
        <v>51967</v>
      </c>
      <c r="AC1794" s="40">
        <f>_xll.qlCalendarAdvance(calendar,$AC1793,AA1794,,,trigger)</f>
        <v>51971</v>
      </c>
      <c r="AD1794" s="40">
        <f>_xll.qlInterestRateIndexMaturity($X$21,AC1794,)</f>
        <v>52154</v>
      </c>
      <c r="AE1794" s="43" t="e">
        <f>_xll.qlTenorBasisValue(TenorBasis6M,AC1794,_xll.ohTrigger(trigger,$X$36))</f>
        <v>#NUM!</v>
      </c>
      <c r="AF1794" s="82">
        <f t="shared" si="68"/>
        <v>1.5209099632582294E-2</v>
      </c>
      <c r="AG1794" s="82">
        <f>_xll.qlIndexFixing($X$21,$AB1794,TRUE,_xll.ohTrigger(trigger))</f>
        <v>1.5209099632582294E-2</v>
      </c>
      <c r="AH1794" s="43" t="e">
        <f>_xll.qlIndexFixing($X$6,$AB1794,TRUE,trigger)</f>
        <v>#NUM!</v>
      </c>
      <c r="AI1794" s="45" t="e">
        <f t="shared" si="69"/>
        <v>#NUM!</v>
      </c>
    </row>
    <row r="1795" spans="27:35" x14ac:dyDescent="0.2">
      <c r="AA1795" s="114" t="s">
        <v>87</v>
      </c>
      <c r="AB1795" s="40">
        <f>_xll.qlInterestRateIndexFixingDate($X$21,AC1795)</f>
        <v>51974</v>
      </c>
      <c r="AC1795" s="40">
        <f>_xll.qlCalendarAdvance(calendar,$AC1794,AA1795,,,trigger)</f>
        <v>51978</v>
      </c>
      <c r="AD1795" s="40">
        <f>_xll.qlInterestRateIndexMaturity($X$21,AC1795,)</f>
        <v>52161</v>
      </c>
      <c r="AE1795" s="43" t="e">
        <f>_xll.qlTenorBasisValue(TenorBasis6M,AC1795,_xll.ohTrigger(trigger,$X$36))</f>
        <v>#NUM!</v>
      </c>
      <c r="AF1795" s="82">
        <f t="shared" si="68"/>
        <v>1.5207566054668891E-2</v>
      </c>
      <c r="AG1795" s="82">
        <f>_xll.qlIndexFixing($X$21,$AB1795,TRUE,_xll.ohTrigger(trigger))</f>
        <v>1.5207566054668891E-2</v>
      </c>
      <c r="AH1795" s="43" t="e">
        <f>_xll.qlIndexFixing($X$6,$AB1795,TRUE,trigger)</f>
        <v>#NUM!</v>
      </c>
      <c r="AI1795" s="45" t="e">
        <f t="shared" si="69"/>
        <v>#NUM!</v>
      </c>
    </row>
    <row r="1796" spans="27:35" x14ac:dyDescent="0.2">
      <c r="AA1796" s="114" t="s">
        <v>87</v>
      </c>
      <c r="AB1796" s="40">
        <f>_xll.qlInterestRateIndexFixingDate($X$21,AC1796)</f>
        <v>51981</v>
      </c>
      <c r="AC1796" s="40">
        <f>_xll.qlCalendarAdvance(calendar,$AC1795,AA1796,,,trigger)</f>
        <v>51985</v>
      </c>
      <c r="AD1796" s="40">
        <f>_xll.qlInterestRateIndexMaturity($X$21,AC1796,)</f>
        <v>52168</v>
      </c>
      <c r="AE1796" s="43" t="e">
        <f>_xll.qlTenorBasisValue(TenorBasis6M,AC1796,_xll.ohTrigger(trigger,$X$36))</f>
        <v>#NUM!</v>
      </c>
      <c r="AF1796" s="82">
        <f t="shared" ref="AF1796:AF1859" si="70">AG1796</f>
        <v>1.5206060691178198E-2</v>
      </c>
      <c r="AG1796" s="82">
        <f>_xll.qlIndexFixing($X$21,$AB1796,TRUE,_xll.ohTrigger(trigger))</f>
        <v>1.5206060691178198E-2</v>
      </c>
      <c r="AH1796" s="43" t="e">
        <f>_xll.qlIndexFixing($X$6,$AB1796,TRUE,trigger)</f>
        <v>#NUM!</v>
      </c>
      <c r="AI1796" s="45" t="e">
        <f t="shared" si="69"/>
        <v>#NUM!</v>
      </c>
    </row>
    <row r="1797" spans="27:35" x14ac:dyDescent="0.2">
      <c r="AA1797" s="114" t="s">
        <v>87</v>
      </c>
      <c r="AB1797" s="40">
        <f>_xll.qlInterestRateIndexFixingDate($X$21,AC1797)</f>
        <v>51988</v>
      </c>
      <c r="AC1797" s="40">
        <f>_xll.qlCalendarAdvance(calendar,$AC1796,AA1797,,,trigger)</f>
        <v>51992</v>
      </c>
      <c r="AD1797" s="40">
        <f>_xll.qlInterestRateIndexMaturity($X$21,AC1797,)</f>
        <v>52176</v>
      </c>
      <c r="AE1797" s="43" t="e">
        <f>_xll.qlTenorBasisValue(TenorBasis6M,AC1797,_xll.ohTrigger(trigger,$X$36))</f>
        <v>#NUM!</v>
      </c>
      <c r="AF1797" s="82">
        <f t="shared" si="70"/>
        <v>1.5204808174541218E-2</v>
      </c>
      <c r="AG1797" s="82">
        <f>_xll.qlIndexFixing($X$21,$AB1797,TRUE,_xll.ohTrigger(trigger))</f>
        <v>1.5204808174541218E-2</v>
      </c>
      <c r="AH1797" s="43" t="e">
        <f>_xll.qlIndexFixing($X$6,$AB1797,TRUE,trigger)</f>
        <v>#NUM!</v>
      </c>
      <c r="AI1797" s="45" t="e">
        <f t="shared" si="69"/>
        <v>#NUM!</v>
      </c>
    </row>
    <row r="1798" spans="27:35" x14ac:dyDescent="0.2">
      <c r="AA1798" s="114" t="s">
        <v>87</v>
      </c>
      <c r="AB1798" s="40">
        <f>_xll.qlInterestRateIndexFixingDate($X$21,AC1798)</f>
        <v>51995</v>
      </c>
      <c r="AC1798" s="40">
        <f>_xll.qlCalendarAdvance(calendar,$AC1797,AA1798,,,trigger)</f>
        <v>51999</v>
      </c>
      <c r="AD1798" s="40">
        <f>_xll.qlInterestRateIndexMaturity($X$21,AC1798,)</f>
        <v>52183</v>
      </c>
      <c r="AE1798" s="43" t="e">
        <f>_xll.qlTenorBasisValue(TenorBasis6M,AC1798,_xll.ohTrigger(trigger,$X$36))</f>
        <v>#NUM!</v>
      </c>
      <c r="AF1798" s="82">
        <f t="shared" si="70"/>
        <v>1.5203361194131378E-2</v>
      </c>
      <c r="AG1798" s="82">
        <f>_xll.qlIndexFixing($X$21,$AB1798,TRUE,_xll.ohTrigger(trigger))</f>
        <v>1.5203361194131378E-2</v>
      </c>
      <c r="AH1798" s="43" t="e">
        <f>_xll.qlIndexFixing($X$6,$AB1798,TRUE,trigger)</f>
        <v>#NUM!</v>
      </c>
      <c r="AI1798" s="45" t="e">
        <f t="shared" si="69"/>
        <v>#NUM!</v>
      </c>
    </row>
    <row r="1799" spans="27:35" x14ac:dyDescent="0.2">
      <c r="AA1799" s="114" t="s">
        <v>87</v>
      </c>
      <c r="AB1799" s="40">
        <f>_xll.qlInterestRateIndexFixingDate($X$21,AC1799)</f>
        <v>52002</v>
      </c>
      <c r="AC1799" s="40">
        <f>_xll.qlCalendarAdvance(calendar,$AC1798,AA1799,,,trigger)</f>
        <v>52006</v>
      </c>
      <c r="AD1799" s="40">
        <f>_xll.qlInterestRateIndexMaturity($X$21,AC1799,)</f>
        <v>52190</v>
      </c>
      <c r="AE1799" s="43" t="e">
        <f>_xll.qlTenorBasisValue(TenorBasis6M,AC1799,_xll.ohTrigger(trigger,$X$36))</f>
        <v>#NUM!</v>
      </c>
      <c r="AF1799" s="82">
        <f t="shared" si="70"/>
        <v>1.5201942429143278E-2</v>
      </c>
      <c r="AG1799" s="82">
        <f>_xll.qlIndexFixing($X$21,$AB1799,TRUE,_xll.ohTrigger(trigger))</f>
        <v>1.5201942429143278E-2</v>
      </c>
      <c r="AH1799" s="43" t="e">
        <f>_xll.qlIndexFixing($X$6,$AB1799,TRUE,trigger)</f>
        <v>#NUM!</v>
      </c>
      <c r="AI1799" s="45" t="e">
        <f t="shared" si="69"/>
        <v>#NUM!</v>
      </c>
    </row>
    <row r="1800" spans="27:35" x14ac:dyDescent="0.2">
      <c r="AA1800" s="114" t="s">
        <v>87</v>
      </c>
      <c r="AB1800" s="40">
        <f>_xll.qlInterestRateIndexFixingDate($X$21,AC1800)</f>
        <v>52009</v>
      </c>
      <c r="AC1800" s="40">
        <f>_xll.qlCalendarAdvance(calendar,$AC1799,AA1800,,,trigger)</f>
        <v>52013</v>
      </c>
      <c r="AD1800" s="40">
        <f>_xll.qlInterestRateIndexMaturity($X$21,AC1800,)</f>
        <v>52197</v>
      </c>
      <c r="AE1800" s="43" t="e">
        <f>_xll.qlTenorBasisValue(TenorBasis6M,AC1800,_xll.ohTrigger(trigger,$X$36))</f>
        <v>#NUM!</v>
      </c>
      <c r="AF1800" s="82">
        <f t="shared" si="70"/>
        <v>1.5200551879517396E-2</v>
      </c>
      <c r="AG1800" s="82">
        <f>_xll.qlIndexFixing($X$21,$AB1800,TRUE,_xll.ohTrigger(trigger))</f>
        <v>1.5200551879517396E-2</v>
      </c>
      <c r="AH1800" s="43" t="e">
        <f>_xll.qlIndexFixing($X$6,$AB1800,TRUE,trigger)</f>
        <v>#NUM!</v>
      </c>
      <c r="AI1800" s="45" t="e">
        <f t="shared" si="69"/>
        <v>#NUM!</v>
      </c>
    </row>
    <row r="1801" spans="27:35" x14ac:dyDescent="0.2">
      <c r="AA1801" s="114" t="s">
        <v>87</v>
      </c>
      <c r="AB1801" s="40">
        <f>_xll.qlInterestRateIndexFixingDate($X$21,AC1801)</f>
        <v>52016</v>
      </c>
      <c r="AC1801" s="40">
        <f>_xll.qlCalendarAdvance(calendar,$AC1800,AA1801,,,trigger)</f>
        <v>52020</v>
      </c>
      <c r="AD1801" s="40">
        <f>_xll.qlInterestRateIndexMaturity($X$21,AC1801,)</f>
        <v>52203</v>
      </c>
      <c r="AE1801" s="43" t="e">
        <f>_xll.qlTenorBasisValue(TenorBasis6M,AC1801,_xll.ohTrigger(trigger,$X$36))</f>
        <v>#NUM!</v>
      </c>
      <c r="AF1801" s="82">
        <f t="shared" si="70"/>
        <v>1.5198957087871745E-2</v>
      </c>
      <c r="AG1801" s="82">
        <f>_xll.qlIndexFixing($X$21,$AB1801,TRUE,_xll.ohTrigger(trigger))</f>
        <v>1.5198957087871745E-2</v>
      </c>
      <c r="AH1801" s="43" t="e">
        <f>_xll.qlIndexFixing($X$6,$AB1801,TRUE,trigger)</f>
        <v>#NUM!</v>
      </c>
      <c r="AI1801" s="45" t="e">
        <f t="shared" si="69"/>
        <v>#NUM!</v>
      </c>
    </row>
    <row r="1802" spans="27:35" x14ac:dyDescent="0.2">
      <c r="AA1802" s="114" t="s">
        <v>87</v>
      </c>
      <c r="AB1802" s="40">
        <f>_xll.qlInterestRateIndexFixingDate($X$21,AC1802)</f>
        <v>52023</v>
      </c>
      <c r="AC1802" s="40">
        <f>_xll.qlCalendarAdvance(calendar,$AC1801,AA1802,,,trigger)</f>
        <v>52027</v>
      </c>
      <c r="AD1802" s="40">
        <f>_xll.qlInterestRateIndexMaturity($X$21,AC1802,)</f>
        <v>52210</v>
      </c>
      <c r="AE1802" s="43" t="e">
        <f>_xll.qlTenorBasisValue(TenorBasis6M,AC1802,_xll.ohTrigger(trigger,$X$36))</f>
        <v>#NUM!</v>
      </c>
      <c r="AF1802" s="82">
        <f t="shared" si="70"/>
        <v>1.5197621009615626E-2</v>
      </c>
      <c r="AG1802" s="82">
        <f>_xll.qlIndexFixing($X$21,$AB1802,TRUE,_xll.ohTrigger(trigger))</f>
        <v>1.5197621009615626E-2</v>
      </c>
      <c r="AH1802" s="43" t="e">
        <f>_xll.qlIndexFixing($X$6,$AB1802,TRUE,trigger)</f>
        <v>#NUM!</v>
      </c>
      <c r="AI1802" s="45" t="e">
        <f t="shared" si="69"/>
        <v>#NUM!</v>
      </c>
    </row>
    <row r="1803" spans="27:35" x14ac:dyDescent="0.2">
      <c r="AA1803" s="114" t="s">
        <v>87</v>
      </c>
      <c r="AB1803" s="40">
        <f>_xll.qlInterestRateIndexFixingDate($X$21,AC1803)</f>
        <v>52030</v>
      </c>
      <c r="AC1803" s="40">
        <f>_xll.qlCalendarAdvance(calendar,$AC1802,AA1803,,,trigger)</f>
        <v>52034</v>
      </c>
      <c r="AD1803" s="40">
        <f>_xll.qlInterestRateIndexMaturity($X$21,AC1803,)</f>
        <v>52217</v>
      </c>
      <c r="AE1803" s="43" t="e">
        <f>_xll.qlTenorBasisValue(TenorBasis6M,AC1803,_xll.ohTrigger(trigger,$X$36))</f>
        <v>#NUM!</v>
      </c>
      <c r="AF1803" s="82">
        <f t="shared" si="70"/>
        <v>1.519631314535764E-2</v>
      </c>
      <c r="AG1803" s="82">
        <f>_xll.qlIndexFixing($X$21,$AB1803,TRUE,_xll.ohTrigger(trigger))</f>
        <v>1.519631314535764E-2</v>
      </c>
      <c r="AH1803" s="43" t="e">
        <f>_xll.qlIndexFixing($X$6,$AB1803,TRUE,trigger)</f>
        <v>#NUM!</v>
      </c>
      <c r="AI1803" s="45" t="e">
        <f t="shared" si="69"/>
        <v>#NUM!</v>
      </c>
    </row>
    <row r="1804" spans="27:35" x14ac:dyDescent="0.2">
      <c r="AA1804" s="114" t="s">
        <v>87</v>
      </c>
      <c r="AB1804" s="40">
        <f>_xll.qlInterestRateIndexFixingDate($X$21,AC1804)</f>
        <v>52037</v>
      </c>
      <c r="AC1804" s="40">
        <f>_xll.qlCalendarAdvance(calendar,$AC1803,AA1804,,,trigger)</f>
        <v>52041</v>
      </c>
      <c r="AD1804" s="40">
        <f>_xll.qlInterestRateIndexMaturity($X$21,AC1804,)</f>
        <v>52224</v>
      </c>
      <c r="AE1804" s="43" t="e">
        <f>_xll.qlTenorBasisValue(TenorBasis6M,AC1804,_xll.ohTrigger(trigger,$X$36))</f>
        <v>#NUM!</v>
      </c>
      <c r="AF1804" s="82">
        <f t="shared" si="70"/>
        <v>1.5195033495043185E-2</v>
      </c>
      <c r="AG1804" s="82">
        <f>_xll.qlIndexFixing($X$21,$AB1804,TRUE,_xll.ohTrigger(trigger))</f>
        <v>1.5195033495043185E-2</v>
      </c>
      <c r="AH1804" s="43" t="e">
        <f>_xll.qlIndexFixing($X$6,$AB1804,TRUE,trigger)</f>
        <v>#NUM!</v>
      </c>
      <c r="AI1804" s="45" t="e">
        <f t="shared" si="69"/>
        <v>#NUM!</v>
      </c>
    </row>
    <row r="1805" spans="27:35" x14ac:dyDescent="0.2">
      <c r="AA1805" s="114" t="s">
        <v>87</v>
      </c>
      <c r="AB1805" s="40">
        <f>_xll.qlInterestRateIndexFixingDate($X$21,AC1805)</f>
        <v>52044</v>
      </c>
      <c r="AC1805" s="40">
        <f>_xll.qlCalendarAdvance(calendar,$AC1804,AA1805,,,trigger)</f>
        <v>52048</v>
      </c>
      <c r="AD1805" s="40">
        <f>_xll.qlInterestRateIndexMaturity($X$21,AC1805,)</f>
        <v>52233</v>
      </c>
      <c r="AE1805" s="43" t="e">
        <f>_xll.qlTenorBasisValue(TenorBasis6M,AC1805,_xll.ohTrigger(trigger,$X$36))</f>
        <v>#NUM!</v>
      </c>
      <c r="AF1805" s="82">
        <f t="shared" si="70"/>
        <v>1.5194262855148036E-2</v>
      </c>
      <c r="AG1805" s="82">
        <f>_xll.qlIndexFixing($X$21,$AB1805,TRUE,_xll.ohTrigger(trigger))</f>
        <v>1.5194262855148036E-2</v>
      </c>
      <c r="AH1805" s="43" t="e">
        <f>_xll.qlIndexFixing($X$6,$AB1805,TRUE,trigger)</f>
        <v>#NUM!</v>
      </c>
      <c r="AI1805" s="45" t="e">
        <f t="shared" si="69"/>
        <v>#NUM!</v>
      </c>
    </row>
    <row r="1806" spans="27:35" x14ac:dyDescent="0.2">
      <c r="AA1806" s="114" t="s">
        <v>87</v>
      </c>
      <c r="AB1806" s="40">
        <f>_xll.qlInterestRateIndexFixingDate($X$21,AC1806)</f>
        <v>52051</v>
      </c>
      <c r="AC1806" s="40">
        <f>_xll.qlCalendarAdvance(calendar,$AC1805,AA1806,,,trigger)</f>
        <v>52055</v>
      </c>
      <c r="AD1806" s="40">
        <f>_xll.qlInterestRateIndexMaturity($X$21,AC1806,)</f>
        <v>52239</v>
      </c>
      <c r="AE1806" s="43" t="e">
        <f>_xll.qlTenorBasisValue(TenorBasis6M,AC1806,_xll.ohTrigger(trigger,$X$36))</f>
        <v>#NUM!</v>
      </c>
      <c r="AF1806" s="82">
        <f t="shared" si="70"/>
        <v>1.5192801101101357E-2</v>
      </c>
      <c r="AG1806" s="82">
        <f>_xll.qlIndexFixing($X$21,$AB1806,TRUE,_xll.ohTrigger(trigger))</f>
        <v>1.5192801101101357E-2</v>
      </c>
      <c r="AH1806" s="43" t="e">
        <f>_xll.qlIndexFixing($X$6,$AB1806,TRUE,trigger)</f>
        <v>#NUM!</v>
      </c>
      <c r="AI1806" s="45" t="e">
        <f t="shared" si="69"/>
        <v>#NUM!</v>
      </c>
    </row>
    <row r="1807" spans="27:35" x14ac:dyDescent="0.2">
      <c r="AA1807" s="114" t="s">
        <v>87</v>
      </c>
      <c r="AB1807" s="40">
        <f>_xll.qlInterestRateIndexFixingDate($X$21,AC1807)</f>
        <v>52058</v>
      </c>
      <c r="AC1807" s="40">
        <f>_xll.qlCalendarAdvance(calendar,$AC1806,AA1807,,,trigger)</f>
        <v>52062</v>
      </c>
      <c r="AD1807" s="40">
        <f>_xll.qlInterestRateIndexMaturity($X$21,AC1807,)</f>
        <v>52246</v>
      </c>
      <c r="AE1807" s="43" t="e">
        <f>_xll.qlTenorBasisValue(TenorBasis6M,AC1807,_xll.ohTrigger(trigger,$X$36))</f>
        <v>#NUM!</v>
      </c>
      <c r="AF1807" s="82">
        <f t="shared" si="70"/>
        <v>1.5191608057404479E-2</v>
      </c>
      <c r="AG1807" s="82">
        <f>_xll.qlIndexFixing($X$21,$AB1807,TRUE,_xll.ohTrigger(trigger))</f>
        <v>1.5191608057404479E-2</v>
      </c>
      <c r="AH1807" s="43" t="e">
        <f>_xll.qlIndexFixing($X$6,$AB1807,TRUE,trigger)</f>
        <v>#NUM!</v>
      </c>
      <c r="AI1807" s="45" t="e">
        <f t="shared" si="69"/>
        <v>#NUM!</v>
      </c>
    </row>
    <row r="1808" spans="27:35" x14ac:dyDescent="0.2">
      <c r="AA1808" s="114" t="s">
        <v>87</v>
      </c>
      <c r="AB1808" s="40">
        <f>_xll.qlInterestRateIndexFixingDate($X$21,AC1808)</f>
        <v>52065</v>
      </c>
      <c r="AC1808" s="40">
        <f>_xll.qlCalendarAdvance(calendar,$AC1807,AA1808,,,trigger)</f>
        <v>52069</v>
      </c>
      <c r="AD1808" s="40">
        <f>_xll.qlInterestRateIndexMaturity($X$21,AC1808,)</f>
        <v>52253</v>
      </c>
      <c r="AE1808" s="43" t="e">
        <f>_xll.qlTenorBasisValue(TenorBasis6M,AC1808,_xll.ohTrigger(trigger,$X$36))</f>
        <v>#NUM!</v>
      </c>
      <c r="AF1808" s="82">
        <f t="shared" si="70"/>
        <v>1.519044322862583E-2</v>
      </c>
      <c r="AG1808" s="82">
        <f>_xll.qlIndexFixing($X$21,$AB1808,TRUE,_xll.ohTrigger(trigger))</f>
        <v>1.519044322862583E-2</v>
      </c>
      <c r="AH1808" s="43" t="e">
        <f>_xll.qlIndexFixing($X$6,$AB1808,TRUE,trigger)</f>
        <v>#NUM!</v>
      </c>
      <c r="AI1808" s="45" t="e">
        <f t="shared" si="69"/>
        <v>#NUM!</v>
      </c>
    </row>
    <row r="1809" spans="27:35" x14ac:dyDescent="0.2">
      <c r="AA1809" s="114" t="s">
        <v>87</v>
      </c>
      <c r="AB1809" s="40">
        <f>_xll.qlInterestRateIndexFixingDate($X$21,AC1809)</f>
        <v>52072</v>
      </c>
      <c r="AC1809" s="40">
        <f>_xll.qlCalendarAdvance(calendar,$AC1808,AA1809,,,trigger)</f>
        <v>52076</v>
      </c>
      <c r="AD1809" s="40">
        <f>_xll.qlInterestRateIndexMaturity($X$21,AC1809,)</f>
        <v>52260</v>
      </c>
      <c r="AE1809" s="43" t="e">
        <f>_xll.qlTenorBasisValue(TenorBasis6M,AC1809,_xll.ohTrigger(trigger,$X$36))</f>
        <v>#NUM!</v>
      </c>
      <c r="AF1809" s="82">
        <f t="shared" si="70"/>
        <v>1.5189306614715013E-2</v>
      </c>
      <c r="AG1809" s="82">
        <f>_xll.qlIndexFixing($X$21,$AB1809,TRUE,_xll.ohTrigger(trigger))</f>
        <v>1.5189306614715013E-2</v>
      </c>
      <c r="AH1809" s="43" t="e">
        <f>_xll.qlIndexFixing($X$6,$AB1809,TRUE,trigger)</f>
        <v>#NUM!</v>
      </c>
      <c r="AI1809" s="45" t="e">
        <f t="shared" si="69"/>
        <v>#NUM!</v>
      </c>
    </row>
    <row r="1810" spans="27:35" x14ac:dyDescent="0.2">
      <c r="AA1810" s="114" t="s">
        <v>87</v>
      </c>
      <c r="AB1810" s="40">
        <f>_xll.qlInterestRateIndexFixingDate($X$21,AC1810)</f>
        <v>52079</v>
      </c>
      <c r="AC1810" s="40">
        <f>_xll.qlCalendarAdvance(calendar,$AC1809,AA1810,,,trigger)</f>
        <v>52083</v>
      </c>
      <c r="AD1810" s="40">
        <f>_xll.qlInterestRateIndexMaturity($X$21,AC1810,)</f>
        <v>52267</v>
      </c>
      <c r="AE1810" s="43" t="e">
        <f>_xll.qlTenorBasisValue(TenorBasis6M,AC1810,_xll.ohTrigger(trigger,$X$36))</f>
        <v>#NUM!</v>
      </c>
      <c r="AF1810" s="82">
        <f t="shared" si="70"/>
        <v>1.5188198215624242E-2</v>
      </c>
      <c r="AG1810" s="82">
        <f>_xll.qlIndexFixing($X$21,$AB1810,TRUE,_xll.ohTrigger(trigger))</f>
        <v>1.5188198215624242E-2</v>
      </c>
      <c r="AH1810" s="43" t="e">
        <f>_xll.qlIndexFixing($X$6,$AB1810,TRUE,trigger)</f>
        <v>#NUM!</v>
      </c>
      <c r="AI1810" s="45" t="e">
        <f t="shared" si="69"/>
        <v>#NUM!</v>
      </c>
    </row>
    <row r="1811" spans="27:35" x14ac:dyDescent="0.2">
      <c r="AA1811" s="114" t="s">
        <v>87</v>
      </c>
      <c r="AB1811" s="40">
        <f>_xll.qlInterestRateIndexFixingDate($X$21,AC1811)</f>
        <v>52086</v>
      </c>
      <c r="AC1811" s="40">
        <f>_xll.qlCalendarAdvance(calendar,$AC1810,AA1811,,,trigger)</f>
        <v>52090</v>
      </c>
      <c r="AD1811" s="40">
        <f>_xll.qlInterestRateIndexMaturity($X$21,AC1811,)</f>
        <v>52274</v>
      </c>
      <c r="AE1811" s="43" t="e">
        <f>_xll.qlTenorBasisValue(TenorBasis6M,AC1811,_xll.ohTrigger(trigger,$X$36))</f>
        <v>#NUM!</v>
      </c>
      <c r="AF1811" s="82">
        <f t="shared" si="70"/>
        <v>1.5187118031304861E-2</v>
      </c>
      <c r="AG1811" s="82">
        <f>_xll.qlIndexFixing($X$21,$AB1811,TRUE,_xll.ohTrigger(trigger))</f>
        <v>1.5187118031304861E-2</v>
      </c>
      <c r="AH1811" s="43" t="e">
        <f>_xll.qlIndexFixing($X$6,$AB1811,TRUE,trigger)</f>
        <v>#NUM!</v>
      </c>
      <c r="AI1811" s="45" t="e">
        <f t="shared" si="69"/>
        <v>#NUM!</v>
      </c>
    </row>
    <row r="1812" spans="27:35" x14ac:dyDescent="0.2">
      <c r="AA1812" s="114" t="s">
        <v>87</v>
      </c>
      <c r="AB1812" s="40">
        <f>_xll.qlInterestRateIndexFixingDate($X$21,AC1812)</f>
        <v>52093</v>
      </c>
      <c r="AC1812" s="40">
        <f>_xll.qlCalendarAdvance(calendar,$AC1811,AA1812,,,trigger)</f>
        <v>52097</v>
      </c>
      <c r="AD1812" s="40">
        <f>_xll.qlInterestRateIndexMaturity($X$21,AC1812,)</f>
        <v>52281</v>
      </c>
      <c r="AE1812" s="43" t="e">
        <f>_xll.qlTenorBasisValue(TenorBasis6M,AC1812,_xll.ohTrigger(trigger,$X$36))</f>
        <v>#NUM!</v>
      </c>
      <c r="AF1812" s="82">
        <f t="shared" si="70"/>
        <v>1.5186066061710817E-2</v>
      </c>
      <c r="AG1812" s="82">
        <f>_xll.qlIndexFixing($X$21,$AB1812,TRUE,_xll.ohTrigger(trigger))</f>
        <v>1.5186066061710817E-2</v>
      </c>
      <c r="AH1812" s="43" t="e">
        <f>_xll.qlIndexFixing($X$6,$AB1812,TRUE,trigger)</f>
        <v>#NUM!</v>
      </c>
      <c r="AI1812" s="45" t="e">
        <f t="shared" si="69"/>
        <v>#NUM!</v>
      </c>
    </row>
    <row r="1813" spans="27:35" x14ac:dyDescent="0.2">
      <c r="AA1813" s="114" t="s">
        <v>87</v>
      </c>
      <c r="AB1813" s="40">
        <f>_xll.qlInterestRateIndexFixingDate($X$21,AC1813)</f>
        <v>52100</v>
      </c>
      <c r="AC1813" s="40">
        <f>_xll.qlCalendarAdvance(calendar,$AC1812,AA1813,,,trigger)</f>
        <v>52104</v>
      </c>
      <c r="AD1813" s="40">
        <f>_xll.qlInterestRateIndexMaturity($X$21,AC1813,)</f>
        <v>52288</v>
      </c>
      <c r="AE1813" s="43" t="e">
        <f>_xll.qlTenorBasisValue(TenorBasis6M,AC1813,_xll.ohTrigger(trigger,$X$36))</f>
        <v>#NUM!</v>
      </c>
      <c r="AF1813" s="82">
        <f t="shared" si="70"/>
        <v>1.5185042306797365E-2</v>
      </c>
      <c r="AG1813" s="82">
        <f>_xll.qlIndexFixing($X$21,$AB1813,TRUE,_xll.ohTrigger(trigger))</f>
        <v>1.5185042306797365E-2</v>
      </c>
      <c r="AH1813" s="43" t="e">
        <f>_xll.qlIndexFixing($X$6,$AB1813,TRUE,trigger)</f>
        <v>#NUM!</v>
      </c>
      <c r="AI1813" s="45" t="e">
        <f t="shared" si="69"/>
        <v>#NUM!</v>
      </c>
    </row>
    <row r="1814" spans="27:35" x14ac:dyDescent="0.2">
      <c r="AA1814" s="114" t="s">
        <v>87</v>
      </c>
      <c r="AB1814" s="40">
        <f>_xll.qlInterestRateIndexFixingDate($X$21,AC1814)</f>
        <v>52107</v>
      </c>
      <c r="AC1814" s="40">
        <f>_xll.qlCalendarAdvance(calendar,$AC1813,AA1814,,,trigger)</f>
        <v>52111</v>
      </c>
      <c r="AD1814" s="40">
        <f>_xll.qlInterestRateIndexMaturity($X$21,AC1814,)</f>
        <v>52292</v>
      </c>
      <c r="AE1814" s="43" t="e">
        <f>_xll.qlTenorBasisValue(TenorBasis6M,AC1814,_xll.ohTrigger(trigger,$X$36))</f>
        <v>#NUM!</v>
      </c>
      <c r="AF1814" s="82">
        <f t="shared" si="70"/>
        <v>1.5183273296111721E-2</v>
      </c>
      <c r="AG1814" s="82">
        <f>_xll.qlIndexFixing($X$21,$AB1814,TRUE,_xll.ohTrigger(trigger))</f>
        <v>1.5183273296111721E-2</v>
      </c>
      <c r="AH1814" s="43" t="e">
        <f>_xll.qlIndexFixing($X$6,$AB1814,TRUE,trigger)</f>
        <v>#NUM!</v>
      </c>
      <c r="AI1814" s="45" t="e">
        <f t="shared" si="69"/>
        <v>#NUM!</v>
      </c>
    </row>
    <row r="1815" spans="27:35" x14ac:dyDescent="0.2">
      <c r="AA1815" s="114" t="s">
        <v>87</v>
      </c>
      <c r="AB1815" s="40">
        <f>_xll.qlInterestRateIndexFixingDate($X$21,AC1815)</f>
        <v>52114</v>
      </c>
      <c r="AC1815" s="40">
        <f>_xll.qlCalendarAdvance(calendar,$AC1814,AA1815,,,trigger)</f>
        <v>52118</v>
      </c>
      <c r="AD1815" s="40">
        <f>_xll.qlInterestRateIndexMaturity($X$21,AC1815,)</f>
        <v>52299</v>
      </c>
      <c r="AE1815" s="43" t="e">
        <f>_xll.qlTenorBasisValue(TenorBasis6M,AC1815,_xll.ohTrigger(trigger,$X$36))</f>
        <v>#NUM!</v>
      </c>
      <c r="AF1815" s="82">
        <f t="shared" si="70"/>
        <v>1.5182300047139037E-2</v>
      </c>
      <c r="AG1815" s="82">
        <f>_xll.qlIndexFixing($X$21,$AB1815,TRUE,_xll.ohTrigger(trigger))</f>
        <v>1.5182300047139037E-2</v>
      </c>
      <c r="AH1815" s="43" t="e">
        <f>_xll.qlIndexFixing($X$6,$AB1815,TRUE,trigger)</f>
        <v>#NUM!</v>
      </c>
      <c r="AI1815" s="45" t="e">
        <f t="shared" si="69"/>
        <v>#NUM!</v>
      </c>
    </row>
    <row r="1816" spans="27:35" x14ac:dyDescent="0.2">
      <c r="AA1816" s="114" t="s">
        <v>87</v>
      </c>
      <c r="AB1816" s="40">
        <f>_xll.qlInterestRateIndexFixingDate($X$21,AC1816)</f>
        <v>52121</v>
      </c>
      <c r="AC1816" s="40">
        <f>_xll.qlCalendarAdvance(calendar,$AC1815,AA1816,,,trigger)</f>
        <v>52125</v>
      </c>
      <c r="AD1816" s="40">
        <f>_xll.qlInterestRateIndexMaturity($X$21,AC1816,)</f>
        <v>52306</v>
      </c>
      <c r="AE1816" s="43" t="e">
        <f>_xll.qlTenorBasisValue(TenorBasis6M,AC1816,_xll.ohTrigger(trigger,$X$36))</f>
        <v>#NUM!</v>
      </c>
      <c r="AF1816" s="82">
        <f t="shared" si="70"/>
        <v>1.5181355009163207E-2</v>
      </c>
      <c r="AG1816" s="82">
        <f>_xll.qlIndexFixing($X$21,$AB1816,TRUE,_xll.ohTrigger(trigger))</f>
        <v>1.5181355009163207E-2</v>
      </c>
      <c r="AH1816" s="43" t="e">
        <f>_xll.qlIndexFixing($X$6,$AB1816,TRUE,trigger)</f>
        <v>#NUM!</v>
      </c>
      <c r="AI1816" s="45" t="e">
        <f t="shared" si="69"/>
        <v>#NUM!</v>
      </c>
    </row>
    <row r="1817" spans="27:35" x14ac:dyDescent="0.2">
      <c r="AA1817" s="114" t="s">
        <v>87</v>
      </c>
      <c r="AB1817" s="40">
        <f>_xll.qlInterestRateIndexFixingDate($X$21,AC1817)</f>
        <v>52128</v>
      </c>
      <c r="AC1817" s="40">
        <f>_xll.qlCalendarAdvance(calendar,$AC1816,AA1817,,,trigger)</f>
        <v>52132</v>
      </c>
      <c r="AD1817" s="40">
        <f>_xll.qlInterestRateIndexMaturity($X$21,AC1817,)</f>
        <v>52313</v>
      </c>
      <c r="AE1817" s="43" t="e">
        <f>_xll.qlTenorBasisValue(TenorBasis6M,AC1817,_xll.ohTrigger(trigger,$X$36))</f>
        <v>#NUM!</v>
      </c>
      <c r="AF1817" s="82">
        <f t="shared" si="70"/>
        <v>1.518043818214404E-2</v>
      </c>
      <c r="AG1817" s="82">
        <f>_xll.qlIndexFixing($X$21,$AB1817,TRUE,_xll.ohTrigger(trigger))</f>
        <v>1.518043818214404E-2</v>
      </c>
      <c r="AH1817" s="43" t="e">
        <f>_xll.qlIndexFixing($X$6,$AB1817,TRUE,trigger)</f>
        <v>#NUM!</v>
      </c>
      <c r="AI1817" s="45" t="e">
        <f t="shared" si="69"/>
        <v>#NUM!</v>
      </c>
    </row>
    <row r="1818" spans="27:35" x14ac:dyDescent="0.2">
      <c r="AA1818" s="114" t="s">
        <v>87</v>
      </c>
      <c r="AB1818" s="40">
        <f>_xll.qlInterestRateIndexFixingDate($X$21,AC1818)</f>
        <v>52135</v>
      </c>
      <c r="AC1818" s="40">
        <f>_xll.qlCalendarAdvance(calendar,$AC1817,AA1818,,,trigger)</f>
        <v>52139</v>
      </c>
      <c r="AD1818" s="40">
        <f>_xll.qlInterestRateIndexMaturity($X$21,AC1818,)</f>
        <v>52321</v>
      </c>
      <c r="AE1818" s="43" t="e">
        <f>_xll.qlTenorBasisValue(TenorBasis6M,AC1818,_xll.ohTrigger(trigger,$X$36))</f>
        <v>#NUM!</v>
      </c>
      <c r="AF1818" s="82">
        <f t="shared" si="70"/>
        <v>1.5179815097972695E-2</v>
      </c>
      <c r="AG1818" s="82">
        <f>_xll.qlIndexFixing($X$21,$AB1818,TRUE,_xll.ohTrigger(trigger))</f>
        <v>1.5179815097972695E-2</v>
      </c>
      <c r="AH1818" s="43" t="e">
        <f>_xll.qlIndexFixing($X$6,$AB1818,TRUE,trigger)</f>
        <v>#NUM!</v>
      </c>
      <c r="AI1818" s="45" t="e">
        <f t="shared" si="69"/>
        <v>#NUM!</v>
      </c>
    </row>
    <row r="1819" spans="27:35" x14ac:dyDescent="0.2">
      <c r="AA1819" s="114" t="s">
        <v>87</v>
      </c>
      <c r="AB1819" s="40">
        <f>_xll.qlInterestRateIndexFixingDate($X$21,AC1819)</f>
        <v>52142</v>
      </c>
      <c r="AC1819" s="40">
        <f>_xll.qlCalendarAdvance(calendar,$AC1818,AA1819,,,trigger)</f>
        <v>52146</v>
      </c>
      <c r="AD1819" s="40">
        <f>_xll.qlInterestRateIndexMaturity($X$21,AC1819,)</f>
        <v>52328</v>
      </c>
      <c r="AE1819" s="43" t="e">
        <f>_xll.qlTenorBasisValue(TenorBasis6M,AC1819,_xll.ohTrigger(trigger,$X$36))</f>
        <v>#NUM!</v>
      </c>
      <c r="AF1819" s="82">
        <f t="shared" si="70"/>
        <v>1.5178956671754236E-2</v>
      </c>
      <c r="AG1819" s="82">
        <f>_xll.qlIndexFixing($X$21,$AB1819,TRUE,_xll.ohTrigger(trigger))</f>
        <v>1.5178956671754236E-2</v>
      </c>
      <c r="AH1819" s="43" t="e">
        <f>_xll.qlIndexFixing($X$6,$AB1819,TRUE,trigger)</f>
        <v>#NUM!</v>
      </c>
      <c r="AI1819" s="45" t="e">
        <f t="shared" si="69"/>
        <v>#NUM!</v>
      </c>
    </row>
    <row r="1820" spans="27:35" x14ac:dyDescent="0.2">
      <c r="AA1820" s="114" t="s">
        <v>87</v>
      </c>
      <c r="AB1820" s="40">
        <f>_xll.qlInterestRateIndexFixingDate($X$21,AC1820)</f>
        <v>52149</v>
      </c>
      <c r="AC1820" s="40">
        <f>_xll.qlCalendarAdvance(calendar,$AC1819,AA1820,,,trigger)</f>
        <v>52153</v>
      </c>
      <c r="AD1820" s="40">
        <f>_xll.qlInterestRateIndexMaturity($X$21,AC1820,)</f>
        <v>52335</v>
      </c>
      <c r="AE1820" s="43" t="e">
        <f>_xll.qlTenorBasisValue(TenorBasis6M,AC1820,_xll.ohTrigger(trigger,$X$36))</f>
        <v>#NUM!</v>
      </c>
      <c r="AF1820" s="82">
        <f t="shared" si="70"/>
        <v>1.5178126457564532E-2</v>
      </c>
      <c r="AG1820" s="82">
        <f>_xll.qlIndexFixing($X$21,$AB1820,TRUE,_xll.ohTrigger(trigger))</f>
        <v>1.5178126457564532E-2</v>
      </c>
      <c r="AH1820" s="43" t="e">
        <f>_xll.qlIndexFixing($X$6,$AB1820,TRUE,trigger)</f>
        <v>#NUM!</v>
      </c>
      <c r="AI1820" s="45" t="e">
        <f t="shared" si="69"/>
        <v>#NUM!</v>
      </c>
    </row>
    <row r="1821" spans="27:35" x14ac:dyDescent="0.2">
      <c r="AA1821" s="114" t="s">
        <v>87</v>
      </c>
      <c r="AB1821" s="40">
        <f>_xll.qlInterestRateIndexFixingDate($X$21,AC1821)</f>
        <v>52156</v>
      </c>
      <c r="AC1821" s="40">
        <f>_xll.qlCalendarAdvance(calendar,$AC1820,AA1821,,,trigger)</f>
        <v>52160</v>
      </c>
      <c r="AD1821" s="40">
        <f>_xll.qlInterestRateIndexMaturity($X$21,AC1821,)</f>
        <v>52342</v>
      </c>
      <c r="AE1821" s="43" t="e">
        <f>_xll.qlTenorBasisValue(TenorBasis6M,AC1821,_xll.ohTrigger(trigger,$X$36))</f>
        <v>#NUM!</v>
      </c>
      <c r="AF1821" s="82">
        <f t="shared" si="70"/>
        <v>1.5177324455368449E-2</v>
      </c>
      <c r="AG1821" s="82">
        <f>_xll.qlIndexFixing($X$21,$AB1821,TRUE,_xll.ohTrigger(trigger))</f>
        <v>1.5177324455368449E-2</v>
      </c>
      <c r="AH1821" s="43" t="e">
        <f>_xll.qlIndexFixing($X$6,$AB1821,TRUE,trigger)</f>
        <v>#NUM!</v>
      </c>
      <c r="AI1821" s="45" t="e">
        <f t="shared" si="69"/>
        <v>#NUM!</v>
      </c>
    </row>
    <row r="1822" spans="27:35" x14ac:dyDescent="0.2">
      <c r="AA1822" s="114" t="s">
        <v>87</v>
      </c>
      <c r="AB1822" s="40">
        <f>_xll.qlInterestRateIndexFixingDate($X$21,AC1822)</f>
        <v>52163</v>
      </c>
      <c r="AC1822" s="40">
        <f>_xll.qlCalendarAdvance(calendar,$AC1821,AA1822,,,trigger)</f>
        <v>52167</v>
      </c>
      <c r="AD1822" s="40">
        <f>_xll.qlInterestRateIndexMaturity($X$21,AC1822,)</f>
        <v>52349</v>
      </c>
      <c r="AE1822" s="43" t="e">
        <f>_xll.qlTenorBasisValue(TenorBasis6M,AC1822,_xll.ohTrigger(trigger,$X$36))</f>
        <v>#NUM!</v>
      </c>
      <c r="AF1822" s="82">
        <f t="shared" si="70"/>
        <v>1.5176550665132169E-2</v>
      </c>
      <c r="AG1822" s="82">
        <f>_xll.qlIndexFixing($X$21,$AB1822,TRUE,_xll.ohTrigger(trigger))</f>
        <v>1.5176550665132169E-2</v>
      </c>
      <c r="AH1822" s="43" t="e">
        <f>_xll.qlIndexFixing($X$6,$AB1822,TRUE,trigger)</f>
        <v>#NUM!</v>
      </c>
      <c r="AI1822" s="45" t="e">
        <f t="shared" si="69"/>
        <v>#NUM!</v>
      </c>
    </row>
    <row r="1823" spans="27:35" x14ac:dyDescent="0.2">
      <c r="AA1823" s="114" t="s">
        <v>87</v>
      </c>
      <c r="AB1823" s="40">
        <f>_xll.qlInterestRateIndexFixingDate($X$21,AC1823)</f>
        <v>52170</v>
      </c>
      <c r="AC1823" s="40">
        <f>_xll.qlCalendarAdvance(calendar,$AC1822,AA1823,,,trigger)</f>
        <v>52174</v>
      </c>
      <c r="AD1823" s="40">
        <f>_xll.qlInterestRateIndexMaturity($X$21,AC1823,)</f>
        <v>52355</v>
      </c>
      <c r="AE1823" s="43" t="e">
        <f>_xll.qlTenorBasisValue(TenorBasis6M,AC1823,_xll.ohTrigger(trigger,$X$36))</f>
        <v>#NUM!</v>
      </c>
      <c r="AF1823" s="82">
        <f t="shared" si="70"/>
        <v>1.5175529648043315E-2</v>
      </c>
      <c r="AG1823" s="82">
        <f>_xll.qlIndexFixing($X$21,$AB1823,TRUE,_xll.ohTrigger(trigger))</f>
        <v>1.5175529648043315E-2</v>
      </c>
      <c r="AH1823" s="43" t="e">
        <f>_xll.qlIndexFixing($X$6,$AB1823,TRUE,trigger)</f>
        <v>#NUM!</v>
      </c>
      <c r="AI1823" s="45" t="e">
        <f t="shared" si="69"/>
        <v>#NUM!</v>
      </c>
    </row>
    <row r="1824" spans="27:35" x14ac:dyDescent="0.2">
      <c r="AA1824" s="114" t="s">
        <v>87</v>
      </c>
      <c r="AB1824" s="40">
        <f>_xll.qlInterestRateIndexFixingDate($X$21,AC1824)</f>
        <v>52177</v>
      </c>
      <c r="AC1824" s="40">
        <f>_xll.qlCalendarAdvance(calendar,$AC1823,AA1824,,,trigger)</f>
        <v>52181</v>
      </c>
      <c r="AD1824" s="40">
        <f>_xll.qlInterestRateIndexMaturity($X$21,AC1824,)</f>
        <v>52362</v>
      </c>
      <c r="AE1824" s="43" t="e">
        <f>_xll.qlTenorBasisValue(TenorBasis6M,AC1824,_xll.ohTrigger(trigger,$X$36))</f>
        <v>#NUM!</v>
      </c>
      <c r="AF1824" s="82">
        <f t="shared" si="70"/>
        <v>1.5174810296706365E-2</v>
      </c>
      <c r="AG1824" s="82">
        <f>_xll.qlIndexFixing($X$21,$AB1824,TRUE,_xll.ohTrigger(trigger))</f>
        <v>1.5174810296706365E-2</v>
      </c>
      <c r="AH1824" s="43" t="e">
        <f>_xll.qlIndexFixing($X$6,$AB1824,TRUE,trigger)</f>
        <v>#NUM!</v>
      </c>
      <c r="AI1824" s="45" t="e">
        <f t="shared" si="69"/>
        <v>#NUM!</v>
      </c>
    </row>
    <row r="1825" spans="27:35" x14ac:dyDescent="0.2">
      <c r="AA1825" s="114" t="s">
        <v>87</v>
      </c>
      <c r="AB1825" s="40">
        <f>_xll.qlInterestRateIndexFixingDate($X$21,AC1825)</f>
        <v>52184</v>
      </c>
      <c r="AC1825" s="40">
        <f>_xll.qlCalendarAdvance(calendar,$AC1824,AA1825,,,trigger)</f>
        <v>52188</v>
      </c>
      <c r="AD1825" s="40">
        <f>_xll.qlInterestRateIndexMaturity($X$21,AC1825,)</f>
        <v>52369</v>
      </c>
      <c r="AE1825" s="43" t="e">
        <f>_xll.qlTenorBasisValue(TenorBasis6M,AC1825,_xll.ohTrigger(trigger,$X$36))</f>
        <v>#NUM!</v>
      </c>
      <c r="AF1825" s="82">
        <f t="shared" si="70"/>
        <v>1.5174119156050499E-2</v>
      </c>
      <c r="AG1825" s="82">
        <f>_xll.qlIndexFixing($X$21,$AB1825,TRUE,_xll.ohTrigger(trigger))</f>
        <v>1.5174119156050499E-2</v>
      </c>
      <c r="AH1825" s="43" t="e">
        <f>_xll.qlIndexFixing($X$6,$AB1825,TRUE,trigger)</f>
        <v>#NUM!</v>
      </c>
      <c r="AI1825" s="45" t="e">
        <f t="shared" si="69"/>
        <v>#NUM!</v>
      </c>
    </row>
    <row r="1826" spans="27:35" x14ac:dyDescent="0.2">
      <c r="AA1826" s="114" t="s">
        <v>87</v>
      </c>
      <c r="AB1826" s="40">
        <f>_xll.qlInterestRateIndexFixingDate($X$21,AC1826)</f>
        <v>52191</v>
      </c>
      <c r="AC1826" s="40">
        <f>_xll.qlCalendarAdvance(calendar,$AC1825,AA1826,,,trigger)</f>
        <v>52195</v>
      </c>
      <c r="AD1826" s="40">
        <f>_xll.qlInterestRateIndexMaturity($X$21,AC1826,)</f>
        <v>52376</v>
      </c>
      <c r="AE1826" s="43" t="e">
        <f>_xll.qlTenorBasisValue(TenorBasis6M,AC1826,_xll.ohTrigger(trigger,$X$36))</f>
        <v>#NUM!</v>
      </c>
      <c r="AF1826" s="82">
        <f t="shared" si="70"/>
        <v>1.5173456226045686E-2</v>
      </c>
      <c r="AG1826" s="82">
        <f>_xll.qlIndexFixing($X$21,$AB1826,TRUE,_xll.ohTrigger(trigger))</f>
        <v>1.5173456226045686E-2</v>
      </c>
      <c r="AH1826" s="43" t="e">
        <f>_xll.qlIndexFixing($X$6,$AB1826,TRUE,trigger)</f>
        <v>#NUM!</v>
      </c>
      <c r="AI1826" s="45" t="e">
        <f t="shared" si="69"/>
        <v>#NUM!</v>
      </c>
    </row>
    <row r="1827" spans="27:35" x14ac:dyDescent="0.2">
      <c r="AA1827" s="114" t="s">
        <v>87</v>
      </c>
      <c r="AB1827" s="40">
        <f>_xll.qlInterestRateIndexFixingDate($X$21,AC1827)</f>
        <v>52198</v>
      </c>
      <c r="AC1827" s="40">
        <f>_xll.qlCalendarAdvance(calendar,$AC1826,AA1827,,,trigger)</f>
        <v>52202</v>
      </c>
      <c r="AD1827" s="40">
        <f>_xll.qlInterestRateIndexMaturity($X$21,AC1827,)</f>
        <v>52384</v>
      </c>
      <c r="AE1827" s="43" t="e">
        <f>_xll.qlTenorBasisValue(TenorBasis6M,AC1827,_xll.ohTrigger(trigger,$X$36))</f>
        <v>#NUM!</v>
      </c>
      <c r="AF1827" s="82">
        <f t="shared" si="70"/>
        <v>1.5173104892237898E-2</v>
      </c>
      <c r="AG1827" s="82">
        <f>_xll.qlIndexFixing($X$21,$AB1827,TRUE,_xll.ohTrigger(trigger))</f>
        <v>1.5173104892237898E-2</v>
      </c>
      <c r="AH1827" s="43" t="e">
        <f>_xll.qlIndexFixing($X$6,$AB1827,TRUE,trigger)</f>
        <v>#NUM!</v>
      </c>
      <c r="AI1827" s="45" t="e">
        <f t="shared" si="69"/>
        <v>#NUM!</v>
      </c>
    </row>
    <row r="1828" spans="27:35" x14ac:dyDescent="0.2">
      <c r="AA1828" s="114" t="s">
        <v>87</v>
      </c>
      <c r="AB1828" s="40">
        <f>_xll.qlInterestRateIndexFixingDate($X$21,AC1828)</f>
        <v>52205</v>
      </c>
      <c r="AC1828" s="40">
        <f>_xll.qlCalendarAdvance(calendar,$AC1827,AA1828,,,trigger)</f>
        <v>52209</v>
      </c>
      <c r="AD1828" s="40">
        <f>_xll.qlInterestRateIndexMaturity($X$21,AC1828,)</f>
        <v>52391</v>
      </c>
      <c r="AE1828" s="43" t="e">
        <f>_xll.qlTenorBasisValue(TenorBasis6M,AC1828,_xll.ohTrigger(trigger,$X$36))</f>
        <v>#NUM!</v>
      </c>
      <c r="AF1828" s="82">
        <f t="shared" si="70"/>
        <v>1.5172500373111712E-2</v>
      </c>
      <c r="AG1828" s="82">
        <f>_xll.qlIndexFixing($X$21,$AB1828,TRUE,_xll.ohTrigger(trigger))</f>
        <v>1.5172500373111712E-2</v>
      </c>
      <c r="AH1828" s="43" t="e">
        <f>_xll.qlIndexFixing($X$6,$AB1828,TRUE,trigger)</f>
        <v>#NUM!</v>
      </c>
      <c r="AI1828" s="45" t="e">
        <f t="shared" si="69"/>
        <v>#NUM!</v>
      </c>
    </row>
    <row r="1829" spans="27:35" x14ac:dyDescent="0.2">
      <c r="AA1829" s="114" t="s">
        <v>87</v>
      </c>
      <c r="AB1829" s="40">
        <f>_xll.qlInterestRateIndexFixingDate($X$21,AC1829)</f>
        <v>52212</v>
      </c>
      <c r="AC1829" s="40">
        <f>_xll.qlCalendarAdvance(calendar,$AC1828,AA1829,,,trigger)</f>
        <v>52216</v>
      </c>
      <c r="AD1829" s="40">
        <f>_xll.qlInterestRateIndexMaturity($X$21,AC1829,)</f>
        <v>52398</v>
      </c>
      <c r="AE1829" s="43" t="e">
        <f>_xll.qlTenorBasisValue(TenorBasis6M,AC1829,_xll.ohTrigger(trigger,$X$36))</f>
        <v>#NUM!</v>
      </c>
      <c r="AF1829" s="82">
        <f t="shared" si="70"/>
        <v>1.5171924065740656E-2</v>
      </c>
      <c r="AG1829" s="82">
        <f>_xll.qlIndexFixing($X$21,$AB1829,TRUE,_xll.ohTrigger(trigger))</f>
        <v>1.5171924065740656E-2</v>
      </c>
      <c r="AH1829" s="43" t="e">
        <f>_xll.qlIndexFixing($X$6,$AB1829,TRUE,trigger)</f>
        <v>#NUM!</v>
      </c>
      <c r="AI1829" s="45" t="e">
        <f t="shared" si="69"/>
        <v>#NUM!</v>
      </c>
    </row>
    <row r="1830" spans="27:35" x14ac:dyDescent="0.2">
      <c r="AA1830" s="114" t="s">
        <v>87</v>
      </c>
      <c r="AB1830" s="40">
        <f>_xll.qlInterestRateIndexFixingDate($X$21,AC1830)</f>
        <v>52219</v>
      </c>
      <c r="AC1830" s="40">
        <f>_xll.qlCalendarAdvance(calendar,$AC1829,AA1830,,,trigger)</f>
        <v>52223</v>
      </c>
      <c r="AD1830" s="40">
        <f>_xll.qlInterestRateIndexMaturity($X$21,AC1830,)</f>
        <v>52405</v>
      </c>
      <c r="AE1830" s="43" t="e">
        <f>_xll.qlTenorBasisValue(TenorBasis6M,AC1830,_xll.ohTrigger(trigger,$X$36))</f>
        <v>#NUM!</v>
      </c>
      <c r="AF1830" s="82">
        <f t="shared" si="70"/>
        <v>1.5171375970099255E-2</v>
      </c>
      <c r="AG1830" s="82">
        <f>_xll.qlIndexFixing($X$21,$AB1830,TRUE,_xll.ohTrigger(trigger))</f>
        <v>1.5171375970099255E-2</v>
      </c>
      <c r="AH1830" s="43" t="e">
        <f>_xll.qlIndexFixing($X$6,$AB1830,TRUE,trigger)</f>
        <v>#NUM!</v>
      </c>
      <c r="AI1830" s="45" t="e">
        <f t="shared" si="69"/>
        <v>#NUM!</v>
      </c>
    </row>
    <row r="1831" spans="27:35" x14ac:dyDescent="0.2">
      <c r="AA1831" s="114" t="s">
        <v>87</v>
      </c>
      <c r="AB1831" s="40">
        <f>_xll.qlInterestRateIndexFixingDate($X$21,AC1831)</f>
        <v>52224</v>
      </c>
      <c r="AC1831" s="40">
        <f>_xll.qlCalendarAdvance(calendar,$AC1830,AA1831,,,trigger)</f>
        <v>52230</v>
      </c>
      <c r="AD1831" s="40">
        <f>_xll.qlInterestRateIndexMaturity($X$21,AC1831,)</f>
        <v>52412</v>
      </c>
      <c r="AE1831" s="43" t="e">
        <f>_xll.qlTenorBasisValue(TenorBasis6M,AC1831,_xll.ohTrigger(trigger,$X$36))</f>
        <v>#NUM!</v>
      </c>
      <c r="AF1831" s="82">
        <f t="shared" si="70"/>
        <v>1.5170856086165111E-2</v>
      </c>
      <c r="AG1831" s="82">
        <f>_xll.qlIndexFixing($X$21,$AB1831,TRUE,_xll.ohTrigger(trigger))</f>
        <v>1.5170856086165111E-2</v>
      </c>
      <c r="AH1831" s="43" t="e">
        <f>_xll.qlIndexFixing($X$6,$AB1831,TRUE,trigger)</f>
        <v>#NUM!</v>
      </c>
      <c r="AI1831" s="45" t="e">
        <f t="shared" si="69"/>
        <v>#NUM!</v>
      </c>
    </row>
    <row r="1832" spans="27:35" x14ac:dyDescent="0.2">
      <c r="AA1832" s="114" t="s">
        <v>87</v>
      </c>
      <c r="AB1832" s="40">
        <f>_xll.qlInterestRateIndexFixingDate($X$21,AC1832)</f>
        <v>52233</v>
      </c>
      <c r="AC1832" s="40">
        <f>_xll.qlCalendarAdvance(calendar,$AC1831,AA1832,,,trigger)</f>
        <v>52237</v>
      </c>
      <c r="AD1832" s="40">
        <f>_xll.qlInterestRateIndexMaturity($X$21,AC1832,)</f>
        <v>52418</v>
      </c>
      <c r="AE1832" s="43" t="e">
        <f>_xll.qlTenorBasisValue(TenorBasis6M,AC1832,_xll.ohTrigger(trigger,$X$36))</f>
        <v>#NUM!</v>
      </c>
      <c r="AF1832" s="82">
        <f t="shared" si="70"/>
        <v>1.5170071068213848E-2</v>
      </c>
      <c r="AG1832" s="82">
        <f>_xll.qlIndexFixing($X$21,$AB1832,TRUE,_xll.ohTrigger(trigger))</f>
        <v>1.5170071068213848E-2</v>
      </c>
      <c r="AH1832" s="43" t="e">
        <f>_xll.qlIndexFixing($X$6,$AB1832,TRUE,trigger)</f>
        <v>#NUM!</v>
      </c>
      <c r="AI1832" s="45" t="e">
        <f t="shared" si="69"/>
        <v>#NUM!</v>
      </c>
    </row>
    <row r="1833" spans="27:35" x14ac:dyDescent="0.2">
      <c r="AA1833" s="114" t="s">
        <v>87</v>
      </c>
      <c r="AB1833" s="40">
        <f>_xll.qlInterestRateIndexFixingDate($X$21,AC1833)</f>
        <v>52240</v>
      </c>
      <c r="AC1833" s="40">
        <f>_xll.qlCalendarAdvance(calendar,$AC1832,AA1833,,,trigger)</f>
        <v>52244</v>
      </c>
      <c r="AD1833" s="40">
        <f>_xll.qlInterestRateIndexMaturity($X$21,AC1833,)</f>
        <v>52425</v>
      </c>
      <c r="AE1833" s="43" t="e">
        <f>_xll.qlTenorBasisValue(TenorBasis6M,AC1833,_xll.ohTrigger(trigger,$X$36))</f>
        <v>#NUM!</v>
      </c>
      <c r="AF1833" s="82">
        <f t="shared" si="70"/>
        <v>1.5169605612052278E-2</v>
      </c>
      <c r="AG1833" s="82">
        <f>_xll.qlIndexFixing($X$21,$AB1833,TRUE,_xll.ohTrigger(trigger))</f>
        <v>1.5169605612052278E-2</v>
      </c>
      <c r="AH1833" s="43" t="e">
        <f>_xll.qlIndexFixing($X$6,$AB1833,TRUE,trigger)</f>
        <v>#NUM!</v>
      </c>
      <c r="AI1833" s="45" t="e">
        <f t="shared" si="69"/>
        <v>#NUM!</v>
      </c>
    </row>
    <row r="1834" spans="27:35" x14ac:dyDescent="0.2">
      <c r="AA1834" s="114" t="s">
        <v>87</v>
      </c>
      <c r="AB1834" s="40">
        <f>_xll.qlInterestRateIndexFixingDate($X$21,AC1834)</f>
        <v>52247</v>
      </c>
      <c r="AC1834" s="40">
        <f>_xll.qlCalendarAdvance(calendar,$AC1833,AA1834,,,trigger)</f>
        <v>52251</v>
      </c>
      <c r="AD1834" s="40">
        <f>_xll.qlInterestRateIndexMaturity($X$21,AC1834,)</f>
        <v>52432</v>
      </c>
      <c r="AE1834" s="43" t="e">
        <f>_xll.qlTenorBasisValue(TenorBasis6M,AC1834,_xll.ohTrigger(trigger,$X$36))</f>
        <v>#NUM!</v>
      </c>
      <c r="AF1834" s="82">
        <f t="shared" si="70"/>
        <v>1.5169168366351857E-2</v>
      </c>
      <c r="AG1834" s="82">
        <f>_xll.qlIndexFixing($X$21,$AB1834,TRUE,_xll.ohTrigger(trigger))</f>
        <v>1.5169168366351857E-2</v>
      </c>
      <c r="AH1834" s="43" t="e">
        <f>_xll.qlIndexFixing($X$6,$AB1834,TRUE,trigger)</f>
        <v>#NUM!</v>
      </c>
      <c r="AI1834" s="45" t="e">
        <f t="shared" ref="AI1834:AI1897" si="71">(AG1834-AH1834)*10000</f>
        <v>#NUM!</v>
      </c>
    </row>
    <row r="1835" spans="27:35" x14ac:dyDescent="0.2">
      <c r="AA1835" s="114" t="s">
        <v>87</v>
      </c>
      <c r="AB1835" s="40">
        <f>_xll.qlInterestRateIndexFixingDate($X$21,AC1835)</f>
        <v>52254</v>
      </c>
      <c r="AC1835" s="40">
        <f>_xll.qlCalendarAdvance(calendar,$AC1834,AA1835,,,trigger)</f>
        <v>52258</v>
      </c>
      <c r="AD1835" s="40">
        <f>_xll.qlInterestRateIndexMaturity($X$21,AC1835,)</f>
        <v>52439</v>
      </c>
      <c r="AE1835" s="43" t="e">
        <f>_xll.qlTenorBasisValue(TenorBasis6M,AC1835,_xll.ohTrigger(trigger,$X$36))</f>
        <v>#NUM!</v>
      </c>
      <c r="AF1835" s="82">
        <f t="shared" si="70"/>
        <v>1.5168759331093597E-2</v>
      </c>
      <c r="AG1835" s="82">
        <f>_xll.qlIndexFixing($X$21,$AB1835,TRUE,_xll.ohTrigger(trigger))</f>
        <v>1.5168759331093597E-2</v>
      </c>
      <c r="AH1835" s="43" t="e">
        <f>_xll.qlIndexFixing($X$6,$AB1835,TRUE,trigger)</f>
        <v>#NUM!</v>
      </c>
      <c r="AI1835" s="45" t="e">
        <f t="shared" si="71"/>
        <v>#NUM!</v>
      </c>
    </row>
    <row r="1836" spans="27:35" x14ac:dyDescent="0.2">
      <c r="AA1836" s="114" t="s">
        <v>87</v>
      </c>
      <c r="AB1836" s="40">
        <f>_xll.qlInterestRateIndexFixingDate($X$21,AC1836)</f>
        <v>52261</v>
      </c>
      <c r="AC1836" s="40">
        <f>_xll.qlCalendarAdvance(calendar,$AC1835,AA1836,,,trigger)</f>
        <v>52265</v>
      </c>
      <c r="AD1836" s="40">
        <f>_xll.qlInterestRateIndexMaturity($X$21,AC1836,)</f>
        <v>52446</v>
      </c>
      <c r="AE1836" s="43" t="e">
        <f>_xll.qlTenorBasisValue(TenorBasis6M,AC1836,_xll.ohTrigger(trigger,$X$36))</f>
        <v>#NUM!</v>
      </c>
      <c r="AF1836" s="82">
        <f t="shared" si="70"/>
        <v>1.5168378506260714E-2</v>
      </c>
      <c r="AG1836" s="82">
        <f>_xll.qlIndexFixing($X$21,$AB1836,TRUE,_xll.ohTrigger(trigger))</f>
        <v>1.5168378506260714E-2</v>
      </c>
      <c r="AH1836" s="43" t="e">
        <f>_xll.qlIndexFixing($X$6,$AB1836,TRUE,trigger)</f>
        <v>#NUM!</v>
      </c>
      <c r="AI1836" s="45" t="e">
        <f t="shared" si="71"/>
        <v>#NUM!</v>
      </c>
    </row>
    <row r="1837" spans="27:35" x14ac:dyDescent="0.2">
      <c r="AA1837" s="114" t="s">
        <v>87</v>
      </c>
      <c r="AB1837" s="40">
        <f>_xll.qlInterestRateIndexFixingDate($X$21,AC1837)</f>
        <v>52268</v>
      </c>
      <c r="AC1837" s="40">
        <f>_xll.qlCalendarAdvance(calendar,$AC1836,AA1837,,,trigger)</f>
        <v>52272</v>
      </c>
      <c r="AD1837" s="40">
        <f>_xll.qlInterestRateIndexMaturity($X$21,AC1837,)</f>
        <v>52453</v>
      </c>
      <c r="AE1837" s="43" t="e">
        <f>_xll.qlTenorBasisValue(TenorBasis6M,AC1837,_xll.ohTrigger(trigger,$X$36))</f>
        <v>#NUM!</v>
      </c>
      <c r="AF1837" s="82">
        <f t="shared" si="70"/>
        <v>1.5168025891836424E-2</v>
      </c>
      <c r="AG1837" s="82">
        <f>_xll.qlIndexFixing($X$21,$AB1837,TRUE,_xll.ohTrigger(trigger))</f>
        <v>1.5168025891836424E-2</v>
      </c>
      <c r="AH1837" s="43" t="e">
        <f>_xll.qlIndexFixing($X$6,$AB1837,TRUE,trigger)</f>
        <v>#NUM!</v>
      </c>
      <c r="AI1837" s="45" t="e">
        <f t="shared" si="71"/>
        <v>#NUM!</v>
      </c>
    </row>
    <row r="1838" spans="27:35" x14ac:dyDescent="0.2">
      <c r="AA1838" s="114" t="s">
        <v>87</v>
      </c>
      <c r="AB1838" s="40">
        <f>_xll.qlInterestRateIndexFixingDate($X$21,AC1838)</f>
        <v>52275</v>
      </c>
      <c r="AC1838" s="40">
        <f>_xll.qlCalendarAdvance(calendar,$AC1837,AA1838,,,trigger)</f>
        <v>52279</v>
      </c>
      <c r="AD1838" s="40">
        <f>_xll.qlInterestRateIndexMaturity($X$21,AC1838,)</f>
        <v>52460</v>
      </c>
      <c r="AE1838" s="43" t="e">
        <f>_xll.qlTenorBasisValue(TenorBasis6M,AC1838,_xll.ohTrigger(trigger,$X$36))</f>
        <v>#NUM!</v>
      </c>
      <c r="AF1838" s="82">
        <f t="shared" si="70"/>
        <v>1.5167701487806598E-2</v>
      </c>
      <c r="AG1838" s="82">
        <f>_xll.qlIndexFixing($X$21,$AB1838,TRUE,_xll.ohTrigger(trigger))</f>
        <v>1.5167701487806598E-2</v>
      </c>
      <c r="AH1838" s="43" t="e">
        <f>_xll.qlIndexFixing($X$6,$AB1838,TRUE,trigger)</f>
        <v>#NUM!</v>
      </c>
      <c r="AI1838" s="45" t="e">
        <f t="shared" si="71"/>
        <v>#NUM!</v>
      </c>
    </row>
    <row r="1839" spans="27:35" x14ac:dyDescent="0.2">
      <c r="AA1839" s="114" t="s">
        <v>87</v>
      </c>
      <c r="AB1839" s="40">
        <f>_xll.qlInterestRateIndexFixingDate($X$21,AC1839)</f>
        <v>52282</v>
      </c>
      <c r="AC1839" s="40">
        <f>_xll.qlCalendarAdvance(calendar,$AC1838,AA1839,,,trigger)</f>
        <v>52286</v>
      </c>
      <c r="AD1839" s="40">
        <f>_xll.qlInterestRateIndexMaturity($X$21,AC1839,)</f>
        <v>52467</v>
      </c>
      <c r="AE1839" s="43" t="e">
        <f>_xll.qlTenorBasisValue(TenorBasis6M,AC1839,_xll.ohTrigger(trigger,$X$36))</f>
        <v>#NUM!</v>
      </c>
      <c r="AF1839" s="82">
        <f t="shared" si="70"/>
        <v>1.5167405294157542E-2</v>
      </c>
      <c r="AG1839" s="82">
        <f>_xll.qlIndexFixing($X$21,$AB1839,TRUE,_xll.ohTrigger(trigger))</f>
        <v>1.5167405294157542E-2</v>
      </c>
      <c r="AH1839" s="43" t="e">
        <f>_xll.qlIndexFixing($X$6,$AB1839,TRUE,trigger)</f>
        <v>#NUM!</v>
      </c>
      <c r="AI1839" s="45" t="e">
        <f t="shared" si="71"/>
        <v>#NUM!</v>
      </c>
    </row>
    <row r="1840" spans="27:35" x14ac:dyDescent="0.2">
      <c r="AA1840" s="114" t="s">
        <v>87</v>
      </c>
      <c r="AB1840" s="40">
        <f>_xll.qlInterestRateIndexFixingDate($X$21,AC1840)</f>
        <v>52289</v>
      </c>
      <c r="AC1840" s="40">
        <f>_xll.qlCalendarAdvance(calendar,$AC1839,AA1840,,,trigger)</f>
        <v>52293</v>
      </c>
      <c r="AD1840" s="40">
        <f>_xll.qlInterestRateIndexMaturity($X$21,AC1840,)</f>
        <v>52477</v>
      </c>
      <c r="AE1840" s="43" t="e">
        <f>_xll.qlTenorBasisValue(TenorBasis6M,AC1840,_xll.ohTrigger(trigger,$X$36))</f>
        <v>#NUM!</v>
      </c>
      <c r="AF1840" s="82">
        <f t="shared" si="70"/>
        <v>1.5168065941445631E-2</v>
      </c>
      <c r="AG1840" s="82">
        <f>_xll.qlIndexFixing($X$21,$AB1840,TRUE,_xll.ohTrigger(trigger))</f>
        <v>1.5168065941445631E-2</v>
      </c>
      <c r="AH1840" s="43" t="e">
        <f>_xll.qlIndexFixing($X$6,$AB1840,TRUE,trigger)</f>
        <v>#NUM!</v>
      </c>
      <c r="AI1840" s="45" t="e">
        <f t="shared" si="71"/>
        <v>#NUM!</v>
      </c>
    </row>
    <row r="1841" spans="27:35" x14ac:dyDescent="0.2">
      <c r="AA1841" s="114" t="s">
        <v>87</v>
      </c>
      <c r="AB1841" s="40">
        <f>_xll.qlInterestRateIndexFixingDate($X$21,AC1841)</f>
        <v>52296</v>
      </c>
      <c r="AC1841" s="40">
        <f>_xll.qlCalendarAdvance(calendar,$AC1840,AA1841,,,trigger)</f>
        <v>52300</v>
      </c>
      <c r="AD1841" s="40">
        <f>_xll.qlInterestRateIndexMaturity($X$21,AC1841,)</f>
        <v>52484</v>
      </c>
      <c r="AE1841" s="43" t="e">
        <f>_xll.qlTenorBasisValue(TenorBasis6M,AC1841,_xll.ohTrigger(trigger,$X$36))</f>
        <v>#NUM!</v>
      </c>
      <c r="AF1841" s="82">
        <f t="shared" si="70"/>
        <v>1.5167832184161668E-2</v>
      </c>
      <c r="AG1841" s="82">
        <f>_xll.qlIndexFixing($X$21,$AB1841,TRUE,_xll.ohTrigger(trigger))</f>
        <v>1.5167832184161668E-2</v>
      </c>
      <c r="AH1841" s="43" t="e">
        <f>_xll.qlIndexFixing($X$6,$AB1841,TRUE,trigger)</f>
        <v>#NUM!</v>
      </c>
      <c r="AI1841" s="45" t="e">
        <f t="shared" si="71"/>
        <v>#NUM!</v>
      </c>
    </row>
    <row r="1842" spans="27:35" x14ac:dyDescent="0.2">
      <c r="AA1842" s="114" t="s">
        <v>87</v>
      </c>
      <c r="AB1842" s="40">
        <f>_xll.qlInterestRateIndexFixingDate($X$21,AC1842)</f>
        <v>52303</v>
      </c>
      <c r="AC1842" s="40">
        <f>_xll.qlCalendarAdvance(calendar,$AC1841,AA1842,,,trigger)</f>
        <v>52307</v>
      </c>
      <c r="AD1842" s="40">
        <f>_xll.qlInterestRateIndexMaturity($X$21,AC1842,)</f>
        <v>52491</v>
      </c>
      <c r="AE1842" s="43" t="e">
        <f>_xll.qlTenorBasisValue(TenorBasis6M,AC1842,_xll.ohTrigger(trigger,$X$36))</f>
        <v>#NUM!</v>
      </c>
      <c r="AF1842" s="82">
        <f t="shared" si="70"/>
        <v>1.5167626640775443E-2</v>
      </c>
      <c r="AG1842" s="82">
        <f>_xll.qlIndexFixing($X$21,$AB1842,TRUE,_xll.ohTrigger(trigger))</f>
        <v>1.5167626640775443E-2</v>
      </c>
      <c r="AH1842" s="43" t="e">
        <f>_xll.qlIndexFixing($X$6,$AB1842,TRUE,trigger)</f>
        <v>#NUM!</v>
      </c>
      <c r="AI1842" s="45" t="e">
        <f t="shared" si="71"/>
        <v>#NUM!</v>
      </c>
    </row>
    <row r="1843" spans="27:35" x14ac:dyDescent="0.2">
      <c r="AA1843" s="114" t="s">
        <v>87</v>
      </c>
      <c r="AB1843" s="40">
        <f>_xll.qlInterestRateIndexFixingDate($X$21,AC1843)</f>
        <v>52310</v>
      </c>
      <c r="AC1843" s="40">
        <f>_xll.qlCalendarAdvance(calendar,$AC1842,AA1843,,,trigger)</f>
        <v>52314</v>
      </c>
      <c r="AD1843" s="40">
        <f>_xll.qlInterestRateIndexMaturity($X$21,AC1843,)</f>
        <v>52498</v>
      </c>
      <c r="AE1843" s="43" t="e">
        <f>_xll.qlTenorBasisValue(TenorBasis6M,AC1843,_xll.ohTrigger(trigger,$X$36))</f>
        <v>#NUM!</v>
      </c>
      <c r="AF1843" s="82">
        <f t="shared" si="70"/>
        <v>1.5167449311277835E-2</v>
      </c>
      <c r="AG1843" s="82">
        <f>_xll.qlIndexFixing($X$21,$AB1843,TRUE,_xll.ohTrigger(trigger))</f>
        <v>1.5167449311277835E-2</v>
      </c>
      <c r="AH1843" s="43" t="e">
        <f>_xll.qlIndexFixing($X$6,$AB1843,TRUE,trigger)</f>
        <v>#NUM!</v>
      </c>
      <c r="AI1843" s="45" t="e">
        <f t="shared" si="71"/>
        <v>#NUM!</v>
      </c>
    </row>
    <row r="1844" spans="27:35" x14ac:dyDescent="0.2">
      <c r="AA1844" s="114" t="s">
        <v>87</v>
      </c>
      <c r="AB1844" s="40">
        <f>_xll.qlInterestRateIndexFixingDate($X$21,AC1844)</f>
        <v>52315</v>
      </c>
      <c r="AC1844" s="40">
        <f>_xll.qlCalendarAdvance(calendar,$AC1843,AA1844,,,trigger)</f>
        <v>52321</v>
      </c>
      <c r="AD1844" s="40">
        <f>_xll.qlInterestRateIndexMaturity($X$21,AC1844,)</f>
        <v>52504</v>
      </c>
      <c r="AE1844" s="43" t="e">
        <f>_xll.qlTenorBasisValue(TenorBasis6M,AC1844,_xll.ohTrigger(trigger,$X$36))</f>
        <v>#NUM!</v>
      </c>
      <c r="AF1844" s="82">
        <f t="shared" si="70"/>
        <v>1.516698242342903E-2</v>
      </c>
      <c r="AG1844" s="82">
        <f>_xll.qlIndexFixing($X$21,$AB1844,TRUE,_xll.ohTrigger(trigger))</f>
        <v>1.516698242342903E-2</v>
      </c>
      <c r="AH1844" s="43" t="e">
        <f>_xll.qlIndexFixing($X$6,$AB1844,TRUE,trigger)</f>
        <v>#NUM!</v>
      </c>
      <c r="AI1844" s="45" t="e">
        <f t="shared" si="71"/>
        <v>#NUM!</v>
      </c>
    </row>
    <row r="1845" spans="27:35" x14ac:dyDescent="0.2">
      <c r="AA1845" s="114" t="s">
        <v>87</v>
      </c>
      <c r="AB1845" s="40">
        <f>_xll.qlInterestRateIndexFixingDate($X$21,AC1845)</f>
        <v>52324</v>
      </c>
      <c r="AC1845" s="40">
        <f>_xll.qlCalendarAdvance(calendar,$AC1844,AA1845,,,trigger)</f>
        <v>52328</v>
      </c>
      <c r="AD1845" s="40">
        <f>_xll.qlInterestRateIndexMaturity($X$21,AC1845,)</f>
        <v>52511</v>
      </c>
      <c r="AE1845" s="43" t="e">
        <f>_xll.qlTenorBasisValue(TenorBasis6M,AC1845,_xll.ohTrigger(trigger,$X$36))</f>
        <v>#NUM!</v>
      </c>
      <c r="AF1845" s="82">
        <f t="shared" si="70"/>
        <v>1.5166859511569541E-2</v>
      </c>
      <c r="AG1845" s="82">
        <f>_xll.qlIndexFixing($X$21,$AB1845,TRUE,_xll.ohTrigger(trigger))</f>
        <v>1.5166859511569541E-2</v>
      </c>
      <c r="AH1845" s="43" t="e">
        <f>_xll.qlIndexFixing($X$6,$AB1845,TRUE,trigger)</f>
        <v>#NUM!</v>
      </c>
      <c r="AI1845" s="45" t="e">
        <f t="shared" si="71"/>
        <v>#NUM!</v>
      </c>
    </row>
    <row r="1846" spans="27:35" x14ac:dyDescent="0.2">
      <c r="AA1846" s="114" t="s">
        <v>87</v>
      </c>
      <c r="AB1846" s="40">
        <f>_xll.qlInterestRateIndexFixingDate($X$21,AC1846)</f>
        <v>52331</v>
      </c>
      <c r="AC1846" s="40">
        <f>_xll.qlCalendarAdvance(calendar,$AC1845,AA1846,,,trigger)</f>
        <v>52335</v>
      </c>
      <c r="AD1846" s="40">
        <f>_xll.qlInterestRateIndexMaturity($X$21,AC1846,)</f>
        <v>52518</v>
      </c>
      <c r="AE1846" s="43" t="e">
        <f>_xll.qlTenorBasisValue(TenorBasis6M,AC1846,_xll.ohTrigger(trigger,$X$36))</f>
        <v>#NUM!</v>
      </c>
      <c r="AF1846" s="82">
        <f t="shared" si="70"/>
        <v>1.5166764812396011E-2</v>
      </c>
      <c r="AG1846" s="82">
        <f>_xll.qlIndexFixing($X$21,$AB1846,TRUE,_xll.ohTrigger(trigger))</f>
        <v>1.5166764812396011E-2</v>
      </c>
      <c r="AH1846" s="43" t="e">
        <f>_xll.qlIndexFixing($X$6,$AB1846,TRUE,trigger)</f>
        <v>#NUM!</v>
      </c>
      <c r="AI1846" s="45" t="e">
        <f t="shared" si="71"/>
        <v>#NUM!</v>
      </c>
    </row>
    <row r="1847" spans="27:35" x14ac:dyDescent="0.2">
      <c r="AA1847" s="114" t="s">
        <v>87</v>
      </c>
      <c r="AB1847" s="40">
        <f>_xll.qlInterestRateIndexFixingDate($X$21,AC1847)</f>
        <v>52338</v>
      </c>
      <c r="AC1847" s="40">
        <f>_xll.qlCalendarAdvance(calendar,$AC1846,AA1847,,,trigger)</f>
        <v>52342</v>
      </c>
      <c r="AD1847" s="40">
        <f>_xll.qlInterestRateIndexMaturity($X$21,AC1847,)</f>
        <v>52525</v>
      </c>
      <c r="AE1847" s="43" t="e">
        <f>_xll.qlTenorBasisValue(TenorBasis6M,AC1847,_xll.ohTrigger(trigger,$X$36))</f>
        <v>#NUM!</v>
      </c>
      <c r="AF1847" s="82">
        <f t="shared" si="70"/>
        <v>1.516669832590407E-2</v>
      </c>
      <c r="AG1847" s="82">
        <f>_xll.qlIndexFixing($X$21,$AB1847,TRUE,_xll.ohTrigger(trigger))</f>
        <v>1.516669832590407E-2</v>
      </c>
      <c r="AH1847" s="43" t="e">
        <f>_xll.qlIndexFixing($X$6,$AB1847,TRUE,trigger)</f>
        <v>#NUM!</v>
      </c>
      <c r="AI1847" s="45" t="e">
        <f t="shared" si="71"/>
        <v>#NUM!</v>
      </c>
    </row>
    <row r="1848" spans="27:35" x14ac:dyDescent="0.2">
      <c r="AA1848" s="114" t="s">
        <v>87</v>
      </c>
      <c r="AB1848" s="40">
        <f>_xll.qlInterestRateIndexFixingDate($X$21,AC1848)</f>
        <v>52345</v>
      </c>
      <c r="AC1848" s="40">
        <f>_xll.qlCalendarAdvance(calendar,$AC1847,AA1848,,,trigger)</f>
        <v>52349</v>
      </c>
      <c r="AD1848" s="40">
        <f>_xll.qlInterestRateIndexMaturity($X$21,AC1848,)</f>
        <v>52532</v>
      </c>
      <c r="AE1848" s="43" t="e">
        <f>_xll.qlTenorBasisValue(TenorBasis6M,AC1848,_xll.ohTrigger(trigger,$X$36))</f>
        <v>#NUM!</v>
      </c>
      <c r="AF1848" s="82">
        <f t="shared" si="70"/>
        <v>1.5166660052090226E-2</v>
      </c>
      <c r="AG1848" s="82">
        <f>_xll.qlIndexFixing($X$21,$AB1848,TRUE,_xll.ohTrigger(trigger))</f>
        <v>1.5166660052090226E-2</v>
      </c>
      <c r="AH1848" s="43" t="e">
        <f>_xll.qlIndexFixing($X$6,$AB1848,TRUE,trigger)</f>
        <v>#NUM!</v>
      </c>
      <c r="AI1848" s="45" t="e">
        <f t="shared" si="71"/>
        <v>#NUM!</v>
      </c>
    </row>
    <row r="1849" spans="27:35" x14ac:dyDescent="0.2">
      <c r="AA1849" s="114" t="s">
        <v>87</v>
      </c>
      <c r="AB1849" s="40">
        <f>_xll.qlInterestRateIndexFixingDate($X$21,AC1849)</f>
        <v>52351</v>
      </c>
      <c r="AC1849" s="40">
        <f>_xll.qlCalendarAdvance(calendar,$AC1848,AA1849,,,trigger)</f>
        <v>52356</v>
      </c>
      <c r="AD1849" s="40">
        <f>_xll.qlInterestRateIndexMaturity($X$21,AC1849,)</f>
        <v>52540</v>
      </c>
      <c r="AE1849" s="43" t="e">
        <f>_xll.qlTenorBasisValue(TenorBasis6M,AC1849,_xll.ohTrigger(trigger,$X$36))</f>
        <v>#NUM!</v>
      </c>
      <c r="AF1849" s="82">
        <f t="shared" si="70"/>
        <v>1.5166977825613411E-2</v>
      </c>
      <c r="AG1849" s="82">
        <f>_xll.qlIndexFixing($X$21,$AB1849,TRUE,_xll.ohTrigger(trigger))</f>
        <v>1.5166977825613411E-2</v>
      </c>
      <c r="AH1849" s="43" t="e">
        <f>_xll.qlIndexFixing($X$6,$AB1849,TRUE,trigger)</f>
        <v>#NUM!</v>
      </c>
      <c r="AI1849" s="45" t="e">
        <f t="shared" si="71"/>
        <v>#NUM!</v>
      </c>
    </row>
    <row r="1850" spans="27:35" x14ac:dyDescent="0.2">
      <c r="AA1850" s="114" t="s">
        <v>87</v>
      </c>
      <c r="AB1850" s="40">
        <f>_xll.qlInterestRateIndexFixingDate($X$21,AC1850)</f>
        <v>52359</v>
      </c>
      <c r="AC1850" s="40">
        <f>_xll.qlCalendarAdvance(calendar,$AC1849,AA1850,,,trigger)</f>
        <v>52363</v>
      </c>
      <c r="AD1850" s="40">
        <f>_xll.qlInterestRateIndexMaturity($X$21,AC1850,)</f>
        <v>52547</v>
      </c>
      <c r="AE1850" s="43" t="e">
        <f>_xll.qlTenorBasisValue(TenorBasis6M,AC1850,_xll.ohTrigger(trigger,$X$36))</f>
        <v>#NUM!</v>
      </c>
      <c r="AF1850" s="82">
        <f t="shared" si="70"/>
        <v>1.5166997993191888E-2</v>
      </c>
      <c r="AG1850" s="82">
        <f>_xll.qlIndexFixing($X$21,$AB1850,TRUE,_xll.ohTrigger(trigger))</f>
        <v>1.5166997993191888E-2</v>
      </c>
      <c r="AH1850" s="43" t="e">
        <f>_xll.qlIndexFixing($X$6,$AB1850,TRUE,trigger)</f>
        <v>#NUM!</v>
      </c>
      <c r="AI1850" s="45" t="e">
        <f t="shared" si="71"/>
        <v>#NUM!</v>
      </c>
    </row>
    <row r="1851" spans="27:35" x14ac:dyDescent="0.2">
      <c r="AA1851" s="114" t="s">
        <v>87</v>
      </c>
      <c r="AB1851" s="40">
        <f>_xll.qlInterestRateIndexFixingDate($X$21,AC1851)</f>
        <v>52366</v>
      </c>
      <c r="AC1851" s="40">
        <f>_xll.qlCalendarAdvance(calendar,$AC1850,AA1851,,,trigger)</f>
        <v>52370</v>
      </c>
      <c r="AD1851" s="40">
        <f>_xll.qlInterestRateIndexMaturity($X$21,AC1851,)</f>
        <v>52554</v>
      </c>
      <c r="AE1851" s="43" t="e">
        <f>_xll.qlTenorBasisValue(TenorBasis6M,AC1851,_xll.ohTrigger(trigger,$X$36))</f>
        <v>#NUM!</v>
      </c>
      <c r="AF1851" s="82">
        <f t="shared" si="70"/>
        <v>1.5167046374631179E-2</v>
      </c>
      <c r="AG1851" s="82">
        <f>_xll.qlIndexFixing($X$21,$AB1851,TRUE,_xll.ohTrigger(trigger))</f>
        <v>1.5167046374631179E-2</v>
      </c>
      <c r="AH1851" s="43" t="e">
        <f>_xll.qlIndexFixing($X$6,$AB1851,TRUE,trigger)</f>
        <v>#NUM!</v>
      </c>
      <c r="AI1851" s="45" t="e">
        <f t="shared" si="71"/>
        <v>#NUM!</v>
      </c>
    </row>
    <row r="1852" spans="27:35" x14ac:dyDescent="0.2">
      <c r="AA1852" s="114" t="s">
        <v>87</v>
      </c>
      <c r="AB1852" s="40">
        <f>_xll.qlInterestRateIndexFixingDate($X$21,AC1852)</f>
        <v>52373</v>
      </c>
      <c r="AC1852" s="40">
        <f>_xll.qlCalendarAdvance(calendar,$AC1851,AA1852,,,trigger)</f>
        <v>52377</v>
      </c>
      <c r="AD1852" s="40">
        <f>_xll.qlInterestRateIndexMaturity($X$21,AC1852,)</f>
        <v>52561</v>
      </c>
      <c r="AE1852" s="43" t="e">
        <f>_xll.qlTenorBasisValue(TenorBasis6M,AC1852,_xll.ohTrigger(trigger,$X$36))</f>
        <v>#NUM!</v>
      </c>
      <c r="AF1852" s="82">
        <f t="shared" si="70"/>
        <v>1.5167122969934756E-2</v>
      </c>
      <c r="AG1852" s="82">
        <f>_xll.qlIndexFixing($X$21,$AB1852,TRUE,_xll.ohTrigger(trigger))</f>
        <v>1.5167122969934756E-2</v>
      </c>
      <c r="AH1852" s="43" t="e">
        <f>_xll.qlIndexFixing($X$6,$AB1852,TRUE,trigger)</f>
        <v>#NUM!</v>
      </c>
      <c r="AI1852" s="45" t="e">
        <f t="shared" si="71"/>
        <v>#NUM!</v>
      </c>
    </row>
    <row r="1853" spans="27:35" x14ac:dyDescent="0.2">
      <c r="AA1853" s="114" t="s">
        <v>87</v>
      </c>
      <c r="AB1853" s="40">
        <f>_xll.qlInterestRateIndexFixingDate($X$21,AC1853)</f>
        <v>52380</v>
      </c>
      <c r="AC1853" s="40">
        <f>_xll.qlCalendarAdvance(calendar,$AC1852,AA1853,,,trigger)</f>
        <v>52384</v>
      </c>
      <c r="AD1853" s="40">
        <f>_xll.qlInterestRateIndexMaturity($X$21,AC1853,)</f>
        <v>52567</v>
      </c>
      <c r="AE1853" s="43" t="e">
        <f>_xll.qlTenorBasisValue(TenorBasis6M,AC1853,_xll.ohTrigger(trigger,$X$36))</f>
        <v>#NUM!</v>
      </c>
      <c r="AF1853" s="82">
        <f t="shared" si="70"/>
        <v>1.5166891873188936E-2</v>
      </c>
      <c r="AG1853" s="82">
        <f>_xll.qlIndexFixing($X$21,$AB1853,TRUE,_xll.ohTrigger(trigger))</f>
        <v>1.5166891873188936E-2</v>
      </c>
      <c r="AH1853" s="43" t="e">
        <f>_xll.qlIndexFixing($X$6,$AB1853,TRUE,trigger)</f>
        <v>#NUM!</v>
      </c>
      <c r="AI1853" s="45" t="e">
        <f t="shared" si="71"/>
        <v>#NUM!</v>
      </c>
    </row>
    <row r="1854" spans="27:35" x14ac:dyDescent="0.2">
      <c r="AA1854" s="114" t="s">
        <v>87</v>
      </c>
      <c r="AB1854" s="40">
        <f>_xll.qlInterestRateIndexFixingDate($X$21,AC1854)</f>
        <v>52387</v>
      </c>
      <c r="AC1854" s="40">
        <f>_xll.qlCalendarAdvance(calendar,$AC1853,AA1854,,,trigger)</f>
        <v>52391</v>
      </c>
      <c r="AD1854" s="40">
        <f>_xll.qlInterestRateIndexMaturity($X$21,AC1854,)</f>
        <v>52574</v>
      </c>
      <c r="AE1854" s="43" t="e">
        <f>_xll.qlTenorBasisValue(TenorBasis6M,AC1854,_xll.ohTrigger(trigger,$X$36))</f>
        <v>#NUM!</v>
      </c>
      <c r="AF1854" s="82">
        <f t="shared" si="70"/>
        <v>1.5167022875455457E-2</v>
      </c>
      <c r="AG1854" s="82">
        <f>_xll.qlIndexFixing($X$21,$AB1854,TRUE,_xll.ohTrigger(trigger))</f>
        <v>1.5167022875455457E-2</v>
      </c>
      <c r="AH1854" s="43" t="e">
        <f>_xll.qlIndexFixing($X$6,$AB1854,TRUE,trigger)</f>
        <v>#NUM!</v>
      </c>
      <c r="AI1854" s="45" t="e">
        <f t="shared" si="71"/>
        <v>#NUM!</v>
      </c>
    </row>
    <row r="1855" spans="27:35" x14ac:dyDescent="0.2">
      <c r="AA1855" s="114" t="s">
        <v>87</v>
      </c>
      <c r="AB1855" s="40">
        <f>_xll.qlInterestRateIndexFixingDate($X$21,AC1855)</f>
        <v>52394</v>
      </c>
      <c r="AC1855" s="40">
        <f>_xll.qlCalendarAdvance(calendar,$AC1854,AA1855,,,trigger)</f>
        <v>52398</v>
      </c>
      <c r="AD1855" s="40">
        <f>_xll.qlInterestRateIndexMaturity($X$21,AC1855,)</f>
        <v>52581</v>
      </c>
      <c r="AE1855" s="43" t="e">
        <f>_xll.qlTenorBasisValue(TenorBasis6M,AC1855,_xll.ohTrigger(trigger,$X$36))</f>
        <v>#NUM!</v>
      </c>
      <c r="AF1855" s="82">
        <f t="shared" si="70"/>
        <v>1.5167182090413615E-2</v>
      </c>
      <c r="AG1855" s="82">
        <f>_xll.qlIndexFixing($X$21,$AB1855,TRUE,_xll.ohTrigger(trigger))</f>
        <v>1.5167182090413615E-2</v>
      </c>
      <c r="AH1855" s="43" t="e">
        <f>_xll.qlIndexFixing($X$6,$AB1855,TRUE,trigger)</f>
        <v>#NUM!</v>
      </c>
      <c r="AI1855" s="45" t="e">
        <f t="shared" si="71"/>
        <v>#NUM!</v>
      </c>
    </row>
    <row r="1856" spans="27:35" x14ac:dyDescent="0.2">
      <c r="AA1856" s="114" t="s">
        <v>87</v>
      </c>
      <c r="AB1856" s="40">
        <f>_xll.qlInterestRateIndexFixingDate($X$21,AC1856)</f>
        <v>52401</v>
      </c>
      <c r="AC1856" s="40">
        <f>_xll.qlCalendarAdvance(calendar,$AC1855,AA1856,,,trigger)</f>
        <v>52405</v>
      </c>
      <c r="AD1856" s="40">
        <f>_xll.qlInterestRateIndexMaturity($X$21,AC1856,)</f>
        <v>52588</v>
      </c>
      <c r="AE1856" s="43" t="e">
        <f>_xll.qlTenorBasisValue(TenorBasis6M,AC1856,_xll.ohTrigger(trigger,$X$36))</f>
        <v>#NUM!</v>
      </c>
      <c r="AF1856" s="82">
        <f t="shared" si="70"/>
        <v>1.5167369518073019E-2</v>
      </c>
      <c r="AG1856" s="82">
        <f>_xll.qlIndexFixing($X$21,$AB1856,TRUE,_xll.ohTrigger(trigger))</f>
        <v>1.5167369518073019E-2</v>
      </c>
      <c r="AH1856" s="43" t="e">
        <f>_xll.qlIndexFixing($X$6,$AB1856,TRUE,trigger)</f>
        <v>#NUM!</v>
      </c>
      <c r="AI1856" s="45" t="e">
        <f t="shared" si="71"/>
        <v>#NUM!</v>
      </c>
    </row>
    <row r="1857" spans="27:35" x14ac:dyDescent="0.2">
      <c r="AA1857" s="114" t="s">
        <v>87</v>
      </c>
      <c r="AB1857" s="40">
        <f>_xll.qlInterestRateIndexFixingDate($X$21,AC1857)</f>
        <v>52408</v>
      </c>
      <c r="AC1857" s="40">
        <f>_xll.qlCalendarAdvance(calendar,$AC1856,AA1857,,,trigger)</f>
        <v>52412</v>
      </c>
      <c r="AD1857" s="40">
        <f>_xll.qlInterestRateIndexMaturity($X$21,AC1857,)</f>
        <v>52596</v>
      </c>
      <c r="AE1857" s="43" t="e">
        <f>_xll.qlTenorBasisValue(TenorBasis6M,AC1857,_xll.ohTrigger(trigger,$X$36))</f>
        <v>#NUM!</v>
      </c>
      <c r="AF1857" s="82">
        <f t="shared" si="70"/>
        <v>1.5167929154565113E-2</v>
      </c>
      <c r="AG1857" s="82">
        <f>_xll.qlIndexFixing($X$21,$AB1857,TRUE,_xll.ohTrigger(trigger))</f>
        <v>1.5167929154565113E-2</v>
      </c>
      <c r="AH1857" s="43" t="e">
        <f>_xll.qlIndexFixing($X$6,$AB1857,TRUE,trigger)</f>
        <v>#NUM!</v>
      </c>
      <c r="AI1857" s="45" t="e">
        <f t="shared" si="71"/>
        <v>#NUM!</v>
      </c>
    </row>
    <row r="1858" spans="27:35" x14ac:dyDescent="0.2">
      <c r="AA1858" s="114" t="s">
        <v>87</v>
      </c>
      <c r="AB1858" s="40">
        <f>_xll.qlInterestRateIndexFixingDate($X$21,AC1858)</f>
        <v>52415</v>
      </c>
      <c r="AC1858" s="40">
        <f>_xll.qlCalendarAdvance(calendar,$AC1857,AA1858,,,trigger)</f>
        <v>52419</v>
      </c>
      <c r="AD1858" s="40">
        <f>_xll.qlInterestRateIndexMaturity($X$21,AC1858,)</f>
        <v>52603</v>
      </c>
      <c r="AE1858" s="43" t="e">
        <f>_xll.qlTenorBasisValue(TenorBasis6M,AC1858,_xll.ohTrigger(trigger,$X$36))</f>
        <v>#NUM!</v>
      </c>
      <c r="AF1858" s="82">
        <f t="shared" si="70"/>
        <v>1.516817503316303E-2</v>
      </c>
      <c r="AG1858" s="82">
        <f>_xll.qlIndexFixing($X$21,$AB1858,TRUE,_xll.ohTrigger(trigger))</f>
        <v>1.516817503316303E-2</v>
      </c>
      <c r="AH1858" s="43" t="e">
        <f>_xll.qlIndexFixing($X$6,$AB1858,TRUE,trigger)</f>
        <v>#NUM!</v>
      </c>
      <c r="AI1858" s="45" t="e">
        <f t="shared" si="71"/>
        <v>#NUM!</v>
      </c>
    </row>
    <row r="1859" spans="27:35" x14ac:dyDescent="0.2">
      <c r="AA1859" s="114" t="s">
        <v>87</v>
      </c>
      <c r="AB1859" s="40">
        <f>_xll.qlInterestRateIndexFixingDate($X$21,AC1859)</f>
        <v>52422</v>
      </c>
      <c r="AC1859" s="40">
        <f>_xll.qlCalendarAdvance(calendar,$AC1858,AA1859,,,trigger)</f>
        <v>52426</v>
      </c>
      <c r="AD1859" s="40">
        <f>_xll.qlInterestRateIndexMaturity($X$21,AC1859,)</f>
        <v>52610</v>
      </c>
      <c r="AE1859" s="43" t="e">
        <f>_xll.qlTenorBasisValue(TenorBasis6M,AC1859,_xll.ohTrigger(trigger,$X$36))</f>
        <v>#NUM!</v>
      </c>
      <c r="AF1859" s="82">
        <f t="shared" si="70"/>
        <v>1.5168449125673023E-2</v>
      </c>
      <c r="AG1859" s="82">
        <f>_xll.qlIndexFixing($X$21,$AB1859,TRUE,_xll.ohTrigger(trigger))</f>
        <v>1.5168449125673023E-2</v>
      </c>
      <c r="AH1859" s="43" t="e">
        <f>_xll.qlIndexFixing($X$6,$AB1859,TRUE,trigger)</f>
        <v>#NUM!</v>
      </c>
      <c r="AI1859" s="45" t="e">
        <f t="shared" si="71"/>
        <v>#NUM!</v>
      </c>
    </row>
    <row r="1860" spans="27:35" x14ac:dyDescent="0.2">
      <c r="AA1860" s="114" t="s">
        <v>87</v>
      </c>
      <c r="AB1860" s="40">
        <f>_xll.qlInterestRateIndexFixingDate($X$21,AC1860)</f>
        <v>52429</v>
      </c>
      <c r="AC1860" s="40">
        <f>_xll.qlCalendarAdvance(calendar,$AC1859,AA1860,,,trigger)</f>
        <v>52433</v>
      </c>
      <c r="AD1860" s="40">
        <f>_xll.qlInterestRateIndexMaturity($X$21,AC1860,)</f>
        <v>52617</v>
      </c>
      <c r="AE1860" s="43" t="e">
        <f>_xll.qlTenorBasisValue(TenorBasis6M,AC1860,_xll.ohTrigger(trigger,$X$36))</f>
        <v>#NUM!</v>
      </c>
      <c r="AF1860" s="82">
        <f t="shared" ref="AF1860:AF1923" si="72">AG1860</f>
        <v>1.5168751432105953E-2</v>
      </c>
      <c r="AG1860" s="82">
        <f>_xll.qlIndexFixing($X$21,$AB1860,TRUE,_xll.ohTrigger(trigger))</f>
        <v>1.5168751432105953E-2</v>
      </c>
      <c r="AH1860" s="43" t="e">
        <f>_xll.qlIndexFixing($X$6,$AB1860,TRUE,trigger)</f>
        <v>#NUM!</v>
      </c>
      <c r="AI1860" s="45" t="e">
        <f t="shared" si="71"/>
        <v>#NUM!</v>
      </c>
    </row>
    <row r="1861" spans="27:35" x14ac:dyDescent="0.2">
      <c r="AA1861" s="114" t="s">
        <v>87</v>
      </c>
      <c r="AB1861" s="40">
        <f>_xll.qlInterestRateIndexFixingDate($X$21,AC1861)</f>
        <v>52436</v>
      </c>
      <c r="AC1861" s="40">
        <f>_xll.qlCalendarAdvance(calendar,$AC1860,AA1861,,,trigger)</f>
        <v>52440</v>
      </c>
      <c r="AD1861" s="40">
        <f>_xll.qlInterestRateIndexMaturity($X$21,AC1861,)</f>
        <v>52624</v>
      </c>
      <c r="AE1861" s="43" t="e">
        <f>_xll.qlTenorBasisValue(TenorBasis6M,AC1861,_xll.ohTrigger(trigger,$X$36))</f>
        <v>#NUM!</v>
      </c>
      <c r="AF1861" s="82">
        <f t="shared" si="72"/>
        <v>1.5169081952476592E-2</v>
      </c>
      <c r="AG1861" s="82">
        <f>_xll.qlIndexFixing($X$21,$AB1861,TRUE,_xll.ohTrigger(trigger))</f>
        <v>1.5169081952476592E-2</v>
      </c>
      <c r="AH1861" s="43" t="e">
        <f>_xll.qlIndexFixing($X$6,$AB1861,TRUE,trigger)</f>
        <v>#NUM!</v>
      </c>
      <c r="AI1861" s="45" t="e">
        <f t="shared" si="71"/>
        <v>#NUM!</v>
      </c>
    </row>
    <row r="1862" spans="27:35" x14ac:dyDescent="0.2">
      <c r="AA1862" s="114" t="s">
        <v>87</v>
      </c>
      <c r="AB1862" s="40">
        <f>_xll.qlInterestRateIndexFixingDate($X$21,AC1862)</f>
        <v>52443</v>
      </c>
      <c r="AC1862" s="40">
        <f>_xll.qlCalendarAdvance(calendar,$AC1861,AA1862,,,trigger)</f>
        <v>52447</v>
      </c>
      <c r="AD1862" s="40">
        <f>_xll.qlInterestRateIndexMaturity($X$21,AC1862,)</f>
        <v>52631</v>
      </c>
      <c r="AE1862" s="43" t="e">
        <f>_xll.qlTenorBasisValue(TenorBasis6M,AC1862,_xll.ohTrigger(trigger,$X$36))</f>
        <v>#NUM!</v>
      </c>
      <c r="AF1862" s="82">
        <f t="shared" si="72"/>
        <v>1.5169440686798839E-2</v>
      </c>
      <c r="AG1862" s="82">
        <f>_xll.qlIndexFixing($X$21,$AB1862,TRUE,_xll.ohTrigger(trigger))</f>
        <v>1.5169440686798839E-2</v>
      </c>
      <c r="AH1862" s="43" t="e">
        <f>_xll.qlIndexFixing($X$6,$AB1862,TRUE,trigger)</f>
        <v>#NUM!</v>
      </c>
      <c r="AI1862" s="45" t="e">
        <f t="shared" si="71"/>
        <v>#NUM!</v>
      </c>
    </row>
    <row r="1863" spans="27:35" x14ac:dyDescent="0.2">
      <c r="AA1863" s="114" t="s">
        <v>87</v>
      </c>
      <c r="AB1863" s="40">
        <f>_xll.qlInterestRateIndexFixingDate($X$21,AC1863)</f>
        <v>52450</v>
      </c>
      <c r="AC1863" s="40">
        <f>_xll.qlCalendarAdvance(calendar,$AC1862,AA1863,,,trigger)</f>
        <v>52454</v>
      </c>
      <c r="AD1863" s="40">
        <f>_xll.qlInterestRateIndexMaturity($X$21,AC1863,)</f>
        <v>52638</v>
      </c>
      <c r="AE1863" s="43" t="e">
        <f>_xll.qlTenorBasisValue(TenorBasis6M,AC1863,_xll.ohTrigger(trigger,$X$36))</f>
        <v>#NUM!</v>
      </c>
      <c r="AF1863" s="82">
        <f t="shared" si="72"/>
        <v>1.5169827635087034E-2</v>
      </c>
      <c r="AG1863" s="82">
        <f>_xll.qlIndexFixing($X$21,$AB1863,TRUE,_xll.ohTrigger(trigger))</f>
        <v>1.5169827635087034E-2</v>
      </c>
      <c r="AH1863" s="43" t="e">
        <f>_xll.qlIndexFixing($X$6,$AB1863,TRUE,trigger)</f>
        <v>#NUM!</v>
      </c>
      <c r="AI1863" s="45" t="e">
        <f t="shared" si="71"/>
        <v>#NUM!</v>
      </c>
    </row>
    <row r="1864" spans="27:35" x14ac:dyDescent="0.2">
      <c r="AA1864" s="114" t="s">
        <v>87</v>
      </c>
      <c r="AB1864" s="40">
        <f>_xll.qlInterestRateIndexFixingDate($X$21,AC1864)</f>
        <v>52457</v>
      </c>
      <c r="AC1864" s="40">
        <f>_xll.qlCalendarAdvance(calendar,$AC1863,AA1864,,,trigger)</f>
        <v>52461</v>
      </c>
      <c r="AD1864" s="40">
        <f>_xll.qlInterestRateIndexMaturity($X$21,AC1864,)</f>
        <v>52645</v>
      </c>
      <c r="AE1864" s="43" t="e">
        <f>_xll.qlTenorBasisValue(TenorBasis6M,AC1864,_xll.ohTrigger(trigger,$X$36))</f>
        <v>#NUM!</v>
      </c>
      <c r="AF1864" s="82">
        <f t="shared" si="72"/>
        <v>1.5170242797358985E-2</v>
      </c>
      <c r="AG1864" s="82">
        <f>_xll.qlIndexFixing($X$21,$AB1864,TRUE,_xll.ohTrigger(trigger))</f>
        <v>1.5170242797358985E-2</v>
      </c>
      <c r="AH1864" s="43" t="e">
        <f>_xll.qlIndexFixing($X$6,$AB1864,TRUE,trigger)</f>
        <v>#NUM!</v>
      </c>
      <c r="AI1864" s="45" t="e">
        <f t="shared" si="71"/>
        <v>#NUM!</v>
      </c>
    </row>
    <row r="1865" spans="27:35" x14ac:dyDescent="0.2">
      <c r="AA1865" s="114" t="s">
        <v>87</v>
      </c>
      <c r="AB1865" s="40">
        <f>_xll.qlInterestRateIndexFixingDate($X$21,AC1865)</f>
        <v>52464</v>
      </c>
      <c r="AC1865" s="40">
        <f>_xll.qlCalendarAdvance(calendar,$AC1864,AA1865,,,trigger)</f>
        <v>52468</v>
      </c>
      <c r="AD1865" s="40">
        <f>_xll.qlInterestRateIndexMaturity($X$21,AC1865,)</f>
        <v>52652</v>
      </c>
      <c r="AE1865" s="43" t="e">
        <f>_xll.qlTenorBasisValue(TenorBasis6M,AC1865,_xll.ohTrigger(trigger,$X$36))</f>
        <v>#NUM!</v>
      </c>
      <c r="AF1865" s="82">
        <f t="shared" si="72"/>
        <v>1.5170686173631204E-2</v>
      </c>
      <c r="AG1865" s="82">
        <f>_xll.qlIndexFixing($X$21,$AB1865,TRUE,_xll.ohTrigger(trigger))</f>
        <v>1.5170686173631204E-2</v>
      </c>
      <c r="AH1865" s="43" t="e">
        <f>_xll.qlIndexFixing($X$6,$AB1865,TRUE,trigger)</f>
        <v>#NUM!</v>
      </c>
      <c r="AI1865" s="45" t="e">
        <f t="shared" si="71"/>
        <v>#NUM!</v>
      </c>
    </row>
    <row r="1866" spans="27:35" x14ac:dyDescent="0.2">
      <c r="AA1866" s="114" t="s">
        <v>87</v>
      </c>
      <c r="AB1866" s="40">
        <f>_xll.qlInterestRateIndexFixingDate($X$21,AC1866)</f>
        <v>52471</v>
      </c>
      <c r="AC1866" s="40">
        <f>_xll.qlCalendarAdvance(calendar,$AC1865,AA1866,,,trigger)</f>
        <v>52475</v>
      </c>
      <c r="AD1866" s="40">
        <f>_xll.qlInterestRateIndexMaturity($X$21,AC1866,)</f>
        <v>52657</v>
      </c>
      <c r="AE1866" s="43" t="e">
        <f>_xll.qlTenorBasisValue(TenorBasis6M,AC1866,_xll.ohTrigger(trigger,$X$36))</f>
        <v>#NUM!</v>
      </c>
      <c r="AF1866" s="82">
        <f t="shared" si="72"/>
        <v>1.5170433431525033E-2</v>
      </c>
      <c r="AG1866" s="82">
        <f>_xll.qlIndexFixing($X$21,$AB1866,TRUE,_xll.ohTrigger(trigger))</f>
        <v>1.5170433431525033E-2</v>
      </c>
      <c r="AH1866" s="43" t="e">
        <f>_xll.qlIndexFixing($X$6,$AB1866,TRUE,trigger)</f>
        <v>#NUM!</v>
      </c>
      <c r="AI1866" s="45" t="e">
        <f t="shared" si="71"/>
        <v>#NUM!</v>
      </c>
    </row>
    <row r="1867" spans="27:35" x14ac:dyDescent="0.2">
      <c r="AA1867" s="114" t="s">
        <v>87</v>
      </c>
      <c r="AB1867" s="40">
        <f>_xll.qlInterestRateIndexFixingDate($X$21,AC1867)</f>
        <v>52478</v>
      </c>
      <c r="AC1867" s="40">
        <f>_xll.qlCalendarAdvance(calendar,$AC1866,AA1867,,,trigger)</f>
        <v>52482</v>
      </c>
      <c r="AD1867" s="40">
        <f>_xll.qlInterestRateIndexMaturity($X$21,AC1867,)</f>
        <v>52664</v>
      </c>
      <c r="AE1867" s="43" t="e">
        <f>_xll.qlTenorBasisValue(TenorBasis6M,AC1867,_xll.ohTrigger(trigger,$X$36))</f>
        <v>#NUM!</v>
      </c>
      <c r="AF1867" s="82">
        <f t="shared" si="72"/>
        <v>1.5170929163651592E-2</v>
      </c>
      <c r="AG1867" s="82">
        <f>_xll.qlIndexFixing($X$21,$AB1867,TRUE,_xll.ohTrigger(trigger))</f>
        <v>1.5170929163651592E-2</v>
      </c>
      <c r="AH1867" s="43" t="e">
        <f>_xll.qlIndexFixing($X$6,$AB1867,TRUE,trigger)</f>
        <v>#NUM!</v>
      </c>
      <c r="AI1867" s="45" t="e">
        <f t="shared" si="71"/>
        <v>#NUM!</v>
      </c>
    </row>
    <row r="1868" spans="27:35" x14ac:dyDescent="0.2">
      <c r="AA1868" s="114" t="s">
        <v>87</v>
      </c>
      <c r="AB1868" s="40">
        <f>_xll.qlInterestRateIndexFixingDate($X$21,AC1868)</f>
        <v>52485</v>
      </c>
      <c r="AC1868" s="40">
        <f>_xll.qlCalendarAdvance(calendar,$AC1867,AA1868,,,trigger)</f>
        <v>52489</v>
      </c>
      <c r="AD1868" s="40">
        <f>_xll.qlInterestRateIndexMaturity($X$21,AC1868,)</f>
        <v>52671</v>
      </c>
      <c r="AE1868" s="43" t="e">
        <f>_xll.qlTenorBasisValue(TenorBasis6M,AC1868,_xll.ohTrigger(trigger,$X$36))</f>
        <v>#NUM!</v>
      </c>
      <c r="AF1868" s="82">
        <f t="shared" si="72"/>
        <v>1.517145310746564E-2</v>
      </c>
      <c r="AG1868" s="82">
        <f>_xll.qlIndexFixing($X$21,$AB1868,TRUE,_xll.ohTrigger(trigger))</f>
        <v>1.517145310746564E-2</v>
      </c>
      <c r="AH1868" s="43" t="e">
        <f>_xll.qlIndexFixing($X$6,$AB1868,TRUE,trigger)</f>
        <v>#NUM!</v>
      </c>
      <c r="AI1868" s="45" t="e">
        <f t="shared" si="71"/>
        <v>#NUM!</v>
      </c>
    </row>
    <row r="1869" spans="27:35" x14ac:dyDescent="0.2">
      <c r="AA1869" s="114" t="s">
        <v>87</v>
      </c>
      <c r="AB1869" s="40">
        <f>_xll.qlInterestRateIndexFixingDate($X$21,AC1869)</f>
        <v>52492</v>
      </c>
      <c r="AC1869" s="40">
        <f>_xll.qlCalendarAdvance(calendar,$AC1868,AA1869,,,trigger)</f>
        <v>52496</v>
      </c>
      <c r="AD1869" s="40">
        <f>_xll.qlInterestRateIndexMaturity($X$21,AC1869,)</f>
        <v>52678</v>
      </c>
      <c r="AE1869" s="43" t="e">
        <f>_xll.qlTenorBasisValue(TenorBasis6M,AC1869,_xll.ohTrigger(trigger,$X$36))</f>
        <v>#NUM!</v>
      </c>
      <c r="AF1869" s="82">
        <f t="shared" si="72"/>
        <v>1.517200526299046E-2</v>
      </c>
      <c r="AG1869" s="82">
        <f>_xll.qlIndexFixing($X$21,$AB1869,TRUE,_xll.ohTrigger(trigger))</f>
        <v>1.517200526299046E-2</v>
      </c>
      <c r="AH1869" s="43" t="e">
        <f>_xll.qlIndexFixing($X$6,$AB1869,TRUE,trigger)</f>
        <v>#NUM!</v>
      </c>
      <c r="AI1869" s="45" t="e">
        <f t="shared" si="71"/>
        <v>#NUM!</v>
      </c>
    </row>
    <row r="1870" spans="27:35" x14ac:dyDescent="0.2">
      <c r="AA1870" s="114" t="s">
        <v>87</v>
      </c>
      <c r="AB1870" s="40">
        <f>_xll.qlInterestRateIndexFixingDate($X$21,AC1870)</f>
        <v>52499</v>
      </c>
      <c r="AC1870" s="40">
        <f>_xll.qlCalendarAdvance(calendar,$AC1869,AA1870,,,trigger)</f>
        <v>52503</v>
      </c>
      <c r="AD1870" s="40">
        <f>_xll.qlInterestRateIndexMaturity($X$21,AC1870,)</f>
        <v>52685</v>
      </c>
      <c r="AE1870" s="43" t="e">
        <f>_xll.qlTenorBasisValue(TenorBasis6M,AC1870,_xll.ohTrigger(trigger,$X$36))</f>
        <v>#NUM!</v>
      </c>
      <c r="AF1870" s="82">
        <f t="shared" si="72"/>
        <v>1.5172585630249326E-2</v>
      </c>
      <c r="AG1870" s="82">
        <f>_xll.qlIndexFixing($X$21,$AB1870,TRUE,_xll.ohTrigger(trigger))</f>
        <v>1.5172585630249326E-2</v>
      </c>
      <c r="AH1870" s="43" t="e">
        <f>_xll.qlIndexFixing($X$6,$AB1870,TRUE,trigger)</f>
        <v>#NUM!</v>
      </c>
      <c r="AI1870" s="45" t="e">
        <f t="shared" si="71"/>
        <v>#NUM!</v>
      </c>
    </row>
    <row r="1871" spans="27:35" x14ac:dyDescent="0.2">
      <c r="AA1871" s="114" t="s">
        <v>87</v>
      </c>
      <c r="AB1871" s="40">
        <f>_xll.qlInterestRateIndexFixingDate($X$21,AC1871)</f>
        <v>52506</v>
      </c>
      <c r="AC1871" s="40">
        <f>_xll.qlCalendarAdvance(calendar,$AC1870,AA1871,,,trigger)</f>
        <v>52510</v>
      </c>
      <c r="AD1871" s="40">
        <f>_xll.qlInterestRateIndexMaturity($X$21,AC1871,)</f>
        <v>52693</v>
      </c>
      <c r="AE1871" s="43" t="e">
        <f>_xll.qlTenorBasisValue(TenorBasis6M,AC1871,_xll.ohTrigger(trigger,$X$36))</f>
        <v>#NUM!</v>
      </c>
      <c r="AF1871" s="82">
        <f t="shared" si="72"/>
        <v>1.5173566465180175E-2</v>
      </c>
      <c r="AG1871" s="82">
        <f>_xll.qlIndexFixing($X$21,$AB1871,TRUE,_xll.ohTrigger(trigger))</f>
        <v>1.5173566465180175E-2</v>
      </c>
      <c r="AH1871" s="43" t="e">
        <f>_xll.qlIndexFixing($X$6,$AB1871,TRUE,trigger)</f>
        <v>#NUM!</v>
      </c>
      <c r="AI1871" s="45" t="e">
        <f t="shared" si="71"/>
        <v>#NUM!</v>
      </c>
    </row>
    <row r="1872" spans="27:35" x14ac:dyDescent="0.2">
      <c r="AA1872" s="114" t="s">
        <v>87</v>
      </c>
      <c r="AB1872" s="40">
        <f>_xll.qlInterestRateIndexFixingDate($X$21,AC1872)</f>
        <v>52513</v>
      </c>
      <c r="AC1872" s="40">
        <f>_xll.qlCalendarAdvance(calendar,$AC1871,AA1872,,,trigger)</f>
        <v>52517</v>
      </c>
      <c r="AD1872" s="40">
        <f>_xll.qlInterestRateIndexMaturity($X$21,AC1872,)</f>
        <v>52700</v>
      </c>
      <c r="AE1872" s="43" t="e">
        <f>_xll.qlTenorBasisValue(TenorBasis6M,AC1872,_xll.ohTrigger(trigger,$X$36))</f>
        <v>#NUM!</v>
      </c>
      <c r="AF1872" s="82">
        <f t="shared" si="72"/>
        <v>1.5174205297935613E-2</v>
      </c>
      <c r="AG1872" s="82">
        <f>_xll.qlIndexFixing($X$21,$AB1872,TRUE,_xll.ohTrigger(trigger))</f>
        <v>1.5174205297935613E-2</v>
      </c>
      <c r="AH1872" s="43" t="e">
        <f>_xll.qlIndexFixing($X$6,$AB1872,TRUE,trigger)</f>
        <v>#NUM!</v>
      </c>
      <c r="AI1872" s="45" t="e">
        <f t="shared" si="71"/>
        <v>#NUM!</v>
      </c>
    </row>
    <row r="1873" spans="27:35" x14ac:dyDescent="0.2">
      <c r="AA1873" s="114" t="s">
        <v>87</v>
      </c>
      <c r="AB1873" s="40">
        <f>_xll.qlInterestRateIndexFixingDate($X$21,AC1873)</f>
        <v>52520</v>
      </c>
      <c r="AC1873" s="40">
        <f>_xll.qlCalendarAdvance(calendar,$AC1872,AA1873,,,trigger)</f>
        <v>52524</v>
      </c>
      <c r="AD1873" s="40">
        <f>_xll.qlInterestRateIndexMaturity($X$21,AC1873,)</f>
        <v>52707</v>
      </c>
      <c r="AE1873" s="43" t="e">
        <f>_xll.qlTenorBasisValue(TenorBasis6M,AC1873,_xll.ohTrigger(trigger,$X$36))</f>
        <v>#NUM!</v>
      </c>
      <c r="AF1873" s="82">
        <f t="shared" si="72"/>
        <v>1.5174872343690639E-2</v>
      </c>
      <c r="AG1873" s="82">
        <f>_xll.qlIndexFixing($X$21,$AB1873,TRUE,_xll.ohTrigger(trigger))</f>
        <v>1.5174872343690639E-2</v>
      </c>
      <c r="AH1873" s="43" t="e">
        <f>_xll.qlIndexFixing($X$6,$AB1873,TRUE,trigger)</f>
        <v>#NUM!</v>
      </c>
      <c r="AI1873" s="45" t="e">
        <f t="shared" si="71"/>
        <v>#NUM!</v>
      </c>
    </row>
    <row r="1874" spans="27:35" x14ac:dyDescent="0.2">
      <c r="AA1874" s="114" t="s">
        <v>87</v>
      </c>
      <c r="AB1874" s="40">
        <f>_xll.qlInterestRateIndexFixingDate($X$21,AC1874)</f>
        <v>52527</v>
      </c>
      <c r="AC1874" s="40">
        <f>_xll.qlCalendarAdvance(calendar,$AC1873,AA1874,,,trigger)</f>
        <v>52531</v>
      </c>
      <c r="AD1874" s="40">
        <f>_xll.qlInterestRateIndexMaturity($X$21,AC1874,)</f>
        <v>52714</v>
      </c>
      <c r="AE1874" s="43" t="e">
        <f>_xll.qlTenorBasisValue(TenorBasis6M,AC1874,_xll.ohTrigger(trigger,$X$36))</f>
        <v>#NUM!</v>
      </c>
      <c r="AF1874" s="82">
        <f t="shared" si="72"/>
        <v>1.5175567602473206E-2</v>
      </c>
      <c r="AG1874" s="82">
        <f>_xll.qlIndexFixing($X$21,$AB1874,TRUE,_xll.ohTrigger(trigger))</f>
        <v>1.5175567602473206E-2</v>
      </c>
      <c r="AH1874" s="43" t="e">
        <f>_xll.qlIndexFixing($X$6,$AB1874,TRUE,trigger)</f>
        <v>#NUM!</v>
      </c>
      <c r="AI1874" s="45" t="e">
        <f t="shared" si="71"/>
        <v>#NUM!</v>
      </c>
    </row>
    <row r="1875" spans="27:35" x14ac:dyDescent="0.2">
      <c r="AA1875" s="114" t="s">
        <v>87</v>
      </c>
      <c r="AB1875" s="40">
        <f>_xll.qlInterestRateIndexFixingDate($X$21,AC1875)</f>
        <v>52534</v>
      </c>
      <c r="AC1875" s="40">
        <f>_xll.qlCalendarAdvance(calendar,$AC1874,AA1875,,,trigger)</f>
        <v>52538</v>
      </c>
      <c r="AD1875" s="40">
        <f>_xll.qlInterestRateIndexMaturity($X$21,AC1875,)</f>
        <v>52720</v>
      </c>
      <c r="AE1875" s="43" t="e">
        <f>_xll.qlTenorBasisValue(TenorBasis6M,AC1875,_xll.ohTrigger(trigger,$X$36))</f>
        <v>#NUM!</v>
      </c>
      <c r="AF1875" s="82">
        <f t="shared" si="72"/>
        <v>1.5175910643454754E-2</v>
      </c>
      <c r="AG1875" s="82">
        <f>_xll.qlIndexFixing($X$21,$AB1875,TRUE,_xll.ohTrigger(trigger))</f>
        <v>1.5175910643454754E-2</v>
      </c>
      <c r="AH1875" s="43" t="e">
        <f>_xll.qlIndexFixing($X$6,$AB1875,TRUE,trigger)</f>
        <v>#NUM!</v>
      </c>
      <c r="AI1875" s="45" t="e">
        <f t="shared" si="71"/>
        <v>#NUM!</v>
      </c>
    </row>
    <row r="1876" spans="27:35" x14ac:dyDescent="0.2">
      <c r="AA1876" s="114" t="s">
        <v>87</v>
      </c>
      <c r="AB1876" s="40">
        <f>_xll.qlInterestRateIndexFixingDate($X$21,AC1876)</f>
        <v>52541</v>
      </c>
      <c r="AC1876" s="40">
        <f>_xll.qlCalendarAdvance(calendar,$AC1875,AA1876,,,trigger)</f>
        <v>52545</v>
      </c>
      <c r="AD1876" s="40">
        <f>_xll.qlInterestRateIndexMaturity($X$21,AC1876,)</f>
        <v>52727</v>
      </c>
      <c r="AE1876" s="43" t="e">
        <f>_xll.qlTenorBasisValue(TenorBasis6M,AC1876,_xll.ohTrigger(trigger,$X$36))</f>
        <v>#NUM!</v>
      </c>
      <c r="AF1876" s="82">
        <f t="shared" si="72"/>
        <v>1.5176660281675702E-2</v>
      </c>
      <c r="AG1876" s="82">
        <f>_xll.qlIndexFixing($X$21,$AB1876,TRUE,_xll.ohTrigger(trigger))</f>
        <v>1.5176660281675702E-2</v>
      </c>
      <c r="AH1876" s="43" t="e">
        <f>_xll.qlIndexFixing($X$6,$AB1876,TRUE,trigger)</f>
        <v>#NUM!</v>
      </c>
      <c r="AI1876" s="45" t="e">
        <f t="shared" si="71"/>
        <v>#NUM!</v>
      </c>
    </row>
    <row r="1877" spans="27:35" x14ac:dyDescent="0.2">
      <c r="AA1877" s="114" t="s">
        <v>87</v>
      </c>
      <c r="AB1877" s="40">
        <f>_xll.qlInterestRateIndexFixingDate($X$21,AC1877)</f>
        <v>52548</v>
      </c>
      <c r="AC1877" s="40">
        <f>_xll.qlCalendarAdvance(calendar,$AC1876,AA1877,,,trigger)</f>
        <v>52552</v>
      </c>
      <c r="AD1877" s="40">
        <f>_xll.qlInterestRateIndexMaturity($X$21,AC1877,)</f>
        <v>52734</v>
      </c>
      <c r="AE1877" s="43" t="e">
        <f>_xll.qlTenorBasisValue(TenorBasis6M,AC1877,_xll.ohTrigger(trigger,$X$36))</f>
        <v>#NUM!</v>
      </c>
      <c r="AF1877" s="82">
        <f t="shared" si="72"/>
        <v>1.5177438131828343E-2</v>
      </c>
      <c r="AG1877" s="82">
        <f>_xll.qlIndexFixing($X$21,$AB1877,TRUE,_xll.ohTrigger(trigger))</f>
        <v>1.5177438131828343E-2</v>
      </c>
      <c r="AH1877" s="43" t="e">
        <f>_xll.qlIndexFixing($X$6,$AB1877,TRUE,trigger)</f>
        <v>#NUM!</v>
      </c>
      <c r="AI1877" s="45" t="e">
        <f t="shared" si="71"/>
        <v>#NUM!</v>
      </c>
    </row>
    <row r="1878" spans="27:35" x14ac:dyDescent="0.2">
      <c r="AA1878" s="114" t="s">
        <v>87</v>
      </c>
      <c r="AB1878" s="40">
        <f>_xll.qlInterestRateIndexFixingDate($X$21,AC1878)</f>
        <v>52555</v>
      </c>
      <c r="AC1878" s="40">
        <f>_xll.qlCalendarAdvance(calendar,$AC1877,AA1878,,,trigger)</f>
        <v>52559</v>
      </c>
      <c r="AD1878" s="40">
        <f>_xll.qlInterestRateIndexMaturity($X$21,AC1878,)</f>
        <v>52741</v>
      </c>
      <c r="AE1878" s="43" t="e">
        <f>_xll.qlTenorBasisValue(TenorBasis6M,AC1878,_xll.ohTrigger(trigger,$X$36))</f>
        <v>#NUM!</v>
      </c>
      <c r="AF1878" s="82">
        <f t="shared" si="72"/>
        <v>1.5178244193945615E-2</v>
      </c>
      <c r="AG1878" s="82">
        <f>_xll.qlIndexFixing($X$21,$AB1878,TRUE,_xll.ohTrigger(trigger))</f>
        <v>1.5178244193945615E-2</v>
      </c>
      <c r="AH1878" s="43" t="e">
        <f>_xll.qlIndexFixing($X$6,$AB1878,TRUE,trigger)</f>
        <v>#NUM!</v>
      </c>
      <c r="AI1878" s="45" t="e">
        <f t="shared" si="71"/>
        <v>#NUM!</v>
      </c>
    </row>
    <row r="1879" spans="27:35" x14ac:dyDescent="0.2">
      <c r="AA1879" s="114" t="s">
        <v>87</v>
      </c>
      <c r="AB1879" s="40">
        <f>_xll.qlInterestRateIndexFixingDate($X$21,AC1879)</f>
        <v>52562</v>
      </c>
      <c r="AC1879" s="40">
        <f>_xll.qlCalendarAdvance(calendar,$AC1878,AA1879,,,trigger)</f>
        <v>52566</v>
      </c>
      <c r="AD1879" s="40">
        <f>_xll.qlInterestRateIndexMaturity($X$21,AC1879,)</f>
        <v>52749</v>
      </c>
      <c r="AE1879" s="43" t="e">
        <f>_xll.qlTenorBasisValue(TenorBasis6M,AC1879,_xll.ohTrigger(trigger,$X$36))</f>
        <v>#NUM!</v>
      </c>
      <c r="AF1879" s="82">
        <f t="shared" si="72"/>
        <v>1.5179467092881597E-2</v>
      </c>
      <c r="AG1879" s="82">
        <f>_xll.qlIndexFixing($X$21,$AB1879,TRUE,_xll.ohTrigger(trigger))</f>
        <v>1.5179467092881597E-2</v>
      </c>
      <c r="AH1879" s="43" t="e">
        <f>_xll.qlIndexFixing($X$6,$AB1879,TRUE,trigger)</f>
        <v>#NUM!</v>
      </c>
      <c r="AI1879" s="45" t="e">
        <f t="shared" si="71"/>
        <v>#NUM!</v>
      </c>
    </row>
    <row r="1880" spans="27:35" x14ac:dyDescent="0.2">
      <c r="AA1880" s="114" t="s">
        <v>87</v>
      </c>
      <c r="AB1880" s="40">
        <f>_xll.qlInterestRateIndexFixingDate($X$21,AC1880)</f>
        <v>52569</v>
      </c>
      <c r="AC1880" s="40">
        <f>_xll.qlCalendarAdvance(calendar,$AC1879,AA1880,,,trigger)</f>
        <v>52573</v>
      </c>
      <c r="AD1880" s="40">
        <f>_xll.qlInterestRateIndexMaturity($X$21,AC1880,)</f>
        <v>52756</v>
      </c>
      <c r="AE1880" s="43" t="e">
        <f>_xll.qlTenorBasisValue(TenorBasis6M,AC1880,_xll.ohTrigger(trigger,$X$36))</f>
        <v>#NUM!</v>
      </c>
      <c r="AF1880" s="82">
        <f t="shared" si="72"/>
        <v>1.5180331630495553E-2</v>
      </c>
      <c r="AG1880" s="82">
        <f>_xll.qlIndexFixing($X$21,$AB1880,TRUE,_xll.ohTrigger(trigger))</f>
        <v>1.5180331630495553E-2</v>
      </c>
      <c r="AH1880" s="43" t="e">
        <f>_xll.qlIndexFixing($X$6,$AB1880,TRUE,trigger)</f>
        <v>#NUM!</v>
      </c>
      <c r="AI1880" s="45" t="e">
        <f t="shared" si="71"/>
        <v>#NUM!</v>
      </c>
    </row>
    <row r="1881" spans="27:35" x14ac:dyDescent="0.2">
      <c r="AA1881" s="114" t="s">
        <v>87</v>
      </c>
      <c r="AB1881" s="40">
        <f>_xll.qlInterestRateIndexFixingDate($X$21,AC1881)</f>
        <v>52576</v>
      </c>
      <c r="AC1881" s="40">
        <f>_xll.qlCalendarAdvance(calendar,$AC1880,AA1881,,,trigger)</f>
        <v>52580</v>
      </c>
      <c r="AD1881" s="40">
        <f>_xll.qlInterestRateIndexMaturity($X$21,AC1881,)</f>
        <v>52763</v>
      </c>
      <c r="AE1881" s="43" t="e">
        <f>_xll.qlTenorBasisValue(TenorBasis6M,AC1881,_xll.ohTrigger(trigger,$X$36))</f>
        <v>#NUM!</v>
      </c>
      <c r="AF1881" s="82">
        <f t="shared" si="72"/>
        <v>1.518122438137031E-2</v>
      </c>
      <c r="AG1881" s="82">
        <f>_xll.qlIndexFixing($X$21,$AB1881,TRUE,_xll.ohTrigger(trigger))</f>
        <v>1.518122438137031E-2</v>
      </c>
      <c r="AH1881" s="43" t="e">
        <f>_xll.qlIndexFixing($X$6,$AB1881,TRUE,trigger)</f>
        <v>#NUM!</v>
      </c>
      <c r="AI1881" s="45" t="e">
        <f t="shared" si="71"/>
        <v>#NUM!</v>
      </c>
    </row>
    <row r="1882" spans="27:35" x14ac:dyDescent="0.2">
      <c r="AA1882" s="114" t="s">
        <v>87</v>
      </c>
      <c r="AB1882" s="40">
        <f>_xll.qlInterestRateIndexFixingDate($X$21,AC1882)</f>
        <v>52583</v>
      </c>
      <c r="AC1882" s="40">
        <f>_xll.qlCalendarAdvance(calendar,$AC1881,AA1882,,,trigger)</f>
        <v>52587</v>
      </c>
      <c r="AD1882" s="40">
        <f>_xll.qlInterestRateIndexMaturity($X$21,AC1882,)</f>
        <v>52770</v>
      </c>
      <c r="AE1882" s="43" t="e">
        <f>_xll.qlTenorBasisValue(TenorBasis6M,AC1882,_xll.ohTrigger(trigger,$X$36))</f>
        <v>#NUM!</v>
      </c>
      <c r="AF1882" s="82">
        <f t="shared" si="72"/>
        <v>1.5182145345543867E-2</v>
      </c>
      <c r="AG1882" s="82">
        <f>_xll.qlIndexFixing($X$21,$AB1882,TRUE,_xll.ohTrigger(trigger))</f>
        <v>1.5182145345543867E-2</v>
      </c>
      <c r="AH1882" s="43" t="e">
        <f>_xll.qlIndexFixing($X$6,$AB1882,TRUE,trigger)</f>
        <v>#NUM!</v>
      </c>
      <c r="AI1882" s="45" t="e">
        <f t="shared" si="71"/>
        <v>#NUM!</v>
      </c>
    </row>
    <row r="1883" spans="27:35" x14ac:dyDescent="0.2">
      <c r="AA1883" s="114" t="s">
        <v>87</v>
      </c>
      <c r="AB1883" s="40">
        <f>_xll.qlInterestRateIndexFixingDate($X$21,AC1883)</f>
        <v>52589</v>
      </c>
      <c r="AC1883" s="40">
        <f>_xll.qlCalendarAdvance(calendar,$AC1882,AA1883,,,trigger)</f>
        <v>52594</v>
      </c>
      <c r="AD1883" s="40">
        <f>_xll.qlInterestRateIndexMaturity($X$21,AC1883,)</f>
        <v>52777</v>
      </c>
      <c r="AE1883" s="43" t="e">
        <f>_xll.qlTenorBasisValue(TenorBasis6M,AC1883,_xll.ohTrigger(trigger,$X$36))</f>
        <v>#NUM!</v>
      </c>
      <c r="AF1883" s="82">
        <f t="shared" si="72"/>
        <v>1.5183094523055975E-2</v>
      </c>
      <c r="AG1883" s="82">
        <f>_xll.qlIndexFixing($X$21,$AB1883,TRUE,_xll.ohTrigger(trigger))</f>
        <v>1.5183094523055975E-2</v>
      </c>
      <c r="AH1883" s="43" t="e">
        <f>_xll.qlIndexFixing($X$6,$AB1883,TRUE,trigger)</f>
        <v>#NUM!</v>
      </c>
      <c r="AI1883" s="45" t="e">
        <f t="shared" si="71"/>
        <v>#NUM!</v>
      </c>
    </row>
    <row r="1884" spans="27:35" x14ac:dyDescent="0.2">
      <c r="AA1884" s="114" t="s">
        <v>87</v>
      </c>
      <c r="AB1884" s="40">
        <f>_xll.qlInterestRateIndexFixingDate($X$21,AC1884)</f>
        <v>52596</v>
      </c>
      <c r="AC1884" s="40">
        <f>_xll.qlCalendarAdvance(calendar,$AC1883,AA1884,,,trigger)</f>
        <v>52601</v>
      </c>
      <c r="AD1884" s="40">
        <f>_xll.qlInterestRateIndexMaturity($X$21,AC1884,)</f>
        <v>52783</v>
      </c>
      <c r="AE1884" s="43" t="e">
        <f>_xll.qlTenorBasisValue(TenorBasis6M,AC1884,_xll.ohTrigger(trigger,$X$36))</f>
        <v>#NUM!</v>
      </c>
      <c r="AF1884" s="82">
        <f t="shared" si="72"/>
        <v>1.5183673019901426E-2</v>
      </c>
      <c r="AG1884" s="82">
        <f>_xll.qlIndexFixing($X$21,$AB1884,TRUE,_xll.ohTrigger(trigger))</f>
        <v>1.5183673019901426E-2</v>
      </c>
      <c r="AH1884" s="43" t="e">
        <f>_xll.qlIndexFixing($X$6,$AB1884,TRUE,trigger)</f>
        <v>#NUM!</v>
      </c>
      <c r="AI1884" s="45" t="e">
        <f t="shared" si="71"/>
        <v>#NUM!</v>
      </c>
    </row>
    <row r="1885" spans="27:35" x14ac:dyDescent="0.2">
      <c r="AA1885" s="114" t="s">
        <v>87</v>
      </c>
      <c r="AB1885" s="40">
        <f>_xll.qlInterestRateIndexFixingDate($X$21,AC1885)</f>
        <v>52604</v>
      </c>
      <c r="AC1885" s="40">
        <f>_xll.qlCalendarAdvance(calendar,$AC1884,AA1885,,,trigger)</f>
        <v>52608</v>
      </c>
      <c r="AD1885" s="40">
        <f>_xll.qlInterestRateIndexMaturity($X$21,AC1885,)</f>
        <v>52790</v>
      </c>
      <c r="AE1885" s="43" t="e">
        <f>_xll.qlTenorBasisValue(TenorBasis6M,AC1885,_xll.ohTrigger(trigger,$X$36))</f>
        <v>#NUM!</v>
      </c>
      <c r="AF1885" s="82">
        <f t="shared" si="72"/>
        <v>1.5184676566795363E-2</v>
      </c>
      <c r="AG1885" s="82">
        <f>_xll.qlIndexFixing($X$21,$AB1885,TRUE,_xll.ohTrigger(trigger))</f>
        <v>1.5184676566795363E-2</v>
      </c>
      <c r="AH1885" s="43" t="e">
        <f>_xll.qlIndexFixing($X$6,$AB1885,TRUE,trigger)</f>
        <v>#NUM!</v>
      </c>
      <c r="AI1885" s="45" t="e">
        <f t="shared" si="71"/>
        <v>#NUM!</v>
      </c>
    </row>
    <row r="1886" spans="27:35" x14ac:dyDescent="0.2">
      <c r="AA1886" s="114" t="s">
        <v>87</v>
      </c>
      <c r="AB1886" s="40">
        <f>_xll.qlInterestRateIndexFixingDate($X$21,AC1886)</f>
        <v>52611</v>
      </c>
      <c r="AC1886" s="40">
        <f>_xll.qlCalendarAdvance(calendar,$AC1885,AA1886,,,trigger)</f>
        <v>52615</v>
      </c>
      <c r="AD1886" s="40">
        <f>_xll.qlInterestRateIndexMaturity($X$21,AC1886,)</f>
        <v>52797</v>
      </c>
      <c r="AE1886" s="43" t="e">
        <f>_xll.qlTenorBasisValue(TenorBasis6M,AC1886,_xll.ohTrigger(trigger,$X$36))</f>
        <v>#NUM!</v>
      </c>
      <c r="AF1886" s="82">
        <f t="shared" si="72"/>
        <v>1.518570832596094E-2</v>
      </c>
      <c r="AG1886" s="82">
        <f>_xll.qlIndexFixing($X$21,$AB1886,TRUE,_xll.ohTrigger(trigger))</f>
        <v>1.518570832596094E-2</v>
      </c>
      <c r="AH1886" s="43" t="e">
        <f>_xll.qlIndexFixing($X$6,$AB1886,TRUE,trigger)</f>
        <v>#NUM!</v>
      </c>
      <c r="AI1886" s="45" t="e">
        <f t="shared" si="71"/>
        <v>#NUM!</v>
      </c>
    </row>
    <row r="1887" spans="27:35" x14ac:dyDescent="0.2">
      <c r="AA1887" s="114" t="s">
        <v>87</v>
      </c>
      <c r="AB1887" s="40">
        <f>_xll.qlInterestRateIndexFixingDate($X$21,AC1887)</f>
        <v>52618</v>
      </c>
      <c r="AC1887" s="40">
        <f>_xll.qlCalendarAdvance(calendar,$AC1886,AA1887,,,trigger)</f>
        <v>52622</v>
      </c>
      <c r="AD1887" s="40">
        <f>_xll.qlInterestRateIndexMaturity($X$21,AC1887,)</f>
        <v>52804</v>
      </c>
      <c r="AE1887" s="43" t="e">
        <f>_xll.qlTenorBasisValue(TenorBasis6M,AC1887,_xll.ohTrigger(trigger,$X$36))</f>
        <v>#NUM!</v>
      </c>
      <c r="AF1887" s="82">
        <f t="shared" si="72"/>
        <v>1.5186768297442078E-2</v>
      </c>
      <c r="AG1887" s="82">
        <f>_xll.qlIndexFixing($X$21,$AB1887,TRUE,_xll.ohTrigger(trigger))</f>
        <v>1.5186768297442078E-2</v>
      </c>
      <c r="AH1887" s="43" t="e">
        <f>_xll.qlIndexFixing($X$6,$AB1887,TRUE,trigger)</f>
        <v>#NUM!</v>
      </c>
      <c r="AI1887" s="45" t="e">
        <f t="shared" si="71"/>
        <v>#NUM!</v>
      </c>
    </row>
    <row r="1888" spans="27:35" x14ac:dyDescent="0.2">
      <c r="AA1888" s="114" t="s">
        <v>87</v>
      </c>
      <c r="AB1888" s="40">
        <f>_xll.qlInterestRateIndexFixingDate($X$21,AC1888)</f>
        <v>52625</v>
      </c>
      <c r="AC1888" s="40">
        <f>_xll.qlCalendarAdvance(calendar,$AC1887,AA1888,,,trigger)</f>
        <v>52629</v>
      </c>
      <c r="AD1888" s="40">
        <f>_xll.qlInterestRateIndexMaturity($X$21,AC1888,)</f>
        <v>52811</v>
      </c>
      <c r="AE1888" s="43" t="e">
        <f>_xll.qlTenorBasisValue(TenorBasis6M,AC1888,_xll.ohTrigger(trigger,$X$36))</f>
        <v>#NUM!</v>
      </c>
      <c r="AF1888" s="82">
        <f t="shared" si="72"/>
        <v>1.5187856481284453E-2</v>
      </c>
      <c r="AG1888" s="82">
        <f>_xll.qlIndexFixing($X$21,$AB1888,TRUE,_xll.ohTrigger(trigger))</f>
        <v>1.5187856481284453E-2</v>
      </c>
      <c r="AH1888" s="43" t="e">
        <f>_xll.qlIndexFixing($X$6,$AB1888,TRUE,trigger)</f>
        <v>#NUM!</v>
      </c>
      <c r="AI1888" s="45" t="e">
        <f t="shared" si="71"/>
        <v>#NUM!</v>
      </c>
    </row>
    <row r="1889" spans="27:35" x14ac:dyDescent="0.2">
      <c r="AA1889" s="114" t="s">
        <v>87</v>
      </c>
      <c r="AB1889" s="40">
        <f>_xll.qlInterestRateIndexFixingDate($X$21,AC1889)</f>
        <v>52632</v>
      </c>
      <c r="AC1889" s="40">
        <f>_xll.qlCalendarAdvance(calendar,$AC1888,AA1889,,,trigger)</f>
        <v>52636</v>
      </c>
      <c r="AD1889" s="40">
        <f>_xll.qlInterestRateIndexMaturity($X$21,AC1889,)</f>
        <v>52818</v>
      </c>
      <c r="AE1889" s="43" t="e">
        <f>_xll.qlTenorBasisValue(TenorBasis6M,AC1889,_xll.ohTrigger(trigger,$X$36))</f>
        <v>#NUM!</v>
      </c>
      <c r="AF1889" s="82">
        <f t="shared" si="72"/>
        <v>1.5188972877533744E-2</v>
      </c>
      <c r="AG1889" s="82">
        <f>_xll.qlIndexFixing($X$21,$AB1889,TRUE,_xll.ohTrigger(trigger))</f>
        <v>1.5188972877533744E-2</v>
      </c>
      <c r="AH1889" s="43" t="e">
        <f>_xll.qlIndexFixing($X$6,$AB1889,TRUE,trigger)</f>
        <v>#NUM!</v>
      </c>
      <c r="AI1889" s="45" t="e">
        <f t="shared" si="71"/>
        <v>#NUM!</v>
      </c>
    </row>
    <row r="1890" spans="27:35" x14ac:dyDescent="0.2">
      <c r="AA1890" s="114" t="s">
        <v>87</v>
      </c>
      <c r="AB1890" s="40">
        <f>_xll.qlInterestRateIndexFixingDate($X$21,AC1890)</f>
        <v>52639</v>
      </c>
      <c r="AC1890" s="40">
        <f>_xll.qlCalendarAdvance(calendar,$AC1889,AA1890,,,trigger)</f>
        <v>52643</v>
      </c>
      <c r="AD1890" s="40">
        <f>_xll.qlInterestRateIndexMaturity($X$21,AC1890,)</f>
        <v>52825</v>
      </c>
      <c r="AE1890" s="43" t="e">
        <f>_xll.qlTenorBasisValue(TenorBasis6M,AC1890,_xll.ohTrigger(trigger,$X$36))</f>
        <v>#NUM!</v>
      </c>
      <c r="AF1890" s="82">
        <f t="shared" si="72"/>
        <v>1.5190117486236509E-2</v>
      </c>
      <c r="AG1890" s="82">
        <f>_xll.qlIndexFixing($X$21,$AB1890,TRUE,_xll.ohTrigger(trigger))</f>
        <v>1.5190117486236509E-2</v>
      </c>
      <c r="AH1890" s="43" t="e">
        <f>_xll.qlIndexFixing($X$6,$AB1890,TRUE,trigger)</f>
        <v>#NUM!</v>
      </c>
      <c r="AI1890" s="45" t="e">
        <f t="shared" si="71"/>
        <v>#NUM!</v>
      </c>
    </row>
    <row r="1891" spans="27:35" x14ac:dyDescent="0.2">
      <c r="AA1891" s="114" t="s">
        <v>87</v>
      </c>
      <c r="AB1891" s="40">
        <f>_xll.qlInterestRateIndexFixingDate($X$21,AC1891)</f>
        <v>52646</v>
      </c>
      <c r="AC1891" s="40">
        <f>_xll.qlCalendarAdvance(calendar,$AC1890,AA1891,,,trigger)</f>
        <v>52650</v>
      </c>
      <c r="AD1891" s="40">
        <f>_xll.qlInterestRateIndexMaturity($X$21,AC1891,)</f>
        <v>52832</v>
      </c>
      <c r="AE1891" s="43" t="e">
        <f>_xll.qlTenorBasisValue(TenorBasis6M,AC1891,_xll.ohTrigger(trigger,$X$36))</f>
        <v>#NUM!</v>
      </c>
      <c r="AF1891" s="82">
        <f t="shared" si="72"/>
        <v>1.5191290307442814E-2</v>
      </c>
      <c r="AG1891" s="82">
        <f>_xll.qlIndexFixing($X$21,$AB1891,TRUE,_xll.ohTrigger(trigger))</f>
        <v>1.5191290307442814E-2</v>
      </c>
      <c r="AH1891" s="43" t="e">
        <f>_xll.qlIndexFixing($X$6,$AB1891,TRUE,trigger)</f>
        <v>#NUM!</v>
      </c>
      <c r="AI1891" s="45" t="e">
        <f t="shared" si="71"/>
        <v>#NUM!</v>
      </c>
    </row>
    <row r="1892" spans="27:35" x14ac:dyDescent="0.2">
      <c r="AA1892" s="114" t="s">
        <v>87</v>
      </c>
      <c r="AB1892" s="40">
        <f>_xll.qlInterestRateIndexFixingDate($X$21,AC1892)</f>
        <v>52653</v>
      </c>
      <c r="AC1892" s="40">
        <f>_xll.qlCalendarAdvance(calendar,$AC1891,AA1892,,,trigger)</f>
        <v>52657</v>
      </c>
      <c r="AD1892" s="40">
        <f>_xll.qlInterestRateIndexMaturity($X$21,AC1892,)</f>
        <v>52841</v>
      </c>
      <c r="AE1892" s="43" t="e">
        <f>_xll.qlTenorBasisValue(TenorBasis6M,AC1892,_xll.ohTrigger(trigger,$X$36))</f>
        <v>#NUM!</v>
      </c>
      <c r="AF1892" s="82">
        <f t="shared" si="72"/>
        <v>1.5193322323678196E-2</v>
      </c>
      <c r="AG1892" s="82">
        <f>_xll.qlIndexFixing($X$21,$AB1892,TRUE,_xll.ohTrigger(trigger))</f>
        <v>1.5193322323678196E-2</v>
      </c>
      <c r="AH1892" s="43" t="e">
        <f>_xll.qlIndexFixing($X$6,$AB1892,TRUE,trigger)</f>
        <v>#NUM!</v>
      </c>
      <c r="AI1892" s="45" t="e">
        <f t="shared" si="71"/>
        <v>#NUM!</v>
      </c>
    </row>
    <row r="1893" spans="27:35" x14ac:dyDescent="0.2">
      <c r="AA1893" s="114" t="s">
        <v>87</v>
      </c>
      <c r="AB1893" s="40">
        <f>_xll.qlInterestRateIndexFixingDate($X$21,AC1893)</f>
        <v>52660</v>
      </c>
      <c r="AC1893" s="40">
        <f>_xll.qlCalendarAdvance(calendar,$AC1892,AA1893,,,trigger)</f>
        <v>52664</v>
      </c>
      <c r="AD1893" s="40">
        <f>_xll.qlInterestRateIndexMaturity($X$21,AC1893,)</f>
        <v>52848</v>
      </c>
      <c r="AE1893" s="43" t="e">
        <f>_xll.qlTenorBasisValue(TenorBasis6M,AC1893,_xll.ohTrigger(trigger,$X$36))</f>
        <v>#NUM!</v>
      </c>
      <c r="AF1893" s="82">
        <f t="shared" si="72"/>
        <v>1.5194555704131618E-2</v>
      </c>
      <c r="AG1893" s="82">
        <f>_xll.qlIndexFixing($X$21,$AB1893,TRUE,_xll.ohTrigger(trigger))</f>
        <v>1.5194555704131618E-2</v>
      </c>
      <c r="AH1893" s="43" t="e">
        <f>_xll.qlIndexFixing($X$6,$AB1893,TRUE,trigger)</f>
        <v>#NUM!</v>
      </c>
      <c r="AI1893" s="45" t="e">
        <f t="shared" si="71"/>
        <v>#NUM!</v>
      </c>
    </row>
    <row r="1894" spans="27:35" x14ac:dyDescent="0.2">
      <c r="AA1894" s="114" t="s">
        <v>87</v>
      </c>
      <c r="AB1894" s="40">
        <f>_xll.qlInterestRateIndexFixingDate($X$21,AC1894)</f>
        <v>52667</v>
      </c>
      <c r="AC1894" s="40">
        <f>_xll.qlCalendarAdvance(calendar,$AC1893,AA1894,,,trigger)</f>
        <v>52671</v>
      </c>
      <c r="AD1894" s="40">
        <f>_xll.qlInterestRateIndexMaturity($X$21,AC1894,)</f>
        <v>52855</v>
      </c>
      <c r="AE1894" s="43" t="e">
        <f>_xll.qlTenorBasisValue(TenorBasis6M,AC1894,_xll.ohTrigger(trigger,$X$36))</f>
        <v>#NUM!</v>
      </c>
      <c r="AF1894" s="82">
        <f t="shared" si="72"/>
        <v>1.5195817299629688E-2</v>
      </c>
      <c r="AG1894" s="82">
        <f>_xll.qlIndexFixing($X$21,$AB1894,TRUE,_xll.ohTrigger(trigger))</f>
        <v>1.5195817299629688E-2</v>
      </c>
      <c r="AH1894" s="43" t="e">
        <f>_xll.qlIndexFixing($X$6,$AB1894,TRUE,trigger)</f>
        <v>#NUM!</v>
      </c>
      <c r="AI1894" s="45" t="e">
        <f t="shared" si="71"/>
        <v>#NUM!</v>
      </c>
    </row>
    <row r="1895" spans="27:35" x14ac:dyDescent="0.2">
      <c r="AA1895" s="114" t="s">
        <v>87</v>
      </c>
      <c r="AB1895" s="40">
        <f>_xll.qlInterestRateIndexFixingDate($X$21,AC1895)</f>
        <v>52674</v>
      </c>
      <c r="AC1895" s="40">
        <f>_xll.qlCalendarAdvance(calendar,$AC1894,AA1895,,,trigger)</f>
        <v>52678</v>
      </c>
      <c r="AD1895" s="40">
        <f>_xll.qlInterestRateIndexMaturity($X$21,AC1895,)</f>
        <v>52862</v>
      </c>
      <c r="AE1895" s="43" t="e">
        <f>_xll.qlTenorBasisValue(TenorBasis6M,AC1895,_xll.ohTrigger(trigger,$X$36))</f>
        <v>#NUM!</v>
      </c>
      <c r="AF1895" s="82">
        <f t="shared" si="72"/>
        <v>1.5197107110227145E-2</v>
      </c>
      <c r="AG1895" s="82">
        <f>_xll.qlIndexFixing($X$21,$AB1895,TRUE,_xll.ohTrigger(trigger))</f>
        <v>1.5197107110227145E-2</v>
      </c>
      <c r="AH1895" s="43" t="e">
        <f>_xll.qlIndexFixing($X$6,$AB1895,TRUE,trigger)</f>
        <v>#NUM!</v>
      </c>
      <c r="AI1895" s="45" t="e">
        <f t="shared" si="71"/>
        <v>#NUM!</v>
      </c>
    </row>
    <row r="1896" spans="27:35" x14ac:dyDescent="0.2">
      <c r="AA1896" s="114" t="s">
        <v>87</v>
      </c>
      <c r="AB1896" s="40">
        <f>_xll.qlInterestRateIndexFixingDate($X$21,AC1896)</f>
        <v>52681</v>
      </c>
      <c r="AC1896" s="40">
        <f>_xll.qlCalendarAdvance(calendar,$AC1895,AA1896,,,trigger)</f>
        <v>52685</v>
      </c>
      <c r="AD1896" s="40">
        <f>_xll.qlInterestRateIndexMaturity($X$21,AC1896,)</f>
        <v>52869</v>
      </c>
      <c r="AE1896" s="43" t="e">
        <f>_xll.qlTenorBasisValue(TenorBasis6M,AC1896,_xll.ohTrigger(trigger,$X$36))</f>
        <v>#NUM!</v>
      </c>
      <c r="AF1896" s="82">
        <f t="shared" si="72"/>
        <v>1.5198425135978728E-2</v>
      </c>
      <c r="AG1896" s="82">
        <f>_xll.qlIndexFixing($X$21,$AB1896,TRUE,_xll.ohTrigger(trigger))</f>
        <v>1.5198425135978728E-2</v>
      </c>
      <c r="AH1896" s="43" t="e">
        <f>_xll.qlIndexFixing($X$6,$AB1896,TRUE,trigger)</f>
        <v>#NUM!</v>
      </c>
      <c r="AI1896" s="45" t="e">
        <f t="shared" si="71"/>
        <v>#NUM!</v>
      </c>
    </row>
    <row r="1897" spans="27:35" x14ac:dyDescent="0.2">
      <c r="AA1897" s="114" t="s">
        <v>87</v>
      </c>
      <c r="AB1897" s="40">
        <f>_xll.qlInterestRateIndexFixingDate($X$21,AC1897)</f>
        <v>52688</v>
      </c>
      <c r="AC1897" s="40">
        <f>_xll.qlCalendarAdvance(calendar,$AC1896,AA1897,,,trigger)</f>
        <v>52692</v>
      </c>
      <c r="AD1897" s="40">
        <f>_xll.qlInterestRateIndexMaturity($X$21,AC1897,)</f>
        <v>52875</v>
      </c>
      <c r="AE1897" s="43" t="e">
        <f>_xll.qlTenorBasisValue(TenorBasis6M,AC1897,_xll.ohTrigger(trigger,$X$36))</f>
        <v>#NUM!</v>
      </c>
      <c r="AF1897" s="82">
        <f t="shared" si="72"/>
        <v>1.5199345433621182E-2</v>
      </c>
      <c r="AG1897" s="82">
        <f>_xll.qlIndexFixing($X$21,$AB1897,TRUE,_xll.ohTrigger(trigger))</f>
        <v>1.5199345433621182E-2</v>
      </c>
      <c r="AH1897" s="43" t="e">
        <f>_xll.qlIndexFixing($X$6,$AB1897,TRUE,trigger)</f>
        <v>#NUM!</v>
      </c>
      <c r="AI1897" s="45" t="e">
        <f t="shared" si="71"/>
        <v>#NUM!</v>
      </c>
    </row>
    <row r="1898" spans="27:35" x14ac:dyDescent="0.2">
      <c r="AA1898" s="114" t="s">
        <v>87</v>
      </c>
      <c r="AB1898" s="40">
        <f>_xll.qlInterestRateIndexFixingDate($X$21,AC1898)</f>
        <v>52695</v>
      </c>
      <c r="AC1898" s="40">
        <f>_xll.qlCalendarAdvance(calendar,$AC1897,AA1898,,,trigger)</f>
        <v>52699</v>
      </c>
      <c r="AD1898" s="40">
        <f>_xll.qlInterestRateIndexMaturity($X$21,AC1898,)</f>
        <v>52882</v>
      </c>
      <c r="AE1898" s="43" t="e">
        <f>_xll.qlTenorBasisValue(TenorBasis6M,AC1898,_xll.ohTrigger(trigger,$X$36))</f>
        <v>#NUM!</v>
      </c>
      <c r="AF1898" s="82">
        <f t="shared" si="72"/>
        <v>1.5200717816744173E-2</v>
      </c>
      <c r="AG1898" s="82">
        <f>_xll.qlIndexFixing($X$21,$AB1898,TRUE,_xll.ohTrigger(trigger))</f>
        <v>1.5200717816744173E-2</v>
      </c>
      <c r="AH1898" s="43" t="e">
        <f>_xll.qlIndexFixing($X$6,$AB1898,TRUE,trigger)</f>
        <v>#NUM!</v>
      </c>
      <c r="AI1898" s="45" t="e">
        <f t="shared" ref="AI1898:AI1961" si="73">(AG1898-AH1898)*10000</f>
        <v>#NUM!</v>
      </c>
    </row>
    <row r="1899" spans="27:35" x14ac:dyDescent="0.2">
      <c r="AA1899" s="114" t="s">
        <v>87</v>
      </c>
      <c r="AB1899" s="40">
        <f>_xll.qlInterestRateIndexFixingDate($X$21,AC1899)</f>
        <v>52700</v>
      </c>
      <c r="AC1899" s="40">
        <f>_xll.qlCalendarAdvance(calendar,$AC1898,AA1899,,,trigger)</f>
        <v>52706</v>
      </c>
      <c r="AD1899" s="40">
        <f>_xll.qlInterestRateIndexMaturity($X$21,AC1899,)</f>
        <v>52889</v>
      </c>
      <c r="AE1899" s="43" t="e">
        <f>_xll.qlTenorBasisValue(TenorBasis6M,AC1899,_xll.ohTrigger(trigger,$X$36))</f>
        <v>#NUM!</v>
      </c>
      <c r="AF1899" s="82">
        <f t="shared" si="72"/>
        <v>1.5202118413997649E-2</v>
      </c>
      <c r="AG1899" s="82">
        <f>_xll.qlIndexFixing($X$21,$AB1899,TRUE,_xll.ohTrigger(trigger))</f>
        <v>1.5202118413997649E-2</v>
      </c>
      <c r="AH1899" s="43" t="e">
        <f>_xll.qlIndexFixing($X$6,$AB1899,TRUE,trigger)</f>
        <v>#NUM!</v>
      </c>
      <c r="AI1899" s="45" t="e">
        <f t="shared" si="73"/>
        <v>#NUM!</v>
      </c>
    </row>
    <row r="1900" spans="27:35" x14ac:dyDescent="0.2">
      <c r="AA1900" s="114" t="s">
        <v>87</v>
      </c>
      <c r="AB1900" s="40">
        <f>_xll.qlInterestRateIndexFixingDate($X$21,AC1900)</f>
        <v>52709</v>
      </c>
      <c r="AC1900" s="40">
        <f>_xll.qlCalendarAdvance(calendar,$AC1899,AA1900,,,trigger)</f>
        <v>52713</v>
      </c>
      <c r="AD1900" s="40">
        <f>_xll.qlInterestRateIndexMaturity($X$21,AC1900,)</f>
        <v>52896</v>
      </c>
      <c r="AE1900" s="43" t="e">
        <f>_xll.qlTenorBasisValue(TenorBasis6M,AC1900,_xll.ohTrigger(trigger,$X$36))</f>
        <v>#NUM!</v>
      </c>
      <c r="AF1900" s="82">
        <f t="shared" si="72"/>
        <v>1.5203547225442765E-2</v>
      </c>
      <c r="AG1900" s="82">
        <f>_xll.qlIndexFixing($X$21,$AB1900,TRUE,_xll.ohTrigger(trigger))</f>
        <v>1.5203547225442765E-2</v>
      </c>
      <c r="AH1900" s="43" t="e">
        <f>_xll.qlIndexFixing($X$6,$AB1900,TRUE,trigger)</f>
        <v>#NUM!</v>
      </c>
      <c r="AI1900" s="45" t="e">
        <f t="shared" si="73"/>
        <v>#NUM!</v>
      </c>
    </row>
    <row r="1901" spans="27:35" x14ac:dyDescent="0.2">
      <c r="AA1901" s="114" t="s">
        <v>87</v>
      </c>
      <c r="AB1901" s="40">
        <f>_xll.qlInterestRateIndexFixingDate($X$21,AC1901)</f>
        <v>52716</v>
      </c>
      <c r="AC1901" s="40">
        <f>_xll.qlCalendarAdvance(calendar,$AC1900,AA1901,,,trigger)</f>
        <v>52720</v>
      </c>
      <c r="AD1901" s="40">
        <f>_xll.qlInterestRateIndexMaturity($X$21,AC1901,)</f>
        <v>52904</v>
      </c>
      <c r="AE1901" s="43" t="e">
        <f>_xll.qlTenorBasisValue(TenorBasis6M,AC1901,_xll.ohTrigger(trigger,$X$36))</f>
        <v>#NUM!</v>
      </c>
      <c r="AF1901" s="82">
        <f t="shared" si="72"/>
        <v>1.5205438494071266E-2</v>
      </c>
      <c r="AG1901" s="82">
        <f>_xll.qlIndexFixing($X$21,$AB1901,TRUE,_xll.ohTrigger(trigger))</f>
        <v>1.5205438494071266E-2</v>
      </c>
      <c r="AH1901" s="43" t="e">
        <f>_xll.qlIndexFixing($X$6,$AB1901,TRUE,trigger)</f>
        <v>#NUM!</v>
      </c>
      <c r="AI1901" s="45" t="e">
        <f t="shared" si="73"/>
        <v>#NUM!</v>
      </c>
    </row>
    <row r="1902" spans="27:35" x14ac:dyDescent="0.2">
      <c r="AA1902" s="114" t="s">
        <v>87</v>
      </c>
      <c r="AB1902" s="40">
        <f>_xll.qlInterestRateIndexFixingDate($X$21,AC1902)</f>
        <v>52723</v>
      </c>
      <c r="AC1902" s="40">
        <f>_xll.qlCalendarAdvance(calendar,$AC1901,AA1902,,,trigger)</f>
        <v>52727</v>
      </c>
      <c r="AD1902" s="40">
        <f>_xll.qlInterestRateIndexMaturity($X$21,AC1902,)</f>
        <v>52911</v>
      </c>
      <c r="AE1902" s="43" t="e">
        <f>_xll.qlTenorBasisValue(TenorBasis6M,AC1902,_xll.ohTrigger(trigger,$X$36))</f>
        <v>#NUM!</v>
      </c>
      <c r="AF1902" s="82">
        <f t="shared" si="72"/>
        <v>1.5206925811978796E-2</v>
      </c>
      <c r="AG1902" s="82">
        <f>_xll.qlIndexFixing($X$21,$AB1902,TRUE,_xll.ohTrigger(trigger))</f>
        <v>1.5206925811978796E-2</v>
      </c>
      <c r="AH1902" s="43" t="e">
        <f>_xll.qlIndexFixing($X$6,$AB1902,TRUE,trigger)</f>
        <v>#NUM!</v>
      </c>
      <c r="AI1902" s="45" t="e">
        <f t="shared" si="73"/>
        <v>#NUM!</v>
      </c>
    </row>
    <row r="1903" spans="27:35" x14ac:dyDescent="0.2">
      <c r="AA1903" s="114" t="s">
        <v>87</v>
      </c>
      <c r="AB1903" s="40">
        <f>_xll.qlInterestRateIndexFixingDate($X$21,AC1903)</f>
        <v>52730</v>
      </c>
      <c r="AC1903" s="40">
        <f>_xll.qlCalendarAdvance(calendar,$AC1902,AA1903,,,trigger)</f>
        <v>52734</v>
      </c>
      <c r="AD1903" s="40">
        <f>_xll.qlInterestRateIndexMaturity($X$21,AC1903,)</f>
        <v>52918</v>
      </c>
      <c r="AE1903" s="43" t="e">
        <f>_xll.qlTenorBasisValue(TenorBasis6M,AC1903,_xll.ohTrigger(trigger,$X$36))</f>
        <v>#NUM!</v>
      </c>
      <c r="AF1903" s="82">
        <f t="shared" si="72"/>
        <v>1.5208441345462289E-2</v>
      </c>
      <c r="AG1903" s="82">
        <f>_xll.qlIndexFixing($X$21,$AB1903,TRUE,_xll.ohTrigger(trigger))</f>
        <v>1.5208441345462289E-2</v>
      </c>
      <c r="AH1903" s="43" t="e">
        <f>_xll.qlIndexFixing($X$6,$AB1903,TRUE,trigger)</f>
        <v>#NUM!</v>
      </c>
      <c r="AI1903" s="45" t="e">
        <f t="shared" si="73"/>
        <v>#NUM!</v>
      </c>
    </row>
    <row r="1904" spans="27:35" x14ac:dyDescent="0.2">
      <c r="AA1904" s="114" t="s">
        <v>87</v>
      </c>
      <c r="AB1904" s="40">
        <f>_xll.qlInterestRateIndexFixingDate($X$21,AC1904)</f>
        <v>52737</v>
      </c>
      <c r="AC1904" s="40">
        <f>_xll.qlCalendarAdvance(calendar,$AC1903,AA1904,,,trigger)</f>
        <v>52741</v>
      </c>
      <c r="AD1904" s="40">
        <f>_xll.qlInterestRateIndexMaturity($X$21,AC1904,)</f>
        <v>52925</v>
      </c>
      <c r="AE1904" s="43" t="e">
        <f>_xll.qlTenorBasisValue(TenorBasis6M,AC1904,_xll.ohTrigger(trigger,$X$36))</f>
        <v>#NUM!</v>
      </c>
      <c r="AF1904" s="82">
        <f t="shared" si="72"/>
        <v>1.5209985094586039E-2</v>
      </c>
      <c r="AG1904" s="82">
        <f>_xll.qlIndexFixing($X$21,$AB1904,TRUE,_xll.ohTrigger(trigger))</f>
        <v>1.5209985094586039E-2</v>
      </c>
      <c r="AH1904" s="43" t="e">
        <f>_xll.qlIndexFixing($X$6,$AB1904,TRUE,trigger)</f>
        <v>#NUM!</v>
      </c>
      <c r="AI1904" s="45" t="e">
        <f t="shared" si="73"/>
        <v>#NUM!</v>
      </c>
    </row>
    <row r="1905" spans="27:35" x14ac:dyDescent="0.2">
      <c r="AA1905" s="114" t="s">
        <v>87</v>
      </c>
      <c r="AB1905" s="40">
        <f>_xll.qlInterestRateIndexFixingDate($X$21,AC1905)</f>
        <v>52744</v>
      </c>
      <c r="AC1905" s="40">
        <f>_xll.qlCalendarAdvance(calendar,$AC1904,AA1905,,,trigger)</f>
        <v>52748</v>
      </c>
      <c r="AD1905" s="40">
        <f>_xll.qlInterestRateIndexMaturity($X$21,AC1905,)</f>
        <v>52931</v>
      </c>
      <c r="AE1905" s="43" t="e">
        <f>_xll.qlTenorBasisValue(TenorBasis6M,AC1905,_xll.ohTrigger(trigger,$X$36))</f>
        <v>#NUM!</v>
      </c>
      <c r="AF1905" s="82">
        <f t="shared" si="72"/>
        <v>1.5211114497709058E-2</v>
      </c>
      <c r="AG1905" s="82">
        <f>_xll.qlIndexFixing($X$21,$AB1905,TRUE,_xll.ohTrigger(trigger))</f>
        <v>1.5211114497709058E-2</v>
      </c>
      <c r="AH1905" s="43" t="e">
        <f>_xll.qlIndexFixing($X$6,$AB1905,TRUE,trigger)</f>
        <v>#NUM!</v>
      </c>
      <c r="AI1905" s="45" t="e">
        <f t="shared" si="73"/>
        <v>#NUM!</v>
      </c>
    </row>
    <row r="1906" spans="27:35" x14ac:dyDescent="0.2">
      <c r="AA1906" s="114" t="s">
        <v>87</v>
      </c>
      <c r="AB1906" s="40">
        <f>_xll.qlInterestRateIndexFixingDate($X$21,AC1906)</f>
        <v>52751</v>
      </c>
      <c r="AC1906" s="40">
        <f>_xll.qlCalendarAdvance(calendar,$AC1905,AA1906,,,trigger)</f>
        <v>52755</v>
      </c>
      <c r="AD1906" s="40">
        <f>_xll.qlInterestRateIndexMaturity($X$21,AC1906,)</f>
        <v>52938</v>
      </c>
      <c r="AE1906" s="43" t="e">
        <f>_xll.qlTenorBasisValue(TenorBasis6M,AC1906,_xll.ohTrigger(trigger,$X$36))</f>
        <v>#NUM!</v>
      </c>
      <c r="AF1906" s="82">
        <f t="shared" si="72"/>
        <v>1.5212712595622731E-2</v>
      </c>
      <c r="AG1906" s="82">
        <f>_xll.qlIndexFixing($X$21,$AB1906,TRUE,_xll.ohTrigger(trigger))</f>
        <v>1.5212712595622731E-2</v>
      </c>
      <c r="AH1906" s="43" t="e">
        <f>_xll.qlIndexFixing($X$6,$AB1906,TRUE,trigger)</f>
        <v>#NUM!</v>
      </c>
      <c r="AI1906" s="45" t="e">
        <f t="shared" si="73"/>
        <v>#NUM!</v>
      </c>
    </row>
    <row r="1907" spans="27:35" x14ac:dyDescent="0.2">
      <c r="AA1907" s="114" t="s">
        <v>87</v>
      </c>
      <c r="AB1907" s="40">
        <f>_xll.qlInterestRateIndexFixingDate($X$21,AC1907)</f>
        <v>52758</v>
      </c>
      <c r="AC1907" s="40">
        <f>_xll.qlCalendarAdvance(calendar,$AC1906,AA1907,,,trigger)</f>
        <v>52762</v>
      </c>
      <c r="AD1907" s="40">
        <f>_xll.qlInterestRateIndexMaturity($X$21,AC1907,)</f>
        <v>52945</v>
      </c>
      <c r="AE1907" s="43" t="e">
        <f>_xll.qlTenorBasisValue(TenorBasis6M,AC1907,_xll.ohTrigger(trigger,$X$36))</f>
        <v>#NUM!</v>
      </c>
      <c r="AF1907" s="82">
        <f t="shared" si="72"/>
        <v>1.5214338908180143E-2</v>
      </c>
      <c r="AG1907" s="82">
        <f>_xll.qlIndexFixing($X$21,$AB1907,TRUE,_xll.ohTrigger(trigger))</f>
        <v>1.5214338908180143E-2</v>
      </c>
      <c r="AH1907" s="43" t="e">
        <f>_xll.qlIndexFixing($X$6,$AB1907,TRUE,trigger)</f>
        <v>#NUM!</v>
      </c>
      <c r="AI1907" s="45" t="e">
        <f t="shared" si="73"/>
        <v>#NUM!</v>
      </c>
    </row>
    <row r="1908" spans="27:35" x14ac:dyDescent="0.2">
      <c r="AA1908" s="114" t="s">
        <v>87</v>
      </c>
      <c r="AB1908" s="40">
        <f>_xll.qlInterestRateIndexFixingDate($X$21,AC1908)</f>
        <v>52765</v>
      </c>
      <c r="AC1908" s="40">
        <f>_xll.qlCalendarAdvance(calendar,$AC1907,AA1908,,,trigger)</f>
        <v>52769</v>
      </c>
      <c r="AD1908" s="40">
        <f>_xll.qlInterestRateIndexMaturity($X$21,AC1908,)</f>
        <v>52952</v>
      </c>
      <c r="AE1908" s="43" t="e">
        <f>_xll.qlTenorBasisValue(TenorBasis6M,AC1908,_xll.ohTrigger(trigger,$X$36))</f>
        <v>#NUM!</v>
      </c>
      <c r="AF1908" s="82">
        <f t="shared" si="72"/>
        <v>1.5215993435449868E-2</v>
      </c>
      <c r="AG1908" s="82">
        <f>_xll.qlIndexFixing($X$21,$AB1908,TRUE,_xll.ohTrigger(trigger))</f>
        <v>1.5215993435449868E-2</v>
      </c>
      <c r="AH1908" s="43" t="e">
        <f>_xll.qlIndexFixing($X$6,$AB1908,TRUE,trigger)</f>
        <v>#NUM!</v>
      </c>
      <c r="AI1908" s="45" t="e">
        <f t="shared" si="73"/>
        <v>#NUM!</v>
      </c>
    </row>
    <row r="1909" spans="27:35" x14ac:dyDescent="0.2">
      <c r="AA1909" s="114" t="s">
        <v>87</v>
      </c>
      <c r="AB1909" s="40">
        <f>_xll.qlInterestRateIndexFixingDate($X$21,AC1909)</f>
        <v>52772</v>
      </c>
      <c r="AC1909" s="40">
        <f>_xll.qlCalendarAdvance(calendar,$AC1908,AA1909,,,trigger)</f>
        <v>52776</v>
      </c>
      <c r="AD1909" s="40">
        <f>_xll.qlInterestRateIndexMaturity($X$21,AC1909,)</f>
        <v>52959</v>
      </c>
      <c r="AE1909" s="43" t="e">
        <f>_xll.qlTenorBasisValue(TenorBasis6M,AC1909,_xll.ohTrigger(trigger,$X$36))</f>
        <v>#NUM!</v>
      </c>
      <c r="AF1909" s="82">
        <f t="shared" si="72"/>
        <v>1.5217676177503546E-2</v>
      </c>
      <c r="AG1909" s="82">
        <f>_xll.qlIndexFixing($X$21,$AB1909,TRUE,_xll.ohTrigger(trigger))</f>
        <v>1.5217676177503546E-2</v>
      </c>
      <c r="AH1909" s="43" t="e">
        <f>_xll.qlIndexFixing($X$6,$AB1909,TRUE,trigger)</f>
        <v>#NUM!</v>
      </c>
      <c r="AI1909" s="45" t="e">
        <f t="shared" si="73"/>
        <v>#NUM!</v>
      </c>
    </row>
    <row r="1910" spans="27:35" x14ac:dyDescent="0.2">
      <c r="AA1910" s="114" t="s">
        <v>87</v>
      </c>
      <c r="AB1910" s="40">
        <f>_xll.qlInterestRateIndexFixingDate($X$21,AC1910)</f>
        <v>52779</v>
      </c>
      <c r="AC1910" s="40">
        <f>_xll.qlCalendarAdvance(calendar,$AC1909,AA1910,,,trigger)</f>
        <v>52783</v>
      </c>
      <c r="AD1910" s="40">
        <f>_xll.qlInterestRateIndexMaturity($X$21,AC1910,)</f>
        <v>52967</v>
      </c>
      <c r="AE1910" s="43" t="e">
        <f>_xll.qlTenorBasisValue(TenorBasis6M,AC1910,_xll.ohTrigger(trigger,$X$36))</f>
        <v>#NUM!</v>
      </c>
      <c r="AF1910" s="82">
        <f t="shared" si="72"/>
        <v>1.5219840121583112E-2</v>
      </c>
      <c r="AG1910" s="82">
        <f>_xll.qlIndexFixing($X$21,$AB1910,TRUE,_xll.ohTrigger(trigger))</f>
        <v>1.5219840121583112E-2</v>
      </c>
      <c r="AH1910" s="43" t="e">
        <f>_xll.qlIndexFixing($X$6,$AB1910,TRUE,trigger)</f>
        <v>#NUM!</v>
      </c>
      <c r="AI1910" s="45" t="e">
        <f t="shared" si="73"/>
        <v>#NUM!</v>
      </c>
    </row>
    <row r="1911" spans="27:35" x14ac:dyDescent="0.2">
      <c r="AA1911" s="114" t="s">
        <v>87</v>
      </c>
      <c r="AB1911" s="40">
        <f>_xll.qlInterestRateIndexFixingDate($X$21,AC1911)</f>
        <v>52786</v>
      </c>
      <c r="AC1911" s="40">
        <f>_xll.qlCalendarAdvance(calendar,$AC1910,AA1911,,,trigger)</f>
        <v>52790</v>
      </c>
      <c r="AD1911" s="40">
        <f>_xll.qlInterestRateIndexMaturity($X$21,AC1911,)</f>
        <v>52974</v>
      </c>
      <c r="AE1911" s="43" t="e">
        <f>_xll.qlTenorBasisValue(TenorBasis6M,AC1911,_xll.ohTrigger(trigger,$X$36))</f>
        <v>#NUM!</v>
      </c>
      <c r="AF1911" s="82">
        <f t="shared" si="72"/>
        <v>1.5221581382115828E-2</v>
      </c>
      <c r="AG1911" s="82">
        <f>_xll.qlIndexFixing($X$21,$AB1911,TRUE,_xll.ohTrigger(trigger))</f>
        <v>1.5221581382115828E-2</v>
      </c>
      <c r="AH1911" s="43" t="e">
        <f>_xll.qlIndexFixing($X$6,$AB1911,TRUE,trigger)</f>
        <v>#NUM!</v>
      </c>
      <c r="AI1911" s="45" t="e">
        <f t="shared" si="73"/>
        <v>#NUM!</v>
      </c>
    </row>
    <row r="1912" spans="27:35" x14ac:dyDescent="0.2">
      <c r="AA1912" s="114" t="s">
        <v>87</v>
      </c>
      <c r="AB1912" s="40">
        <f>_xll.qlInterestRateIndexFixingDate($X$21,AC1912)</f>
        <v>52793</v>
      </c>
      <c r="AC1912" s="40">
        <f>_xll.qlCalendarAdvance(calendar,$AC1911,AA1912,,,trigger)</f>
        <v>52797</v>
      </c>
      <c r="AD1912" s="40">
        <f>_xll.qlInterestRateIndexMaturity($X$21,AC1912,)</f>
        <v>52981</v>
      </c>
      <c r="AE1912" s="43" t="e">
        <f>_xll.qlTenorBasisValue(TenorBasis6M,AC1912,_xll.ohTrigger(trigger,$X$36))</f>
        <v>#NUM!</v>
      </c>
      <c r="AF1912" s="82">
        <f t="shared" si="72"/>
        <v>1.5223350858854007E-2</v>
      </c>
      <c r="AG1912" s="82">
        <f>_xll.qlIndexFixing($X$21,$AB1912,TRUE,_xll.ohTrigger(trigger))</f>
        <v>1.5223350858854007E-2</v>
      </c>
      <c r="AH1912" s="43" t="e">
        <f>_xll.qlIndexFixing($X$6,$AB1912,TRUE,trigger)</f>
        <v>#NUM!</v>
      </c>
      <c r="AI1912" s="45" t="e">
        <f t="shared" si="73"/>
        <v>#NUM!</v>
      </c>
    </row>
    <row r="1913" spans="27:35" x14ac:dyDescent="0.2">
      <c r="AA1913" s="114" t="s">
        <v>87</v>
      </c>
      <c r="AB1913" s="40">
        <f>_xll.qlInterestRateIndexFixingDate($X$21,AC1913)</f>
        <v>52800</v>
      </c>
      <c r="AC1913" s="40">
        <f>_xll.qlCalendarAdvance(calendar,$AC1912,AA1913,,,trigger)</f>
        <v>52804</v>
      </c>
      <c r="AD1913" s="40">
        <f>_xll.qlInterestRateIndexMaturity($X$21,AC1913,)</f>
        <v>52988</v>
      </c>
      <c r="AE1913" s="43" t="e">
        <f>_xll.qlTenorBasisValue(TenorBasis6M,AC1913,_xll.ohTrigger(trigger,$X$36))</f>
        <v>#NUM!</v>
      </c>
      <c r="AF1913" s="82">
        <f t="shared" si="72"/>
        <v>1.52251485518728E-2</v>
      </c>
      <c r="AG1913" s="82">
        <f>_xll.qlIndexFixing($X$21,$AB1913,TRUE,_xll.ohTrigger(trigger))</f>
        <v>1.52251485518728E-2</v>
      </c>
      <c r="AH1913" s="43" t="e">
        <f>_xll.qlIndexFixing($X$6,$AB1913,TRUE,trigger)</f>
        <v>#NUM!</v>
      </c>
      <c r="AI1913" s="45" t="e">
        <f t="shared" si="73"/>
        <v>#NUM!</v>
      </c>
    </row>
    <row r="1914" spans="27:35" x14ac:dyDescent="0.2">
      <c r="AA1914" s="114" t="s">
        <v>87</v>
      </c>
      <c r="AB1914" s="40">
        <f>_xll.qlInterestRateIndexFixingDate($X$21,AC1914)</f>
        <v>52807</v>
      </c>
      <c r="AC1914" s="40">
        <f>_xll.qlCalendarAdvance(calendar,$AC1913,AA1914,,,trigger)</f>
        <v>52811</v>
      </c>
      <c r="AD1914" s="40">
        <f>_xll.qlInterestRateIndexMaturity($X$21,AC1914,)</f>
        <v>52995</v>
      </c>
      <c r="AE1914" s="43" t="e">
        <f>_xll.qlTenorBasisValue(TenorBasis6M,AC1914,_xll.ohTrigger(trigger,$X$36))</f>
        <v>#NUM!</v>
      </c>
      <c r="AF1914" s="82">
        <f t="shared" si="72"/>
        <v>1.5226974461249539E-2</v>
      </c>
      <c r="AG1914" s="82">
        <f>_xll.qlIndexFixing($X$21,$AB1914,TRUE,_xll.ohTrigger(trigger))</f>
        <v>1.5226974461249539E-2</v>
      </c>
      <c r="AH1914" s="43" t="e">
        <f>_xll.qlIndexFixing($X$6,$AB1914,TRUE,trigger)</f>
        <v>#NUM!</v>
      </c>
      <c r="AI1914" s="45" t="e">
        <f t="shared" si="73"/>
        <v>#NUM!</v>
      </c>
    </row>
    <row r="1915" spans="27:35" x14ac:dyDescent="0.2">
      <c r="AA1915" s="114" t="s">
        <v>87</v>
      </c>
      <c r="AB1915" s="40">
        <f>_xll.qlInterestRateIndexFixingDate($X$21,AC1915)</f>
        <v>52814</v>
      </c>
      <c r="AC1915" s="40">
        <f>_xll.qlCalendarAdvance(calendar,$AC1914,AA1915,,,trigger)</f>
        <v>52818</v>
      </c>
      <c r="AD1915" s="40">
        <f>_xll.qlInterestRateIndexMaturity($X$21,AC1915,)</f>
        <v>53002</v>
      </c>
      <c r="AE1915" s="43" t="e">
        <f>_xll.qlTenorBasisValue(TenorBasis6M,AC1915,_xll.ohTrigger(trigger,$X$36))</f>
        <v>#NUM!</v>
      </c>
      <c r="AF1915" s="82">
        <f t="shared" si="72"/>
        <v>1.5228828587062423E-2</v>
      </c>
      <c r="AG1915" s="82">
        <f>_xll.qlIndexFixing($X$21,$AB1915,TRUE,_xll.ohTrigger(trigger))</f>
        <v>1.5228828587062423E-2</v>
      </c>
      <c r="AH1915" s="43" t="e">
        <f>_xll.qlIndexFixing($X$6,$AB1915,TRUE,trigger)</f>
        <v>#NUM!</v>
      </c>
      <c r="AI1915" s="45" t="e">
        <f t="shared" si="73"/>
        <v>#NUM!</v>
      </c>
    </row>
    <row r="1916" spans="27:35" x14ac:dyDescent="0.2">
      <c r="AA1916" s="114" t="s">
        <v>87</v>
      </c>
      <c r="AB1916" s="40">
        <f>_xll.qlInterestRateIndexFixingDate($X$21,AC1916)</f>
        <v>52821</v>
      </c>
      <c r="AC1916" s="40">
        <f>_xll.qlCalendarAdvance(calendar,$AC1915,AA1916,,,trigger)</f>
        <v>52825</v>
      </c>
      <c r="AD1916" s="40">
        <f>_xll.qlInterestRateIndexMaturity($X$21,AC1916,)</f>
        <v>53009</v>
      </c>
      <c r="AE1916" s="43" t="e">
        <f>_xll.qlTenorBasisValue(TenorBasis6M,AC1916,_xll.ohTrigger(trigger,$X$36))</f>
        <v>#NUM!</v>
      </c>
      <c r="AF1916" s="82">
        <f t="shared" si="72"/>
        <v>1.5230710929392256E-2</v>
      </c>
      <c r="AG1916" s="82">
        <f>_xll.qlIndexFixing($X$21,$AB1916,TRUE,_xll.ohTrigger(trigger))</f>
        <v>1.5230710929392256E-2</v>
      </c>
      <c r="AH1916" s="43" t="e">
        <f>_xll.qlIndexFixing($X$6,$AB1916,TRUE,trigger)</f>
        <v>#NUM!</v>
      </c>
      <c r="AI1916" s="45" t="e">
        <f t="shared" si="73"/>
        <v>#NUM!</v>
      </c>
    </row>
    <row r="1917" spans="27:35" x14ac:dyDescent="0.2">
      <c r="AA1917" s="114" t="s">
        <v>87</v>
      </c>
      <c r="AB1917" s="40">
        <f>_xll.qlInterestRateIndexFixingDate($X$21,AC1917)</f>
        <v>52828</v>
      </c>
      <c r="AC1917" s="40">
        <f>_xll.qlCalendarAdvance(calendar,$AC1916,AA1917,,,trigger)</f>
        <v>52832</v>
      </c>
      <c r="AD1917" s="40">
        <f>_xll.qlInterestRateIndexMaturity($X$21,AC1917,)</f>
        <v>53016</v>
      </c>
      <c r="AE1917" s="43" t="e">
        <f>_xll.qlTenorBasisValue(TenorBasis6M,AC1917,_xll.ohTrigger(trigger,$X$36))</f>
        <v>#NUM!</v>
      </c>
      <c r="AF1917" s="82">
        <f t="shared" si="72"/>
        <v>1.5232621488318105E-2</v>
      </c>
      <c r="AG1917" s="82">
        <f>_xll.qlIndexFixing($X$21,$AB1917,TRUE,_xll.ohTrigger(trigger))</f>
        <v>1.5232621488318105E-2</v>
      </c>
      <c r="AH1917" s="43" t="e">
        <f>_xll.qlIndexFixing($X$6,$AB1917,TRUE,trigger)</f>
        <v>#NUM!</v>
      </c>
      <c r="AI1917" s="45" t="e">
        <f t="shared" si="73"/>
        <v>#NUM!</v>
      </c>
    </row>
    <row r="1918" spans="27:35" x14ac:dyDescent="0.2">
      <c r="AA1918" s="114" t="s">
        <v>87</v>
      </c>
      <c r="AB1918" s="40">
        <f>_xll.qlInterestRateIndexFixingDate($X$21,AC1918)</f>
        <v>52835</v>
      </c>
      <c r="AC1918" s="40">
        <f>_xll.qlCalendarAdvance(calendar,$AC1917,AA1918,,,trigger)</f>
        <v>52839</v>
      </c>
      <c r="AD1918" s="40">
        <f>_xll.qlInterestRateIndexMaturity($X$21,AC1918,)</f>
        <v>53021</v>
      </c>
      <c r="AE1918" s="43" t="e">
        <f>_xll.qlTenorBasisValue(TenorBasis6M,AC1918,_xll.ohTrigger(trigger,$X$36))</f>
        <v>#NUM!</v>
      </c>
      <c r="AF1918" s="82">
        <f t="shared" si="72"/>
        <v>1.5233621016521032E-2</v>
      </c>
      <c r="AG1918" s="82">
        <f>_xll.qlIndexFixing($X$21,$AB1918,TRUE,_xll.ohTrigger(trigger))</f>
        <v>1.5233621016521032E-2</v>
      </c>
      <c r="AH1918" s="43" t="e">
        <f>_xll.qlIndexFixing($X$6,$AB1918,TRUE,trigger)</f>
        <v>#NUM!</v>
      </c>
      <c r="AI1918" s="45" t="e">
        <f t="shared" si="73"/>
        <v>#NUM!</v>
      </c>
    </row>
    <row r="1919" spans="27:35" x14ac:dyDescent="0.2">
      <c r="AA1919" s="114" t="s">
        <v>87</v>
      </c>
      <c r="AB1919" s="40">
        <f>_xll.qlInterestRateIndexFixingDate($X$21,AC1919)</f>
        <v>52842</v>
      </c>
      <c r="AC1919" s="40">
        <f>_xll.qlCalendarAdvance(calendar,$AC1918,AA1919,,,trigger)</f>
        <v>52846</v>
      </c>
      <c r="AD1919" s="40">
        <f>_xll.qlInterestRateIndexMaturity($X$21,AC1919,)</f>
        <v>53027</v>
      </c>
      <c r="AE1919" s="43" t="e">
        <f>_xll.qlTenorBasisValue(TenorBasis6M,AC1919,_xll.ohTrigger(trigger,$X$36))</f>
        <v>#NUM!</v>
      </c>
      <c r="AF1919" s="82">
        <f t="shared" si="72"/>
        <v>1.5235112410903445E-2</v>
      </c>
      <c r="AG1919" s="82">
        <f>_xll.qlIndexFixing($X$21,$AB1919,TRUE,_xll.ohTrigger(trigger))</f>
        <v>1.5235112410903445E-2</v>
      </c>
      <c r="AH1919" s="43" t="e">
        <f>_xll.qlIndexFixing($X$6,$AB1919,TRUE,trigger)</f>
        <v>#NUM!</v>
      </c>
      <c r="AI1919" s="45" t="e">
        <f t="shared" si="73"/>
        <v>#NUM!</v>
      </c>
    </row>
    <row r="1920" spans="27:35" x14ac:dyDescent="0.2">
      <c r="AA1920" s="114" t="s">
        <v>87</v>
      </c>
      <c r="AB1920" s="40">
        <f>_xll.qlInterestRateIndexFixingDate($X$21,AC1920)</f>
        <v>52849</v>
      </c>
      <c r="AC1920" s="40">
        <f>_xll.qlCalendarAdvance(calendar,$AC1919,AA1920,,,trigger)</f>
        <v>52853</v>
      </c>
      <c r="AD1920" s="40">
        <f>_xll.qlInterestRateIndexMaturity($X$21,AC1920,)</f>
        <v>53034</v>
      </c>
      <c r="AE1920" s="43" t="e">
        <f>_xll.qlTenorBasisValue(TenorBasis6M,AC1920,_xll.ohTrigger(trigger,$X$36))</f>
        <v>#NUM!</v>
      </c>
      <c r="AF1920" s="82">
        <f t="shared" si="72"/>
        <v>1.5237101322035146E-2</v>
      </c>
      <c r="AG1920" s="82">
        <f>_xll.qlIndexFixing($X$21,$AB1920,TRUE,_xll.ohTrigger(trigger))</f>
        <v>1.5237101322035146E-2</v>
      </c>
      <c r="AH1920" s="43" t="e">
        <f>_xll.qlIndexFixing($X$6,$AB1920,TRUE,trigger)</f>
        <v>#NUM!</v>
      </c>
      <c r="AI1920" s="45" t="e">
        <f t="shared" si="73"/>
        <v>#NUM!</v>
      </c>
    </row>
    <row r="1921" spans="27:35" x14ac:dyDescent="0.2">
      <c r="AA1921" s="114" t="s">
        <v>87</v>
      </c>
      <c r="AB1921" s="40">
        <f>_xll.qlInterestRateIndexFixingDate($X$21,AC1921)</f>
        <v>52856</v>
      </c>
      <c r="AC1921" s="40">
        <f>_xll.qlCalendarAdvance(calendar,$AC1920,AA1921,,,trigger)</f>
        <v>52860</v>
      </c>
      <c r="AD1921" s="40">
        <f>_xll.qlInterestRateIndexMaturity($X$21,AC1921,)</f>
        <v>53041</v>
      </c>
      <c r="AE1921" s="43" t="e">
        <f>_xll.qlTenorBasisValue(TenorBasis6M,AC1921,_xll.ohTrigger(trigger,$X$36))</f>
        <v>#NUM!</v>
      </c>
      <c r="AF1921" s="82">
        <f t="shared" si="72"/>
        <v>1.5239118446478314E-2</v>
      </c>
      <c r="AG1921" s="82">
        <f>_xll.qlIndexFixing($X$21,$AB1921,TRUE,_xll.ohTrigger(trigger))</f>
        <v>1.5239118446478314E-2</v>
      </c>
      <c r="AH1921" s="43" t="e">
        <f>_xll.qlIndexFixing($X$6,$AB1921,TRUE,trigger)</f>
        <v>#NUM!</v>
      </c>
      <c r="AI1921" s="45" t="e">
        <f t="shared" si="73"/>
        <v>#NUM!</v>
      </c>
    </row>
    <row r="1922" spans="27:35" x14ac:dyDescent="0.2">
      <c r="AA1922" s="114" t="s">
        <v>87</v>
      </c>
      <c r="AB1922" s="40">
        <f>_xll.qlInterestRateIndexFixingDate($X$21,AC1922)</f>
        <v>52863</v>
      </c>
      <c r="AC1922" s="40">
        <f>_xll.qlCalendarAdvance(calendar,$AC1921,AA1922,,,trigger)</f>
        <v>52867</v>
      </c>
      <c r="AD1922" s="40">
        <f>_xll.qlInterestRateIndexMaturity($X$21,AC1922,)</f>
        <v>53048</v>
      </c>
      <c r="AE1922" s="43" t="e">
        <f>_xll.qlTenorBasisValue(TenorBasis6M,AC1922,_xll.ohTrigger(trigger,$X$36))</f>
        <v>#NUM!</v>
      </c>
      <c r="AF1922" s="82">
        <f t="shared" si="72"/>
        <v>1.5241163784317741E-2</v>
      </c>
      <c r="AG1922" s="82">
        <f>_xll.qlIndexFixing($X$21,$AB1922,TRUE,_xll.ohTrigger(trigger))</f>
        <v>1.5241163784317741E-2</v>
      </c>
      <c r="AH1922" s="43" t="e">
        <f>_xll.qlIndexFixing($X$6,$AB1922,TRUE,trigger)</f>
        <v>#NUM!</v>
      </c>
      <c r="AI1922" s="45" t="e">
        <f t="shared" si="73"/>
        <v>#NUM!</v>
      </c>
    </row>
    <row r="1923" spans="27:35" x14ac:dyDescent="0.2">
      <c r="AA1923" s="114" t="s">
        <v>87</v>
      </c>
      <c r="AB1923" s="40">
        <f>_xll.qlInterestRateIndexFixingDate($X$21,AC1923)</f>
        <v>52870</v>
      </c>
      <c r="AC1923" s="40">
        <f>_xll.qlCalendarAdvance(calendar,$AC1922,AA1923,,,trigger)</f>
        <v>52874</v>
      </c>
      <c r="AD1923" s="40">
        <f>_xll.qlInterestRateIndexMaturity($X$21,AC1923,)</f>
        <v>53056</v>
      </c>
      <c r="AE1923" s="43" t="e">
        <f>_xll.qlTenorBasisValue(TenorBasis6M,AC1923,_xll.ohTrigger(trigger,$X$36))</f>
        <v>#NUM!</v>
      </c>
      <c r="AF1923" s="82">
        <f t="shared" si="72"/>
        <v>1.5243717141124626E-2</v>
      </c>
      <c r="AG1923" s="82">
        <f>_xll.qlIndexFixing($X$21,$AB1923,TRUE,_xll.ohTrigger(trigger))</f>
        <v>1.5243717141124626E-2</v>
      </c>
      <c r="AH1923" s="43" t="e">
        <f>_xll.qlIndexFixing($X$6,$AB1923,TRUE,trigger)</f>
        <v>#NUM!</v>
      </c>
      <c r="AI1923" s="45" t="e">
        <f t="shared" si="73"/>
        <v>#NUM!</v>
      </c>
    </row>
    <row r="1924" spans="27:35" x14ac:dyDescent="0.2">
      <c r="AA1924" s="114" t="s">
        <v>87</v>
      </c>
      <c r="AB1924" s="40">
        <f>_xll.qlInterestRateIndexFixingDate($X$21,AC1924)</f>
        <v>52877</v>
      </c>
      <c r="AC1924" s="40">
        <f>_xll.qlCalendarAdvance(calendar,$AC1923,AA1924,,,trigger)</f>
        <v>52881</v>
      </c>
      <c r="AD1924" s="40">
        <f>_xll.qlInterestRateIndexMaturity($X$21,AC1924,)</f>
        <v>53063</v>
      </c>
      <c r="AE1924" s="43" t="e">
        <f>_xll.qlTenorBasisValue(TenorBasis6M,AC1924,_xll.ohTrigger(trigger,$X$36))</f>
        <v>#NUM!</v>
      </c>
      <c r="AF1924" s="82">
        <f t="shared" ref="AF1924:AF1987" si="74">AG1924</f>
        <v>1.5245821010032726E-2</v>
      </c>
      <c r="AG1924" s="82">
        <f>_xll.qlIndexFixing($X$21,$AB1924,TRUE,_xll.ohTrigger(trigger))</f>
        <v>1.5245821010032726E-2</v>
      </c>
      <c r="AH1924" s="43" t="e">
        <f>_xll.qlIndexFixing($X$6,$AB1924,TRUE,trigger)</f>
        <v>#NUM!</v>
      </c>
      <c r="AI1924" s="45" t="e">
        <f t="shared" si="73"/>
        <v>#NUM!</v>
      </c>
    </row>
    <row r="1925" spans="27:35" x14ac:dyDescent="0.2">
      <c r="AA1925" s="114" t="s">
        <v>87</v>
      </c>
      <c r="AB1925" s="40">
        <f>_xll.qlInterestRateIndexFixingDate($X$21,AC1925)</f>
        <v>52884</v>
      </c>
      <c r="AC1925" s="40">
        <f>_xll.qlCalendarAdvance(calendar,$AC1924,AA1925,,,trigger)</f>
        <v>52888</v>
      </c>
      <c r="AD1925" s="40">
        <f>_xll.qlInterestRateIndexMaturity($X$21,AC1925,)</f>
        <v>53070</v>
      </c>
      <c r="AE1925" s="43" t="e">
        <f>_xll.qlTenorBasisValue(TenorBasis6M,AC1925,_xll.ohTrigger(trigger,$X$36))</f>
        <v>#NUM!</v>
      </c>
      <c r="AF1925" s="82">
        <f t="shared" si="74"/>
        <v>1.5247953093809068E-2</v>
      </c>
      <c r="AG1925" s="82">
        <f>_xll.qlIndexFixing($X$21,$AB1925,TRUE,_xll.ohTrigger(trigger))</f>
        <v>1.5247953093809068E-2</v>
      </c>
      <c r="AH1925" s="43" t="e">
        <f>_xll.qlIndexFixing($X$6,$AB1925,TRUE,trigger)</f>
        <v>#NUM!</v>
      </c>
      <c r="AI1925" s="45" t="e">
        <f t="shared" si="73"/>
        <v>#NUM!</v>
      </c>
    </row>
    <row r="1926" spans="27:35" x14ac:dyDescent="0.2">
      <c r="AA1926" s="114" t="s">
        <v>87</v>
      </c>
      <c r="AB1926" s="40">
        <f>_xll.qlInterestRateIndexFixingDate($X$21,AC1926)</f>
        <v>52891</v>
      </c>
      <c r="AC1926" s="40">
        <f>_xll.qlCalendarAdvance(calendar,$AC1925,AA1926,,,trigger)</f>
        <v>52895</v>
      </c>
      <c r="AD1926" s="40">
        <f>_xll.qlInterestRateIndexMaturity($X$21,AC1926,)</f>
        <v>53077</v>
      </c>
      <c r="AE1926" s="43" t="e">
        <f>_xll.qlTenorBasisValue(TenorBasis6M,AC1926,_xll.ohTrigger(trigger,$X$36))</f>
        <v>#NUM!</v>
      </c>
      <c r="AF1926" s="82">
        <f t="shared" si="74"/>
        <v>1.5250113392544132E-2</v>
      </c>
      <c r="AG1926" s="82">
        <f>_xll.qlIndexFixing($X$21,$AB1926,TRUE,_xll.ohTrigger(trigger))</f>
        <v>1.5250113392544132E-2</v>
      </c>
      <c r="AH1926" s="43" t="e">
        <f>_xll.qlIndexFixing($X$6,$AB1926,TRUE,trigger)</f>
        <v>#NUM!</v>
      </c>
      <c r="AI1926" s="45" t="e">
        <f t="shared" si="73"/>
        <v>#NUM!</v>
      </c>
    </row>
    <row r="1927" spans="27:35" x14ac:dyDescent="0.2">
      <c r="AA1927" s="114" t="s">
        <v>87</v>
      </c>
      <c r="AB1927" s="40">
        <f>_xll.qlInterestRateIndexFixingDate($X$21,AC1927)</f>
        <v>52898</v>
      </c>
      <c r="AC1927" s="40">
        <f>_xll.qlCalendarAdvance(calendar,$AC1926,AA1927,,,trigger)</f>
        <v>52902</v>
      </c>
      <c r="AD1927" s="40">
        <f>_xll.qlInterestRateIndexMaturity($X$21,AC1927,)</f>
        <v>53084</v>
      </c>
      <c r="AE1927" s="43" t="e">
        <f>_xll.qlTenorBasisValue(TenorBasis6M,AC1927,_xll.ohTrigger(trigger,$X$36))</f>
        <v>#NUM!</v>
      </c>
      <c r="AF1927" s="82">
        <f t="shared" si="74"/>
        <v>1.5252301906330151E-2</v>
      </c>
      <c r="AG1927" s="82">
        <f>_xll.qlIndexFixing($X$21,$AB1927,TRUE,_xll.ohTrigger(trigger))</f>
        <v>1.5252301906330151E-2</v>
      </c>
      <c r="AH1927" s="43" t="e">
        <f>_xll.qlIndexFixing($X$6,$AB1927,TRUE,trigger)</f>
        <v>#NUM!</v>
      </c>
      <c r="AI1927" s="45" t="e">
        <f t="shared" si="73"/>
        <v>#NUM!</v>
      </c>
    </row>
    <row r="1928" spans="27:35" x14ac:dyDescent="0.2">
      <c r="AA1928" s="114" t="s">
        <v>87</v>
      </c>
      <c r="AB1928" s="40">
        <f>_xll.qlInterestRateIndexFixingDate($X$21,AC1928)</f>
        <v>52905</v>
      </c>
      <c r="AC1928" s="40">
        <f>_xll.qlCalendarAdvance(calendar,$AC1927,AA1928,,,trigger)</f>
        <v>52909</v>
      </c>
      <c r="AD1928" s="40">
        <f>_xll.qlInterestRateIndexMaturity($X$21,AC1928,)</f>
        <v>53090</v>
      </c>
      <c r="AE1928" s="43" t="e">
        <f>_xll.qlTenorBasisValue(TenorBasis6M,AC1928,_xll.ohTrigger(trigger,$X$36))</f>
        <v>#NUM!</v>
      </c>
      <c r="AF1928" s="82">
        <f t="shared" si="74"/>
        <v>1.5254028297598681E-2</v>
      </c>
      <c r="AG1928" s="82">
        <f>_xll.qlIndexFixing($X$21,$AB1928,TRUE,_xll.ohTrigger(trigger))</f>
        <v>1.5254028297598681E-2</v>
      </c>
      <c r="AH1928" s="43" t="e">
        <f>_xll.qlIndexFixing($X$6,$AB1928,TRUE,trigger)</f>
        <v>#NUM!</v>
      </c>
      <c r="AI1928" s="45" t="e">
        <f t="shared" si="73"/>
        <v>#NUM!</v>
      </c>
    </row>
    <row r="1929" spans="27:35" x14ac:dyDescent="0.2">
      <c r="AA1929" s="114" t="s">
        <v>87</v>
      </c>
      <c r="AB1929" s="40">
        <f>_xll.qlInterestRateIndexFixingDate($X$21,AC1929)</f>
        <v>52912</v>
      </c>
      <c r="AC1929" s="40">
        <f>_xll.qlCalendarAdvance(calendar,$AC1928,AA1929,,,trigger)</f>
        <v>52916</v>
      </c>
      <c r="AD1929" s="40">
        <f>_xll.qlInterestRateIndexMaturity($X$21,AC1929,)</f>
        <v>53097</v>
      </c>
      <c r="AE1929" s="43" t="e">
        <f>_xll.qlTenorBasisValue(TenorBasis6M,AC1929,_xll.ohTrigger(trigger,$X$36))</f>
        <v>#NUM!</v>
      </c>
      <c r="AF1929" s="82">
        <f t="shared" si="74"/>
        <v>1.5256271131697896E-2</v>
      </c>
      <c r="AG1929" s="82">
        <f>_xll.qlIndexFixing($X$21,$AB1929,TRUE,_xll.ohTrigger(trigger))</f>
        <v>1.5256271131697896E-2</v>
      </c>
      <c r="AH1929" s="43" t="e">
        <f>_xll.qlIndexFixing($X$6,$AB1929,TRUE,trigger)</f>
        <v>#NUM!</v>
      </c>
      <c r="AI1929" s="45" t="e">
        <f t="shared" si="73"/>
        <v>#NUM!</v>
      </c>
    </row>
    <row r="1930" spans="27:35" x14ac:dyDescent="0.2">
      <c r="AA1930" s="114" t="s">
        <v>87</v>
      </c>
      <c r="AB1930" s="40">
        <f>_xll.qlInterestRateIndexFixingDate($X$21,AC1930)</f>
        <v>52919</v>
      </c>
      <c r="AC1930" s="40">
        <f>_xll.qlCalendarAdvance(calendar,$AC1929,AA1930,,,trigger)</f>
        <v>52923</v>
      </c>
      <c r="AD1930" s="40">
        <f>_xll.qlInterestRateIndexMaturity($X$21,AC1930,)</f>
        <v>53104</v>
      </c>
      <c r="AE1930" s="43" t="e">
        <f>_xll.qlTenorBasisValue(TenorBasis6M,AC1930,_xll.ohTrigger(trigger,$X$36))</f>
        <v>#NUM!</v>
      </c>
      <c r="AF1930" s="82">
        <f t="shared" si="74"/>
        <v>1.5258542179917213E-2</v>
      </c>
      <c r="AG1930" s="82">
        <f>_xll.qlIndexFixing($X$21,$AB1930,TRUE,_xll.ohTrigger(trigger))</f>
        <v>1.5258542179917213E-2</v>
      </c>
      <c r="AH1930" s="43" t="e">
        <f>_xll.qlIndexFixing($X$6,$AB1930,TRUE,trigger)</f>
        <v>#NUM!</v>
      </c>
      <c r="AI1930" s="45" t="e">
        <f t="shared" si="73"/>
        <v>#NUM!</v>
      </c>
    </row>
    <row r="1931" spans="27:35" x14ac:dyDescent="0.2">
      <c r="AA1931" s="114" t="s">
        <v>87</v>
      </c>
      <c r="AB1931" s="40">
        <f>_xll.qlInterestRateIndexFixingDate($X$21,AC1931)</f>
        <v>52926</v>
      </c>
      <c r="AC1931" s="40">
        <f>_xll.qlCalendarAdvance(calendar,$AC1930,AA1931,,,trigger)</f>
        <v>52930</v>
      </c>
      <c r="AD1931" s="40">
        <f>_xll.qlInterestRateIndexMaturity($X$21,AC1931,)</f>
        <v>53111</v>
      </c>
      <c r="AE1931" s="43" t="e">
        <f>_xll.qlTenorBasisValue(TenorBasis6M,AC1931,_xll.ohTrigger(trigger,$X$36))</f>
        <v>#NUM!</v>
      </c>
      <c r="AF1931" s="82">
        <f t="shared" si="74"/>
        <v>1.526084144235379E-2</v>
      </c>
      <c r="AG1931" s="82">
        <f>_xll.qlIndexFixing($X$21,$AB1931,TRUE,_xll.ohTrigger(trigger))</f>
        <v>1.526084144235379E-2</v>
      </c>
      <c r="AH1931" s="43" t="e">
        <f>_xll.qlIndexFixing($X$6,$AB1931,TRUE,trigger)</f>
        <v>#NUM!</v>
      </c>
      <c r="AI1931" s="45" t="e">
        <f t="shared" si="73"/>
        <v>#NUM!</v>
      </c>
    </row>
    <row r="1932" spans="27:35" x14ac:dyDescent="0.2">
      <c r="AA1932" s="114" t="s">
        <v>87</v>
      </c>
      <c r="AB1932" s="40">
        <f>_xll.qlInterestRateIndexFixingDate($X$21,AC1932)</f>
        <v>52933</v>
      </c>
      <c r="AC1932" s="40">
        <f>_xll.qlCalendarAdvance(calendar,$AC1931,AA1932,,,trigger)</f>
        <v>52937</v>
      </c>
      <c r="AD1932" s="40">
        <f>_xll.qlInterestRateIndexMaturity($X$21,AC1932,)</f>
        <v>53119</v>
      </c>
      <c r="AE1932" s="43" t="e">
        <f>_xll.qlTenorBasisValue(TenorBasis6M,AC1932,_xll.ohTrigger(trigger,$X$36))</f>
        <v>#NUM!</v>
      </c>
      <c r="AF1932" s="82">
        <f t="shared" si="74"/>
        <v>1.5263667704309852E-2</v>
      </c>
      <c r="AG1932" s="82">
        <f>_xll.qlIndexFixing($X$21,$AB1932,TRUE,_xll.ohTrigger(trigger))</f>
        <v>1.5263667704309852E-2</v>
      </c>
      <c r="AH1932" s="43" t="e">
        <f>_xll.qlIndexFixing($X$6,$AB1932,TRUE,trigger)</f>
        <v>#NUM!</v>
      </c>
      <c r="AI1932" s="45" t="e">
        <f t="shared" si="73"/>
        <v>#NUM!</v>
      </c>
    </row>
    <row r="1933" spans="27:35" x14ac:dyDescent="0.2">
      <c r="AA1933" s="114" t="s">
        <v>87</v>
      </c>
      <c r="AB1933" s="40">
        <f>_xll.qlInterestRateIndexFixingDate($X$21,AC1933)</f>
        <v>52940</v>
      </c>
      <c r="AC1933" s="40">
        <f>_xll.qlCalendarAdvance(calendar,$AC1932,AA1933,,,trigger)</f>
        <v>52944</v>
      </c>
      <c r="AD1933" s="40">
        <f>_xll.qlInterestRateIndexMaturity($X$21,AC1933,)</f>
        <v>53126</v>
      </c>
      <c r="AE1933" s="43" t="e">
        <f>_xll.qlTenorBasisValue(TenorBasis6M,AC1933,_xll.ohTrigger(trigger,$X$36))</f>
        <v>#NUM!</v>
      </c>
      <c r="AF1933" s="82">
        <f t="shared" si="74"/>
        <v>1.5266025510390779E-2</v>
      </c>
      <c r="AG1933" s="82">
        <f>_xll.qlIndexFixing($X$21,$AB1933,TRUE,_xll.ohTrigger(trigger))</f>
        <v>1.5266025510390779E-2</v>
      </c>
      <c r="AH1933" s="43" t="e">
        <f>_xll.qlIndexFixing($X$6,$AB1933,TRUE,trigger)</f>
        <v>#NUM!</v>
      </c>
      <c r="AI1933" s="45" t="e">
        <f t="shared" si="73"/>
        <v>#NUM!</v>
      </c>
    </row>
    <row r="1934" spans="27:35" x14ac:dyDescent="0.2">
      <c r="AA1934" s="114" t="s">
        <v>87</v>
      </c>
      <c r="AB1934" s="40">
        <f>_xll.qlInterestRateIndexFixingDate($X$21,AC1934)</f>
        <v>52947</v>
      </c>
      <c r="AC1934" s="40">
        <f>_xll.qlCalendarAdvance(calendar,$AC1933,AA1934,,,trigger)</f>
        <v>52951</v>
      </c>
      <c r="AD1934" s="40">
        <f>_xll.qlInterestRateIndexMaturity($X$21,AC1934,)</f>
        <v>53133</v>
      </c>
      <c r="AE1934" s="43" t="e">
        <f>_xll.qlTenorBasisValue(TenorBasis6M,AC1934,_xll.ohTrigger(trigger,$X$36))</f>
        <v>#NUM!</v>
      </c>
      <c r="AF1934" s="82">
        <f t="shared" si="74"/>
        <v>1.5268411532199481E-2</v>
      </c>
      <c r="AG1934" s="82">
        <f>_xll.qlIndexFixing($X$21,$AB1934,TRUE,_xll.ohTrigger(trigger))</f>
        <v>1.5268411532199481E-2</v>
      </c>
      <c r="AH1934" s="43" t="e">
        <f>_xll.qlIndexFixing($X$6,$AB1934,TRUE,trigger)</f>
        <v>#NUM!</v>
      </c>
      <c r="AI1934" s="45" t="e">
        <f t="shared" si="73"/>
        <v>#NUM!</v>
      </c>
    </row>
    <row r="1935" spans="27:35" x14ac:dyDescent="0.2">
      <c r="AA1935" s="114" t="s">
        <v>87</v>
      </c>
      <c r="AB1935" s="40">
        <f>_xll.qlInterestRateIndexFixingDate($X$21,AC1935)</f>
        <v>52953</v>
      </c>
      <c r="AC1935" s="40">
        <f>_xll.qlCalendarAdvance(calendar,$AC1934,AA1935,,,trigger)</f>
        <v>52958</v>
      </c>
      <c r="AD1935" s="40">
        <f>_xll.qlInterestRateIndexMaturity($X$21,AC1935,)</f>
        <v>53140</v>
      </c>
      <c r="AE1935" s="43" t="e">
        <f>_xll.qlTenorBasisValue(TenorBasis6M,AC1935,_xll.ohTrigger(trigger,$X$36))</f>
        <v>#NUM!</v>
      </c>
      <c r="AF1935" s="82">
        <f t="shared" si="74"/>
        <v>1.5270825769834783E-2</v>
      </c>
      <c r="AG1935" s="82">
        <f>_xll.qlIndexFixing($X$21,$AB1935,TRUE,_xll.ohTrigger(trigger))</f>
        <v>1.5270825769834783E-2</v>
      </c>
      <c r="AH1935" s="43" t="e">
        <f>_xll.qlIndexFixing($X$6,$AB1935,TRUE,trigger)</f>
        <v>#NUM!</v>
      </c>
      <c r="AI1935" s="45" t="e">
        <f t="shared" si="73"/>
        <v>#NUM!</v>
      </c>
    </row>
    <row r="1936" spans="27:35" x14ac:dyDescent="0.2">
      <c r="AA1936" s="114" t="s">
        <v>87</v>
      </c>
      <c r="AB1936" s="40">
        <f>_xll.qlInterestRateIndexFixingDate($X$21,AC1936)</f>
        <v>52961</v>
      </c>
      <c r="AC1936" s="40">
        <f>_xll.qlCalendarAdvance(calendar,$AC1935,AA1936,,,trigger)</f>
        <v>52965</v>
      </c>
      <c r="AD1936" s="40">
        <f>_xll.qlInterestRateIndexMaturity($X$21,AC1936,)</f>
        <v>53146</v>
      </c>
      <c r="AE1936" s="43" t="e">
        <f>_xll.qlTenorBasisValue(TenorBasis6M,AC1936,_xll.ohTrigger(trigger,$X$36))</f>
        <v>#NUM!</v>
      </c>
      <c r="AF1936" s="82">
        <f t="shared" si="74"/>
        <v>1.527276097122489E-2</v>
      </c>
      <c r="AG1936" s="82">
        <f>_xll.qlIndexFixing($X$21,$AB1936,TRUE,_xll.ohTrigger(trigger))</f>
        <v>1.527276097122489E-2</v>
      </c>
      <c r="AH1936" s="43" t="e">
        <f>_xll.qlIndexFixing($X$6,$AB1936,TRUE,trigger)</f>
        <v>#NUM!</v>
      </c>
      <c r="AI1936" s="45" t="e">
        <f t="shared" si="73"/>
        <v>#NUM!</v>
      </c>
    </row>
    <row r="1937" spans="27:35" x14ac:dyDescent="0.2">
      <c r="AA1937" s="114" t="s">
        <v>87</v>
      </c>
      <c r="AB1937" s="40">
        <f>_xll.qlInterestRateIndexFixingDate($X$21,AC1937)</f>
        <v>52968</v>
      </c>
      <c r="AC1937" s="40">
        <f>_xll.qlCalendarAdvance(calendar,$AC1936,AA1937,,,trigger)</f>
        <v>52972</v>
      </c>
      <c r="AD1937" s="40">
        <f>_xll.qlInterestRateIndexMaturity($X$21,AC1937,)</f>
        <v>53153</v>
      </c>
      <c r="AE1937" s="43" t="e">
        <f>_xll.qlTenorBasisValue(TenorBasis6M,AC1937,_xll.ohTrigger(trigger,$X$36))</f>
        <v>#NUM!</v>
      </c>
      <c r="AF1937" s="82">
        <f t="shared" si="74"/>
        <v>1.5275229521042046E-2</v>
      </c>
      <c r="AG1937" s="82">
        <f>_xll.qlIndexFixing($X$21,$AB1937,TRUE,_xll.ohTrigger(trigger))</f>
        <v>1.5275229521042046E-2</v>
      </c>
      <c r="AH1937" s="43" t="e">
        <f>_xll.qlIndexFixing($X$6,$AB1937,TRUE,trigger)</f>
        <v>#NUM!</v>
      </c>
      <c r="AI1937" s="45" t="e">
        <f t="shared" si="73"/>
        <v>#NUM!</v>
      </c>
    </row>
    <row r="1938" spans="27:35" x14ac:dyDescent="0.2">
      <c r="AA1938" s="114" t="s">
        <v>87</v>
      </c>
      <c r="AB1938" s="40">
        <f>_xll.qlInterestRateIndexFixingDate($X$21,AC1938)</f>
        <v>52975</v>
      </c>
      <c r="AC1938" s="40">
        <f>_xll.qlCalendarAdvance(calendar,$AC1937,AA1938,,,trigger)</f>
        <v>52979</v>
      </c>
      <c r="AD1938" s="40">
        <f>_xll.qlInterestRateIndexMaturity($X$21,AC1938,)</f>
        <v>53160</v>
      </c>
      <c r="AE1938" s="43" t="e">
        <f>_xll.qlTenorBasisValue(TenorBasis6M,AC1938,_xll.ohTrigger(trigger,$X$36))</f>
        <v>#NUM!</v>
      </c>
      <c r="AF1938" s="82">
        <f t="shared" si="74"/>
        <v>1.5277726285780429E-2</v>
      </c>
      <c r="AG1938" s="82">
        <f>_xll.qlIndexFixing($X$21,$AB1938,TRUE,_xll.ohTrigger(trigger))</f>
        <v>1.5277726285780429E-2</v>
      </c>
      <c r="AH1938" s="43" t="e">
        <f>_xll.qlIndexFixing($X$6,$AB1938,TRUE,trigger)</f>
        <v>#NUM!</v>
      </c>
      <c r="AI1938" s="45" t="e">
        <f t="shared" si="73"/>
        <v>#NUM!</v>
      </c>
    </row>
    <row r="1939" spans="27:35" x14ac:dyDescent="0.2">
      <c r="AA1939" s="114" t="s">
        <v>87</v>
      </c>
      <c r="AB1939" s="40">
        <f>_xll.qlInterestRateIndexFixingDate($X$21,AC1939)</f>
        <v>52982</v>
      </c>
      <c r="AC1939" s="40">
        <f>_xll.qlCalendarAdvance(calendar,$AC1938,AA1939,,,trigger)</f>
        <v>52986</v>
      </c>
      <c r="AD1939" s="40">
        <f>_xll.qlInterestRateIndexMaturity($X$21,AC1939,)</f>
        <v>53167</v>
      </c>
      <c r="AE1939" s="43" t="e">
        <f>_xll.qlTenorBasisValue(TenorBasis6M,AC1939,_xll.ohTrigger(trigger,$X$36))</f>
        <v>#NUM!</v>
      </c>
      <c r="AF1939" s="82">
        <f t="shared" si="74"/>
        <v>1.528025126554515E-2</v>
      </c>
      <c r="AG1939" s="82">
        <f>_xll.qlIndexFixing($X$21,$AB1939,TRUE,_xll.ohTrigger(trigger))</f>
        <v>1.528025126554515E-2</v>
      </c>
      <c r="AH1939" s="43" t="e">
        <f>_xll.qlIndexFixing($X$6,$AB1939,TRUE,trigger)</f>
        <v>#NUM!</v>
      </c>
      <c r="AI1939" s="45" t="e">
        <f t="shared" si="73"/>
        <v>#NUM!</v>
      </c>
    </row>
    <row r="1940" spans="27:35" x14ac:dyDescent="0.2">
      <c r="AA1940" s="114" t="s">
        <v>87</v>
      </c>
      <c r="AB1940" s="40">
        <f>_xll.qlInterestRateIndexFixingDate($X$21,AC1940)</f>
        <v>52989</v>
      </c>
      <c r="AC1940" s="40">
        <f>_xll.qlCalendarAdvance(calendar,$AC1939,AA1940,,,trigger)</f>
        <v>52993</v>
      </c>
      <c r="AD1940" s="40">
        <f>_xll.qlInterestRateIndexMaturity($X$21,AC1940,)</f>
        <v>53174</v>
      </c>
      <c r="AE1940" s="43" t="e">
        <f>_xll.qlTenorBasisValue(TenorBasis6M,AC1940,_xll.ohTrigger(trigger,$X$36))</f>
        <v>#NUM!</v>
      </c>
      <c r="AF1940" s="82">
        <f t="shared" si="74"/>
        <v>1.5282804460443526E-2</v>
      </c>
      <c r="AG1940" s="82">
        <f>_xll.qlIndexFixing($X$21,$AB1940,TRUE,_xll.ohTrigger(trigger))</f>
        <v>1.5282804460443526E-2</v>
      </c>
      <c r="AH1940" s="43" t="e">
        <f>_xll.qlIndexFixing($X$6,$AB1940,TRUE,trigger)</f>
        <v>#NUM!</v>
      </c>
      <c r="AI1940" s="45" t="e">
        <f t="shared" si="73"/>
        <v>#NUM!</v>
      </c>
    </row>
    <row r="1941" spans="27:35" x14ac:dyDescent="0.2">
      <c r="AA1941" s="114" t="s">
        <v>87</v>
      </c>
      <c r="AB1941" s="40">
        <f>_xll.qlInterestRateIndexFixingDate($X$21,AC1941)</f>
        <v>52996</v>
      </c>
      <c r="AC1941" s="40">
        <f>_xll.qlCalendarAdvance(calendar,$AC1940,AA1941,,,trigger)</f>
        <v>53000</v>
      </c>
      <c r="AD1941" s="40">
        <f>_xll.qlInterestRateIndexMaturity($X$21,AC1941,)</f>
        <v>53181</v>
      </c>
      <c r="AE1941" s="43" t="e">
        <f>_xll.qlTenorBasisValue(TenorBasis6M,AC1941,_xll.ohTrigger(trigger,$X$36))</f>
        <v>#NUM!</v>
      </c>
      <c r="AF1941" s="82">
        <f t="shared" si="74"/>
        <v>1.5285385870582873E-2</v>
      </c>
      <c r="AG1941" s="82">
        <f>_xll.qlIndexFixing($X$21,$AB1941,TRUE,_xll.ohTrigger(trigger))</f>
        <v>1.5285385870582873E-2</v>
      </c>
      <c r="AH1941" s="43" t="e">
        <f>_xll.qlIndexFixing($X$6,$AB1941,TRUE,trigger)</f>
        <v>#NUM!</v>
      </c>
      <c r="AI1941" s="45" t="e">
        <f t="shared" si="73"/>
        <v>#NUM!</v>
      </c>
    </row>
    <row r="1942" spans="27:35" x14ac:dyDescent="0.2">
      <c r="AA1942" s="114" t="s">
        <v>87</v>
      </c>
      <c r="AB1942" s="40">
        <f>_xll.qlInterestRateIndexFixingDate($X$21,AC1942)</f>
        <v>53003</v>
      </c>
      <c r="AC1942" s="40">
        <f>_xll.qlCalendarAdvance(calendar,$AC1941,AA1942,,,trigger)</f>
        <v>53007</v>
      </c>
      <c r="AD1942" s="40">
        <f>_xll.qlInterestRateIndexMaturity($X$21,AC1942,)</f>
        <v>53188</v>
      </c>
      <c r="AE1942" s="43" t="e">
        <f>_xll.qlTenorBasisValue(TenorBasis6M,AC1942,_xll.ohTrigger(trigger,$X$36))</f>
        <v>#NUM!</v>
      </c>
      <c r="AF1942" s="82">
        <f t="shared" si="74"/>
        <v>1.528799549607272E-2</v>
      </c>
      <c r="AG1942" s="82">
        <f>_xll.qlIndexFixing($X$21,$AB1942,TRUE,_xll.ohTrigger(trigger))</f>
        <v>1.528799549607272E-2</v>
      </c>
      <c r="AH1942" s="43" t="e">
        <f>_xll.qlIndexFixing($X$6,$AB1942,TRUE,trigger)</f>
        <v>#NUM!</v>
      </c>
      <c r="AI1942" s="45" t="e">
        <f t="shared" si="73"/>
        <v>#NUM!</v>
      </c>
    </row>
    <row r="1943" spans="27:35" x14ac:dyDescent="0.2">
      <c r="AA1943" s="114" t="s">
        <v>87</v>
      </c>
      <c r="AB1943" s="40">
        <f>_xll.qlInterestRateIndexFixingDate($X$21,AC1943)</f>
        <v>53010</v>
      </c>
      <c r="AC1943" s="40">
        <f>_xll.qlCalendarAdvance(calendar,$AC1942,AA1943,,,trigger)</f>
        <v>53014</v>
      </c>
      <c r="AD1943" s="40">
        <f>_xll.qlInterestRateIndexMaturity($X$21,AC1943,)</f>
        <v>53195</v>
      </c>
      <c r="AE1943" s="43" t="e">
        <f>_xll.qlTenorBasisValue(TenorBasis6M,AC1943,_xll.ohTrigger(trigger,$X$36))</f>
        <v>#NUM!</v>
      </c>
      <c r="AF1943" s="82">
        <f t="shared" si="74"/>
        <v>1.5290633337023031E-2</v>
      </c>
      <c r="AG1943" s="82">
        <f>_xll.qlIndexFixing($X$21,$AB1943,TRUE,_xll.ohTrigger(trigger))</f>
        <v>1.5290633337023031E-2</v>
      </c>
      <c r="AH1943" s="43" t="e">
        <f>_xll.qlIndexFixing($X$6,$AB1943,TRUE,trigger)</f>
        <v>#NUM!</v>
      </c>
      <c r="AI1943" s="45" t="e">
        <f t="shared" si="73"/>
        <v>#NUM!</v>
      </c>
    </row>
    <row r="1944" spans="27:35" x14ac:dyDescent="0.2">
      <c r="AA1944" s="114" t="s">
        <v>87</v>
      </c>
      <c r="AB1944" s="40">
        <f>_xll.qlInterestRateIndexFixingDate($X$21,AC1944)</f>
        <v>53017</v>
      </c>
      <c r="AC1944" s="40">
        <f>_xll.qlCalendarAdvance(calendar,$AC1943,AA1944,,,trigger)</f>
        <v>53021</v>
      </c>
      <c r="AD1944" s="40">
        <f>_xll.qlInterestRateIndexMaturity($X$21,AC1944,)</f>
        <v>53205</v>
      </c>
      <c r="AE1944" s="43" t="e">
        <f>_xll.qlTenorBasisValue(TenorBasis6M,AC1944,_xll.ohTrigger(trigger,$X$36))</f>
        <v>#NUM!</v>
      </c>
      <c r="AF1944" s="82">
        <f t="shared" si="74"/>
        <v>1.5294872781392372E-2</v>
      </c>
      <c r="AG1944" s="82">
        <f>_xll.qlIndexFixing($X$21,$AB1944,TRUE,_xll.ohTrigger(trigger))</f>
        <v>1.5294872781392372E-2</v>
      </c>
      <c r="AH1944" s="43" t="e">
        <f>_xll.qlIndexFixing($X$6,$AB1944,TRUE,trigger)</f>
        <v>#NUM!</v>
      </c>
      <c r="AI1944" s="45" t="e">
        <f t="shared" si="73"/>
        <v>#NUM!</v>
      </c>
    </row>
    <row r="1945" spans="27:35" x14ac:dyDescent="0.2">
      <c r="AA1945" s="114" t="s">
        <v>87</v>
      </c>
      <c r="AB1945" s="40">
        <f>_xll.qlInterestRateIndexFixingDate($X$21,AC1945)</f>
        <v>53024</v>
      </c>
      <c r="AC1945" s="40">
        <f>_xll.qlCalendarAdvance(calendar,$AC1944,AA1945,,,trigger)</f>
        <v>53028</v>
      </c>
      <c r="AD1945" s="40">
        <f>_xll.qlInterestRateIndexMaturity($X$21,AC1945,)</f>
        <v>53212</v>
      </c>
      <c r="AE1945" s="43" t="e">
        <f>_xll.qlTenorBasisValue(TenorBasis6M,AC1945,_xll.ohTrigger(trigger,$X$36))</f>
        <v>#NUM!</v>
      </c>
      <c r="AF1945" s="82">
        <f t="shared" si="74"/>
        <v>1.529757344275561E-2</v>
      </c>
      <c r="AG1945" s="82">
        <f>_xll.qlIndexFixing($X$21,$AB1945,TRUE,_xll.ohTrigger(trigger))</f>
        <v>1.529757344275561E-2</v>
      </c>
      <c r="AH1945" s="43" t="e">
        <f>_xll.qlIndexFixing($X$6,$AB1945,TRUE,trigger)</f>
        <v>#NUM!</v>
      </c>
      <c r="AI1945" s="45" t="e">
        <f t="shared" si="73"/>
        <v>#NUM!</v>
      </c>
    </row>
    <row r="1946" spans="27:35" x14ac:dyDescent="0.2">
      <c r="AA1946" s="114" t="s">
        <v>87</v>
      </c>
      <c r="AB1946" s="40">
        <f>_xll.qlInterestRateIndexFixingDate($X$21,AC1946)</f>
        <v>53031</v>
      </c>
      <c r="AC1946" s="40">
        <f>_xll.qlCalendarAdvance(calendar,$AC1945,AA1946,,,trigger)</f>
        <v>53035</v>
      </c>
      <c r="AD1946" s="40">
        <f>_xll.qlInterestRateIndexMaturity($X$21,AC1946,)</f>
        <v>53219</v>
      </c>
      <c r="AE1946" s="43" t="e">
        <f>_xll.qlTenorBasisValue(TenorBasis6M,AC1946,_xll.ohTrigger(trigger,$X$36))</f>
        <v>#NUM!</v>
      </c>
      <c r="AF1946" s="82">
        <f t="shared" si="74"/>
        <v>1.5300302323586045E-2</v>
      </c>
      <c r="AG1946" s="82">
        <f>_xll.qlIndexFixing($X$21,$AB1946,TRUE,_xll.ohTrigger(trigger))</f>
        <v>1.5300302323586045E-2</v>
      </c>
      <c r="AH1946" s="43" t="e">
        <f>_xll.qlIndexFixing($X$6,$AB1946,TRUE,trigger)</f>
        <v>#NUM!</v>
      </c>
      <c r="AI1946" s="45" t="e">
        <f t="shared" si="73"/>
        <v>#NUM!</v>
      </c>
    </row>
    <row r="1947" spans="27:35" x14ac:dyDescent="0.2">
      <c r="AA1947" s="114" t="s">
        <v>87</v>
      </c>
      <c r="AB1947" s="40">
        <f>_xll.qlInterestRateIndexFixingDate($X$21,AC1947)</f>
        <v>53038</v>
      </c>
      <c r="AC1947" s="40">
        <f>_xll.qlCalendarAdvance(calendar,$AC1946,AA1947,,,trigger)</f>
        <v>53042</v>
      </c>
      <c r="AD1947" s="40">
        <f>_xll.qlInterestRateIndexMaturity($X$21,AC1947,)</f>
        <v>53226</v>
      </c>
      <c r="AE1947" s="43" t="e">
        <f>_xll.qlTenorBasisValue(TenorBasis6M,AC1947,_xll.ohTrigger(trigger,$X$36))</f>
        <v>#NUM!</v>
      </c>
      <c r="AF1947" s="82">
        <f t="shared" si="74"/>
        <v>1.5303059424001411E-2</v>
      </c>
      <c r="AG1947" s="82">
        <f>_xll.qlIndexFixing($X$21,$AB1947,TRUE,_xll.ohTrigger(trigger))</f>
        <v>1.5303059424001411E-2</v>
      </c>
      <c r="AH1947" s="43" t="e">
        <f>_xll.qlIndexFixing($X$6,$AB1947,TRUE,trigger)</f>
        <v>#NUM!</v>
      </c>
      <c r="AI1947" s="45" t="e">
        <f t="shared" si="73"/>
        <v>#NUM!</v>
      </c>
    </row>
    <row r="1948" spans="27:35" x14ac:dyDescent="0.2">
      <c r="AA1948" s="114" t="s">
        <v>87</v>
      </c>
      <c r="AB1948" s="40">
        <f>_xll.qlInterestRateIndexFixingDate($X$21,AC1948)</f>
        <v>53045</v>
      </c>
      <c r="AC1948" s="40">
        <f>_xll.qlCalendarAdvance(calendar,$AC1947,AA1948,,,trigger)</f>
        <v>53049</v>
      </c>
      <c r="AD1948" s="40">
        <f>_xll.qlInterestRateIndexMaturity($X$21,AC1948,)</f>
        <v>53233</v>
      </c>
      <c r="AE1948" s="43" t="e">
        <f>_xll.qlTenorBasisValue(TenorBasis6M,AC1948,_xll.ohTrigger(trigger,$X$36))</f>
        <v>#NUM!</v>
      </c>
      <c r="AF1948" s="82">
        <f t="shared" si="74"/>
        <v>1.5305844744119003E-2</v>
      </c>
      <c r="AG1948" s="82">
        <f>_xll.qlIndexFixing($X$21,$AB1948,TRUE,_xll.ohTrigger(trigger))</f>
        <v>1.5305844744119003E-2</v>
      </c>
      <c r="AH1948" s="43" t="e">
        <f>_xll.qlIndexFixing($X$6,$AB1948,TRUE,trigger)</f>
        <v>#NUM!</v>
      </c>
      <c r="AI1948" s="45" t="e">
        <f t="shared" si="73"/>
        <v>#NUM!</v>
      </c>
    </row>
    <row r="1949" spans="27:35" x14ac:dyDescent="0.2">
      <c r="AA1949" s="114" t="s">
        <v>87</v>
      </c>
      <c r="AB1949" s="40">
        <f>_xll.qlInterestRateIndexFixingDate($X$21,AC1949)</f>
        <v>53052</v>
      </c>
      <c r="AC1949" s="40">
        <f>_xll.qlCalendarAdvance(calendar,$AC1948,AA1949,,,trigger)</f>
        <v>53056</v>
      </c>
      <c r="AD1949" s="40">
        <f>_xll.qlInterestRateIndexMaturity($X$21,AC1949,)</f>
        <v>53239</v>
      </c>
      <c r="AE1949" s="43" t="e">
        <f>_xll.qlTenorBasisValue(TenorBasis6M,AC1949,_xll.ohTrigger(trigger,$X$36))</f>
        <v>#NUM!</v>
      </c>
      <c r="AF1949" s="82">
        <f t="shared" si="74"/>
        <v>1.5308122934405531E-2</v>
      </c>
      <c r="AG1949" s="82">
        <f>_xll.qlIndexFixing($X$21,$AB1949,TRUE,_xll.ohTrigger(trigger))</f>
        <v>1.5308122934405531E-2</v>
      </c>
      <c r="AH1949" s="43" t="e">
        <f>_xll.qlIndexFixing($X$6,$AB1949,TRUE,trigger)</f>
        <v>#NUM!</v>
      </c>
      <c r="AI1949" s="45" t="e">
        <f t="shared" si="73"/>
        <v>#NUM!</v>
      </c>
    </row>
    <row r="1950" spans="27:35" x14ac:dyDescent="0.2">
      <c r="AA1950" s="114" t="s">
        <v>87</v>
      </c>
      <c r="AB1950" s="40">
        <f>_xll.qlInterestRateIndexFixingDate($X$21,AC1950)</f>
        <v>53057</v>
      </c>
      <c r="AC1950" s="40">
        <f>_xll.qlCalendarAdvance(calendar,$AC1949,AA1950,,,trigger)</f>
        <v>53063</v>
      </c>
      <c r="AD1950" s="40">
        <f>_xll.qlInterestRateIndexMaturity($X$21,AC1950,)</f>
        <v>53246</v>
      </c>
      <c r="AE1950" s="43" t="e">
        <f>_xll.qlTenorBasisValue(TenorBasis6M,AC1950,_xll.ohTrigger(trigger,$X$36))</f>
        <v>#NUM!</v>
      </c>
      <c r="AF1950" s="82">
        <f t="shared" si="74"/>
        <v>1.531096190568567E-2</v>
      </c>
      <c r="AG1950" s="82">
        <f>_xll.qlIndexFixing($X$21,$AB1950,TRUE,_xll.ohTrigger(trigger))</f>
        <v>1.531096190568567E-2</v>
      </c>
      <c r="AH1950" s="43" t="e">
        <f>_xll.qlIndexFixing($X$6,$AB1950,TRUE,trigger)</f>
        <v>#NUM!</v>
      </c>
      <c r="AI1950" s="45" t="e">
        <f t="shared" si="73"/>
        <v>#NUM!</v>
      </c>
    </row>
    <row r="1951" spans="27:35" x14ac:dyDescent="0.2">
      <c r="AA1951" s="114" t="s">
        <v>87</v>
      </c>
      <c r="AB1951" s="40">
        <f>_xll.qlInterestRateIndexFixingDate($X$21,AC1951)</f>
        <v>53066</v>
      </c>
      <c r="AC1951" s="40">
        <f>_xll.qlCalendarAdvance(calendar,$AC1950,AA1951,,,trigger)</f>
        <v>53070</v>
      </c>
      <c r="AD1951" s="40">
        <f>_xll.qlInterestRateIndexMaturity($X$21,AC1951,)</f>
        <v>53253</v>
      </c>
      <c r="AE1951" s="43" t="e">
        <f>_xll.qlTenorBasisValue(TenorBasis6M,AC1951,_xll.ohTrigger(trigger,$X$36))</f>
        <v>#NUM!</v>
      </c>
      <c r="AF1951" s="82">
        <f t="shared" si="74"/>
        <v>1.5313826700888043E-2</v>
      </c>
      <c r="AG1951" s="82">
        <f>_xll.qlIndexFixing($X$21,$AB1951,TRUE,_xll.ohTrigger(trigger))</f>
        <v>1.5313826700888043E-2</v>
      </c>
      <c r="AH1951" s="43" t="e">
        <f>_xll.qlIndexFixing($X$6,$AB1951,TRUE,trigger)</f>
        <v>#NUM!</v>
      </c>
      <c r="AI1951" s="45" t="e">
        <f t="shared" si="73"/>
        <v>#NUM!</v>
      </c>
    </row>
    <row r="1952" spans="27:35" x14ac:dyDescent="0.2">
      <c r="AA1952" s="114" t="s">
        <v>87</v>
      </c>
      <c r="AB1952" s="40">
        <f>_xll.qlInterestRateIndexFixingDate($X$21,AC1952)</f>
        <v>53073</v>
      </c>
      <c r="AC1952" s="40">
        <f>_xll.qlCalendarAdvance(calendar,$AC1951,AA1952,,,trigger)</f>
        <v>53077</v>
      </c>
      <c r="AD1952" s="40">
        <f>_xll.qlInterestRateIndexMaturity($X$21,AC1952,)</f>
        <v>53260</v>
      </c>
      <c r="AE1952" s="43" t="e">
        <f>_xll.qlTenorBasisValue(TenorBasis6M,AC1952,_xll.ohTrigger(trigger,$X$36))</f>
        <v>#NUM!</v>
      </c>
      <c r="AF1952" s="82">
        <f t="shared" si="74"/>
        <v>1.531671545741165E-2</v>
      </c>
      <c r="AG1952" s="82">
        <f>_xll.qlIndexFixing($X$21,$AB1952,TRUE,_xll.ohTrigger(trigger))</f>
        <v>1.531671545741165E-2</v>
      </c>
      <c r="AH1952" s="43" t="e">
        <f>_xll.qlIndexFixing($X$6,$AB1952,TRUE,trigger)</f>
        <v>#NUM!</v>
      </c>
      <c r="AI1952" s="45" t="e">
        <f t="shared" si="73"/>
        <v>#NUM!</v>
      </c>
    </row>
    <row r="1953" spans="27:35" x14ac:dyDescent="0.2">
      <c r="AA1953" s="114" t="s">
        <v>87</v>
      </c>
      <c r="AB1953" s="40">
        <f>_xll.qlInterestRateIndexFixingDate($X$21,AC1953)</f>
        <v>53079</v>
      </c>
      <c r="AC1953" s="40">
        <f>_xll.qlCalendarAdvance(calendar,$AC1952,AA1953,,,trigger)</f>
        <v>53084</v>
      </c>
      <c r="AD1953" s="40">
        <f>_xll.qlInterestRateIndexMaturity($X$21,AC1953,)</f>
        <v>53268</v>
      </c>
      <c r="AE1953" s="43" t="e">
        <f>_xll.qlTenorBasisValue(TenorBasis6M,AC1953,_xll.ohTrigger(trigger,$X$36))</f>
        <v>#NUM!</v>
      </c>
      <c r="AF1953" s="82">
        <f t="shared" si="74"/>
        <v>1.5320167825748006E-2</v>
      </c>
      <c r="AG1953" s="82">
        <f>_xll.qlIndexFixing($X$21,$AB1953,TRUE,_xll.ohTrigger(trigger))</f>
        <v>1.5320167825748006E-2</v>
      </c>
      <c r="AH1953" s="43" t="e">
        <f>_xll.qlIndexFixing($X$6,$AB1953,TRUE,trigger)</f>
        <v>#NUM!</v>
      </c>
      <c r="AI1953" s="45" t="e">
        <f t="shared" si="73"/>
        <v>#NUM!</v>
      </c>
    </row>
    <row r="1954" spans="27:35" x14ac:dyDescent="0.2">
      <c r="AA1954" s="114" t="s">
        <v>87</v>
      </c>
      <c r="AB1954" s="40">
        <f>_xll.qlInterestRateIndexFixingDate($X$21,AC1954)</f>
        <v>53087</v>
      </c>
      <c r="AC1954" s="40">
        <f>_xll.qlCalendarAdvance(calendar,$AC1953,AA1954,,,trigger)</f>
        <v>53091</v>
      </c>
      <c r="AD1954" s="40">
        <f>_xll.qlInterestRateIndexMaturity($X$21,AC1954,)</f>
        <v>53275</v>
      </c>
      <c r="AE1954" s="43" t="e">
        <f>_xll.qlTenorBasisValue(TenorBasis6M,AC1954,_xll.ohTrigger(trigger,$X$36))</f>
        <v>#NUM!</v>
      </c>
      <c r="AF1954" s="82">
        <f t="shared" si="74"/>
        <v>1.5323099887913676E-2</v>
      </c>
      <c r="AG1954" s="82">
        <f>_xll.qlIndexFixing($X$21,$AB1954,TRUE,_xll.ohTrigger(trigger))</f>
        <v>1.5323099887913676E-2</v>
      </c>
      <c r="AH1954" s="43" t="e">
        <f>_xll.qlIndexFixing($X$6,$AB1954,TRUE,trigger)</f>
        <v>#NUM!</v>
      </c>
      <c r="AI1954" s="45" t="e">
        <f t="shared" si="73"/>
        <v>#NUM!</v>
      </c>
    </row>
    <row r="1955" spans="27:35" x14ac:dyDescent="0.2">
      <c r="AA1955" s="114" t="s">
        <v>87</v>
      </c>
      <c r="AB1955" s="40">
        <f>_xll.qlInterestRateIndexFixingDate($X$21,AC1955)</f>
        <v>53094</v>
      </c>
      <c r="AC1955" s="40">
        <f>_xll.qlCalendarAdvance(calendar,$AC1954,AA1955,,,trigger)</f>
        <v>53098</v>
      </c>
      <c r="AD1955" s="40">
        <f>_xll.qlInterestRateIndexMaturity($X$21,AC1955,)</f>
        <v>53282</v>
      </c>
      <c r="AE1955" s="43" t="e">
        <f>_xll.qlTenorBasisValue(TenorBasis6M,AC1955,_xll.ohTrigger(trigger,$X$36))</f>
        <v>#NUM!</v>
      </c>
      <c r="AF1955" s="82">
        <f t="shared" si="74"/>
        <v>1.5326050113185581E-2</v>
      </c>
      <c r="AG1955" s="82">
        <f>_xll.qlIndexFixing($X$21,$AB1955,TRUE,_xll.ohTrigger(trigger))</f>
        <v>1.5326050113185581E-2</v>
      </c>
      <c r="AH1955" s="43" t="e">
        <f>_xll.qlIndexFixing($X$6,$AB1955,TRUE,trigger)</f>
        <v>#NUM!</v>
      </c>
      <c r="AI1955" s="45" t="e">
        <f t="shared" si="73"/>
        <v>#NUM!</v>
      </c>
    </row>
    <row r="1956" spans="27:35" x14ac:dyDescent="0.2">
      <c r="AA1956" s="114" t="s">
        <v>87</v>
      </c>
      <c r="AB1956" s="40">
        <f>_xll.qlInterestRateIndexFixingDate($X$21,AC1956)</f>
        <v>53101</v>
      </c>
      <c r="AC1956" s="40">
        <f>_xll.qlCalendarAdvance(calendar,$AC1955,AA1956,,,trigger)</f>
        <v>53105</v>
      </c>
      <c r="AD1956" s="40">
        <f>_xll.qlInterestRateIndexMaturity($X$21,AC1956,)</f>
        <v>53289</v>
      </c>
      <c r="AE1956" s="43" t="e">
        <f>_xll.qlTenorBasisValue(TenorBasis6M,AC1956,_xll.ohTrigger(trigger,$X$36))</f>
        <v>#NUM!</v>
      </c>
      <c r="AF1956" s="82">
        <f t="shared" si="74"/>
        <v>1.5329016648964782E-2</v>
      </c>
      <c r="AG1956" s="82">
        <f>_xll.qlIndexFixing($X$21,$AB1956,TRUE,_xll.ohTrigger(trigger))</f>
        <v>1.5329016648964782E-2</v>
      </c>
      <c r="AH1956" s="43" t="e">
        <f>_xll.qlIndexFixing($X$6,$AB1956,TRUE,trigger)</f>
        <v>#NUM!</v>
      </c>
      <c r="AI1956" s="45" t="e">
        <f t="shared" si="73"/>
        <v>#NUM!</v>
      </c>
    </row>
    <row r="1957" spans="27:35" x14ac:dyDescent="0.2">
      <c r="AA1957" s="114" t="s">
        <v>87</v>
      </c>
      <c r="AB1957" s="40">
        <f>_xll.qlInterestRateIndexFixingDate($X$21,AC1957)</f>
        <v>53108</v>
      </c>
      <c r="AC1957" s="40">
        <f>_xll.qlCalendarAdvance(calendar,$AC1956,AA1957,,,trigger)</f>
        <v>53112</v>
      </c>
      <c r="AD1957" s="40">
        <f>_xll.qlInterestRateIndexMaturity($X$21,AC1957,)</f>
        <v>53296</v>
      </c>
      <c r="AE1957" s="43" t="e">
        <f>_xll.qlTenorBasisValue(TenorBasis6M,AC1957,_xll.ohTrigger(trigger,$X$36))</f>
        <v>#NUM!</v>
      </c>
      <c r="AF1957" s="82">
        <f t="shared" si="74"/>
        <v>1.5331997642642337E-2</v>
      </c>
      <c r="AG1957" s="82">
        <f>_xll.qlIndexFixing($X$21,$AB1957,TRUE,_xll.ohTrigger(trigger))</f>
        <v>1.5331997642642337E-2</v>
      </c>
      <c r="AH1957" s="43" t="e">
        <f>_xll.qlIndexFixing($X$6,$AB1957,TRUE,trigger)</f>
        <v>#NUM!</v>
      </c>
      <c r="AI1957" s="45" t="e">
        <f t="shared" si="73"/>
        <v>#NUM!</v>
      </c>
    </row>
    <row r="1958" spans="27:35" x14ac:dyDescent="0.2">
      <c r="AA1958" s="114" t="s">
        <v>87</v>
      </c>
      <c r="AB1958" s="40">
        <f>_xll.qlInterestRateIndexFixingDate($X$21,AC1958)</f>
        <v>53115</v>
      </c>
      <c r="AC1958" s="40">
        <f>_xll.qlCalendarAdvance(calendar,$AC1957,AA1958,,,trigger)</f>
        <v>53119</v>
      </c>
      <c r="AD1958" s="40">
        <f>_xll.qlInterestRateIndexMaturity($X$21,AC1958,)</f>
        <v>53302</v>
      </c>
      <c r="AE1958" s="43" t="e">
        <f>_xll.qlTenorBasisValue(TenorBasis6M,AC1958,_xll.ohTrigger(trigger,$X$36))</f>
        <v>#NUM!</v>
      </c>
      <c r="AF1958" s="82">
        <f t="shared" si="74"/>
        <v>1.5334446877305979E-2</v>
      </c>
      <c r="AG1958" s="82">
        <f>_xll.qlIndexFixing($X$21,$AB1958,TRUE,_xll.ohTrigger(trigger))</f>
        <v>1.5334446877305979E-2</v>
      </c>
      <c r="AH1958" s="43" t="e">
        <f>_xll.qlIndexFixing($X$6,$AB1958,TRUE,trigger)</f>
        <v>#NUM!</v>
      </c>
      <c r="AI1958" s="45" t="e">
        <f t="shared" si="73"/>
        <v>#NUM!</v>
      </c>
    </row>
    <row r="1959" spans="27:35" x14ac:dyDescent="0.2">
      <c r="AA1959" s="114" t="s">
        <v>87</v>
      </c>
      <c r="AB1959" s="40">
        <f>_xll.qlInterestRateIndexFixingDate($X$21,AC1959)</f>
        <v>53122</v>
      </c>
      <c r="AC1959" s="40">
        <f>_xll.qlCalendarAdvance(calendar,$AC1958,AA1959,,,trigger)</f>
        <v>53126</v>
      </c>
      <c r="AD1959" s="40">
        <f>_xll.qlInterestRateIndexMaturity($X$21,AC1959,)</f>
        <v>53309</v>
      </c>
      <c r="AE1959" s="43" t="e">
        <f>_xll.qlTenorBasisValue(TenorBasis6M,AC1959,_xll.ohTrigger(trigger,$X$36))</f>
        <v>#NUM!</v>
      </c>
      <c r="AF1959" s="82">
        <f t="shared" si="74"/>
        <v>1.5337451209364739E-2</v>
      </c>
      <c r="AG1959" s="82">
        <f>_xll.qlIndexFixing($X$21,$AB1959,TRUE,_xll.ohTrigger(trigger))</f>
        <v>1.5337451209364739E-2</v>
      </c>
      <c r="AH1959" s="43" t="e">
        <f>_xll.qlIndexFixing($X$6,$AB1959,TRUE,trigger)</f>
        <v>#NUM!</v>
      </c>
      <c r="AI1959" s="45" t="e">
        <f t="shared" si="73"/>
        <v>#NUM!</v>
      </c>
    </row>
    <row r="1960" spans="27:35" x14ac:dyDescent="0.2">
      <c r="AA1960" s="114" t="s">
        <v>87</v>
      </c>
      <c r="AB1960" s="40">
        <f>_xll.qlInterestRateIndexFixingDate($X$21,AC1960)</f>
        <v>53129</v>
      </c>
      <c r="AC1960" s="40">
        <f>_xll.qlCalendarAdvance(calendar,$AC1959,AA1960,,,trigger)</f>
        <v>53133</v>
      </c>
      <c r="AD1960" s="40">
        <f>_xll.qlInterestRateIndexMaturity($X$21,AC1960,)</f>
        <v>53316</v>
      </c>
      <c r="AE1960" s="43" t="e">
        <f>_xll.qlTenorBasisValue(TenorBasis6M,AC1960,_xll.ohTrigger(trigger,$X$36))</f>
        <v>#NUM!</v>
      </c>
      <c r="AF1960" s="82">
        <f t="shared" si="74"/>
        <v>1.5340464601555378E-2</v>
      </c>
      <c r="AG1960" s="82">
        <f>_xll.qlIndexFixing($X$21,$AB1960,TRUE,_xll.ohTrigger(trigger))</f>
        <v>1.5340464601555378E-2</v>
      </c>
      <c r="AH1960" s="43" t="e">
        <f>_xll.qlIndexFixing($X$6,$AB1960,TRUE,trigger)</f>
        <v>#NUM!</v>
      </c>
      <c r="AI1960" s="45" t="e">
        <f t="shared" si="73"/>
        <v>#NUM!</v>
      </c>
    </row>
    <row r="1961" spans="27:35" x14ac:dyDescent="0.2">
      <c r="AA1961" s="114" t="s">
        <v>87</v>
      </c>
      <c r="AB1961" s="40">
        <f>_xll.qlInterestRateIndexFixingDate($X$21,AC1961)</f>
        <v>53136</v>
      </c>
      <c r="AC1961" s="40">
        <f>_xll.qlCalendarAdvance(calendar,$AC1960,AA1961,,,trigger)</f>
        <v>53140</v>
      </c>
      <c r="AD1961" s="40">
        <f>_xll.qlInterestRateIndexMaturity($X$21,AC1961,)</f>
        <v>53323</v>
      </c>
      <c r="AE1961" s="43" t="e">
        <f>_xll.qlTenorBasisValue(TenorBasis6M,AC1961,_xll.ohTrigger(trigger,$X$36))</f>
        <v>#NUM!</v>
      </c>
      <c r="AF1961" s="82">
        <f t="shared" si="74"/>
        <v>1.534348519118167E-2</v>
      </c>
      <c r="AG1961" s="82">
        <f>_xll.qlIndexFixing($X$21,$AB1961,TRUE,_xll.ohTrigger(trigger))</f>
        <v>1.534348519118167E-2</v>
      </c>
      <c r="AH1961" s="43" t="e">
        <f>_xll.qlIndexFixing($X$6,$AB1961,TRUE,trigger)</f>
        <v>#NUM!</v>
      </c>
      <c r="AI1961" s="45" t="e">
        <f t="shared" si="73"/>
        <v>#NUM!</v>
      </c>
    </row>
    <row r="1962" spans="27:35" x14ac:dyDescent="0.2">
      <c r="AA1962" s="114" t="s">
        <v>87</v>
      </c>
      <c r="AB1962" s="40">
        <f>_xll.qlInterestRateIndexFixingDate($X$21,AC1962)</f>
        <v>53143</v>
      </c>
      <c r="AC1962" s="40">
        <f>_xll.qlCalendarAdvance(calendar,$AC1961,AA1962,,,trigger)</f>
        <v>53147</v>
      </c>
      <c r="AD1962" s="40">
        <f>_xll.qlInterestRateIndexMaturity($X$21,AC1962,)</f>
        <v>53331</v>
      </c>
      <c r="AE1962" s="43" t="e">
        <f>_xll.qlTenorBasisValue(TenorBasis6M,AC1962,_xll.ohTrigger(trigger,$X$36))</f>
        <v>#NUM!</v>
      </c>
      <c r="AF1962" s="82">
        <f t="shared" si="74"/>
        <v>1.5347054637420289E-2</v>
      </c>
      <c r="AG1962" s="82">
        <f>_xll.qlIndexFixing($X$21,$AB1962,TRUE,_xll.ohTrigger(trigger))</f>
        <v>1.5347054637420289E-2</v>
      </c>
      <c r="AH1962" s="43" t="e">
        <f>_xll.qlIndexFixing($X$6,$AB1962,TRUE,trigger)</f>
        <v>#NUM!</v>
      </c>
      <c r="AI1962" s="45" t="e">
        <f t="shared" ref="AI1962:AI2025" si="75">(AG1962-AH1962)*10000</f>
        <v>#NUM!</v>
      </c>
    </row>
    <row r="1963" spans="27:35" x14ac:dyDescent="0.2">
      <c r="AA1963" s="114" t="s">
        <v>87</v>
      </c>
      <c r="AB1963" s="40">
        <f>_xll.qlInterestRateIndexFixingDate($X$21,AC1963)</f>
        <v>53150</v>
      </c>
      <c r="AC1963" s="40">
        <f>_xll.qlCalendarAdvance(calendar,$AC1962,AA1963,,,trigger)</f>
        <v>53154</v>
      </c>
      <c r="AD1963" s="40">
        <f>_xll.qlInterestRateIndexMaturity($X$21,AC1963,)</f>
        <v>53338</v>
      </c>
      <c r="AE1963" s="43" t="e">
        <f>_xll.qlTenorBasisValue(TenorBasis6M,AC1963,_xll.ohTrigger(trigger,$X$36))</f>
        <v>#NUM!</v>
      </c>
      <c r="AF1963" s="82">
        <f t="shared" si="74"/>
        <v>1.5350083473079961E-2</v>
      </c>
      <c r="AG1963" s="82">
        <f>_xll.qlIndexFixing($X$21,$AB1963,TRUE,_xll.ohTrigger(trigger))</f>
        <v>1.5350083473079961E-2</v>
      </c>
      <c r="AH1963" s="43" t="e">
        <f>_xll.qlIndexFixing($X$6,$AB1963,TRUE,trigger)</f>
        <v>#NUM!</v>
      </c>
      <c r="AI1963" s="45" t="e">
        <f t="shared" si="75"/>
        <v>#NUM!</v>
      </c>
    </row>
    <row r="1964" spans="27:35" x14ac:dyDescent="0.2">
      <c r="AA1964" s="114" t="s">
        <v>87</v>
      </c>
      <c r="AB1964" s="40">
        <f>_xll.qlInterestRateIndexFixingDate($X$21,AC1964)</f>
        <v>53157</v>
      </c>
      <c r="AC1964" s="40">
        <f>_xll.qlCalendarAdvance(calendar,$AC1963,AA1964,,,trigger)</f>
        <v>53161</v>
      </c>
      <c r="AD1964" s="40">
        <f>_xll.qlInterestRateIndexMaturity($X$21,AC1964,)</f>
        <v>53345</v>
      </c>
      <c r="AE1964" s="43" t="e">
        <f>_xll.qlTenorBasisValue(TenorBasis6M,AC1964,_xll.ohTrigger(trigger,$X$36))</f>
        <v>#NUM!</v>
      </c>
      <c r="AF1964" s="82">
        <f t="shared" si="74"/>
        <v>1.5353113798063948E-2</v>
      </c>
      <c r="AG1964" s="82">
        <f>_xll.qlIndexFixing($X$21,$AB1964,TRUE,_xll.ohTrigger(trigger))</f>
        <v>1.5353113798063948E-2</v>
      </c>
      <c r="AH1964" s="43" t="e">
        <f>_xll.qlIndexFixing($X$6,$AB1964,TRUE,trigger)</f>
        <v>#NUM!</v>
      </c>
      <c r="AI1964" s="45" t="e">
        <f t="shared" si="75"/>
        <v>#NUM!</v>
      </c>
    </row>
    <row r="1965" spans="27:35" x14ac:dyDescent="0.2">
      <c r="AA1965" s="114" t="s">
        <v>87</v>
      </c>
      <c r="AB1965" s="40">
        <f>_xll.qlInterestRateIndexFixingDate($X$21,AC1965)</f>
        <v>53164</v>
      </c>
      <c r="AC1965" s="40">
        <f>_xll.qlCalendarAdvance(calendar,$AC1964,AA1965,,,trigger)</f>
        <v>53168</v>
      </c>
      <c r="AD1965" s="40">
        <f>_xll.qlInterestRateIndexMaturity($X$21,AC1965,)</f>
        <v>53352</v>
      </c>
      <c r="AE1965" s="43" t="e">
        <f>_xll.qlTenorBasisValue(TenorBasis6M,AC1965,_xll.ohTrigger(trigger,$X$36))</f>
        <v>#NUM!</v>
      </c>
      <c r="AF1965" s="82">
        <f t="shared" si="74"/>
        <v>1.5356143759672952E-2</v>
      </c>
      <c r="AG1965" s="82">
        <f>_xll.qlIndexFixing($X$21,$AB1965,TRUE,_xll.ohTrigger(trigger))</f>
        <v>1.5356143759672952E-2</v>
      </c>
      <c r="AH1965" s="43" t="e">
        <f>_xll.qlIndexFixing($X$6,$AB1965,TRUE,trigger)</f>
        <v>#NUM!</v>
      </c>
      <c r="AI1965" s="45" t="e">
        <f t="shared" si="75"/>
        <v>#NUM!</v>
      </c>
    </row>
    <row r="1966" spans="27:35" x14ac:dyDescent="0.2">
      <c r="AA1966" s="114" t="s">
        <v>87</v>
      </c>
      <c r="AB1966" s="40">
        <f>_xll.qlInterestRateIndexFixingDate($X$21,AC1966)</f>
        <v>53171</v>
      </c>
      <c r="AC1966" s="40">
        <f>_xll.qlCalendarAdvance(calendar,$AC1965,AA1966,,,trigger)</f>
        <v>53175</v>
      </c>
      <c r="AD1966" s="40">
        <f>_xll.qlInterestRateIndexMaturity($X$21,AC1966,)</f>
        <v>53359</v>
      </c>
      <c r="AE1966" s="43" t="e">
        <f>_xll.qlTenorBasisValue(TenorBasis6M,AC1966,_xll.ohTrigger(trigger,$X$36))</f>
        <v>#NUM!</v>
      </c>
      <c r="AF1966" s="82">
        <f t="shared" si="74"/>
        <v>1.5359171505198553E-2</v>
      </c>
      <c r="AG1966" s="82">
        <f>_xll.qlIndexFixing($X$21,$AB1966,TRUE,_xll.ohTrigger(trigger))</f>
        <v>1.5359171505198553E-2</v>
      </c>
      <c r="AH1966" s="43" t="e">
        <f>_xll.qlIndexFixing($X$6,$AB1966,TRUE,trigger)</f>
        <v>#NUM!</v>
      </c>
      <c r="AI1966" s="45" t="e">
        <f t="shared" si="75"/>
        <v>#NUM!</v>
      </c>
    </row>
    <row r="1967" spans="27:35" x14ac:dyDescent="0.2">
      <c r="AA1967" s="114" t="s">
        <v>87</v>
      </c>
      <c r="AB1967" s="40">
        <f>_xll.qlInterestRateIndexFixingDate($X$21,AC1967)</f>
        <v>53178</v>
      </c>
      <c r="AC1967" s="40">
        <f>_xll.qlCalendarAdvance(calendar,$AC1966,AA1967,,,trigger)</f>
        <v>53182</v>
      </c>
      <c r="AD1967" s="40">
        <f>_xll.qlInterestRateIndexMaturity($X$21,AC1967,)</f>
        <v>53366</v>
      </c>
      <c r="AE1967" s="43" t="e">
        <f>_xll.qlTenorBasisValue(TenorBasis6M,AC1967,_xll.ohTrigger(trigger,$X$36))</f>
        <v>#NUM!</v>
      </c>
      <c r="AF1967" s="82">
        <f t="shared" si="74"/>
        <v>1.5362195181917558E-2</v>
      </c>
      <c r="AG1967" s="82">
        <f>_xll.qlIndexFixing($X$21,$AB1967,TRUE,_xll.ohTrigger(trigger))</f>
        <v>1.5362195181917558E-2</v>
      </c>
      <c r="AH1967" s="43" t="e">
        <f>_xll.qlIndexFixing($X$6,$AB1967,TRUE,trigger)</f>
        <v>#NUM!</v>
      </c>
      <c r="AI1967" s="45" t="e">
        <f t="shared" si="75"/>
        <v>#NUM!</v>
      </c>
    </row>
    <row r="1968" spans="27:35" x14ac:dyDescent="0.2">
      <c r="AA1968" s="114" t="s">
        <v>87</v>
      </c>
      <c r="AB1968" s="40">
        <f>_xll.qlInterestRateIndexFixingDate($X$21,AC1968)</f>
        <v>53185</v>
      </c>
      <c r="AC1968" s="40">
        <f>_xll.qlCalendarAdvance(calendar,$AC1967,AA1968,,,trigger)</f>
        <v>53189</v>
      </c>
      <c r="AD1968" s="40">
        <f>_xll.qlInterestRateIndexMaturity($X$21,AC1968,)</f>
        <v>53373</v>
      </c>
      <c r="AE1968" s="43" t="e">
        <f>_xll.qlTenorBasisValue(TenorBasis6M,AC1968,_xll.ohTrigger(trigger,$X$36))</f>
        <v>#NUM!</v>
      </c>
      <c r="AF1968" s="82">
        <f t="shared" si="74"/>
        <v>1.5365212937098086E-2</v>
      </c>
      <c r="AG1968" s="82">
        <f>_xll.qlIndexFixing($X$21,$AB1968,TRUE,_xll.ohTrigger(trigger))</f>
        <v>1.5365212937098086E-2</v>
      </c>
      <c r="AH1968" s="43" t="e">
        <f>_xll.qlIndexFixing($X$6,$AB1968,TRUE,trigger)</f>
        <v>#NUM!</v>
      </c>
      <c r="AI1968" s="45" t="e">
        <f t="shared" si="75"/>
        <v>#NUM!</v>
      </c>
    </row>
    <row r="1969" spans="27:35" x14ac:dyDescent="0.2">
      <c r="AA1969" s="114" t="s">
        <v>87</v>
      </c>
      <c r="AB1969" s="40">
        <f>_xll.qlInterestRateIndexFixingDate($X$21,AC1969)</f>
        <v>53192</v>
      </c>
      <c r="AC1969" s="40">
        <f>_xll.qlCalendarAdvance(calendar,$AC1968,AA1969,,,trigger)</f>
        <v>53196</v>
      </c>
      <c r="AD1969" s="40">
        <f>_xll.qlInterestRateIndexMaturity($X$21,AC1969,)</f>
        <v>53380</v>
      </c>
      <c r="AE1969" s="43" t="e">
        <f>_xll.qlTenorBasisValue(TenorBasis6M,AC1969,_xll.ohTrigger(trigger,$X$36))</f>
        <v>#NUM!</v>
      </c>
      <c r="AF1969" s="82">
        <f t="shared" si="74"/>
        <v>1.5368222917996093E-2</v>
      </c>
      <c r="AG1969" s="82">
        <f>_xll.qlIndexFixing($X$21,$AB1969,TRUE,_xll.ohTrigger(trigger))</f>
        <v>1.5368222917996093E-2</v>
      </c>
      <c r="AH1969" s="43" t="e">
        <f>_xll.qlIndexFixing($X$6,$AB1969,TRUE,trigger)</f>
        <v>#NUM!</v>
      </c>
      <c r="AI1969" s="45" t="e">
        <f t="shared" si="75"/>
        <v>#NUM!</v>
      </c>
    </row>
    <row r="1970" spans="27:35" x14ac:dyDescent="0.2">
      <c r="AA1970" s="114" t="s">
        <v>87</v>
      </c>
      <c r="AB1970" s="40">
        <f>_xll.qlInterestRateIndexFixingDate($X$21,AC1970)</f>
        <v>53199</v>
      </c>
      <c r="AC1970" s="40">
        <f>_xll.qlCalendarAdvance(calendar,$AC1969,AA1970,,,trigger)</f>
        <v>53203</v>
      </c>
      <c r="AD1970" s="40">
        <f>_xll.qlInterestRateIndexMaturity($X$21,AC1970,)</f>
        <v>53386</v>
      </c>
      <c r="AE1970" s="43" t="e">
        <f>_xll.qlTenorBasisValue(TenorBasis6M,AC1970,_xll.ohTrigger(trigger,$X$36))</f>
        <v>#NUM!</v>
      </c>
      <c r="AF1970" s="82">
        <f t="shared" si="74"/>
        <v>1.5370687031708625E-2</v>
      </c>
      <c r="AG1970" s="82">
        <f>_xll.qlIndexFixing($X$21,$AB1970,TRUE,_xll.ohTrigger(trigger))</f>
        <v>1.5370687031708625E-2</v>
      </c>
      <c r="AH1970" s="43" t="e">
        <f>_xll.qlIndexFixing($X$6,$AB1970,TRUE,trigger)</f>
        <v>#NUM!</v>
      </c>
      <c r="AI1970" s="45" t="e">
        <f t="shared" si="75"/>
        <v>#NUM!</v>
      </c>
    </row>
    <row r="1971" spans="27:35" x14ac:dyDescent="0.2">
      <c r="AA1971" s="114" t="s">
        <v>87</v>
      </c>
      <c r="AB1971" s="40">
        <f>_xll.qlInterestRateIndexFixingDate($X$21,AC1971)</f>
        <v>53206</v>
      </c>
      <c r="AC1971" s="40">
        <f>_xll.qlCalendarAdvance(calendar,$AC1970,AA1971,,,trigger)</f>
        <v>53210</v>
      </c>
      <c r="AD1971" s="40">
        <f>_xll.qlInterestRateIndexMaturity($X$21,AC1971,)</f>
        <v>53391</v>
      </c>
      <c r="AE1971" s="43" t="e">
        <f>_xll.qlTenorBasisValue(TenorBasis6M,AC1971,_xll.ohTrigger(trigger,$X$36))</f>
        <v>#NUM!</v>
      </c>
      <c r="AF1971" s="82">
        <f t="shared" si="74"/>
        <v>1.5372606808822261E-2</v>
      </c>
      <c r="AG1971" s="82">
        <f>_xll.qlIndexFixing($X$21,$AB1971,TRUE,_xll.ohTrigger(trigger))</f>
        <v>1.5372606808822261E-2</v>
      </c>
      <c r="AH1971" s="43" t="e">
        <f>_xll.qlIndexFixing($X$6,$AB1971,TRUE,trigger)</f>
        <v>#NUM!</v>
      </c>
      <c r="AI1971" s="45" t="e">
        <f t="shared" si="75"/>
        <v>#NUM!</v>
      </c>
    </row>
    <row r="1972" spans="27:35" x14ac:dyDescent="0.2">
      <c r="AA1972" s="114" t="s">
        <v>87</v>
      </c>
      <c r="AB1972" s="40">
        <f>_xll.qlInterestRateIndexFixingDate($X$21,AC1972)</f>
        <v>53213</v>
      </c>
      <c r="AC1972" s="40">
        <f>_xll.qlCalendarAdvance(calendar,$AC1971,AA1972,,,trigger)</f>
        <v>53217</v>
      </c>
      <c r="AD1972" s="40">
        <f>_xll.qlInterestRateIndexMaturity($X$21,AC1972,)</f>
        <v>53398</v>
      </c>
      <c r="AE1972" s="43" t="e">
        <f>_xll.qlTenorBasisValue(TenorBasis6M,AC1972,_xll.ohTrigger(trigger,$X$36))</f>
        <v>#NUM!</v>
      </c>
      <c r="AF1972" s="82">
        <f t="shared" si="74"/>
        <v>1.5375586184048792E-2</v>
      </c>
      <c r="AG1972" s="82">
        <f>_xll.qlIndexFixing($X$21,$AB1972,TRUE,_xll.ohTrigger(trigger))</f>
        <v>1.5375586184048792E-2</v>
      </c>
      <c r="AH1972" s="43" t="e">
        <f>_xll.qlIndexFixing($X$6,$AB1972,TRUE,trigger)</f>
        <v>#NUM!</v>
      </c>
      <c r="AI1972" s="45" t="e">
        <f t="shared" si="75"/>
        <v>#NUM!</v>
      </c>
    </row>
    <row r="1973" spans="27:35" x14ac:dyDescent="0.2">
      <c r="AA1973" s="114" t="s">
        <v>87</v>
      </c>
      <c r="AB1973" s="40">
        <f>_xll.qlInterestRateIndexFixingDate($X$21,AC1973)</f>
        <v>53220</v>
      </c>
      <c r="AC1973" s="40">
        <f>_xll.qlCalendarAdvance(calendar,$AC1972,AA1973,,,trigger)</f>
        <v>53224</v>
      </c>
      <c r="AD1973" s="40">
        <f>_xll.qlInterestRateIndexMaturity($X$21,AC1973,)</f>
        <v>53405</v>
      </c>
      <c r="AE1973" s="43" t="e">
        <f>_xll.qlTenorBasisValue(TenorBasis6M,AC1973,_xll.ohTrigger(trigger,$X$36))</f>
        <v>#NUM!</v>
      </c>
      <c r="AF1973" s="82">
        <f t="shared" si="74"/>
        <v>1.5378550463513775E-2</v>
      </c>
      <c r="AG1973" s="82">
        <f>_xll.qlIndexFixing($X$21,$AB1973,TRUE,_xll.ohTrigger(trigger))</f>
        <v>1.5378550463513775E-2</v>
      </c>
      <c r="AH1973" s="43" t="e">
        <f>_xll.qlIndexFixing($X$6,$AB1973,TRUE,trigger)</f>
        <v>#NUM!</v>
      </c>
      <c r="AI1973" s="45" t="e">
        <f t="shared" si="75"/>
        <v>#NUM!</v>
      </c>
    </row>
    <row r="1974" spans="27:35" x14ac:dyDescent="0.2">
      <c r="AA1974" s="114" t="s">
        <v>87</v>
      </c>
      <c r="AB1974" s="40">
        <f>_xll.qlInterestRateIndexFixingDate($X$21,AC1974)</f>
        <v>53227</v>
      </c>
      <c r="AC1974" s="40">
        <f>_xll.qlCalendarAdvance(calendar,$AC1973,AA1974,,,trigger)</f>
        <v>53231</v>
      </c>
      <c r="AD1974" s="40">
        <f>_xll.qlInterestRateIndexMaturity($X$21,AC1974,)</f>
        <v>53413</v>
      </c>
      <c r="AE1974" s="43" t="e">
        <f>_xll.qlTenorBasisValue(TenorBasis6M,AC1974,_xll.ohTrigger(trigger,$X$36))</f>
        <v>#NUM!</v>
      </c>
      <c r="AF1974" s="82">
        <f t="shared" si="74"/>
        <v>1.5382029075786077E-2</v>
      </c>
      <c r="AG1974" s="82">
        <f>_xll.qlIndexFixing($X$21,$AB1974,TRUE,_xll.ohTrigger(trigger))</f>
        <v>1.5382029075786077E-2</v>
      </c>
      <c r="AH1974" s="43" t="e">
        <f>_xll.qlIndexFixing($X$6,$AB1974,TRUE,trigger)</f>
        <v>#NUM!</v>
      </c>
      <c r="AI1974" s="45" t="e">
        <f t="shared" si="75"/>
        <v>#NUM!</v>
      </c>
    </row>
    <row r="1975" spans="27:35" x14ac:dyDescent="0.2">
      <c r="AA1975" s="114" t="s">
        <v>87</v>
      </c>
      <c r="AB1975" s="40">
        <f>_xll.qlInterestRateIndexFixingDate($X$21,AC1975)</f>
        <v>53234</v>
      </c>
      <c r="AC1975" s="40">
        <f>_xll.qlCalendarAdvance(calendar,$AC1974,AA1975,,,trigger)</f>
        <v>53238</v>
      </c>
      <c r="AD1975" s="40">
        <f>_xll.qlInterestRateIndexMaturity($X$21,AC1975,)</f>
        <v>53420</v>
      </c>
      <c r="AE1975" s="43" t="e">
        <f>_xll.qlTenorBasisValue(TenorBasis6M,AC1975,_xll.ohTrigger(trigger,$X$36))</f>
        <v>#NUM!</v>
      </c>
      <c r="AF1975" s="82">
        <f t="shared" si="74"/>
        <v>1.5384956177901492E-2</v>
      </c>
      <c r="AG1975" s="82">
        <f>_xll.qlIndexFixing($X$21,$AB1975,TRUE,_xll.ohTrigger(trigger))</f>
        <v>1.5384956177901492E-2</v>
      </c>
      <c r="AH1975" s="43" t="e">
        <f>_xll.qlIndexFixing($X$6,$AB1975,TRUE,trigger)</f>
        <v>#NUM!</v>
      </c>
      <c r="AI1975" s="45" t="e">
        <f t="shared" si="75"/>
        <v>#NUM!</v>
      </c>
    </row>
    <row r="1976" spans="27:35" x14ac:dyDescent="0.2">
      <c r="AA1976" s="114" t="s">
        <v>87</v>
      </c>
      <c r="AB1976" s="40">
        <f>_xll.qlInterestRateIndexFixingDate($X$21,AC1976)</f>
        <v>53241</v>
      </c>
      <c r="AC1976" s="40">
        <f>_xll.qlCalendarAdvance(calendar,$AC1975,AA1976,,,trigger)</f>
        <v>53245</v>
      </c>
      <c r="AD1976" s="40">
        <f>_xll.qlInterestRateIndexMaturity($X$21,AC1976,)</f>
        <v>53427</v>
      </c>
      <c r="AE1976" s="43" t="e">
        <f>_xll.qlTenorBasisValue(TenorBasis6M,AC1976,_xll.ohTrigger(trigger,$X$36))</f>
        <v>#NUM!</v>
      </c>
      <c r="AF1976" s="82">
        <f t="shared" si="74"/>
        <v>1.538786299917924E-2</v>
      </c>
      <c r="AG1976" s="82">
        <f>_xll.qlIndexFixing($X$21,$AB1976,TRUE,_xll.ohTrigger(trigger))</f>
        <v>1.538786299917924E-2</v>
      </c>
      <c r="AH1976" s="43" t="e">
        <f>_xll.qlIndexFixing($X$6,$AB1976,TRUE,trigger)</f>
        <v>#NUM!</v>
      </c>
      <c r="AI1976" s="45" t="e">
        <f t="shared" si="75"/>
        <v>#NUM!</v>
      </c>
    </row>
    <row r="1977" spans="27:35" x14ac:dyDescent="0.2">
      <c r="AA1977" s="114" t="s">
        <v>87</v>
      </c>
      <c r="AB1977" s="40">
        <f>_xll.qlInterestRateIndexFixingDate($X$21,AC1977)</f>
        <v>53248</v>
      </c>
      <c r="AC1977" s="40">
        <f>_xll.qlCalendarAdvance(calendar,$AC1976,AA1977,,,trigger)</f>
        <v>53252</v>
      </c>
      <c r="AD1977" s="40">
        <f>_xll.qlInterestRateIndexMaturity($X$21,AC1977,)</f>
        <v>53434</v>
      </c>
      <c r="AE1977" s="43" t="e">
        <f>_xll.qlTenorBasisValue(TenorBasis6M,AC1977,_xll.ohTrigger(trigger,$X$36))</f>
        <v>#NUM!</v>
      </c>
      <c r="AF1977" s="82">
        <f t="shared" si="74"/>
        <v>1.5390749342954218E-2</v>
      </c>
      <c r="AG1977" s="82">
        <f>_xll.qlIndexFixing($X$21,$AB1977,TRUE,_xll.ohTrigger(trigger))</f>
        <v>1.5390749342954218E-2</v>
      </c>
      <c r="AH1977" s="43" t="e">
        <f>_xll.qlIndexFixing($X$6,$AB1977,TRUE,trigger)</f>
        <v>#NUM!</v>
      </c>
      <c r="AI1977" s="45" t="e">
        <f t="shared" si="75"/>
        <v>#NUM!</v>
      </c>
    </row>
    <row r="1978" spans="27:35" x14ac:dyDescent="0.2">
      <c r="AA1978" s="114" t="s">
        <v>87</v>
      </c>
      <c r="AB1978" s="40">
        <f>_xll.qlInterestRateIndexFixingDate($X$21,AC1978)</f>
        <v>53255</v>
      </c>
      <c r="AC1978" s="40">
        <f>_xll.qlCalendarAdvance(calendar,$AC1977,AA1978,,,trigger)</f>
        <v>53259</v>
      </c>
      <c r="AD1978" s="40">
        <f>_xll.qlInterestRateIndexMaturity($X$21,AC1978,)</f>
        <v>53441</v>
      </c>
      <c r="AE1978" s="43" t="e">
        <f>_xll.qlTenorBasisValue(TenorBasis6M,AC1978,_xll.ohTrigger(trigger,$X$36))</f>
        <v>#NUM!</v>
      </c>
      <c r="AF1978" s="82">
        <f t="shared" si="74"/>
        <v>1.5393615209138144E-2</v>
      </c>
      <c r="AG1978" s="82">
        <f>_xll.qlIndexFixing($X$21,$AB1978,TRUE,_xll.ohTrigger(trigger))</f>
        <v>1.5393615209138144E-2</v>
      </c>
      <c r="AH1978" s="43" t="e">
        <f>_xll.qlIndexFixing($X$6,$AB1978,TRUE,trigger)</f>
        <v>#NUM!</v>
      </c>
      <c r="AI1978" s="45" t="e">
        <f t="shared" si="75"/>
        <v>#NUM!</v>
      </c>
    </row>
    <row r="1979" spans="27:35" x14ac:dyDescent="0.2">
      <c r="AA1979" s="114" t="s">
        <v>87</v>
      </c>
      <c r="AB1979" s="40">
        <f>_xll.qlInterestRateIndexFixingDate($X$21,AC1979)</f>
        <v>53262</v>
      </c>
      <c r="AC1979" s="40">
        <f>_xll.qlCalendarAdvance(calendar,$AC1978,AA1979,,,trigger)</f>
        <v>53266</v>
      </c>
      <c r="AD1979" s="40">
        <f>_xll.qlInterestRateIndexMaturity($X$21,AC1979,)</f>
        <v>53447</v>
      </c>
      <c r="AE1979" s="43" t="e">
        <f>_xll.qlTenorBasisValue(TenorBasis6M,AC1979,_xll.ohTrigger(trigger,$X$36))</f>
        <v>#NUM!</v>
      </c>
      <c r="AF1979" s="82">
        <f t="shared" si="74"/>
        <v>1.5395935983357424E-2</v>
      </c>
      <c r="AG1979" s="82">
        <f>_xll.qlIndexFixing($X$21,$AB1979,TRUE,_xll.ohTrigger(trigger))</f>
        <v>1.5395935983357424E-2</v>
      </c>
      <c r="AH1979" s="43" t="e">
        <f>_xll.qlIndexFixing($X$6,$AB1979,TRUE,trigger)</f>
        <v>#NUM!</v>
      </c>
      <c r="AI1979" s="45" t="e">
        <f t="shared" si="75"/>
        <v>#NUM!</v>
      </c>
    </row>
    <row r="1980" spans="27:35" x14ac:dyDescent="0.2">
      <c r="AA1980" s="114" t="s">
        <v>87</v>
      </c>
      <c r="AB1980" s="40">
        <f>_xll.qlInterestRateIndexFixingDate($X$21,AC1980)</f>
        <v>53269</v>
      </c>
      <c r="AC1980" s="40">
        <f>_xll.qlCalendarAdvance(calendar,$AC1979,AA1980,,,trigger)</f>
        <v>53273</v>
      </c>
      <c r="AD1980" s="40">
        <f>_xll.qlInterestRateIndexMaturity($X$21,AC1980,)</f>
        <v>53454</v>
      </c>
      <c r="AE1980" s="43" t="e">
        <f>_xll.qlTenorBasisValue(TenorBasis6M,AC1980,_xll.ohTrigger(trigger,$X$36))</f>
        <v>#NUM!</v>
      </c>
      <c r="AF1980" s="82">
        <f t="shared" si="74"/>
        <v>1.5398762236386161E-2</v>
      </c>
      <c r="AG1980" s="82">
        <f>_xll.qlIndexFixing($X$21,$AB1980,TRUE,_xll.ohTrigger(trigger))</f>
        <v>1.5398762236386161E-2</v>
      </c>
      <c r="AH1980" s="43" t="e">
        <f>_xll.qlIndexFixing($X$6,$AB1980,TRUE,trigger)</f>
        <v>#NUM!</v>
      </c>
      <c r="AI1980" s="45" t="e">
        <f t="shared" si="75"/>
        <v>#NUM!</v>
      </c>
    </row>
    <row r="1981" spans="27:35" x14ac:dyDescent="0.2">
      <c r="AA1981" s="114" t="s">
        <v>87</v>
      </c>
      <c r="AB1981" s="40">
        <f>_xll.qlInterestRateIndexFixingDate($X$21,AC1981)</f>
        <v>53276</v>
      </c>
      <c r="AC1981" s="40">
        <f>_xll.qlCalendarAdvance(calendar,$AC1980,AA1981,,,trigger)</f>
        <v>53280</v>
      </c>
      <c r="AD1981" s="40">
        <f>_xll.qlInterestRateIndexMaturity($X$21,AC1981,)</f>
        <v>53461</v>
      </c>
      <c r="AE1981" s="43" t="e">
        <f>_xll.qlTenorBasisValue(TenorBasis6M,AC1981,_xll.ohTrigger(trigger,$X$36))</f>
        <v>#NUM!</v>
      </c>
      <c r="AF1981" s="82">
        <f t="shared" si="74"/>
        <v>1.5401568012417563E-2</v>
      </c>
      <c r="AG1981" s="82">
        <f>_xll.qlIndexFixing($X$21,$AB1981,TRUE,_xll.ohTrigger(trigger))</f>
        <v>1.5401568012417563E-2</v>
      </c>
      <c r="AH1981" s="43" t="e">
        <f>_xll.qlIndexFixing($X$6,$AB1981,TRUE,trigger)</f>
        <v>#NUM!</v>
      </c>
      <c r="AI1981" s="45" t="e">
        <f t="shared" si="75"/>
        <v>#NUM!</v>
      </c>
    </row>
    <row r="1982" spans="27:35" x14ac:dyDescent="0.2">
      <c r="AA1982" s="114" t="s">
        <v>87</v>
      </c>
      <c r="AB1982" s="40">
        <f>_xll.qlInterestRateIndexFixingDate($X$21,AC1982)</f>
        <v>53283</v>
      </c>
      <c r="AC1982" s="40">
        <f>_xll.qlCalendarAdvance(calendar,$AC1981,AA1982,,,trigger)</f>
        <v>53287</v>
      </c>
      <c r="AD1982" s="40">
        <f>_xll.qlInterestRateIndexMaturity($X$21,AC1982,)</f>
        <v>53468</v>
      </c>
      <c r="AE1982" s="43" t="e">
        <f>_xll.qlTenorBasisValue(TenorBasis6M,AC1982,_xll.ohTrigger(trigger,$X$36))</f>
        <v>#NUM!</v>
      </c>
      <c r="AF1982" s="82">
        <f t="shared" si="74"/>
        <v>1.5404353311365068E-2</v>
      </c>
      <c r="AG1982" s="82">
        <f>_xll.qlIndexFixing($X$21,$AB1982,TRUE,_xll.ohTrigger(trigger))</f>
        <v>1.5404353311365068E-2</v>
      </c>
      <c r="AH1982" s="43" t="e">
        <f>_xll.qlIndexFixing($X$6,$AB1982,TRUE,trigger)</f>
        <v>#NUM!</v>
      </c>
      <c r="AI1982" s="45" t="e">
        <f t="shared" si="75"/>
        <v>#NUM!</v>
      </c>
    </row>
    <row r="1983" spans="27:35" x14ac:dyDescent="0.2">
      <c r="AA1983" s="114" t="s">
        <v>87</v>
      </c>
      <c r="AB1983" s="40">
        <f>_xll.qlInterestRateIndexFixingDate($X$21,AC1983)</f>
        <v>53290</v>
      </c>
      <c r="AC1983" s="40">
        <f>_xll.qlCalendarAdvance(calendar,$AC1982,AA1983,,,trigger)</f>
        <v>53294</v>
      </c>
      <c r="AD1983" s="40">
        <f>_xll.qlInterestRateIndexMaturity($X$21,AC1983,)</f>
        <v>53475</v>
      </c>
      <c r="AE1983" s="43" t="e">
        <f>_xll.qlTenorBasisValue(TenorBasis6M,AC1983,_xll.ohTrigger(trigger,$X$36))</f>
        <v>#NUM!</v>
      </c>
      <c r="AF1983" s="82">
        <f t="shared" si="74"/>
        <v>1.5407118133143442E-2</v>
      </c>
      <c r="AG1983" s="82">
        <f>_xll.qlIndexFixing($X$21,$AB1983,TRUE,_xll.ohTrigger(trigger))</f>
        <v>1.5407118133143442E-2</v>
      </c>
      <c r="AH1983" s="43" t="e">
        <f>_xll.qlIndexFixing($X$6,$AB1983,TRUE,trigger)</f>
        <v>#NUM!</v>
      </c>
      <c r="AI1983" s="45" t="e">
        <f t="shared" si="75"/>
        <v>#NUM!</v>
      </c>
    </row>
    <row r="1984" spans="27:35" x14ac:dyDescent="0.2">
      <c r="AA1984" s="114" t="s">
        <v>87</v>
      </c>
      <c r="AB1984" s="40">
        <f>_xll.qlInterestRateIndexFixingDate($X$21,AC1984)</f>
        <v>53297</v>
      </c>
      <c r="AC1984" s="40">
        <f>_xll.qlCalendarAdvance(calendar,$AC1983,AA1984,,,trigger)</f>
        <v>53301</v>
      </c>
      <c r="AD1984" s="40">
        <f>_xll.qlInterestRateIndexMaturity($X$21,AC1984,)</f>
        <v>53483</v>
      </c>
      <c r="AE1984" s="43" t="e">
        <f>_xll.qlTenorBasisValue(TenorBasis6M,AC1984,_xll.ohTrigger(trigger,$X$36))</f>
        <v>#NUM!</v>
      </c>
      <c r="AF1984" s="82">
        <f t="shared" si="74"/>
        <v>1.5410380371918822E-2</v>
      </c>
      <c r="AG1984" s="82">
        <f>_xll.qlIndexFixing($X$21,$AB1984,TRUE,_xll.ohTrigger(trigger))</f>
        <v>1.5410380371918822E-2</v>
      </c>
      <c r="AH1984" s="43" t="e">
        <f>_xll.qlIndexFixing($X$6,$AB1984,TRUE,trigger)</f>
        <v>#NUM!</v>
      </c>
      <c r="AI1984" s="45" t="e">
        <f t="shared" si="75"/>
        <v>#NUM!</v>
      </c>
    </row>
    <row r="1985" spans="27:35" x14ac:dyDescent="0.2">
      <c r="AA1985" s="114" t="s">
        <v>87</v>
      </c>
      <c r="AB1985" s="40">
        <f>_xll.qlInterestRateIndexFixingDate($X$21,AC1985)</f>
        <v>53304</v>
      </c>
      <c r="AC1985" s="40">
        <f>_xll.qlCalendarAdvance(calendar,$AC1984,AA1985,,,trigger)</f>
        <v>53308</v>
      </c>
      <c r="AD1985" s="40">
        <f>_xll.qlInterestRateIndexMaturity($X$21,AC1985,)</f>
        <v>53490</v>
      </c>
      <c r="AE1985" s="43" t="e">
        <f>_xll.qlTenorBasisValue(TenorBasis6M,AC1985,_xll.ohTrigger(trigger,$X$36))</f>
        <v>#NUM!</v>
      </c>
      <c r="AF1985" s="82">
        <f t="shared" si="74"/>
        <v>1.5413102892524703E-2</v>
      </c>
      <c r="AG1985" s="82">
        <f>_xll.qlIndexFixing($X$21,$AB1985,TRUE,_xll.ohTrigger(trigger))</f>
        <v>1.5413102892524703E-2</v>
      </c>
      <c r="AH1985" s="43" t="e">
        <f>_xll.qlIndexFixing($X$6,$AB1985,TRUE,trigger)</f>
        <v>#NUM!</v>
      </c>
      <c r="AI1985" s="45" t="e">
        <f t="shared" si="75"/>
        <v>#NUM!</v>
      </c>
    </row>
    <row r="1986" spans="27:35" x14ac:dyDescent="0.2">
      <c r="AA1986" s="114" t="s">
        <v>87</v>
      </c>
      <c r="AB1986" s="40">
        <f>_xll.qlInterestRateIndexFixingDate($X$21,AC1986)</f>
        <v>53311</v>
      </c>
      <c r="AC1986" s="40">
        <f>_xll.qlCalendarAdvance(calendar,$AC1985,AA1986,,,trigger)</f>
        <v>53315</v>
      </c>
      <c r="AD1986" s="40">
        <f>_xll.qlInterestRateIndexMaturity($X$21,AC1986,)</f>
        <v>53497</v>
      </c>
      <c r="AE1986" s="43" t="e">
        <f>_xll.qlTenorBasisValue(TenorBasis6M,AC1986,_xll.ohTrigger(trigger,$X$36))</f>
        <v>#NUM!</v>
      </c>
      <c r="AF1986" s="82">
        <f t="shared" si="74"/>
        <v>1.5415804934849973E-2</v>
      </c>
      <c r="AG1986" s="82">
        <f>_xll.qlIndexFixing($X$21,$AB1986,TRUE,_xll.ohTrigger(trigger))</f>
        <v>1.5415804934849973E-2</v>
      </c>
      <c r="AH1986" s="43" t="e">
        <f>_xll.qlIndexFixing($X$6,$AB1986,TRUE,trigger)</f>
        <v>#NUM!</v>
      </c>
      <c r="AI1986" s="45" t="e">
        <f t="shared" si="75"/>
        <v>#NUM!</v>
      </c>
    </row>
    <row r="1987" spans="27:35" x14ac:dyDescent="0.2">
      <c r="AA1987" s="114" t="s">
        <v>87</v>
      </c>
      <c r="AB1987" s="40">
        <f>_xll.qlInterestRateIndexFixingDate($X$21,AC1987)</f>
        <v>53317</v>
      </c>
      <c r="AC1987" s="40">
        <f>_xll.qlCalendarAdvance(calendar,$AC1986,AA1987,,,trigger)</f>
        <v>53323</v>
      </c>
      <c r="AD1987" s="40">
        <f>_xll.qlInterestRateIndexMaturity($X$21,AC1987,)</f>
        <v>53505</v>
      </c>
      <c r="AE1987" s="43" t="e">
        <f>_xll.qlTenorBasisValue(TenorBasis6M,AC1987,_xll.ohTrigger(trigger,$X$36))</f>
        <v>#NUM!</v>
      </c>
      <c r="AF1987" s="82">
        <f t="shared" si="74"/>
        <v>1.5418867907669529E-2</v>
      </c>
      <c r="AG1987" s="82">
        <f>_xll.qlIndexFixing($X$21,$AB1987,TRUE,_xll.ohTrigger(trigger))</f>
        <v>1.5418867907669529E-2</v>
      </c>
      <c r="AH1987" s="43" t="e">
        <f>_xll.qlIndexFixing($X$6,$AB1987,TRUE,trigger)</f>
        <v>#NUM!</v>
      </c>
      <c r="AI1987" s="45" t="e">
        <f t="shared" si="75"/>
        <v>#NUM!</v>
      </c>
    </row>
    <row r="1988" spans="27:35" x14ac:dyDescent="0.2">
      <c r="AA1988" s="114" t="s">
        <v>87</v>
      </c>
      <c r="AB1988" s="40">
        <f>_xll.qlInterestRateIndexFixingDate($X$21,AC1988)</f>
        <v>53325</v>
      </c>
      <c r="AC1988" s="40">
        <f>_xll.qlCalendarAdvance(calendar,$AC1987,AA1988,,,trigger)</f>
        <v>53330</v>
      </c>
      <c r="AD1988" s="40">
        <f>_xll.qlInterestRateIndexMaturity($X$21,AC1988,)</f>
        <v>53511</v>
      </c>
      <c r="AE1988" s="43" t="e">
        <f>_xll.qlTenorBasisValue(TenorBasis6M,AC1988,_xll.ohTrigger(trigger,$X$36))</f>
        <v>#NUM!</v>
      </c>
      <c r="AF1988" s="82">
        <f t="shared" ref="AF1988:AF2051" si="76">AG1988</f>
        <v>1.5421013757720616E-2</v>
      </c>
      <c r="AG1988" s="82">
        <f>_xll.qlIndexFixing($X$21,$AB1988,TRUE,_xll.ohTrigger(trigger))</f>
        <v>1.5421013757720616E-2</v>
      </c>
      <c r="AH1988" s="43" t="e">
        <f>_xll.qlIndexFixing($X$6,$AB1988,TRUE,trigger)</f>
        <v>#NUM!</v>
      </c>
      <c r="AI1988" s="45" t="e">
        <f t="shared" si="75"/>
        <v>#NUM!</v>
      </c>
    </row>
    <row r="1989" spans="27:35" x14ac:dyDescent="0.2">
      <c r="AA1989" s="114" t="s">
        <v>87</v>
      </c>
      <c r="AB1989" s="40">
        <f>_xll.qlInterestRateIndexFixingDate($X$21,AC1989)</f>
        <v>53335</v>
      </c>
      <c r="AC1989" s="40">
        <f>_xll.qlCalendarAdvance(calendar,$AC1988,AA1989,,,trigger)</f>
        <v>53337</v>
      </c>
      <c r="AD1989" s="40">
        <f>_xll.qlInterestRateIndexMaturity($X$21,AC1989,)</f>
        <v>53518</v>
      </c>
      <c r="AE1989" s="43" t="e">
        <f>_xll.qlTenorBasisValue(TenorBasis6M,AC1989,_xll.ohTrigger(trigger,$X$36))</f>
        <v>#NUM!</v>
      </c>
      <c r="AF1989" s="82">
        <f t="shared" si="76"/>
        <v>1.5423652789338381E-2</v>
      </c>
      <c r="AG1989" s="82">
        <f>_xll.qlIndexFixing($X$21,$AB1989,TRUE,_xll.ohTrigger(trigger))</f>
        <v>1.5423652789338381E-2</v>
      </c>
      <c r="AH1989" s="43" t="e">
        <f>_xll.qlIndexFixing($X$6,$AB1989,TRUE,trigger)</f>
        <v>#NUM!</v>
      </c>
      <c r="AI1989" s="45" t="e">
        <f t="shared" si="75"/>
        <v>#NUM!</v>
      </c>
    </row>
    <row r="1990" spans="27:35" x14ac:dyDescent="0.2">
      <c r="AA1990" s="114" t="s">
        <v>87</v>
      </c>
      <c r="AB1990" s="40">
        <f>_xll.qlInterestRateIndexFixingDate($X$21,AC1990)</f>
        <v>53342</v>
      </c>
      <c r="AC1990" s="40">
        <f>_xll.qlCalendarAdvance(calendar,$AC1989,AA1990,,,trigger)</f>
        <v>53344</v>
      </c>
      <c r="AD1990" s="40">
        <f>_xll.qlInterestRateIndexMaturity($X$21,AC1990,)</f>
        <v>53525</v>
      </c>
      <c r="AE1990" s="43" t="e">
        <f>_xll.qlTenorBasisValue(TenorBasis6M,AC1990,_xll.ohTrigger(trigger,$X$36))</f>
        <v>#NUM!</v>
      </c>
      <c r="AF1990" s="82">
        <f t="shared" si="76"/>
        <v>1.5426271343195665E-2</v>
      </c>
      <c r="AG1990" s="82">
        <f>_xll.qlIndexFixing($X$21,$AB1990,TRUE,_xll.ohTrigger(trigger))</f>
        <v>1.5426271343195665E-2</v>
      </c>
      <c r="AH1990" s="43" t="e">
        <f>_xll.qlIndexFixing($X$6,$AB1990,TRUE,trigger)</f>
        <v>#NUM!</v>
      </c>
      <c r="AI1990" s="45" t="e">
        <f t="shared" si="75"/>
        <v>#NUM!</v>
      </c>
    </row>
    <row r="1991" spans="27:35" x14ac:dyDescent="0.2">
      <c r="AA1991" s="114" t="s">
        <v>87</v>
      </c>
      <c r="AB1991" s="40">
        <f>_xll.qlInterestRateIndexFixingDate($X$21,AC1991)</f>
        <v>53349</v>
      </c>
      <c r="AC1991" s="40">
        <f>_xll.qlCalendarAdvance(calendar,$AC1990,AA1991,,,trigger)</f>
        <v>53351</v>
      </c>
      <c r="AD1991" s="40">
        <f>_xll.qlInterestRateIndexMaturity($X$21,AC1991,)</f>
        <v>53532</v>
      </c>
      <c r="AE1991" s="43" t="e">
        <f>_xll.qlTenorBasisValue(TenorBasis6M,AC1991,_xll.ohTrigger(trigger,$X$36))</f>
        <v>#NUM!</v>
      </c>
      <c r="AF1991" s="82">
        <f t="shared" si="76"/>
        <v>1.5428869419212088E-2</v>
      </c>
      <c r="AG1991" s="82">
        <f>_xll.qlIndexFixing($X$21,$AB1991,TRUE,_xll.ohTrigger(trigger))</f>
        <v>1.5428869419212088E-2</v>
      </c>
      <c r="AH1991" s="43" t="e">
        <f>_xll.qlIndexFixing($X$6,$AB1991,TRUE,trigger)</f>
        <v>#NUM!</v>
      </c>
      <c r="AI1991" s="45" t="e">
        <f t="shared" si="75"/>
        <v>#NUM!</v>
      </c>
    </row>
    <row r="1992" spans="27:35" x14ac:dyDescent="0.2">
      <c r="AA1992" s="114" t="s">
        <v>87</v>
      </c>
      <c r="AB1992" s="40">
        <f>_xll.qlInterestRateIndexFixingDate($X$21,AC1992)</f>
        <v>53356</v>
      </c>
      <c r="AC1992" s="40">
        <f>_xll.qlCalendarAdvance(calendar,$AC1991,AA1992,,,trigger)</f>
        <v>53358</v>
      </c>
      <c r="AD1992" s="40">
        <f>_xll.qlInterestRateIndexMaturity($X$21,AC1992,)</f>
        <v>53539</v>
      </c>
      <c r="AE1992" s="43" t="e">
        <f>_xll.qlTenorBasisValue(TenorBasis6M,AC1992,_xll.ohTrigger(trigger,$X$36))</f>
        <v>#NUM!</v>
      </c>
      <c r="AF1992" s="82">
        <f t="shared" si="76"/>
        <v>1.5431447017308159E-2</v>
      </c>
      <c r="AG1992" s="82">
        <f>_xll.qlIndexFixing($X$21,$AB1992,TRUE,_xll.ohTrigger(trigger))</f>
        <v>1.5431447017308159E-2</v>
      </c>
      <c r="AH1992" s="43" t="e">
        <f>_xll.qlIndexFixing($X$6,$AB1992,TRUE,trigger)</f>
        <v>#NUM!</v>
      </c>
      <c r="AI1992" s="45" t="e">
        <f t="shared" si="75"/>
        <v>#NUM!</v>
      </c>
    </row>
    <row r="1993" spans="27:35" x14ac:dyDescent="0.2">
      <c r="AA1993" s="114" t="s">
        <v>87</v>
      </c>
      <c r="AB1993" s="40">
        <f>_xll.qlInterestRateIndexFixingDate($X$21,AC1993)</f>
        <v>53363</v>
      </c>
      <c r="AC1993" s="40">
        <f>_xll.qlCalendarAdvance(calendar,$AC1992,AA1993,,,trigger)</f>
        <v>53365</v>
      </c>
      <c r="AD1993" s="40">
        <f>_xll.qlInterestRateIndexMaturity($X$21,AC1993,)</f>
        <v>53546</v>
      </c>
      <c r="AE1993" s="43" t="e">
        <f>_xll.qlTenorBasisValue(TenorBasis6M,AC1993,_xll.ohTrigger(trigger,$X$36))</f>
        <v>#NUM!</v>
      </c>
      <c r="AF1993" s="82">
        <f t="shared" si="76"/>
        <v>1.5434004137403938E-2</v>
      </c>
      <c r="AG1993" s="82">
        <f>_xll.qlIndexFixing($X$21,$AB1993,TRUE,_xll.ohTrigger(trigger))</f>
        <v>1.5434004137403938E-2</v>
      </c>
      <c r="AH1993" s="43" t="e">
        <f>_xll.qlIndexFixing($X$6,$AB1993,TRUE,trigger)</f>
        <v>#NUM!</v>
      </c>
      <c r="AI1993" s="45" t="e">
        <f t="shared" si="75"/>
        <v>#NUM!</v>
      </c>
    </row>
    <row r="1994" spans="27:35" x14ac:dyDescent="0.2">
      <c r="AA1994" s="114" t="s">
        <v>87</v>
      </c>
      <c r="AB1994" s="40">
        <f>_xll.qlInterestRateIndexFixingDate($X$21,AC1994)</f>
        <v>53370</v>
      </c>
      <c r="AC1994" s="40">
        <f>_xll.qlCalendarAdvance(calendar,$AC1993,AA1994,,,trigger)</f>
        <v>53372</v>
      </c>
      <c r="AD1994" s="40">
        <f>_xll.qlInterestRateIndexMaturity($X$21,AC1994,)</f>
        <v>53553</v>
      </c>
      <c r="AE1994" s="43" t="e">
        <f>_xll.qlTenorBasisValue(TenorBasis6M,AC1994,_xll.ohTrigger(trigger,$X$36))</f>
        <v>#NUM!</v>
      </c>
      <c r="AF1994" s="82">
        <f t="shared" si="76"/>
        <v>1.5436540779421701E-2</v>
      </c>
      <c r="AG1994" s="82">
        <f>_xll.qlIndexFixing($X$21,$AB1994,TRUE,_xll.ohTrigger(trigger))</f>
        <v>1.5436540779421701E-2</v>
      </c>
      <c r="AH1994" s="43" t="e">
        <f>_xll.qlIndexFixing($X$6,$AB1994,TRUE,trigger)</f>
        <v>#NUM!</v>
      </c>
      <c r="AI1994" s="45" t="e">
        <f t="shared" si="75"/>
        <v>#NUM!</v>
      </c>
    </row>
    <row r="1995" spans="27:35" x14ac:dyDescent="0.2">
      <c r="AA1995" s="114" t="s">
        <v>87</v>
      </c>
      <c r="AB1995" s="40">
        <f>_xll.qlInterestRateIndexFixingDate($X$21,AC1995)</f>
        <v>53377</v>
      </c>
      <c r="AC1995" s="40">
        <f>_xll.qlCalendarAdvance(calendar,$AC1994,AA1995,,,trigger)</f>
        <v>53379</v>
      </c>
      <c r="AD1995" s="40">
        <f>_xll.qlInterestRateIndexMaturity($X$21,AC1995,)</f>
        <v>53560</v>
      </c>
      <c r="AE1995" s="43" t="e">
        <f>_xll.qlTenorBasisValue(TenorBasis6M,AC1995,_xll.ohTrigger(trigger,$X$36))</f>
        <v>#NUM!</v>
      </c>
      <c r="AF1995" s="82">
        <f t="shared" si="76"/>
        <v>1.543905694328416E-2</v>
      </c>
      <c r="AG1995" s="82">
        <f>_xll.qlIndexFixing($X$21,$AB1995,TRUE,_xll.ohTrigger(trigger))</f>
        <v>1.543905694328416E-2</v>
      </c>
      <c r="AH1995" s="43" t="e">
        <f>_xll.qlIndexFixing($X$6,$AB1995,TRUE,trigger)</f>
        <v>#NUM!</v>
      </c>
      <c r="AI1995" s="45" t="e">
        <f t="shared" si="75"/>
        <v>#NUM!</v>
      </c>
    </row>
    <row r="1996" spans="27:35" x14ac:dyDescent="0.2">
      <c r="AA1996" s="114" t="s">
        <v>87</v>
      </c>
      <c r="AB1996" s="40">
        <f>_xll.qlInterestRateIndexFixingDate($X$21,AC1996)</f>
        <v>53384</v>
      </c>
      <c r="AC1996" s="40">
        <f>_xll.qlCalendarAdvance(calendar,$AC1995,AA1996,,,trigger)</f>
        <v>53386</v>
      </c>
      <c r="AD1996" s="40">
        <f>_xll.qlInterestRateIndexMaturity($X$21,AC1996,)</f>
        <v>53570</v>
      </c>
      <c r="AE1996" s="43" t="e">
        <f>_xll.qlTenorBasisValue(TenorBasis6M,AC1996,_xll.ohTrigger(trigger,$X$36))</f>
        <v>#NUM!</v>
      </c>
      <c r="AF1996" s="82">
        <f t="shared" si="76"/>
        <v>1.5443056737172264E-2</v>
      </c>
      <c r="AG1996" s="82">
        <f>_xll.qlIndexFixing($X$21,$AB1996,TRUE,_xll.ohTrigger(trigger))</f>
        <v>1.5443056737172264E-2</v>
      </c>
      <c r="AH1996" s="43" t="e">
        <f>_xll.qlIndexFixing($X$6,$AB1996,TRUE,trigger)</f>
        <v>#NUM!</v>
      </c>
      <c r="AI1996" s="45" t="e">
        <f t="shared" si="75"/>
        <v>#NUM!</v>
      </c>
    </row>
    <row r="1997" spans="27:35" x14ac:dyDescent="0.2">
      <c r="AA1997" s="114" t="s">
        <v>87</v>
      </c>
      <c r="AB1997" s="40">
        <f>_xll.qlInterestRateIndexFixingDate($X$21,AC1997)</f>
        <v>53391</v>
      </c>
      <c r="AC1997" s="40">
        <f>_xll.qlCalendarAdvance(calendar,$AC1996,AA1997,,,trigger)</f>
        <v>53393</v>
      </c>
      <c r="AD1997" s="40">
        <f>_xll.qlInterestRateIndexMaturity($X$21,AC1997,)</f>
        <v>53577</v>
      </c>
      <c r="AE1997" s="43" t="e">
        <f>_xll.qlTenorBasisValue(TenorBasis6M,AC1997,_xll.ohTrigger(trigger,$X$36))</f>
        <v>#NUM!</v>
      </c>
      <c r="AF1997" s="82">
        <f t="shared" si="76"/>
        <v>1.544552787302169E-2</v>
      </c>
      <c r="AG1997" s="82">
        <f>_xll.qlIndexFixing($X$21,$AB1997,TRUE,_xll.ohTrigger(trigger))</f>
        <v>1.544552787302169E-2</v>
      </c>
      <c r="AH1997" s="43" t="e">
        <f>_xll.qlIndexFixing($X$6,$AB1997,TRUE,trigger)</f>
        <v>#NUM!</v>
      </c>
      <c r="AI1997" s="45" t="e">
        <f t="shared" si="75"/>
        <v>#NUM!</v>
      </c>
    </row>
    <row r="1998" spans="27:35" x14ac:dyDescent="0.2">
      <c r="AA1998" s="114" t="s">
        <v>87</v>
      </c>
      <c r="AB1998" s="40">
        <f>_xll.qlInterestRateIndexFixingDate($X$21,AC1998)</f>
        <v>53398</v>
      </c>
      <c r="AC1998" s="40">
        <f>_xll.qlCalendarAdvance(calendar,$AC1997,AA1998,,,trigger)</f>
        <v>53400</v>
      </c>
      <c r="AD1998" s="40">
        <f>_xll.qlInterestRateIndexMaturity($X$21,AC1998,)</f>
        <v>53584</v>
      </c>
      <c r="AE1998" s="43" t="e">
        <f>_xll.qlTenorBasisValue(TenorBasis6M,AC1998,_xll.ohTrigger(trigger,$X$36))</f>
        <v>#NUM!</v>
      </c>
      <c r="AF1998" s="82">
        <f t="shared" si="76"/>
        <v>1.54479785278942E-2</v>
      </c>
      <c r="AG1998" s="82">
        <f>_xll.qlIndexFixing($X$21,$AB1998,TRUE,_xll.ohTrigger(trigger))</f>
        <v>1.54479785278942E-2</v>
      </c>
      <c r="AH1998" s="43" t="e">
        <f>_xll.qlIndexFixing($X$6,$AB1998,TRUE,trigger)</f>
        <v>#NUM!</v>
      </c>
      <c r="AI1998" s="45" t="e">
        <f t="shared" si="75"/>
        <v>#NUM!</v>
      </c>
    </row>
    <row r="1999" spans="27:35" x14ac:dyDescent="0.2">
      <c r="AA1999" s="114" t="s">
        <v>87</v>
      </c>
      <c r="AB1999" s="40">
        <f>_xll.qlInterestRateIndexFixingDate($X$21,AC1999)</f>
        <v>53405</v>
      </c>
      <c r="AC1999" s="40">
        <f>_xll.qlCalendarAdvance(calendar,$AC1998,AA1999,,,trigger)</f>
        <v>53407</v>
      </c>
      <c r="AD1999" s="40">
        <f>_xll.qlInterestRateIndexMaturity($X$21,AC1999,)</f>
        <v>53591</v>
      </c>
      <c r="AE1999" s="43" t="e">
        <f>_xll.qlTenorBasisValue(TenorBasis6M,AC1999,_xll.ohTrigger(trigger,$X$36))</f>
        <v>#NUM!</v>
      </c>
      <c r="AF1999" s="82">
        <f t="shared" si="76"/>
        <v>1.5450408701713771E-2</v>
      </c>
      <c r="AG1999" s="82">
        <f>_xll.qlIndexFixing($X$21,$AB1999,TRUE,_xll.ohTrigger(trigger))</f>
        <v>1.5450408701713771E-2</v>
      </c>
      <c r="AH1999" s="43" t="e">
        <f>_xll.qlIndexFixing($X$6,$AB1999,TRUE,trigger)</f>
        <v>#NUM!</v>
      </c>
      <c r="AI1999" s="45" t="e">
        <f t="shared" si="75"/>
        <v>#NUM!</v>
      </c>
    </row>
    <row r="2000" spans="27:35" x14ac:dyDescent="0.2">
      <c r="AA2000" s="114" t="s">
        <v>87</v>
      </c>
      <c r="AB2000" s="40">
        <f>_xll.qlInterestRateIndexFixingDate($X$21,AC2000)</f>
        <v>53408</v>
      </c>
      <c r="AC2000" s="40">
        <f>_xll.qlCalendarAdvance(calendar,$AC1999,AA2000,,,trigger)</f>
        <v>53414</v>
      </c>
      <c r="AD2000" s="40">
        <f>_xll.qlInterestRateIndexMaturity($X$21,AC2000,)</f>
        <v>53598</v>
      </c>
      <c r="AE2000" s="43" t="e">
        <f>_xll.qlTenorBasisValue(TenorBasis6M,AC2000,_xll.ohTrigger(trigger,$X$36))</f>
        <v>#NUM!</v>
      </c>
      <c r="AF2000" s="82">
        <f t="shared" si="76"/>
        <v>1.5452818394404374E-2</v>
      </c>
      <c r="AG2000" s="82">
        <f>_xll.qlIndexFixing($X$21,$AB2000,TRUE,_xll.ohTrigger(trigger))</f>
        <v>1.5452818394404374E-2</v>
      </c>
      <c r="AH2000" s="43" t="e">
        <f>_xll.qlIndexFixing($X$6,$AB2000,TRUE,trigger)</f>
        <v>#NUM!</v>
      </c>
      <c r="AI2000" s="45" t="e">
        <f t="shared" si="75"/>
        <v>#NUM!</v>
      </c>
    </row>
    <row r="2001" spans="27:35" x14ac:dyDescent="0.2">
      <c r="AA2001" s="114" t="s">
        <v>87</v>
      </c>
      <c r="AB2001" s="40">
        <f>_xll.qlInterestRateIndexFixingDate($X$21,AC2001)</f>
        <v>53419</v>
      </c>
      <c r="AC2001" s="40">
        <f>_xll.qlCalendarAdvance(calendar,$AC2000,AA2001,,,trigger)</f>
        <v>53421</v>
      </c>
      <c r="AD2001" s="40">
        <f>_xll.qlInterestRateIndexMaturity($X$21,AC2001,)</f>
        <v>53604</v>
      </c>
      <c r="AE2001" s="43" t="e">
        <f>_xll.qlTenorBasisValue(TenorBasis6M,AC2001,_xll.ohTrigger(trigger,$X$36))</f>
        <v>#NUM!</v>
      </c>
      <c r="AF2001" s="82">
        <f t="shared" si="76"/>
        <v>1.5454713146785624E-2</v>
      </c>
      <c r="AG2001" s="82">
        <f>_xll.qlIndexFixing($X$21,$AB2001,TRUE,_xll.ohTrigger(trigger))</f>
        <v>1.5454713146785624E-2</v>
      </c>
      <c r="AH2001" s="43" t="e">
        <f>_xll.qlIndexFixing($X$6,$AB2001,TRUE,trigger)</f>
        <v>#NUM!</v>
      </c>
      <c r="AI2001" s="45" t="e">
        <f t="shared" si="75"/>
        <v>#NUM!</v>
      </c>
    </row>
    <row r="2002" spans="27:35" x14ac:dyDescent="0.2">
      <c r="AA2002" s="114" t="s">
        <v>87</v>
      </c>
      <c r="AB2002" s="40">
        <f>_xll.qlInterestRateIndexFixingDate($X$21,AC2002)</f>
        <v>53426</v>
      </c>
      <c r="AC2002" s="40">
        <f>_xll.qlCalendarAdvance(calendar,$AC2001,AA2002,,,trigger)</f>
        <v>53428</v>
      </c>
      <c r="AD2002" s="40">
        <f>_xll.qlInterestRateIndexMaturity($X$21,AC2002,)</f>
        <v>53611</v>
      </c>
      <c r="AE2002" s="43" t="e">
        <f>_xll.qlTenorBasisValue(TenorBasis6M,AC2002,_xll.ohTrigger(trigger,$X$36))</f>
        <v>#NUM!</v>
      </c>
      <c r="AF2002" s="82">
        <f t="shared" si="76"/>
        <v>1.5457083238592809E-2</v>
      </c>
      <c r="AG2002" s="82">
        <f>_xll.qlIndexFixing($X$21,$AB2002,TRUE,_xll.ohTrigger(trigger))</f>
        <v>1.5457083238592809E-2</v>
      </c>
      <c r="AH2002" s="43" t="e">
        <f>_xll.qlIndexFixing($X$6,$AB2002,TRUE,trigger)</f>
        <v>#NUM!</v>
      </c>
      <c r="AI2002" s="45" t="e">
        <f t="shared" si="75"/>
        <v>#NUM!</v>
      </c>
    </row>
    <row r="2003" spans="27:35" x14ac:dyDescent="0.2">
      <c r="AA2003" s="114" t="s">
        <v>87</v>
      </c>
      <c r="AB2003" s="40">
        <f>_xll.qlInterestRateIndexFixingDate($X$21,AC2003)</f>
        <v>53433</v>
      </c>
      <c r="AC2003" s="40">
        <f>_xll.qlCalendarAdvance(calendar,$AC2002,AA2003,,,trigger)</f>
        <v>53435</v>
      </c>
      <c r="AD2003" s="40">
        <f>_xll.qlInterestRateIndexMaturity($X$21,AC2003,)</f>
        <v>53618</v>
      </c>
      <c r="AE2003" s="43" t="e">
        <f>_xll.qlTenorBasisValue(TenorBasis6M,AC2003,_xll.ohTrigger(trigger,$X$36))</f>
        <v>#NUM!</v>
      </c>
      <c r="AF2003" s="82">
        <f t="shared" si="76"/>
        <v>1.545943284991318E-2</v>
      </c>
      <c r="AG2003" s="82">
        <f>_xll.qlIndexFixing($X$21,$AB2003,TRUE,_xll.ohTrigger(trigger))</f>
        <v>1.545943284991318E-2</v>
      </c>
      <c r="AH2003" s="43" t="e">
        <f>_xll.qlIndexFixing($X$6,$AB2003,TRUE,trigger)</f>
        <v>#NUM!</v>
      </c>
      <c r="AI2003" s="45" t="e">
        <f t="shared" si="75"/>
        <v>#NUM!</v>
      </c>
    </row>
    <row r="2004" spans="27:35" x14ac:dyDescent="0.2">
      <c r="AA2004" s="114" t="s">
        <v>87</v>
      </c>
      <c r="AB2004" s="40">
        <f>_xll.qlInterestRateIndexFixingDate($X$21,AC2004)</f>
        <v>53440</v>
      </c>
      <c r="AC2004" s="40">
        <f>_xll.qlCalendarAdvance(calendar,$AC2003,AA2004,,,trigger)</f>
        <v>53442</v>
      </c>
      <c r="AD2004" s="40">
        <f>_xll.qlInterestRateIndexMaturity($X$21,AC2004,)</f>
        <v>53625</v>
      </c>
      <c r="AE2004" s="43" t="e">
        <f>_xll.qlTenorBasisValue(TenorBasis6M,AC2004,_xll.ohTrigger(trigger,$X$36))</f>
        <v>#NUM!</v>
      </c>
      <c r="AF2004" s="82">
        <f t="shared" si="76"/>
        <v>1.5461761980673788E-2</v>
      </c>
      <c r="AG2004" s="82">
        <f>_xll.qlIndexFixing($X$21,$AB2004,TRUE,_xll.ohTrigger(trigger))</f>
        <v>1.5461761980673788E-2</v>
      </c>
      <c r="AH2004" s="43" t="e">
        <f>_xll.qlIndexFixing($X$6,$AB2004,TRUE,trigger)</f>
        <v>#NUM!</v>
      </c>
      <c r="AI2004" s="45" t="e">
        <f t="shared" si="75"/>
        <v>#NUM!</v>
      </c>
    </row>
    <row r="2005" spans="27:35" x14ac:dyDescent="0.2">
      <c r="AA2005" s="114" t="s">
        <v>87</v>
      </c>
      <c r="AB2005" s="40">
        <f>_xll.qlInterestRateIndexFixingDate($X$21,AC2005)</f>
        <v>53444</v>
      </c>
      <c r="AC2005" s="40">
        <f>_xll.qlCalendarAdvance(calendar,$AC2004,AA2005,,,trigger)</f>
        <v>53449</v>
      </c>
      <c r="AD2005" s="40">
        <f>_xll.qlInterestRateIndexMaturity($X$21,AC2005,)</f>
        <v>53633</v>
      </c>
      <c r="AE2005" s="43" t="e">
        <f>_xll.qlTenorBasisValue(TenorBasis6M,AC2005,_xll.ohTrigger(trigger,$X$36))</f>
        <v>#NUM!</v>
      </c>
      <c r="AF2005" s="82">
        <f t="shared" si="76"/>
        <v>1.5464559638316713E-2</v>
      </c>
      <c r="AG2005" s="82">
        <f>_xll.qlIndexFixing($X$21,$AB2005,TRUE,_xll.ohTrigger(trigger))</f>
        <v>1.5464559638316713E-2</v>
      </c>
      <c r="AH2005" s="43" t="e">
        <f>_xll.qlIndexFixing($X$6,$AB2005,TRUE,trigger)</f>
        <v>#NUM!</v>
      </c>
      <c r="AI2005" s="45" t="e">
        <f t="shared" si="75"/>
        <v>#NUM!</v>
      </c>
    </row>
    <row r="2006" spans="27:35" x14ac:dyDescent="0.2">
      <c r="AA2006" s="114" t="s">
        <v>87</v>
      </c>
      <c r="AB2006" s="40">
        <f>_xll.qlInterestRateIndexFixingDate($X$21,AC2006)</f>
        <v>53454</v>
      </c>
      <c r="AC2006" s="40">
        <f>_xll.qlCalendarAdvance(calendar,$AC2005,AA2006,,,trigger)</f>
        <v>53456</v>
      </c>
      <c r="AD2006" s="40">
        <f>_xll.qlInterestRateIndexMaturity($X$21,AC2006,)</f>
        <v>53640</v>
      </c>
      <c r="AE2006" s="43" t="e">
        <f>_xll.qlTenorBasisValue(TenorBasis6M,AC2006,_xll.ohTrigger(trigger,$X$36))</f>
        <v>#NUM!</v>
      </c>
      <c r="AF2006" s="82">
        <f t="shared" si="76"/>
        <v>1.5466846442678673E-2</v>
      </c>
      <c r="AG2006" s="82">
        <f>_xll.qlIndexFixing($X$21,$AB2006,TRUE,_xll.ohTrigger(trigger))</f>
        <v>1.5466846442678673E-2</v>
      </c>
      <c r="AH2006" s="43" t="e">
        <f>_xll.qlIndexFixing($X$6,$AB2006,TRUE,trigger)</f>
        <v>#NUM!</v>
      </c>
      <c r="AI2006" s="45" t="e">
        <f t="shared" si="75"/>
        <v>#NUM!</v>
      </c>
    </row>
    <row r="2007" spans="27:35" x14ac:dyDescent="0.2">
      <c r="AA2007" s="114" t="s">
        <v>87</v>
      </c>
      <c r="AB2007" s="40">
        <f>_xll.qlInterestRateIndexFixingDate($X$21,AC2007)</f>
        <v>53461</v>
      </c>
      <c r="AC2007" s="40">
        <f>_xll.qlCalendarAdvance(calendar,$AC2006,AA2007,,,trigger)</f>
        <v>53463</v>
      </c>
      <c r="AD2007" s="40">
        <f>_xll.qlInterestRateIndexMaturity($X$21,AC2007,)</f>
        <v>53647</v>
      </c>
      <c r="AE2007" s="43" t="e">
        <f>_xll.qlTenorBasisValue(TenorBasis6M,AC2007,_xll.ohTrigger(trigger,$X$36))</f>
        <v>#NUM!</v>
      </c>
      <c r="AF2007" s="82">
        <f t="shared" si="76"/>
        <v>1.5469112765400335E-2</v>
      </c>
      <c r="AG2007" s="82">
        <f>_xll.qlIndexFixing($X$21,$AB2007,TRUE,_xll.ohTrigger(trigger))</f>
        <v>1.5469112765400335E-2</v>
      </c>
      <c r="AH2007" s="43" t="e">
        <f>_xll.qlIndexFixing($X$6,$AB2007,TRUE,trigger)</f>
        <v>#NUM!</v>
      </c>
      <c r="AI2007" s="45" t="e">
        <f t="shared" si="75"/>
        <v>#NUM!</v>
      </c>
    </row>
    <row r="2008" spans="27:35" x14ac:dyDescent="0.2">
      <c r="AA2008" s="114" t="s">
        <v>87</v>
      </c>
      <c r="AB2008" s="40">
        <f>_xll.qlInterestRateIndexFixingDate($X$21,AC2008)</f>
        <v>53468</v>
      </c>
      <c r="AC2008" s="40">
        <f>_xll.qlCalendarAdvance(calendar,$AC2007,AA2008,,,trigger)</f>
        <v>53470</v>
      </c>
      <c r="AD2008" s="40">
        <f>_xll.qlInterestRateIndexMaturity($X$21,AC2008,)</f>
        <v>53654</v>
      </c>
      <c r="AE2008" s="43" t="e">
        <f>_xll.qlTenorBasisValue(TenorBasis6M,AC2008,_xll.ohTrigger(trigger,$X$36))</f>
        <v>#NUM!</v>
      </c>
      <c r="AF2008" s="82">
        <f t="shared" si="76"/>
        <v>1.5471358606409585E-2</v>
      </c>
      <c r="AG2008" s="82">
        <f>_xll.qlIndexFixing($X$21,$AB2008,TRUE,_xll.ohTrigger(trigger))</f>
        <v>1.5471358606409585E-2</v>
      </c>
      <c r="AH2008" s="43" t="e">
        <f>_xll.qlIndexFixing($X$6,$AB2008,TRUE,trigger)</f>
        <v>#NUM!</v>
      </c>
      <c r="AI2008" s="45" t="e">
        <f t="shared" si="75"/>
        <v>#NUM!</v>
      </c>
    </row>
    <row r="2009" spans="27:35" x14ac:dyDescent="0.2">
      <c r="AA2009" s="114" t="s">
        <v>87</v>
      </c>
      <c r="AB2009" s="40">
        <f>_xll.qlInterestRateIndexFixingDate($X$21,AC2009)</f>
        <v>53475</v>
      </c>
      <c r="AC2009" s="40">
        <f>_xll.qlCalendarAdvance(calendar,$AC2008,AA2009,,,trigger)</f>
        <v>53477</v>
      </c>
      <c r="AD2009" s="40">
        <f>_xll.qlInterestRateIndexMaturity($X$21,AC2009,)</f>
        <v>53661</v>
      </c>
      <c r="AE2009" s="43" t="e">
        <f>_xll.qlTenorBasisValue(TenorBasis6M,AC2009,_xll.ohTrigger(trigger,$X$36))</f>
        <v>#NUM!</v>
      </c>
      <c r="AF2009" s="82">
        <f t="shared" si="76"/>
        <v>1.5473583965637347E-2</v>
      </c>
      <c r="AG2009" s="82">
        <f>_xll.qlIndexFixing($X$21,$AB2009,TRUE,_xll.ohTrigger(trigger))</f>
        <v>1.5473583965637347E-2</v>
      </c>
      <c r="AH2009" s="43" t="e">
        <f>_xll.qlIndexFixing($X$6,$AB2009,TRUE,trigger)</f>
        <v>#NUM!</v>
      </c>
      <c r="AI2009" s="45" t="e">
        <f t="shared" si="75"/>
        <v>#NUM!</v>
      </c>
    </row>
    <row r="2010" spans="27:35" x14ac:dyDescent="0.2">
      <c r="AA2010" s="114" t="s">
        <v>87</v>
      </c>
      <c r="AB2010" s="40">
        <f>_xll.qlInterestRateIndexFixingDate($X$21,AC2010)</f>
        <v>53482</v>
      </c>
      <c r="AC2010" s="40">
        <f>_xll.qlCalendarAdvance(calendar,$AC2009,AA2010,,,trigger)</f>
        <v>53484</v>
      </c>
      <c r="AD2010" s="40">
        <f>_xll.qlInterestRateIndexMaturity($X$21,AC2010,)</f>
        <v>53667</v>
      </c>
      <c r="AE2010" s="43" t="e">
        <f>_xll.qlTenorBasisValue(TenorBasis6M,AC2010,_xll.ohTrigger(trigger,$X$36))</f>
        <v>#NUM!</v>
      </c>
      <c r="AF2010" s="82">
        <f t="shared" si="76"/>
        <v>1.5475306669495249E-2</v>
      </c>
      <c r="AG2010" s="82">
        <f>_xll.qlIndexFixing($X$21,$AB2010,TRUE,_xll.ohTrigger(trigger))</f>
        <v>1.5475306669495249E-2</v>
      </c>
      <c r="AH2010" s="43" t="e">
        <f>_xll.qlIndexFixing($X$6,$AB2010,TRUE,trigger)</f>
        <v>#NUM!</v>
      </c>
      <c r="AI2010" s="45" t="e">
        <f t="shared" si="75"/>
        <v>#NUM!</v>
      </c>
    </row>
    <row r="2011" spans="27:35" x14ac:dyDescent="0.2">
      <c r="AA2011" s="114" t="s">
        <v>87</v>
      </c>
      <c r="AB2011" s="40">
        <f>_xll.qlInterestRateIndexFixingDate($X$21,AC2011)</f>
        <v>53489</v>
      </c>
      <c r="AC2011" s="40">
        <f>_xll.qlCalendarAdvance(calendar,$AC2010,AA2011,,,trigger)</f>
        <v>53491</v>
      </c>
      <c r="AD2011" s="40">
        <f>_xll.qlInterestRateIndexMaturity($X$21,AC2011,)</f>
        <v>53674</v>
      </c>
      <c r="AE2011" s="43" t="e">
        <f>_xll.qlTenorBasisValue(TenorBasis6M,AC2011,_xll.ohTrigger(trigger,$X$36))</f>
        <v>#NUM!</v>
      </c>
      <c r="AF2011" s="82">
        <f t="shared" si="76"/>
        <v>1.5477492434355722E-2</v>
      </c>
      <c r="AG2011" s="82">
        <f>_xll.qlIndexFixing($X$21,$AB2011,TRUE,_xll.ohTrigger(trigger))</f>
        <v>1.5477492434355722E-2</v>
      </c>
      <c r="AH2011" s="43" t="e">
        <f>_xll.qlIndexFixing($X$6,$AB2011,TRUE,trigger)</f>
        <v>#NUM!</v>
      </c>
      <c r="AI2011" s="45" t="e">
        <f t="shared" si="75"/>
        <v>#NUM!</v>
      </c>
    </row>
    <row r="2012" spans="27:35" x14ac:dyDescent="0.2">
      <c r="AA2012" s="114" t="s">
        <v>87</v>
      </c>
      <c r="AB2012" s="40">
        <f>_xll.qlInterestRateIndexFixingDate($X$21,AC2012)</f>
        <v>53496</v>
      </c>
      <c r="AC2012" s="40">
        <f>_xll.qlCalendarAdvance(calendar,$AC2011,AA2012,,,trigger)</f>
        <v>53498</v>
      </c>
      <c r="AD2012" s="40">
        <f>_xll.qlInterestRateIndexMaturity($X$21,AC2012,)</f>
        <v>53681</v>
      </c>
      <c r="AE2012" s="43" t="e">
        <f>_xll.qlTenorBasisValue(TenorBasis6M,AC2012,_xll.ohTrigger(trigger,$X$36))</f>
        <v>#NUM!</v>
      </c>
      <c r="AF2012" s="82">
        <f t="shared" si="76"/>
        <v>1.5479657718096009E-2</v>
      </c>
      <c r="AG2012" s="82">
        <f>_xll.qlIndexFixing($X$21,$AB2012,TRUE,_xll.ohTrigger(trigger))</f>
        <v>1.5479657718096009E-2</v>
      </c>
      <c r="AH2012" s="43" t="e">
        <f>_xll.qlIndexFixing($X$6,$AB2012,TRUE,trigger)</f>
        <v>#NUM!</v>
      </c>
      <c r="AI2012" s="45" t="e">
        <f t="shared" si="75"/>
        <v>#NUM!</v>
      </c>
    </row>
    <row r="2013" spans="27:35" x14ac:dyDescent="0.2">
      <c r="AA2013" s="114" t="s">
        <v>87</v>
      </c>
      <c r="AB2013" s="40">
        <f>_xll.qlInterestRateIndexFixingDate($X$21,AC2013)</f>
        <v>53503</v>
      </c>
      <c r="AC2013" s="40">
        <f>_xll.qlCalendarAdvance(calendar,$AC2012,AA2013,,,trigger)</f>
        <v>53505</v>
      </c>
      <c r="AD2013" s="40">
        <f>_xll.qlInterestRateIndexMaturity($X$21,AC2013,)</f>
        <v>53688</v>
      </c>
      <c r="AE2013" s="43" t="e">
        <f>_xll.qlTenorBasisValue(TenorBasis6M,AC2013,_xll.ohTrigger(trigger,$X$36))</f>
        <v>#NUM!</v>
      </c>
      <c r="AF2013" s="82">
        <f t="shared" si="76"/>
        <v>1.5481802520651022E-2</v>
      </c>
      <c r="AG2013" s="82">
        <f>_xll.qlIndexFixing($X$21,$AB2013,TRUE,_xll.ohTrigger(trigger))</f>
        <v>1.5481802520651022E-2</v>
      </c>
      <c r="AH2013" s="43" t="e">
        <f>_xll.qlIndexFixing($X$6,$AB2013,TRUE,trigger)</f>
        <v>#NUM!</v>
      </c>
      <c r="AI2013" s="45" t="e">
        <f t="shared" si="75"/>
        <v>#NUM!</v>
      </c>
    </row>
    <row r="2014" spans="27:35" x14ac:dyDescent="0.2">
      <c r="AA2014" s="114" t="s">
        <v>87</v>
      </c>
      <c r="AB2014" s="40">
        <f>_xll.qlInterestRateIndexFixingDate($X$21,AC2014)</f>
        <v>53510</v>
      </c>
      <c r="AC2014" s="40">
        <f>_xll.qlCalendarAdvance(calendar,$AC2013,AA2014,,,trigger)</f>
        <v>53512</v>
      </c>
      <c r="AD2014" s="40">
        <f>_xll.qlInterestRateIndexMaturity($X$21,AC2014,)</f>
        <v>53696</v>
      </c>
      <c r="AE2014" s="43" t="e">
        <f>_xll.qlTenorBasisValue(TenorBasis6M,AC2014,_xll.ohTrigger(trigger,$X$36))</f>
        <v>#NUM!</v>
      </c>
      <c r="AF2014" s="82">
        <f t="shared" si="76"/>
        <v>1.5484403532643586E-2</v>
      </c>
      <c r="AG2014" s="82">
        <f>_xll.qlIndexFixing($X$21,$AB2014,TRUE,_xll.ohTrigger(trigger))</f>
        <v>1.5484403532643586E-2</v>
      </c>
      <c r="AH2014" s="43" t="e">
        <f>_xll.qlIndexFixing($X$6,$AB2014,TRUE,trigger)</f>
        <v>#NUM!</v>
      </c>
      <c r="AI2014" s="45" t="e">
        <f t="shared" si="75"/>
        <v>#NUM!</v>
      </c>
    </row>
    <row r="2015" spans="27:35" x14ac:dyDescent="0.2">
      <c r="AA2015" s="114" t="s">
        <v>87</v>
      </c>
      <c r="AB2015" s="40">
        <f>_xll.qlInterestRateIndexFixingDate($X$21,AC2015)</f>
        <v>53517</v>
      </c>
      <c r="AC2015" s="40">
        <f>_xll.qlCalendarAdvance(calendar,$AC2014,AA2015,,,trigger)</f>
        <v>53519</v>
      </c>
      <c r="AD2015" s="40">
        <f>_xll.qlInterestRateIndexMaturity($X$21,AC2015,)</f>
        <v>53703</v>
      </c>
      <c r="AE2015" s="43" t="e">
        <f>_xll.qlTenorBasisValue(TenorBasis6M,AC2015,_xll.ohTrigger(trigger,$X$36))</f>
        <v>#NUM!</v>
      </c>
      <c r="AF2015" s="82">
        <f t="shared" si="76"/>
        <v>1.5486505999747045E-2</v>
      </c>
      <c r="AG2015" s="82">
        <f>_xll.qlIndexFixing($X$21,$AB2015,TRUE,_xll.ohTrigger(trigger))</f>
        <v>1.5486505999747045E-2</v>
      </c>
      <c r="AH2015" s="43" t="e">
        <f>_xll.qlIndexFixing($X$6,$AB2015,TRUE,trigger)</f>
        <v>#NUM!</v>
      </c>
      <c r="AI2015" s="45" t="e">
        <f t="shared" si="75"/>
        <v>#NUM!</v>
      </c>
    </row>
    <row r="2016" spans="27:35" x14ac:dyDescent="0.2">
      <c r="AA2016" s="114" t="s">
        <v>87</v>
      </c>
      <c r="AB2016" s="40">
        <f>_xll.qlInterestRateIndexFixingDate($X$21,AC2016)</f>
        <v>53524</v>
      </c>
      <c r="AC2016" s="40">
        <f>_xll.qlCalendarAdvance(calendar,$AC2015,AA2016,,,trigger)</f>
        <v>53526</v>
      </c>
      <c r="AD2016" s="40">
        <f>_xll.qlInterestRateIndexMaturity($X$21,AC2016,)</f>
        <v>53710</v>
      </c>
      <c r="AE2016" s="43" t="e">
        <f>_xll.qlTenorBasisValue(TenorBasis6M,AC2016,_xll.ohTrigger(trigger,$X$36))</f>
        <v>#NUM!</v>
      </c>
      <c r="AF2016" s="82">
        <f t="shared" si="76"/>
        <v>1.548858798459635E-2</v>
      </c>
      <c r="AG2016" s="82">
        <f>_xll.qlIndexFixing($X$21,$AB2016,TRUE,_xll.ohTrigger(trigger))</f>
        <v>1.548858798459635E-2</v>
      </c>
      <c r="AH2016" s="43" t="e">
        <f>_xll.qlIndexFixing($X$6,$AB2016,TRUE,trigger)</f>
        <v>#NUM!</v>
      </c>
      <c r="AI2016" s="45" t="e">
        <f t="shared" si="75"/>
        <v>#NUM!</v>
      </c>
    </row>
    <row r="2017" spans="27:35" x14ac:dyDescent="0.2">
      <c r="AA2017" s="114" t="s">
        <v>87</v>
      </c>
      <c r="AB2017" s="40">
        <f>_xll.qlInterestRateIndexFixingDate($X$21,AC2017)</f>
        <v>53531</v>
      </c>
      <c r="AC2017" s="40">
        <f>_xll.qlCalendarAdvance(calendar,$AC2016,AA2017,,,trigger)</f>
        <v>53533</v>
      </c>
      <c r="AD2017" s="40">
        <f>_xll.qlInterestRateIndexMaturity($X$21,AC2017,)</f>
        <v>53717</v>
      </c>
      <c r="AE2017" s="43" t="e">
        <f>_xll.qlTenorBasisValue(TenorBasis6M,AC2017,_xll.ohTrigger(trigger,$X$36))</f>
        <v>#NUM!</v>
      </c>
      <c r="AF2017" s="82">
        <f t="shared" si="76"/>
        <v>1.5490649487126336E-2</v>
      </c>
      <c r="AG2017" s="82">
        <f>_xll.qlIndexFixing($X$21,$AB2017,TRUE,_xll.ohTrigger(trigger))</f>
        <v>1.5490649487126336E-2</v>
      </c>
      <c r="AH2017" s="43" t="e">
        <f>_xll.qlIndexFixing($X$6,$AB2017,TRUE,trigger)</f>
        <v>#NUM!</v>
      </c>
      <c r="AI2017" s="45" t="e">
        <f t="shared" si="75"/>
        <v>#NUM!</v>
      </c>
    </row>
    <row r="2018" spans="27:35" x14ac:dyDescent="0.2">
      <c r="AA2018" s="114" t="s">
        <v>87</v>
      </c>
      <c r="AB2018" s="40">
        <f>_xll.qlInterestRateIndexFixingDate($X$21,AC2018)</f>
        <v>53538</v>
      </c>
      <c r="AC2018" s="40">
        <f>_xll.qlCalendarAdvance(calendar,$AC2017,AA2018,,,trigger)</f>
        <v>53540</v>
      </c>
      <c r="AD2018" s="40">
        <f>_xll.qlInterestRateIndexMaturity($X$21,AC2018,)</f>
        <v>53724</v>
      </c>
      <c r="AE2018" s="43" t="e">
        <f>_xll.qlTenorBasisValue(TenorBasis6M,AC2018,_xll.ohTrigger(trigger,$X$36))</f>
        <v>#NUM!</v>
      </c>
      <c r="AF2018" s="82">
        <f t="shared" si="76"/>
        <v>1.5492690507274446E-2</v>
      </c>
      <c r="AG2018" s="82">
        <f>_xll.qlIndexFixing($X$21,$AB2018,TRUE,_xll.ohTrigger(trigger))</f>
        <v>1.5492690507274446E-2</v>
      </c>
      <c r="AH2018" s="43" t="e">
        <f>_xll.qlIndexFixing($X$6,$AB2018,TRUE,trigger)</f>
        <v>#NUM!</v>
      </c>
      <c r="AI2018" s="45" t="e">
        <f t="shared" si="75"/>
        <v>#NUM!</v>
      </c>
    </row>
    <row r="2019" spans="27:35" x14ac:dyDescent="0.2">
      <c r="AA2019" s="114" t="s">
        <v>87</v>
      </c>
      <c r="AB2019" s="40">
        <f>_xll.qlInterestRateIndexFixingDate($X$21,AC2019)</f>
        <v>53545</v>
      </c>
      <c r="AC2019" s="40">
        <f>_xll.qlCalendarAdvance(calendar,$AC2018,AA2019,,,trigger)</f>
        <v>53547</v>
      </c>
      <c r="AD2019" s="40">
        <f>_xll.qlInterestRateIndexMaturity($X$21,AC2019,)</f>
        <v>53731</v>
      </c>
      <c r="AE2019" s="43" t="e">
        <f>_xll.qlTenorBasisValue(TenorBasis6M,AC2019,_xll.ohTrigger(trigger,$X$36))</f>
        <v>#NUM!</v>
      </c>
      <c r="AF2019" s="82">
        <f t="shared" si="76"/>
        <v>1.5494711044975512E-2</v>
      </c>
      <c r="AG2019" s="82">
        <f>_xll.qlIndexFixing($X$21,$AB2019,TRUE,_xll.ohTrigger(trigger))</f>
        <v>1.5494711044975512E-2</v>
      </c>
      <c r="AH2019" s="43" t="e">
        <f>_xll.qlIndexFixing($X$6,$AB2019,TRUE,trigger)</f>
        <v>#NUM!</v>
      </c>
      <c r="AI2019" s="45" t="e">
        <f t="shared" si="75"/>
        <v>#NUM!</v>
      </c>
    </row>
    <row r="2020" spans="27:35" x14ac:dyDescent="0.2">
      <c r="AA2020" s="114" t="s">
        <v>87</v>
      </c>
      <c r="AB2020" s="40">
        <f>_xll.qlInterestRateIndexFixingDate($X$21,AC2020)</f>
        <v>53552</v>
      </c>
      <c r="AC2020" s="40">
        <f>_xll.qlCalendarAdvance(calendar,$AC2019,AA2020,,,trigger)</f>
        <v>53554</v>
      </c>
      <c r="AD2020" s="40">
        <f>_xll.qlInterestRateIndexMaturity($X$21,AC2020,)</f>
        <v>53738</v>
      </c>
      <c r="AE2020" s="43" t="e">
        <f>_xll.qlTenorBasisValue(TenorBasis6M,AC2020,_xll.ohTrigger(trigger,$X$36))</f>
        <v>#NUM!</v>
      </c>
      <c r="AF2020" s="82">
        <f t="shared" si="76"/>
        <v>1.5496711100167411E-2</v>
      </c>
      <c r="AG2020" s="82">
        <f>_xll.qlIndexFixing($X$21,$AB2020,TRUE,_xll.ohTrigger(trigger))</f>
        <v>1.5496711100167411E-2</v>
      </c>
      <c r="AH2020" s="43" t="e">
        <f>_xll.qlIndexFixing($X$6,$AB2020,TRUE,trigger)</f>
        <v>#NUM!</v>
      </c>
      <c r="AI2020" s="45" t="e">
        <f t="shared" si="75"/>
        <v>#NUM!</v>
      </c>
    </row>
    <row r="2021" spans="27:35" x14ac:dyDescent="0.2">
      <c r="AA2021" s="114" t="s">
        <v>87</v>
      </c>
      <c r="AB2021" s="40">
        <f>_xll.qlInterestRateIndexFixingDate($X$21,AC2021)</f>
        <v>53559</v>
      </c>
      <c r="AC2021" s="40">
        <f>_xll.qlCalendarAdvance(calendar,$AC2020,AA2021,,,trigger)</f>
        <v>53561</v>
      </c>
      <c r="AD2021" s="40">
        <f>_xll.qlInterestRateIndexMaturity($X$21,AC2021,)</f>
        <v>53745</v>
      </c>
      <c r="AE2021" s="43" t="e">
        <f>_xll.qlTenorBasisValue(TenorBasis6M,AC2021,_xll.ohTrigger(trigger,$X$36))</f>
        <v>#NUM!</v>
      </c>
      <c r="AF2021" s="82">
        <f t="shared" si="76"/>
        <v>1.549869067278715E-2</v>
      </c>
      <c r="AG2021" s="82">
        <f>_xll.qlIndexFixing($X$21,$AB2021,TRUE,_xll.ohTrigger(trigger))</f>
        <v>1.549869067278715E-2</v>
      </c>
      <c r="AH2021" s="43" t="e">
        <f>_xll.qlIndexFixing($X$6,$AB2021,TRUE,trigger)</f>
        <v>#NUM!</v>
      </c>
      <c r="AI2021" s="45" t="e">
        <f t="shared" si="75"/>
        <v>#NUM!</v>
      </c>
    </row>
    <row r="2022" spans="27:35" x14ac:dyDescent="0.2">
      <c r="AA2022" s="114" t="s">
        <v>87</v>
      </c>
      <c r="AB2022" s="40">
        <f>_xll.qlInterestRateIndexFixingDate($X$21,AC2022)</f>
        <v>53566</v>
      </c>
      <c r="AC2022" s="40">
        <f>_xll.qlCalendarAdvance(calendar,$AC2021,AA2022,,,trigger)</f>
        <v>53568</v>
      </c>
      <c r="AD2022" s="40">
        <f>_xll.qlInterestRateIndexMaturity($X$21,AC2022,)</f>
        <v>53751</v>
      </c>
      <c r="AE2022" s="43" t="e">
        <f>_xll.qlTenorBasisValue(TenorBasis6M,AC2022,_xll.ohTrigger(trigger,$X$36))</f>
        <v>#NUM!</v>
      </c>
      <c r="AF2022" s="82">
        <f t="shared" si="76"/>
        <v>1.5500184079508345E-2</v>
      </c>
      <c r="AG2022" s="82">
        <f>_xll.qlIndexFixing($X$21,$AB2022,TRUE,_xll.ohTrigger(trigger))</f>
        <v>1.5500184079508345E-2</v>
      </c>
      <c r="AH2022" s="43" t="e">
        <f>_xll.qlIndexFixing($X$6,$AB2022,TRUE,trigger)</f>
        <v>#NUM!</v>
      </c>
      <c r="AI2022" s="45" t="e">
        <f t="shared" si="75"/>
        <v>#NUM!</v>
      </c>
    </row>
    <row r="2023" spans="27:35" x14ac:dyDescent="0.2">
      <c r="AA2023" s="114" t="s">
        <v>87</v>
      </c>
      <c r="AB2023" s="40">
        <f>_xll.qlInterestRateIndexFixingDate($X$21,AC2023)</f>
        <v>53573</v>
      </c>
      <c r="AC2023" s="40">
        <f>_xll.qlCalendarAdvance(calendar,$AC2022,AA2023,,,trigger)</f>
        <v>53575</v>
      </c>
      <c r="AD2023" s="40">
        <f>_xll.qlInterestRateIndexMaturity($X$21,AC2023,)</f>
        <v>53756</v>
      </c>
      <c r="AE2023" s="43" t="e">
        <f>_xll.qlTenorBasisValue(TenorBasis6M,AC2023,_xll.ohTrigger(trigger,$X$36))</f>
        <v>#NUM!</v>
      </c>
      <c r="AF2023" s="82">
        <f t="shared" si="76"/>
        <v>1.5501195104236315E-2</v>
      </c>
      <c r="AG2023" s="82">
        <f>_xll.qlIndexFixing($X$21,$AB2023,TRUE,_xll.ohTrigger(trigger))</f>
        <v>1.5501195104236315E-2</v>
      </c>
      <c r="AH2023" s="43" t="e">
        <f>_xll.qlIndexFixing($X$6,$AB2023,TRUE,trigger)</f>
        <v>#NUM!</v>
      </c>
      <c r="AI2023" s="45" t="e">
        <f t="shared" si="75"/>
        <v>#NUM!</v>
      </c>
    </row>
    <row r="2024" spans="27:35" x14ac:dyDescent="0.2">
      <c r="AA2024" s="114" t="s">
        <v>87</v>
      </c>
      <c r="AB2024" s="40">
        <f>_xll.qlInterestRateIndexFixingDate($X$21,AC2024)</f>
        <v>53580</v>
      </c>
      <c r="AC2024" s="40">
        <f>_xll.qlCalendarAdvance(calendar,$AC2023,AA2024,,,trigger)</f>
        <v>53582</v>
      </c>
      <c r="AD2024" s="40">
        <f>_xll.qlInterestRateIndexMaturity($X$21,AC2024,)</f>
        <v>53763</v>
      </c>
      <c r="AE2024" s="43" t="e">
        <f>_xll.qlTenorBasisValue(TenorBasis6M,AC2024,_xll.ohTrigger(trigger,$X$36))</f>
        <v>#NUM!</v>
      </c>
      <c r="AF2024" s="82">
        <f t="shared" si="76"/>
        <v>1.5503117370577997E-2</v>
      </c>
      <c r="AG2024" s="82">
        <f>_xll.qlIndexFixing($X$21,$AB2024,TRUE,_xll.ohTrigger(trigger))</f>
        <v>1.5503117370577997E-2</v>
      </c>
      <c r="AH2024" s="43" t="e">
        <f>_xll.qlIndexFixing($X$6,$AB2024,TRUE,trigger)</f>
        <v>#NUM!</v>
      </c>
      <c r="AI2024" s="45" t="e">
        <f t="shared" si="75"/>
        <v>#NUM!</v>
      </c>
    </row>
    <row r="2025" spans="27:35" x14ac:dyDescent="0.2">
      <c r="AA2025" s="114" t="s">
        <v>87</v>
      </c>
      <c r="AB2025" s="40">
        <f>_xll.qlInterestRateIndexFixingDate($X$21,AC2025)</f>
        <v>53587</v>
      </c>
      <c r="AC2025" s="40">
        <f>_xll.qlCalendarAdvance(calendar,$AC2024,AA2025,,,trigger)</f>
        <v>53589</v>
      </c>
      <c r="AD2025" s="40">
        <f>_xll.qlInterestRateIndexMaturity($X$21,AC2025,)</f>
        <v>53770</v>
      </c>
      <c r="AE2025" s="43" t="e">
        <f>_xll.qlTenorBasisValue(TenorBasis6M,AC2025,_xll.ohTrigger(trigger,$X$36))</f>
        <v>#NUM!</v>
      </c>
      <c r="AF2025" s="82">
        <f t="shared" si="76"/>
        <v>1.5505019156724019E-2</v>
      </c>
      <c r="AG2025" s="82">
        <f>_xll.qlIndexFixing($X$21,$AB2025,TRUE,_xll.ohTrigger(trigger))</f>
        <v>1.5505019156724019E-2</v>
      </c>
      <c r="AH2025" s="43" t="e">
        <f>_xll.qlIndexFixing($X$6,$AB2025,TRUE,trigger)</f>
        <v>#NUM!</v>
      </c>
      <c r="AI2025" s="45" t="e">
        <f t="shared" si="75"/>
        <v>#NUM!</v>
      </c>
    </row>
    <row r="2026" spans="27:35" x14ac:dyDescent="0.2">
      <c r="AA2026" s="114" t="s">
        <v>87</v>
      </c>
      <c r="AB2026" s="40">
        <f>_xll.qlInterestRateIndexFixingDate($X$21,AC2026)</f>
        <v>53594</v>
      </c>
      <c r="AC2026" s="40">
        <f>_xll.qlCalendarAdvance(calendar,$AC2025,AA2026,,,trigger)</f>
        <v>53596</v>
      </c>
      <c r="AD2026" s="40">
        <f>_xll.qlInterestRateIndexMaturity($X$21,AC2026,)</f>
        <v>53777</v>
      </c>
      <c r="AE2026" s="43" t="e">
        <f>_xll.qlTenorBasisValue(TenorBasis6M,AC2026,_xll.ohTrigger(trigger,$X$36))</f>
        <v>#NUM!</v>
      </c>
      <c r="AF2026" s="82">
        <f t="shared" si="76"/>
        <v>1.5506900462614319E-2</v>
      </c>
      <c r="AG2026" s="82">
        <f>_xll.qlIndexFixing($X$21,$AB2026,TRUE,_xll.ohTrigger(trigger))</f>
        <v>1.5506900462614319E-2</v>
      </c>
      <c r="AH2026" s="43" t="e">
        <f>_xll.qlIndexFixing($X$6,$AB2026,TRUE,trigger)</f>
        <v>#NUM!</v>
      </c>
      <c r="AI2026" s="45" t="e">
        <f t="shared" ref="AI2026:AI2089" si="77">(AG2026-AH2026)*10000</f>
        <v>#NUM!</v>
      </c>
    </row>
    <row r="2027" spans="27:35" x14ac:dyDescent="0.2">
      <c r="AA2027" s="114" t="s">
        <v>87</v>
      </c>
      <c r="AB2027" s="40">
        <f>_xll.qlInterestRateIndexFixingDate($X$21,AC2027)</f>
        <v>53601</v>
      </c>
      <c r="AC2027" s="40">
        <f>_xll.qlCalendarAdvance(calendar,$AC2026,AA2027,,,trigger)</f>
        <v>53603</v>
      </c>
      <c r="AD2027" s="40">
        <f>_xll.qlInterestRateIndexMaturity($X$21,AC2027,)</f>
        <v>53785</v>
      </c>
      <c r="AE2027" s="43" t="e">
        <f>_xll.qlTenorBasisValue(TenorBasis6M,AC2027,_xll.ohTrigger(trigger,$X$36))</f>
        <v>#NUM!</v>
      </c>
      <c r="AF2027" s="82">
        <f t="shared" si="76"/>
        <v>1.5509220301497336E-2</v>
      </c>
      <c r="AG2027" s="82">
        <f>_xll.qlIndexFixing($X$21,$AB2027,TRUE,_xll.ohTrigger(trigger))</f>
        <v>1.5509220301497336E-2</v>
      </c>
      <c r="AH2027" s="43" t="e">
        <f>_xll.qlIndexFixing($X$6,$AB2027,TRUE,trigger)</f>
        <v>#NUM!</v>
      </c>
      <c r="AI2027" s="45" t="e">
        <f t="shared" si="77"/>
        <v>#NUM!</v>
      </c>
    </row>
    <row r="2028" spans="27:35" x14ac:dyDescent="0.2">
      <c r="AA2028" s="114" t="s">
        <v>87</v>
      </c>
      <c r="AB2028" s="40">
        <f>_xll.qlInterestRateIndexFixingDate($X$21,AC2028)</f>
        <v>53608</v>
      </c>
      <c r="AC2028" s="40">
        <f>_xll.qlCalendarAdvance(calendar,$AC2027,AA2028,,,trigger)</f>
        <v>53610</v>
      </c>
      <c r="AD2028" s="40">
        <f>_xll.qlInterestRateIndexMaturity($X$21,AC2028,)</f>
        <v>53792</v>
      </c>
      <c r="AE2028" s="43" t="e">
        <f>_xll.qlTenorBasisValue(TenorBasis6M,AC2028,_xll.ohTrigger(trigger,$X$36))</f>
        <v>#NUM!</v>
      </c>
      <c r="AF2028" s="82">
        <f t="shared" si="76"/>
        <v>1.5511059262732494E-2</v>
      </c>
      <c r="AG2028" s="82">
        <f>_xll.qlIndexFixing($X$21,$AB2028,TRUE,_xll.ohTrigger(trigger))</f>
        <v>1.5511059262732494E-2</v>
      </c>
      <c r="AH2028" s="43" t="e">
        <f>_xll.qlIndexFixing($X$6,$AB2028,TRUE,trigger)</f>
        <v>#NUM!</v>
      </c>
      <c r="AI2028" s="45" t="e">
        <f t="shared" si="77"/>
        <v>#NUM!</v>
      </c>
    </row>
    <row r="2029" spans="27:35" x14ac:dyDescent="0.2">
      <c r="AA2029" s="114" t="s">
        <v>87</v>
      </c>
      <c r="AB2029" s="40">
        <f>_xll.qlInterestRateIndexFixingDate($X$21,AC2029)</f>
        <v>53615</v>
      </c>
      <c r="AC2029" s="40">
        <f>_xll.qlCalendarAdvance(calendar,$AC2028,AA2029,,,trigger)</f>
        <v>53617</v>
      </c>
      <c r="AD2029" s="40">
        <f>_xll.qlInterestRateIndexMaturity($X$21,AC2029,)</f>
        <v>53799</v>
      </c>
      <c r="AE2029" s="43" t="e">
        <f>_xll.qlTenorBasisValue(TenorBasis6M,AC2029,_xll.ohTrigger(trigger,$X$36))</f>
        <v>#NUM!</v>
      </c>
      <c r="AF2029" s="82">
        <f t="shared" si="76"/>
        <v>1.5512877742668798E-2</v>
      </c>
      <c r="AG2029" s="82">
        <f>_xll.qlIndexFixing($X$21,$AB2029,TRUE,_xll.ohTrigger(trigger))</f>
        <v>1.5512877742668798E-2</v>
      </c>
      <c r="AH2029" s="43" t="e">
        <f>_xll.qlIndexFixing($X$6,$AB2029,TRUE,trigger)</f>
        <v>#NUM!</v>
      </c>
      <c r="AI2029" s="45" t="e">
        <f t="shared" si="77"/>
        <v>#NUM!</v>
      </c>
    </row>
    <row r="2030" spans="27:35" x14ac:dyDescent="0.2">
      <c r="AA2030" s="114" t="s">
        <v>87</v>
      </c>
      <c r="AB2030" s="40">
        <f>_xll.qlInterestRateIndexFixingDate($X$21,AC2030)</f>
        <v>53622</v>
      </c>
      <c r="AC2030" s="40">
        <f>_xll.qlCalendarAdvance(calendar,$AC2029,AA2030,,,trigger)</f>
        <v>53624</v>
      </c>
      <c r="AD2030" s="40">
        <f>_xll.qlInterestRateIndexMaturity($X$21,AC2030,)</f>
        <v>53806</v>
      </c>
      <c r="AE2030" s="43" t="e">
        <f>_xll.qlTenorBasisValue(TenorBasis6M,AC2030,_xll.ohTrigger(trigger,$X$36))</f>
        <v>#NUM!</v>
      </c>
      <c r="AF2030" s="82">
        <f t="shared" si="76"/>
        <v>1.551467574124827E-2</v>
      </c>
      <c r="AG2030" s="82">
        <f>_xll.qlIndexFixing($X$21,$AB2030,TRUE,_xll.ohTrigger(trigger))</f>
        <v>1.551467574124827E-2</v>
      </c>
      <c r="AH2030" s="43" t="e">
        <f>_xll.qlIndexFixing($X$6,$AB2030,TRUE,trigger)</f>
        <v>#NUM!</v>
      </c>
      <c r="AI2030" s="45" t="e">
        <f t="shared" si="77"/>
        <v>#NUM!</v>
      </c>
    </row>
    <row r="2031" spans="27:35" x14ac:dyDescent="0.2">
      <c r="AA2031" s="114" t="s">
        <v>87</v>
      </c>
      <c r="AB2031" s="40">
        <f>_xll.qlInterestRateIndexFixingDate($X$21,AC2031)</f>
        <v>53629</v>
      </c>
      <c r="AC2031" s="40">
        <f>_xll.qlCalendarAdvance(calendar,$AC2030,AA2031,,,trigger)</f>
        <v>53631</v>
      </c>
      <c r="AD2031" s="40">
        <f>_xll.qlInterestRateIndexMaturity($X$21,AC2031,)</f>
        <v>53812</v>
      </c>
      <c r="AE2031" s="43" t="e">
        <f>_xll.qlTenorBasisValue(TenorBasis6M,AC2031,_xll.ohTrigger(trigger,$X$36))</f>
        <v>#NUM!</v>
      </c>
      <c r="AF2031" s="82">
        <f t="shared" si="76"/>
        <v>1.5515999786246576E-2</v>
      </c>
      <c r="AG2031" s="82">
        <f>_xll.qlIndexFixing($X$21,$AB2031,TRUE,_xll.ohTrigger(trigger))</f>
        <v>1.5515999786246576E-2</v>
      </c>
      <c r="AH2031" s="43" t="e">
        <f>_xll.qlIndexFixing($X$6,$AB2031,TRUE,trigger)</f>
        <v>#NUM!</v>
      </c>
      <c r="AI2031" s="45" t="e">
        <f t="shared" si="77"/>
        <v>#NUM!</v>
      </c>
    </row>
    <row r="2032" spans="27:35" x14ac:dyDescent="0.2">
      <c r="AA2032" s="114" t="s">
        <v>87</v>
      </c>
      <c r="AB2032" s="40">
        <f>_xll.qlInterestRateIndexFixingDate($X$21,AC2032)</f>
        <v>53636</v>
      </c>
      <c r="AC2032" s="40">
        <f>_xll.qlCalendarAdvance(calendar,$AC2031,AA2032,,,trigger)</f>
        <v>53638</v>
      </c>
      <c r="AD2032" s="40">
        <f>_xll.qlInterestRateIndexMaturity($X$21,AC2032,)</f>
        <v>53819</v>
      </c>
      <c r="AE2032" s="43" t="e">
        <f>_xll.qlTenorBasisValue(TenorBasis6M,AC2032,_xll.ohTrigger(trigger,$X$36))</f>
        <v>#NUM!</v>
      </c>
      <c r="AF2032" s="82">
        <f t="shared" si="76"/>
        <v>1.551775820941895E-2</v>
      </c>
      <c r="AG2032" s="82">
        <f>_xll.qlIndexFixing($X$21,$AB2032,TRUE,_xll.ohTrigger(trigger))</f>
        <v>1.551775820941895E-2</v>
      </c>
      <c r="AH2032" s="43" t="e">
        <f>_xll.qlIndexFixing($X$6,$AB2032,TRUE,trigger)</f>
        <v>#NUM!</v>
      </c>
      <c r="AI2032" s="45" t="e">
        <f t="shared" si="77"/>
        <v>#NUM!</v>
      </c>
    </row>
    <row r="2033" spans="27:35" x14ac:dyDescent="0.2">
      <c r="AA2033" s="114" t="s">
        <v>87</v>
      </c>
      <c r="AB2033" s="40">
        <f>_xll.qlInterestRateIndexFixingDate($X$21,AC2033)</f>
        <v>53643</v>
      </c>
      <c r="AC2033" s="40">
        <f>_xll.qlCalendarAdvance(calendar,$AC2032,AA2033,,,trigger)</f>
        <v>53645</v>
      </c>
      <c r="AD2033" s="40">
        <f>_xll.qlInterestRateIndexMaturity($X$21,AC2033,)</f>
        <v>53826</v>
      </c>
      <c r="AE2033" s="43" t="e">
        <f>_xll.qlTenorBasisValue(TenorBasis6M,AC2033,_xll.ohTrigger(trigger,$X$36))</f>
        <v>#NUM!</v>
      </c>
      <c r="AF2033" s="82">
        <f t="shared" si="76"/>
        <v>1.5519496151945197E-2</v>
      </c>
      <c r="AG2033" s="82">
        <f>_xll.qlIndexFixing($X$21,$AB2033,TRUE,_xll.ohTrigger(trigger))</f>
        <v>1.5519496151945197E-2</v>
      </c>
      <c r="AH2033" s="43" t="e">
        <f>_xll.qlIndexFixing($X$6,$AB2033,TRUE,trigger)</f>
        <v>#NUM!</v>
      </c>
      <c r="AI2033" s="45" t="e">
        <f t="shared" si="77"/>
        <v>#NUM!</v>
      </c>
    </row>
    <row r="2034" spans="27:35" x14ac:dyDescent="0.2">
      <c r="AA2034" s="114" t="s">
        <v>87</v>
      </c>
      <c r="AB2034" s="40">
        <f>_xll.qlInterestRateIndexFixingDate($X$21,AC2034)</f>
        <v>53650</v>
      </c>
      <c r="AC2034" s="40">
        <f>_xll.qlCalendarAdvance(calendar,$AC2033,AA2034,,,trigger)</f>
        <v>53652</v>
      </c>
      <c r="AD2034" s="40">
        <f>_xll.qlInterestRateIndexMaturity($X$21,AC2034,)</f>
        <v>53833</v>
      </c>
      <c r="AE2034" s="43" t="e">
        <f>_xll.qlTenorBasisValue(TenorBasis6M,AC2034,_xll.ohTrigger(trigger,$X$36))</f>
        <v>#NUM!</v>
      </c>
      <c r="AF2034" s="82">
        <f t="shared" si="76"/>
        <v>1.55212136137732E-2</v>
      </c>
      <c r="AG2034" s="82">
        <f>_xll.qlIndexFixing($X$21,$AB2034,TRUE,_xll.ohTrigger(trigger))</f>
        <v>1.55212136137732E-2</v>
      </c>
      <c r="AH2034" s="43" t="e">
        <f>_xll.qlIndexFixing($X$6,$AB2034,TRUE,trigger)</f>
        <v>#NUM!</v>
      </c>
      <c r="AI2034" s="45" t="e">
        <f t="shared" si="77"/>
        <v>#NUM!</v>
      </c>
    </row>
    <row r="2035" spans="27:35" x14ac:dyDescent="0.2">
      <c r="AA2035" s="114" t="s">
        <v>87</v>
      </c>
      <c r="AB2035" s="40">
        <f>_xll.qlInterestRateIndexFixingDate($X$21,AC2035)</f>
        <v>53657</v>
      </c>
      <c r="AC2035" s="40">
        <f>_xll.qlCalendarAdvance(calendar,$AC2034,AA2035,,,trigger)</f>
        <v>53659</v>
      </c>
      <c r="AD2035" s="40">
        <f>_xll.qlInterestRateIndexMaturity($X$21,AC2035,)</f>
        <v>53840</v>
      </c>
      <c r="AE2035" s="43" t="e">
        <f>_xll.qlTenorBasisValue(TenorBasis6M,AC2035,_xll.ohTrigger(trigger,$X$36))</f>
        <v>#NUM!</v>
      </c>
      <c r="AF2035" s="82">
        <f t="shared" si="76"/>
        <v>1.5522910594850406E-2</v>
      </c>
      <c r="AG2035" s="82">
        <f>_xll.qlIndexFixing($X$21,$AB2035,TRUE,_xll.ohTrigger(trigger))</f>
        <v>1.5522910594850406E-2</v>
      </c>
      <c r="AH2035" s="43" t="e">
        <f>_xll.qlIndexFixing($X$6,$AB2035,TRUE,trigger)</f>
        <v>#NUM!</v>
      </c>
      <c r="AI2035" s="45" t="e">
        <f t="shared" si="77"/>
        <v>#NUM!</v>
      </c>
    </row>
    <row r="2036" spans="27:35" x14ac:dyDescent="0.2">
      <c r="AA2036" s="114" t="s">
        <v>87</v>
      </c>
      <c r="AB2036" s="40">
        <f>_xll.qlInterestRateIndexFixingDate($X$21,AC2036)</f>
        <v>53664</v>
      </c>
      <c r="AC2036" s="40">
        <f>_xll.qlCalendarAdvance(calendar,$AC2035,AA2036,,,trigger)</f>
        <v>53666</v>
      </c>
      <c r="AD2036" s="40">
        <f>_xll.qlInterestRateIndexMaturity($X$21,AC2036,)</f>
        <v>53848</v>
      </c>
      <c r="AE2036" s="43" t="e">
        <f>_xll.qlTenorBasisValue(TenorBasis6M,AC2036,_xll.ohTrigger(trigger,$X$36))</f>
        <v>#NUM!</v>
      </c>
      <c r="AF2036" s="82">
        <f t="shared" si="76"/>
        <v>1.5525033621196298E-2</v>
      </c>
      <c r="AG2036" s="82">
        <f>_xll.qlIndexFixing($X$21,$AB2036,TRUE,_xll.ohTrigger(trigger))</f>
        <v>1.5525033621196298E-2</v>
      </c>
      <c r="AH2036" s="43" t="e">
        <f>_xll.qlIndexFixing($X$6,$AB2036,TRUE,trigger)</f>
        <v>#NUM!</v>
      </c>
      <c r="AI2036" s="45" t="e">
        <f t="shared" si="77"/>
        <v>#NUM!</v>
      </c>
    </row>
    <row r="2037" spans="27:35" x14ac:dyDescent="0.2">
      <c r="AA2037" s="114" t="s">
        <v>87</v>
      </c>
      <c r="AB2037" s="40">
        <f>_xll.qlInterestRateIndexFixingDate($X$21,AC2037)</f>
        <v>53671</v>
      </c>
      <c r="AC2037" s="40">
        <f>_xll.qlCalendarAdvance(calendar,$AC2036,AA2037,,,trigger)</f>
        <v>53673</v>
      </c>
      <c r="AD2037" s="40">
        <f>_xll.qlInterestRateIndexMaturity($X$21,AC2037,)</f>
        <v>53855</v>
      </c>
      <c r="AE2037" s="43" t="e">
        <f>_xll.qlTenorBasisValue(TenorBasis6M,AC2037,_xll.ohTrigger(trigger,$X$36))</f>
        <v>#NUM!</v>
      </c>
      <c r="AF2037" s="82">
        <f t="shared" si="76"/>
        <v>1.5526688248769275E-2</v>
      </c>
      <c r="AG2037" s="82">
        <f>_xll.qlIndexFixing($X$21,$AB2037,TRUE,_xll.ohTrigger(trigger))</f>
        <v>1.5526688248769275E-2</v>
      </c>
      <c r="AH2037" s="43" t="e">
        <f>_xll.qlIndexFixing($X$6,$AB2037,TRUE,trigger)</f>
        <v>#NUM!</v>
      </c>
      <c r="AI2037" s="45" t="e">
        <f t="shared" si="77"/>
        <v>#NUM!</v>
      </c>
    </row>
    <row r="2038" spans="27:35" x14ac:dyDescent="0.2">
      <c r="AA2038" s="114" t="s">
        <v>87</v>
      </c>
      <c r="AB2038" s="40">
        <f>_xll.qlInterestRateIndexFixingDate($X$21,AC2038)</f>
        <v>53678</v>
      </c>
      <c r="AC2038" s="40">
        <f>_xll.qlCalendarAdvance(calendar,$AC2037,AA2038,,,trigger)</f>
        <v>53680</v>
      </c>
      <c r="AD2038" s="40">
        <f>_xll.qlInterestRateIndexMaturity($X$21,AC2038,)</f>
        <v>53862</v>
      </c>
      <c r="AE2038" s="43" t="e">
        <f>_xll.qlTenorBasisValue(TenorBasis6M,AC2038,_xll.ohTrigger(trigger,$X$36))</f>
        <v>#NUM!</v>
      </c>
      <c r="AF2038" s="82">
        <f t="shared" si="76"/>
        <v>1.5528322394560708E-2</v>
      </c>
      <c r="AG2038" s="82">
        <f>_xll.qlIndexFixing($X$21,$AB2038,TRUE,_xll.ohTrigger(trigger))</f>
        <v>1.5528322394560708E-2</v>
      </c>
      <c r="AH2038" s="43" t="e">
        <f>_xll.qlIndexFixing($X$6,$AB2038,TRUE,trigger)</f>
        <v>#NUM!</v>
      </c>
      <c r="AI2038" s="45" t="e">
        <f t="shared" si="77"/>
        <v>#NUM!</v>
      </c>
    </row>
    <row r="2039" spans="27:35" x14ac:dyDescent="0.2">
      <c r="AA2039" s="114" t="s">
        <v>87</v>
      </c>
      <c r="AB2039" s="40">
        <f>_xll.qlInterestRateIndexFixingDate($X$21,AC2039)</f>
        <v>53682</v>
      </c>
      <c r="AC2039" s="40">
        <f>_xll.qlCalendarAdvance(calendar,$AC2038,AA2039,,,trigger)</f>
        <v>53688</v>
      </c>
      <c r="AD2039" s="40">
        <f>_xll.qlInterestRateIndexMaturity($X$21,AC2039,)</f>
        <v>53870</v>
      </c>
      <c r="AE2039" s="43" t="e">
        <f>_xll.qlTenorBasisValue(TenorBasis6M,AC2039,_xll.ohTrigger(trigger,$X$36))</f>
        <v>#NUM!</v>
      </c>
      <c r="AF2039" s="82">
        <f t="shared" si="76"/>
        <v>1.5530164909953712E-2</v>
      </c>
      <c r="AG2039" s="82">
        <f>_xll.qlIndexFixing($X$21,$AB2039,TRUE,_xll.ohTrigger(trigger))</f>
        <v>1.5530164909953712E-2</v>
      </c>
      <c r="AH2039" s="43" t="e">
        <f>_xll.qlIndexFixing($X$6,$AB2039,TRUE,trigger)</f>
        <v>#NUM!</v>
      </c>
      <c r="AI2039" s="45" t="e">
        <f t="shared" si="77"/>
        <v>#NUM!</v>
      </c>
    </row>
    <row r="2040" spans="27:35" x14ac:dyDescent="0.2">
      <c r="AA2040" s="114" t="s">
        <v>87</v>
      </c>
      <c r="AB2040" s="40">
        <f>_xll.qlInterestRateIndexFixingDate($X$21,AC2040)</f>
        <v>53692</v>
      </c>
      <c r="AC2040" s="40">
        <f>_xll.qlCalendarAdvance(calendar,$AC2039,AA2040,,,trigger)</f>
        <v>53695</v>
      </c>
      <c r="AD2040" s="40">
        <f>_xll.qlInterestRateIndexMaturity($X$21,AC2040,)</f>
        <v>53876</v>
      </c>
      <c r="AE2040" s="43" t="e">
        <f>_xll.qlTenorBasisValue(TenorBasis6M,AC2040,_xll.ohTrigger(trigger,$X$36))</f>
        <v>#NUM!</v>
      </c>
      <c r="AF2040" s="82">
        <f t="shared" si="76"/>
        <v>1.5531314411893326E-2</v>
      </c>
      <c r="AG2040" s="82">
        <f>_xll.qlIndexFixing($X$21,$AB2040,TRUE,_xll.ohTrigger(trigger))</f>
        <v>1.5531314411893326E-2</v>
      </c>
      <c r="AH2040" s="43" t="e">
        <f>_xll.qlIndexFixing($X$6,$AB2040,TRUE,trigger)</f>
        <v>#NUM!</v>
      </c>
      <c r="AI2040" s="45" t="e">
        <f t="shared" si="77"/>
        <v>#NUM!</v>
      </c>
    </row>
    <row r="2041" spans="27:35" x14ac:dyDescent="0.2">
      <c r="AA2041" s="114" t="s">
        <v>87</v>
      </c>
      <c r="AB2041" s="40">
        <f>_xll.qlInterestRateIndexFixingDate($X$21,AC2041)</f>
        <v>53700</v>
      </c>
      <c r="AC2041" s="40">
        <f>_xll.qlCalendarAdvance(calendar,$AC2040,AA2041,,,trigger)</f>
        <v>53702</v>
      </c>
      <c r="AD2041" s="40">
        <f>_xll.qlInterestRateIndexMaturity($X$21,AC2041,)</f>
        <v>53883</v>
      </c>
      <c r="AE2041" s="43" t="e">
        <f>_xll.qlTenorBasisValue(TenorBasis6M,AC2041,_xll.ohTrigger(trigger,$X$36))</f>
        <v>#NUM!</v>
      </c>
      <c r="AF2041" s="82">
        <f t="shared" si="76"/>
        <v>1.5532885581523085E-2</v>
      </c>
      <c r="AG2041" s="82">
        <f>_xll.qlIndexFixing($X$21,$AB2041,TRUE,_xll.ohTrigger(trigger))</f>
        <v>1.5532885581523085E-2</v>
      </c>
      <c r="AH2041" s="43" t="e">
        <f>_xll.qlIndexFixing($X$6,$AB2041,TRUE,trigger)</f>
        <v>#NUM!</v>
      </c>
      <c r="AI2041" s="45" t="e">
        <f t="shared" si="77"/>
        <v>#NUM!</v>
      </c>
    </row>
    <row r="2042" spans="27:35" x14ac:dyDescent="0.2">
      <c r="AA2042" s="114" t="s">
        <v>87</v>
      </c>
      <c r="AB2042" s="40">
        <f>_xll.qlInterestRateIndexFixingDate($X$21,AC2042)</f>
        <v>53707</v>
      </c>
      <c r="AC2042" s="40">
        <f>_xll.qlCalendarAdvance(calendar,$AC2041,AA2042,,,trigger)</f>
        <v>53709</v>
      </c>
      <c r="AD2042" s="40">
        <f>_xll.qlInterestRateIndexMaturity($X$21,AC2042,)</f>
        <v>53890</v>
      </c>
      <c r="AE2042" s="43" t="e">
        <f>_xll.qlTenorBasisValue(TenorBasis6M,AC2042,_xll.ohTrigger(trigger,$X$36))</f>
        <v>#NUM!</v>
      </c>
      <c r="AF2042" s="82">
        <f t="shared" si="76"/>
        <v>1.5534436270043438E-2</v>
      </c>
      <c r="AG2042" s="82">
        <f>_xll.qlIndexFixing($X$21,$AB2042,TRUE,_xll.ohTrigger(trigger))</f>
        <v>1.5534436270043438E-2</v>
      </c>
      <c r="AH2042" s="43" t="e">
        <f>_xll.qlIndexFixing($X$6,$AB2042,TRUE,trigger)</f>
        <v>#NUM!</v>
      </c>
      <c r="AI2042" s="45" t="e">
        <f t="shared" si="77"/>
        <v>#NUM!</v>
      </c>
    </row>
    <row r="2043" spans="27:35" x14ac:dyDescent="0.2">
      <c r="AA2043" s="114" t="s">
        <v>87</v>
      </c>
      <c r="AB2043" s="40">
        <f>_xll.qlInterestRateIndexFixingDate($X$21,AC2043)</f>
        <v>53714</v>
      </c>
      <c r="AC2043" s="40">
        <f>_xll.qlCalendarAdvance(calendar,$AC2042,AA2043,,,trigger)</f>
        <v>53716</v>
      </c>
      <c r="AD2043" s="40">
        <f>_xll.qlInterestRateIndexMaturity($X$21,AC2043,)</f>
        <v>53897</v>
      </c>
      <c r="AE2043" s="43" t="e">
        <f>_xll.qlTenorBasisValue(TenorBasis6M,AC2043,_xll.ohTrigger(trigger,$X$36))</f>
        <v>#NUM!</v>
      </c>
      <c r="AF2043" s="82">
        <f t="shared" si="76"/>
        <v>1.5535966477407131E-2</v>
      </c>
      <c r="AG2043" s="82">
        <f>_xll.qlIndexFixing($X$21,$AB2043,TRUE,_xll.ohTrigger(trigger))</f>
        <v>1.5535966477407131E-2</v>
      </c>
      <c r="AH2043" s="43" t="e">
        <f>_xll.qlIndexFixing($X$6,$AB2043,TRUE,trigger)</f>
        <v>#NUM!</v>
      </c>
      <c r="AI2043" s="45" t="e">
        <f t="shared" si="77"/>
        <v>#NUM!</v>
      </c>
    </row>
    <row r="2044" spans="27:35" x14ac:dyDescent="0.2">
      <c r="AA2044" s="114" t="s">
        <v>87</v>
      </c>
      <c r="AB2044" s="40">
        <f>_xll.qlInterestRateIndexFixingDate($X$21,AC2044)</f>
        <v>53721</v>
      </c>
      <c r="AC2044" s="40">
        <f>_xll.qlCalendarAdvance(calendar,$AC2043,AA2044,,,trigger)</f>
        <v>53723</v>
      </c>
      <c r="AD2044" s="40">
        <f>_xll.qlInterestRateIndexMaturity($X$21,AC2044,)</f>
        <v>53904</v>
      </c>
      <c r="AE2044" s="43" t="e">
        <f>_xll.qlTenorBasisValue(TenorBasis6M,AC2044,_xll.ohTrigger(trigger,$X$36))</f>
        <v>#NUM!</v>
      </c>
      <c r="AF2044" s="82">
        <f t="shared" si="76"/>
        <v>1.5537476203567793E-2</v>
      </c>
      <c r="AG2044" s="82">
        <f>_xll.qlIndexFixing($X$21,$AB2044,TRUE,_xll.ohTrigger(trigger))</f>
        <v>1.5537476203567793E-2</v>
      </c>
      <c r="AH2044" s="43" t="e">
        <f>_xll.qlIndexFixing($X$6,$AB2044,TRUE,trigger)</f>
        <v>#NUM!</v>
      </c>
      <c r="AI2044" s="45" t="e">
        <f t="shared" si="77"/>
        <v>#NUM!</v>
      </c>
    </row>
    <row r="2045" spans="27:35" x14ac:dyDescent="0.2">
      <c r="AA2045" s="114" t="s">
        <v>87</v>
      </c>
      <c r="AB2045" s="40">
        <f>_xll.qlInterestRateIndexFixingDate($X$21,AC2045)</f>
        <v>53728</v>
      </c>
      <c r="AC2045" s="40">
        <f>_xll.qlCalendarAdvance(calendar,$AC2044,AA2045,,,trigger)</f>
        <v>53730</v>
      </c>
      <c r="AD2045" s="40">
        <f>_xll.qlInterestRateIndexMaturity($X$21,AC2045,)</f>
        <v>53911</v>
      </c>
      <c r="AE2045" s="43" t="e">
        <f>_xll.qlTenorBasisValue(TenorBasis6M,AC2045,_xll.ohTrigger(trigger,$X$36))</f>
        <v>#NUM!</v>
      </c>
      <c r="AF2045" s="82">
        <f t="shared" si="76"/>
        <v>1.5538965448478166E-2</v>
      </c>
      <c r="AG2045" s="82">
        <f>_xll.qlIndexFixing($X$21,$AB2045,TRUE,_xll.ohTrigger(trigger))</f>
        <v>1.5538965448478166E-2</v>
      </c>
      <c r="AH2045" s="43" t="e">
        <f>_xll.qlIndexFixing($X$6,$AB2045,TRUE,trigger)</f>
        <v>#NUM!</v>
      </c>
      <c r="AI2045" s="45" t="e">
        <f t="shared" si="77"/>
        <v>#NUM!</v>
      </c>
    </row>
    <row r="2046" spans="27:35" x14ac:dyDescent="0.2">
      <c r="AA2046" s="114" t="s">
        <v>87</v>
      </c>
      <c r="AB2046" s="40">
        <f>_xll.qlInterestRateIndexFixingDate($X$21,AC2046)</f>
        <v>53735</v>
      </c>
      <c r="AC2046" s="40">
        <f>_xll.qlCalendarAdvance(calendar,$AC2045,AA2046,,,trigger)</f>
        <v>53737</v>
      </c>
      <c r="AD2046" s="40">
        <f>_xll.qlInterestRateIndexMaturity($X$21,AC2046,)</f>
        <v>53918</v>
      </c>
      <c r="AE2046" s="43" t="e">
        <f>_xll.qlTenorBasisValue(TenorBasis6M,AC2046,_xll.ohTrigger(trigger,$X$36))</f>
        <v>#NUM!</v>
      </c>
      <c r="AF2046" s="82">
        <f t="shared" si="76"/>
        <v>1.5540434212093206E-2</v>
      </c>
      <c r="AG2046" s="82">
        <f>_xll.qlIndexFixing($X$21,$AB2046,TRUE,_xll.ohTrigger(trigger))</f>
        <v>1.5540434212093206E-2</v>
      </c>
      <c r="AH2046" s="43" t="e">
        <f>_xll.qlIndexFixing($X$6,$AB2046,TRUE,trigger)</f>
        <v>#NUM!</v>
      </c>
      <c r="AI2046" s="45" t="e">
        <f t="shared" si="77"/>
        <v>#NUM!</v>
      </c>
    </row>
    <row r="2047" spans="27:35" x14ac:dyDescent="0.2">
      <c r="AA2047" s="114" t="s">
        <v>87</v>
      </c>
      <c r="AB2047" s="40">
        <f>_xll.qlInterestRateIndexFixingDate($X$21,AC2047)</f>
        <v>53742</v>
      </c>
      <c r="AC2047" s="40">
        <f>_xll.qlCalendarAdvance(calendar,$AC2046,AA2047,,,trigger)</f>
        <v>53744</v>
      </c>
      <c r="AD2047" s="40">
        <f>_xll.qlInterestRateIndexMaturity($X$21,AC2047,)</f>
        <v>53925</v>
      </c>
      <c r="AE2047" s="43" t="e">
        <f>_xll.qlTenorBasisValue(TenorBasis6M,AC2047,_xll.ohTrigger(trigger,$X$36))</f>
        <v>#NUM!</v>
      </c>
      <c r="AF2047" s="82">
        <f t="shared" si="76"/>
        <v>1.5541882494366985E-2</v>
      </c>
      <c r="AG2047" s="82">
        <f>_xll.qlIndexFixing($X$21,$AB2047,TRUE,_xll.ohTrigger(trigger))</f>
        <v>1.5541882494366985E-2</v>
      </c>
      <c r="AH2047" s="43" t="e">
        <f>_xll.qlIndexFixing($X$6,$AB2047,TRUE,trigger)</f>
        <v>#NUM!</v>
      </c>
      <c r="AI2047" s="45" t="e">
        <f t="shared" si="77"/>
        <v>#NUM!</v>
      </c>
    </row>
    <row r="2048" spans="27:35" x14ac:dyDescent="0.2">
      <c r="AA2048" s="114" t="s">
        <v>87</v>
      </c>
      <c r="AB2048" s="40">
        <f>_xll.qlInterestRateIndexFixingDate($X$21,AC2048)</f>
        <v>53749</v>
      </c>
      <c r="AC2048" s="40">
        <f>_xll.qlCalendarAdvance(calendar,$AC2047,AA2048,,,trigger)</f>
        <v>53751</v>
      </c>
      <c r="AD2048" s="40">
        <f>_xll.qlInterestRateIndexMaturity($X$21,AC2048,)</f>
        <v>53934</v>
      </c>
      <c r="AE2048" s="43" t="e">
        <f>_xll.qlTenorBasisValue(TenorBasis6M,AC2048,_xll.ohTrigger(trigger,$X$36))</f>
        <v>#NUM!</v>
      </c>
      <c r="AF2048" s="82">
        <f t="shared" si="76"/>
        <v>1.5544169305226209E-2</v>
      </c>
      <c r="AG2048" s="82">
        <f>_xll.qlIndexFixing($X$21,$AB2048,TRUE,_xll.ohTrigger(trigger))</f>
        <v>1.5544169305226209E-2</v>
      </c>
      <c r="AH2048" s="43" t="e">
        <f>_xll.qlIndexFixing($X$6,$AB2048,TRUE,trigger)</f>
        <v>#NUM!</v>
      </c>
      <c r="AI2048" s="45" t="e">
        <f t="shared" si="77"/>
        <v>#NUM!</v>
      </c>
    </row>
    <row r="2049" spans="27:35" x14ac:dyDescent="0.2">
      <c r="AA2049" s="114" t="s">
        <v>87</v>
      </c>
      <c r="AB2049" s="40">
        <f>_xll.qlInterestRateIndexFixingDate($X$21,AC2049)</f>
        <v>53756</v>
      </c>
      <c r="AC2049" s="40">
        <f>_xll.qlCalendarAdvance(calendar,$AC2048,AA2049,,,trigger)</f>
        <v>53758</v>
      </c>
      <c r="AD2049" s="40">
        <f>_xll.qlInterestRateIndexMaturity($X$21,AC2049,)</f>
        <v>53944</v>
      </c>
      <c r="AE2049" s="43" t="e">
        <f>_xll.qlTenorBasisValue(TenorBasis6M,AC2049,_xll.ohTrigger(trigger,$X$36))</f>
        <v>#NUM!</v>
      </c>
      <c r="AF2049" s="82">
        <f t="shared" si="76"/>
        <v>1.5546857213906067E-2</v>
      </c>
      <c r="AG2049" s="82">
        <f>_xll.qlIndexFixing($X$21,$AB2049,TRUE,_xll.ohTrigger(trigger))</f>
        <v>1.5546857213906067E-2</v>
      </c>
      <c r="AH2049" s="43" t="e">
        <f>_xll.qlIndexFixing($X$6,$AB2049,TRUE,trigger)</f>
        <v>#NUM!</v>
      </c>
      <c r="AI2049" s="45" t="e">
        <f t="shared" si="77"/>
        <v>#NUM!</v>
      </c>
    </row>
    <row r="2050" spans="27:35" x14ac:dyDescent="0.2">
      <c r="AA2050" s="114" t="s">
        <v>87</v>
      </c>
      <c r="AB2050" s="40">
        <f>_xll.qlInterestRateIndexFixingDate($X$21,AC2050)</f>
        <v>53763</v>
      </c>
      <c r="AC2050" s="40">
        <f>_xll.qlCalendarAdvance(calendar,$AC2049,AA2050,,,trigger)</f>
        <v>53765</v>
      </c>
      <c r="AD2050" s="40">
        <f>_xll.qlInterestRateIndexMaturity($X$21,AC2050,)</f>
        <v>53951</v>
      </c>
      <c r="AE2050" s="43" t="e">
        <f>_xll.qlTenorBasisValue(TenorBasis6M,AC2050,_xll.ohTrigger(trigger,$X$36))</f>
        <v>#NUM!</v>
      </c>
      <c r="AF2050" s="82">
        <f t="shared" si="76"/>
        <v>1.5548237033784638E-2</v>
      </c>
      <c r="AG2050" s="82">
        <f>_xll.qlIndexFixing($X$21,$AB2050,TRUE,_xll.ohTrigger(trigger))</f>
        <v>1.5548237033784638E-2</v>
      </c>
      <c r="AH2050" s="43" t="e">
        <f>_xll.qlIndexFixing($X$6,$AB2050,TRUE,trigger)</f>
        <v>#NUM!</v>
      </c>
      <c r="AI2050" s="45" t="e">
        <f t="shared" si="77"/>
        <v>#NUM!</v>
      </c>
    </row>
    <row r="2051" spans="27:35" x14ac:dyDescent="0.2">
      <c r="AA2051" s="114" t="s">
        <v>87</v>
      </c>
      <c r="AB2051" s="40">
        <f>_xll.qlInterestRateIndexFixingDate($X$21,AC2051)</f>
        <v>53770</v>
      </c>
      <c r="AC2051" s="40">
        <f>_xll.qlCalendarAdvance(calendar,$AC2050,AA2051,,,trigger)</f>
        <v>53772</v>
      </c>
      <c r="AD2051" s="40">
        <f>_xll.qlInterestRateIndexMaturity($X$21,AC2051,)</f>
        <v>53958</v>
      </c>
      <c r="AE2051" s="43" t="e">
        <f>_xll.qlTenorBasisValue(TenorBasis6M,AC2051,_xll.ohTrigger(trigger,$X$36))</f>
        <v>#NUM!</v>
      </c>
      <c r="AF2051" s="82">
        <f t="shared" si="76"/>
        <v>1.5549596367754754E-2</v>
      </c>
      <c r="AG2051" s="82">
        <f>_xll.qlIndexFixing($X$21,$AB2051,TRUE,_xll.ohTrigger(trigger))</f>
        <v>1.5549596367754754E-2</v>
      </c>
      <c r="AH2051" s="43" t="e">
        <f>_xll.qlIndexFixing($X$6,$AB2051,TRUE,trigger)</f>
        <v>#NUM!</v>
      </c>
      <c r="AI2051" s="45" t="e">
        <f t="shared" si="77"/>
        <v>#NUM!</v>
      </c>
    </row>
    <row r="2052" spans="27:35" x14ac:dyDescent="0.2">
      <c r="AA2052" s="114" t="s">
        <v>87</v>
      </c>
      <c r="AB2052" s="40">
        <f>_xll.qlInterestRateIndexFixingDate($X$21,AC2052)</f>
        <v>53777</v>
      </c>
      <c r="AC2052" s="40">
        <f>_xll.qlCalendarAdvance(calendar,$AC2051,AA2052,,,trigger)</f>
        <v>53779</v>
      </c>
      <c r="AD2052" s="40">
        <f>_xll.qlInterestRateIndexMaturity($X$21,AC2052,)</f>
        <v>53965</v>
      </c>
      <c r="AE2052" s="43" t="e">
        <f>_xll.qlTenorBasisValue(TenorBasis6M,AC2052,_xll.ohTrigger(trigger,$X$36))</f>
        <v>#NUM!</v>
      </c>
      <c r="AF2052" s="82">
        <f t="shared" ref="AF2052:AF2115" si="78">AG2052</f>
        <v>1.5550935215772582E-2</v>
      </c>
      <c r="AG2052" s="82">
        <f>_xll.qlIndexFixing($X$21,$AB2052,TRUE,_xll.ohTrigger(trigger))</f>
        <v>1.5550935215772582E-2</v>
      </c>
      <c r="AH2052" s="43" t="e">
        <f>_xll.qlIndexFixing($X$6,$AB2052,TRUE,trigger)</f>
        <v>#NUM!</v>
      </c>
      <c r="AI2052" s="45" t="e">
        <f t="shared" si="77"/>
        <v>#NUM!</v>
      </c>
    </row>
    <row r="2053" spans="27:35" x14ac:dyDescent="0.2">
      <c r="AA2053" s="114" t="s">
        <v>87</v>
      </c>
      <c r="AB2053" s="40">
        <f>_xll.qlInterestRateIndexFixingDate($X$21,AC2053)</f>
        <v>53784</v>
      </c>
      <c r="AC2053" s="40">
        <f>_xll.qlCalendarAdvance(calendar,$AC2052,AA2053,,,trigger)</f>
        <v>53786</v>
      </c>
      <c r="AD2053" s="40">
        <f>_xll.qlInterestRateIndexMaturity($X$21,AC2053,)</f>
        <v>53969</v>
      </c>
      <c r="AE2053" s="43" t="e">
        <f>_xll.qlTenorBasisValue(TenorBasis6M,AC2053,_xll.ohTrigger(trigger,$X$36))</f>
        <v>#NUM!</v>
      </c>
      <c r="AF2053" s="82">
        <f t="shared" si="78"/>
        <v>1.5550987044222517E-2</v>
      </c>
      <c r="AG2053" s="82">
        <f>_xll.qlIndexFixing($X$21,$AB2053,TRUE,_xll.ohTrigger(trigger))</f>
        <v>1.5550987044222517E-2</v>
      </c>
      <c r="AH2053" s="43" t="e">
        <f>_xll.qlIndexFixing($X$6,$AB2053,TRUE,trigger)</f>
        <v>#NUM!</v>
      </c>
      <c r="AI2053" s="45" t="e">
        <f t="shared" si="77"/>
        <v>#NUM!</v>
      </c>
    </row>
    <row r="2054" spans="27:35" x14ac:dyDescent="0.2">
      <c r="AA2054" s="114" t="s">
        <v>87</v>
      </c>
      <c r="AB2054" s="40">
        <f>_xll.qlInterestRateIndexFixingDate($X$21,AC2054)</f>
        <v>53791</v>
      </c>
      <c r="AC2054" s="40">
        <f>_xll.qlCalendarAdvance(calendar,$AC2053,AA2054,,,trigger)</f>
        <v>53793</v>
      </c>
      <c r="AD2054" s="40">
        <f>_xll.qlInterestRateIndexMaturity($X$21,AC2054,)</f>
        <v>53976</v>
      </c>
      <c r="AE2054" s="43" t="e">
        <f>_xll.qlTenorBasisValue(TenorBasis6M,AC2054,_xll.ohTrigger(trigger,$X$36))</f>
        <v>#NUM!</v>
      </c>
      <c r="AF2054" s="82">
        <f t="shared" si="78"/>
        <v>1.5552289141997256E-2</v>
      </c>
      <c r="AG2054" s="82">
        <f>_xll.qlIndexFixing($X$21,$AB2054,TRUE,_xll.ohTrigger(trigger))</f>
        <v>1.5552289141997256E-2</v>
      </c>
      <c r="AH2054" s="43" t="e">
        <f>_xll.qlIndexFixing($X$6,$AB2054,TRUE,trigger)</f>
        <v>#NUM!</v>
      </c>
      <c r="AI2054" s="45" t="e">
        <f t="shared" si="77"/>
        <v>#NUM!</v>
      </c>
    </row>
    <row r="2055" spans="27:35" x14ac:dyDescent="0.2">
      <c r="AA2055" s="114" t="s">
        <v>87</v>
      </c>
      <c r="AB2055" s="40">
        <f>_xll.qlInterestRateIndexFixingDate($X$21,AC2055)</f>
        <v>53798</v>
      </c>
      <c r="AC2055" s="40">
        <f>_xll.qlCalendarAdvance(calendar,$AC2054,AA2055,,,trigger)</f>
        <v>53800</v>
      </c>
      <c r="AD2055" s="40">
        <f>_xll.qlInterestRateIndexMaturity($X$21,AC2055,)</f>
        <v>53983</v>
      </c>
      <c r="AE2055" s="43" t="e">
        <f>_xll.qlTenorBasisValue(TenorBasis6M,AC2055,_xll.ohTrigger(trigger,$X$36))</f>
        <v>#NUM!</v>
      </c>
      <c r="AF2055" s="82">
        <f t="shared" si="78"/>
        <v>1.5553570756334099E-2</v>
      </c>
      <c r="AG2055" s="82">
        <f>_xll.qlIndexFixing($X$21,$AB2055,TRUE,_xll.ohTrigger(trigger))</f>
        <v>1.5553570756334099E-2</v>
      </c>
      <c r="AH2055" s="43" t="e">
        <f>_xll.qlIndexFixing($X$6,$AB2055,TRUE,trigger)</f>
        <v>#NUM!</v>
      </c>
      <c r="AI2055" s="45" t="e">
        <f t="shared" si="77"/>
        <v>#NUM!</v>
      </c>
    </row>
    <row r="2056" spans="27:35" x14ac:dyDescent="0.2">
      <c r="AA2056" s="114" t="s">
        <v>87</v>
      </c>
      <c r="AB2056" s="40">
        <f>_xll.qlInterestRateIndexFixingDate($X$21,AC2056)</f>
        <v>53805</v>
      </c>
      <c r="AC2056" s="40">
        <f>_xll.qlCalendarAdvance(calendar,$AC2055,AA2056,,,trigger)</f>
        <v>53807</v>
      </c>
      <c r="AD2056" s="40">
        <f>_xll.qlInterestRateIndexMaturity($X$21,AC2056,)</f>
        <v>53990</v>
      </c>
      <c r="AE2056" s="43" t="e">
        <f>_xll.qlTenorBasisValue(TenorBasis6M,AC2056,_xll.ohTrigger(trigger,$X$36))</f>
        <v>#NUM!</v>
      </c>
      <c r="AF2056" s="82">
        <f t="shared" si="78"/>
        <v>1.5554831887195041E-2</v>
      </c>
      <c r="AG2056" s="82">
        <f>_xll.qlIndexFixing($X$21,$AB2056,TRUE,_xll.ohTrigger(trigger))</f>
        <v>1.5554831887195041E-2</v>
      </c>
      <c r="AH2056" s="43" t="e">
        <f>_xll.qlIndexFixing($X$6,$AB2056,TRUE,trigger)</f>
        <v>#NUM!</v>
      </c>
      <c r="AI2056" s="45" t="e">
        <f t="shared" si="77"/>
        <v>#NUM!</v>
      </c>
    </row>
    <row r="2057" spans="27:35" x14ac:dyDescent="0.2">
      <c r="AA2057" s="114" t="s">
        <v>87</v>
      </c>
      <c r="AB2057" s="40">
        <f>_xll.qlInterestRateIndexFixingDate($X$21,AC2057)</f>
        <v>53811</v>
      </c>
      <c r="AC2057" s="40">
        <f>_xll.qlCalendarAdvance(calendar,$AC2056,AA2057,,,trigger)</f>
        <v>53814</v>
      </c>
      <c r="AD2057" s="40">
        <f>_xll.qlInterestRateIndexMaturity($X$21,AC2057,)</f>
        <v>54000</v>
      </c>
      <c r="AE2057" s="43" t="e">
        <f>_xll.qlTenorBasisValue(TenorBasis6M,AC2057,_xll.ohTrigger(trigger,$X$36))</f>
        <v>#NUM!</v>
      </c>
      <c r="AF2057" s="82">
        <f t="shared" si="78"/>
        <v>1.5557322165133803E-2</v>
      </c>
      <c r="AG2057" s="82">
        <f>_xll.qlIndexFixing($X$21,$AB2057,TRUE,_xll.ohTrigger(trigger))</f>
        <v>1.5557322165133803E-2</v>
      </c>
      <c r="AH2057" s="43" t="e">
        <f>_xll.qlIndexFixing($X$6,$AB2057,TRUE,trigger)</f>
        <v>#NUM!</v>
      </c>
      <c r="AI2057" s="45" t="e">
        <f t="shared" si="77"/>
        <v>#NUM!</v>
      </c>
    </row>
    <row r="2058" spans="27:35" x14ac:dyDescent="0.2">
      <c r="AA2058" s="114" t="s">
        <v>87</v>
      </c>
      <c r="AB2058" s="40">
        <f>_xll.qlInterestRateIndexFixingDate($X$21,AC2058)</f>
        <v>53819</v>
      </c>
      <c r="AC2058" s="40">
        <f>_xll.qlCalendarAdvance(calendar,$AC2057,AA2058,,,trigger)</f>
        <v>53821</v>
      </c>
      <c r="AD2058" s="40">
        <f>_xll.qlInterestRateIndexMaturity($X$21,AC2058,)</f>
        <v>54007</v>
      </c>
      <c r="AE2058" s="43" t="e">
        <f>_xll.qlTenorBasisValue(TenorBasis6M,AC2058,_xll.ohTrigger(trigger,$X$36))</f>
        <v>#NUM!</v>
      </c>
      <c r="AF2058" s="82">
        <f t="shared" si="78"/>
        <v>1.5558538096578796E-2</v>
      </c>
      <c r="AG2058" s="82">
        <f>_xll.qlIndexFixing($X$21,$AB2058,TRUE,_xll.ohTrigger(trigger))</f>
        <v>1.5558538096578796E-2</v>
      </c>
      <c r="AH2058" s="43" t="e">
        <f>_xll.qlIndexFixing($X$6,$AB2058,TRUE,trigger)</f>
        <v>#NUM!</v>
      </c>
      <c r="AI2058" s="45" t="e">
        <f t="shared" si="77"/>
        <v>#NUM!</v>
      </c>
    </row>
    <row r="2059" spans="27:35" x14ac:dyDescent="0.2">
      <c r="AA2059" s="114" t="s">
        <v>87</v>
      </c>
      <c r="AB2059" s="40">
        <f>_xll.qlInterestRateIndexFixingDate($X$21,AC2059)</f>
        <v>53826</v>
      </c>
      <c r="AC2059" s="40">
        <f>_xll.qlCalendarAdvance(calendar,$AC2058,AA2059,,,trigger)</f>
        <v>53828</v>
      </c>
      <c r="AD2059" s="40">
        <f>_xll.qlInterestRateIndexMaturity($X$21,AC2059,)</f>
        <v>54014</v>
      </c>
      <c r="AE2059" s="43" t="e">
        <f>_xll.qlTenorBasisValue(TenorBasis6M,AC2059,_xll.ohTrigger(trigger,$X$36))</f>
        <v>#NUM!</v>
      </c>
      <c r="AF2059" s="82">
        <f t="shared" si="78"/>
        <v>1.5559733541790004E-2</v>
      </c>
      <c r="AG2059" s="82">
        <f>_xll.qlIndexFixing($X$21,$AB2059,TRUE,_xll.ohTrigger(trigger))</f>
        <v>1.5559733541790004E-2</v>
      </c>
      <c r="AH2059" s="43" t="e">
        <f>_xll.qlIndexFixing($X$6,$AB2059,TRUE,trigger)</f>
        <v>#NUM!</v>
      </c>
      <c r="AI2059" s="45" t="e">
        <f t="shared" si="77"/>
        <v>#NUM!</v>
      </c>
    </row>
    <row r="2060" spans="27:35" x14ac:dyDescent="0.2">
      <c r="AA2060" s="114" t="s">
        <v>87</v>
      </c>
      <c r="AB2060" s="40">
        <f>_xll.qlInterestRateIndexFixingDate($X$21,AC2060)</f>
        <v>53833</v>
      </c>
      <c r="AC2060" s="40">
        <f>_xll.qlCalendarAdvance(calendar,$AC2059,AA2060,,,trigger)</f>
        <v>53835</v>
      </c>
      <c r="AD2060" s="40">
        <f>_xll.qlInterestRateIndexMaturity($X$21,AC2060,)</f>
        <v>54021</v>
      </c>
      <c r="AE2060" s="43" t="e">
        <f>_xll.qlTenorBasisValue(TenorBasis6M,AC2060,_xll.ohTrigger(trigger,$X$36))</f>
        <v>#NUM!</v>
      </c>
      <c r="AF2060" s="82">
        <f t="shared" si="78"/>
        <v>1.5560908500730039E-2</v>
      </c>
      <c r="AG2060" s="82">
        <f>_xll.qlIndexFixing($X$21,$AB2060,TRUE,_xll.ohTrigger(trigger))</f>
        <v>1.5560908500730039E-2</v>
      </c>
      <c r="AH2060" s="43" t="e">
        <f>_xll.qlIndexFixing($X$6,$AB2060,TRUE,trigger)</f>
        <v>#NUM!</v>
      </c>
      <c r="AI2060" s="45" t="e">
        <f t="shared" si="77"/>
        <v>#NUM!</v>
      </c>
    </row>
    <row r="2061" spans="27:35" x14ac:dyDescent="0.2">
      <c r="AA2061" s="114" t="s">
        <v>87</v>
      </c>
      <c r="AB2061" s="40">
        <f>_xll.qlInterestRateIndexFixingDate($X$21,AC2061)</f>
        <v>53840</v>
      </c>
      <c r="AC2061" s="40">
        <f>_xll.qlCalendarAdvance(calendar,$AC2060,AA2061,,,trigger)</f>
        <v>53842</v>
      </c>
      <c r="AD2061" s="40">
        <f>_xll.qlInterestRateIndexMaturity($X$21,AC2061,)</f>
        <v>54025</v>
      </c>
      <c r="AE2061" s="43" t="e">
        <f>_xll.qlTenorBasisValue(TenorBasis6M,AC2061,_xll.ohTrigger(trigger,$X$36))</f>
        <v>#NUM!</v>
      </c>
      <c r="AF2061" s="82">
        <f t="shared" si="78"/>
        <v>1.5560830287997554E-2</v>
      </c>
      <c r="AG2061" s="82">
        <f>_xll.qlIndexFixing($X$21,$AB2061,TRUE,_xll.ohTrigger(trigger))</f>
        <v>1.5560830287997554E-2</v>
      </c>
      <c r="AH2061" s="43" t="e">
        <f>_xll.qlIndexFixing($X$6,$AB2061,TRUE,trigger)</f>
        <v>#NUM!</v>
      </c>
      <c r="AI2061" s="45" t="e">
        <f t="shared" si="77"/>
        <v>#NUM!</v>
      </c>
    </row>
    <row r="2062" spans="27:35" x14ac:dyDescent="0.2">
      <c r="AA2062" s="114" t="s">
        <v>87</v>
      </c>
      <c r="AB2062" s="40">
        <f>_xll.qlInterestRateIndexFixingDate($X$21,AC2062)</f>
        <v>53847</v>
      </c>
      <c r="AC2062" s="40">
        <f>_xll.qlCalendarAdvance(calendar,$AC2061,AA2062,,,trigger)</f>
        <v>53849</v>
      </c>
      <c r="AD2062" s="40">
        <f>_xll.qlInterestRateIndexMaturity($X$21,AC2062,)</f>
        <v>54032</v>
      </c>
      <c r="AE2062" s="43" t="e">
        <f>_xll.qlTenorBasisValue(TenorBasis6M,AC2062,_xll.ohTrigger(trigger,$X$36))</f>
        <v>#NUM!</v>
      </c>
      <c r="AF2062" s="82">
        <f t="shared" si="78"/>
        <v>1.5561968517198502E-2</v>
      </c>
      <c r="AG2062" s="82">
        <f>_xll.qlIndexFixing($X$21,$AB2062,TRUE,_xll.ohTrigger(trigger))</f>
        <v>1.5561968517198502E-2</v>
      </c>
      <c r="AH2062" s="43" t="e">
        <f>_xll.qlIndexFixing($X$6,$AB2062,TRUE,trigger)</f>
        <v>#NUM!</v>
      </c>
      <c r="AI2062" s="45" t="e">
        <f t="shared" si="77"/>
        <v>#NUM!</v>
      </c>
    </row>
    <row r="2063" spans="27:35" x14ac:dyDescent="0.2">
      <c r="AA2063" s="114" t="s">
        <v>87</v>
      </c>
      <c r="AB2063" s="40">
        <f>_xll.qlInterestRateIndexFixingDate($X$21,AC2063)</f>
        <v>53854</v>
      </c>
      <c r="AC2063" s="40">
        <f>_xll.qlCalendarAdvance(calendar,$AC2062,AA2063,,,trigger)</f>
        <v>53856</v>
      </c>
      <c r="AD2063" s="40">
        <f>_xll.qlInterestRateIndexMaturity($X$21,AC2063,)</f>
        <v>54039</v>
      </c>
      <c r="AE2063" s="43" t="e">
        <f>_xll.qlTenorBasisValue(TenorBasis6M,AC2063,_xll.ohTrigger(trigger,$X$36))</f>
        <v>#NUM!</v>
      </c>
      <c r="AF2063" s="82">
        <f t="shared" si="78"/>
        <v>1.5563086262661027E-2</v>
      </c>
      <c r="AG2063" s="82">
        <f>_xll.qlIndexFixing($X$21,$AB2063,TRUE,_xll.ohTrigger(trigger))</f>
        <v>1.5563086262661027E-2</v>
      </c>
      <c r="AH2063" s="43" t="e">
        <f>_xll.qlIndexFixing($X$6,$AB2063,TRUE,trigger)</f>
        <v>#NUM!</v>
      </c>
      <c r="AI2063" s="45" t="e">
        <f t="shared" si="77"/>
        <v>#NUM!</v>
      </c>
    </row>
    <row r="2064" spans="27:35" x14ac:dyDescent="0.2">
      <c r="AA2064" s="114" t="s">
        <v>87</v>
      </c>
      <c r="AB2064" s="40">
        <f>_xll.qlInterestRateIndexFixingDate($X$21,AC2064)</f>
        <v>53861</v>
      </c>
      <c r="AC2064" s="40">
        <f>_xll.qlCalendarAdvance(calendar,$AC2063,AA2064,,,trigger)</f>
        <v>53863</v>
      </c>
      <c r="AD2064" s="40">
        <f>_xll.qlInterestRateIndexMaturity($X$21,AC2064,)</f>
        <v>54046</v>
      </c>
      <c r="AE2064" s="43" t="e">
        <f>_xll.qlTenorBasisValue(TenorBasis6M,AC2064,_xll.ohTrigger(trigger,$X$36))</f>
        <v>#NUM!</v>
      </c>
      <c r="AF2064" s="82">
        <f t="shared" si="78"/>
        <v>1.5564183524352806E-2</v>
      </c>
      <c r="AG2064" s="82">
        <f>_xll.qlIndexFixing($X$21,$AB2064,TRUE,_xll.ohTrigger(trigger))</f>
        <v>1.5564183524352806E-2</v>
      </c>
      <c r="AH2064" s="43" t="e">
        <f>_xll.qlIndexFixing($X$6,$AB2064,TRUE,trigger)</f>
        <v>#NUM!</v>
      </c>
      <c r="AI2064" s="45" t="e">
        <f t="shared" si="77"/>
        <v>#NUM!</v>
      </c>
    </row>
    <row r="2065" spans="27:35" x14ac:dyDescent="0.2">
      <c r="AA2065" s="114" t="s">
        <v>87</v>
      </c>
      <c r="AB2065" s="40">
        <f>_xll.qlInterestRateIndexFixingDate($X$21,AC2065)</f>
        <v>53868</v>
      </c>
      <c r="AC2065" s="40">
        <f>_xll.qlCalendarAdvance(calendar,$AC2064,AA2065,,,trigger)</f>
        <v>53870</v>
      </c>
      <c r="AD2065" s="40">
        <f>_xll.qlInterestRateIndexMaturity($X$21,AC2065,)</f>
        <v>54053</v>
      </c>
      <c r="AE2065" s="43" t="e">
        <f>_xll.qlTenorBasisValue(TenorBasis6M,AC2065,_xll.ohTrigger(trigger,$X$36))</f>
        <v>#NUM!</v>
      </c>
      <c r="AF2065" s="82">
        <f t="shared" si="78"/>
        <v>1.5565260302238898E-2</v>
      </c>
      <c r="AG2065" s="82">
        <f>_xll.qlIndexFixing($X$21,$AB2065,TRUE,_xll.ohTrigger(trigger))</f>
        <v>1.5565260302238898E-2</v>
      </c>
      <c r="AH2065" s="43" t="e">
        <f>_xll.qlIndexFixing($X$6,$AB2065,TRUE,trigger)</f>
        <v>#NUM!</v>
      </c>
      <c r="AI2065" s="45" t="e">
        <f t="shared" si="77"/>
        <v>#NUM!</v>
      </c>
    </row>
    <row r="2066" spans="27:35" x14ac:dyDescent="0.2">
      <c r="AA2066" s="114" t="s">
        <v>87</v>
      </c>
      <c r="AB2066" s="40">
        <f>_xll.qlInterestRateIndexFixingDate($X$21,AC2066)</f>
        <v>53875</v>
      </c>
      <c r="AC2066" s="40">
        <f>_xll.qlCalendarAdvance(calendar,$AC2065,AA2066,,,trigger)</f>
        <v>53877</v>
      </c>
      <c r="AD2066" s="40">
        <f>_xll.qlInterestRateIndexMaturity($X$21,AC2066,)</f>
        <v>54063</v>
      </c>
      <c r="AE2066" s="43" t="e">
        <f>_xll.qlTenorBasisValue(TenorBasis6M,AC2066,_xll.ohTrigger(trigger,$X$36))</f>
        <v>#NUM!</v>
      </c>
      <c r="AF2066" s="82">
        <f t="shared" si="78"/>
        <v>1.5567528040650544E-2</v>
      </c>
      <c r="AG2066" s="82">
        <f>_xll.qlIndexFixing($X$21,$AB2066,TRUE,_xll.ohTrigger(trigger))</f>
        <v>1.5567528040650544E-2</v>
      </c>
      <c r="AH2066" s="43" t="e">
        <f>_xll.qlIndexFixing($X$6,$AB2066,TRUE,trigger)</f>
        <v>#NUM!</v>
      </c>
      <c r="AI2066" s="45" t="e">
        <f t="shared" si="77"/>
        <v>#NUM!</v>
      </c>
    </row>
    <row r="2067" spans="27:35" x14ac:dyDescent="0.2">
      <c r="AA2067" s="114" t="s">
        <v>87</v>
      </c>
      <c r="AB2067" s="40">
        <f>_xll.qlInterestRateIndexFixingDate($X$21,AC2067)</f>
        <v>53882</v>
      </c>
      <c r="AC2067" s="40">
        <f>_xll.qlCalendarAdvance(calendar,$AC2066,AA2067,,,trigger)</f>
        <v>53884</v>
      </c>
      <c r="AD2067" s="40">
        <f>_xll.qlInterestRateIndexMaturity($X$21,AC2067,)</f>
        <v>54070</v>
      </c>
      <c r="AE2067" s="43" t="e">
        <f>_xll.qlTenorBasisValue(TenorBasis6M,AC2067,_xll.ohTrigger(trigger,$X$36))</f>
        <v>#NUM!</v>
      </c>
      <c r="AF2067" s="82">
        <f t="shared" si="78"/>
        <v>1.556855959469316E-2</v>
      </c>
      <c r="AG2067" s="82">
        <f>_xll.qlIndexFixing($X$21,$AB2067,TRUE,_xll.ohTrigger(trigger))</f>
        <v>1.556855959469316E-2</v>
      </c>
      <c r="AH2067" s="43" t="e">
        <f>_xll.qlIndexFixing($X$6,$AB2067,TRUE,trigger)</f>
        <v>#NUM!</v>
      </c>
      <c r="AI2067" s="45" t="e">
        <f t="shared" si="77"/>
        <v>#NUM!</v>
      </c>
    </row>
    <row r="2068" spans="27:35" x14ac:dyDescent="0.2">
      <c r="AA2068" s="114" t="s">
        <v>87</v>
      </c>
      <c r="AB2068" s="40">
        <f>_xll.qlInterestRateIndexFixingDate($X$21,AC2068)</f>
        <v>53889</v>
      </c>
      <c r="AC2068" s="40">
        <f>_xll.qlCalendarAdvance(calendar,$AC2067,AA2068,,,trigger)</f>
        <v>53891</v>
      </c>
      <c r="AD2068" s="40">
        <f>_xll.qlInterestRateIndexMaturity($X$21,AC2068,)</f>
        <v>54077</v>
      </c>
      <c r="AE2068" s="43" t="e">
        <f>_xll.qlTenorBasisValue(TenorBasis6M,AC2068,_xll.ohTrigger(trigger,$X$36))</f>
        <v>#NUM!</v>
      </c>
      <c r="AF2068" s="82">
        <f t="shared" si="78"/>
        <v>1.5569570662186545E-2</v>
      </c>
      <c r="AG2068" s="82">
        <f>_xll.qlIndexFixing($X$21,$AB2068,TRUE,_xll.ohTrigger(trigger))</f>
        <v>1.5569570662186545E-2</v>
      </c>
      <c r="AH2068" s="43" t="e">
        <f>_xll.qlIndexFixing($X$6,$AB2068,TRUE,trigger)</f>
        <v>#NUM!</v>
      </c>
      <c r="AI2068" s="45" t="e">
        <f t="shared" si="77"/>
        <v>#NUM!</v>
      </c>
    </row>
    <row r="2069" spans="27:35" x14ac:dyDescent="0.2">
      <c r="AA2069" s="114" t="s">
        <v>87</v>
      </c>
      <c r="AB2069" s="40">
        <f>_xll.qlInterestRateIndexFixingDate($X$21,AC2069)</f>
        <v>53896</v>
      </c>
      <c r="AC2069" s="40">
        <f>_xll.qlCalendarAdvance(calendar,$AC2068,AA2069,,,trigger)</f>
        <v>53898</v>
      </c>
      <c r="AD2069" s="40">
        <f>_xll.qlInterestRateIndexMaturity($X$21,AC2069,)</f>
        <v>54084</v>
      </c>
      <c r="AE2069" s="43" t="e">
        <f>_xll.qlTenorBasisValue(TenorBasis6M,AC2069,_xll.ohTrigger(trigger,$X$36))</f>
        <v>#NUM!</v>
      </c>
      <c r="AF2069" s="82">
        <f t="shared" si="78"/>
        <v>1.5570561243098465E-2</v>
      </c>
      <c r="AG2069" s="82">
        <f>_xll.qlIndexFixing($X$21,$AB2069,TRUE,_xll.ohTrigger(trigger))</f>
        <v>1.5570561243098465E-2</v>
      </c>
      <c r="AH2069" s="43" t="e">
        <f>_xll.qlIndexFixing($X$6,$AB2069,TRUE,trigger)</f>
        <v>#NUM!</v>
      </c>
      <c r="AI2069" s="45" t="e">
        <f t="shared" si="77"/>
        <v>#NUM!</v>
      </c>
    </row>
    <row r="2070" spans="27:35" x14ac:dyDescent="0.2">
      <c r="AA2070" s="114" t="s">
        <v>87</v>
      </c>
      <c r="AB2070" s="40">
        <f>_xll.qlInterestRateIndexFixingDate($X$21,AC2070)</f>
        <v>53903</v>
      </c>
      <c r="AC2070" s="40">
        <f>_xll.qlCalendarAdvance(calendar,$AC2069,AA2070,,,trigger)</f>
        <v>53905</v>
      </c>
      <c r="AD2070" s="40">
        <f>_xll.qlInterestRateIndexMaturity($X$21,AC2070,)</f>
        <v>54091</v>
      </c>
      <c r="AE2070" s="43" t="e">
        <f>_xll.qlTenorBasisValue(TenorBasis6M,AC2070,_xll.ohTrigger(trigger,$X$36))</f>
        <v>#NUM!</v>
      </c>
      <c r="AF2070" s="82">
        <f t="shared" si="78"/>
        <v>1.557153133739927E-2</v>
      </c>
      <c r="AG2070" s="82">
        <f>_xll.qlIndexFixing($X$21,$AB2070,TRUE,_xll.ohTrigger(trigger))</f>
        <v>1.557153133739927E-2</v>
      </c>
      <c r="AH2070" s="43" t="e">
        <f>_xll.qlIndexFixing($X$6,$AB2070,TRUE,trigger)</f>
        <v>#NUM!</v>
      </c>
      <c r="AI2070" s="45" t="e">
        <f t="shared" si="77"/>
        <v>#NUM!</v>
      </c>
    </row>
    <row r="2071" spans="27:35" x14ac:dyDescent="0.2">
      <c r="AA2071" s="114" t="s">
        <v>87</v>
      </c>
      <c r="AB2071" s="40">
        <f>_xll.qlInterestRateIndexFixingDate($X$21,AC2071)</f>
        <v>53910</v>
      </c>
      <c r="AC2071" s="40">
        <f>_xll.qlCalendarAdvance(calendar,$AC2070,AA2071,,,trigger)</f>
        <v>53912</v>
      </c>
      <c r="AD2071" s="40">
        <f>_xll.qlInterestRateIndexMaturity($X$21,AC2071,)</f>
        <v>54098</v>
      </c>
      <c r="AE2071" s="43" t="e">
        <f>_xll.qlTenorBasisValue(TenorBasis6M,AC2071,_xll.ohTrigger(trigger,$X$36))</f>
        <v>#NUM!</v>
      </c>
      <c r="AF2071" s="82">
        <f t="shared" si="78"/>
        <v>1.5572480945056293E-2</v>
      </c>
      <c r="AG2071" s="82">
        <f>_xll.qlIndexFixing($X$21,$AB2071,TRUE,_xll.ohTrigger(trigger))</f>
        <v>1.5572480945056293E-2</v>
      </c>
      <c r="AH2071" s="43" t="e">
        <f>_xll.qlIndexFixing($X$6,$AB2071,TRUE,trigger)</f>
        <v>#NUM!</v>
      </c>
      <c r="AI2071" s="45" t="e">
        <f t="shared" si="77"/>
        <v>#NUM!</v>
      </c>
    </row>
    <row r="2072" spans="27:35" x14ac:dyDescent="0.2">
      <c r="AA2072" s="114" t="s">
        <v>87</v>
      </c>
      <c r="AB2072" s="40">
        <f>_xll.qlInterestRateIndexFixingDate($X$21,AC2072)</f>
        <v>53917</v>
      </c>
      <c r="AC2072" s="40">
        <f>_xll.qlCalendarAdvance(calendar,$AC2071,AA2072,,,trigger)</f>
        <v>53919</v>
      </c>
      <c r="AD2072" s="40">
        <f>_xll.qlInterestRateIndexMaturity($X$21,AC2072,)</f>
        <v>54105</v>
      </c>
      <c r="AE2072" s="43" t="e">
        <f>_xll.qlTenorBasisValue(TenorBasis6M,AC2072,_xll.ohTrigger(trigger,$X$36))</f>
        <v>#NUM!</v>
      </c>
      <c r="AF2072" s="82">
        <f t="shared" si="78"/>
        <v>1.5573410066041174E-2</v>
      </c>
      <c r="AG2072" s="82">
        <f>_xll.qlIndexFixing($X$21,$AB2072,TRUE,_xll.ohTrigger(trigger))</f>
        <v>1.5573410066041174E-2</v>
      </c>
      <c r="AH2072" s="43" t="e">
        <f>_xll.qlIndexFixing($X$6,$AB2072,TRUE,trigger)</f>
        <v>#NUM!</v>
      </c>
      <c r="AI2072" s="45" t="e">
        <f t="shared" si="77"/>
        <v>#NUM!</v>
      </c>
    </row>
    <row r="2073" spans="27:35" x14ac:dyDescent="0.2">
      <c r="AA2073" s="114" t="s">
        <v>87</v>
      </c>
      <c r="AB2073" s="40">
        <f>_xll.qlInterestRateIndexFixingDate($X$21,AC2073)</f>
        <v>53924</v>
      </c>
      <c r="AC2073" s="40">
        <f>_xll.qlCalendarAdvance(calendar,$AC2072,AA2073,,,trigger)</f>
        <v>53926</v>
      </c>
      <c r="AD2073" s="40">
        <f>_xll.qlInterestRateIndexMaturity($X$21,AC2073,)</f>
        <v>54112</v>
      </c>
      <c r="AE2073" s="43" t="e">
        <f>_xll.qlTenorBasisValue(TenorBasis6M,AC2073,_xll.ohTrigger(trigger,$X$36))</f>
        <v>#NUM!</v>
      </c>
      <c r="AF2073" s="82">
        <f t="shared" si="78"/>
        <v>1.5574318700324257E-2</v>
      </c>
      <c r="AG2073" s="82">
        <f>_xll.qlIndexFixing($X$21,$AB2073,TRUE,_xll.ohTrigger(trigger))</f>
        <v>1.5574318700324257E-2</v>
      </c>
      <c r="AH2073" s="43" t="e">
        <f>_xll.qlIndexFixing($X$6,$AB2073,TRUE,trigger)</f>
        <v>#NUM!</v>
      </c>
      <c r="AI2073" s="45" t="e">
        <f t="shared" si="77"/>
        <v>#NUM!</v>
      </c>
    </row>
    <row r="2074" spans="27:35" x14ac:dyDescent="0.2">
      <c r="AA2074" s="114" t="s">
        <v>87</v>
      </c>
      <c r="AB2074" s="40">
        <f>_xll.qlInterestRateIndexFixingDate($X$21,AC2074)</f>
        <v>53931</v>
      </c>
      <c r="AC2074" s="40">
        <f>_xll.qlCalendarAdvance(calendar,$AC2073,AA2074,,,trigger)</f>
        <v>53933</v>
      </c>
      <c r="AD2074" s="40">
        <f>_xll.qlInterestRateIndexMaturity($X$21,AC2074,)</f>
        <v>54116</v>
      </c>
      <c r="AE2074" s="43" t="e">
        <f>_xll.qlTenorBasisValue(TenorBasis6M,AC2074,_xll.ohTrigger(trigger,$X$36))</f>
        <v>#NUM!</v>
      </c>
      <c r="AF2074" s="82">
        <f t="shared" si="78"/>
        <v>1.5574029526648688E-2</v>
      </c>
      <c r="AG2074" s="82">
        <f>_xll.qlIndexFixing($X$21,$AB2074,TRUE,_xll.ohTrigger(trigger))</f>
        <v>1.5574029526648688E-2</v>
      </c>
      <c r="AH2074" s="43" t="e">
        <f>_xll.qlIndexFixing($X$6,$AB2074,TRUE,trigger)</f>
        <v>#NUM!</v>
      </c>
      <c r="AI2074" s="45" t="e">
        <f t="shared" si="77"/>
        <v>#NUM!</v>
      </c>
    </row>
    <row r="2075" spans="27:35" x14ac:dyDescent="0.2">
      <c r="AA2075" s="114" t="s">
        <v>87</v>
      </c>
      <c r="AB2075" s="40">
        <f>_xll.qlInterestRateIndexFixingDate($X$21,AC2075)</f>
        <v>53938</v>
      </c>
      <c r="AC2075" s="40">
        <f>_xll.qlCalendarAdvance(calendar,$AC2074,AA2075,,,trigger)</f>
        <v>53940</v>
      </c>
      <c r="AD2075" s="40">
        <f>_xll.qlInterestRateIndexMaturity($X$21,AC2075,)</f>
        <v>54122</v>
      </c>
      <c r="AE2075" s="43" t="e">
        <f>_xll.qlTenorBasisValue(TenorBasis6M,AC2075,_xll.ohTrigger(trigger,$X$36))</f>
        <v>#NUM!</v>
      </c>
      <c r="AF2075" s="82">
        <f t="shared" si="78"/>
        <v>1.5574510200212928E-2</v>
      </c>
      <c r="AG2075" s="82">
        <f>_xll.qlIndexFixing($X$21,$AB2075,TRUE,_xll.ohTrigger(trigger))</f>
        <v>1.5574510200212928E-2</v>
      </c>
      <c r="AH2075" s="43" t="e">
        <f>_xll.qlIndexFixing($X$6,$AB2075,TRUE,trigger)</f>
        <v>#NUM!</v>
      </c>
      <c r="AI2075" s="45" t="e">
        <f t="shared" si="77"/>
        <v>#NUM!</v>
      </c>
    </row>
    <row r="2076" spans="27:35" x14ac:dyDescent="0.2">
      <c r="AA2076" s="114" t="s">
        <v>87</v>
      </c>
      <c r="AB2076" s="40">
        <f>_xll.qlInterestRateIndexFixingDate($X$21,AC2076)</f>
        <v>53945</v>
      </c>
      <c r="AC2076" s="40">
        <f>_xll.qlCalendarAdvance(calendar,$AC2075,AA2076,,,trigger)</f>
        <v>53947</v>
      </c>
      <c r="AD2076" s="40">
        <f>_xll.qlInterestRateIndexMaturity($X$21,AC2076,)</f>
        <v>54129</v>
      </c>
      <c r="AE2076" s="43" t="e">
        <f>_xll.qlTenorBasisValue(TenorBasis6M,AC2076,_xll.ohTrigger(trigger,$X$36))</f>
        <v>#NUM!</v>
      </c>
      <c r="AF2076" s="82">
        <f t="shared" si="78"/>
        <v>1.557536308057267E-2</v>
      </c>
      <c r="AG2076" s="82">
        <f>_xll.qlIndexFixing($X$21,$AB2076,TRUE,_xll.ohTrigger(trigger))</f>
        <v>1.557536308057267E-2</v>
      </c>
      <c r="AH2076" s="43" t="e">
        <f>_xll.qlIndexFixing($X$6,$AB2076,TRUE,trigger)</f>
        <v>#NUM!</v>
      </c>
      <c r="AI2076" s="45" t="e">
        <f t="shared" si="77"/>
        <v>#NUM!</v>
      </c>
    </row>
    <row r="2077" spans="27:35" x14ac:dyDescent="0.2">
      <c r="AA2077" s="114" t="s">
        <v>87</v>
      </c>
      <c r="AB2077" s="40">
        <f>_xll.qlInterestRateIndexFixingDate($X$21,AC2077)</f>
        <v>53952</v>
      </c>
      <c r="AC2077" s="40">
        <f>_xll.qlCalendarAdvance(calendar,$AC2076,AA2077,,,trigger)</f>
        <v>53954</v>
      </c>
      <c r="AD2077" s="40">
        <f>_xll.qlInterestRateIndexMaturity($X$21,AC2077,)</f>
        <v>54136</v>
      </c>
      <c r="AE2077" s="43" t="e">
        <f>_xll.qlTenorBasisValue(TenorBasis6M,AC2077,_xll.ohTrigger(trigger,$X$36))</f>
        <v>#NUM!</v>
      </c>
      <c r="AF2077" s="82">
        <f t="shared" si="78"/>
        <v>1.557619547765053E-2</v>
      </c>
      <c r="AG2077" s="82">
        <f>_xll.qlIndexFixing($X$21,$AB2077,TRUE,_xll.ohTrigger(trigger))</f>
        <v>1.557619547765053E-2</v>
      </c>
      <c r="AH2077" s="43" t="e">
        <f>_xll.qlIndexFixing($X$6,$AB2077,TRUE,trigger)</f>
        <v>#NUM!</v>
      </c>
      <c r="AI2077" s="45" t="e">
        <f t="shared" si="77"/>
        <v>#NUM!</v>
      </c>
    </row>
    <row r="2078" spans="27:35" x14ac:dyDescent="0.2">
      <c r="AA2078" s="114" t="s">
        <v>87</v>
      </c>
      <c r="AB2078" s="40">
        <f>_xll.qlInterestRateIndexFixingDate($X$21,AC2078)</f>
        <v>53959</v>
      </c>
      <c r="AC2078" s="40">
        <f>_xll.qlCalendarAdvance(calendar,$AC2077,AA2078,,,trigger)</f>
        <v>53961</v>
      </c>
      <c r="AD2078" s="40">
        <f>_xll.qlInterestRateIndexMaturity($X$21,AC2078,)</f>
        <v>54143</v>
      </c>
      <c r="AE2078" s="43" t="e">
        <f>_xll.qlTenorBasisValue(TenorBasis6M,AC2078,_xll.ohTrigger(trigger,$X$36))</f>
        <v>#NUM!</v>
      </c>
      <c r="AF2078" s="82">
        <f t="shared" si="78"/>
        <v>1.5577007391420591E-2</v>
      </c>
      <c r="AG2078" s="82">
        <f>_xll.qlIndexFixing($X$21,$AB2078,TRUE,_xll.ohTrigger(trigger))</f>
        <v>1.5577007391420591E-2</v>
      </c>
      <c r="AH2078" s="43" t="e">
        <f>_xll.qlIndexFixing($X$6,$AB2078,TRUE,trigger)</f>
        <v>#NUM!</v>
      </c>
      <c r="AI2078" s="45" t="e">
        <f t="shared" si="77"/>
        <v>#NUM!</v>
      </c>
    </row>
    <row r="2079" spans="27:35" x14ac:dyDescent="0.2">
      <c r="AA2079" s="114" t="s">
        <v>87</v>
      </c>
      <c r="AB2079" s="40">
        <f>_xll.qlInterestRateIndexFixingDate($X$21,AC2079)</f>
        <v>53966</v>
      </c>
      <c r="AC2079" s="40">
        <f>_xll.qlCalendarAdvance(calendar,$AC2078,AA2079,,,trigger)</f>
        <v>53968</v>
      </c>
      <c r="AD2079" s="40">
        <f>_xll.qlInterestRateIndexMaturity($X$21,AC2079,)</f>
        <v>54155</v>
      </c>
      <c r="AE2079" s="43" t="e">
        <f>_xll.qlTenorBasisValue(TenorBasis6M,AC2079,_xll.ohTrigger(trigger,$X$36))</f>
        <v>#NUM!</v>
      </c>
      <c r="AF2079" s="82">
        <f t="shared" si="78"/>
        <v>1.5579725335523969E-2</v>
      </c>
      <c r="AG2079" s="82">
        <f>_xll.qlIndexFixing($X$21,$AB2079,TRUE,_xll.ohTrigger(trigger))</f>
        <v>1.5579725335523969E-2</v>
      </c>
      <c r="AH2079" s="43" t="e">
        <f>_xll.qlIndexFixing($X$6,$AB2079,TRUE,trigger)</f>
        <v>#NUM!</v>
      </c>
      <c r="AI2079" s="45" t="e">
        <f t="shared" si="77"/>
        <v>#NUM!</v>
      </c>
    </row>
    <row r="2080" spans="27:35" x14ac:dyDescent="0.2">
      <c r="AA2080" s="114" t="s">
        <v>87</v>
      </c>
      <c r="AB2080" s="40">
        <f>_xll.qlInterestRateIndexFixingDate($X$21,AC2080)</f>
        <v>53973</v>
      </c>
      <c r="AC2080" s="40">
        <f>_xll.qlCalendarAdvance(calendar,$AC2079,AA2080,,,trigger)</f>
        <v>53975</v>
      </c>
      <c r="AD2080" s="40">
        <f>_xll.qlInterestRateIndexMaturity($X$21,AC2080,)</f>
        <v>54158</v>
      </c>
      <c r="AE2080" s="43" t="e">
        <f>_xll.qlTenorBasisValue(TenorBasis6M,AC2080,_xll.ohTrigger(trigger,$X$36))</f>
        <v>#NUM!</v>
      </c>
      <c r="AF2080" s="82">
        <f t="shared" si="78"/>
        <v>1.557895389263864E-2</v>
      </c>
      <c r="AG2080" s="82">
        <f>_xll.qlIndexFixing($X$21,$AB2080,TRUE,_xll.ohTrigger(trigger))</f>
        <v>1.557895389263864E-2</v>
      </c>
      <c r="AH2080" s="43" t="e">
        <f>_xll.qlIndexFixing($X$6,$AB2080,TRUE,trigger)</f>
        <v>#NUM!</v>
      </c>
      <c r="AI2080" s="45" t="e">
        <f t="shared" si="77"/>
        <v>#NUM!</v>
      </c>
    </row>
    <row r="2081" spans="27:35" x14ac:dyDescent="0.2">
      <c r="AA2081" s="114" t="s">
        <v>87</v>
      </c>
      <c r="AB2081" s="40">
        <f>_xll.qlInterestRateIndexFixingDate($X$21,AC2081)</f>
        <v>53980</v>
      </c>
      <c r="AC2081" s="40">
        <f>_xll.qlCalendarAdvance(calendar,$AC2080,AA2081,,,trigger)</f>
        <v>53982</v>
      </c>
      <c r="AD2081" s="40">
        <f>_xll.qlInterestRateIndexMaturity($X$21,AC2081,)</f>
        <v>54165</v>
      </c>
      <c r="AE2081" s="43" t="e">
        <f>_xll.qlTenorBasisValue(TenorBasis6M,AC2081,_xll.ohTrigger(trigger,$X$36))</f>
        <v>#NUM!</v>
      </c>
      <c r="AF2081" s="82">
        <f t="shared" si="78"/>
        <v>1.5579702925523754E-2</v>
      </c>
      <c r="AG2081" s="82">
        <f>_xll.qlIndexFixing($X$21,$AB2081,TRUE,_xll.ohTrigger(trigger))</f>
        <v>1.5579702925523754E-2</v>
      </c>
      <c r="AH2081" s="43" t="e">
        <f>_xll.qlIndexFixing($X$6,$AB2081,TRUE,trigger)</f>
        <v>#NUM!</v>
      </c>
      <c r="AI2081" s="45" t="e">
        <f t="shared" si="77"/>
        <v>#NUM!</v>
      </c>
    </row>
    <row r="2082" spans="27:35" x14ac:dyDescent="0.2">
      <c r="AA2082" s="114" t="s">
        <v>87</v>
      </c>
      <c r="AB2082" s="40">
        <f>_xll.qlInterestRateIndexFixingDate($X$21,AC2082)</f>
        <v>53987</v>
      </c>
      <c r="AC2082" s="40">
        <f>_xll.qlCalendarAdvance(calendar,$AC2081,AA2082,,,trigger)</f>
        <v>53989</v>
      </c>
      <c r="AD2082" s="40">
        <f>_xll.qlInterestRateIndexMaturity($X$21,AC2082,)</f>
        <v>54172</v>
      </c>
      <c r="AE2082" s="43" t="e">
        <f>_xll.qlTenorBasisValue(TenorBasis6M,AC2082,_xll.ohTrigger(trigger,$X$36))</f>
        <v>#NUM!</v>
      </c>
      <c r="AF2082" s="82">
        <f t="shared" si="78"/>
        <v>1.5580431474121817E-2</v>
      </c>
      <c r="AG2082" s="82">
        <f>_xll.qlIndexFixing($X$21,$AB2082,TRUE,_xll.ohTrigger(trigger))</f>
        <v>1.5580431474121817E-2</v>
      </c>
      <c r="AH2082" s="43" t="e">
        <f>_xll.qlIndexFixing($X$6,$AB2082,TRUE,trigger)</f>
        <v>#NUM!</v>
      </c>
      <c r="AI2082" s="45" t="e">
        <f t="shared" si="77"/>
        <v>#NUM!</v>
      </c>
    </row>
    <row r="2083" spans="27:35" x14ac:dyDescent="0.2">
      <c r="AA2083" s="114" t="s">
        <v>87</v>
      </c>
      <c r="AB2083" s="40">
        <f>_xll.qlInterestRateIndexFixingDate($X$21,AC2083)</f>
        <v>53994</v>
      </c>
      <c r="AC2083" s="40">
        <f>_xll.qlCalendarAdvance(calendar,$AC2082,AA2083,,,trigger)</f>
        <v>53996</v>
      </c>
      <c r="AD2083" s="40">
        <f>_xll.qlInterestRateIndexMaturity($X$21,AC2083,)</f>
        <v>54178</v>
      </c>
      <c r="AE2083" s="43" t="e">
        <f>_xll.qlTenorBasisValue(TenorBasis6M,AC2083,_xll.ohTrigger(trigger,$X$36))</f>
        <v>#NUM!</v>
      </c>
      <c r="AF2083" s="82">
        <f t="shared" si="78"/>
        <v>1.5580759709807147E-2</v>
      </c>
      <c r="AG2083" s="82">
        <f>_xll.qlIndexFixing($X$21,$AB2083,TRUE,_xll.ohTrigger(trigger))</f>
        <v>1.5580759709807147E-2</v>
      </c>
      <c r="AH2083" s="43" t="e">
        <f>_xll.qlIndexFixing($X$6,$AB2083,TRUE,trigger)</f>
        <v>#NUM!</v>
      </c>
      <c r="AI2083" s="45" t="e">
        <f t="shared" si="77"/>
        <v>#NUM!</v>
      </c>
    </row>
    <row r="2084" spans="27:35" x14ac:dyDescent="0.2">
      <c r="AA2084" s="114" t="s">
        <v>87</v>
      </c>
      <c r="AB2084" s="40">
        <f>_xll.qlInterestRateIndexFixingDate($X$21,AC2084)</f>
        <v>54001</v>
      </c>
      <c r="AC2084" s="40">
        <f>_xll.qlCalendarAdvance(calendar,$AC2083,AA2084,,,trigger)</f>
        <v>54003</v>
      </c>
      <c r="AD2084" s="40">
        <f>_xll.qlInterestRateIndexMaturity($X$21,AC2084,)</f>
        <v>54185</v>
      </c>
      <c r="AE2084" s="43" t="e">
        <f>_xll.qlTenorBasisValue(TenorBasis6M,AC2084,_xll.ohTrigger(trigger,$X$36))</f>
        <v>#NUM!</v>
      </c>
      <c r="AF2084" s="82">
        <f t="shared" si="78"/>
        <v>1.558144872322885E-2</v>
      </c>
      <c r="AG2084" s="82">
        <f>_xll.qlIndexFixing($X$21,$AB2084,TRUE,_xll.ohTrigger(trigger))</f>
        <v>1.558144872322885E-2</v>
      </c>
      <c r="AH2084" s="43" t="e">
        <f>_xll.qlIndexFixing($X$6,$AB2084,TRUE,trigger)</f>
        <v>#NUM!</v>
      </c>
      <c r="AI2084" s="45" t="e">
        <f t="shared" si="77"/>
        <v>#NUM!</v>
      </c>
    </row>
    <row r="2085" spans="27:35" x14ac:dyDescent="0.2">
      <c r="AA2085" s="114" t="s">
        <v>87</v>
      </c>
      <c r="AB2085" s="40">
        <f>_xll.qlInterestRateIndexFixingDate($X$21,AC2085)</f>
        <v>54008</v>
      </c>
      <c r="AC2085" s="40">
        <f>_xll.qlCalendarAdvance(calendar,$AC2084,AA2085,,,trigger)</f>
        <v>54010</v>
      </c>
      <c r="AD2085" s="40">
        <f>_xll.qlInterestRateIndexMaturity($X$21,AC2085,)</f>
        <v>54192</v>
      </c>
      <c r="AE2085" s="43" t="e">
        <f>_xll.qlTenorBasisValue(TenorBasis6M,AC2085,_xll.ohTrigger(trigger,$X$36))</f>
        <v>#NUM!</v>
      </c>
      <c r="AF2085" s="82">
        <f t="shared" si="78"/>
        <v>1.5582117253181564E-2</v>
      </c>
      <c r="AG2085" s="82">
        <f>_xll.qlIndexFixing($X$21,$AB2085,TRUE,_xll.ohTrigger(trigger))</f>
        <v>1.5582117253181564E-2</v>
      </c>
      <c r="AH2085" s="43" t="e">
        <f>_xll.qlIndexFixing($X$6,$AB2085,TRUE,trigger)</f>
        <v>#NUM!</v>
      </c>
      <c r="AI2085" s="45" t="e">
        <f t="shared" si="77"/>
        <v>#NUM!</v>
      </c>
    </row>
    <row r="2086" spans="27:35" x14ac:dyDescent="0.2">
      <c r="AA2086" s="114" t="s">
        <v>87</v>
      </c>
      <c r="AB2086" s="40">
        <f>_xll.qlInterestRateIndexFixingDate($X$21,AC2086)</f>
        <v>54015</v>
      </c>
      <c r="AC2086" s="40">
        <f>_xll.qlCalendarAdvance(calendar,$AC2085,AA2086,,,trigger)</f>
        <v>54017</v>
      </c>
      <c r="AD2086" s="40">
        <f>_xll.qlInterestRateIndexMaturity($X$21,AC2086,)</f>
        <v>54199</v>
      </c>
      <c r="AE2086" s="43" t="e">
        <f>_xll.qlTenorBasisValue(TenorBasis6M,AC2086,_xll.ohTrigger(trigger,$X$36))</f>
        <v>#NUM!</v>
      </c>
      <c r="AF2086" s="82">
        <f t="shared" si="78"/>
        <v>1.558276529964465E-2</v>
      </c>
      <c r="AG2086" s="82">
        <f>_xll.qlIndexFixing($X$21,$AB2086,TRUE,_xll.ohTrigger(trigger))</f>
        <v>1.558276529964465E-2</v>
      </c>
      <c r="AH2086" s="43" t="e">
        <f>_xll.qlIndexFixing($X$6,$AB2086,TRUE,trigger)</f>
        <v>#NUM!</v>
      </c>
      <c r="AI2086" s="45" t="e">
        <f t="shared" si="77"/>
        <v>#NUM!</v>
      </c>
    </row>
    <row r="2087" spans="27:35" x14ac:dyDescent="0.2">
      <c r="AA2087" s="114" t="s">
        <v>87</v>
      </c>
      <c r="AB2087" s="40">
        <f>_xll.qlInterestRateIndexFixingDate($X$21,AC2087)</f>
        <v>54022</v>
      </c>
      <c r="AC2087" s="40">
        <f>_xll.qlCalendarAdvance(calendar,$AC2086,AA2087,,,trigger)</f>
        <v>54024</v>
      </c>
      <c r="AD2087" s="40">
        <f>_xll.qlInterestRateIndexMaturity($X$21,AC2087,)</f>
        <v>54206</v>
      </c>
      <c r="AE2087" s="43" t="e">
        <f>_xll.qlTenorBasisValue(TenorBasis6M,AC2087,_xll.ohTrigger(trigger,$X$36))</f>
        <v>#NUM!</v>
      </c>
      <c r="AF2087" s="82">
        <f t="shared" si="78"/>
        <v>1.5583392862597023E-2</v>
      </c>
      <c r="AG2087" s="82">
        <f>_xll.qlIndexFixing($X$21,$AB2087,TRUE,_xll.ohTrigger(trigger))</f>
        <v>1.5583392862597023E-2</v>
      </c>
      <c r="AH2087" s="43" t="e">
        <f>_xll.qlIndexFixing($X$6,$AB2087,TRUE,trigger)</f>
        <v>#NUM!</v>
      </c>
      <c r="AI2087" s="45" t="e">
        <f t="shared" si="77"/>
        <v>#NUM!</v>
      </c>
    </row>
    <row r="2088" spans="27:35" x14ac:dyDescent="0.2">
      <c r="AA2088" s="114" t="s">
        <v>87</v>
      </c>
      <c r="AB2088" s="40">
        <f>_xll.qlInterestRateIndexFixingDate($X$21,AC2088)</f>
        <v>54029</v>
      </c>
      <c r="AC2088" s="40">
        <f>_xll.qlCalendarAdvance(calendar,$AC2087,AA2088,,,trigger)</f>
        <v>54031</v>
      </c>
      <c r="AD2088" s="40">
        <f>_xll.qlInterestRateIndexMaturity($X$21,AC2088,)</f>
        <v>54214</v>
      </c>
      <c r="AE2088" s="43" t="e">
        <f>_xll.qlTenorBasisValue(TenorBasis6M,AC2088,_xll.ohTrigger(trigger,$X$36))</f>
        <v>#NUM!</v>
      </c>
      <c r="AF2088" s="82">
        <f t="shared" si="78"/>
        <v>1.5584372594467738E-2</v>
      </c>
      <c r="AG2088" s="82">
        <f>_xll.qlIndexFixing($X$21,$AB2088,TRUE,_xll.ohTrigger(trigger))</f>
        <v>1.5584372594467738E-2</v>
      </c>
      <c r="AH2088" s="43" t="e">
        <f>_xll.qlIndexFixing($X$6,$AB2088,TRUE,trigger)</f>
        <v>#NUM!</v>
      </c>
      <c r="AI2088" s="45" t="e">
        <f t="shared" si="77"/>
        <v>#NUM!</v>
      </c>
    </row>
    <row r="2089" spans="27:35" x14ac:dyDescent="0.2">
      <c r="AA2089" s="114" t="s">
        <v>87</v>
      </c>
      <c r="AB2089" s="40">
        <f>_xll.qlInterestRateIndexFixingDate($X$21,AC2089)</f>
        <v>54036</v>
      </c>
      <c r="AC2089" s="40">
        <f>_xll.qlCalendarAdvance(calendar,$AC2088,AA2089,,,trigger)</f>
        <v>54038</v>
      </c>
      <c r="AD2089" s="40">
        <f>_xll.qlInterestRateIndexMaturity($X$21,AC2089,)</f>
        <v>54221</v>
      </c>
      <c r="AE2089" s="43" t="e">
        <f>_xll.qlTenorBasisValue(TenorBasis6M,AC2089,_xll.ohTrigger(trigger,$X$36))</f>
        <v>#NUM!</v>
      </c>
      <c r="AF2089" s="82">
        <f t="shared" si="78"/>
        <v>1.5584957752461928E-2</v>
      </c>
      <c r="AG2089" s="82">
        <f>_xll.qlIndexFixing($X$21,$AB2089,TRUE,_xll.ohTrigger(trigger))</f>
        <v>1.5584957752461928E-2</v>
      </c>
      <c r="AH2089" s="43" t="e">
        <f>_xll.qlIndexFixing($X$6,$AB2089,TRUE,trigger)</f>
        <v>#NUM!</v>
      </c>
      <c r="AI2089" s="45" t="e">
        <f t="shared" si="77"/>
        <v>#NUM!</v>
      </c>
    </row>
    <row r="2090" spans="27:35" x14ac:dyDescent="0.2">
      <c r="AA2090" s="114" t="s">
        <v>87</v>
      </c>
      <c r="AB2090" s="40">
        <f>_xll.qlInterestRateIndexFixingDate($X$21,AC2090)</f>
        <v>54043</v>
      </c>
      <c r="AC2090" s="40">
        <f>_xll.qlCalendarAdvance(calendar,$AC2089,AA2090,,,trigger)</f>
        <v>54045</v>
      </c>
      <c r="AD2090" s="40">
        <f>_xll.qlInterestRateIndexMaturity($X$21,AC2090,)</f>
        <v>54228</v>
      </c>
      <c r="AE2090" s="43" t="e">
        <f>_xll.qlTenorBasisValue(TenorBasis6M,AC2090,_xll.ohTrigger(trigger,$X$36))</f>
        <v>#NUM!</v>
      </c>
      <c r="AF2090" s="82">
        <f t="shared" si="78"/>
        <v>1.5585522426005699E-2</v>
      </c>
      <c r="AG2090" s="82">
        <f>_xll.qlIndexFixing($X$21,$AB2090,TRUE,_xll.ohTrigger(trigger))</f>
        <v>1.5585522426005699E-2</v>
      </c>
      <c r="AH2090" s="43" t="e">
        <f>_xll.qlIndexFixing($X$6,$AB2090,TRUE,trigger)</f>
        <v>#NUM!</v>
      </c>
      <c r="AI2090" s="45" t="e">
        <f t="shared" ref="AI2090:AI2153" si="79">(AG2090-AH2090)*10000</f>
        <v>#NUM!</v>
      </c>
    </row>
    <row r="2091" spans="27:35" x14ac:dyDescent="0.2">
      <c r="AA2091" s="114" t="s">
        <v>87</v>
      </c>
      <c r="AB2091" s="40">
        <f>_xll.qlInterestRateIndexFixingDate($X$21,AC2091)</f>
        <v>54049</v>
      </c>
      <c r="AC2091" s="40">
        <f>_xll.qlCalendarAdvance(calendar,$AC2090,AA2091,,,trigger)</f>
        <v>54053</v>
      </c>
      <c r="AD2091" s="40">
        <f>_xll.qlInterestRateIndexMaturity($X$21,AC2091,)</f>
        <v>54238</v>
      </c>
      <c r="AE2091" s="43" t="e">
        <f>_xll.qlTenorBasisValue(TenorBasis6M,AC2091,_xll.ohTrigger(trigger,$X$36))</f>
        <v>#NUM!</v>
      </c>
      <c r="AF2091" s="82">
        <f t="shared" si="78"/>
        <v>1.5586878564146261E-2</v>
      </c>
      <c r="AG2091" s="82">
        <f>_xll.qlIndexFixing($X$21,$AB2091,TRUE,_xll.ohTrigger(trigger))</f>
        <v>1.5586878564146261E-2</v>
      </c>
      <c r="AH2091" s="43" t="e">
        <f>_xll.qlIndexFixing($X$6,$AB2091,TRUE,trigger)</f>
        <v>#NUM!</v>
      </c>
      <c r="AI2091" s="45" t="e">
        <f t="shared" si="79"/>
        <v>#NUM!</v>
      </c>
    </row>
    <row r="2092" spans="27:35" x14ac:dyDescent="0.2">
      <c r="AA2092" s="114" t="s">
        <v>87</v>
      </c>
      <c r="AB2092" s="40">
        <f>_xll.qlInterestRateIndexFixingDate($X$21,AC2092)</f>
        <v>54057</v>
      </c>
      <c r="AC2092" s="40">
        <f>_xll.qlCalendarAdvance(calendar,$AC2091,AA2092,,,trigger)</f>
        <v>54060</v>
      </c>
      <c r="AD2092" s="40">
        <f>_xll.qlInterestRateIndexMaturity($X$21,AC2092,)</f>
        <v>54242</v>
      </c>
      <c r="AE2092" s="43" t="e">
        <f>_xll.qlTenorBasisValue(TenorBasis6M,AC2092,_xll.ohTrigger(trigger,$X$36))</f>
        <v>#NUM!</v>
      </c>
      <c r="AF2092" s="82">
        <f t="shared" si="78"/>
        <v>1.5586296772656692E-2</v>
      </c>
      <c r="AG2092" s="82">
        <f>_xll.qlIndexFixing($X$21,$AB2092,TRUE,_xll.ohTrigger(trigger))</f>
        <v>1.5586296772656692E-2</v>
      </c>
      <c r="AH2092" s="43" t="e">
        <f>_xll.qlIndexFixing($X$6,$AB2092,TRUE,trigger)</f>
        <v>#NUM!</v>
      </c>
      <c r="AI2092" s="45" t="e">
        <f t="shared" si="79"/>
        <v>#NUM!</v>
      </c>
    </row>
    <row r="2093" spans="27:35" x14ac:dyDescent="0.2">
      <c r="AA2093" s="114" t="s">
        <v>87</v>
      </c>
      <c r="AB2093" s="40">
        <f>_xll.qlInterestRateIndexFixingDate($X$21,AC2093)</f>
        <v>54065</v>
      </c>
      <c r="AC2093" s="40">
        <f>_xll.qlCalendarAdvance(calendar,$AC2092,AA2093,,,trigger)</f>
        <v>54067</v>
      </c>
      <c r="AD2093" s="40">
        <f>_xll.qlInterestRateIndexMaturity($X$21,AC2093,)</f>
        <v>54249</v>
      </c>
      <c r="AE2093" s="43" t="e">
        <f>_xll.qlTenorBasisValue(TenorBasis6M,AC2093,_xll.ohTrigger(trigger,$X$36))</f>
        <v>#NUM!</v>
      </c>
      <c r="AF2093" s="82">
        <f t="shared" si="78"/>
        <v>1.5586798507932435E-2</v>
      </c>
      <c r="AG2093" s="82">
        <f>_xll.qlIndexFixing($X$21,$AB2093,TRUE,_xll.ohTrigger(trigger))</f>
        <v>1.5586798507932435E-2</v>
      </c>
      <c r="AH2093" s="43" t="e">
        <f>_xll.qlIndexFixing($X$6,$AB2093,TRUE,trigger)</f>
        <v>#NUM!</v>
      </c>
      <c r="AI2093" s="45" t="e">
        <f t="shared" si="79"/>
        <v>#NUM!</v>
      </c>
    </row>
    <row r="2094" spans="27:35" x14ac:dyDescent="0.2">
      <c r="AA2094" s="114" t="s">
        <v>87</v>
      </c>
      <c r="AB2094" s="40">
        <f>_xll.qlInterestRateIndexFixingDate($X$21,AC2094)</f>
        <v>54072</v>
      </c>
      <c r="AC2094" s="40">
        <f>_xll.qlCalendarAdvance(calendar,$AC2093,AA2094,,,trigger)</f>
        <v>54074</v>
      </c>
      <c r="AD2094" s="40">
        <f>_xll.qlInterestRateIndexMaturity($X$21,AC2094,)</f>
        <v>54256</v>
      </c>
      <c r="AE2094" s="43" t="e">
        <f>_xll.qlTenorBasisValue(TenorBasis6M,AC2094,_xll.ohTrigger(trigger,$X$36))</f>
        <v>#NUM!</v>
      </c>
      <c r="AF2094" s="82">
        <f t="shared" si="78"/>
        <v>1.5587279759574928E-2</v>
      </c>
      <c r="AG2094" s="82">
        <f>_xll.qlIndexFixing($X$21,$AB2094,TRUE,_xll.ohTrigger(trigger))</f>
        <v>1.5587279759574928E-2</v>
      </c>
      <c r="AH2094" s="43" t="e">
        <f>_xll.qlIndexFixing($X$6,$AB2094,TRUE,trigger)</f>
        <v>#NUM!</v>
      </c>
      <c r="AI2094" s="45" t="e">
        <f t="shared" si="79"/>
        <v>#NUM!</v>
      </c>
    </row>
    <row r="2095" spans="27:35" x14ac:dyDescent="0.2">
      <c r="AA2095" s="114" t="s">
        <v>87</v>
      </c>
      <c r="AB2095" s="40">
        <f>_xll.qlInterestRateIndexFixingDate($X$21,AC2095)</f>
        <v>54079</v>
      </c>
      <c r="AC2095" s="40">
        <f>_xll.qlCalendarAdvance(calendar,$AC2094,AA2095,,,trigger)</f>
        <v>54081</v>
      </c>
      <c r="AD2095" s="40">
        <f>_xll.qlInterestRateIndexMaturity($X$21,AC2095,)</f>
        <v>54263</v>
      </c>
      <c r="AE2095" s="43" t="e">
        <f>_xll.qlTenorBasisValue(TenorBasis6M,AC2095,_xll.ohTrigger(trigger,$X$36))</f>
        <v>#NUM!</v>
      </c>
      <c r="AF2095" s="82">
        <f t="shared" si="78"/>
        <v>1.5587740527567919E-2</v>
      </c>
      <c r="AG2095" s="82">
        <f>_xll.qlIndexFixing($X$21,$AB2095,TRUE,_xll.ohTrigger(trigger))</f>
        <v>1.5587740527567919E-2</v>
      </c>
      <c r="AH2095" s="43" t="e">
        <f>_xll.qlIndexFixing($X$6,$AB2095,TRUE,trigger)</f>
        <v>#NUM!</v>
      </c>
      <c r="AI2095" s="45" t="e">
        <f t="shared" si="79"/>
        <v>#NUM!</v>
      </c>
    </row>
    <row r="2096" spans="27:35" x14ac:dyDescent="0.2">
      <c r="AA2096" s="114" t="s">
        <v>87</v>
      </c>
      <c r="AB2096" s="40">
        <f>_xll.qlInterestRateIndexFixingDate($X$21,AC2096)</f>
        <v>54086</v>
      </c>
      <c r="AC2096" s="40">
        <f>_xll.qlCalendarAdvance(calendar,$AC2095,AA2096,,,trigger)</f>
        <v>54088</v>
      </c>
      <c r="AD2096" s="40">
        <f>_xll.qlInterestRateIndexMaturity($X$21,AC2096,)</f>
        <v>54270</v>
      </c>
      <c r="AE2096" s="43" t="e">
        <f>_xll.qlTenorBasisValue(TenorBasis6M,AC2096,_xll.ohTrigger(trigger,$X$36))</f>
        <v>#NUM!</v>
      </c>
      <c r="AF2096" s="82">
        <f t="shared" si="78"/>
        <v>1.5588180811897792E-2</v>
      </c>
      <c r="AG2096" s="82">
        <f>_xll.qlIndexFixing($X$21,$AB2096,TRUE,_xll.ohTrigger(trigger))</f>
        <v>1.5588180811897792E-2</v>
      </c>
      <c r="AH2096" s="43" t="e">
        <f>_xll.qlIndexFixing($X$6,$AB2096,TRUE,trigger)</f>
        <v>#NUM!</v>
      </c>
      <c r="AI2096" s="45" t="e">
        <f t="shared" si="79"/>
        <v>#NUM!</v>
      </c>
    </row>
    <row r="2097" spans="27:35" x14ac:dyDescent="0.2">
      <c r="AA2097" s="114" t="s">
        <v>87</v>
      </c>
      <c r="AB2097" s="40">
        <f>_xll.qlInterestRateIndexFixingDate($X$21,AC2097)</f>
        <v>54093</v>
      </c>
      <c r="AC2097" s="40">
        <f>_xll.qlCalendarAdvance(calendar,$AC2096,AA2097,,,trigger)</f>
        <v>54095</v>
      </c>
      <c r="AD2097" s="40">
        <f>_xll.qlInterestRateIndexMaturity($X$21,AC2097,)</f>
        <v>54277</v>
      </c>
      <c r="AE2097" s="43" t="e">
        <f>_xll.qlTenorBasisValue(TenorBasis6M,AC2097,_xll.ohTrigger(trigger,$X$36))</f>
        <v>#NUM!</v>
      </c>
      <c r="AF2097" s="82">
        <f t="shared" si="78"/>
        <v>1.5588600612550494E-2</v>
      </c>
      <c r="AG2097" s="82">
        <f>_xll.qlIndexFixing($X$21,$AB2097,TRUE,_xll.ohTrigger(trigger))</f>
        <v>1.5588600612550494E-2</v>
      </c>
      <c r="AH2097" s="43" t="e">
        <f>_xll.qlIndexFixing($X$6,$AB2097,TRUE,trigger)</f>
        <v>#NUM!</v>
      </c>
      <c r="AI2097" s="45" t="e">
        <f t="shared" si="79"/>
        <v>#NUM!</v>
      </c>
    </row>
    <row r="2098" spans="27:35" x14ac:dyDescent="0.2">
      <c r="AA2098" s="114" t="s">
        <v>87</v>
      </c>
      <c r="AB2098" s="40">
        <f>_xll.qlInterestRateIndexFixingDate($X$21,AC2098)</f>
        <v>54100</v>
      </c>
      <c r="AC2098" s="40">
        <f>_xll.qlCalendarAdvance(calendar,$AC2097,AA2098,,,trigger)</f>
        <v>54102</v>
      </c>
      <c r="AD2098" s="40">
        <f>_xll.qlInterestRateIndexMaturity($X$21,AC2098,)</f>
        <v>54284</v>
      </c>
      <c r="AE2098" s="43" t="e">
        <f>_xll.qlTenorBasisValue(TenorBasis6M,AC2098,_xll.ohTrigger(trigger,$X$36))</f>
        <v>#NUM!</v>
      </c>
      <c r="AF2098" s="82">
        <f t="shared" si="78"/>
        <v>1.5588999929513287E-2</v>
      </c>
      <c r="AG2098" s="82">
        <f>_xll.qlIndexFixing($X$21,$AB2098,TRUE,_xll.ohTrigger(trigger))</f>
        <v>1.5588999929513287E-2</v>
      </c>
      <c r="AH2098" s="43" t="e">
        <f>_xll.qlIndexFixing($X$6,$AB2098,TRUE,trigger)</f>
        <v>#NUM!</v>
      </c>
      <c r="AI2098" s="45" t="e">
        <f t="shared" si="79"/>
        <v>#NUM!</v>
      </c>
    </row>
    <row r="2099" spans="27:35" x14ac:dyDescent="0.2">
      <c r="AA2099" s="114" t="s">
        <v>87</v>
      </c>
      <c r="AB2099" s="40">
        <f>_xll.qlInterestRateIndexFixingDate($X$21,AC2099)</f>
        <v>54107</v>
      </c>
      <c r="AC2099" s="40">
        <f>_xll.qlCalendarAdvance(calendar,$AC2098,AA2099,,,trigger)</f>
        <v>54109</v>
      </c>
      <c r="AD2099" s="40">
        <f>_xll.qlInterestRateIndexMaturity($X$21,AC2099,)</f>
        <v>54291</v>
      </c>
      <c r="AE2099" s="43" t="e">
        <f>_xll.qlTenorBasisValue(TenorBasis6M,AC2099,_xll.ohTrigger(trigger,$X$36))</f>
        <v>#NUM!</v>
      </c>
      <c r="AF2099" s="82">
        <f t="shared" si="78"/>
        <v>1.5589378762773873E-2</v>
      </c>
      <c r="AG2099" s="82">
        <f>_xll.qlIndexFixing($X$21,$AB2099,TRUE,_xll.ohTrigger(trigger))</f>
        <v>1.5589378762773873E-2</v>
      </c>
      <c r="AH2099" s="43" t="e">
        <f>_xll.qlIndexFixing($X$6,$AB2099,TRUE,trigger)</f>
        <v>#NUM!</v>
      </c>
      <c r="AI2099" s="45" t="e">
        <f t="shared" si="79"/>
        <v>#NUM!</v>
      </c>
    </row>
    <row r="2100" spans="27:35" x14ac:dyDescent="0.2">
      <c r="AA2100" s="114" t="s">
        <v>87</v>
      </c>
      <c r="AB2100" s="40">
        <f>_xll.qlInterestRateIndexFixingDate($X$21,AC2100)</f>
        <v>54114</v>
      </c>
      <c r="AC2100" s="40">
        <f>_xll.qlCalendarAdvance(calendar,$AC2099,AA2100,,,trigger)</f>
        <v>54116</v>
      </c>
      <c r="AD2100" s="40">
        <f>_xll.qlInterestRateIndexMaturity($X$21,AC2100,)</f>
        <v>54301</v>
      </c>
      <c r="AE2100" s="43" t="e">
        <f>_xll.qlTenorBasisValue(TenorBasis6M,AC2100,_xll.ohTrigger(trigger,$X$36))</f>
        <v>#NUM!</v>
      </c>
      <c r="AF2100" s="82">
        <f t="shared" si="78"/>
        <v>1.5590802126083447E-2</v>
      </c>
      <c r="AG2100" s="82">
        <f>_xll.qlIndexFixing($X$21,$AB2100,TRUE,_xll.ohTrigger(trigger))</f>
        <v>1.5590802126083447E-2</v>
      </c>
      <c r="AH2100" s="43" t="e">
        <f>_xll.qlIndexFixing($X$6,$AB2100,TRUE,trigger)</f>
        <v>#NUM!</v>
      </c>
      <c r="AI2100" s="45" t="e">
        <f t="shared" si="79"/>
        <v>#NUM!</v>
      </c>
    </row>
    <row r="2101" spans="27:35" x14ac:dyDescent="0.2">
      <c r="AA2101" s="114" t="s">
        <v>87</v>
      </c>
      <c r="AB2101" s="40">
        <f>_xll.qlInterestRateIndexFixingDate($X$21,AC2101)</f>
        <v>54121</v>
      </c>
      <c r="AC2101" s="40">
        <f>_xll.qlCalendarAdvance(calendar,$AC2100,AA2101,,,trigger)</f>
        <v>54123</v>
      </c>
      <c r="AD2101" s="40">
        <f>_xll.qlInterestRateIndexMaturity($X$21,AC2101,)</f>
        <v>54308</v>
      </c>
      <c r="AE2101" s="43" t="e">
        <f>_xll.qlTenorBasisValue(TenorBasis6M,AC2101,_xll.ohTrigger(trigger,$X$36))</f>
        <v>#NUM!</v>
      </c>
      <c r="AF2101" s="82">
        <f t="shared" si="78"/>
        <v>1.5591135645688462E-2</v>
      </c>
      <c r="AG2101" s="82">
        <f>_xll.qlIndexFixing($X$21,$AB2101,TRUE,_xll.ohTrigger(trigger))</f>
        <v>1.5591135645688462E-2</v>
      </c>
      <c r="AH2101" s="43" t="e">
        <f>_xll.qlIndexFixing($X$6,$AB2101,TRUE,trigger)</f>
        <v>#NUM!</v>
      </c>
      <c r="AI2101" s="45" t="e">
        <f t="shared" si="79"/>
        <v>#NUM!</v>
      </c>
    </row>
    <row r="2102" spans="27:35" x14ac:dyDescent="0.2">
      <c r="AA2102" s="114" t="s">
        <v>87</v>
      </c>
      <c r="AB2102" s="40">
        <f>_xll.qlInterestRateIndexFixingDate($X$21,AC2102)</f>
        <v>54128</v>
      </c>
      <c r="AC2102" s="40">
        <f>_xll.qlCalendarAdvance(calendar,$AC2101,AA2102,,,trigger)</f>
        <v>54130</v>
      </c>
      <c r="AD2102" s="40">
        <f>_xll.qlInterestRateIndexMaturity($X$21,AC2102,)</f>
        <v>54315</v>
      </c>
      <c r="AE2102" s="43" t="e">
        <f>_xll.qlTenorBasisValue(TenorBasis6M,AC2102,_xll.ohTrigger(trigger,$X$36))</f>
        <v>#NUM!</v>
      </c>
      <c r="AF2102" s="82">
        <f t="shared" si="78"/>
        <v>1.559144867890597E-2</v>
      </c>
      <c r="AG2102" s="82">
        <f>_xll.qlIndexFixing($X$21,$AB2102,TRUE,_xll.ohTrigger(trigger))</f>
        <v>1.559144867890597E-2</v>
      </c>
      <c r="AH2102" s="43" t="e">
        <f>_xll.qlIndexFixing($X$6,$AB2102,TRUE,trigger)</f>
        <v>#NUM!</v>
      </c>
      <c r="AI2102" s="45" t="e">
        <f t="shared" si="79"/>
        <v>#NUM!</v>
      </c>
    </row>
    <row r="2103" spans="27:35" x14ac:dyDescent="0.2">
      <c r="AA2103" s="114" t="s">
        <v>87</v>
      </c>
      <c r="AB2103" s="40">
        <f>_xll.qlInterestRateIndexFixingDate($X$21,AC2103)</f>
        <v>54135</v>
      </c>
      <c r="AC2103" s="40">
        <f>_xll.qlCalendarAdvance(calendar,$AC2102,AA2103,,,trigger)</f>
        <v>54137</v>
      </c>
      <c r="AD2103" s="40">
        <f>_xll.qlInterestRateIndexMaturity($X$21,AC2103,)</f>
        <v>54322</v>
      </c>
      <c r="AE2103" s="43" t="e">
        <f>_xll.qlTenorBasisValue(TenorBasis6M,AC2103,_xll.ohTrigger(trigger,$X$36))</f>
        <v>#NUM!</v>
      </c>
      <c r="AF2103" s="82">
        <f t="shared" si="78"/>
        <v>1.5591741225726036E-2</v>
      </c>
      <c r="AG2103" s="82">
        <f>_xll.qlIndexFixing($X$21,$AB2103,TRUE,_xll.ohTrigger(trigger))</f>
        <v>1.5591741225726036E-2</v>
      </c>
      <c r="AH2103" s="43" t="e">
        <f>_xll.qlIndexFixing($X$6,$AB2103,TRUE,trigger)</f>
        <v>#NUM!</v>
      </c>
      <c r="AI2103" s="45" t="e">
        <f t="shared" si="79"/>
        <v>#NUM!</v>
      </c>
    </row>
    <row r="2104" spans="27:35" x14ac:dyDescent="0.2">
      <c r="AA2104" s="114" t="s">
        <v>87</v>
      </c>
      <c r="AB2104" s="40">
        <f>_xll.qlInterestRateIndexFixingDate($X$21,AC2104)</f>
        <v>54142</v>
      </c>
      <c r="AC2104" s="40">
        <f>_xll.qlCalendarAdvance(calendar,$AC2103,AA2104,,,trigger)</f>
        <v>54144</v>
      </c>
      <c r="AD2104" s="40">
        <f>_xll.qlInterestRateIndexMaturity($X$21,AC2104,)</f>
        <v>54329</v>
      </c>
      <c r="AE2104" s="43" t="e">
        <f>_xll.qlTenorBasisValue(TenorBasis6M,AC2104,_xll.ohTrigger(trigger,$X$36))</f>
        <v>#NUM!</v>
      </c>
      <c r="AF2104" s="82">
        <f t="shared" si="78"/>
        <v>1.5592013286140018E-2</v>
      </c>
      <c r="AG2104" s="82">
        <f>_xll.qlIndexFixing($X$21,$AB2104,TRUE,_xll.ohTrigger(trigger))</f>
        <v>1.5592013286140018E-2</v>
      </c>
      <c r="AH2104" s="43" t="e">
        <f>_xll.qlIndexFixing($X$6,$AB2104,TRUE,trigger)</f>
        <v>#NUM!</v>
      </c>
      <c r="AI2104" s="45" t="e">
        <f t="shared" si="79"/>
        <v>#NUM!</v>
      </c>
    </row>
    <row r="2105" spans="27:35" x14ac:dyDescent="0.2">
      <c r="AA2105" s="114" t="s">
        <v>87</v>
      </c>
      <c r="AB2105" s="40">
        <f>_xll.qlInterestRateIndexFixingDate($X$21,AC2105)</f>
        <v>54149</v>
      </c>
      <c r="AC2105" s="40">
        <f>_xll.qlCalendarAdvance(calendar,$AC2104,AA2105,,,trigger)</f>
        <v>54155</v>
      </c>
      <c r="AD2105" s="40">
        <f>_xll.qlInterestRateIndexMaturity($X$21,AC2105,)</f>
        <v>54338</v>
      </c>
      <c r="AE2105" s="43" t="e">
        <f>_xll.qlTenorBasisValue(TenorBasis6M,AC2105,_xll.ohTrigger(trigger,$X$36))</f>
        <v>#NUM!</v>
      </c>
      <c r="AF2105" s="82">
        <f t="shared" si="78"/>
        <v>1.5591705703941704E-2</v>
      </c>
      <c r="AG2105" s="82">
        <f>_xll.qlIndexFixing($X$21,$AB2105,TRUE,_xll.ohTrigger(trigger))</f>
        <v>1.5591705703941704E-2</v>
      </c>
      <c r="AH2105" s="43" t="e">
        <f>_xll.qlIndexFixing($X$6,$AB2105,TRUE,trigger)</f>
        <v>#NUM!</v>
      </c>
      <c r="AI2105" s="45" t="e">
        <f t="shared" si="79"/>
        <v>#NUM!</v>
      </c>
    </row>
    <row r="2106" spans="27:35" x14ac:dyDescent="0.2">
      <c r="AA2106" s="114" t="s">
        <v>87</v>
      </c>
      <c r="AB2106" s="40">
        <f>_xll.qlInterestRateIndexFixingDate($X$21,AC2106)</f>
        <v>54158</v>
      </c>
      <c r="AC2106" s="40">
        <f>_xll.qlCalendarAdvance(calendar,$AC2105,AA2106,,,trigger)</f>
        <v>54162</v>
      </c>
      <c r="AD2106" s="40">
        <f>_xll.qlInterestRateIndexMaturity($X$21,AC2106,)</f>
        <v>54345</v>
      </c>
      <c r="AE2106" s="43" t="e">
        <f>_xll.qlTenorBasisValue(TenorBasis6M,AC2106,_xll.ohTrigger(trigger,$X$36))</f>
        <v>#NUM!</v>
      </c>
      <c r="AF2106" s="82">
        <f t="shared" si="78"/>
        <v>1.5591927992441881E-2</v>
      </c>
      <c r="AG2106" s="82">
        <f>_xll.qlIndexFixing($X$21,$AB2106,TRUE,_xll.ohTrigger(trigger))</f>
        <v>1.5591927992441881E-2</v>
      </c>
      <c r="AH2106" s="43" t="e">
        <f>_xll.qlIndexFixing($X$6,$AB2106,TRUE,trigger)</f>
        <v>#NUM!</v>
      </c>
      <c r="AI2106" s="45" t="e">
        <f t="shared" si="79"/>
        <v>#NUM!</v>
      </c>
    </row>
    <row r="2107" spans="27:35" x14ac:dyDescent="0.2">
      <c r="AA2107" s="114" t="s">
        <v>87</v>
      </c>
      <c r="AB2107" s="40">
        <f>_xll.qlInterestRateIndexFixingDate($X$21,AC2107)</f>
        <v>54165</v>
      </c>
      <c r="AC2107" s="40">
        <f>_xll.qlCalendarAdvance(calendar,$AC2106,AA2107,,,trigger)</f>
        <v>54169</v>
      </c>
      <c r="AD2107" s="40">
        <f>_xll.qlInterestRateIndexMaturity($X$21,AC2107,)</f>
        <v>54352</v>
      </c>
      <c r="AE2107" s="43" t="e">
        <f>_xll.qlTenorBasisValue(TenorBasis6M,AC2107,_xll.ohTrigger(trigger,$X$36))</f>
        <v>#NUM!</v>
      </c>
      <c r="AF2107" s="82">
        <f t="shared" si="78"/>
        <v>1.5592129796276725E-2</v>
      </c>
      <c r="AG2107" s="82">
        <f>_xll.qlIndexFixing($X$21,$AB2107,TRUE,_xll.ohTrigger(trigger))</f>
        <v>1.5592129796276725E-2</v>
      </c>
      <c r="AH2107" s="43" t="e">
        <f>_xll.qlIndexFixing($X$6,$AB2107,TRUE,trigger)</f>
        <v>#NUM!</v>
      </c>
      <c r="AI2107" s="45" t="e">
        <f t="shared" si="79"/>
        <v>#NUM!</v>
      </c>
    </row>
    <row r="2108" spans="27:35" x14ac:dyDescent="0.2">
      <c r="AA2108" s="114" t="s">
        <v>87</v>
      </c>
      <c r="AB2108" s="40">
        <f>_xll.qlInterestRateIndexFixingDate($X$21,AC2108)</f>
        <v>54172</v>
      </c>
      <c r="AC2108" s="40">
        <f>_xll.qlCalendarAdvance(calendar,$AC2107,AA2108,,,trigger)</f>
        <v>54176</v>
      </c>
      <c r="AD2108" s="40">
        <f>_xll.qlInterestRateIndexMaturity($X$21,AC2108,)</f>
        <v>54359</v>
      </c>
      <c r="AE2108" s="43" t="e">
        <f>_xll.qlTenorBasisValue(TenorBasis6M,AC2108,_xll.ohTrigger(trigger,$X$36))</f>
        <v>#NUM!</v>
      </c>
      <c r="AF2108" s="82">
        <f t="shared" si="78"/>
        <v>1.5592311115438814E-2</v>
      </c>
      <c r="AG2108" s="82">
        <f>_xll.qlIndexFixing($X$21,$AB2108,TRUE,_xll.ohTrigger(trigger))</f>
        <v>1.5592311115438814E-2</v>
      </c>
      <c r="AH2108" s="43" t="e">
        <f>_xll.qlIndexFixing($X$6,$AB2108,TRUE,trigger)</f>
        <v>#NUM!</v>
      </c>
      <c r="AI2108" s="45" t="e">
        <f t="shared" si="79"/>
        <v>#NUM!</v>
      </c>
    </row>
    <row r="2109" spans="27:35" x14ac:dyDescent="0.2">
      <c r="AA2109" s="114" t="s">
        <v>87</v>
      </c>
      <c r="AB2109" s="40">
        <f>_xll.qlInterestRateIndexFixingDate($X$21,AC2109)</f>
        <v>54178</v>
      </c>
      <c r="AC2109" s="40">
        <f>_xll.qlCalendarAdvance(calendar,$AC2108,AA2109,,,trigger)</f>
        <v>54183</v>
      </c>
      <c r="AD2109" s="40">
        <f>_xll.qlInterestRateIndexMaturity($X$21,AC2109,)</f>
        <v>54367</v>
      </c>
      <c r="AE2109" s="43" t="e">
        <f>_xll.qlTenorBasisValue(TenorBasis6M,AC2109,_xll.ohTrigger(trigger,$X$36))</f>
        <v>#NUM!</v>
      </c>
      <c r="AF2109" s="82">
        <f t="shared" si="78"/>
        <v>1.5592813051752275E-2</v>
      </c>
      <c r="AG2109" s="82">
        <f>_xll.qlIndexFixing($X$21,$AB2109,TRUE,_xll.ohTrigger(trigger))</f>
        <v>1.5592813051752275E-2</v>
      </c>
      <c r="AH2109" s="43" t="e">
        <f>_xll.qlIndexFixing($X$6,$AB2109,TRUE,trigger)</f>
        <v>#NUM!</v>
      </c>
      <c r="AI2109" s="45" t="e">
        <f t="shared" si="79"/>
        <v>#NUM!</v>
      </c>
    </row>
    <row r="2110" spans="27:35" x14ac:dyDescent="0.2">
      <c r="AA2110" s="114" t="s">
        <v>87</v>
      </c>
      <c r="AB2110" s="40">
        <f>_xll.qlInterestRateIndexFixingDate($X$21,AC2110)</f>
        <v>54186</v>
      </c>
      <c r="AC2110" s="40">
        <f>_xll.qlCalendarAdvance(calendar,$AC2109,AA2110,,,trigger)</f>
        <v>54190</v>
      </c>
      <c r="AD2110" s="40">
        <f>_xll.qlInterestRateIndexMaturity($X$21,AC2110,)</f>
        <v>54374</v>
      </c>
      <c r="AE2110" s="43" t="e">
        <f>_xll.qlTenorBasisValue(TenorBasis6M,AC2110,_xll.ohTrigger(trigger,$X$36))</f>
        <v>#NUM!</v>
      </c>
      <c r="AF2110" s="82">
        <f t="shared" si="78"/>
        <v>1.5592951944355346E-2</v>
      </c>
      <c r="AG2110" s="82">
        <f>_xll.qlIndexFixing($X$21,$AB2110,TRUE,_xll.ohTrigger(trigger))</f>
        <v>1.5592951944355346E-2</v>
      </c>
      <c r="AH2110" s="43" t="e">
        <f>_xll.qlIndexFixing($X$6,$AB2110,TRUE,trigger)</f>
        <v>#NUM!</v>
      </c>
      <c r="AI2110" s="45" t="e">
        <f t="shared" si="79"/>
        <v>#NUM!</v>
      </c>
    </row>
    <row r="2111" spans="27:35" x14ac:dyDescent="0.2">
      <c r="AA2111" s="114" t="s">
        <v>87</v>
      </c>
      <c r="AB2111" s="40">
        <f>_xll.qlInterestRateIndexFixingDate($X$21,AC2111)</f>
        <v>54193</v>
      </c>
      <c r="AC2111" s="40">
        <f>_xll.qlCalendarAdvance(calendar,$AC2110,AA2111,,,trigger)</f>
        <v>54197</v>
      </c>
      <c r="AD2111" s="40">
        <f>_xll.qlInterestRateIndexMaturity($X$21,AC2111,)</f>
        <v>54381</v>
      </c>
      <c r="AE2111" s="43" t="e">
        <f>_xll.qlTenorBasisValue(TenorBasis6M,AC2111,_xll.ohTrigger(trigger,$X$36))</f>
        <v>#NUM!</v>
      </c>
      <c r="AF2111" s="82">
        <f t="shared" si="78"/>
        <v>1.5593070351386483E-2</v>
      </c>
      <c r="AG2111" s="82">
        <f>_xll.qlIndexFixing($X$21,$AB2111,TRUE,_xll.ohTrigger(trigger))</f>
        <v>1.5593070351386483E-2</v>
      </c>
      <c r="AH2111" s="43" t="e">
        <f>_xll.qlIndexFixing($X$6,$AB2111,TRUE,trigger)</f>
        <v>#NUM!</v>
      </c>
      <c r="AI2111" s="45" t="e">
        <f t="shared" si="79"/>
        <v>#NUM!</v>
      </c>
    </row>
    <row r="2112" spans="27:35" x14ac:dyDescent="0.2">
      <c r="AA2112" s="114" t="s">
        <v>87</v>
      </c>
      <c r="AB2112" s="40">
        <f>_xll.qlInterestRateIndexFixingDate($X$21,AC2112)</f>
        <v>54200</v>
      </c>
      <c r="AC2112" s="40">
        <f>_xll.qlCalendarAdvance(calendar,$AC2111,AA2112,,,trigger)</f>
        <v>54204</v>
      </c>
      <c r="AD2112" s="40">
        <f>_xll.qlInterestRateIndexMaturity($X$21,AC2112,)</f>
        <v>54388</v>
      </c>
      <c r="AE2112" s="43" t="e">
        <f>_xll.qlTenorBasisValue(TenorBasis6M,AC2112,_xll.ohTrigger(trigger,$X$36))</f>
        <v>#NUM!</v>
      </c>
      <c r="AF2112" s="82">
        <f t="shared" si="78"/>
        <v>1.5593168272843077E-2</v>
      </c>
      <c r="AG2112" s="82">
        <f>_xll.qlIndexFixing($X$21,$AB2112,TRUE,_xll.ohTrigger(trigger))</f>
        <v>1.5593168272843077E-2</v>
      </c>
      <c r="AH2112" s="43" t="e">
        <f>_xll.qlIndexFixing($X$6,$AB2112,TRUE,trigger)</f>
        <v>#NUM!</v>
      </c>
      <c r="AI2112" s="45" t="e">
        <f t="shared" si="79"/>
        <v>#NUM!</v>
      </c>
    </row>
    <row r="2113" spans="27:35" x14ac:dyDescent="0.2">
      <c r="AA2113" s="114" t="s">
        <v>87</v>
      </c>
      <c r="AB2113" s="40">
        <f>_xll.qlInterestRateIndexFixingDate($X$21,AC2113)</f>
        <v>54207</v>
      </c>
      <c r="AC2113" s="40">
        <f>_xll.qlCalendarAdvance(calendar,$AC2112,AA2113,,,trigger)</f>
        <v>54211</v>
      </c>
      <c r="AD2113" s="40">
        <f>_xll.qlInterestRateIndexMaturity($X$21,AC2113,)</f>
        <v>54394</v>
      </c>
      <c r="AE2113" s="43" t="e">
        <f>_xll.qlTenorBasisValue(TenorBasis6M,AC2113,_xll.ohTrigger(trigger,$X$36))</f>
        <v>#NUM!</v>
      </c>
      <c r="AF2113" s="82">
        <f t="shared" si="78"/>
        <v>1.5592910440998486E-2</v>
      </c>
      <c r="AG2113" s="82">
        <f>_xll.qlIndexFixing($X$21,$AB2113,TRUE,_xll.ohTrigger(trigger))</f>
        <v>1.5592910440998486E-2</v>
      </c>
      <c r="AH2113" s="43" t="e">
        <f>_xll.qlIndexFixing($X$6,$AB2113,TRUE,trigger)</f>
        <v>#NUM!</v>
      </c>
      <c r="AI2113" s="45" t="e">
        <f t="shared" si="79"/>
        <v>#NUM!</v>
      </c>
    </row>
    <row r="2114" spans="27:35" x14ac:dyDescent="0.2">
      <c r="AA2114" s="114" t="s">
        <v>87</v>
      </c>
      <c r="AB2114" s="40">
        <f>_xll.qlInterestRateIndexFixingDate($X$21,AC2114)</f>
        <v>54214</v>
      </c>
      <c r="AC2114" s="40">
        <f>_xll.qlCalendarAdvance(calendar,$AC2113,AA2114,,,trigger)</f>
        <v>54218</v>
      </c>
      <c r="AD2114" s="40">
        <f>_xll.qlInterestRateIndexMaturity($X$21,AC2114,)</f>
        <v>54401</v>
      </c>
      <c r="AE2114" s="43" t="e">
        <f>_xll.qlTenorBasisValue(TenorBasis6M,AC2114,_xll.ohTrigger(trigger,$X$36))</f>
        <v>#NUM!</v>
      </c>
      <c r="AF2114" s="82">
        <f t="shared" si="78"/>
        <v>1.5592968852033621E-2</v>
      </c>
      <c r="AG2114" s="82">
        <f>_xll.qlIndexFixing($X$21,$AB2114,TRUE,_xll.ohTrigger(trigger))</f>
        <v>1.5592968852033621E-2</v>
      </c>
      <c r="AH2114" s="43" t="e">
        <f>_xll.qlIndexFixing($X$6,$AB2114,TRUE,trigger)</f>
        <v>#NUM!</v>
      </c>
      <c r="AI2114" s="45" t="e">
        <f t="shared" si="79"/>
        <v>#NUM!</v>
      </c>
    </row>
    <row r="2115" spans="27:35" x14ac:dyDescent="0.2">
      <c r="AA2115" s="114" t="s">
        <v>87</v>
      </c>
      <c r="AB2115" s="40">
        <f>_xll.qlInterestRateIndexFixingDate($X$21,AC2115)</f>
        <v>54221</v>
      </c>
      <c r="AC2115" s="40">
        <f>_xll.qlCalendarAdvance(calendar,$AC2114,AA2115,,,trigger)</f>
        <v>54225</v>
      </c>
      <c r="AD2115" s="40">
        <f>_xll.qlInterestRateIndexMaturity($X$21,AC2115,)</f>
        <v>54408</v>
      </c>
      <c r="AE2115" s="43" t="e">
        <f>_xll.qlTenorBasisValue(TenorBasis6M,AC2115,_xll.ohTrigger(trigger,$X$36))</f>
        <v>#NUM!</v>
      </c>
      <c r="AF2115" s="82">
        <f t="shared" si="78"/>
        <v>1.5593006778371101E-2</v>
      </c>
      <c r="AG2115" s="82">
        <f>_xll.qlIndexFixing($X$21,$AB2115,TRUE,_xll.ohTrigger(trigger))</f>
        <v>1.5593006778371101E-2</v>
      </c>
      <c r="AH2115" s="43" t="e">
        <f>_xll.qlIndexFixing($X$6,$AB2115,TRUE,trigger)</f>
        <v>#NUM!</v>
      </c>
      <c r="AI2115" s="45" t="e">
        <f t="shared" si="79"/>
        <v>#NUM!</v>
      </c>
    </row>
    <row r="2116" spans="27:35" x14ac:dyDescent="0.2">
      <c r="AA2116" s="114" t="s">
        <v>87</v>
      </c>
      <c r="AB2116" s="40">
        <f>_xll.qlInterestRateIndexFixingDate($X$21,AC2116)</f>
        <v>54228</v>
      </c>
      <c r="AC2116" s="40">
        <f>_xll.qlCalendarAdvance(calendar,$AC2115,AA2116,,,trigger)</f>
        <v>54232</v>
      </c>
      <c r="AD2116" s="40">
        <f>_xll.qlInterestRateIndexMaturity($X$21,AC2116,)</f>
        <v>54415</v>
      </c>
      <c r="AE2116" s="43" t="e">
        <f>_xll.qlTenorBasisValue(TenorBasis6M,AC2116,_xll.ohTrigger(trigger,$X$36))</f>
        <v>#NUM!</v>
      </c>
      <c r="AF2116" s="82">
        <f t="shared" ref="AF2116:AF2179" si="80">AG2116</f>
        <v>1.5593024220008743E-2</v>
      </c>
      <c r="AG2116" s="82">
        <f>_xll.qlIndexFixing($X$21,$AB2116,TRUE,_xll.ohTrigger(trigger))</f>
        <v>1.5593024220008743E-2</v>
      </c>
      <c r="AH2116" s="43" t="e">
        <f>_xll.qlIndexFixing($X$6,$AB2116,TRUE,trigger)</f>
        <v>#NUM!</v>
      </c>
      <c r="AI2116" s="45" t="e">
        <f t="shared" si="79"/>
        <v>#NUM!</v>
      </c>
    </row>
    <row r="2117" spans="27:35" x14ac:dyDescent="0.2">
      <c r="AA2117" s="114" t="s">
        <v>87</v>
      </c>
      <c r="AB2117" s="40">
        <f>_xll.qlInterestRateIndexFixingDate($X$21,AC2117)</f>
        <v>54235</v>
      </c>
      <c r="AC2117" s="40">
        <f>_xll.qlCalendarAdvance(calendar,$AC2116,AA2117,,,trigger)</f>
        <v>54239</v>
      </c>
      <c r="AD2117" s="40">
        <f>_xll.qlInterestRateIndexMaturity($X$21,AC2117,)</f>
        <v>54423</v>
      </c>
      <c r="AE2117" s="43" t="e">
        <f>_xll.qlTenorBasisValue(TenorBasis6M,AC2117,_xll.ohTrigger(trigger,$X$36))</f>
        <v>#NUM!</v>
      </c>
      <c r="AF2117" s="82">
        <f t="shared" si="80"/>
        <v>1.5593350596423659E-2</v>
      </c>
      <c r="AG2117" s="82">
        <f>_xll.qlIndexFixing($X$21,$AB2117,TRUE,_xll.ohTrigger(trigger))</f>
        <v>1.5593350596423659E-2</v>
      </c>
      <c r="AH2117" s="43" t="e">
        <f>_xll.qlIndexFixing($X$6,$AB2117,TRUE,trigger)</f>
        <v>#NUM!</v>
      </c>
      <c r="AI2117" s="45" t="e">
        <f t="shared" si="79"/>
        <v>#NUM!</v>
      </c>
    </row>
    <row r="2118" spans="27:35" x14ac:dyDescent="0.2">
      <c r="AA2118" s="114" t="s">
        <v>87</v>
      </c>
      <c r="AB2118" s="40">
        <f>_xll.qlInterestRateIndexFixingDate($X$21,AC2118)</f>
        <v>54242</v>
      </c>
      <c r="AC2118" s="40">
        <f>_xll.qlCalendarAdvance(calendar,$AC2117,AA2118,,,trigger)</f>
        <v>54246</v>
      </c>
      <c r="AD2118" s="40">
        <f>_xll.qlInterestRateIndexMaturity($X$21,AC2118,)</f>
        <v>54430</v>
      </c>
      <c r="AE2118" s="43" t="e">
        <f>_xll.qlTenorBasisValue(TenorBasis6M,AC2118,_xll.ohTrigger(trigger,$X$36))</f>
        <v>#NUM!</v>
      </c>
      <c r="AF2118" s="82">
        <f t="shared" si="80"/>
        <v>1.5593325604391736E-2</v>
      </c>
      <c r="AG2118" s="82">
        <f>_xll.qlIndexFixing($X$21,$AB2118,TRUE,_xll.ohTrigger(trigger))</f>
        <v>1.5593325604391736E-2</v>
      </c>
      <c r="AH2118" s="43" t="e">
        <f>_xll.qlIndexFixing($X$6,$AB2118,TRUE,trigger)</f>
        <v>#NUM!</v>
      </c>
      <c r="AI2118" s="45" t="e">
        <f t="shared" si="79"/>
        <v>#NUM!</v>
      </c>
    </row>
    <row r="2119" spans="27:35" x14ac:dyDescent="0.2">
      <c r="AA2119" s="114" t="s">
        <v>87</v>
      </c>
      <c r="AB2119" s="40">
        <f>_xll.qlInterestRateIndexFixingDate($X$21,AC2119)</f>
        <v>54249</v>
      </c>
      <c r="AC2119" s="40">
        <f>_xll.qlCalendarAdvance(calendar,$AC2118,AA2119,,,trigger)</f>
        <v>54253</v>
      </c>
      <c r="AD2119" s="40">
        <f>_xll.qlInterestRateIndexMaturity($X$21,AC2119,)</f>
        <v>54437</v>
      </c>
      <c r="AE2119" s="43" t="e">
        <f>_xll.qlTenorBasisValue(TenorBasis6M,AC2119,_xll.ohTrigger(trigger,$X$36))</f>
        <v>#NUM!</v>
      </c>
      <c r="AF2119" s="82">
        <f t="shared" si="80"/>
        <v>1.5593280126776585E-2</v>
      </c>
      <c r="AG2119" s="82">
        <f>_xll.qlIndexFixing($X$21,$AB2119,TRUE,_xll.ohTrigger(trigger))</f>
        <v>1.5593280126776585E-2</v>
      </c>
      <c r="AH2119" s="43" t="e">
        <f>_xll.qlIndexFixing($X$6,$AB2119,TRUE,trigger)</f>
        <v>#NUM!</v>
      </c>
      <c r="AI2119" s="45" t="e">
        <f t="shared" si="79"/>
        <v>#NUM!</v>
      </c>
    </row>
    <row r="2120" spans="27:35" x14ac:dyDescent="0.2">
      <c r="AA2120" s="114" t="s">
        <v>87</v>
      </c>
      <c r="AB2120" s="40">
        <f>_xll.qlInterestRateIndexFixingDate($X$21,AC2120)</f>
        <v>54256</v>
      </c>
      <c r="AC2120" s="40">
        <f>_xll.qlCalendarAdvance(calendar,$AC2119,AA2120,,,trigger)</f>
        <v>54260</v>
      </c>
      <c r="AD2120" s="40">
        <f>_xll.qlInterestRateIndexMaturity($X$21,AC2120,)</f>
        <v>54444</v>
      </c>
      <c r="AE2120" s="43" t="e">
        <f>_xll.qlTenorBasisValue(TenorBasis6M,AC2120,_xll.ohTrigger(trigger,$X$36))</f>
        <v>#NUM!</v>
      </c>
      <c r="AF2120" s="82">
        <f t="shared" si="80"/>
        <v>1.559321416358081E-2</v>
      </c>
      <c r="AG2120" s="82">
        <f>_xll.qlIndexFixing($X$21,$AB2120,TRUE,_xll.ohTrigger(trigger))</f>
        <v>1.559321416358081E-2</v>
      </c>
      <c r="AH2120" s="43" t="e">
        <f>_xll.qlIndexFixing($X$6,$AB2120,TRUE,trigger)</f>
        <v>#NUM!</v>
      </c>
      <c r="AI2120" s="45" t="e">
        <f t="shared" si="79"/>
        <v>#NUM!</v>
      </c>
    </row>
    <row r="2121" spans="27:35" x14ac:dyDescent="0.2">
      <c r="AA2121" s="114" t="s">
        <v>87</v>
      </c>
      <c r="AB2121" s="40">
        <f>_xll.qlInterestRateIndexFixingDate($X$21,AC2121)</f>
        <v>54263</v>
      </c>
      <c r="AC2121" s="40">
        <f>_xll.qlCalendarAdvance(calendar,$AC2120,AA2121,,,trigger)</f>
        <v>54267</v>
      </c>
      <c r="AD2121" s="40">
        <f>_xll.qlInterestRateIndexMaturity($X$21,AC2121,)</f>
        <v>54451</v>
      </c>
      <c r="AE2121" s="43" t="e">
        <f>_xll.qlTenorBasisValue(TenorBasis6M,AC2121,_xll.ohTrigger(trigger,$X$36))</f>
        <v>#NUM!</v>
      </c>
      <c r="AF2121" s="82">
        <f t="shared" si="80"/>
        <v>1.5593127714805715E-2</v>
      </c>
      <c r="AG2121" s="82">
        <f>_xll.qlIndexFixing($X$21,$AB2121,TRUE,_xll.ohTrigger(trigger))</f>
        <v>1.5593127714805715E-2</v>
      </c>
      <c r="AH2121" s="43" t="e">
        <f>_xll.qlIndexFixing($X$6,$AB2121,TRUE,trigger)</f>
        <v>#NUM!</v>
      </c>
      <c r="AI2121" s="45" t="e">
        <f t="shared" si="79"/>
        <v>#NUM!</v>
      </c>
    </row>
    <row r="2122" spans="27:35" x14ac:dyDescent="0.2">
      <c r="AA2122" s="114" t="s">
        <v>87</v>
      </c>
      <c r="AB2122" s="40">
        <f>_xll.qlInterestRateIndexFixingDate($X$21,AC2122)</f>
        <v>54270</v>
      </c>
      <c r="AC2122" s="40">
        <f>_xll.qlCalendarAdvance(calendar,$AC2121,AA2122,,,trigger)</f>
        <v>54274</v>
      </c>
      <c r="AD2122" s="40">
        <f>_xll.qlInterestRateIndexMaturity($X$21,AC2122,)</f>
        <v>54458</v>
      </c>
      <c r="AE2122" s="43" t="e">
        <f>_xll.qlTenorBasisValue(TenorBasis6M,AC2122,_xll.ohTrigger(trigger,$X$36))</f>
        <v>#NUM!</v>
      </c>
      <c r="AF2122" s="82">
        <f t="shared" si="80"/>
        <v>1.5593020780454341E-2</v>
      </c>
      <c r="AG2122" s="82">
        <f>_xll.qlIndexFixing($X$21,$AB2122,TRUE,_xll.ohTrigger(trigger))</f>
        <v>1.5593020780454341E-2</v>
      </c>
      <c r="AH2122" s="43" t="e">
        <f>_xll.qlIndexFixing($X$6,$AB2122,TRUE,trigger)</f>
        <v>#NUM!</v>
      </c>
      <c r="AI2122" s="45" t="e">
        <f t="shared" si="79"/>
        <v>#NUM!</v>
      </c>
    </row>
    <row r="2123" spans="27:35" x14ac:dyDescent="0.2">
      <c r="AA2123" s="114" t="s">
        <v>87</v>
      </c>
      <c r="AB2123" s="40">
        <f>_xll.qlInterestRateIndexFixingDate($X$21,AC2123)</f>
        <v>54277</v>
      </c>
      <c r="AC2123" s="40">
        <f>_xll.qlCalendarAdvance(calendar,$AC2122,AA2123,,,trigger)</f>
        <v>54281</v>
      </c>
      <c r="AD2123" s="40">
        <f>_xll.qlInterestRateIndexMaturity($X$21,AC2123,)</f>
        <v>54465</v>
      </c>
      <c r="AE2123" s="43" t="e">
        <f>_xll.qlTenorBasisValue(TenorBasis6M,AC2123,_xll.ohTrigger(trigger,$X$36))</f>
        <v>#NUM!</v>
      </c>
      <c r="AF2123" s="82">
        <f t="shared" si="80"/>
        <v>1.5592893360529729E-2</v>
      </c>
      <c r="AG2123" s="82">
        <f>_xll.qlIndexFixing($X$21,$AB2123,TRUE,_xll.ohTrigger(trigger))</f>
        <v>1.5592893360529729E-2</v>
      </c>
      <c r="AH2123" s="43" t="e">
        <f>_xll.qlIndexFixing($X$6,$AB2123,TRUE,trigger)</f>
        <v>#NUM!</v>
      </c>
      <c r="AI2123" s="45" t="e">
        <f t="shared" si="79"/>
        <v>#NUM!</v>
      </c>
    </row>
    <row r="2124" spans="27:35" x14ac:dyDescent="0.2">
      <c r="AA2124" s="114" t="s">
        <v>87</v>
      </c>
      <c r="AB2124" s="40">
        <f>_xll.qlInterestRateIndexFixingDate($X$21,AC2124)</f>
        <v>54284</v>
      </c>
      <c r="AC2124" s="40">
        <f>_xll.qlCalendarAdvance(calendar,$AC2123,AA2124,,,trigger)</f>
        <v>54288</v>
      </c>
      <c r="AD2124" s="40">
        <f>_xll.qlInterestRateIndexMaturity($X$21,AC2124,)</f>
        <v>54472</v>
      </c>
      <c r="AE2124" s="43" t="e">
        <f>_xll.qlTenorBasisValue(TenorBasis6M,AC2124,_xll.ohTrigger(trigger,$X$36))</f>
        <v>#NUM!</v>
      </c>
      <c r="AF2124" s="82">
        <f t="shared" si="80"/>
        <v>1.559274545503579E-2</v>
      </c>
      <c r="AG2124" s="82">
        <f>_xll.qlIndexFixing($X$21,$AB2124,TRUE,_xll.ohTrigger(trigger))</f>
        <v>1.559274545503579E-2</v>
      </c>
      <c r="AH2124" s="43" t="e">
        <f>_xll.qlIndexFixing($X$6,$AB2124,TRUE,trigger)</f>
        <v>#NUM!</v>
      </c>
      <c r="AI2124" s="45" t="e">
        <f t="shared" si="79"/>
        <v>#NUM!</v>
      </c>
    </row>
    <row r="2125" spans="27:35" x14ac:dyDescent="0.2">
      <c r="AA2125" s="114" t="s">
        <v>87</v>
      </c>
      <c r="AB2125" s="40">
        <f>_xll.qlInterestRateIndexFixingDate($X$21,AC2125)</f>
        <v>54291</v>
      </c>
      <c r="AC2125" s="40">
        <f>_xll.qlCalendarAdvance(calendar,$AC2124,AA2125,,,trigger)</f>
        <v>54295</v>
      </c>
      <c r="AD2125" s="40">
        <f>_xll.qlInterestRateIndexMaturity($X$21,AC2125,)</f>
        <v>54479</v>
      </c>
      <c r="AE2125" s="43" t="e">
        <f>_xll.qlTenorBasisValue(TenorBasis6M,AC2125,_xll.ohTrigger(trigger,$X$36))</f>
        <v>#NUM!</v>
      </c>
      <c r="AF2125" s="82">
        <f t="shared" si="80"/>
        <v>1.559257706397817E-2</v>
      </c>
      <c r="AG2125" s="82">
        <f>_xll.qlIndexFixing($X$21,$AB2125,TRUE,_xll.ohTrigger(trigger))</f>
        <v>1.559257706397817E-2</v>
      </c>
      <c r="AH2125" s="43" t="e">
        <f>_xll.qlIndexFixing($X$6,$AB2125,TRUE,trigger)</f>
        <v>#NUM!</v>
      </c>
      <c r="AI2125" s="45" t="e">
        <f t="shared" si="79"/>
        <v>#NUM!</v>
      </c>
    </row>
    <row r="2126" spans="27:35" x14ac:dyDescent="0.2">
      <c r="AA2126" s="114" t="s">
        <v>87</v>
      </c>
      <c r="AB2126" s="40">
        <f>_xll.qlInterestRateIndexFixingDate($X$21,AC2126)</f>
        <v>54298</v>
      </c>
      <c r="AC2126" s="40">
        <f>_xll.qlCalendarAdvance(calendar,$AC2125,AA2126,,,trigger)</f>
        <v>54302</v>
      </c>
      <c r="AD2126" s="40">
        <f>_xll.qlInterestRateIndexMaturity($X$21,AC2126,)</f>
        <v>54483</v>
      </c>
      <c r="AE2126" s="43" t="e">
        <f>_xll.qlTenorBasisValue(TenorBasis6M,AC2126,_xll.ohTrigger(trigger,$X$36))</f>
        <v>#NUM!</v>
      </c>
      <c r="AF2126" s="82">
        <f t="shared" si="80"/>
        <v>1.5591439165398086E-2</v>
      </c>
      <c r="AG2126" s="82">
        <f>_xll.qlIndexFixing($X$21,$AB2126,TRUE,_xll.ohTrigger(trigger))</f>
        <v>1.5591439165398086E-2</v>
      </c>
      <c r="AH2126" s="43" t="e">
        <f>_xll.qlIndexFixing($X$6,$AB2126,TRUE,trigger)</f>
        <v>#NUM!</v>
      </c>
      <c r="AI2126" s="45" t="e">
        <f t="shared" si="79"/>
        <v>#NUM!</v>
      </c>
    </row>
    <row r="2127" spans="27:35" x14ac:dyDescent="0.2">
      <c r="AA2127" s="114" t="s">
        <v>87</v>
      </c>
      <c r="AB2127" s="40">
        <f>_xll.qlInterestRateIndexFixingDate($X$21,AC2127)</f>
        <v>54305</v>
      </c>
      <c r="AC2127" s="40">
        <f>_xll.qlCalendarAdvance(calendar,$AC2126,AA2127,,,trigger)</f>
        <v>54309</v>
      </c>
      <c r="AD2127" s="40">
        <f>_xll.qlInterestRateIndexMaturity($X$21,AC2127,)</f>
        <v>54490</v>
      </c>
      <c r="AE2127" s="43" t="e">
        <f>_xll.qlTenorBasisValue(TenorBasis6M,AC2127,_xll.ohTrigger(trigger,$X$36))</f>
        <v>#NUM!</v>
      </c>
      <c r="AF2127" s="82">
        <f t="shared" si="80"/>
        <v>1.5591234219512851E-2</v>
      </c>
      <c r="AG2127" s="82">
        <f>_xll.qlIndexFixing($X$21,$AB2127,TRUE,_xll.ohTrigger(trigger))</f>
        <v>1.5591234219512851E-2</v>
      </c>
      <c r="AH2127" s="43" t="e">
        <f>_xll.qlIndexFixing($X$6,$AB2127,TRUE,trigger)</f>
        <v>#NUM!</v>
      </c>
      <c r="AI2127" s="45" t="e">
        <f t="shared" si="79"/>
        <v>#NUM!</v>
      </c>
    </row>
    <row r="2128" spans="27:35" x14ac:dyDescent="0.2">
      <c r="AA2128" s="114" t="s">
        <v>87</v>
      </c>
      <c r="AB2128" s="40">
        <f>_xll.qlInterestRateIndexFixingDate($X$21,AC2128)</f>
        <v>54312</v>
      </c>
      <c r="AC2128" s="40">
        <f>_xll.qlCalendarAdvance(calendar,$AC2127,AA2128,,,trigger)</f>
        <v>54316</v>
      </c>
      <c r="AD2128" s="40">
        <f>_xll.qlInterestRateIndexMaturity($X$21,AC2128,)</f>
        <v>54497</v>
      </c>
      <c r="AE2128" s="43" t="e">
        <f>_xll.qlTenorBasisValue(TenorBasis6M,AC2128,_xll.ohTrigger(trigger,$X$36))</f>
        <v>#NUM!</v>
      </c>
      <c r="AF2128" s="82">
        <f t="shared" si="80"/>
        <v>1.5591008790730028E-2</v>
      </c>
      <c r="AG2128" s="82">
        <f>_xll.qlIndexFixing($X$21,$AB2128,TRUE,_xll.ohTrigger(trigger))</f>
        <v>1.5591008790730028E-2</v>
      </c>
      <c r="AH2128" s="43" t="e">
        <f>_xll.qlIndexFixing($X$6,$AB2128,TRUE,trigger)</f>
        <v>#NUM!</v>
      </c>
      <c r="AI2128" s="45" t="e">
        <f t="shared" si="79"/>
        <v>#NUM!</v>
      </c>
    </row>
    <row r="2129" spans="27:35" x14ac:dyDescent="0.2">
      <c r="AA2129" s="114" t="s">
        <v>87</v>
      </c>
      <c r="AB2129" s="40">
        <f>_xll.qlInterestRateIndexFixingDate($X$21,AC2129)</f>
        <v>54319</v>
      </c>
      <c r="AC2129" s="40">
        <f>_xll.qlCalendarAdvance(calendar,$AC2128,AA2129,,,trigger)</f>
        <v>54323</v>
      </c>
      <c r="AD2129" s="40">
        <f>_xll.qlInterestRateIndexMaturity($X$21,AC2129,)</f>
        <v>54504</v>
      </c>
      <c r="AE2129" s="43" t="e">
        <f>_xll.qlTenorBasisValue(TenorBasis6M,AC2129,_xll.ohTrigger(trigger,$X$36))</f>
        <v>#NUM!</v>
      </c>
      <c r="AF2129" s="82">
        <f t="shared" si="80"/>
        <v>1.5590762879055357E-2</v>
      </c>
      <c r="AG2129" s="82">
        <f>_xll.qlIndexFixing($X$21,$AB2129,TRUE,_xll.ohTrigger(trigger))</f>
        <v>1.5590762879055357E-2</v>
      </c>
      <c r="AH2129" s="43" t="e">
        <f>_xll.qlIndexFixing($X$6,$AB2129,TRUE,trigger)</f>
        <v>#NUM!</v>
      </c>
      <c r="AI2129" s="45" t="e">
        <f t="shared" si="79"/>
        <v>#NUM!</v>
      </c>
    </row>
    <row r="2130" spans="27:35" x14ac:dyDescent="0.2">
      <c r="AA2130" s="114" t="s">
        <v>87</v>
      </c>
      <c r="AB2130" s="40">
        <f>_xll.qlInterestRateIndexFixingDate($X$21,AC2130)</f>
        <v>54326</v>
      </c>
      <c r="AC2130" s="40">
        <f>_xll.qlCalendarAdvance(calendar,$AC2129,AA2130,,,trigger)</f>
        <v>54330</v>
      </c>
      <c r="AD2130" s="40">
        <f>_xll.qlInterestRateIndexMaturity($X$21,AC2130,)</f>
        <v>54511</v>
      </c>
      <c r="AE2130" s="43" t="e">
        <f>_xll.qlTenorBasisValue(TenorBasis6M,AC2130,_xll.ohTrigger(trigger,$X$36))</f>
        <v>#NUM!</v>
      </c>
      <c r="AF2130" s="82">
        <f t="shared" si="80"/>
        <v>1.5590496484498116E-2</v>
      </c>
      <c r="AG2130" s="82">
        <f>_xll.qlIndexFixing($X$21,$AB2130,TRUE,_xll.ohTrigger(trigger))</f>
        <v>1.5590496484498116E-2</v>
      </c>
      <c r="AH2130" s="43" t="e">
        <f>_xll.qlIndexFixing($X$6,$AB2130,TRUE,trigger)</f>
        <v>#NUM!</v>
      </c>
      <c r="AI2130" s="45" t="e">
        <f t="shared" si="79"/>
        <v>#NUM!</v>
      </c>
    </row>
    <row r="2131" spans="27:35" x14ac:dyDescent="0.2">
      <c r="AA2131" s="114" t="s">
        <v>87</v>
      </c>
      <c r="AB2131" s="40">
        <f>_xll.qlInterestRateIndexFixingDate($X$21,AC2131)</f>
        <v>54333</v>
      </c>
      <c r="AC2131" s="40">
        <f>_xll.qlCalendarAdvance(calendar,$AC2130,AA2131,,,trigger)</f>
        <v>54337</v>
      </c>
      <c r="AD2131" s="40">
        <f>_xll.qlInterestRateIndexMaturity($X$21,AC2131,)</f>
        <v>54519</v>
      </c>
      <c r="AE2131" s="43" t="e">
        <f>_xll.qlTenorBasisValue(TenorBasis6M,AC2131,_xll.ohTrigger(trigger,$X$36))</f>
        <v>#NUM!</v>
      </c>
      <c r="AF2131" s="82">
        <f t="shared" si="80"/>
        <v>1.5590518710463961E-2</v>
      </c>
      <c r="AG2131" s="82">
        <f>_xll.qlIndexFixing($X$21,$AB2131,TRUE,_xll.ohTrigger(trigger))</f>
        <v>1.5590518710463961E-2</v>
      </c>
      <c r="AH2131" s="43" t="e">
        <f>_xll.qlIndexFixing($X$6,$AB2131,TRUE,trigger)</f>
        <v>#NUM!</v>
      </c>
      <c r="AI2131" s="45" t="e">
        <f t="shared" si="79"/>
        <v>#NUM!</v>
      </c>
    </row>
    <row r="2132" spans="27:35" x14ac:dyDescent="0.2">
      <c r="AA2132" s="114" t="s">
        <v>87</v>
      </c>
      <c r="AB2132" s="40">
        <f>_xll.qlInterestRateIndexFixingDate($X$21,AC2132)</f>
        <v>54340</v>
      </c>
      <c r="AC2132" s="40">
        <f>_xll.qlCalendarAdvance(calendar,$AC2131,AA2132,,,trigger)</f>
        <v>54344</v>
      </c>
      <c r="AD2132" s="40">
        <f>_xll.qlInterestRateIndexMaturity($X$21,AC2132,)</f>
        <v>54526</v>
      </c>
      <c r="AE2132" s="43" t="e">
        <f>_xll.qlTenorBasisValue(TenorBasis6M,AC2132,_xll.ohTrigger(trigger,$X$36))</f>
        <v>#NUM!</v>
      </c>
      <c r="AF2132" s="82">
        <f t="shared" si="80"/>
        <v>1.5590209873782897E-2</v>
      </c>
      <c r="AG2132" s="82">
        <f>_xll.qlIndexFixing($X$21,$AB2132,TRUE,_xll.ohTrigger(trigger))</f>
        <v>1.5590209873782897E-2</v>
      </c>
      <c r="AH2132" s="43" t="e">
        <f>_xll.qlIndexFixing($X$6,$AB2132,TRUE,trigger)</f>
        <v>#NUM!</v>
      </c>
      <c r="AI2132" s="45" t="e">
        <f t="shared" si="79"/>
        <v>#NUM!</v>
      </c>
    </row>
    <row r="2133" spans="27:35" x14ac:dyDescent="0.2">
      <c r="AA2133" s="114" t="s">
        <v>87</v>
      </c>
      <c r="AB2133" s="40">
        <f>_xll.qlInterestRateIndexFixingDate($X$21,AC2133)</f>
        <v>54347</v>
      </c>
      <c r="AC2133" s="40">
        <f>_xll.qlCalendarAdvance(calendar,$AC2132,AA2133,,,trigger)</f>
        <v>54351</v>
      </c>
      <c r="AD2133" s="40">
        <f>_xll.qlInterestRateIndexMaturity($X$21,AC2133,)</f>
        <v>54533</v>
      </c>
      <c r="AE2133" s="43" t="e">
        <f>_xll.qlTenorBasisValue(TenorBasis6M,AC2133,_xll.ohTrigger(trigger,$X$36))</f>
        <v>#NUM!</v>
      </c>
      <c r="AF2133" s="82">
        <f t="shared" si="80"/>
        <v>1.5589880553362294E-2</v>
      </c>
      <c r="AG2133" s="82">
        <f>_xll.qlIndexFixing($X$21,$AB2133,TRUE,_xll.ohTrigger(trigger))</f>
        <v>1.5589880553362294E-2</v>
      </c>
      <c r="AH2133" s="43" t="e">
        <f>_xll.qlIndexFixing($X$6,$AB2133,TRUE,trigger)</f>
        <v>#NUM!</v>
      </c>
      <c r="AI2133" s="45" t="e">
        <f t="shared" si="79"/>
        <v>#NUM!</v>
      </c>
    </row>
    <row r="2134" spans="27:35" x14ac:dyDescent="0.2">
      <c r="AA2134" s="114" t="s">
        <v>87</v>
      </c>
      <c r="AB2134" s="40">
        <f>_xll.qlInterestRateIndexFixingDate($X$21,AC2134)</f>
        <v>54354</v>
      </c>
      <c r="AC2134" s="40">
        <f>_xll.qlCalendarAdvance(calendar,$AC2133,AA2134,,,trigger)</f>
        <v>54358</v>
      </c>
      <c r="AD2134" s="40">
        <f>_xll.qlInterestRateIndexMaturity($X$21,AC2134,)</f>
        <v>54540</v>
      </c>
      <c r="AE2134" s="43" t="e">
        <f>_xll.qlTenorBasisValue(TenorBasis6M,AC2134,_xll.ohTrigger(trigger,$X$36))</f>
        <v>#NUM!</v>
      </c>
      <c r="AF2134" s="82">
        <f t="shared" si="80"/>
        <v>1.5589530749211374E-2</v>
      </c>
      <c r="AG2134" s="82">
        <f>_xll.qlIndexFixing($X$21,$AB2134,TRUE,_xll.ohTrigger(trigger))</f>
        <v>1.5589530749211374E-2</v>
      </c>
      <c r="AH2134" s="43" t="e">
        <f>_xll.qlIndexFixing($X$6,$AB2134,TRUE,trigger)</f>
        <v>#NUM!</v>
      </c>
      <c r="AI2134" s="45" t="e">
        <f t="shared" si="79"/>
        <v>#NUM!</v>
      </c>
    </row>
    <row r="2135" spans="27:35" x14ac:dyDescent="0.2">
      <c r="AA2135" s="114" t="s">
        <v>87</v>
      </c>
      <c r="AB2135" s="40">
        <f>_xll.qlInterestRateIndexFixingDate($X$21,AC2135)</f>
        <v>54361</v>
      </c>
      <c r="AC2135" s="40">
        <f>_xll.qlCalendarAdvance(calendar,$AC2134,AA2135,,,trigger)</f>
        <v>54365</v>
      </c>
      <c r="AD2135" s="40">
        <f>_xll.qlInterestRateIndexMaturity($X$21,AC2135,)</f>
        <v>54546</v>
      </c>
      <c r="AE2135" s="43" t="e">
        <f>_xll.qlTenorBasisValue(TenorBasis6M,AC2135,_xll.ohTrigger(trigger,$X$36))</f>
        <v>#NUM!</v>
      </c>
      <c r="AF2135" s="82">
        <f t="shared" si="80"/>
        <v>1.5588857268769215E-2</v>
      </c>
      <c r="AG2135" s="82">
        <f>_xll.qlIndexFixing($X$21,$AB2135,TRUE,_xll.ohTrigger(trigger))</f>
        <v>1.5588857268769215E-2</v>
      </c>
      <c r="AH2135" s="43" t="e">
        <f>_xll.qlIndexFixing($X$6,$AB2135,TRUE,trigger)</f>
        <v>#NUM!</v>
      </c>
      <c r="AI2135" s="45" t="e">
        <f t="shared" si="79"/>
        <v>#NUM!</v>
      </c>
    </row>
    <row r="2136" spans="27:35" x14ac:dyDescent="0.2">
      <c r="AA2136" s="114" t="s">
        <v>87</v>
      </c>
      <c r="AB2136" s="40">
        <f>_xll.qlInterestRateIndexFixingDate($X$21,AC2136)</f>
        <v>54368</v>
      </c>
      <c r="AC2136" s="40">
        <f>_xll.qlCalendarAdvance(calendar,$AC2135,AA2136,,,trigger)</f>
        <v>54372</v>
      </c>
      <c r="AD2136" s="40">
        <f>_xll.qlInterestRateIndexMaturity($X$21,AC2136,)</f>
        <v>54553</v>
      </c>
      <c r="AE2136" s="43" t="e">
        <f>_xll.qlTenorBasisValue(TenorBasis6M,AC2136,_xll.ohTrigger(trigger,$X$36))</f>
        <v>#NUM!</v>
      </c>
      <c r="AF2136" s="82">
        <f t="shared" si="80"/>
        <v>1.558846797710556E-2</v>
      </c>
      <c r="AG2136" s="82">
        <f>_xll.qlIndexFixing($X$21,$AB2136,TRUE,_xll.ohTrigger(trigger))</f>
        <v>1.558846797710556E-2</v>
      </c>
      <c r="AH2136" s="43" t="e">
        <f>_xll.qlIndexFixing($X$6,$AB2136,TRUE,trigger)</f>
        <v>#NUM!</v>
      </c>
      <c r="AI2136" s="45" t="e">
        <f t="shared" si="79"/>
        <v>#NUM!</v>
      </c>
    </row>
    <row r="2137" spans="27:35" x14ac:dyDescent="0.2">
      <c r="AA2137" s="114" t="s">
        <v>87</v>
      </c>
      <c r="AB2137" s="40">
        <f>_xll.qlInterestRateIndexFixingDate($X$21,AC2137)</f>
        <v>54375</v>
      </c>
      <c r="AC2137" s="40">
        <f>_xll.qlCalendarAdvance(calendar,$AC2136,AA2137,,,trigger)</f>
        <v>54379</v>
      </c>
      <c r="AD2137" s="40">
        <f>_xll.qlInterestRateIndexMaturity($X$21,AC2137,)</f>
        <v>54560</v>
      </c>
      <c r="AE2137" s="43" t="e">
        <f>_xll.qlTenorBasisValue(TenorBasis6M,AC2137,_xll.ohTrigger(trigger,$X$36))</f>
        <v>#NUM!</v>
      </c>
      <c r="AF2137" s="82">
        <f t="shared" si="80"/>
        <v>1.5588058202628225E-2</v>
      </c>
      <c r="AG2137" s="82">
        <f>_xll.qlIndexFixing($X$21,$AB2137,TRUE,_xll.ohTrigger(trigger))</f>
        <v>1.5588058202628225E-2</v>
      </c>
      <c r="AH2137" s="43" t="e">
        <f>_xll.qlIndexFixing($X$6,$AB2137,TRUE,trigger)</f>
        <v>#NUM!</v>
      </c>
      <c r="AI2137" s="45" t="e">
        <f t="shared" si="79"/>
        <v>#NUM!</v>
      </c>
    </row>
    <row r="2138" spans="27:35" x14ac:dyDescent="0.2">
      <c r="AA2138" s="114" t="s">
        <v>87</v>
      </c>
      <c r="AB2138" s="40">
        <f>_xll.qlInterestRateIndexFixingDate($X$21,AC2138)</f>
        <v>54382</v>
      </c>
      <c r="AC2138" s="40">
        <f>_xll.qlCalendarAdvance(calendar,$AC2137,AA2138,,,trigger)</f>
        <v>54386</v>
      </c>
      <c r="AD2138" s="40">
        <f>_xll.qlInterestRateIndexMaturity($X$21,AC2138,)</f>
        <v>54567</v>
      </c>
      <c r="AE2138" s="43" t="e">
        <f>_xll.qlTenorBasisValue(TenorBasis6M,AC2138,_xll.ohTrigger(trigger,$X$36))</f>
        <v>#NUM!</v>
      </c>
      <c r="AF2138" s="82">
        <f t="shared" si="80"/>
        <v>1.5587627945351347E-2</v>
      </c>
      <c r="AG2138" s="82">
        <f>_xll.qlIndexFixing($X$21,$AB2138,TRUE,_xll.ohTrigger(trigger))</f>
        <v>1.5587627945351347E-2</v>
      </c>
      <c r="AH2138" s="43" t="e">
        <f>_xll.qlIndexFixing($X$6,$AB2138,TRUE,trigger)</f>
        <v>#NUM!</v>
      </c>
      <c r="AI2138" s="45" t="e">
        <f t="shared" si="79"/>
        <v>#NUM!</v>
      </c>
    </row>
    <row r="2139" spans="27:35" x14ac:dyDescent="0.2">
      <c r="AA2139" s="114" t="s">
        <v>87</v>
      </c>
      <c r="AB2139" s="40">
        <f>_xll.qlInterestRateIndexFixingDate($X$21,AC2139)</f>
        <v>54389</v>
      </c>
      <c r="AC2139" s="40">
        <f>_xll.qlCalendarAdvance(calendar,$AC2138,AA2139,,,trigger)</f>
        <v>54393</v>
      </c>
      <c r="AD2139" s="40">
        <f>_xll.qlInterestRateIndexMaturity($X$21,AC2139,)</f>
        <v>54575</v>
      </c>
      <c r="AE2139" s="43" t="e">
        <f>_xll.qlTenorBasisValue(TenorBasis6M,AC2139,_xll.ohTrigger(trigger,$X$36))</f>
        <v>#NUM!</v>
      </c>
      <c r="AF2139" s="82">
        <f t="shared" si="80"/>
        <v>1.5587474472921034E-2</v>
      </c>
      <c r="AG2139" s="82">
        <f>_xll.qlIndexFixing($X$21,$AB2139,TRUE,_xll.ohTrigger(trigger))</f>
        <v>1.5587474472921034E-2</v>
      </c>
      <c r="AH2139" s="43" t="e">
        <f>_xll.qlIndexFixing($X$6,$AB2139,TRUE,trigger)</f>
        <v>#NUM!</v>
      </c>
      <c r="AI2139" s="45" t="e">
        <f t="shared" si="79"/>
        <v>#NUM!</v>
      </c>
    </row>
    <row r="2140" spans="27:35" x14ac:dyDescent="0.2">
      <c r="AA2140" s="114" t="s">
        <v>87</v>
      </c>
      <c r="AB2140" s="40">
        <f>_xll.qlInterestRateIndexFixingDate($X$21,AC2140)</f>
        <v>54396</v>
      </c>
      <c r="AC2140" s="40">
        <f>_xll.qlCalendarAdvance(calendar,$AC2139,AA2140,,,trigger)</f>
        <v>54400</v>
      </c>
      <c r="AD2140" s="40">
        <f>_xll.qlInterestRateIndexMaturity($X$21,AC2140,)</f>
        <v>54582</v>
      </c>
      <c r="AE2140" s="43" t="e">
        <f>_xll.qlTenorBasisValue(TenorBasis6M,AC2140,_xll.ohTrigger(trigger,$X$36))</f>
        <v>#NUM!</v>
      </c>
      <c r="AF2140" s="82">
        <f t="shared" si="80"/>
        <v>1.5587001766643396E-2</v>
      </c>
      <c r="AG2140" s="82">
        <f>_xll.qlIndexFixing($X$21,$AB2140,TRUE,_xll.ohTrigger(trigger))</f>
        <v>1.5587001766643396E-2</v>
      </c>
      <c r="AH2140" s="43" t="e">
        <f>_xll.qlIndexFixing($X$6,$AB2140,TRUE,trigger)</f>
        <v>#NUM!</v>
      </c>
      <c r="AI2140" s="45" t="e">
        <f t="shared" si="79"/>
        <v>#NUM!</v>
      </c>
    </row>
    <row r="2141" spans="27:35" x14ac:dyDescent="0.2">
      <c r="AA2141" s="114" t="s">
        <v>87</v>
      </c>
      <c r="AB2141" s="40">
        <f>_xll.qlInterestRateIndexFixingDate($X$21,AC2141)</f>
        <v>54403</v>
      </c>
      <c r="AC2141" s="40">
        <f>_xll.qlCalendarAdvance(calendar,$AC2140,AA2141,,,trigger)</f>
        <v>54407</v>
      </c>
      <c r="AD2141" s="40">
        <f>_xll.qlInterestRateIndexMaturity($X$21,AC2141,)</f>
        <v>54589</v>
      </c>
      <c r="AE2141" s="43" t="e">
        <f>_xll.qlTenorBasisValue(TenorBasis6M,AC2141,_xll.ohTrigger(trigger,$X$36))</f>
        <v>#NUM!</v>
      </c>
      <c r="AF2141" s="82">
        <f t="shared" si="80"/>
        <v>1.5586508576725481E-2</v>
      </c>
      <c r="AG2141" s="82">
        <f>_xll.qlIndexFixing($X$21,$AB2141,TRUE,_xll.ohTrigger(trigger))</f>
        <v>1.5586508576725481E-2</v>
      </c>
      <c r="AH2141" s="43" t="e">
        <f>_xll.qlIndexFixing($X$6,$AB2141,TRUE,trigger)</f>
        <v>#NUM!</v>
      </c>
      <c r="AI2141" s="45" t="e">
        <f t="shared" si="79"/>
        <v>#NUM!</v>
      </c>
    </row>
    <row r="2142" spans="27:35" x14ac:dyDescent="0.2">
      <c r="AA2142" s="114" t="s">
        <v>87</v>
      </c>
      <c r="AB2142" s="40">
        <f>_xll.qlInterestRateIndexFixingDate($X$21,AC2142)</f>
        <v>54410</v>
      </c>
      <c r="AC2142" s="40">
        <f>_xll.qlCalendarAdvance(calendar,$AC2141,AA2142,,,trigger)</f>
        <v>54414</v>
      </c>
      <c r="AD2142" s="40">
        <f>_xll.qlInterestRateIndexMaturity($X$21,AC2142,)</f>
        <v>54596</v>
      </c>
      <c r="AE2142" s="43" t="e">
        <f>_xll.qlTenorBasisValue(TenorBasis6M,AC2142,_xll.ohTrigger(trigger,$X$36))</f>
        <v>#NUM!</v>
      </c>
      <c r="AF2142" s="82">
        <f t="shared" si="80"/>
        <v>1.558599490318178E-2</v>
      </c>
      <c r="AG2142" s="82">
        <f>_xll.qlIndexFixing($X$21,$AB2142,TRUE,_xll.ohTrigger(trigger))</f>
        <v>1.558599490318178E-2</v>
      </c>
      <c r="AH2142" s="43" t="e">
        <f>_xll.qlIndexFixing($X$6,$AB2142,TRUE,trigger)</f>
        <v>#NUM!</v>
      </c>
      <c r="AI2142" s="45" t="e">
        <f t="shared" si="79"/>
        <v>#NUM!</v>
      </c>
    </row>
    <row r="2143" spans="27:35" x14ac:dyDescent="0.2">
      <c r="AA2143" s="114" t="s">
        <v>87</v>
      </c>
      <c r="AB2143" s="40">
        <f>_xll.qlInterestRateIndexFixingDate($X$21,AC2143)</f>
        <v>54416</v>
      </c>
      <c r="AC2143" s="40">
        <f>_xll.qlCalendarAdvance(calendar,$AC2142,AA2143,,,trigger)</f>
        <v>54421</v>
      </c>
      <c r="AD2143" s="40">
        <f>_xll.qlInterestRateIndexMaturity($X$21,AC2143,)</f>
        <v>54603</v>
      </c>
      <c r="AE2143" s="43" t="e">
        <f>_xll.qlTenorBasisValue(TenorBasis6M,AC2143,_xll.ohTrigger(trigger,$X$36))</f>
        <v>#NUM!</v>
      </c>
      <c r="AF2143" s="82">
        <f t="shared" si="80"/>
        <v>1.5585460746028986E-2</v>
      </c>
      <c r="AG2143" s="82">
        <f>_xll.qlIndexFixing($X$21,$AB2143,TRUE,_xll.ohTrigger(trigger))</f>
        <v>1.5585460746028986E-2</v>
      </c>
      <c r="AH2143" s="43" t="e">
        <f>_xll.qlIndexFixing($X$6,$AB2143,TRUE,trigger)</f>
        <v>#NUM!</v>
      </c>
      <c r="AI2143" s="45" t="e">
        <f t="shared" si="79"/>
        <v>#NUM!</v>
      </c>
    </row>
    <row r="2144" spans="27:35" x14ac:dyDescent="0.2">
      <c r="AA2144" s="114" t="s">
        <v>87</v>
      </c>
      <c r="AB2144" s="40">
        <f>_xll.qlInterestRateIndexFixingDate($X$21,AC2144)</f>
        <v>54423</v>
      </c>
      <c r="AC2144" s="40">
        <f>_xll.qlCalendarAdvance(calendar,$AC2143,AA2144,,,trigger)</f>
        <v>54428</v>
      </c>
      <c r="AD2144" s="40">
        <f>_xll.qlInterestRateIndexMaturity($X$21,AC2144,)</f>
        <v>54609</v>
      </c>
      <c r="AE2144" s="43" t="e">
        <f>_xll.qlTenorBasisValue(TenorBasis6M,AC2144,_xll.ohTrigger(trigger,$X$36))</f>
        <v>#NUM!</v>
      </c>
      <c r="AF2144" s="82">
        <f t="shared" si="80"/>
        <v>1.5584616263662339E-2</v>
      </c>
      <c r="AG2144" s="82">
        <f>_xll.qlIndexFixing($X$21,$AB2144,TRUE,_xll.ohTrigger(trigger))</f>
        <v>1.5584616263662339E-2</v>
      </c>
      <c r="AH2144" s="43" t="e">
        <f>_xll.qlIndexFixing($X$6,$AB2144,TRUE,trigger)</f>
        <v>#NUM!</v>
      </c>
      <c r="AI2144" s="45" t="e">
        <f t="shared" si="79"/>
        <v>#NUM!</v>
      </c>
    </row>
    <row r="2145" spans="27:35" x14ac:dyDescent="0.2">
      <c r="AA2145" s="114" t="s">
        <v>87</v>
      </c>
      <c r="AB2145" s="40">
        <f>_xll.qlInterestRateIndexFixingDate($X$21,AC2145)</f>
        <v>54431</v>
      </c>
      <c r="AC2145" s="40">
        <f>_xll.qlCalendarAdvance(calendar,$AC2144,AA2145,,,trigger)</f>
        <v>54435</v>
      </c>
      <c r="AD2145" s="40">
        <f>_xll.qlInterestRateIndexMaturity($X$21,AC2145,)</f>
        <v>54616</v>
      </c>
      <c r="AE2145" s="43" t="e">
        <f>_xll.qlTenorBasisValue(TenorBasis6M,AC2145,_xll.ohTrigger(trigger,$X$36))</f>
        <v>#NUM!</v>
      </c>
      <c r="AF2145" s="82">
        <f t="shared" si="80"/>
        <v>1.5584042627187001E-2</v>
      </c>
      <c r="AG2145" s="82">
        <f>_xll.qlIndexFixing($X$21,$AB2145,TRUE,_xll.ohTrigger(trigger))</f>
        <v>1.5584042627187001E-2</v>
      </c>
      <c r="AH2145" s="43" t="e">
        <f>_xll.qlIndexFixing($X$6,$AB2145,TRUE,trigger)</f>
        <v>#NUM!</v>
      </c>
      <c r="AI2145" s="45" t="e">
        <f t="shared" si="79"/>
        <v>#NUM!</v>
      </c>
    </row>
    <row r="2146" spans="27:35" x14ac:dyDescent="0.2">
      <c r="AA2146" s="114" t="s">
        <v>87</v>
      </c>
      <c r="AB2146" s="40">
        <f>_xll.qlInterestRateIndexFixingDate($X$21,AC2146)</f>
        <v>54438</v>
      </c>
      <c r="AC2146" s="40">
        <f>_xll.qlCalendarAdvance(calendar,$AC2145,AA2146,,,trigger)</f>
        <v>54442</v>
      </c>
      <c r="AD2146" s="40">
        <f>_xll.qlInterestRateIndexMaturity($X$21,AC2146,)</f>
        <v>54623</v>
      </c>
      <c r="AE2146" s="43" t="e">
        <f>_xll.qlTenorBasisValue(TenorBasis6M,AC2146,_xll.ohTrigger(trigger,$X$36))</f>
        <v>#NUM!</v>
      </c>
      <c r="AF2146" s="82">
        <f t="shared" si="80"/>
        <v>1.5583448508034893E-2</v>
      </c>
      <c r="AG2146" s="82">
        <f>_xll.qlIndexFixing($X$21,$AB2146,TRUE,_xll.ohTrigger(trigger))</f>
        <v>1.5583448508034893E-2</v>
      </c>
      <c r="AH2146" s="43" t="e">
        <f>_xll.qlIndexFixing($X$6,$AB2146,TRUE,trigger)</f>
        <v>#NUM!</v>
      </c>
      <c r="AI2146" s="45" t="e">
        <f t="shared" si="79"/>
        <v>#NUM!</v>
      </c>
    </row>
    <row r="2147" spans="27:35" x14ac:dyDescent="0.2">
      <c r="AA2147" s="114" t="s">
        <v>87</v>
      </c>
      <c r="AB2147" s="40">
        <f>_xll.qlInterestRateIndexFixingDate($X$21,AC2147)</f>
        <v>54445</v>
      </c>
      <c r="AC2147" s="40">
        <f>_xll.qlCalendarAdvance(calendar,$AC2146,AA2147,,,trigger)</f>
        <v>54449</v>
      </c>
      <c r="AD2147" s="40">
        <f>_xll.qlInterestRateIndexMaturity($X$21,AC2147,)</f>
        <v>54630</v>
      </c>
      <c r="AE2147" s="43" t="e">
        <f>_xll.qlTenorBasisValue(TenorBasis6M,AC2147,_xll.ohTrigger(trigger,$X$36))</f>
        <v>#NUM!</v>
      </c>
      <c r="AF2147" s="82">
        <f t="shared" si="80"/>
        <v>1.5582833906222799E-2</v>
      </c>
      <c r="AG2147" s="82">
        <f>_xll.qlIndexFixing($X$21,$AB2147,TRUE,_xll.ohTrigger(trigger))</f>
        <v>1.5582833906222799E-2</v>
      </c>
      <c r="AH2147" s="43" t="e">
        <f>_xll.qlIndexFixing($X$6,$AB2147,TRUE,trigger)</f>
        <v>#NUM!</v>
      </c>
      <c r="AI2147" s="45" t="e">
        <f t="shared" si="79"/>
        <v>#NUM!</v>
      </c>
    </row>
    <row r="2148" spans="27:35" x14ac:dyDescent="0.2">
      <c r="AA2148" s="114" t="s">
        <v>87</v>
      </c>
      <c r="AB2148" s="40">
        <f>_xll.qlInterestRateIndexFixingDate($X$21,AC2148)</f>
        <v>54452</v>
      </c>
      <c r="AC2148" s="40">
        <f>_xll.qlCalendarAdvance(calendar,$AC2147,AA2148,,,trigger)</f>
        <v>54456</v>
      </c>
      <c r="AD2148" s="40">
        <f>_xll.qlInterestRateIndexMaturity($X$21,AC2148,)</f>
        <v>54637</v>
      </c>
      <c r="AE2148" s="43" t="e">
        <f>_xll.qlTenorBasisValue(TenorBasis6M,AC2148,_xll.ohTrigger(trigger,$X$36))</f>
        <v>#NUM!</v>
      </c>
      <c r="AF2148" s="82">
        <f t="shared" si="80"/>
        <v>1.5582198821770147E-2</v>
      </c>
      <c r="AG2148" s="82">
        <f>_xll.qlIndexFixing($X$21,$AB2148,TRUE,_xll.ohTrigger(trigger))</f>
        <v>1.5582198821770147E-2</v>
      </c>
      <c r="AH2148" s="43" t="e">
        <f>_xll.qlIndexFixing($X$6,$AB2148,TRUE,trigger)</f>
        <v>#NUM!</v>
      </c>
      <c r="AI2148" s="45" t="e">
        <f t="shared" si="79"/>
        <v>#NUM!</v>
      </c>
    </row>
    <row r="2149" spans="27:35" x14ac:dyDescent="0.2">
      <c r="AA2149" s="114" t="s">
        <v>87</v>
      </c>
      <c r="AB2149" s="40">
        <f>_xll.qlInterestRateIndexFixingDate($X$21,AC2149)</f>
        <v>54459</v>
      </c>
      <c r="AC2149" s="40">
        <f>_xll.qlCalendarAdvance(calendar,$AC2148,AA2149,,,trigger)</f>
        <v>54463</v>
      </c>
      <c r="AD2149" s="40">
        <f>_xll.qlInterestRateIndexMaturity($X$21,AC2149,)</f>
        <v>54644</v>
      </c>
      <c r="AE2149" s="43" t="e">
        <f>_xll.qlTenorBasisValue(TenorBasis6M,AC2149,_xll.ohTrigger(trigger,$X$36))</f>
        <v>#NUM!</v>
      </c>
      <c r="AF2149" s="82">
        <f t="shared" si="80"/>
        <v>1.5581543254697697E-2</v>
      </c>
      <c r="AG2149" s="82">
        <f>_xll.qlIndexFixing($X$21,$AB2149,TRUE,_xll.ohTrigger(trigger))</f>
        <v>1.5581543254697697E-2</v>
      </c>
      <c r="AH2149" s="43" t="e">
        <f>_xll.qlIndexFixing($X$6,$AB2149,TRUE,trigger)</f>
        <v>#NUM!</v>
      </c>
      <c r="AI2149" s="45" t="e">
        <f t="shared" si="79"/>
        <v>#NUM!</v>
      </c>
    </row>
    <row r="2150" spans="27:35" x14ac:dyDescent="0.2">
      <c r="AA2150" s="114" t="s">
        <v>87</v>
      </c>
      <c r="AB2150" s="40">
        <f>_xll.qlInterestRateIndexFixingDate($X$21,AC2150)</f>
        <v>54466</v>
      </c>
      <c r="AC2150" s="40">
        <f>_xll.qlCalendarAdvance(calendar,$AC2149,AA2150,,,trigger)</f>
        <v>54470</v>
      </c>
      <c r="AD2150" s="40">
        <f>_xll.qlInterestRateIndexMaturity($X$21,AC2150,)</f>
        <v>54651</v>
      </c>
      <c r="AE2150" s="43" t="e">
        <f>_xll.qlTenorBasisValue(TenorBasis6M,AC2150,_xll.ohTrigger(trigger,$X$36))</f>
        <v>#NUM!</v>
      </c>
      <c r="AF2150" s="82">
        <f t="shared" si="80"/>
        <v>1.5580867205024438E-2</v>
      </c>
      <c r="AG2150" s="82">
        <f>_xll.qlIndexFixing($X$21,$AB2150,TRUE,_xll.ohTrigger(trigger))</f>
        <v>1.5580867205024438E-2</v>
      </c>
      <c r="AH2150" s="43" t="e">
        <f>_xll.qlIndexFixing($X$6,$AB2150,TRUE,trigger)</f>
        <v>#NUM!</v>
      </c>
      <c r="AI2150" s="45" t="e">
        <f t="shared" si="79"/>
        <v>#NUM!</v>
      </c>
    </row>
    <row r="2151" spans="27:35" x14ac:dyDescent="0.2">
      <c r="AA2151" s="114" t="s">
        <v>87</v>
      </c>
      <c r="AB2151" s="40">
        <f>_xll.qlInterestRateIndexFixingDate($X$21,AC2151)</f>
        <v>54473</v>
      </c>
      <c r="AC2151" s="40">
        <f>_xll.qlCalendarAdvance(calendar,$AC2150,AA2151,,,trigger)</f>
        <v>54477</v>
      </c>
      <c r="AD2151" s="40">
        <f>_xll.qlInterestRateIndexMaturity($X$21,AC2151,)</f>
        <v>54658</v>
      </c>
      <c r="AE2151" s="43" t="e">
        <f>_xll.qlTenorBasisValue(TenorBasis6M,AC2151,_xll.ohTrigger(trigger,$X$36))</f>
        <v>#NUM!</v>
      </c>
      <c r="AF2151" s="82">
        <f t="shared" si="80"/>
        <v>1.5580170672771126E-2</v>
      </c>
      <c r="AG2151" s="82">
        <f>_xll.qlIndexFixing($X$21,$AB2151,TRUE,_xll.ohTrigger(trigger))</f>
        <v>1.5580170672771126E-2</v>
      </c>
      <c r="AH2151" s="43" t="e">
        <f>_xll.qlIndexFixing($X$6,$AB2151,TRUE,trigger)</f>
        <v>#NUM!</v>
      </c>
      <c r="AI2151" s="45" t="e">
        <f t="shared" si="79"/>
        <v>#NUM!</v>
      </c>
    </row>
    <row r="2152" spans="27:35" x14ac:dyDescent="0.2">
      <c r="AA2152" s="114" t="s">
        <v>87</v>
      </c>
      <c r="AB2152" s="40">
        <f>_xll.qlInterestRateIndexFixingDate($X$21,AC2152)</f>
        <v>54480</v>
      </c>
      <c r="AC2152" s="40">
        <f>_xll.qlCalendarAdvance(calendar,$AC2151,AA2152,,,trigger)</f>
        <v>54484</v>
      </c>
      <c r="AD2152" s="40">
        <f>_xll.qlInterestRateIndexMaturity($X$21,AC2152,)</f>
        <v>54668</v>
      </c>
      <c r="AE2152" s="43" t="e">
        <f>_xll.qlTenorBasisValue(TenorBasis6M,AC2152,_xll.ohTrigger(trigger,$X$36))</f>
        <v>#NUM!</v>
      </c>
      <c r="AF2152" s="82">
        <f t="shared" si="80"/>
        <v>1.5580286996384982E-2</v>
      </c>
      <c r="AG2152" s="82">
        <f>_xll.qlIndexFixing($X$21,$AB2152,TRUE,_xll.ohTrigger(trigger))</f>
        <v>1.5580286996384982E-2</v>
      </c>
      <c r="AH2152" s="43" t="e">
        <f>_xll.qlIndexFixing($X$6,$AB2152,TRUE,trigger)</f>
        <v>#NUM!</v>
      </c>
      <c r="AI2152" s="45" t="e">
        <f t="shared" si="79"/>
        <v>#NUM!</v>
      </c>
    </row>
    <row r="2153" spans="27:35" x14ac:dyDescent="0.2">
      <c r="AA2153" s="114" t="s">
        <v>87</v>
      </c>
      <c r="AB2153" s="40">
        <f>_xll.qlInterestRateIndexFixingDate($X$21,AC2153)</f>
        <v>54487</v>
      </c>
      <c r="AC2153" s="40">
        <f>_xll.qlCalendarAdvance(calendar,$AC2152,AA2153,,,trigger)</f>
        <v>54491</v>
      </c>
      <c r="AD2153" s="40">
        <f>_xll.qlInterestRateIndexMaturity($X$21,AC2153,)</f>
        <v>54675</v>
      </c>
      <c r="AE2153" s="43" t="e">
        <f>_xll.qlTenorBasisValue(TenorBasis6M,AC2153,_xll.ohTrigger(trigger,$X$36))</f>
        <v>#NUM!</v>
      </c>
      <c r="AF2153" s="82">
        <f t="shared" si="80"/>
        <v>1.5579545013985981E-2</v>
      </c>
      <c r="AG2153" s="82">
        <f>_xll.qlIndexFixing($X$21,$AB2153,TRUE,_xll.ohTrigger(trigger))</f>
        <v>1.5579545013985981E-2</v>
      </c>
      <c r="AH2153" s="43" t="e">
        <f>_xll.qlIndexFixing($X$6,$AB2153,TRUE,trigger)</f>
        <v>#NUM!</v>
      </c>
      <c r="AI2153" s="45" t="e">
        <f t="shared" si="79"/>
        <v>#NUM!</v>
      </c>
    </row>
    <row r="2154" spans="27:35" x14ac:dyDescent="0.2">
      <c r="AA2154" s="114" t="s">
        <v>87</v>
      </c>
      <c r="AB2154" s="40">
        <f>_xll.qlInterestRateIndexFixingDate($X$21,AC2154)</f>
        <v>54494</v>
      </c>
      <c r="AC2154" s="40">
        <f>_xll.qlCalendarAdvance(calendar,$AC2153,AA2154,,,trigger)</f>
        <v>54498</v>
      </c>
      <c r="AD2154" s="40">
        <f>_xll.qlInterestRateIndexMaturity($X$21,AC2154,)</f>
        <v>54682</v>
      </c>
      <c r="AE2154" s="43" t="e">
        <f>_xll.qlTenorBasisValue(TenorBasis6M,AC2154,_xll.ohTrigger(trigger,$X$36))</f>
        <v>#NUM!</v>
      </c>
      <c r="AF2154" s="82">
        <f t="shared" si="80"/>
        <v>1.5578782546433408E-2</v>
      </c>
      <c r="AG2154" s="82">
        <f>_xll.qlIndexFixing($X$21,$AB2154,TRUE,_xll.ohTrigger(trigger))</f>
        <v>1.5578782546433408E-2</v>
      </c>
      <c r="AH2154" s="43" t="e">
        <f>_xll.qlIndexFixing($X$6,$AB2154,TRUE,trigger)</f>
        <v>#NUM!</v>
      </c>
      <c r="AI2154" s="45" t="e">
        <f t="shared" ref="AI2154:AI2217" si="81">(AG2154-AH2154)*10000</f>
        <v>#NUM!</v>
      </c>
    </row>
    <row r="2155" spans="27:35" x14ac:dyDescent="0.2">
      <c r="AA2155" s="114" t="s">
        <v>87</v>
      </c>
      <c r="AB2155" s="40">
        <f>_xll.qlInterestRateIndexFixingDate($X$21,AC2155)</f>
        <v>54501</v>
      </c>
      <c r="AC2155" s="40">
        <f>_xll.qlCalendarAdvance(calendar,$AC2154,AA2155,,,trigger)</f>
        <v>54505</v>
      </c>
      <c r="AD2155" s="40">
        <f>_xll.qlInterestRateIndexMaturity($X$21,AC2155,)</f>
        <v>54689</v>
      </c>
      <c r="AE2155" s="43" t="e">
        <f>_xll.qlTenorBasisValue(TenorBasis6M,AC2155,_xll.ohTrigger(trigger,$X$36))</f>
        <v>#NUM!</v>
      </c>
      <c r="AF2155" s="82">
        <f t="shared" si="80"/>
        <v>1.557799959375159E-2</v>
      </c>
      <c r="AG2155" s="82">
        <f>_xll.qlIndexFixing($X$21,$AB2155,TRUE,_xll.ohTrigger(trigger))</f>
        <v>1.557799959375159E-2</v>
      </c>
      <c r="AH2155" s="43" t="e">
        <f>_xll.qlIndexFixing($X$6,$AB2155,TRUE,trigger)</f>
        <v>#NUM!</v>
      </c>
      <c r="AI2155" s="45" t="e">
        <f t="shared" si="81"/>
        <v>#NUM!</v>
      </c>
    </row>
    <row r="2156" spans="27:35" x14ac:dyDescent="0.2">
      <c r="AA2156" s="114" t="s">
        <v>87</v>
      </c>
      <c r="AB2156" s="40">
        <f>_xll.qlInterestRateIndexFixingDate($X$21,AC2156)</f>
        <v>54508</v>
      </c>
      <c r="AC2156" s="40">
        <f>_xll.qlCalendarAdvance(calendar,$AC2155,AA2156,,,trigger)</f>
        <v>54512</v>
      </c>
      <c r="AD2156" s="40">
        <f>_xll.qlInterestRateIndexMaturity($X$21,AC2156,)</f>
        <v>54696</v>
      </c>
      <c r="AE2156" s="43" t="e">
        <f>_xll.qlTenorBasisValue(TenorBasis6M,AC2156,_xll.ohTrigger(trigger,$X$36))</f>
        <v>#NUM!</v>
      </c>
      <c r="AF2156" s="82">
        <f t="shared" si="80"/>
        <v>1.557719615596442E-2</v>
      </c>
      <c r="AG2156" s="82">
        <f>_xll.qlIndexFixing($X$21,$AB2156,TRUE,_xll.ohTrigger(trigger))</f>
        <v>1.557719615596442E-2</v>
      </c>
      <c r="AH2156" s="43" t="e">
        <f>_xll.qlIndexFixing($X$6,$AB2156,TRUE,trigger)</f>
        <v>#NUM!</v>
      </c>
      <c r="AI2156" s="45" t="e">
        <f t="shared" si="81"/>
        <v>#NUM!</v>
      </c>
    </row>
    <row r="2157" spans="27:35" x14ac:dyDescent="0.2">
      <c r="AA2157" s="114" t="s">
        <v>87</v>
      </c>
      <c r="AB2157" s="40">
        <f>_xll.qlInterestRateIndexFixingDate($X$21,AC2157)</f>
        <v>54515</v>
      </c>
      <c r="AC2157" s="40">
        <f>_xll.qlCalendarAdvance(calendar,$AC2156,AA2157,,,trigger)</f>
        <v>54519</v>
      </c>
      <c r="AD2157" s="40">
        <f>_xll.qlInterestRateIndexMaturity($X$21,AC2157,)</f>
        <v>54702</v>
      </c>
      <c r="AE2157" s="43" t="e">
        <f>_xll.qlTenorBasisValue(TenorBasis6M,AC2157,_xll.ohTrigger(trigger,$X$36))</f>
        <v>#NUM!</v>
      </c>
      <c r="AF2157" s="82">
        <f t="shared" si="80"/>
        <v>1.5576102072857659E-2</v>
      </c>
      <c r="AG2157" s="82">
        <f>_xll.qlIndexFixing($X$21,$AB2157,TRUE,_xll.ohTrigger(trigger))</f>
        <v>1.5576102072857659E-2</v>
      </c>
      <c r="AH2157" s="43" t="e">
        <f>_xll.qlIndexFixing($X$6,$AB2157,TRUE,trigger)</f>
        <v>#NUM!</v>
      </c>
      <c r="AI2157" s="45" t="e">
        <f t="shared" si="81"/>
        <v>#NUM!</v>
      </c>
    </row>
    <row r="2158" spans="27:35" x14ac:dyDescent="0.2">
      <c r="AA2158" s="114" t="s">
        <v>87</v>
      </c>
      <c r="AB2158" s="40">
        <f>_xll.qlInterestRateIndexFixingDate($X$21,AC2158)</f>
        <v>54522</v>
      </c>
      <c r="AC2158" s="40">
        <f>_xll.qlCalendarAdvance(calendar,$AC2157,AA2158,,,trigger)</f>
        <v>54526</v>
      </c>
      <c r="AD2158" s="40">
        <f>_xll.qlInterestRateIndexMaturity($X$21,AC2158,)</f>
        <v>54709</v>
      </c>
      <c r="AE2158" s="43" t="e">
        <f>_xll.qlTenorBasisValue(TenorBasis6M,AC2158,_xll.ohTrigger(trigger,$X$36))</f>
        <v>#NUM!</v>
      </c>
      <c r="AF2158" s="82">
        <f t="shared" si="80"/>
        <v>1.5575259164477624E-2</v>
      </c>
      <c r="AG2158" s="82">
        <f>_xll.qlIndexFixing($X$21,$AB2158,TRUE,_xll.ohTrigger(trigger))</f>
        <v>1.5575259164477624E-2</v>
      </c>
      <c r="AH2158" s="43" t="e">
        <f>_xll.qlIndexFixing($X$6,$AB2158,TRUE,trigger)</f>
        <v>#NUM!</v>
      </c>
      <c r="AI2158" s="45" t="e">
        <f t="shared" si="81"/>
        <v>#NUM!</v>
      </c>
    </row>
    <row r="2159" spans="27:35" x14ac:dyDescent="0.2">
      <c r="AA2159" s="114" t="s">
        <v>87</v>
      </c>
      <c r="AB2159" s="40">
        <f>_xll.qlInterestRateIndexFixingDate($X$21,AC2159)</f>
        <v>54527</v>
      </c>
      <c r="AC2159" s="40">
        <f>_xll.qlCalendarAdvance(calendar,$AC2158,AA2159,,,trigger)</f>
        <v>54533</v>
      </c>
      <c r="AD2159" s="40">
        <f>_xll.qlInterestRateIndexMaturity($X$21,AC2159,)</f>
        <v>54716</v>
      </c>
      <c r="AE2159" s="43" t="e">
        <f>_xll.qlTenorBasisValue(TenorBasis6M,AC2159,_xll.ohTrigger(trigger,$X$36))</f>
        <v>#NUM!</v>
      </c>
      <c r="AF2159" s="82">
        <f t="shared" si="80"/>
        <v>1.5574395771948132E-2</v>
      </c>
      <c r="AG2159" s="82">
        <f>_xll.qlIndexFixing($X$21,$AB2159,TRUE,_xll.ohTrigger(trigger))</f>
        <v>1.5574395771948132E-2</v>
      </c>
      <c r="AH2159" s="43" t="e">
        <f>_xll.qlIndexFixing($X$6,$AB2159,TRUE,trigger)</f>
        <v>#NUM!</v>
      </c>
      <c r="AI2159" s="45" t="e">
        <f t="shared" si="81"/>
        <v>#NUM!</v>
      </c>
    </row>
    <row r="2160" spans="27:35" x14ac:dyDescent="0.2">
      <c r="AA2160" s="114" t="s">
        <v>87</v>
      </c>
      <c r="AB2160" s="40">
        <f>_xll.qlInterestRateIndexFixingDate($X$21,AC2160)</f>
        <v>54536</v>
      </c>
      <c r="AC2160" s="40">
        <f>_xll.qlCalendarAdvance(calendar,$AC2159,AA2160,,,trigger)</f>
        <v>54540</v>
      </c>
      <c r="AD2160" s="40">
        <f>_xll.qlInterestRateIndexMaturity($X$21,AC2160,)</f>
        <v>54723</v>
      </c>
      <c r="AE2160" s="43" t="e">
        <f>_xll.qlTenorBasisValue(TenorBasis6M,AC2160,_xll.ohTrigger(trigger,$X$36))</f>
        <v>#NUM!</v>
      </c>
      <c r="AF2160" s="82">
        <f t="shared" si="80"/>
        <v>1.5573511895297137E-2</v>
      </c>
      <c r="AG2160" s="82">
        <f>_xll.qlIndexFixing($X$21,$AB2160,TRUE,_xll.ohTrigger(trigger))</f>
        <v>1.5573511895297137E-2</v>
      </c>
      <c r="AH2160" s="43" t="e">
        <f>_xll.qlIndexFixing($X$6,$AB2160,TRUE,trigger)</f>
        <v>#NUM!</v>
      </c>
      <c r="AI2160" s="45" t="e">
        <f t="shared" si="81"/>
        <v>#NUM!</v>
      </c>
    </row>
    <row r="2161" spans="27:35" x14ac:dyDescent="0.2">
      <c r="AA2161" s="114" t="s">
        <v>87</v>
      </c>
      <c r="AB2161" s="40">
        <f>_xll.qlInterestRateIndexFixingDate($X$21,AC2161)</f>
        <v>54543</v>
      </c>
      <c r="AC2161" s="40">
        <f>_xll.qlCalendarAdvance(calendar,$AC2160,AA2161,,,trigger)</f>
        <v>54547</v>
      </c>
      <c r="AD2161" s="40">
        <f>_xll.qlInterestRateIndexMaturity($X$21,AC2161,)</f>
        <v>54731</v>
      </c>
      <c r="AE2161" s="43" t="e">
        <f>_xll.qlTenorBasisValue(TenorBasis6M,AC2161,_xll.ohTrigger(trigger,$X$36))</f>
        <v>#NUM!</v>
      </c>
      <c r="AF2161" s="82">
        <f t="shared" si="80"/>
        <v>1.557287169135497E-2</v>
      </c>
      <c r="AG2161" s="82">
        <f>_xll.qlIndexFixing($X$21,$AB2161,TRUE,_xll.ohTrigger(trigger))</f>
        <v>1.557287169135497E-2</v>
      </c>
      <c r="AH2161" s="43" t="e">
        <f>_xll.qlIndexFixing($X$6,$AB2161,TRUE,trigger)</f>
        <v>#NUM!</v>
      </c>
      <c r="AI2161" s="45" t="e">
        <f t="shared" si="81"/>
        <v>#NUM!</v>
      </c>
    </row>
    <row r="2162" spans="27:35" x14ac:dyDescent="0.2">
      <c r="AA2162" s="114" t="s">
        <v>87</v>
      </c>
      <c r="AB2162" s="40">
        <f>_xll.qlInterestRateIndexFixingDate($X$21,AC2162)</f>
        <v>54550</v>
      </c>
      <c r="AC2162" s="40">
        <f>_xll.qlCalendarAdvance(calendar,$AC2161,AA2162,,,trigger)</f>
        <v>54554</v>
      </c>
      <c r="AD2162" s="40">
        <f>_xll.qlInterestRateIndexMaturity($X$21,AC2162,)</f>
        <v>54738</v>
      </c>
      <c r="AE2162" s="43" t="e">
        <f>_xll.qlTenorBasisValue(TenorBasis6M,AC2162,_xll.ohTrigger(trigger,$X$36))</f>
        <v>#NUM!</v>
      </c>
      <c r="AF2162" s="82">
        <f t="shared" si="80"/>
        <v>1.5571945343486557E-2</v>
      </c>
      <c r="AG2162" s="82">
        <f>_xll.qlIndexFixing($X$21,$AB2162,TRUE,_xll.ohTrigger(trigger))</f>
        <v>1.5571945343486557E-2</v>
      </c>
      <c r="AH2162" s="43" t="e">
        <f>_xll.qlIndexFixing($X$6,$AB2162,TRUE,trigger)</f>
        <v>#NUM!</v>
      </c>
      <c r="AI2162" s="45" t="e">
        <f t="shared" si="81"/>
        <v>#NUM!</v>
      </c>
    </row>
    <row r="2163" spans="27:35" x14ac:dyDescent="0.2">
      <c r="AA2163" s="114" t="s">
        <v>87</v>
      </c>
      <c r="AB2163" s="40">
        <f>_xll.qlInterestRateIndexFixingDate($X$21,AC2163)</f>
        <v>54557</v>
      </c>
      <c r="AC2163" s="40">
        <f>_xll.qlCalendarAdvance(calendar,$AC2162,AA2163,,,trigger)</f>
        <v>54561</v>
      </c>
      <c r="AD2163" s="40">
        <f>_xll.qlInterestRateIndexMaturity($X$21,AC2163,)</f>
        <v>54745</v>
      </c>
      <c r="AE2163" s="43" t="e">
        <f>_xll.qlTenorBasisValue(TenorBasis6M,AC2163,_xll.ohTrigger(trigger,$X$36))</f>
        <v>#NUM!</v>
      </c>
      <c r="AF2163" s="82">
        <f t="shared" si="80"/>
        <v>1.5570998510701772E-2</v>
      </c>
      <c r="AG2163" s="82">
        <f>_xll.qlIndexFixing($X$21,$AB2163,TRUE,_xll.ohTrigger(trigger))</f>
        <v>1.5570998510701772E-2</v>
      </c>
      <c r="AH2163" s="43" t="e">
        <f>_xll.qlIndexFixing($X$6,$AB2163,TRUE,trigger)</f>
        <v>#NUM!</v>
      </c>
      <c r="AI2163" s="45" t="e">
        <f t="shared" si="81"/>
        <v>#NUM!</v>
      </c>
    </row>
    <row r="2164" spans="27:35" x14ac:dyDescent="0.2">
      <c r="AA2164" s="114" t="s">
        <v>87</v>
      </c>
      <c r="AB2164" s="40">
        <f>_xll.qlInterestRateIndexFixingDate($X$21,AC2164)</f>
        <v>54564</v>
      </c>
      <c r="AC2164" s="40">
        <f>_xll.qlCalendarAdvance(calendar,$AC2163,AA2164,,,trigger)</f>
        <v>54568</v>
      </c>
      <c r="AD2164" s="40">
        <f>_xll.qlInterestRateIndexMaturity($X$21,AC2164,)</f>
        <v>54752</v>
      </c>
      <c r="AE2164" s="43" t="e">
        <f>_xll.qlTenorBasisValue(TenorBasis6M,AC2164,_xll.ohTrigger(trigger,$X$36))</f>
        <v>#NUM!</v>
      </c>
      <c r="AF2164" s="82">
        <f t="shared" si="80"/>
        <v>1.5570031193030591E-2</v>
      </c>
      <c r="AG2164" s="82">
        <f>_xll.qlIndexFixing($X$21,$AB2164,TRUE,_xll.ohTrigger(trigger))</f>
        <v>1.5570031193030591E-2</v>
      </c>
      <c r="AH2164" s="43" t="e">
        <f>_xll.qlIndexFixing($X$6,$AB2164,TRUE,trigger)</f>
        <v>#NUM!</v>
      </c>
      <c r="AI2164" s="45" t="e">
        <f t="shared" si="81"/>
        <v>#NUM!</v>
      </c>
    </row>
    <row r="2165" spans="27:35" x14ac:dyDescent="0.2">
      <c r="AA2165" s="114" t="s">
        <v>87</v>
      </c>
      <c r="AB2165" s="40">
        <f>_xll.qlInterestRateIndexFixingDate($X$21,AC2165)</f>
        <v>54571</v>
      </c>
      <c r="AC2165" s="40">
        <f>_xll.qlCalendarAdvance(calendar,$AC2164,AA2165,,,trigger)</f>
        <v>54575</v>
      </c>
      <c r="AD2165" s="40">
        <f>_xll.qlInterestRateIndexMaturity($X$21,AC2165,)</f>
        <v>54758</v>
      </c>
      <c r="AE2165" s="43" t="e">
        <f>_xll.qlTenorBasisValue(TenorBasis6M,AC2165,_xll.ohTrigger(trigger,$X$36))</f>
        <v>#NUM!</v>
      </c>
      <c r="AF2165" s="82">
        <f t="shared" si="80"/>
        <v>1.5568785251184089E-2</v>
      </c>
      <c r="AG2165" s="82">
        <f>_xll.qlIndexFixing($X$21,$AB2165,TRUE,_xll.ohTrigger(trigger))</f>
        <v>1.5568785251184089E-2</v>
      </c>
      <c r="AH2165" s="43" t="e">
        <f>_xll.qlIndexFixing($X$6,$AB2165,TRUE,trigger)</f>
        <v>#NUM!</v>
      </c>
      <c r="AI2165" s="45" t="e">
        <f t="shared" si="81"/>
        <v>#NUM!</v>
      </c>
    </row>
    <row r="2166" spans="27:35" x14ac:dyDescent="0.2">
      <c r="AA2166" s="114" t="s">
        <v>87</v>
      </c>
      <c r="AB2166" s="40">
        <f>_xll.qlInterestRateIndexFixingDate($X$21,AC2166)</f>
        <v>54578</v>
      </c>
      <c r="AC2166" s="40">
        <f>_xll.qlCalendarAdvance(calendar,$AC2165,AA2166,,,trigger)</f>
        <v>54582</v>
      </c>
      <c r="AD2166" s="40">
        <f>_xll.qlInterestRateIndexMaturity($X$21,AC2166,)</f>
        <v>54765</v>
      </c>
      <c r="AE2166" s="43" t="e">
        <f>_xll.qlTenorBasisValue(TenorBasis6M,AC2166,_xll.ohTrigger(trigger,$X$36))</f>
        <v>#NUM!</v>
      </c>
      <c r="AF2166" s="82">
        <f t="shared" si="80"/>
        <v>1.5567778470395952E-2</v>
      </c>
      <c r="AG2166" s="82">
        <f>_xll.qlIndexFixing($X$21,$AB2166,TRUE,_xll.ohTrigger(trigger))</f>
        <v>1.5567778470395952E-2</v>
      </c>
      <c r="AH2166" s="43" t="e">
        <f>_xll.qlIndexFixing($X$6,$AB2166,TRUE,trigger)</f>
        <v>#NUM!</v>
      </c>
      <c r="AI2166" s="45" t="e">
        <f t="shared" si="81"/>
        <v>#NUM!</v>
      </c>
    </row>
    <row r="2167" spans="27:35" x14ac:dyDescent="0.2">
      <c r="AA2167" s="114" t="s">
        <v>87</v>
      </c>
      <c r="AB2167" s="40">
        <f>_xll.qlInterestRateIndexFixingDate($X$21,AC2167)</f>
        <v>54585</v>
      </c>
      <c r="AC2167" s="40">
        <f>_xll.qlCalendarAdvance(calendar,$AC2166,AA2167,,,trigger)</f>
        <v>54589</v>
      </c>
      <c r="AD2167" s="40">
        <f>_xll.qlInterestRateIndexMaturity($X$21,AC2167,)</f>
        <v>54772</v>
      </c>
      <c r="AE2167" s="43" t="e">
        <f>_xll.qlTenorBasisValue(TenorBasis6M,AC2167,_xll.ohTrigger(trigger,$X$36))</f>
        <v>#NUM!</v>
      </c>
      <c r="AF2167" s="82">
        <f t="shared" si="80"/>
        <v>1.5566751205690741E-2</v>
      </c>
      <c r="AG2167" s="82">
        <f>_xll.qlIndexFixing($X$21,$AB2167,TRUE,_xll.ohTrigger(trigger))</f>
        <v>1.5566751205690741E-2</v>
      </c>
      <c r="AH2167" s="43" t="e">
        <f>_xll.qlIndexFixing($X$6,$AB2167,TRUE,trigger)</f>
        <v>#NUM!</v>
      </c>
      <c r="AI2167" s="45" t="e">
        <f t="shared" si="81"/>
        <v>#NUM!</v>
      </c>
    </row>
    <row r="2168" spans="27:35" x14ac:dyDescent="0.2">
      <c r="AA2168" s="114" t="s">
        <v>87</v>
      </c>
      <c r="AB2168" s="40">
        <f>_xll.qlInterestRateIndexFixingDate($X$21,AC2168)</f>
        <v>54592</v>
      </c>
      <c r="AC2168" s="40">
        <f>_xll.qlCalendarAdvance(calendar,$AC2167,AA2168,,,trigger)</f>
        <v>54596</v>
      </c>
      <c r="AD2168" s="40">
        <f>_xll.qlInterestRateIndexMaturity($X$21,AC2168,)</f>
        <v>54779</v>
      </c>
      <c r="AE2168" s="43" t="e">
        <f>_xll.qlTenorBasisValue(TenorBasis6M,AC2168,_xll.ohTrigger(trigger,$X$36))</f>
        <v>#NUM!</v>
      </c>
      <c r="AF2168" s="82">
        <f t="shared" si="80"/>
        <v>1.5565703457099902E-2</v>
      </c>
      <c r="AG2168" s="82">
        <f>_xll.qlIndexFixing($X$21,$AB2168,TRUE,_xll.ohTrigger(trigger))</f>
        <v>1.5565703457099902E-2</v>
      </c>
      <c r="AH2168" s="43" t="e">
        <f>_xll.qlIndexFixing($X$6,$AB2168,TRUE,trigger)</f>
        <v>#NUM!</v>
      </c>
      <c r="AI2168" s="45" t="e">
        <f t="shared" si="81"/>
        <v>#NUM!</v>
      </c>
    </row>
    <row r="2169" spans="27:35" x14ac:dyDescent="0.2">
      <c r="AA2169" s="114" t="s">
        <v>87</v>
      </c>
      <c r="AB2169" s="40">
        <f>_xll.qlInterestRateIndexFixingDate($X$21,AC2169)</f>
        <v>54599</v>
      </c>
      <c r="AC2169" s="40">
        <f>_xll.qlCalendarAdvance(calendar,$AC2168,AA2169,,,trigger)</f>
        <v>54603</v>
      </c>
      <c r="AD2169" s="40">
        <f>_xll.qlInterestRateIndexMaturity($X$21,AC2169,)</f>
        <v>54786</v>
      </c>
      <c r="AE2169" s="43" t="e">
        <f>_xll.qlTenorBasisValue(TenorBasis6M,AC2169,_xll.ohTrigger(trigger,$X$36))</f>
        <v>#NUM!</v>
      </c>
      <c r="AF2169" s="82">
        <f t="shared" si="80"/>
        <v>1.5564635224655761E-2</v>
      </c>
      <c r="AG2169" s="82">
        <f>_xll.qlIndexFixing($X$21,$AB2169,TRUE,_xll.ohTrigger(trigger))</f>
        <v>1.5564635224655761E-2</v>
      </c>
      <c r="AH2169" s="43" t="e">
        <f>_xll.qlIndexFixing($X$6,$AB2169,TRUE,trigger)</f>
        <v>#NUM!</v>
      </c>
      <c r="AI2169" s="45" t="e">
        <f t="shared" si="81"/>
        <v>#NUM!</v>
      </c>
    </row>
    <row r="2170" spans="27:35" x14ac:dyDescent="0.2">
      <c r="AA2170" s="114" t="s">
        <v>87</v>
      </c>
      <c r="AB2170" s="40">
        <f>_xll.qlInterestRateIndexFixingDate($X$21,AC2170)</f>
        <v>54606</v>
      </c>
      <c r="AC2170" s="40">
        <f>_xll.qlCalendarAdvance(calendar,$AC2169,AA2170,,,trigger)</f>
        <v>54610</v>
      </c>
      <c r="AD2170" s="40">
        <f>_xll.qlInterestRateIndexMaturity($X$21,AC2170,)</f>
        <v>54794</v>
      </c>
      <c r="AE2170" s="43" t="e">
        <f>_xll.qlTenorBasisValue(TenorBasis6M,AC2170,_xll.ohTrigger(trigger,$X$36))</f>
        <v>#NUM!</v>
      </c>
      <c r="AF2170" s="82">
        <f t="shared" si="80"/>
        <v>1.5563797106113032E-2</v>
      </c>
      <c r="AG2170" s="82">
        <f>_xll.qlIndexFixing($X$21,$AB2170,TRUE,_xll.ohTrigger(trigger))</f>
        <v>1.5563797106113032E-2</v>
      </c>
      <c r="AH2170" s="43" t="e">
        <f>_xll.qlIndexFixing($X$6,$AB2170,TRUE,trigger)</f>
        <v>#NUM!</v>
      </c>
      <c r="AI2170" s="45" t="e">
        <f t="shared" si="81"/>
        <v>#NUM!</v>
      </c>
    </row>
    <row r="2171" spans="27:35" x14ac:dyDescent="0.2">
      <c r="AA2171" s="114" t="s">
        <v>87</v>
      </c>
      <c r="AB2171" s="40">
        <f>_xll.qlInterestRateIndexFixingDate($X$21,AC2171)</f>
        <v>54613</v>
      </c>
      <c r="AC2171" s="40">
        <f>_xll.qlCalendarAdvance(calendar,$AC2170,AA2171,,,trigger)</f>
        <v>54617</v>
      </c>
      <c r="AD2171" s="40">
        <f>_xll.qlInterestRateIndexMaturity($X$21,AC2171,)</f>
        <v>54801</v>
      </c>
      <c r="AE2171" s="43" t="e">
        <f>_xll.qlTenorBasisValue(TenorBasis6M,AC2171,_xll.ohTrigger(trigger,$X$36))</f>
        <v>#NUM!</v>
      </c>
      <c r="AF2171" s="82">
        <f t="shared" si="80"/>
        <v>1.556268639511464E-2</v>
      </c>
      <c r="AG2171" s="82">
        <f>_xll.qlIndexFixing($X$21,$AB2171,TRUE,_xll.ohTrigger(trigger))</f>
        <v>1.556268639511464E-2</v>
      </c>
      <c r="AH2171" s="43" t="e">
        <f>_xll.qlIndexFixing($X$6,$AB2171,TRUE,trigger)</f>
        <v>#NUM!</v>
      </c>
      <c r="AI2171" s="45" t="e">
        <f t="shared" si="81"/>
        <v>#NUM!</v>
      </c>
    </row>
    <row r="2172" spans="27:35" x14ac:dyDescent="0.2">
      <c r="AA2172" s="114" t="s">
        <v>87</v>
      </c>
      <c r="AB2172" s="40">
        <f>_xll.qlInterestRateIndexFixingDate($X$21,AC2172)</f>
        <v>54620</v>
      </c>
      <c r="AC2172" s="40">
        <f>_xll.qlCalendarAdvance(calendar,$AC2171,AA2172,,,trigger)</f>
        <v>54624</v>
      </c>
      <c r="AD2172" s="40">
        <f>_xll.qlInterestRateIndexMaturity($X$21,AC2172,)</f>
        <v>54808</v>
      </c>
      <c r="AE2172" s="43" t="e">
        <f>_xll.qlTenorBasisValue(TenorBasis6M,AC2172,_xll.ohTrigger(trigger,$X$36))</f>
        <v>#NUM!</v>
      </c>
      <c r="AF2172" s="82">
        <f t="shared" si="80"/>
        <v>1.5561555199487471E-2</v>
      </c>
      <c r="AG2172" s="82">
        <f>_xll.qlIndexFixing($X$21,$AB2172,TRUE,_xll.ohTrigger(trigger))</f>
        <v>1.5561555199487471E-2</v>
      </c>
      <c r="AH2172" s="43" t="e">
        <f>_xll.qlIndexFixing($X$6,$AB2172,TRUE,trigger)</f>
        <v>#NUM!</v>
      </c>
      <c r="AI2172" s="45" t="e">
        <f t="shared" si="81"/>
        <v>#NUM!</v>
      </c>
    </row>
    <row r="2173" spans="27:35" x14ac:dyDescent="0.2">
      <c r="AA2173" s="114" t="s">
        <v>87</v>
      </c>
      <c r="AB2173" s="40">
        <f>_xll.qlInterestRateIndexFixingDate($X$21,AC2173)</f>
        <v>54627</v>
      </c>
      <c r="AC2173" s="40">
        <f>_xll.qlCalendarAdvance(calendar,$AC2172,AA2173,,,trigger)</f>
        <v>54631</v>
      </c>
      <c r="AD2173" s="40">
        <f>_xll.qlInterestRateIndexMaturity($X$21,AC2173,)</f>
        <v>54815</v>
      </c>
      <c r="AE2173" s="43" t="e">
        <f>_xll.qlTenorBasisValue(TenorBasis6M,AC2173,_xll.ohTrigger(trigger,$X$36))</f>
        <v>#NUM!</v>
      </c>
      <c r="AF2173" s="82">
        <f t="shared" si="80"/>
        <v>1.5560403519268453E-2</v>
      </c>
      <c r="AG2173" s="82">
        <f>_xll.qlIndexFixing($X$21,$AB2173,TRUE,_xll.ohTrigger(trigger))</f>
        <v>1.5560403519268453E-2</v>
      </c>
      <c r="AH2173" s="43" t="e">
        <f>_xll.qlIndexFixing($X$6,$AB2173,TRUE,trigger)</f>
        <v>#NUM!</v>
      </c>
      <c r="AI2173" s="45" t="e">
        <f t="shared" si="81"/>
        <v>#NUM!</v>
      </c>
    </row>
    <row r="2174" spans="27:35" x14ac:dyDescent="0.2">
      <c r="AA2174" s="114" t="s">
        <v>87</v>
      </c>
      <c r="AB2174" s="40">
        <f>_xll.qlInterestRateIndexFixingDate($X$21,AC2174)</f>
        <v>54634</v>
      </c>
      <c r="AC2174" s="40">
        <f>_xll.qlCalendarAdvance(calendar,$AC2173,AA2174,,,trigger)</f>
        <v>54638</v>
      </c>
      <c r="AD2174" s="40">
        <f>_xll.qlInterestRateIndexMaturity($X$21,AC2174,)</f>
        <v>54822</v>
      </c>
      <c r="AE2174" s="43" t="e">
        <f>_xll.qlTenorBasisValue(TenorBasis6M,AC2174,_xll.ohTrigger(trigger,$X$36))</f>
        <v>#NUM!</v>
      </c>
      <c r="AF2174" s="82">
        <f t="shared" si="80"/>
        <v>1.5559231354492777E-2</v>
      </c>
      <c r="AG2174" s="82">
        <f>_xll.qlIndexFixing($X$21,$AB2174,TRUE,_xll.ohTrigger(trigger))</f>
        <v>1.5559231354492777E-2</v>
      </c>
      <c r="AH2174" s="43" t="e">
        <f>_xll.qlIndexFixing($X$6,$AB2174,TRUE,trigger)</f>
        <v>#NUM!</v>
      </c>
      <c r="AI2174" s="45" t="e">
        <f t="shared" si="81"/>
        <v>#NUM!</v>
      </c>
    </row>
    <row r="2175" spans="27:35" x14ac:dyDescent="0.2">
      <c r="AA2175" s="114" t="s">
        <v>87</v>
      </c>
      <c r="AB2175" s="40">
        <f>_xll.qlInterestRateIndexFixingDate($X$21,AC2175)</f>
        <v>54641</v>
      </c>
      <c r="AC2175" s="40">
        <f>_xll.qlCalendarAdvance(calendar,$AC2174,AA2175,,,trigger)</f>
        <v>54645</v>
      </c>
      <c r="AD2175" s="40">
        <f>_xll.qlInterestRateIndexMaturity($X$21,AC2175,)</f>
        <v>54829</v>
      </c>
      <c r="AE2175" s="43" t="e">
        <f>_xll.qlTenorBasisValue(TenorBasis6M,AC2175,_xll.ohTrigger(trigger,$X$36))</f>
        <v>#NUM!</v>
      </c>
      <c r="AF2175" s="82">
        <f t="shared" si="80"/>
        <v>1.5558038705197367E-2</v>
      </c>
      <c r="AG2175" s="82">
        <f>_xll.qlIndexFixing($X$21,$AB2175,TRUE,_xll.ohTrigger(trigger))</f>
        <v>1.5558038705197367E-2</v>
      </c>
      <c r="AH2175" s="43" t="e">
        <f>_xll.qlIndexFixing($X$6,$AB2175,TRUE,trigger)</f>
        <v>#NUM!</v>
      </c>
      <c r="AI2175" s="45" t="e">
        <f t="shared" si="81"/>
        <v>#NUM!</v>
      </c>
    </row>
    <row r="2176" spans="27:35" x14ac:dyDescent="0.2">
      <c r="AA2176" s="114" t="s">
        <v>87</v>
      </c>
      <c r="AB2176" s="40">
        <f>_xll.qlInterestRateIndexFixingDate($X$21,AC2176)</f>
        <v>54648</v>
      </c>
      <c r="AC2176" s="40">
        <f>_xll.qlCalendarAdvance(calendar,$AC2175,AA2176,,,trigger)</f>
        <v>54652</v>
      </c>
      <c r="AD2176" s="40">
        <f>_xll.qlInterestRateIndexMaturity($X$21,AC2176,)</f>
        <v>54836</v>
      </c>
      <c r="AE2176" s="43" t="e">
        <f>_xll.qlTenorBasisValue(TenorBasis6M,AC2176,_xll.ohTrigger(trigger,$X$36))</f>
        <v>#NUM!</v>
      </c>
      <c r="AF2176" s="82">
        <f t="shared" si="80"/>
        <v>1.5556825571418716E-2</v>
      </c>
      <c r="AG2176" s="82">
        <f>_xll.qlIndexFixing($X$21,$AB2176,TRUE,_xll.ohTrigger(trigger))</f>
        <v>1.5556825571418716E-2</v>
      </c>
      <c r="AH2176" s="43" t="e">
        <f>_xll.qlIndexFixing($X$6,$AB2176,TRUE,trigger)</f>
        <v>#NUM!</v>
      </c>
      <c r="AI2176" s="45" t="e">
        <f t="shared" si="81"/>
        <v>#NUM!</v>
      </c>
    </row>
    <row r="2177" spans="27:35" x14ac:dyDescent="0.2">
      <c r="AA2177" s="114" t="s">
        <v>87</v>
      </c>
      <c r="AB2177" s="40">
        <f>_xll.qlInterestRateIndexFixingDate($X$21,AC2177)</f>
        <v>54655</v>
      </c>
      <c r="AC2177" s="40">
        <f>_xll.qlCalendarAdvance(calendar,$AC2176,AA2177,,,trigger)</f>
        <v>54659</v>
      </c>
      <c r="AD2177" s="40">
        <f>_xll.qlInterestRateIndexMaturity($X$21,AC2177,)</f>
        <v>54843</v>
      </c>
      <c r="AE2177" s="43" t="e">
        <f>_xll.qlTenorBasisValue(TenorBasis6M,AC2177,_xll.ohTrigger(trigger,$X$36))</f>
        <v>#NUM!</v>
      </c>
      <c r="AF2177" s="82">
        <f t="shared" si="80"/>
        <v>1.5555591953194623E-2</v>
      </c>
      <c r="AG2177" s="82">
        <f>_xll.qlIndexFixing($X$21,$AB2177,TRUE,_xll.ohTrigger(trigger))</f>
        <v>1.5555591953194623E-2</v>
      </c>
      <c r="AH2177" s="43" t="e">
        <f>_xll.qlIndexFixing($X$6,$AB2177,TRUE,trigger)</f>
        <v>#NUM!</v>
      </c>
      <c r="AI2177" s="45" t="e">
        <f t="shared" si="81"/>
        <v>#NUM!</v>
      </c>
    </row>
    <row r="2178" spans="27:35" x14ac:dyDescent="0.2">
      <c r="AA2178" s="114" t="s">
        <v>87</v>
      </c>
      <c r="AB2178" s="40">
        <f>_xll.qlInterestRateIndexFixingDate($X$21,AC2178)</f>
        <v>54662</v>
      </c>
      <c r="AC2178" s="40">
        <f>_xll.qlCalendarAdvance(calendar,$AC2177,AA2178,,,trigger)</f>
        <v>54666</v>
      </c>
      <c r="AD2178" s="40">
        <f>_xll.qlInterestRateIndexMaturity($X$21,AC2178,)</f>
        <v>54847</v>
      </c>
      <c r="AE2178" s="43" t="e">
        <f>_xll.qlTenorBasisValue(TenorBasis6M,AC2178,_xll.ohTrigger(trigger,$X$36))</f>
        <v>#NUM!</v>
      </c>
      <c r="AF2178" s="82">
        <f t="shared" si="80"/>
        <v>1.55536219796364E-2</v>
      </c>
      <c r="AG2178" s="82">
        <f>_xll.qlIndexFixing($X$21,$AB2178,TRUE,_xll.ohTrigger(trigger))</f>
        <v>1.55536219796364E-2</v>
      </c>
      <c r="AH2178" s="43" t="e">
        <f>_xll.qlIndexFixing($X$6,$AB2178,TRUE,trigger)</f>
        <v>#NUM!</v>
      </c>
      <c r="AI2178" s="45" t="e">
        <f t="shared" si="81"/>
        <v>#NUM!</v>
      </c>
    </row>
    <row r="2179" spans="27:35" x14ac:dyDescent="0.2">
      <c r="AA2179" s="114" t="s">
        <v>87</v>
      </c>
      <c r="AB2179" s="40">
        <f>_xll.qlInterestRateIndexFixingDate($X$21,AC2179)</f>
        <v>54669</v>
      </c>
      <c r="AC2179" s="40">
        <f>_xll.qlCalendarAdvance(calendar,$AC2178,AA2179,,,trigger)</f>
        <v>54673</v>
      </c>
      <c r="AD2179" s="40">
        <f>_xll.qlInterestRateIndexMaturity($X$21,AC2179,)</f>
        <v>54854</v>
      </c>
      <c r="AE2179" s="43" t="e">
        <f>_xll.qlTenorBasisValue(TenorBasis6M,AC2179,_xll.ohTrigger(trigger,$X$36))</f>
        <v>#NUM!</v>
      </c>
      <c r="AF2179" s="82">
        <f t="shared" si="80"/>
        <v>1.5552351946107006E-2</v>
      </c>
      <c r="AG2179" s="82">
        <f>_xll.qlIndexFixing($X$21,$AB2179,TRUE,_xll.ohTrigger(trigger))</f>
        <v>1.5552351946107006E-2</v>
      </c>
      <c r="AH2179" s="43" t="e">
        <f>_xll.qlIndexFixing($X$6,$AB2179,TRUE,trigger)</f>
        <v>#NUM!</v>
      </c>
      <c r="AI2179" s="45" t="e">
        <f t="shared" si="81"/>
        <v>#NUM!</v>
      </c>
    </row>
    <row r="2180" spans="27:35" x14ac:dyDescent="0.2">
      <c r="AA2180" s="114" t="s">
        <v>87</v>
      </c>
      <c r="AB2180" s="40">
        <f>_xll.qlInterestRateIndexFixingDate($X$21,AC2180)</f>
        <v>54676</v>
      </c>
      <c r="AC2180" s="40">
        <f>_xll.qlCalendarAdvance(calendar,$AC2179,AA2180,,,trigger)</f>
        <v>54680</v>
      </c>
      <c r="AD2180" s="40">
        <f>_xll.qlInterestRateIndexMaturity($X$21,AC2180,)</f>
        <v>54861</v>
      </c>
      <c r="AE2180" s="43" t="e">
        <f>_xll.qlTenorBasisValue(TenorBasis6M,AC2180,_xll.ohTrigger(trigger,$X$36))</f>
        <v>#NUM!</v>
      </c>
      <c r="AF2180" s="82">
        <f t="shared" ref="AF2180:AF2243" si="82">AG2180</f>
        <v>1.5551061430871999E-2</v>
      </c>
      <c r="AG2180" s="82">
        <f>_xll.qlIndexFixing($X$21,$AB2180,TRUE,_xll.ohTrigger(trigger))</f>
        <v>1.5551061430871999E-2</v>
      </c>
      <c r="AH2180" s="43" t="e">
        <f>_xll.qlIndexFixing($X$6,$AB2180,TRUE,trigger)</f>
        <v>#NUM!</v>
      </c>
      <c r="AI2180" s="45" t="e">
        <f t="shared" si="81"/>
        <v>#NUM!</v>
      </c>
    </row>
    <row r="2181" spans="27:35" x14ac:dyDescent="0.2">
      <c r="AA2181" s="114" t="s">
        <v>87</v>
      </c>
      <c r="AB2181" s="40">
        <f>_xll.qlInterestRateIndexFixingDate($X$21,AC2181)</f>
        <v>54683</v>
      </c>
      <c r="AC2181" s="40">
        <f>_xll.qlCalendarAdvance(calendar,$AC2180,AA2181,,,trigger)</f>
        <v>54687</v>
      </c>
      <c r="AD2181" s="40">
        <f>_xll.qlInterestRateIndexMaturity($X$21,AC2181,)</f>
        <v>54868</v>
      </c>
      <c r="AE2181" s="43" t="e">
        <f>_xll.qlTenorBasisValue(TenorBasis6M,AC2181,_xll.ohTrigger(trigger,$X$36))</f>
        <v>#NUM!</v>
      </c>
      <c r="AF2181" s="82">
        <f t="shared" si="82"/>
        <v>1.5549750433970685E-2</v>
      </c>
      <c r="AG2181" s="82">
        <f>_xll.qlIndexFixing($X$21,$AB2181,TRUE,_xll.ohTrigger(trigger))</f>
        <v>1.5549750433970685E-2</v>
      </c>
      <c r="AH2181" s="43" t="e">
        <f>_xll.qlIndexFixing($X$6,$AB2181,TRUE,trigger)</f>
        <v>#NUM!</v>
      </c>
      <c r="AI2181" s="45" t="e">
        <f t="shared" si="81"/>
        <v>#NUM!</v>
      </c>
    </row>
    <row r="2182" spans="27:35" x14ac:dyDescent="0.2">
      <c r="AA2182" s="114" t="s">
        <v>87</v>
      </c>
      <c r="AB2182" s="40">
        <f>_xll.qlInterestRateIndexFixingDate($X$21,AC2182)</f>
        <v>54690</v>
      </c>
      <c r="AC2182" s="40">
        <f>_xll.qlCalendarAdvance(calendar,$AC2181,AA2182,,,trigger)</f>
        <v>54694</v>
      </c>
      <c r="AD2182" s="40">
        <f>_xll.qlInterestRateIndexMaturity($X$21,AC2182,)</f>
        <v>54875</v>
      </c>
      <c r="AE2182" s="43" t="e">
        <f>_xll.qlTenorBasisValue(TenorBasis6M,AC2182,_xll.ohTrigger(trigger,$X$36))</f>
        <v>#NUM!</v>
      </c>
      <c r="AF2182" s="82">
        <f t="shared" si="82"/>
        <v>1.5548418955443694E-2</v>
      </c>
      <c r="AG2182" s="82">
        <f>_xll.qlIndexFixing($X$21,$AB2182,TRUE,_xll.ohTrigger(trigger))</f>
        <v>1.5548418955443694E-2</v>
      </c>
      <c r="AH2182" s="43" t="e">
        <f>_xll.qlIndexFixing($X$6,$AB2182,TRUE,trigger)</f>
        <v>#NUM!</v>
      </c>
      <c r="AI2182" s="45" t="e">
        <f t="shared" si="81"/>
        <v>#NUM!</v>
      </c>
    </row>
    <row r="2183" spans="27:35" x14ac:dyDescent="0.2">
      <c r="AA2183" s="114" t="s">
        <v>87</v>
      </c>
      <c r="AB2183" s="40">
        <f>_xll.qlInterestRateIndexFixingDate($X$21,AC2183)</f>
        <v>54697</v>
      </c>
      <c r="AC2183" s="40">
        <f>_xll.qlCalendarAdvance(calendar,$AC2182,AA2183,,,trigger)</f>
        <v>54701</v>
      </c>
      <c r="AD2183" s="40">
        <f>_xll.qlInterestRateIndexMaturity($X$21,AC2183,)</f>
        <v>54883</v>
      </c>
      <c r="AE2183" s="43" t="e">
        <f>_xll.qlTenorBasisValue(TenorBasis6M,AC2183,_xll.ohTrigger(trigger,$X$36))</f>
        <v>#NUM!</v>
      </c>
      <c r="AF2183" s="82">
        <f t="shared" si="82"/>
        <v>1.5547298159782265E-2</v>
      </c>
      <c r="AG2183" s="82">
        <f>_xll.qlIndexFixing($X$21,$AB2183,TRUE,_xll.ohTrigger(trigger))</f>
        <v>1.5547298159782265E-2</v>
      </c>
      <c r="AH2183" s="43" t="e">
        <f>_xll.qlIndexFixing($X$6,$AB2183,TRUE,trigger)</f>
        <v>#NUM!</v>
      </c>
      <c r="AI2183" s="45" t="e">
        <f t="shared" si="81"/>
        <v>#NUM!</v>
      </c>
    </row>
    <row r="2184" spans="27:35" x14ac:dyDescent="0.2">
      <c r="AA2184" s="114" t="s">
        <v>87</v>
      </c>
      <c r="AB2184" s="40">
        <f>_xll.qlInterestRateIndexFixingDate($X$21,AC2184)</f>
        <v>54704</v>
      </c>
      <c r="AC2184" s="40">
        <f>_xll.qlCalendarAdvance(calendar,$AC2183,AA2184,,,trigger)</f>
        <v>54708</v>
      </c>
      <c r="AD2184" s="40">
        <f>_xll.qlInterestRateIndexMaturity($X$21,AC2184,)</f>
        <v>54890</v>
      </c>
      <c r="AE2184" s="43" t="e">
        <f>_xll.qlTenorBasisValue(TenorBasis6M,AC2184,_xll.ohTrigger(trigger,$X$36))</f>
        <v>#NUM!</v>
      </c>
      <c r="AF2184" s="82">
        <f t="shared" si="82"/>
        <v>1.5545924196062325E-2</v>
      </c>
      <c r="AG2184" s="82">
        <f>_xll.qlIndexFixing($X$21,$AB2184,TRUE,_xll.ohTrigger(trigger))</f>
        <v>1.5545924196062325E-2</v>
      </c>
      <c r="AH2184" s="43" t="e">
        <f>_xll.qlIndexFixing($X$6,$AB2184,TRUE,trigger)</f>
        <v>#NUM!</v>
      </c>
      <c r="AI2184" s="45" t="e">
        <f t="shared" si="81"/>
        <v>#NUM!</v>
      </c>
    </row>
    <row r="2185" spans="27:35" x14ac:dyDescent="0.2">
      <c r="AA2185" s="114" t="s">
        <v>87</v>
      </c>
      <c r="AB2185" s="40">
        <f>_xll.qlInterestRateIndexFixingDate($X$21,AC2185)</f>
        <v>54711</v>
      </c>
      <c r="AC2185" s="40">
        <f>_xll.qlCalendarAdvance(calendar,$AC2184,AA2185,,,trigger)</f>
        <v>54715</v>
      </c>
      <c r="AD2185" s="40">
        <f>_xll.qlInterestRateIndexMaturity($X$21,AC2185,)</f>
        <v>54897</v>
      </c>
      <c r="AE2185" s="43" t="e">
        <f>_xll.qlTenorBasisValue(TenorBasis6M,AC2185,_xll.ohTrigger(trigger,$X$36))</f>
        <v>#NUM!</v>
      </c>
      <c r="AF2185" s="82">
        <f t="shared" si="82"/>
        <v>1.5544529749968786E-2</v>
      </c>
      <c r="AG2185" s="82">
        <f>_xll.qlIndexFixing($X$21,$AB2185,TRUE,_xll.ohTrigger(trigger))</f>
        <v>1.5544529749968786E-2</v>
      </c>
      <c r="AH2185" s="43" t="e">
        <f>_xll.qlIndexFixing($X$6,$AB2185,TRUE,trigger)</f>
        <v>#NUM!</v>
      </c>
      <c r="AI2185" s="45" t="e">
        <f t="shared" si="81"/>
        <v>#NUM!</v>
      </c>
    </row>
    <row r="2186" spans="27:35" x14ac:dyDescent="0.2">
      <c r="AA2186" s="114" t="s">
        <v>87</v>
      </c>
      <c r="AB2186" s="40">
        <f>_xll.qlInterestRateIndexFixingDate($X$21,AC2186)</f>
        <v>54718</v>
      </c>
      <c r="AC2186" s="40">
        <f>_xll.qlCalendarAdvance(calendar,$AC2185,AA2186,,,trigger)</f>
        <v>54722</v>
      </c>
      <c r="AD2186" s="40">
        <f>_xll.qlInterestRateIndexMaturity($X$21,AC2186,)</f>
        <v>54904</v>
      </c>
      <c r="AE2186" s="43" t="e">
        <f>_xll.qlTenorBasisValue(TenorBasis6M,AC2186,_xll.ohTrigger(trigger,$X$36))</f>
        <v>#NUM!</v>
      </c>
      <c r="AF2186" s="82">
        <f t="shared" si="82"/>
        <v>1.5543114821543372E-2</v>
      </c>
      <c r="AG2186" s="82">
        <f>_xll.qlIndexFixing($X$21,$AB2186,TRUE,_xll.ohTrigger(trigger))</f>
        <v>1.5543114821543372E-2</v>
      </c>
      <c r="AH2186" s="43" t="e">
        <f>_xll.qlIndexFixing($X$6,$AB2186,TRUE,trigger)</f>
        <v>#NUM!</v>
      </c>
      <c r="AI2186" s="45" t="e">
        <f t="shared" si="81"/>
        <v>#NUM!</v>
      </c>
    </row>
    <row r="2187" spans="27:35" x14ac:dyDescent="0.2">
      <c r="AA2187" s="114" t="s">
        <v>87</v>
      </c>
      <c r="AB2187" s="40">
        <f>_xll.qlInterestRateIndexFixingDate($X$21,AC2187)</f>
        <v>54725</v>
      </c>
      <c r="AC2187" s="40">
        <f>_xll.qlCalendarAdvance(calendar,$AC2186,AA2187,,,trigger)</f>
        <v>54729</v>
      </c>
      <c r="AD2187" s="40">
        <f>_xll.qlInterestRateIndexMaturity($X$21,AC2187,)</f>
        <v>54910</v>
      </c>
      <c r="AE2187" s="43" t="e">
        <f>_xll.qlTenorBasisValue(TenorBasis6M,AC2187,_xll.ohTrigger(trigger,$X$36))</f>
        <v>#NUM!</v>
      </c>
      <c r="AF2187" s="82">
        <f t="shared" si="82"/>
        <v>1.554145433986596E-2</v>
      </c>
      <c r="AG2187" s="82">
        <f>_xll.qlIndexFixing($X$21,$AB2187,TRUE,_xll.ohTrigger(trigger))</f>
        <v>1.554145433986596E-2</v>
      </c>
      <c r="AH2187" s="43" t="e">
        <f>_xll.qlIndexFixing($X$6,$AB2187,TRUE,trigger)</f>
        <v>#NUM!</v>
      </c>
      <c r="AI2187" s="45" t="e">
        <f t="shared" si="81"/>
        <v>#NUM!</v>
      </c>
    </row>
    <row r="2188" spans="27:35" x14ac:dyDescent="0.2">
      <c r="AA2188" s="114" t="s">
        <v>87</v>
      </c>
      <c r="AB2188" s="40">
        <f>_xll.qlInterestRateIndexFixingDate($X$21,AC2188)</f>
        <v>54732</v>
      </c>
      <c r="AC2188" s="40">
        <f>_xll.qlCalendarAdvance(calendar,$AC2187,AA2188,,,trigger)</f>
        <v>54736</v>
      </c>
      <c r="AD2188" s="40">
        <f>_xll.qlInterestRateIndexMaturity($X$21,AC2188,)</f>
        <v>54917</v>
      </c>
      <c r="AE2188" s="43" t="e">
        <f>_xll.qlTenorBasisValue(TenorBasis6M,AC2188,_xll.ohTrigger(trigger,$X$36))</f>
        <v>#NUM!</v>
      </c>
      <c r="AF2188" s="82">
        <f t="shared" si="82"/>
        <v>1.553999997246111E-2</v>
      </c>
      <c r="AG2188" s="82">
        <f>_xll.qlIndexFixing($X$21,$AB2188,TRUE,_xll.ohTrigger(trigger))</f>
        <v>1.553999997246111E-2</v>
      </c>
      <c r="AH2188" s="43" t="e">
        <f>_xll.qlIndexFixing($X$6,$AB2188,TRUE,trigger)</f>
        <v>#NUM!</v>
      </c>
      <c r="AI2188" s="45" t="e">
        <f t="shared" si="81"/>
        <v>#NUM!</v>
      </c>
    </row>
    <row r="2189" spans="27:35" x14ac:dyDescent="0.2">
      <c r="AA2189" s="114" t="s">
        <v>87</v>
      </c>
      <c r="AB2189" s="40">
        <f>_xll.qlInterestRateIndexFixingDate($X$21,AC2189)</f>
        <v>54739</v>
      </c>
      <c r="AC2189" s="40">
        <f>_xll.qlCalendarAdvance(calendar,$AC2188,AA2189,,,trigger)</f>
        <v>54743</v>
      </c>
      <c r="AD2189" s="40">
        <f>_xll.qlInterestRateIndexMaturity($X$21,AC2189,)</f>
        <v>54924</v>
      </c>
      <c r="AE2189" s="43" t="e">
        <f>_xll.qlTenorBasisValue(TenorBasis6M,AC2189,_xll.ohTrigger(trigger,$X$36))</f>
        <v>#NUM!</v>
      </c>
      <c r="AF2189" s="82">
        <f t="shared" si="82"/>
        <v>1.5538525123729569E-2</v>
      </c>
      <c r="AG2189" s="82">
        <f>_xll.qlIndexFixing($X$21,$AB2189,TRUE,_xll.ohTrigger(trigger))</f>
        <v>1.5538525123729569E-2</v>
      </c>
      <c r="AH2189" s="43" t="e">
        <f>_xll.qlIndexFixing($X$6,$AB2189,TRUE,trigger)</f>
        <v>#NUM!</v>
      </c>
      <c r="AI2189" s="45" t="e">
        <f t="shared" si="81"/>
        <v>#NUM!</v>
      </c>
    </row>
    <row r="2190" spans="27:35" x14ac:dyDescent="0.2">
      <c r="AA2190" s="114" t="s">
        <v>87</v>
      </c>
      <c r="AB2190" s="40">
        <f>_xll.qlInterestRateIndexFixingDate($X$21,AC2190)</f>
        <v>54746</v>
      </c>
      <c r="AC2190" s="40">
        <f>_xll.qlCalendarAdvance(calendar,$AC2189,AA2190,,,trigger)</f>
        <v>54750</v>
      </c>
      <c r="AD2190" s="40">
        <f>_xll.qlInterestRateIndexMaturity($X$21,AC2190,)</f>
        <v>54931</v>
      </c>
      <c r="AE2190" s="43" t="e">
        <f>_xll.qlTenorBasisValue(TenorBasis6M,AC2190,_xll.ohTrigger(trigger,$X$36))</f>
        <v>#NUM!</v>
      </c>
      <c r="AF2190" s="82">
        <f t="shared" si="82"/>
        <v>1.5537029793715504E-2</v>
      </c>
      <c r="AG2190" s="82">
        <f>_xll.qlIndexFixing($X$21,$AB2190,TRUE,_xll.ohTrigger(trigger))</f>
        <v>1.5537029793715504E-2</v>
      </c>
      <c r="AH2190" s="43" t="e">
        <f>_xll.qlIndexFixing($X$6,$AB2190,TRUE,trigger)</f>
        <v>#NUM!</v>
      </c>
      <c r="AI2190" s="45" t="e">
        <f t="shared" si="81"/>
        <v>#NUM!</v>
      </c>
    </row>
    <row r="2191" spans="27:35" x14ac:dyDescent="0.2">
      <c r="AA2191" s="114" t="s">
        <v>87</v>
      </c>
      <c r="AB2191" s="40">
        <f>_xll.qlInterestRateIndexFixingDate($X$21,AC2191)</f>
        <v>54753</v>
      </c>
      <c r="AC2191" s="40">
        <f>_xll.qlCalendarAdvance(calendar,$AC2190,AA2191,,,trigger)</f>
        <v>54757</v>
      </c>
      <c r="AD2191" s="40">
        <f>_xll.qlInterestRateIndexMaturity($X$21,AC2191,)</f>
        <v>54939</v>
      </c>
      <c r="AE2191" s="43" t="e">
        <f>_xll.qlTenorBasisValue(TenorBasis6M,AC2191,_xll.ohTrigger(trigger,$X$36))</f>
        <v>#NUM!</v>
      </c>
      <c r="AF2191" s="82">
        <f t="shared" si="82"/>
        <v>1.553573294599518E-2</v>
      </c>
      <c r="AG2191" s="82">
        <f>_xll.qlIndexFixing($X$21,$AB2191,TRUE,_xll.ohTrigger(trigger))</f>
        <v>1.553573294599518E-2</v>
      </c>
      <c r="AH2191" s="43" t="e">
        <f>_xll.qlIndexFixing($X$6,$AB2191,TRUE,trigger)</f>
        <v>#NUM!</v>
      </c>
      <c r="AI2191" s="45" t="e">
        <f t="shared" si="81"/>
        <v>#NUM!</v>
      </c>
    </row>
    <row r="2192" spans="27:35" x14ac:dyDescent="0.2">
      <c r="AA2192" s="114" t="s">
        <v>87</v>
      </c>
      <c r="AB2192" s="40">
        <f>_xll.qlInterestRateIndexFixingDate($X$21,AC2192)</f>
        <v>54760</v>
      </c>
      <c r="AC2192" s="40">
        <f>_xll.qlCalendarAdvance(calendar,$AC2191,AA2192,,,trigger)</f>
        <v>54764</v>
      </c>
      <c r="AD2192" s="40">
        <f>_xll.qlInterestRateIndexMaturity($X$21,AC2192,)</f>
        <v>54946</v>
      </c>
      <c r="AE2192" s="43" t="e">
        <f>_xll.qlTenorBasisValue(TenorBasis6M,AC2192,_xll.ohTrigger(trigger,$X$36))</f>
        <v>#NUM!</v>
      </c>
      <c r="AF2192" s="82">
        <f t="shared" si="82"/>
        <v>1.5534195124519744E-2</v>
      </c>
      <c r="AG2192" s="82">
        <f>_xll.qlIndexFixing($X$21,$AB2192,TRUE,_xll.ohTrigger(trigger))</f>
        <v>1.5534195124519744E-2</v>
      </c>
      <c r="AH2192" s="43" t="e">
        <f>_xll.qlIndexFixing($X$6,$AB2192,TRUE,trigger)</f>
        <v>#NUM!</v>
      </c>
      <c r="AI2192" s="45" t="e">
        <f t="shared" si="81"/>
        <v>#NUM!</v>
      </c>
    </row>
    <row r="2193" spans="27:35" x14ac:dyDescent="0.2">
      <c r="AA2193" s="114" t="s">
        <v>87</v>
      </c>
      <c r="AB2193" s="40">
        <f>_xll.qlInterestRateIndexFixingDate($X$21,AC2193)</f>
        <v>54767</v>
      </c>
      <c r="AC2193" s="40">
        <f>_xll.qlCalendarAdvance(calendar,$AC2192,AA2193,,,trigger)</f>
        <v>54771</v>
      </c>
      <c r="AD2193" s="40">
        <f>_xll.qlInterestRateIndexMaturity($X$21,AC2193,)</f>
        <v>54953</v>
      </c>
      <c r="AE2193" s="43" t="e">
        <f>_xll.qlTenorBasisValue(TenorBasis6M,AC2193,_xll.ohTrigger(trigger,$X$36))</f>
        <v>#NUM!</v>
      </c>
      <c r="AF2193" s="82">
        <f t="shared" si="82"/>
        <v>1.5532636821031299E-2</v>
      </c>
      <c r="AG2193" s="82">
        <f>_xll.qlIndexFixing($X$21,$AB2193,TRUE,_xll.ohTrigger(trigger))</f>
        <v>1.5532636821031299E-2</v>
      </c>
      <c r="AH2193" s="43" t="e">
        <f>_xll.qlIndexFixing($X$6,$AB2193,TRUE,trigger)</f>
        <v>#NUM!</v>
      </c>
      <c r="AI2193" s="45" t="e">
        <f t="shared" si="81"/>
        <v>#NUM!</v>
      </c>
    </row>
    <row r="2194" spans="27:35" x14ac:dyDescent="0.2">
      <c r="AA2194" s="114" t="s">
        <v>87</v>
      </c>
      <c r="AB2194" s="40">
        <f>_xll.qlInterestRateIndexFixingDate($X$21,AC2194)</f>
        <v>54774</v>
      </c>
      <c r="AC2194" s="40">
        <f>_xll.qlCalendarAdvance(calendar,$AC2193,AA2194,,,trigger)</f>
        <v>54778</v>
      </c>
      <c r="AD2194" s="40">
        <f>_xll.qlInterestRateIndexMaturity($X$21,AC2194,)</f>
        <v>54960</v>
      </c>
      <c r="AE2194" s="43" t="e">
        <f>_xll.qlTenorBasisValue(TenorBasis6M,AC2194,_xll.ohTrigger(trigger,$X$36))</f>
        <v>#NUM!</v>
      </c>
      <c r="AF2194" s="82">
        <f t="shared" si="82"/>
        <v>1.553105803557772E-2</v>
      </c>
      <c r="AG2194" s="82">
        <f>_xll.qlIndexFixing($X$21,$AB2194,TRUE,_xll.ohTrigger(trigger))</f>
        <v>1.553105803557772E-2</v>
      </c>
      <c r="AH2194" s="43" t="e">
        <f>_xll.qlIndexFixing($X$6,$AB2194,TRUE,trigger)</f>
        <v>#NUM!</v>
      </c>
      <c r="AI2194" s="45" t="e">
        <f t="shared" si="81"/>
        <v>#NUM!</v>
      </c>
    </row>
    <row r="2195" spans="27:35" x14ac:dyDescent="0.2">
      <c r="AA2195" s="114" t="s">
        <v>87</v>
      </c>
      <c r="AB2195" s="40">
        <f>_xll.qlInterestRateIndexFixingDate($X$21,AC2195)</f>
        <v>54781</v>
      </c>
      <c r="AC2195" s="40">
        <f>_xll.qlCalendarAdvance(calendar,$AC2194,AA2195,,,trigger)</f>
        <v>54785</v>
      </c>
      <c r="AD2195" s="40">
        <f>_xll.qlInterestRateIndexMaturity($X$21,AC2195,)</f>
        <v>54967</v>
      </c>
      <c r="AE2195" s="43" t="e">
        <f>_xll.qlTenorBasisValue(TenorBasis6M,AC2195,_xll.ohTrigger(trigger,$X$36))</f>
        <v>#NUM!</v>
      </c>
      <c r="AF2195" s="82">
        <f t="shared" si="82"/>
        <v>1.5529458768208196E-2</v>
      </c>
      <c r="AG2195" s="82">
        <f>_xll.qlIndexFixing($X$21,$AB2195,TRUE,_xll.ohTrigger(trigger))</f>
        <v>1.5529458768208196E-2</v>
      </c>
      <c r="AH2195" s="43" t="e">
        <f>_xll.qlIndexFixing($X$6,$AB2195,TRUE,trigger)</f>
        <v>#NUM!</v>
      </c>
      <c r="AI2195" s="45" t="e">
        <f t="shared" si="81"/>
        <v>#NUM!</v>
      </c>
    </row>
    <row r="2196" spans="27:35" x14ac:dyDescent="0.2">
      <c r="AA2196" s="114" t="s">
        <v>87</v>
      </c>
      <c r="AB2196" s="40">
        <f>_xll.qlInterestRateIndexFixingDate($X$21,AC2196)</f>
        <v>54788</v>
      </c>
      <c r="AC2196" s="40">
        <f>_xll.qlCalendarAdvance(calendar,$AC2195,AA2196,,,trigger)</f>
        <v>54792</v>
      </c>
      <c r="AD2196" s="40">
        <f>_xll.qlInterestRateIndexMaturity($X$21,AC2196,)</f>
        <v>54973</v>
      </c>
      <c r="AE2196" s="43" t="e">
        <f>_xll.qlTenorBasisValue(TenorBasis6M,AC2196,_xll.ohTrigger(trigger,$X$36))</f>
        <v>#NUM!</v>
      </c>
      <c r="AF2196" s="82">
        <f t="shared" si="82"/>
        <v>1.5527627709321814E-2</v>
      </c>
      <c r="AG2196" s="82">
        <f>_xll.qlIndexFixing($X$21,$AB2196,TRUE,_xll.ohTrigger(trigger))</f>
        <v>1.5527627709321814E-2</v>
      </c>
      <c r="AH2196" s="43" t="e">
        <f>_xll.qlIndexFixing($X$6,$AB2196,TRUE,trigger)</f>
        <v>#NUM!</v>
      </c>
      <c r="AI2196" s="45" t="e">
        <f t="shared" si="81"/>
        <v>#NUM!</v>
      </c>
    </row>
    <row r="2197" spans="27:35" x14ac:dyDescent="0.2">
      <c r="AA2197" s="114" t="s">
        <v>87</v>
      </c>
      <c r="AB2197" s="40">
        <f>_xll.qlInterestRateIndexFixingDate($X$21,AC2197)</f>
        <v>54795</v>
      </c>
      <c r="AC2197" s="40">
        <f>_xll.qlCalendarAdvance(calendar,$AC2196,AA2197,,,trigger)</f>
        <v>54799</v>
      </c>
      <c r="AD2197" s="40">
        <f>_xll.qlInterestRateIndexMaturity($X$21,AC2197,)</f>
        <v>54980</v>
      </c>
      <c r="AE2197" s="43" t="e">
        <f>_xll.qlTenorBasisValue(TenorBasis6M,AC2197,_xll.ohTrigger(trigger,$X$36))</f>
        <v>#NUM!</v>
      </c>
      <c r="AF2197" s="82">
        <f t="shared" si="82"/>
        <v>1.552598901165232E-2</v>
      </c>
      <c r="AG2197" s="82">
        <f>_xll.qlIndexFixing($X$21,$AB2197,TRUE,_xll.ohTrigger(trigger))</f>
        <v>1.552598901165232E-2</v>
      </c>
      <c r="AH2197" s="43" t="e">
        <f>_xll.qlIndexFixing($X$6,$AB2197,TRUE,trigger)</f>
        <v>#NUM!</v>
      </c>
      <c r="AI2197" s="45" t="e">
        <f t="shared" si="81"/>
        <v>#NUM!</v>
      </c>
    </row>
    <row r="2198" spans="27:35" x14ac:dyDescent="0.2">
      <c r="AA2198" s="114" t="s">
        <v>87</v>
      </c>
      <c r="AB2198" s="40">
        <f>_xll.qlInterestRateIndexFixingDate($X$21,AC2198)</f>
        <v>54802</v>
      </c>
      <c r="AC2198" s="40">
        <f>_xll.qlCalendarAdvance(calendar,$AC2197,AA2198,,,trigger)</f>
        <v>54806</v>
      </c>
      <c r="AD2198" s="40">
        <f>_xll.qlInterestRateIndexMaturity($X$21,AC2198,)</f>
        <v>54987</v>
      </c>
      <c r="AE2198" s="43" t="e">
        <f>_xll.qlTenorBasisValue(TenorBasis6M,AC2198,_xll.ohTrigger(trigger,$X$36))</f>
        <v>#NUM!</v>
      </c>
      <c r="AF2198" s="82">
        <f t="shared" si="82"/>
        <v>1.5524329833085848E-2</v>
      </c>
      <c r="AG2198" s="82">
        <f>_xll.qlIndexFixing($X$21,$AB2198,TRUE,_xll.ohTrigger(trigger))</f>
        <v>1.5524329833085848E-2</v>
      </c>
      <c r="AH2198" s="43" t="e">
        <f>_xll.qlIndexFixing($X$6,$AB2198,TRUE,trigger)</f>
        <v>#NUM!</v>
      </c>
      <c r="AI2198" s="45" t="e">
        <f t="shared" si="81"/>
        <v>#NUM!</v>
      </c>
    </row>
    <row r="2199" spans="27:35" x14ac:dyDescent="0.2">
      <c r="AA2199" s="114" t="s">
        <v>87</v>
      </c>
      <c r="AB2199" s="40">
        <f>_xll.qlInterestRateIndexFixingDate($X$21,AC2199)</f>
        <v>54809</v>
      </c>
      <c r="AC2199" s="40">
        <f>_xll.qlCalendarAdvance(calendar,$AC2198,AA2199,,,trigger)</f>
        <v>54813</v>
      </c>
      <c r="AD2199" s="40">
        <f>_xll.qlInterestRateIndexMaturity($X$21,AC2199,)</f>
        <v>54994</v>
      </c>
      <c r="AE2199" s="43" t="e">
        <f>_xll.qlTenorBasisValue(TenorBasis6M,AC2199,_xll.ohTrigger(trigger,$X$36))</f>
        <v>#NUM!</v>
      </c>
      <c r="AF2199" s="82">
        <f t="shared" si="82"/>
        <v>1.5522650173672303E-2</v>
      </c>
      <c r="AG2199" s="82">
        <f>_xll.qlIndexFixing($X$21,$AB2199,TRUE,_xll.ohTrigger(trigger))</f>
        <v>1.5522650173672303E-2</v>
      </c>
      <c r="AH2199" s="43" t="e">
        <f>_xll.qlIndexFixing($X$6,$AB2199,TRUE,trigger)</f>
        <v>#NUM!</v>
      </c>
      <c r="AI2199" s="45" t="e">
        <f t="shared" si="81"/>
        <v>#NUM!</v>
      </c>
    </row>
    <row r="2200" spans="27:35" x14ac:dyDescent="0.2">
      <c r="AA2200" s="114" t="s">
        <v>87</v>
      </c>
      <c r="AB2200" s="40">
        <f>_xll.qlInterestRateIndexFixingDate($X$21,AC2200)</f>
        <v>54816</v>
      </c>
      <c r="AC2200" s="40">
        <f>_xll.qlCalendarAdvance(calendar,$AC2199,AA2200,,,trigger)</f>
        <v>54820</v>
      </c>
      <c r="AD2200" s="40">
        <f>_xll.qlInterestRateIndexMaturity($X$21,AC2200,)</f>
        <v>55001</v>
      </c>
      <c r="AE2200" s="43" t="e">
        <f>_xll.qlTenorBasisValue(TenorBasis6M,AC2200,_xll.ohTrigger(trigger,$X$36))</f>
        <v>#NUM!</v>
      </c>
      <c r="AF2200" s="82">
        <f t="shared" si="82"/>
        <v>1.5520950033463356E-2</v>
      </c>
      <c r="AG2200" s="82">
        <f>_xll.qlIndexFixing($X$21,$AB2200,TRUE,_xll.ohTrigger(trigger))</f>
        <v>1.5520950033463356E-2</v>
      </c>
      <c r="AH2200" s="43" t="e">
        <f>_xll.qlIndexFixing($X$6,$AB2200,TRUE,trigger)</f>
        <v>#NUM!</v>
      </c>
      <c r="AI2200" s="45" t="e">
        <f t="shared" si="81"/>
        <v>#NUM!</v>
      </c>
    </row>
    <row r="2201" spans="27:35" x14ac:dyDescent="0.2">
      <c r="AA2201" s="114" t="s">
        <v>87</v>
      </c>
      <c r="AB2201" s="40">
        <f>_xll.qlInterestRateIndexFixingDate($X$21,AC2201)</f>
        <v>54823</v>
      </c>
      <c r="AC2201" s="40">
        <f>_xll.qlCalendarAdvance(calendar,$AC2200,AA2201,,,trigger)</f>
        <v>54827</v>
      </c>
      <c r="AD2201" s="40">
        <f>_xll.qlInterestRateIndexMaturity($X$21,AC2201,)</f>
        <v>55008</v>
      </c>
      <c r="AE2201" s="43" t="e">
        <f>_xll.qlTenorBasisValue(TenorBasis6M,AC2201,_xll.ohTrigger(trigger,$X$36))</f>
        <v>#NUM!</v>
      </c>
      <c r="AF2201" s="82">
        <f t="shared" si="82"/>
        <v>1.5519229412510679E-2</v>
      </c>
      <c r="AG2201" s="82">
        <f>_xll.qlIndexFixing($X$21,$AB2201,TRUE,_xll.ohTrigger(trigger))</f>
        <v>1.5519229412510679E-2</v>
      </c>
      <c r="AH2201" s="43" t="e">
        <f>_xll.qlIndexFixing($X$6,$AB2201,TRUE,trigger)</f>
        <v>#NUM!</v>
      </c>
      <c r="AI2201" s="45" t="e">
        <f t="shared" si="81"/>
        <v>#NUM!</v>
      </c>
    </row>
    <row r="2202" spans="27:35" x14ac:dyDescent="0.2">
      <c r="AA2202" s="114" t="s">
        <v>87</v>
      </c>
      <c r="AB2202" s="40">
        <f>_xll.qlInterestRateIndexFixingDate($X$21,AC2202)</f>
        <v>54830</v>
      </c>
      <c r="AC2202" s="40">
        <f>_xll.qlCalendarAdvance(calendar,$AC2201,AA2202,,,trigger)</f>
        <v>54834</v>
      </c>
      <c r="AD2202" s="40">
        <f>_xll.qlInterestRateIndexMaturity($X$21,AC2202,)</f>
        <v>55015</v>
      </c>
      <c r="AE2202" s="43" t="e">
        <f>_xll.qlTenorBasisValue(TenorBasis6M,AC2202,_xll.ohTrigger(trigger,$X$36))</f>
        <v>#NUM!</v>
      </c>
      <c r="AF2202" s="82">
        <f t="shared" si="82"/>
        <v>1.5517488310867708E-2</v>
      </c>
      <c r="AG2202" s="82">
        <f>_xll.qlIndexFixing($X$21,$AB2202,TRUE,_xll.ohTrigger(trigger))</f>
        <v>1.5517488310867708E-2</v>
      </c>
      <c r="AH2202" s="43" t="e">
        <f>_xll.qlIndexFixing($X$6,$AB2202,TRUE,trigger)</f>
        <v>#NUM!</v>
      </c>
      <c r="AI2202" s="45" t="e">
        <f t="shared" si="81"/>
        <v>#NUM!</v>
      </c>
    </row>
    <row r="2203" spans="27:35" x14ac:dyDescent="0.2">
      <c r="AA2203" s="114" t="s">
        <v>87</v>
      </c>
      <c r="AB2203" s="40">
        <f>_xll.qlInterestRateIndexFixingDate($X$21,AC2203)</f>
        <v>54837</v>
      </c>
      <c r="AC2203" s="40">
        <f>_xll.qlCalendarAdvance(calendar,$AC2202,AA2203,,,trigger)</f>
        <v>54841</v>
      </c>
      <c r="AD2203" s="40">
        <f>_xll.qlInterestRateIndexMaturity($X$21,AC2203,)</f>
        <v>55022</v>
      </c>
      <c r="AE2203" s="43" t="e">
        <f>_xll.qlTenorBasisValue(TenorBasis6M,AC2203,_xll.ohTrigger(trigger,$X$36))</f>
        <v>#NUM!</v>
      </c>
      <c r="AF2203" s="82">
        <f t="shared" si="82"/>
        <v>1.5515726728587441E-2</v>
      </c>
      <c r="AG2203" s="82">
        <f>_xll.qlIndexFixing($X$21,$AB2203,TRUE,_xll.ohTrigger(trigger))</f>
        <v>1.5515726728587441E-2</v>
      </c>
      <c r="AH2203" s="43" t="e">
        <f>_xll.qlIndexFixing($X$6,$AB2203,TRUE,trigger)</f>
        <v>#NUM!</v>
      </c>
      <c r="AI2203" s="45" t="e">
        <f t="shared" si="81"/>
        <v>#NUM!</v>
      </c>
    </row>
    <row r="2204" spans="27:35" x14ac:dyDescent="0.2">
      <c r="AA2204" s="114" t="s">
        <v>87</v>
      </c>
      <c r="AB2204" s="40">
        <f>_xll.qlInterestRateIndexFixingDate($X$21,AC2204)</f>
        <v>54844</v>
      </c>
      <c r="AC2204" s="40">
        <f>_xll.qlCalendarAdvance(calendar,$AC2203,AA2204,,,trigger)</f>
        <v>54848</v>
      </c>
      <c r="AD2204" s="40">
        <f>_xll.qlInterestRateIndexMaturity($X$21,AC2204,)</f>
        <v>55032</v>
      </c>
      <c r="AE2204" s="43" t="e">
        <f>_xll.qlTenorBasisValue(TenorBasis6M,AC2204,_xll.ohTrigger(trigger,$X$36))</f>
        <v>#NUM!</v>
      </c>
      <c r="AF2204" s="82">
        <f t="shared" si="82"/>
        <v>1.5514541296538511E-2</v>
      </c>
      <c r="AG2204" s="82">
        <f>_xll.qlIndexFixing($X$21,$AB2204,TRUE,_xll.ohTrigger(trigger))</f>
        <v>1.5514541296538511E-2</v>
      </c>
      <c r="AH2204" s="43" t="e">
        <f>_xll.qlIndexFixing($X$6,$AB2204,TRUE,trigger)</f>
        <v>#NUM!</v>
      </c>
      <c r="AI2204" s="45" t="e">
        <f t="shared" si="81"/>
        <v>#NUM!</v>
      </c>
    </row>
    <row r="2205" spans="27:35" x14ac:dyDescent="0.2">
      <c r="AA2205" s="114" t="s">
        <v>87</v>
      </c>
      <c r="AB2205" s="40">
        <f>_xll.qlInterestRateIndexFixingDate($X$21,AC2205)</f>
        <v>54851</v>
      </c>
      <c r="AC2205" s="40">
        <f>_xll.qlCalendarAdvance(calendar,$AC2204,AA2205,,,trigger)</f>
        <v>54855</v>
      </c>
      <c r="AD2205" s="40">
        <f>_xll.qlInterestRateIndexMaturity($X$21,AC2205,)</f>
        <v>55039</v>
      </c>
      <c r="AE2205" s="43" t="e">
        <f>_xll.qlTenorBasisValue(TenorBasis6M,AC2205,_xll.ohTrigger(trigger,$X$36))</f>
        <v>#NUM!</v>
      </c>
      <c r="AF2205" s="82">
        <f t="shared" si="82"/>
        <v>1.55127341317924E-2</v>
      </c>
      <c r="AG2205" s="82">
        <f>_xll.qlIndexFixing($X$21,$AB2205,TRUE,_xll.ohTrigger(trigger))</f>
        <v>1.55127341317924E-2</v>
      </c>
      <c r="AH2205" s="43" t="e">
        <f>_xll.qlIndexFixing($X$6,$AB2205,TRUE,trigger)</f>
        <v>#NUM!</v>
      </c>
      <c r="AI2205" s="45" t="e">
        <f t="shared" si="81"/>
        <v>#NUM!</v>
      </c>
    </row>
    <row r="2206" spans="27:35" x14ac:dyDescent="0.2">
      <c r="AA2206" s="114" t="s">
        <v>87</v>
      </c>
      <c r="AB2206" s="40">
        <f>_xll.qlInterestRateIndexFixingDate($X$21,AC2206)</f>
        <v>54858</v>
      </c>
      <c r="AC2206" s="40">
        <f>_xll.qlCalendarAdvance(calendar,$AC2205,AA2206,,,trigger)</f>
        <v>54862</v>
      </c>
      <c r="AD2206" s="40">
        <f>_xll.qlInterestRateIndexMaturity($X$21,AC2206,)</f>
        <v>55046</v>
      </c>
      <c r="AE2206" s="43" t="e">
        <f>_xll.qlTenorBasisValue(TenorBasis6M,AC2206,_xll.ohTrigger(trigger,$X$36))</f>
        <v>#NUM!</v>
      </c>
      <c r="AF2206" s="82">
        <f t="shared" si="82"/>
        <v>1.5510906483975401E-2</v>
      </c>
      <c r="AG2206" s="82">
        <f>_xll.qlIndexFixing($X$21,$AB2206,TRUE,_xll.ohTrigger(trigger))</f>
        <v>1.5510906483975401E-2</v>
      </c>
      <c r="AH2206" s="43" t="e">
        <f>_xll.qlIndexFixing($X$6,$AB2206,TRUE,trigger)</f>
        <v>#NUM!</v>
      </c>
      <c r="AI2206" s="45" t="e">
        <f t="shared" si="81"/>
        <v>#NUM!</v>
      </c>
    </row>
    <row r="2207" spans="27:35" x14ac:dyDescent="0.2">
      <c r="AA2207" s="114" t="s">
        <v>87</v>
      </c>
      <c r="AB2207" s="40">
        <f>_xll.qlInterestRateIndexFixingDate($X$21,AC2207)</f>
        <v>54865</v>
      </c>
      <c r="AC2207" s="40">
        <f>_xll.qlCalendarAdvance(calendar,$AC2206,AA2207,,,trigger)</f>
        <v>54869</v>
      </c>
      <c r="AD2207" s="40">
        <f>_xll.qlInterestRateIndexMaturity($X$21,AC2207,)</f>
        <v>55053</v>
      </c>
      <c r="AE2207" s="43" t="e">
        <f>_xll.qlTenorBasisValue(TenorBasis6M,AC2207,_xll.ohTrigger(trigger,$X$36))</f>
        <v>#NUM!</v>
      </c>
      <c r="AF2207" s="82">
        <f t="shared" si="82"/>
        <v>1.550905835314355E-2</v>
      </c>
      <c r="AG2207" s="82">
        <f>_xll.qlIndexFixing($X$21,$AB2207,TRUE,_xll.ohTrigger(trigger))</f>
        <v>1.550905835314355E-2</v>
      </c>
      <c r="AH2207" s="43" t="e">
        <f>_xll.qlIndexFixing($X$6,$AB2207,TRUE,trigger)</f>
        <v>#NUM!</v>
      </c>
      <c r="AI2207" s="45" t="e">
        <f t="shared" si="81"/>
        <v>#NUM!</v>
      </c>
    </row>
    <row r="2208" spans="27:35" x14ac:dyDescent="0.2">
      <c r="AA2208" s="114" t="s">
        <v>87</v>
      </c>
      <c r="AB2208" s="40">
        <f>_xll.qlInterestRateIndexFixingDate($X$21,AC2208)</f>
        <v>54872</v>
      </c>
      <c r="AC2208" s="40">
        <f>_xll.qlCalendarAdvance(calendar,$AC2207,AA2208,,,trigger)</f>
        <v>54876</v>
      </c>
      <c r="AD2208" s="40">
        <f>_xll.qlInterestRateIndexMaturity($X$21,AC2208,)</f>
        <v>55060</v>
      </c>
      <c r="AE2208" s="43" t="e">
        <f>_xll.qlTenorBasisValue(TenorBasis6M,AC2208,_xll.ohTrigger(trigger,$X$36))</f>
        <v>#NUM!</v>
      </c>
      <c r="AF2208" s="82">
        <f t="shared" si="82"/>
        <v>1.55071897393555E-2</v>
      </c>
      <c r="AG2208" s="82">
        <f>_xll.qlIndexFixing($X$21,$AB2208,TRUE,_xll.ohTrigger(trigger))</f>
        <v>1.55071897393555E-2</v>
      </c>
      <c r="AH2208" s="43" t="e">
        <f>_xll.qlIndexFixing($X$6,$AB2208,TRUE,trigger)</f>
        <v>#NUM!</v>
      </c>
      <c r="AI2208" s="45" t="e">
        <f t="shared" si="81"/>
        <v>#NUM!</v>
      </c>
    </row>
    <row r="2209" spans="27:35" x14ac:dyDescent="0.2">
      <c r="AA2209" s="114" t="s">
        <v>87</v>
      </c>
      <c r="AB2209" s="40">
        <f>_xll.qlInterestRateIndexFixingDate($X$21,AC2209)</f>
        <v>54879</v>
      </c>
      <c r="AC2209" s="40">
        <f>_xll.qlCalendarAdvance(calendar,$AC2208,AA2209,,,trigger)</f>
        <v>54883</v>
      </c>
      <c r="AD2209" s="40">
        <f>_xll.qlInterestRateIndexMaturity($X$21,AC2209,)</f>
        <v>55066</v>
      </c>
      <c r="AE2209" s="43" t="e">
        <f>_xll.qlTenorBasisValue(TenorBasis6M,AC2209,_xll.ohTrigger(trigger,$X$36))</f>
        <v>#NUM!</v>
      </c>
      <c r="AF2209" s="82">
        <f t="shared" si="82"/>
        <v>1.5505109615512326E-2</v>
      </c>
      <c r="AG2209" s="82">
        <f>_xll.qlIndexFixing($X$21,$AB2209,TRUE,_xll.ohTrigger(trigger))</f>
        <v>1.5505109615512326E-2</v>
      </c>
      <c r="AH2209" s="43" t="e">
        <f>_xll.qlIndexFixing($X$6,$AB2209,TRUE,trigger)</f>
        <v>#NUM!</v>
      </c>
      <c r="AI2209" s="45" t="e">
        <f t="shared" si="81"/>
        <v>#NUM!</v>
      </c>
    </row>
    <row r="2210" spans="27:35" x14ac:dyDescent="0.2">
      <c r="AA2210" s="114" t="s">
        <v>87</v>
      </c>
      <c r="AB2210" s="40">
        <f>_xll.qlInterestRateIndexFixingDate($X$21,AC2210)</f>
        <v>54884</v>
      </c>
      <c r="AC2210" s="40">
        <f>_xll.qlCalendarAdvance(calendar,$AC2209,AA2210,,,trigger)</f>
        <v>54890</v>
      </c>
      <c r="AD2210" s="40">
        <f>_xll.qlInterestRateIndexMaturity($X$21,AC2210,)</f>
        <v>55073</v>
      </c>
      <c r="AE2210" s="43" t="e">
        <f>_xll.qlTenorBasisValue(TenorBasis6M,AC2210,_xll.ohTrigger(trigger,$X$36))</f>
        <v>#NUM!</v>
      </c>
      <c r="AF2210" s="82">
        <f t="shared" si="82"/>
        <v>1.5503201300751905E-2</v>
      </c>
      <c r="AG2210" s="82">
        <f>_xll.qlIndexFixing($X$21,$AB2210,TRUE,_xll.ohTrigger(trigger))</f>
        <v>1.5503201300751905E-2</v>
      </c>
      <c r="AH2210" s="43" t="e">
        <f>_xll.qlIndexFixing($X$6,$AB2210,TRUE,trigger)</f>
        <v>#NUM!</v>
      </c>
      <c r="AI2210" s="45" t="e">
        <f t="shared" si="81"/>
        <v>#NUM!</v>
      </c>
    </row>
    <row r="2211" spans="27:35" x14ac:dyDescent="0.2">
      <c r="AA2211" s="114" t="s">
        <v>87</v>
      </c>
      <c r="AB2211" s="40">
        <f>_xll.qlInterestRateIndexFixingDate($X$21,AC2211)</f>
        <v>54893</v>
      </c>
      <c r="AC2211" s="40">
        <f>_xll.qlCalendarAdvance(calendar,$AC2210,AA2211,,,trigger)</f>
        <v>54897</v>
      </c>
      <c r="AD2211" s="40">
        <f>_xll.qlInterestRateIndexMaturity($X$21,AC2211,)</f>
        <v>55080</v>
      </c>
      <c r="AE2211" s="43" t="e">
        <f>_xll.qlTenorBasisValue(TenorBasis6M,AC2211,_xll.ohTrigger(trigger,$X$36))</f>
        <v>#NUM!</v>
      </c>
      <c r="AF2211" s="82">
        <f t="shared" si="82"/>
        <v>1.5501271475990274E-2</v>
      </c>
      <c r="AG2211" s="82">
        <f>_xll.qlIndexFixing($X$21,$AB2211,TRUE,_xll.ohTrigger(trigger))</f>
        <v>1.5501271475990274E-2</v>
      </c>
      <c r="AH2211" s="43" t="e">
        <f>_xll.qlIndexFixing($X$6,$AB2211,TRUE,trigger)</f>
        <v>#NUM!</v>
      </c>
      <c r="AI2211" s="45" t="e">
        <f t="shared" si="81"/>
        <v>#NUM!</v>
      </c>
    </row>
    <row r="2212" spans="27:35" x14ac:dyDescent="0.2">
      <c r="AA2212" s="114" t="s">
        <v>87</v>
      </c>
      <c r="AB2212" s="40">
        <f>_xll.qlInterestRateIndexFixingDate($X$21,AC2212)</f>
        <v>54900</v>
      </c>
      <c r="AC2212" s="40">
        <f>_xll.qlCalendarAdvance(calendar,$AC2211,AA2212,,,trigger)</f>
        <v>54904</v>
      </c>
      <c r="AD2212" s="40">
        <f>_xll.qlInterestRateIndexMaturity($X$21,AC2212,)</f>
        <v>55087</v>
      </c>
      <c r="AE2212" s="43" t="e">
        <f>_xll.qlTenorBasisValue(TenorBasis6M,AC2212,_xll.ohTrigger(trigger,$X$36))</f>
        <v>#NUM!</v>
      </c>
      <c r="AF2212" s="82">
        <f t="shared" si="82"/>
        <v>1.5499319341669414E-2</v>
      </c>
      <c r="AG2212" s="82">
        <f>_xll.qlIndexFixing($X$21,$AB2212,TRUE,_xll.ohTrigger(trigger))</f>
        <v>1.5499319341669414E-2</v>
      </c>
      <c r="AH2212" s="43" t="e">
        <f>_xll.qlIndexFixing($X$6,$AB2212,TRUE,trigger)</f>
        <v>#NUM!</v>
      </c>
      <c r="AI2212" s="45" t="e">
        <f t="shared" si="81"/>
        <v>#NUM!</v>
      </c>
    </row>
    <row r="2213" spans="27:35" x14ac:dyDescent="0.2">
      <c r="AA2213" s="114" t="s">
        <v>87</v>
      </c>
      <c r="AB2213" s="40">
        <f>_xll.qlInterestRateIndexFixingDate($X$21,AC2213)</f>
        <v>54907</v>
      </c>
      <c r="AC2213" s="40">
        <f>_xll.qlCalendarAdvance(calendar,$AC2212,AA2213,,,trigger)</f>
        <v>54911</v>
      </c>
      <c r="AD2213" s="40">
        <f>_xll.qlInterestRateIndexMaturity($X$21,AC2213,)</f>
        <v>55095</v>
      </c>
      <c r="AE2213" s="43" t="e">
        <f>_xll.qlTenorBasisValue(TenorBasis6M,AC2213,_xll.ohTrigger(trigger,$X$36))</f>
        <v>#NUM!</v>
      </c>
      <c r="AF2213" s="82">
        <f t="shared" si="82"/>
        <v>1.5497527915471935E-2</v>
      </c>
      <c r="AG2213" s="82">
        <f>_xll.qlIndexFixing($X$21,$AB2213,TRUE,_xll.ohTrigger(trigger))</f>
        <v>1.5497527915471935E-2</v>
      </c>
      <c r="AH2213" s="43" t="e">
        <f>_xll.qlIndexFixing($X$6,$AB2213,TRUE,trigger)</f>
        <v>#NUM!</v>
      </c>
      <c r="AI2213" s="45" t="e">
        <f t="shared" si="81"/>
        <v>#NUM!</v>
      </c>
    </row>
    <row r="2214" spans="27:35" x14ac:dyDescent="0.2">
      <c r="AA2214" s="114" t="s">
        <v>87</v>
      </c>
      <c r="AB2214" s="40">
        <f>_xll.qlInterestRateIndexFixingDate($X$21,AC2214)</f>
        <v>54914</v>
      </c>
      <c r="AC2214" s="40">
        <f>_xll.qlCalendarAdvance(calendar,$AC2213,AA2214,,,trigger)</f>
        <v>54918</v>
      </c>
      <c r="AD2214" s="40">
        <f>_xll.qlInterestRateIndexMaturity($X$21,AC2214,)</f>
        <v>55102</v>
      </c>
      <c r="AE2214" s="43" t="e">
        <f>_xll.qlTenorBasisValue(TenorBasis6M,AC2214,_xll.ohTrigger(trigger,$X$36))</f>
        <v>#NUM!</v>
      </c>
      <c r="AF2214" s="82">
        <f t="shared" si="82"/>
        <v>1.5495526712723204E-2</v>
      </c>
      <c r="AG2214" s="82">
        <f>_xll.qlIndexFixing($X$21,$AB2214,TRUE,_xll.ohTrigger(trigger))</f>
        <v>1.5495526712723204E-2</v>
      </c>
      <c r="AH2214" s="43" t="e">
        <f>_xll.qlIndexFixing($X$6,$AB2214,TRUE,trigger)</f>
        <v>#NUM!</v>
      </c>
      <c r="AI2214" s="45" t="e">
        <f t="shared" si="81"/>
        <v>#NUM!</v>
      </c>
    </row>
    <row r="2215" spans="27:35" x14ac:dyDescent="0.2">
      <c r="AA2215" s="114" t="s">
        <v>87</v>
      </c>
      <c r="AB2215" s="40">
        <f>_xll.qlInterestRateIndexFixingDate($X$21,AC2215)</f>
        <v>54921</v>
      </c>
      <c r="AC2215" s="40">
        <f>_xll.qlCalendarAdvance(calendar,$AC2214,AA2215,,,trigger)</f>
        <v>54925</v>
      </c>
      <c r="AD2215" s="40">
        <f>_xll.qlInterestRateIndexMaturity($X$21,AC2215,)</f>
        <v>55109</v>
      </c>
      <c r="AE2215" s="43" t="e">
        <f>_xll.qlTenorBasisValue(TenorBasis6M,AC2215,_xll.ohTrigger(trigger,$X$36))</f>
        <v>#NUM!</v>
      </c>
      <c r="AF2215" s="82">
        <f t="shared" si="82"/>
        <v>1.5493500710077119E-2</v>
      </c>
      <c r="AG2215" s="82">
        <f>_xll.qlIndexFixing($X$21,$AB2215,TRUE,_xll.ohTrigger(trigger))</f>
        <v>1.5493500710077119E-2</v>
      </c>
      <c r="AH2215" s="43" t="e">
        <f>_xll.qlIndexFixing($X$6,$AB2215,TRUE,trigger)</f>
        <v>#NUM!</v>
      </c>
      <c r="AI2215" s="45" t="e">
        <f t="shared" si="81"/>
        <v>#NUM!</v>
      </c>
    </row>
    <row r="2216" spans="27:35" x14ac:dyDescent="0.2">
      <c r="AA2216" s="114" t="s">
        <v>87</v>
      </c>
      <c r="AB2216" s="40">
        <f>_xll.qlInterestRateIndexFixingDate($X$21,AC2216)</f>
        <v>54928</v>
      </c>
      <c r="AC2216" s="40">
        <f>_xll.qlCalendarAdvance(calendar,$AC2215,AA2216,,,trigger)</f>
        <v>54932</v>
      </c>
      <c r="AD2216" s="40">
        <f>_xll.qlInterestRateIndexMaturity($X$21,AC2216,)</f>
        <v>55116</v>
      </c>
      <c r="AE2216" s="43" t="e">
        <f>_xll.qlTenorBasisValue(TenorBasis6M,AC2216,_xll.ohTrigger(trigger,$X$36))</f>
        <v>#NUM!</v>
      </c>
      <c r="AF2216" s="82">
        <f t="shared" si="82"/>
        <v>1.5491449112304148E-2</v>
      </c>
      <c r="AG2216" s="82">
        <f>_xll.qlIndexFixing($X$21,$AB2216,TRUE,_xll.ohTrigger(trigger))</f>
        <v>1.5491449112304148E-2</v>
      </c>
      <c r="AH2216" s="43" t="e">
        <f>_xll.qlIndexFixing($X$6,$AB2216,TRUE,trigger)</f>
        <v>#NUM!</v>
      </c>
      <c r="AI2216" s="45" t="e">
        <f t="shared" si="81"/>
        <v>#NUM!</v>
      </c>
    </row>
    <row r="2217" spans="27:35" x14ac:dyDescent="0.2">
      <c r="AA2217" s="114" t="s">
        <v>87</v>
      </c>
      <c r="AB2217" s="40">
        <f>_xll.qlInterestRateIndexFixingDate($X$21,AC2217)</f>
        <v>54935</v>
      </c>
      <c r="AC2217" s="40">
        <f>_xll.qlCalendarAdvance(calendar,$AC2216,AA2217,,,trigger)</f>
        <v>54939</v>
      </c>
      <c r="AD2217" s="40">
        <f>_xll.qlInterestRateIndexMaturity($X$21,AC2217,)</f>
        <v>55122</v>
      </c>
      <c r="AE2217" s="43" t="e">
        <f>_xll.qlTenorBasisValue(TenorBasis6M,AC2217,_xll.ohTrigger(trigger,$X$36))</f>
        <v>#NUM!</v>
      </c>
      <c r="AF2217" s="82">
        <f t="shared" si="82"/>
        <v>1.5489196042403447E-2</v>
      </c>
      <c r="AG2217" s="82">
        <f>_xll.qlIndexFixing($X$21,$AB2217,TRUE,_xll.ohTrigger(trigger))</f>
        <v>1.5489196042403447E-2</v>
      </c>
      <c r="AH2217" s="43" t="e">
        <f>_xll.qlIndexFixing($X$6,$AB2217,TRUE,trigger)</f>
        <v>#NUM!</v>
      </c>
      <c r="AI2217" s="45" t="e">
        <f t="shared" si="81"/>
        <v>#NUM!</v>
      </c>
    </row>
    <row r="2218" spans="27:35" x14ac:dyDescent="0.2">
      <c r="AA2218" s="114" t="s">
        <v>87</v>
      </c>
      <c r="AB2218" s="40">
        <f>_xll.qlInterestRateIndexFixingDate($X$21,AC2218)</f>
        <v>54942</v>
      </c>
      <c r="AC2218" s="40">
        <f>_xll.qlCalendarAdvance(calendar,$AC2217,AA2218,,,trigger)</f>
        <v>54946</v>
      </c>
      <c r="AD2218" s="40">
        <f>_xll.qlInterestRateIndexMaturity($X$21,AC2218,)</f>
        <v>55129</v>
      </c>
      <c r="AE2218" s="43" t="e">
        <f>_xll.qlTenorBasisValue(TenorBasis6M,AC2218,_xll.ohTrigger(trigger,$X$36))</f>
        <v>#NUM!</v>
      </c>
      <c r="AF2218" s="82">
        <f t="shared" si="82"/>
        <v>1.5487093260221189E-2</v>
      </c>
      <c r="AG2218" s="82">
        <f>_xll.qlIndexFixing($X$21,$AB2218,TRUE,_xll.ohTrigger(trigger))</f>
        <v>1.5487093260221189E-2</v>
      </c>
      <c r="AH2218" s="43" t="e">
        <f>_xll.qlIndexFixing($X$6,$AB2218,TRUE,trigger)</f>
        <v>#NUM!</v>
      </c>
      <c r="AI2218" s="45" t="e">
        <f t="shared" ref="AI2218:AI2281" si="83">(AG2218-AH2218)*10000</f>
        <v>#NUM!</v>
      </c>
    </row>
    <row r="2219" spans="27:35" x14ac:dyDescent="0.2">
      <c r="AA2219" s="114" t="s">
        <v>87</v>
      </c>
      <c r="AB2219" s="40">
        <f>_xll.qlInterestRateIndexFixingDate($X$21,AC2219)</f>
        <v>54949</v>
      </c>
      <c r="AC2219" s="40">
        <f>_xll.qlCalendarAdvance(calendar,$AC2218,AA2219,,,trigger)</f>
        <v>54953</v>
      </c>
      <c r="AD2219" s="40">
        <f>_xll.qlInterestRateIndexMaturity($X$21,AC2219,)</f>
        <v>55136</v>
      </c>
      <c r="AE2219" s="43" t="e">
        <f>_xll.qlTenorBasisValue(TenorBasis6M,AC2219,_xll.ohTrigger(trigger,$X$36))</f>
        <v>#NUM!</v>
      </c>
      <c r="AF2219" s="82">
        <f t="shared" si="82"/>
        <v>1.5484962571685419E-2</v>
      </c>
      <c r="AG2219" s="82">
        <f>_xll.qlIndexFixing($X$21,$AB2219,TRUE,_xll.ohTrigger(trigger))</f>
        <v>1.5484962571685419E-2</v>
      </c>
      <c r="AH2219" s="43" t="e">
        <f>_xll.qlIndexFixing($X$6,$AB2219,TRUE,trigger)</f>
        <v>#NUM!</v>
      </c>
      <c r="AI2219" s="45" t="e">
        <f t="shared" si="83"/>
        <v>#NUM!</v>
      </c>
    </row>
    <row r="2220" spans="27:35" x14ac:dyDescent="0.2">
      <c r="AA2220" s="114" t="s">
        <v>87</v>
      </c>
      <c r="AB2220" s="40">
        <f>_xll.qlInterestRateIndexFixingDate($X$21,AC2220)</f>
        <v>54956</v>
      </c>
      <c r="AC2220" s="40">
        <f>_xll.qlCalendarAdvance(calendar,$AC2219,AA2220,,,trigger)</f>
        <v>54960</v>
      </c>
      <c r="AD2220" s="40">
        <f>_xll.qlInterestRateIndexMaturity($X$21,AC2220,)</f>
        <v>55143</v>
      </c>
      <c r="AE2220" s="43" t="e">
        <f>_xll.qlTenorBasisValue(TenorBasis6M,AC2220,_xll.ohTrigger(trigger,$X$36))</f>
        <v>#NUM!</v>
      </c>
      <c r="AF2220" s="82">
        <f t="shared" si="82"/>
        <v>1.548280317726957E-2</v>
      </c>
      <c r="AG2220" s="82">
        <f>_xll.qlIndexFixing($X$21,$AB2220,TRUE,_xll.ohTrigger(trigger))</f>
        <v>1.548280317726957E-2</v>
      </c>
      <c r="AH2220" s="43" t="e">
        <f>_xll.qlIndexFixing($X$6,$AB2220,TRUE,trigger)</f>
        <v>#NUM!</v>
      </c>
      <c r="AI2220" s="45" t="e">
        <f t="shared" si="83"/>
        <v>#NUM!</v>
      </c>
    </row>
    <row r="2221" spans="27:35" x14ac:dyDescent="0.2">
      <c r="AA2221" s="114" t="s">
        <v>87</v>
      </c>
      <c r="AB2221" s="40">
        <f>_xll.qlInterestRateIndexFixingDate($X$21,AC2221)</f>
        <v>54963</v>
      </c>
      <c r="AC2221" s="40">
        <f>_xll.qlCalendarAdvance(calendar,$AC2220,AA2221,,,trigger)</f>
        <v>54967</v>
      </c>
      <c r="AD2221" s="40">
        <f>_xll.qlInterestRateIndexMaturity($X$21,AC2221,)</f>
        <v>55150</v>
      </c>
      <c r="AE2221" s="43" t="e">
        <f>_xll.qlTenorBasisValue(TenorBasis6M,AC2221,_xll.ohTrigger(trigger,$X$36))</f>
        <v>#NUM!</v>
      </c>
      <c r="AF2221" s="82">
        <f t="shared" si="82"/>
        <v>1.5480614277454506E-2</v>
      </c>
      <c r="AG2221" s="82">
        <f>_xll.qlIndexFixing($X$21,$AB2221,TRUE,_xll.ohTrigger(trigger))</f>
        <v>1.5480614277454506E-2</v>
      </c>
      <c r="AH2221" s="43" t="e">
        <f>_xll.qlIndexFixing($X$6,$AB2221,TRUE,trigger)</f>
        <v>#NUM!</v>
      </c>
      <c r="AI2221" s="45" t="e">
        <f t="shared" si="83"/>
        <v>#NUM!</v>
      </c>
    </row>
    <row r="2222" spans="27:35" x14ac:dyDescent="0.2">
      <c r="AA2222" s="114" t="s">
        <v>87</v>
      </c>
      <c r="AB2222" s="40">
        <f>_xll.qlInterestRateIndexFixingDate($X$21,AC2222)</f>
        <v>54970</v>
      </c>
      <c r="AC2222" s="40">
        <f>_xll.qlCalendarAdvance(calendar,$AC2221,AA2222,,,trigger)</f>
        <v>54974</v>
      </c>
      <c r="AD2222" s="40">
        <f>_xll.qlInterestRateIndexMaturity($X$21,AC2222,)</f>
        <v>55158</v>
      </c>
      <c r="AE2222" s="43" t="e">
        <f>_xll.qlTenorBasisValue(TenorBasis6M,AC2222,_xll.ohTrigger(trigger,$X$36))</f>
        <v>#NUM!</v>
      </c>
      <c r="AF2222" s="82">
        <f t="shared" si="82"/>
        <v>1.5478557495669945E-2</v>
      </c>
      <c r="AG2222" s="82">
        <f>_xll.qlIndexFixing($X$21,$AB2222,TRUE,_xll.ohTrigger(trigger))</f>
        <v>1.5478557495669945E-2</v>
      </c>
      <c r="AH2222" s="43" t="e">
        <f>_xll.qlIndexFixing($X$6,$AB2222,TRUE,trigger)</f>
        <v>#NUM!</v>
      </c>
      <c r="AI2222" s="45" t="e">
        <f t="shared" si="83"/>
        <v>#NUM!</v>
      </c>
    </row>
    <row r="2223" spans="27:35" x14ac:dyDescent="0.2">
      <c r="AA2223" s="114" t="s">
        <v>87</v>
      </c>
      <c r="AB2223" s="40">
        <f>_xll.qlInterestRateIndexFixingDate($X$21,AC2223)</f>
        <v>54977</v>
      </c>
      <c r="AC2223" s="40">
        <f>_xll.qlCalendarAdvance(calendar,$AC2222,AA2223,,,trigger)</f>
        <v>54981</v>
      </c>
      <c r="AD2223" s="40">
        <f>_xll.qlInterestRateIndexMaturity($X$21,AC2223,)</f>
        <v>55165</v>
      </c>
      <c r="AE2223" s="43" t="e">
        <f>_xll.qlTenorBasisValue(TenorBasis6M,AC2223,_xll.ohTrigger(trigger,$X$36))</f>
        <v>#NUM!</v>
      </c>
      <c r="AF2223" s="82">
        <f t="shared" si="82"/>
        <v>1.5476304465941509E-2</v>
      </c>
      <c r="AG2223" s="82">
        <f>_xll.qlIndexFixing($X$21,$AB2223,TRUE,_xll.ohTrigger(trigger))</f>
        <v>1.5476304465941509E-2</v>
      </c>
      <c r="AH2223" s="43" t="e">
        <f>_xll.qlIndexFixing($X$6,$AB2223,TRUE,trigger)</f>
        <v>#NUM!</v>
      </c>
      <c r="AI2223" s="45" t="e">
        <f t="shared" si="83"/>
        <v>#NUM!</v>
      </c>
    </row>
    <row r="2224" spans="27:35" x14ac:dyDescent="0.2">
      <c r="AA2224" s="114" t="s">
        <v>87</v>
      </c>
      <c r="AB2224" s="40">
        <f>_xll.qlInterestRateIndexFixingDate($X$21,AC2224)</f>
        <v>54984</v>
      </c>
      <c r="AC2224" s="40">
        <f>_xll.qlCalendarAdvance(calendar,$AC2223,AA2224,,,trigger)</f>
        <v>54988</v>
      </c>
      <c r="AD2224" s="40">
        <f>_xll.qlInterestRateIndexMaturity($X$21,AC2224,)</f>
        <v>55172</v>
      </c>
      <c r="AE2224" s="43" t="e">
        <f>_xll.qlTenorBasisValue(TenorBasis6M,AC2224,_xll.ohTrigger(trigger,$X$36))</f>
        <v>#NUM!</v>
      </c>
      <c r="AF2224" s="82">
        <f t="shared" si="82"/>
        <v>1.5474019479410218E-2</v>
      </c>
      <c r="AG2224" s="82">
        <f>_xll.qlIndexFixing($X$21,$AB2224,TRUE,_xll.ohTrigger(trigger))</f>
        <v>1.5474019479410218E-2</v>
      </c>
      <c r="AH2224" s="43" t="e">
        <f>_xll.qlIndexFixing($X$6,$AB2224,TRUE,trigger)</f>
        <v>#NUM!</v>
      </c>
      <c r="AI2224" s="45" t="e">
        <f t="shared" si="83"/>
        <v>#NUM!</v>
      </c>
    </row>
    <row r="2225" spans="27:35" x14ac:dyDescent="0.2">
      <c r="AA2225" s="114" t="s">
        <v>87</v>
      </c>
      <c r="AB2225" s="40">
        <f>_xll.qlInterestRateIndexFixingDate($X$21,AC2225)</f>
        <v>54991</v>
      </c>
      <c r="AC2225" s="40">
        <f>_xll.qlCalendarAdvance(calendar,$AC2224,AA2225,,,trigger)</f>
        <v>54995</v>
      </c>
      <c r="AD2225" s="40">
        <f>_xll.qlInterestRateIndexMaturity($X$21,AC2225,)</f>
        <v>55179</v>
      </c>
      <c r="AE2225" s="43" t="e">
        <f>_xll.qlTenorBasisValue(TenorBasis6M,AC2225,_xll.ohTrigger(trigger,$X$36))</f>
        <v>#NUM!</v>
      </c>
      <c r="AF2225" s="82">
        <f t="shared" si="82"/>
        <v>1.5471701740889111E-2</v>
      </c>
      <c r="AG2225" s="82">
        <f>_xll.qlIndexFixing($X$21,$AB2225,TRUE,_xll.ohTrigger(trigger))</f>
        <v>1.5471701740889111E-2</v>
      </c>
      <c r="AH2225" s="43" t="e">
        <f>_xll.qlIndexFixing($X$6,$AB2225,TRUE,trigger)</f>
        <v>#NUM!</v>
      </c>
      <c r="AI2225" s="45" t="e">
        <f t="shared" si="83"/>
        <v>#NUM!</v>
      </c>
    </row>
    <row r="2226" spans="27:35" x14ac:dyDescent="0.2">
      <c r="AA2226" s="114" t="s">
        <v>87</v>
      </c>
      <c r="AB2226" s="40">
        <f>_xll.qlInterestRateIndexFixingDate($X$21,AC2226)</f>
        <v>54998</v>
      </c>
      <c r="AC2226" s="40">
        <f>_xll.qlCalendarAdvance(calendar,$AC2225,AA2226,,,trigger)</f>
        <v>55002</v>
      </c>
      <c r="AD2226" s="40">
        <f>_xll.qlInterestRateIndexMaturity($X$21,AC2226,)</f>
        <v>55186</v>
      </c>
      <c r="AE2226" s="43" t="e">
        <f>_xll.qlTenorBasisValue(TenorBasis6M,AC2226,_xll.ohTrigger(trigger,$X$36))</f>
        <v>#NUM!</v>
      </c>
      <c r="AF2226" s="82">
        <f t="shared" si="82"/>
        <v>1.5469350455196007E-2</v>
      </c>
      <c r="AG2226" s="82">
        <f>_xll.qlIndexFixing($X$21,$AB2226,TRUE,_xll.ohTrigger(trigger))</f>
        <v>1.5469350455196007E-2</v>
      </c>
      <c r="AH2226" s="43" t="e">
        <f>_xll.qlIndexFixing($X$6,$AB2226,TRUE,trigger)</f>
        <v>#NUM!</v>
      </c>
      <c r="AI2226" s="45" t="e">
        <f t="shared" si="83"/>
        <v>#NUM!</v>
      </c>
    </row>
    <row r="2227" spans="27:35" x14ac:dyDescent="0.2">
      <c r="AA2227" s="114" t="s">
        <v>87</v>
      </c>
      <c r="AB2227" s="40">
        <f>_xll.qlInterestRateIndexFixingDate($X$21,AC2227)</f>
        <v>55005</v>
      </c>
      <c r="AC2227" s="40">
        <f>_xll.qlCalendarAdvance(calendar,$AC2226,AA2227,,,trigger)</f>
        <v>55009</v>
      </c>
      <c r="AD2227" s="40">
        <f>_xll.qlInterestRateIndexMaturity($X$21,AC2227,)</f>
        <v>55193</v>
      </c>
      <c r="AE2227" s="43" t="e">
        <f>_xll.qlTenorBasisValue(TenorBasis6M,AC2227,_xll.ohTrigger(trigger,$X$36))</f>
        <v>#NUM!</v>
      </c>
      <c r="AF2227" s="82">
        <f t="shared" si="82"/>
        <v>1.5466964827153505E-2</v>
      </c>
      <c r="AG2227" s="82">
        <f>_xll.qlIndexFixing($X$21,$AB2227,TRUE,_xll.ohTrigger(trigger))</f>
        <v>1.5466964827153505E-2</v>
      </c>
      <c r="AH2227" s="43" t="e">
        <f>_xll.qlIndexFixing($X$6,$AB2227,TRUE,trigger)</f>
        <v>#NUM!</v>
      </c>
      <c r="AI2227" s="45" t="e">
        <f t="shared" si="83"/>
        <v>#NUM!</v>
      </c>
    </row>
    <row r="2228" spans="27:35" x14ac:dyDescent="0.2">
      <c r="AA2228" s="114" t="s">
        <v>87</v>
      </c>
      <c r="AB2228" s="40">
        <f>_xll.qlInterestRateIndexFixingDate($X$21,AC2228)</f>
        <v>55012</v>
      </c>
      <c r="AC2228" s="40">
        <f>_xll.qlCalendarAdvance(calendar,$AC2227,AA2228,,,trigger)</f>
        <v>55016</v>
      </c>
      <c r="AD2228" s="40">
        <f>_xll.qlInterestRateIndexMaturity($X$21,AC2228,)</f>
        <v>55200</v>
      </c>
      <c r="AE2228" s="43" t="e">
        <f>_xll.qlTenorBasisValue(TenorBasis6M,AC2228,_xll.ohTrigger(trigger,$X$36))</f>
        <v>#NUM!</v>
      </c>
      <c r="AF2228" s="82">
        <f t="shared" si="82"/>
        <v>1.5464544061591151E-2</v>
      </c>
      <c r="AG2228" s="82">
        <f>_xll.qlIndexFixing($X$21,$AB2228,TRUE,_xll.ohTrigger(trigger))</f>
        <v>1.5464544061591151E-2</v>
      </c>
      <c r="AH2228" s="43" t="e">
        <f>_xll.qlIndexFixing($X$6,$AB2228,TRUE,trigger)</f>
        <v>#NUM!</v>
      </c>
      <c r="AI2228" s="45" t="e">
        <f t="shared" si="83"/>
        <v>#NUM!</v>
      </c>
    </row>
    <row r="2229" spans="27:35" x14ac:dyDescent="0.2">
      <c r="AA2229" s="114" t="s">
        <v>87</v>
      </c>
      <c r="AB2229" s="40">
        <f>_xll.qlInterestRateIndexFixingDate($X$21,AC2229)</f>
        <v>55019</v>
      </c>
      <c r="AC2229" s="40">
        <f>_xll.qlCalendarAdvance(calendar,$AC2228,AA2229,,,trigger)</f>
        <v>55023</v>
      </c>
      <c r="AD2229" s="40">
        <f>_xll.qlInterestRateIndexMaturity($X$21,AC2229,)</f>
        <v>55207</v>
      </c>
      <c r="AE2229" s="43" t="e">
        <f>_xll.qlTenorBasisValue(TenorBasis6M,AC2229,_xll.ohTrigger(trigger,$X$36))</f>
        <v>#NUM!</v>
      </c>
      <c r="AF2229" s="82">
        <f t="shared" si="82"/>
        <v>1.5462087363344144E-2</v>
      </c>
      <c r="AG2229" s="82">
        <f>_xll.qlIndexFixing($X$21,$AB2229,TRUE,_xll.ohTrigger(trigger))</f>
        <v>1.5462087363344144E-2</v>
      </c>
      <c r="AH2229" s="43" t="e">
        <f>_xll.qlIndexFixing($X$6,$AB2229,TRUE,trigger)</f>
        <v>#NUM!</v>
      </c>
      <c r="AI2229" s="45" t="e">
        <f t="shared" si="83"/>
        <v>#NUM!</v>
      </c>
    </row>
    <row r="2230" spans="27:35" x14ac:dyDescent="0.2">
      <c r="AA2230" s="114" t="s">
        <v>87</v>
      </c>
      <c r="AB2230" s="40">
        <f>_xll.qlInterestRateIndexFixingDate($X$21,AC2230)</f>
        <v>55026</v>
      </c>
      <c r="AC2230" s="40">
        <f>_xll.qlCalendarAdvance(calendar,$AC2229,AA2230,,,trigger)</f>
        <v>55030</v>
      </c>
      <c r="AD2230" s="40">
        <f>_xll.qlInterestRateIndexMaturity($X$21,AC2230,)</f>
        <v>55212</v>
      </c>
      <c r="AE2230" s="43" t="e">
        <f>_xll.qlTenorBasisValue(TenorBasis6M,AC2230,_xll.ohTrigger(trigger,$X$36))</f>
        <v>#NUM!</v>
      </c>
      <c r="AF2230" s="82">
        <f t="shared" si="82"/>
        <v>1.5459314810867666E-2</v>
      </c>
      <c r="AG2230" s="82">
        <f>_xll.qlIndexFixing($X$21,$AB2230,TRUE,_xll.ohTrigger(trigger))</f>
        <v>1.5459314810867666E-2</v>
      </c>
      <c r="AH2230" s="43" t="e">
        <f>_xll.qlIndexFixing($X$6,$AB2230,TRUE,trigger)</f>
        <v>#NUM!</v>
      </c>
      <c r="AI2230" s="45" t="e">
        <f t="shared" si="83"/>
        <v>#NUM!</v>
      </c>
    </row>
    <row r="2231" spans="27:35" x14ac:dyDescent="0.2">
      <c r="AA2231" s="114" t="s">
        <v>87</v>
      </c>
      <c r="AB2231" s="40">
        <f>_xll.qlInterestRateIndexFixingDate($X$21,AC2231)</f>
        <v>55033</v>
      </c>
      <c r="AC2231" s="40">
        <f>_xll.qlCalendarAdvance(calendar,$AC2230,AA2231,,,trigger)</f>
        <v>55037</v>
      </c>
      <c r="AD2231" s="40">
        <f>_xll.qlInterestRateIndexMaturity($X$21,AC2231,)</f>
        <v>55218</v>
      </c>
      <c r="AE2231" s="43" t="e">
        <f>_xll.qlTenorBasisValue(TenorBasis6M,AC2231,_xll.ohTrigger(trigger,$X$36))</f>
        <v>#NUM!</v>
      </c>
      <c r="AF2231" s="82">
        <f t="shared" si="82"/>
        <v>1.5456652933597149E-2</v>
      </c>
      <c r="AG2231" s="82">
        <f>_xll.qlIndexFixing($X$21,$AB2231,TRUE,_xll.ohTrigger(trigger))</f>
        <v>1.5456652933597149E-2</v>
      </c>
      <c r="AH2231" s="43" t="e">
        <f>_xll.qlIndexFixing($X$6,$AB2231,TRUE,trigger)</f>
        <v>#NUM!</v>
      </c>
      <c r="AI2231" s="45" t="e">
        <f t="shared" si="83"/>
        <v>#NUM!</v>
      </c>
    </row>
    <row r="2232" spans="27:35" x14ac:dyDescent="0.2">
      <c r="AA2232" s="114" t="s">
        <v>87</v>
      </c>
      <c r="AB2232" s="40">
        <f>_xll.qlInterestRateIndexFixingDate($X$21,AC2232)</f>
        <v>55040</v>
      </c>
      <c r="AC2232" s="40">
        <f>_xll.qlCalendarAdvance(calendar,$AC2231,AA2232,,,trigger)</f>
        <v>55044</v>
      </c>
      <c r="AD2232" s="40">
        <f>_xll.qlInterestRateIndexMaturity($X$21,AC2232,)</f>
        <v>55225</v>
      </c>
      <c r="AE2232" s="43" t="e">
        <f>_xll.qlTenorBasisValue(TenorBasis6M,AC2232,_xll.ohTrigger(trigger,$X$36))</f>
        <v>#NUM!</v>
      </c>
      <c r="AF2232" s="82">
        <f t="shared" si="82"/>
        <v>1.5454092788317287E-2</v>
      </c>
      <c r="AG2232" s="82">
        <f>_xll.qlIndexFixing($X$21,$AB2232,TRUE,_xll.ohTrigger(trigger))</f>
        <v>1.5454092788317287E-2</v>
      </c>
      <c r="AH2232" s="43" t="e">
        <f>_xll.qlIndexFixing($X$6,$AB2232,TRUE,trigger)</f>
        <v>#NUM!</v>
      </c>
      <c r="AI2232" s="45" t="e">
        <f t="shared" si="83"/>
        <v>#NUM!</v>
      </c>
    </row>
    <row r="2233" spans="27:35" x14ac:dyDescent="0.2">
      <c r="AA2233" s="114" t="s">
        <v>87</v>
      </c>
      <c r="AB2233" s="40">
        <f>_xll.qlInterestRateIndexFixingDate($X$21,AC2233)</f>
        <v>55047</v>
      </c>
      <c r="AC2233" s="40">
        <f>_xll.qlCalendarAdvance(calendar,$AC2232,AA2233,,,trigger)</f>
        <v>55051</v>
      </c>
      <c r="AD2233" s="40">
        <f>_xll.qlInterestRateIndexMaturity($X$21,AC2233,)</f>
        <v>55232</v>
      </c>
      <c r="AE2233" s="43" t="e">
        <f>_xll.qlTenorBasisValue(TenorBasis6M,AC2233,_xll.ohTrigger(trigger,$X$36))</f>
        <v>#NUM!</v>
      </c>
      <c r="AF2233" s="82">
        <f t="shared" si="82"/>
        <v>1.5451493572338486E-2</v>
      </c>
      <c r="AG2233" s="82">
        <f>_xll.qlIndexFixing($X$21,$AB2233,TRUE,_xll.ohTrigger(trigger))</f>
        <v>1.5451493572338486E-2</v>
      </c>
      <c r="AH2233" s="43" t="e">
        <f>_xll.qlIndexFixing($X$6,$AB2233,TRUE,trigger)</f>
        <v>#NUM!</v>
      </c>
      <c r="AI2233" s="45" t="e">
        <f t="shared" si="83"/>
        <v>#NUM!</v>
      </c>
    </row>
    <row r="2234" spans="27:35" x14ac:dyDescent="0.2">
      <c r="AA2234" s="114" t="s">
        <v>87</v>
      </c>
      <c r="AB2234" s="40">
        <f>_xll.qlInterestRateIndexFixingDate($X$21,AC2234)</f>
        <v>55054</v>
      </c>
      <c r="AC2234" s="40">
        <f>_xll.qlCalendarAdvance(calendar,$AC2233,AA2234,,,trigger)</f>
        <v>55058</v>
      </c>
      <c r="AD2234" s="40">
        <f>_xll.qlInterestRateIndexMaturity($X$21,AC2234,)</f>
        <v>55239</v>
      </c>
      <c r="AE2234" s="43" t="e">
        <f>_xll.qlTenorBasisValue(TenorBasis6M,AC2234,_xll.ohTrigger(trigger,$X$36))</f>
        <v>#NUM!</v>
      </c>
      <c r="AF2234" s="82">
        <f t="shared" si="82"/>
        <v>1.5448854477444485E-2</v>
      </c>
      <c r="AG2234" s="82">
        <f>_xll.qlIndexFixing($X$21,$AB2234,TRUE,_xll.ohTrigger(trigger))</f>
        <v>1.5448854477444485E-2</v>
      </c>
      <c r="AH2234" s="43" t="e">
        <f>_xll.qlIndexFixing($X$6,$AB2234,TRUE,trigger)</f>
        <v>#NUM!</v>
      </c>
      <c r="AI2234" s="45" t="e">
        <f t="shared" si="83"/>
        <v>#NUM!</v>
      </c>
    </row>
    <row r="2235" spans="27:35" x14ac:dyDescent="0.2">
      <c r="AA2235" s="114" t="s">
        <v>87</v>
      </c>
      <c r="AB2235" s="40">
        <f>_xll.qlInterestRateIndexFixingDate($X$21,AC2235)</f>
        <v>55061</v>
      </c>
      <c r="AC2235" s="40">
        <f>_xll.qlCalendarAdvance(calendar,$AC2234,AA2235,,,trigger)</f>
        <v>55065</v>
      </c>
      <c r="AD2235" s="40">
        <f>_xll.qlInterestRateIndexMaturity($X$21,AC2235,)</f>
        <v>55247</v>
      </c>
      <c r="AE2235" s="43" t="e">
        <f>_xll.qlTenorBasisValue(TenorBasis6M,AC2235,_xll.ohTrigger(trigger,$X$36))</f>
        <v>#NUM!</v>
      </c>
      <c r="AF2235" s="82">
        <f t="shared" si="82"/>
        <v>1.5446299440042614E-2</v>
      </c>
      <c r="AG2235" s="82">
        <f>_xll.qlIndexFixing($X$21,$AB2235,TRUE,_xll.ohTrigger(trigger))</f>
        <v>1.5446299440042614E-2</v>
      </c>
      <c r="AH2235" s="43" t="e">
        <f>_xll.qlIndexFixing($X$6,$AB2235,TRUE,trigger)</f>
        <v>#NUM!</v>
      </c>
      <c r="AI2235" s="45" t="e">
        <f t="shared" si="83"/>
        <v>#NUM!</v>
      </c>
    </row>
    <row r="2236" spans="27:35" x14ac:dyDescent="0.2">
      <c r="AA2236" s="114" t="s">
        <v>87</v>
      </c>
      <c r="AB2236" s="40">
        <f>_xll.qlInterestRateIndexFixingDate($X$21,AC2236)</f>
        <v>55068</v>
      </c>
      <c r="AC2236" s="40">
        <f>_xll.qlCalendarAdvance(calendar,$AC2235,AA2236,,,trigger)</f>
        <v>55072</v>
      </c>
      <c r="AD2236" s="40">
        <f>_xll.qlInterestRateIndexMaturity($X$21,AC2236,)</f>
        <v>55254</v>
      </c>
      <c r="AE2236" s="43" t="e">
        <f>_xll.qlTenorBasisValue(TenorBasis6M,AC2236,_xll.ohTrigger(trigger,$X$36))</f>
        <v>#NUM!</v>
      </c>
      <c r="AF2236" s="82">
        <f t="shared" si="82"/>
        <v>1.5443575291317116E-2</v>
      </c>
      <c r="AG2236" s="82">
        <f>_xll.qlIndexFixing($X$21,$AB2236,TRUE,_xll.ohTrigger(trigger))</f>
        <v>1.5443575291317116E-2</v>
      </c>
      <c r="AH2236" s="43" t="e">
        <f>_xll.qlIndexFixing($X$6,$AB2236,TRUE,trigger)</f>
        <v>#NUM!</v>
      </c>
      <c r="AI2236" s="45" t="e">
        <f t="shared" si="83"/>
        <v>#NUM!</v>
      </c>
    </row>
    <row r="2237" spans="27:35" x14ac:dyDescent="0.2">
      <c r="AA2237" s="114" t="s">
        <v>87</v>
      </c>
      <c r="AB2237" s="40">
        <f>_xll.qlInterestRateIndexFixingDate($X$21,AC2237)</f>
        <v>55075</v>
      </c>
      <c r="AC2237" s="40">
        <f>_xll.qlCalendarAdvance(calendar,$AC2236,AA2237,,,trigger)</f>
        <v>55079</v>
      </c>
      <c r="AD2237" s="40">
        <f>_xll.qlInterestRateIndexMaturity($X$21,AC2237,)</f>
        <v>55261</v>
      </c>
      <c r="AE2237" s="43" t="e">
        <f>_xll.qlTenorBasisValue(TenorBasis6M,AC2237,_xll.ohTrigger(trigger,$X$36))</f>
        <v>#NUM!</v>
      </c>
      <c r="AF2237" s="82">
        <f t="shared" si="82"/>
        <v>1.5440809761179912E-2</v>
      </c>
      <c r="AG2237" s="82">
        <f>_xll.qlIndexFixing($X$21,$AB2237,TRUE,_xll.ohTrigger(trigger))</f>
        <v>1.5440809761179912E-2</v>
      </c>
      <c r="AH2237" s="43" t="e">
        <f>_xll.qlIndexFixing($X$6,$AB2237,TRUE,trigger)</f>
        <v>#NUM!</v>
      </c>
      <c r="AI2237" s="45" t="e">
        <f t="shared" si="83"/>
        <v>#NUM!</v>
      </c>
    </row>
    <row r="2238" spans="27:35" x14ac:dyDescent="0.2">
      <c r="AA2238" s="114" t="s">
        <v>87</v>
      </c>
      <c r="AB2238" s="40">
        <f>_xll.qlInterestRateIndexFixingDate($X$21,AC2238)</f>
        <v>55082</v>
      </c>
      <c r="AC2238" s="40">
        <f>_xll.qlCalendarAdvance(calendar,$AC2237,AA2238,,,trigger)</f>
        <v>55086</v>
      </c>
      <c r="AD2238" s="40">
        <f>_xll.qlInterestRateIndexMaturity($X$21,AC2238,)</f>
        <v>55268</v>
      </c>
      <c r="AE2238" s="43" t="e">
        <f>_xll.qlTenorBasisValue(TenorBasis6M,AC2238,_xll.ohTrigger(trigger,$X$36))</f>
        <v>#NUM!</v>
      </c>
      <c r="AF2238" s="82">
        <f t="shared" si="82"/>
        <v>1.543800284980186E-2</v>
      </c>
      <c r="AG2238" s="82">
        <f>_xll.qlIndexFixing($X$21,$AB2238,TRUE,_xll.ohTrigger(trigger))</f>
        <v>1.543800284980186E-2</v>
      </c>
      <c r="AH2238" s="43" t="e">
        <f>_xll.qlIndexFixing($X$6,$AB2238,TRUE,trigger)</f>
        <v>#NUM!</v>
      </c>
      <c r="AI2238" s="45" t="e">
        <f t="shared" si="83"/>
        <v>#NUM!</v>
      </c>
    </row>
    <row r="2239" spans="27:35" x14ac:dyDescent="0.2">
      <c r="AA2239" s="114" t="s">
        <v>87</v>
      </c>
      <c r="AB2239" s="40">
        <f>_xll.qlInterestRateIndexFixingDate($X$21,AC2239)</f>
        <v>55089</v>
      </c>
      <c r="AC2239" s="40">
        <f>_xll.qlCalendarAdvance(calendar,$AC2238,AA2239,,,trigger)</f>
        <v>55093</v>
      </c>
      <c r="AD2239" s="40">
        <f>_xll.qlInterestRateIndexMaturity($X$21,AC2239,)</f>
        <v>55275</v>
      </c>
      <c r="AE2239" s="43" t="e">
        <f>_xll.qlTenorBasisValue(TenorBasis6M,AC2239,_xll.ohTrigger(trigger,$X$36))</f>
        <v>#NUM!</v>
      </c>
      <c r="AF2239" s="82">
        <f t="shared" si="82"/>
        <v>1.543515455735776E-2</v>
      </c>
      <c r="AG2239" s="82">
        <f>_xll.qlIndexFixing($X$21,$AB2239,TRUE,_xll.ohTrigger(trigger))</f>
        <v>1.543515455735776E-2</v>
      </c>
      <c r="AH2239" s="43" t="e">
        <f>_xll.qlIndexFixing($X$6,$AB2239,TRUE,trigger)</f>
        <v>#NUM!</v>
      </c>
      <c r="AI2239" s="45" t="e">
        <f t="shared" si="83"/>
        <v>#NUM!</v>
      </c>
    </row>
    <row r="2240" spans="27:35" x14ac:dyDescent="0.2">
      <c r="AA2240" s="114" t="s">
        <v>87</v>
      </c>
      <c r="AB2240" s="40">
        <f>_xll.qlInterestRateIndexFixingDate($X$21,AC2240)</f>
        <v>55096</v>
      </c>
      <c r="AC2240" s="40">
        <f>_xll.qlCalendarAdvance(calendar,$AC2239,AA2240,,,trigger)</f>
        <v>55100</v>
      </c>
      <c r="AD2240" s="40">
        <f>_xll.qlInterestRateIndexMaturity($X$21,AC2240,)</f>
        <v>55281</v>
      </c>
      <c r="AE2240" s="43" t="e">
        <f>_xll.qlTenorBasisValue(TenorBasis6M,AC2240,_xll.ohTrigger(trigger,$X$36))</f>
        <v>#NUM!</v>
      </c>
      <c r="AF2240" s="82">
        <f t="shared" si="82"/>
        <v>1.5432155517621162E-2</v>
      </c>
      <c r="AG2240" s="82">
        <f>_xll.qlIndexFixing($X$21,$AB2240,TRUE,_xll.ohTrigger(trigger))</f>
        <v>1.5432155517621162E-2</v>
      </c>
      <c r="AH2240" s="43" t="e">
        <f>_xll.qlIndexFixing($X$6,$AB2240,TRUE,trigger)</f>
        <v>#NUM!</v>
      </c>
      <c r="AI2240" s="45" t="e">
        <f t="shared" si="83"/>
        <v>#NUM!</v>
      </c>
    </row>
    <row r="2241" spans="27:35" x14ac:dyDescent="0.2">
      <c r="AA2241" s="114" t="s">
        <v>87</v>
      </c>
      <c r="AB2241" s="40">
        <f>_xll.qlInterestRateIndexFixingDate($X$21,AC2241)</f>
        <v>55103</v>
      </c>
      <c r="AC2241" s="40">
        <f>_xll.qlCalendarAdvance(calendar,$AC2240,AA2241,,,trigger)</f>
        <v>55107</v>
      </c>
      <c r="AD2241" s="40">
        <f>_xll.qlInterestRateIndexMaturity($X$21,AC2241,)</f>
        <v>55288</v>
      </c>
      <c r="AE2241" s="43" t="e">
        <f>_xll.qlTenorBasisValue(TenorBasis6M,AC2241,_xll.ohTrigger(trigger,$X$36))</f>
        <v>#NUM!</v>
      </c>
      <c r="AF2241" s="82">
        <f t="shared" si="82"/>
        <v>1.5429227544341199E-2</v>
      </c>
      <c r="AG2241" s="82">
        <f>_xll.qlIndexFixing($X$21,$AB2241,TRUE,_xll.ohTrigger(trigger))</f>
        <v>1.5429227544341199E-2</v>
      </c>
      <c r="AH2241" s="43" t="e">
        <f>_xll.qlIndexFixing($X$6,$AB2241,TRUE,trigger)</f>
        <v>#NUM!</v>
      </c>
      <c r="AI2241" s="45" t="e">
        <f t="shared" si="83"/>
        <v>#NUM!</v>
      </c>
    </row>
    <row r="2242" spans="27:35" x14ac:dyDescent="0.2">
      <c r="AA2242" s="114" t="s">
        <v>87</v>
      </c>
      <c r="AB2242" s="40">
        <f>_xll.qlInterestRateIndexFixingDate($X$21,AC2242)</f>
        <v>55110</v>
      </c>
      <c r="AC2242" s="40">
        <f>_xll.qlCalendarAdvance(calendar,$AC2241,AA2242,,,trigger)</f>
        <v>55114</v>
      </c>
      <c r="AD2242" s="40">
        <f>_xll.qlInterestRateIndexMaturity($X$21,AC2242,)</f>
        <v>55295</v>
      </c>
      <c r="AE2242" s="43" t="e">
        <f>_xll.qlTenorBasisValue(TenorBasis6M,AC2242,_xll.ohTrigger(trigger,$X$36))</f>
        <v>#NUM!</v>
      </c>
      <c r="AF2242" s="82">
        <f t="shared" si="82"/>
        <v>1.542625819226427E-2</v>
      </c>
      <c r="AG2242" s="82">
        <f>_xll.qlIndexFixing($X$21,$AB2242,TRUE,_xll.ohTrigger(trigger))</f>
        <v>1.542625819226427E-2</v>
      </c>
      <c r="AH2242" s="43" t="e">
        <f>_xll.qlIndexFixing($X$6,$AB2242,TRUE,trigger)</f>
        <v>#NUM!</v>
      </c>
      <c r="AI2242" s="45" t="e">
        <f t="shared" si="83"/>
        <v>#NUM!</v>
      </c>
    </row>
    <row r="2243" spans="27:35" x14ac:dyDescent="0.2">
      <c r="AA2243" s="114" t="s">
        <v>87</v>
      </c>
      <c r="AB2243" s="40">
        <f>_xll.qlInterestRateIndexFixingDate($X$21,AC2243)</f>
        <v>55117</v>
      </c>
      <c r="AC2243" s="40">
        <f>_xll.qlCalendarAdvance(calendar,$AC2242,AA2243,,,trigger)</f>
        <v>55121</v>
      </c>
      <c r="AD2243" s="40">
        <f>_xll.qlInterestRateIndexMaturity($X$21,AC2243,)</f>
        <v>55302</v>
      </c>
      <c r="AE2243" s="43" t="e">
        <f>_xll.qlTenorBasisValue(TenorBasis6M,AC2243,_xll.ohTrigger(trigger,$X$36))</f>
        <v>#NUM!</v>
      </c>
      <c r="AF2243" s="82">
        <f t="shared" si="82"/>
        <v>1.5423247461575425E-2</v>
      </c>
      <c r="AG2243" s="82">
        <f>_xll.qlIndexFixing($X$21,$AB2243,TRUE,_xll.ohTrigger(trigger))</f>
        <v>1.5423247461575425E-2</v>
      </c>
      <c r="AH2243" s="43" t="e">
        <f>_xll.qlIndexFixing($X$6,$AB2243,TRUE,trigger)</f>
        <v>#NUM!</v>
      </c>
      <c r="AI2243" s="45" t="e">
        <f t="shared" si="83"/>
        <v>#NUM!</v>
      </c>
    </row>
    <row r="2244" spans="27:35" x14ac:dyDescent="0.2">
      <c r="AA2244" s="114" t="s">
        <v>87</v>
      </c>
      <c r="AB2244" s="40">
        <f>_xll.qlInterestRateIndexFixingDate($X$21,AC2244)</f>
        <v>55124</v>
      </c>
      <c r="AC2244" s="40">
        <f>_xll.qlCalendarAdvance(calendar,$AC2243,AA2244,,,trigger)</f>
        <v>55128</v>
      </c>
      <c r="AD2244" s="40">
        <f>_xll.qlInterestRateIndexMaturity($X$21,AC2244,)</f>
        <v>55310</v>
      </c>
      <c r="AE2244" s="43" t="e">
        <f>_xll.qlTenorBasisValue(TenorBasis6M,AC2244,_xll.ohTrigger(trigger,$X$36))</f>
        <v>#NUM!</v>
      </c>
      <c r="AF2244" s="82">
        <f t="shared" ref="AF2244:AF2307" si="84">AG2244</f>
        <v>1.5420292385454048E-2</v>
      </c>
      <c r="AG2244" s="82">
        <f>_xll.qlIndexFixing($X$21,$AB2244,TRUE,_xll.ohTrigger(trigger))</f>
        <v>1.5420292385454048E-2</v>
      </c>
      <c r="AH2244" s="43" t="e">
        <f>_xll.qlIndexFixing($X$6,$AB2244,TRUE,trigger)</f>
        <v>#NUM!</v>
      </c>
      <c r="AI2244" s="45" t="e">
        <f t="shared" si="83"/>
        <v>#NUM!</v>
      </c>
    </row>
    <row r="2245" spans="27:35" x14ac:dyDescent="0.2">
      <c r="AA2245" s="114" t="s">
        <v>87</v>
      </c>
      <c r="AB2245" s="40">
        <f>_xll.qlInterestRateIndexFixingDate($X$21,AC2245)</f>
        <v>55131</v>
      </c>
      <c r="AC2245" s="40">
        <f>_xll.qlCalendarAdvance(calendar,$AC2244,AA2245,,,trigger)</f>
        <v>55135</v>
      </c>
      <c r="AD2245" s="40">
        <f>_xll.qlInterestRateIndexMaturity($X$21,AC2245,)</f>
        <v>55317</v>
      </c>
      <c r="AE2245" s="43" t="e">
        <f>_xll.qlTenorBasisValue(TenorBasis6M,AC2245,_xll.ohTrigger(trigger,$X$36))</f>
        <v>#NUM!</v>
      </c>
      <c r="AF2245" s="82">
        <f t="shared" si="84"/>
        <v>1.5417195810432154E-2</v>
      </c>
      <c r="AG2245" s="82">
        <f>_xll.qlIndexFixing($X$21,$AB2245,TRUE,_xll.ohTrigger(trigger))</f>
        <v>1.5417195810432154E-2</v>
      </c>
      <c r="AH2245" s="43" t="e">
        <f>_xll.qlIndexFixing($X$6,$AB2245,TRUE,trigger)</f>
        <v>#NUM!</v>
      </c>
      <c r="AI2245" s="45" t="e">
        <f t="shared" si="83"/>
        <v>#NUM!</v>
      </c>
    </row>
    <row r="2246" spans="27:35" x14ac:dyDescent="0.2">
      <c r="AA2246" s="114" t="s">
        <v>87</v>
      </c>
      <c r="AB2246" s="40">
        <f>_xll.qlInterestRateIndexFixingDate($X$21,AC2246)</f>
        <v>55138</v>
      </c>
      <c r="AC2246" s="40">
        <f>_xll.qlCalendarAdvance(calendar,$AC2245,AA2246,,,trigger)</f>
        <v>55142</v>
      </c>
      <c r="AD2246" s="40">
        <f>_xll.qlInterestRateIndexMaturity($X$21,AC2246,)</f>
        <v>55324</v>
      </c>
      <c r="AE2246" s="43" t="e">
        <f>_xll.qlTenorBasisValue(TenorBasis6M,AC2246,_xll.ohTrigger(trigger,$X$36))</f>
        <v>#NUM!</v>
      </c>
      <c r="AF2246" s="82">
        <f t="shared" si="84"/>
        <v>1.541405785564076E-2</v>
      </c>
      <c r="AG2246" s="82">
        <f>_xll.qlIndexFixing($X$21,$AB2246,TRUE,_xll.ohTrigger(trigger))</f>
        <v>1.541405785564076E-2</v>
      </c>
      <c r="AH2246" s="43" t="e">
        <f>_xll.qlIndexFixing($X$6,$AB2246,TRUE,trigger)</f>
        <v>#NUM!</v>
      </c>
      <c r="AI2246" s="45" t="e">
        <f t="shared" si="83"/>
        <v>#NUM!</v>
      </c>
    </row>
    <row r="2247" spans="27:35" x14ac:dyDescent="0.2">
      <c r="AA2247" s="114" t="s">
        <v>87</v>
      </c>
      <c r="AB2247" s="40">
        <f>_xll.qlInterestRateIndexFixingDate($X$21,AC2247)</f>
        <v>55144</v>
      </c>
      <c r="AC2247" s="40">
        <f>_xll.qlCalendarAdvance(calendar,$AC2246,AA2247,,,trigger)</f>
        <v>55149</v>
      </c>
      <c r="AD2247" s="40">
        <f>_xll.qlInterestRateIndexMaturity($X$21,AC2247,)</f>
        <v>55331</v>
      </c>
      <c r="AE2247" s="43" t="e">
        <f>_xll.qlTenorBasisValue(TenorBasis6M,AC2247,_xll.ohTrigger(trigger,$X$36))</f>
        <v>#NUM!</v>
      </c>
      <c r="AF2247" s="82">
        <f t="shared" si="84"/>
        <v>1.5410878521275312E-2</v>
      </c>
      <c r="AG2247" s="82">
        <f>_xll.qlIndexFixing($X$21,$AB2247,TRUE,_xll.ohTrigger(trigger))</f>
        <v>1.5410878521275312E-2</v>
      </c>
      <c r="AH2247" s="43" t="e">
        <f>_xll.qlIndexFixing($X$6,$AB2247,TRUE,trigger)</f>
        <v>#NUM!</v>
      </c>
      <c r="AI2247" s="45" t="e">
        <f t="shared" si="83"/>
        <v>#NUM!</v>
      </c>
    </row>
    <row r="2248" spans="27:35" x14ac:dyDescent="0.2">
      <c r="AA2248" s="114" t="s">
        <v>87</v>
      </c>
      <c r="AB2248" s="40">
        <f>_xll.qlInterestRateIndexFixingDate($X$21,AC2248)</f>
        <v>55152</v>
      </c>
      <c r="AC2248" s="40">
        <f>_xll.qlCalendarAdvance(calendar,$AC2247,AA2248,,,trigger)</f>
        <v>55156</v>
      </c>
      <c r="AD2248" s="40">
        <f>_xll.qlInterestRateIndexMaturity($X$21,AC2248,)</f>
        <v>55337</v>
      </c>
      <c r="AE2248" s="43" t="e">
        <f>_xll.qlTenorBasisValue(TenorBasis6M,AC2248,_xll.ohTrigger(trigger,$X$36))</f>
        <v>#NUM!</v>
      </c>
      <c r="AF2248" s="82">
        <f t="shared" si="84"/>
        <v>1.5407573135561504E-2</v>
      </c>
      <c r="AG2248" s="82">
        <f>_xll.qlIndexFixing($X$21,$AB2248,TRUE,_xll.ohTrigger(trigger))</f>
        <v>1.5407573135561504E-2</v>
      </c>
      <c r="AH2248" s="43" t="e">
        <f>_xll.qlIndexFixing($X$6,$AB2248,TRUE,trigger)</f>
        <v>#NUM!</v>
      </c>
      <c r="AI2248" s="45" t="e">
        <f t="shared" si="83"/>
        <v>#NUM!</v>
      </c>
    </row>
    <row r="2249" spans="27:35" x14ac:dyDescent="0.2">
      <c r="AA2249" s="114" t="s">
        <v>87</v>
      </c>
      <c r="AB2249" s="40">
        <f>_xll.qlInterestRateIndexFixingDate($X$21,AC2249)</f>
        <v>55159</v>
      </c>
      <c r="AC2249" s="40">
        <f>_xll.qlCalendarAdvance(calendar,$AC2248,AA2249,,,trigger)</f>
        <v>55163</v>
      </c>
      <c r="AD2249" s="40">
        <f>_xll.qlInterestRateIndexMaturity($X$21,AC2249,)</f>
        <v>55344</v>
      </c>
      <c r="AE2249" s="43" t="e">
        <f>_xll.qlTenorBasisValue(TenorBasis6M,AC2249,_xll.ohTrigger(trigger,$X$36))</f>
        <v>#NUM!</v>
      </c>
      <c r="AF2249" s="82">
        <f t="shared" si="84"/>
        <v>1.5404314137203693E-2</v>
      </c>
      <c r="AG2249" s="82">
        <f>_xll.qlIndexFixing($X$21,$AB2249,TRUE,_xll.ohTrigger(trigger))</f>
        <v>1.5404314137203693E-2</v>
      </c>
      <c r="AH2249" s="43" t="e">
        <f>_xll.qlIndexFixing($X$6,$AB2249,TRUE,trigger)</f>
        <v>#NUM!</v>
      </c>
      <c r="AI2249" s="45" t="e">
        <f t="shared" si="83"/>
        <v>#NUM!</v>
      </c>
    </row>
    <row r="2250" spans="27:35" x14ac:dyDescent="0.2">
      <c r="AA2250" s="114" t="s">
        <v>87</v>
      </c>
      <c r="AB2250" s="40">
        <f>_xll.qlInterestRateIndexFixingDate($X$21,AC2250)</f>
        <v>55166</v>
      </c>
      <c r="AC2250" s="40">
        <f>_xll.qlCalendarAdvance(calendar,$AC2249,AA2250,,,trigger)</f>
        <v>55170</v>
      </c>
      <c r="AD2250" s="40">
        <f>_xll.qlInterestRateIndexMaturity($X$21,AC2250,)</f>
        <v>55351</v>
      </c>
      <c r="AE2250" s="43" t="e">
        <f>_xll.qlTenorBasisValue(TenorBasis6M,AC2250,_xll.ohTrigger(trigger,$X$36))</f>
        <v>#NUM!</v>
      </c>
      <c r="AF2250" s="82">
        <f t="shared" si="84"/>
        <v>1.5401013761592437E-2</v>
      </c>
      <c r="AG2250" s="82">
        <f>_xll.qlIndexFixing($X$21,$AB2250,TRUE,_xll.ohTrigger(trigger))</f>
        <v>1.5401013761592437E-2</v>
      </c>
      <c r="AH2250" s="43" t="e">
        <f>_xll.qlIndexFixing($X$6,$AB2250,TRUE,trigger)</f>
        <v>#NUM!</v>
      </c>
      <c r="AI2250" s="45" t="e">
        <f t="shared" si="83"/>
        <v>#NUM!</v>
      </c>
    </row>
    <row r="2251" spans="27:35" x14ac:dyDescent="0.2">
      <c r="AA2251" s="114" t="s">
        <v>87</v>
      </c>
      <c r="AB2251" s="40">
        <f>_xll.qlInterestRateIndexFixingDate($X$21,AC2251)</f>
        <v>55173</v>
      </c>
      <c r="AC2251" s="40">
        <f>_xll.qlCalendarAdvance(calendar,$AC2250,AA2251,,,trigger)</f>
        <v>55177</v>
      </c>
      <c r="AD2251" s="40">
        <f>_xll.qlInterestRateIndexMaturity($X$21,AC2251,)</f>
        <v>55358</v>
      </c>
      <c r="AE2251" s="43" t="e">
        <f>_xll.qlTenorBasisValue(TenorBasis6M,AC2251,_xll.ohTrigger(trigger,$X$36))</f>
        <v>#NUM!</v>
      </c>
      <c r="AF2251" s="82">
        <f t="shared" si="84"/>
        <v>1.5397672008932653E-2</v>
      </c>
      <c r="AG2251" s="82">
        <f>_xll.qlIndexFixing($X$21,$AB2251,TRUE,_xll.ohTrigger(trigger))</f>
        <v>1.5397672008932653E-2</v>
      </c>
      <c r="AH2251" s="43" t="e">
        <f>_xll.qlIndexFixing($X$6,$AB2251,TRUE,trigger)</f>
        <v>#NUM!</v>
      </c>
      <c r="AI2251" s="45" t="e">
        <f t="shared" si="83"/>
        <v>#NUM!</v>
      </c>
    </row>
    <row r="2252" spans="27:35" x14ac:dyDescent="0.2">
      <c r="AA2252" s="114" t="s">
        <v>87</v>
      </c>
      <c r="AB2252" s="40">
        <f>_xll.qlInterestRateIndexFixingDate($X$21,AC2252)</f>
        <v>55180</v>
      </c>
      <c r="AC2252" s="40">
        <f>_xll.qlCalendarAdvance(calendar,$AC2251,AA2252,,,trigger)</f>
        <v>55184</v>
      </c>
      <c r="AD2252" s="40">
        <f>_xll.qlInterestRateIndexMaturity($X$21,AC2252,)</f>
        <v>55365</v>
      </c>
      <c r="AE2252" s="43" t="e">
        <f>_xll.qlTenorBasisValue(TenorBasis6M,AC2252,_xll.ohTrigger(trigger,$X$36))</f>
        <v>#NUM!</v>
      </c>
      <c r="AF2252" s="82">
        <f t="shared" si="84"/>
        <v>1.5394288879430585E-2</v>
      </c>
      <c r="AG2252" s="82">
        <f>_xll.qlIndexFixing($X$21,$AB2252,TRUE,_xll.ohTrigger(trigger))</f>
        <v>1.5394288879430585E-2</v>
      </c>
      <c r="AH2252" s="43" t="e">
        <f>_xll.qlIndexFixing($X$6,$AB2252,TRUE,trigger)</f>
        <v>#NUM!</v>
      </c>
      <c r="AI2252" s="45" t="e">
        <f t="shared" si="83"/>
        <v>#NUM!</v>
      </c>
    </row>
    <row r="2253" spans="27:35" x14ac:dyDescent="0.2">
      <c r="AA2253" s="114" t="s">
        <v>87</v>
      </c>
      <c r="AB2253" s="40">
        <f>_xll.qlInterestRateIndexFixingDate($X$21,AC2253)</f>
        <v>55187</v>
      </c>
      <c r="AC2253" s="40">
        <f>_xll.qlCalendarAdvance(calendar,$AC2252,AA2253,,,trigger)</f>
        <v>55191</v>
      </c>
      <c r="AD2253" s="40">
        <f>_xll.qlInterestRateIndexMaturity($X$21,AC2253,)</f>
        <v>55372</v>
      </c>
      <c r="AE2253" s="43" t="e">
        <f>_xll.qlTenorBasisValue(TenorBasis6M,AC2253,_xll.ohTrigger(trigger,$X$36))</f>
        <v>#NUM!</v>
      </c>
      <c r="AF2253" s="82">
        <f t="shared" si="84"/>
        <v>1.5390864373296009E-2</v>
      </c>
      <c r="AG2253" s="82">
        <f>_xll.qlIndexFixing($X$21,$AB2253,TRUE,_xll.ohTrigger(trigger))</f>
        <v>1.5390864373296009E-2</v>
      </c>
      <c r="AH2253" s="43" t="e">
        <f>_xll.qlIndexFixing($X$6,$AB2253,TRUE,trigger)</f>
        <v>#NUM!</v>
      </c>
      <c r="AI2253" s="45" t="e">
        <f t="shared" si="83"/>
        <v>#NUM!</v>
      </c>
    </row>
    <row r="2254" spans="27:35" x14ac:dyDescent="0.2">
      <c r="AA2254" s="114" t="s">
        <v>87</v>
      </c>
      <c r="AB2254" s="40">
        <f>_xll.qlInterestRateIndexFixingDate($X$21,AC2254)</f>
        <v>55194</v>
      </c>
      <c r="AC2254" s="40">
        <f>_xll.qlCalendarAdvance(calendar,$AC2253,AA2254,,,trigger)</f>
        <v>55198</v>
      </c>
      <c r="AD2254" s="40">
        <f>_xll.qlInterestRateIndexMaturity($X$21,AC2254,)</f>
        <v>55379</v>
      </c>
      <c r="AE2254" s="43" t="e">
        <f>_xll.qlTenorBasisValue(TenorBasis6M,AC2254,_xll.ohTrigger(trigger,$X$36))</f>
        <v>#NUM!</v>
      </c>
      <c r="AF2254" s="82">
        <f t="shared" si="84"/>
        <v>1.5387398490741794E-2</v>
      </c>
      <c r="AG2254" s="82">
        <f>_xll.qlIndexFixing($X$21,$AB2254,TRUE,_xll.ohTrigger(trigger))</f>
        <v>1.5387398490741794E-2</v>
      </c>
      <c r="AH2254" s="43" t="e">
        <f>_xll.qlIndexFixing($X$6,$AB2254,TRUE,trigger)</f>
        <v>#NUM!</v>
      </c>
      <c r="AI2254" s="45" t="e">
        <f t="shared" si="83"/>
        <v>#NUM!</v>
      </c>
    </row>
    <row r="2255" spans="27:35" x14ac:dyDescent="0.2">
      <c r="AA2255" s="114" t="s">
        <v>87</v>
      </c>
      <c r="AB2255" s="40">
        <f>_xll.qlInterestRateIndexFixingDate($X$21,AC2255)</f>
        <v>55201</v>
      </c>
      <c r="AC2255" s="40">
        <f>_xll.qlCalendarAdvance(calendar,$AC2254,AA2255,,,trigger)</f>
        <v>55205</v>
      </c>
      <c r="AD2255" s="40">
        <f>_xll.qlInterestRateIndexMaturity($X$21,AC2255,)</f>
        <v>55386</v>
      </c>
      <c r="AE2255" s="43" t="e">
        <f>_xll.qlTenorBasisValue(TenorBasis6M,AC2255,_xll.ohTrigger(trigger,$X$36))</f>
        <v>#NUM!</v>
      </c>
      <c r="AF2255" s="82">
        <f t="shared" si="84"/>
        <v>1.5383891231982135E-2</v>
      </c>
      <c r="AG2255" s="82">
        <f>_xll.qlIndexFixing($X$21,$AB2255,TRUE,_xll.ohTrigger(trigger))</f>
        <v>1.5383891231982135E-2</v>
      </c>
      <c r="AH2255" s="43" t="e">
        <f>_xll.qlIndexFixing($X$6,$AB2255,TRUE,trigger)</f>
        <v>#NUM!</v>
      </c>
      <c r="AI2255" s="45" t="e">
        <f t="shared" si="83"/>
        <v>#NUM!</v>
      </c>
    </row>
    <row r="2256" spans="27:35" x14ac:dyDescent="0.2">
      <c r="AA2256" s="114" t="s">
        <v>87</v>
      </c>
      <c r="AB2256" s="40">
        <f>_xll.qlInterestRateIndexFixingDate($X$21,AC2256)</f>
        <v>55208</v>
      </c>
      <c r="AC2256" s="40">
        <f>_xll.qlCalendarAdvance(calendar,$AC2255,AA2256,,,trigger)</f>
        <v>55212</v>
      </c>
      <c r="AD2256" s="40">
        <f>_xll.qlInterestRateIndexMaturity($X$21,AC2256,)</f>
        <v>55396</v>
      </c>
      <c r="AE2256" s="43" t="e">
        <f>_xll.qlTenorBasisValue(TenorBasis6M,AC2256,_xll.ohTrigger(trigger,$X$36))</f>
        <v>#NUM!</v>
      </c>
      <c r="AF2256" s="82">
        <f t="shared" si="84"/>
        <v>1.5380521314503796E-2</v>
      </c>
      <c r="AG2256" s="82">
        <f>_xll.qlIndexFixing($X$21,$AB2256,TRUE,_xll.ohTrigger(trigger))</f>
        <v>1.5380521314503796E-2</v>
      </c>
      <c r="AH2256" s="43" t="e">
        <f>_xll.qlIndexFixing($X$6,$AB2256,TRUE,trigger)</f>
        <v>#NUM!</v>
      </c>
      <c r="AI2256" s="45" t="e">
        <f t="shared" si="83"/>
        <v>#NUM!</v>
      </c>
    </row>
    <row r="2257" spans="27:35" x14ac:dyDescent="0.2">
      <c r="AA2257" s="114" t="s">
        <v>87</v>
      </c>
      <c r="AB2257" s="40">
        <f>_xll.qlInterestRateIndexFixingDate($X$21,AC2257)</f>
        <v>55215</v>
      </c>
      <c r="AC2257" s="40">
        <f>_xll.qlCalendarAdvance(calendar,$AC2256,AA2257,,,trigger)</f>
        <v>55219</v>
      </c>
      <c r="AD2257" s="40">
        <f>_xll.qlInterestRateIndexMaturity($X$21,AC2257,)</f>
        <v>55403</v>
      </c>
      <c r="AE2257" s="43" t="e">
        <f>_xll.qlTenorBasisValue(TenorBasis6M,AC2257,_xll.ohTrigger(trigger,$X$36))</f>
        <v>#NUM!</v>
      </c>
      <c r="AF2257" s="82">
        <f t="shared" si="84"/>
        <v>1.5376921978405062E-2</v>
      </c>
      <c r="AG2257" s="82">
        <f>_xll.qlIndexFixing($X$21,$AB2257,TRUE,_xll.ohTrigger(trigger))</f>
        <v>1.5376921978405062E-2</v>
      </c>
      <c r="AH2257" s="43" t="e">
        <f>_xll.qlIndexFixing($X$6,$AB2257,TRUE,trigger)</f>
        <v>#NUM!</v>
      </c>
      <c r="AI2257" s="45" t="e">
        <f t="shared" si="83"/>
        <v>#NUM!</v>
      </c>
    </row>
    <row r="2258" spans="27:35" x14ac:dyDescent="0.2">
      <c r="AA2258" s="114" t="s">
        <v>87</v>
      </c>
      <c r="AB2258" s="40">
        <f>_xll.qlInterestRateIndexFixingDate($X$21,AC2258)</f>
        <v>55222</v>
      </c>
      <c r="AC2258" s="40">
        <f>_xll.qlCalendarAdvance(calendar,$AC2257,AA2258,,,trigger)</f>
        <v>55226</v>
      </c>
      <c r="AD2258" s="40">
        <f>_xll.qlInterestRateIndexMaturity($X$21,AC2258,)</f>
        <v>55410</v>
      </c>
      <c r="AE2258" s="43" t="e">
        <f>_xll.qlTenorBasisValue(TenorBasis6M,AC2258,_xll.ohTrigger(trigger,$X$36))</f>
        <v>#NUM!</v>
      </c>
      <c r="AF2258" s="82">
        <f t="shared" si="84"/>
        <v>1.5373281261635697E-2</v>
      </c>
      <c r="AG2258" s="82">
        <f>_xll.qlIndexFixing($X$21,$AB2258,TRUE,_xll.ohTrigger(trigger))</f>
        <v>1.5373281261635697E-2</v>
      </c>
      <c r="AH2258" s="43" t="e">
        <f>_xll.qlIndexFixing($X$6,$AB2258,TRUE,trigger)</f>
        <v>#NUM!</v>
      </c>
      <c r="AI2258" s="45" t="e">
        <f t="shared" si="83"/>
        <v>#NUM!</v>
      </c>
    </row>
    <row r="2259" spans="27:35" x14ac:dyDescent="0.2">
      <c r="AA2259" s="114" t="s">
        <v>87</v>
      </c>
      <c r="AB2259" s="40">
        <f>_xll.qlInterestRateIndexFixingDate($X$21,AC2259)</f>
        <v>55229</v>
      </c>
      <c r="AC2259" s="40">
        <f>_xll.qlCalendarAdvance(calendar,$AC2258,AA2259,,,trigger)</f>
        <v>55233</v>
      </c>
      <c r="AD2259" s="40">
        <f>_xll.qlInterestRateIndexMaturity($X$21,AC2259,)</f>
        <v>55417</v>
      </c>
      <c r="AE2259" s="43" t="e">
        <f>_xll.qlTenorBasisValue(TenorBasis6M,AC2259,_xll.ohTrigger(trigger,$X$36))</f>
        <v>#NUM!</v>
      </c>
      <c r="AF2259" s="82">
        <f t="shared" si="84"/>
        <v>1.5369599164425086E-2</v>
      </c>
      <c r="AG2259" s="82">
        <f>_xll.qlIndexFixing($X$21,$AB2259,TRUE,_xll.ohTrigger(trigger))</f>
        <v>1.5369599164425086E-2</v>
      </c>
      <c r="AH2259" s="43" t="e">
        <f>_xll.qlIndexFixing($X$6,$AB2259,TRUE,trigger)</f>
        <v>#NUM!</v>
      </c>
      <c r="AI2259" s="45" t="e">
        <f t="shared" si="83"/>
        <v>#NUM!</v>
      </c>
    </row>
    <row r="2260" spans="27:35" x14ac:dyDescent="0.2">
      <c r="AA2260" s="114" t="s">
        <v>87</v>
      </c>
      <c r="AB2260" s="40">
        <f>_xll.qlInterestRateIndexFixingDate($X$21,AC2260)</f>
        <v>55236</v>
      </c>
      <c r="AC2260" s="40">
        <f>_xll.qlCalendarAdvance(calendar,$AC2259,AA2260,,,trigger)</f>
        <v>55240</v>
      </c>
      <c r="AD2260" s="40">
        <f>_xll.qlInterestRateIndexMaturity($X$21,AC2260,)</f>
        <v>55424</v>
      </c>
      <c r="AE2260" s="43" t="e">
        <f>_xll.qlTenorBasisValue(TenorBasis6M,AC2260,_xll.ohTrigger(trigger,$X$36))</f>
        <v>#NUM!</v>
      </c>
      <c r="AF2260" s="82">
        <f t="shared" si="84"/>
        <v>1.5365875687003911E-2</v>
      </c>
      <c r="AG2260" s="82">
        <f>_xll.qlIndexFixing($X$21,$AB2260,TRUE,_xll.ohTrigger(trigger))</f>
        <v>1.5365875687003911E-2</v>
      </c>
      <c r="AH2260" s="43" t="e">
        <f>_xll.qlIndexFixing($X$6,$AB2260,TRUE,trigger)</f>
        <v>#NUM!</v>
      </c>
      <c r="AI2260" s="45" t="e">
        <f t="shared" si="83"/>
        <v>#NUM!</v>
      </c>
    </row>
    <row r="2261" spans="27:35" x14ac:dyDescent="0.2">
      <c r="AA2261" s="114" t="s">
        <v>87</v>
      </c>
      <c r="AB2261" s="40">
        <f>_xll.qlInterestRateIndexFixingDate($X$21,AC2261)</f>
        <v>55241</v>
      </c>
      <c r="AC2261" s="40">
        <f>_xll.qlCalendarAdvance(calendar,$AC2260,AA2261,,,trigger)</f>
        <v>55247</v>
      </c>
      <c r="AD2261" s="40">
        <f>_xll.qlInterestRateIndexMaturity($X$21,AC2261,)</f>
        <v>55430</v>
      </c>
      <c r="AE2261" s="43" t="e">
        <f>_xll.qlTenorBasisValue(TenorBasis6M,AC2261,_xll.ohTrigger(trigger,$X$36))</f>
        <v>#NUM!</v>
      </c>
      <c r="AF2261" s="82">
        <f t="shared" si="84"/>
        <v>1.5362067113161371E-2</v>
      </c>
      <c r="AG2261" s="82">
        <f>_xll.qlIndexFixing($X$21,$AB2261,TRUE,_xll.ohTrigger(trigger))</f>
        <v>1.5362067113161371E-2</v>
      </c>
      <c r="AH2261" s="43" t="e">
        <f>_xll.qlIndexFixing($X$6,$AB2261,TRUE,trigger)</f>
        <v>#NUM!</v>
      </c>
      <c r="AI2261" s="45" t="e">
        <f t="shared" si="83"/>
        <v>#NUM!</v>
      </c>
    </row>
    <row r="2262" spans="27:35" x14ac:dyDescent="0.2">
      <c r="AA2262" s="114" t="s">
        <v>87</v>
      </c>
      <c r="AB2262" s="40">
        <f>_xll.qlInterestRateIndexFixingDate($X$21,AC2262)</f>
        <v>55250</v>
      </c>
      <c r="AC2262" s="40">
        <f>_xll.qlCalendarAdvance(calendar,$AC2261,AA2262,,,trigger)</f>
        <v>55254</v>
      </c>
      <c r="AD2262" s="40">
        <f>_xll.qlInterestRateIndexMaturity($X$21,AC2262,)</f>
        <v>55437</v>
      </c>
      <c r="AE2262" s="43" t="e">
        <f>_xll.qlTenorBasisValue(TenorBasis6M,AC2262,_xll.ohTrigger(trigger,$X$36))</f>
        <v>#NUM!</v>
      </c>
      <c r="AF2262" s="82">
        <f t="shared" si="84"/>
        <v>1.5358263993331383E-2</v>
      </c>
      <c r="AG2262" s="82">
        <f>_xll.qlIndexFixing($X$21,$AB2262,TRUE,_xll.ohTrigger(trigger))</f>
        <v>1.5358263993331383E-2</v>
      </c>
      <c r="AH2262" s="43" t="e">
        <f>_xll.qlIndexFixing($X$6,$AB2262,TRUE,trigger)</f>
        <v>#NUM!</v>
      </c>
      <c r="AI2262" s="45" t="e">
        <f t="shared" si="83"/>
        <v>#NUM!</v>
      </c>
    </row>
    <row r="2263" spans="27:35" x14ac:dyDescent="0.2">
      <c r="AA2263" s="114" t="s">
        <v>87</v>
      </c>
      <c r="AB2263" s="40">
        <f>_xll.qlInterestRateIndexFixingDate($X$21,AC2263)</f>
        <v>55257</v>
      </c>
      <c r="AC2263" s="40">
        <f>_xll.qlCalendarAdvance(calendar,$AC2262,AA2263,,,trigger)</f>
        <v>55261</v>
      </c>
      <c r="AD2263" s="40">
        <f>_xll.qlInterestRateIndexMaturity($X$21,AC2263,)</f>
        <v>55444</v>
      </c>
      <c r="AE2263" s="43" t="e">
        <f>_xll.qlTenorBasisValue(TenorBasis6M,AC2263,_xll.ohTrigger(trigger,$X$36))</f>
        <v>#NUM!</v>
      </c>
      <c r="AF2263" s="82">
        <f t="shared" si="84"/>
        <v>1.5354419495703594E-2</v>
      </c>
      <c r="AG2263" s="82">
        <f>_xll.qlIndexFixing($X$21,$AB2263,TRUE,_xll.ohTrigger(trigger))</f>
        <v>1.5354419495703594E-2</v>
      </c>
      <c r="AH2263" s="43" t="e">
        <f>_xll.qlIndexFixing($X$6,$AB2263,TRUE,trigger)</f>
        <v>#NUM!</v>
      </c>
      <c r="AI2263" s="45" t="e">
        <f t="shared" si="83"/>
        <v>#NUM!</v>
      </c>
    </row>
    <row r="2264" spans="27:35" x14ac:dyDescent="0.2">
      <c r="AA2264" s="114" t="s">
        <v>87</v>
      </c>
      <c r="AB2264" s="40">
        <f>_xll.qlInterestRateIndexFixingDate($X$21,AC2264)</f>
        <v>55264</v>
      </c>
      <c r="AC2264" s="40">
        <f>_xll.qlCalendarAdvance(calendar,$AC2263,AA2264,,,trigger)</f>
        <v>55268</v>
      </c>
      <c r="AD2264" s="40">
        <f>_xll.qlInterestRateIndexMaturity($X$21,AC2264,)</f>
        <v>55451</v>
      </c>
      <c r="AE2264" s="43" t="e">
        <f>_xll.qlTenorBasisValue(TenorBasis6M,AC2264,_xll.ohTrigger(trigger,$X$36))</f>
        <v>#NUM!</v>
      </c>
      <c r="AF2264" s="82">
        <f t="shared" si="84"/>
        <v>1.5350533620519125E-2</v>
      </c>
      <c r="AG2264" s="82">
        <f>_xll.qlIndexFixing($X$21,$AB2264,TRUE,_xll.ohTrigger(trigger))</f>
        <v>1.5350533620519125E-2</v>
      </c>
      <c r="AH2264" s="43" t="e">
        <f>_xll.qlIndexFixing($X$6,$AB2264,TRUE,trigger)</f>
        <v>#NUM!</v>
      </c>
      <c r="AI2264" s="45" t="e">
        <f t="shared" si="83"/>
        <v>#NUM!</v>
      </c>
    </row>
    <row r="2265" spans="27:35" x14ac:dyDescent="0.2">
      <c r="AA2265" s="114" t="s">
        <v>87</v>
      </c>
      <c r="AB2265" s="40">
        <f>_xll.qlInterestRateIndexFixingDate($X$21,AC2265)</f>
        <v>55270</v>
      </c>
      <c r="AC2265" s="40">
        <f>_xll.qlCalendarAdvance(calendar,$AC2264,AA2265,,,trigger)</f>
        <v>55275</v>
      </c>
      <c r="AD2265" s="40">
        <f>_xll.qlInterestRateIndexMaturity($X$21,AC2265,)</f>
        <v>55459</v>
      </c>
      <c r="AE2265" s="43" t="e">
        <f>_xll.qlTenorBasisValue(TenorBasis6M,AC2265,_xll.ohTrigger(trigger,$X$36))</f>
        <v>#NUM!</v>
      </c>
      <c r="AF2265" s="82">
        <f t="shared" si="84"/>
        <v>1.5346637605053823E-2</v>
      </c>
      <c r="AG2265" s="82">
        <f>_xll.qlIndexFixing($X$21,$AB2265,TRUE,_xll.ohTrigger(trigger))</f>
        <v>1.5346637605053823E-2</v>
      </c>
      <c r="AH2265" s="43" t="e">
        <f>_xll.qlIndexFixing($X$6,$AB2265,TRUE,trigger)</f>
        <v>#NUM!</v>
      </c>
      <c r="AI2265" s="45" t="e">
        <f t="shared" si="83"/>
        <v>#NUM!</v>
      </c>
    </row>
    <row r="2266" spans="27:35" x14ac:dyDescent="0.2">
      <c r="AA2266" s="114" t="s">
        <v>87</v>
      </c>
      <c r="AB2266" s="40">
        <f>_xll.qlInterestRateIndexFixingDate($X$21,AC2266)</f>
        <v>55278</v>
      </c>
      <c r="AC2266" s="40">
        <f>_xll.qlCalendarAdvance(calendar,$AC2265,AA2266,,,trigger)</f>
        <v>55282</v>
      </c>
      <c r="AD2266" s="40">
        <f>_xll.qlInterestRateIndexMaturity($X$21,AC2266,)</f>
        <v>55466</v>
      </c>
      <c r="AE2266" s="43" t="e">
        <f>_xll.qlTenorBasisValue(TenorBasis6M,AC2266,_xll.ohTrigger(trigger,$X$36))</f>
        <v>#NUM!</v>
      </c>
      <c r="AF2266" s="82">
        <f t="shared" si="84"/>
        <v>1.5342665851390476E-2</v>
      </c>
      <c r="AG2266" s="82">
        <f>_xll.qlIndexFixing($X$21,$AB2266,TRUE,_xll.ohTrigger(trigger))</f>
        <v>1.5342665851390476E-2</v>
      </c>
      <c r="AH2266" s="43" t="e">
        <f>_xll.qlIndexFixing($X$6,$AB2266,TRUE,trigger)</f>
        <v>#NUM!</v>
      </c>
      <c r="AI2266" s="45" t="e">
        <f t="shared" si="83"/>
        <v>#NUM!</v>
      </c>
    </row>
    <row r="2267" spans="27:35" x14ac:dyDescent="0.2">
      <c r="AA2267" s="114" t="s">
        <v>87</v>
      </c>
      <c r="AB2267" s="40">
        <f>_xll.qlInterestRateIndexFixingDate($X$21,AC2267)</f>
        <v>55285</v>
      </c>
      <c r="AC2267" s="40">
        <f>_xll.qlCalendarAdvance(calendar,$AC2266,AA2267,,,trigger)</f>
        <v>55289</v>
      </c>
      <c r="AD2267" s="40">
        <f>_xll.qlInterestRateIndexMaturity($X$21,AC2267,)</f>
        <v>55473</v>
      </c>
      <c r="AE2267" s="43" t="e">
        <f>_xll.qlTenorBasisValue(TenorBasis6M,AC2267,_xll.ohTrigger(trigger,$X$36))</f>
        <v>#NUM!</v>
      </c>
      <c r="AF2267" s="82">
        <f t="shared" si="84"/>
        <v>1.53386527192126E-2</v>
      </c>
      <c r="AG2267" s="82">
        <f>_xll.qlIndexFixing($X$21,$AB2267,TRUE,_xll.ohTrigger(trigger))</f>
        <v>1.53386527192126E-2</v>
      </c>
      <c r="AH2267" s="43" t="e">
        <f>_xll.qlIndexFixing($X$6,$AB2267,TRUE,trigger)</f>
        <v>#NUM!</v>
      </c>
      <c r="AI2267" s="45" t="e">
        <f t="shared" si="83"/>
        <v>#NUM!</v>
      </c>
    </row>
    <row r="2268" spans="27:35" x14ac:dyDescent="0.2">
      <c r="AA2268" s="114" t="s">
        <v>87</v>
      </c>
      <c r="AB2268" s="40">
        <f>_xll.qlInterestRateIndexFixingDate($X$21,AC2268)</f>
        <v>55292</v>
      </c>
      <c r="AC2268" s="40">
        <f>_xll.qlCalendarAdvance(calendar,$AC2267,AA2268,,,trigger)</f>
        <v>55296</v>
      </c>
      <c r="AD2268" s="40">
        <f>_xll.qlInterestRateIndexMaturity($X$21,AC2268,)</f>
        <v>55480</v>
      </c>
      <c r="AE2268" s="43" t="e">
        <f>_xll.qlTenorBasisValue(TenorBasis6M,AC2268,_xll.ohTrigger(trigger,$X$36))</f>
        <v>#NUM!</v>
      </c>
      <c r="AF2268" s="82">
        <f t="shared" si="84"/>
        <v>1.5334598208773906E-2</v>
      </c>
      <c r="AG2268" s="82">
        <f>_xll.qlIndexFixing($X$21,$AB2268,TRUE,_xll.ohTrigger(trigger))</f>
        <v>1.5334598208773906E-2</v>
      </c>
      <c r="AH2268" s="43" t="e">
        <f>_xll.qlIndexFixing($X$6,$AB2268,TRUE,trigger)</f>
        <v>#NUM!</v>
      </c>
      <c r="AI2268" s="45" t="e">
        <f t="shared" si="83"/>
        <v>#NUM!</v>
      </c>
    </row>
    <row r="2269" spans="27:35" x14ac:dyDescent="0.2">
      <c r="AA2269" s="114" t="s">
        <v>87</v>
      </c>
      <c r="AB2269" s="40">
        <f>_xll.qlInterestRateIndexFixingDate($X$21,AC2269)</f>
        <v>55299</v>
      </c>
      <c r="AC2269" s="40">
        <f>_xll.qlCalendarAdvance(calendar,$AC2268,AA2269,,,trigger)</f>
        <v>55303</v>
      </c>
      <c r="AD2269" s="40">
        <f>_xll.qlInterestRateIndexMaturity($X$21,AC2269,)</f>
        <v>55487</v>
      </c>
      <c r="AE2269" s="43" t="e">
        <f>_xll.qlTenorBasisValue(TenorBasis6M,AC2269,_xll.ohTrigger(trigger,$X$36))</f>
        <v>#NUM!</v>
      </c>
      <c r="AF2269" s="82">
        <f t="shared" si="84"/>
        <v>1.5330502320329844E-2</v>
      </c>
      <c r="AG2269" s="82">
        <f>_xll.qlIndexFixing($X$21,$AB2269,TRUE,_xll.ohTrigger(trigger))</f>
        <v>1.5330502320329844E-2</v>
      </c>
      <c r="AH2269" s="43" t="e">
        <f>_xll.qlIndexFixing($X$6,$AB2269,TRUE,trigger)</f>
        <v>#NUM!</v>
      </c>
      <c r="AI2269" s="45" t="e">
        <f t="shared" si="83"/>
        <v>#NUM!</v>
      </c>
    </row>
    <row r="2270" spans="27:35" x14ac:dyDescent="0.2">
      <c r="AA2270" s="114" t="s">
        <v>87</v>
      </c>
      <c r="AB2270" s="40">
        <f>_xll.qlInterestRateIndexFixingDate($X$21,AC2270)</f>
        <v>55306</v>
      </c>
      <c r="AC2270" s="40">
        <f>_xll.qlCalendarAdvance(calendar,$AC2269,AA2270,,,trigger)</f>
        <v>55310</v>
      </c>
      <c r="AD2270" s="40">
        <f>_xll.qlInterestRateIndexMaturity($X$21,AC2270,)</f>
        <v>55493</v>
      </c>
      <c r="AE2270" s="43" t="e">
        <f>_xll.qlTenorBasisValue(TenorBasis6M,AC2270,_xll.ohTrigger(trigger,$X$36))</f>
        <v>#NUM!</v>
      </c>
      <c r="AF2270" s="82">
        <f t="shared" si="84"/>
        <v>1.5326349454522102E-2</v>
      </c>
      <c r="AG2270" s="82">
        <f>_xll.qlIndexFixing($X$21,$AB2270,TRUE,_xll.ohTrigger(trigger))</f>
        <v>1.5326349454522102E-2</v>
      </c>
      <c r="AH2270" s="43" t="e">
        <f>_xll.qlIndexFixing($X$6,$AB2270,TRUE,trigger)</f>
        <v>#NUM!</v>
      </c>
      <c r="AI2270" s="45" t="e">
        <f t="shared" si="83"/>
        <v>#NUM!</v>
      </c>
    </row>
    <row r="2271" spans="27:35" x14ac:dyDescent="0.2">
      <c r="AA2271" s="114" t="s">
        <v>87</v>
      </c>
      <c r="AB2271" s="40">
        <f>_xll.qlInterestRateIndexFixingDate($X$21,AC2271)</f>
        <v>55313</v>
      </c>
      <c r="AC2271" s="40">
        <f>_xll.qlCalendarAdvance(calendar,$AC2270,AA2271,,,trigger)</f>
        <v>55317</v>
      </c>
      <c r="AD2271" s="40">
        <f>_xll.qlInterestRateIndexMaturity($X$21,AC2271,)</f>
        <v>55500</v>
      </c>
      <c r="AE2271" s="43" t="e">
        <f>_xll.qlTenorBasisValue(TenorBasis6M,AC2271,_xll.ohTrigger(trigger,$X$36))</f>
        <v>#NUM!</v>
      </c>
      <c r="AF2271" s="82">
        <f t="shared" si="84"/>
        <v>1.5322173943396609E-2</v>
      </c>
      <c r="AG2271" s="82">
        <f>_xll.qlIndexFixing($X$21,$AB2271,TRUE,_xll.ohTrigger(trigger))</f>
        <v>1.5322173943396609E-2</v>
      </c>
      <c r="AH2271" s="43" t="e">
        <f>_xll.qlIndexFixing($X$6,$AB2271,TRUE,trigger)</f>
        <v>#NUM!</v>
      </c>
      <c r="AI2271" s="45" t="e">
        <f t="shared" si="83"/>
        <v>#NUM!</v>
      </c>
    </row>
    <row r="2272" spans="27:35" x14ac:dyDescent="0.2">
      <c r="AA2272" s="114" t="s">
        <v>87</v>
      </c>
      <c r="AB2272" s="40">
        <f>_xll.qlInterestRateIndexFixingDate($X$21,AC2272)</f>
        <v>55320</v>
      </c>
      <c r="AC2272" s="40">
        <f>_xll.qlCalendarAdvance(calendar,$AC2271,AA2272,,,trigger)</f>
        <v>55324</v>
      </c>
      <c r="AD2272" s="40">
        <f>_xll.qlInterestRateIndexMaturity($X$21,AC2272,)</f>
        <v>55507</v>
      </c>
      <c r="AE2272" s="43" t="e">
        <f>_xll.qlTenorBasisValue(TenorBasis6M,AC2272,_xll.ohTrigger(trigger,$X$36))</f>
        <v>#NUM!</v>
      </c>
      <c r="AF2272" s="82">
        <f t="shared" si="84"/>
        <v>1.5317957056733365E-2</v>
      </c>
      <c r="AG2272" s="82">
        <f>_xll.qlIndexFixing($X$21,$AB2272,TRUE,_xll.ohTrigger(trigger))</f>
        <v>1.5317957056733365E-2</v>
      </c>
      <c r="AH2272" s="43" t="e">
        <f>_xll.qlIndexFixing($X$6,$AB2272,TRUE,trigger)</f>
        <v>#NUM!</v>
      </c>
      <c r="AI2272" s="45" t="e">
        <f t="shared" si="83"/>
        <v>#NUM!</v>
      </c>
    </row>
    <row r="2273" spans="27:35" x14ac:dyDescent="0.2">
      <c r="AA2273" s="114" t="s">
        <v>87</v>
      </c>
      <c r="AB2273" s="40">
        <f>_xll.qlInterestRateIndexFixingDate($X$21,AC2273)</f>
        <v>55327</v>
      </c>
      <c r="AC2273" s="40">
        <f>_xll.qlCalendarAdvance(calendar,$AC2272,AA2273,,,trigger)</f>
        <v>55331</v>
      </c>
      <c r="AD2273" s="40">
        <f>_xll.qlInterestRateIndexMaturity($X$21,AC2273,)</f>
        <v>55514</v>
      </c>
      <c r="AE2273" s="43" t="e">
        <f>_xll.qlTenorBasisValue(TenorBasis6M,AC2273,_xll.ohTrigger(trigger,$X$36))</f>
        <v>#NUM!</v>
      </c>
      <c r="AF2273" s="82">
        <f t="shared" si="84"/>
        <v>1.5313698794796205E-2</v>
      </c>
      <c r="AG2273" s="82">
        <f>_xll.qlIndexFixing($X$21,$AB2273,TRUE,_xll.ohTrigger(trigger))</f>
        <v>1.5313698794796205E-2</v>
      </c>
      <c r="AH2273" s="43" t="e">
        <f>_xll.qlIndexFixing($X$6,$AB2273,TRUE,trigger)</f>
        <v>#NUM!</v>
      </c>
      <c r="AI2273" s="45" t="e">
        <f t="shared" si="83"/>
        <v>#NUM!</v>
      </c>
    </row>
    <row r="2274" spans="27:35" x14ac:dyDescent="0.2">
      <c r="AA2274" s="114" t="s">
        <v>87</v>
      </c>
      <c r="AB2274" s="40">
        <f>_xll.qlInterestRateIndexFixingDate($X$21,AC2274)</f>
        <v>55334</v>
      </c>
      <c r="AC2274" s="40">
        <f>_xll.qlCalendarAdvance(calendar,$AC2273,AA2274,,,trigger)</f>
        <v>55338</v>
      </c>
      <c r="AD2274" s="40">
        <f>_xll.qlInterestRateIndexMaturity($X$21,AC2274,)</f>
        <v>55522</v>
      </c>
      <c r="AE2274" s="43" t="e">
        <f>_xll.qlTenorBasisValue(TenorBasis6M,AC2274,_xll.ohTrigger(trigger,$X$36))</f>
        <v>#NUM!</v>
      </c>
      <c r="AF2274" s="82">
        <f t="shared" si="84"/>
        <v>1.5309402217136042E-2</v>
      </c>
      <c r="AG2274" s="82">
        <f>_xll.qlIndexFixing($X$21,$AB2274,TRUE,_xll.ohTrigger(trigger))</f>
        <v>1.5309402217136042E-2</v>
      </c>
      <c r="AH2274" s="43" t="e">
        <f>_xll.qlIndexFixing($X$6,$AB2274,TRUE,trigger)</f>
        <v>#NUM!</v>
      </c>
      <c r="AI2274" s="45" t="e">
        <f t="shared" si="83"/>
        <v>#NUM!</v>
      </c>
    </row>
    <row r="2275" spans="27:35" x14ac:dyDescent="0.2">
      <c r="AA2275" s="114" t="s">
        <v>87</v>
      </c>
      <c r="AB2275" s="40">
        <f>_xll.qlInterestRateIndexFixingDate($X$21,AC2275)</f>
        <v>55341</v>
      </c>
      <c r="AC2275" s="40">
        <f>_xll.qlCalendarAdvance(calendar,$AC2274,AA2275,,,trigger)</f>
        <v>55345</v>
      </c>
      <c r="AD2275" s="40">
        <f>_xll.qlInterestRateIndexMaturity($X$21,AC2275,)</f>
        <v>55529</v>
      </c>
      <c r="AE2275" s="43" t="e">
        <f>_xll.qlTenorBasisValue(TenorBasis6M,AC2275,_xll.ohTrigger(trigger,$X$36))</f>
        <v>#NUM!</v>
      </c>
      <c r="AF2275" s="82">
        <f t="shared" si="84"/>
        <v>1.5305058066164052E-2</v>
      </c>
      <c r="AG2275" s="82">
        <f>_xll.qlIndexFixing($X$21,$AB2275,TRUE,_xll.ohTrigger(trigger))</f>
        <v>1.5305058066164052E-2</v>
      </c>
      <c r="AH2275" s="43" t="e">
        <f>_xll.qlIndexFixing($X$6,$AB2275,TRUE,trigger)</f>
        <v>#NUM!</v>
      </c>
      <c r="AI2275" s="45" t="e">
        <f t="shared" si="83"/>
        <v>#NUM!</v>
      </c>
    </row>
    <row r="2276" spans="27:35" x14ac:dyDescent="0.2">
      <c r="AA2276" s="114" t="s">
        <v>87</v>
      </c>
      <c r="AB2276" s="40">
        <f>_xll.qlInterestRateIndexFixingDate($X$21,AC2276)</f>
        <v>55348</v>
      </c>
      <c r="AC2276" s="40">
        <f>_xll.qlCalendarAdvance(calendar,$AC2275,AA2276,,,trigger)</f>
        <v>55352</v>
      </c>
      <c r="AD2276" s="40">
        <f>_xll.qlInterestRateIndexMaturity($X$21,AC2276,)</f>
        <v>55536</v>
      </c>
      <c r="AE2276" s="43" t="e">
        <f>_xll.qlTenorBasisValue(TenorBasis6M,AC2276,_xll.ohTrigger(trigger,$X$36))</f>
        <v>#NUM!</v>
      </c>
      <c r="AF2276" s="82">
        <f t="shared" si="84"/>
        <v>1.530067253904477E-2</v>
      </c>
      <c r="AG2276" s="82">
        <f>_xll.qlIndexFixing($X$21,$AB2276,TRUE,_xll.ohTrigger(trigger))</f>
        <v>1.530067253904477E-2</v>
      </c>
      <c r="AH2276" s="43" t="e">
        <f>_xll.qlIndexFixing($X$6,$AB2276,TRUE,trigger)</f>
        <v>#NUM!</v>
      </c>
      <c r="AI2276" s="45" t="e">
        <f t="shared" si="83"/>
        <v>#NUM!</v>
      </c>
    </row>
    <row r="2277" spans="27:35" x14ac:dyDescent="0.2">
      <c r="AA2277" s="114" t="s">
        <v>87</v>
      </c>
      <c r="AB2277" s="40">
        <f>_xll.qlInterestRateIndexFixingDate($X$21,AC2277)</f>
        <v>55355</v>
      </c>
      <c r="AC2277" s="40">
        <f>_xll.qlCalendarAdvance(calendar,$AC2276,AA2277,,,trigger)</f>
        <v>55359</v>
      </c>
      <c r="AD2277" s="40">
        <f>_xll.qlInterestRateIndexMaturity($X$21,AC2277,)</f>
        <v>55543</v>
      </c>
      <c r="AE2277" s="43" t="e">
        <f>_xll.qlTenorBasisValue(TenorBasis6M,AC2277,_xll.ohTrigger(trigger,$X$36))</f>
        <v>#NUM!</v>
      </c>
      <c r="AF2277" s="82">
        <f t="shared" si="84"/>
        <v>1.5296245636056671E-2</v>
      </c>
      <c r="AG2277" s="82">
        <f>_xll.qlIndexFixing($X$21,$AB2277,TRUE,_xll.ohTrigger(trigger))</f>
        <v>1.5296245636056671E-2</v>
      </c>
      <c r="AH2277" s="43" t="e">
        <f>_xll.qlIndexFixing($X$6,$AB2277,TRUE,trigger)</f>
        <v>#NUM!</v>
      </c>
      <c r="AI2277" s="45" t="e">
        <f t="shared" si="83"/>
        <v>#NUM!</v>
      </c>
    </row>
    <row r="2278" spans="27:35" x14ac:dyDescent="0.2">
      <c r="AA2278" s="114" t="s">
        <v>87</v>
      </c>
      <c r="AB2278" s="40">
        <f>_xll.qlInterestRateIndexFixingDate($X$21,AC2278)</f>
        <v>55362</v>
      </c>
      <c r="AC2278" s="40">
        <f>_xll.qlCalendarAdvance(calendar,$AC2277,AA2278,,,trigger)</f>
        <v>55366</v>
      </c>
      <c r="AD2278" s="40">
        <f>_xll.qlInterestRateIndexMaturity($X$21,AC2278,)</f>
        <v>55550</v>
      </c>
      <c r="AE2278" s="43" t="e">
        <f>_xll.qlTenorBasisValue(TenorBasis6M,AC2278,_xll.ohTrigger(trigger,$X$36))</f>
        <v>#NUM!</v>
      </c>
      <c r="AF2278" s="82">
        <f t="shared" si="84"/>
        <v>1.5291777357477358E-2</v>
      </c>
      <c r="AG2278" s="82">
        <f>_xll.qlIndexFixing($X$21,$AB2278,TRUE,_xll.ohTrigger(trigger))</f>
        <v>1.5291777357477358E-2</v>
      </c>
      <c r="AH2278" s="43" t="e">
        <f>_xll.qlIndexFixing($X$6,$AB2278,TRUE,trigger)</f>
        <v>#NUM!</v>
      </c>
      <c r="AI2278" s="45" t="e">
        <f t="shared" si="83"/>
        <v>#NUM!</v>
      </c>
    </row>
    <row r="2279" spans="27:35" x14ac:dyDescent="0.2">
      <c r="AA2279" s="114" t="s">
        <v>87</v>
      </c>
      <c r="AB2279" s="40">
        <f>_xll.qlInterestRateIndexFixingDate($X$21,AC2279)</f>
        <v>55369</v>
      </c>
      <c r="AC2279" s="40">
        <f>_xll.qlCalendarAdvance(calendar,$AC2278,AA2279,,,trigger)</f>
        <v>55373</v>
      </c>
      <c r="AD2279" s="40">
        <f>_xll.qlInterestRateIndexMaturity($X$21,AC2279,)</f>
        <v>55557</v>
      </c>
      <c r="AE2279" s="43" t="e">
        <f>_xll.qlTenorBasisValue(TenorBasis6M,AC2279,_xll.ohTrigger(trigger,$X$36))</f>
        <v>#NUM!</v>
      </c>
      <c r="AF2279" s="82">
        <f t="shared" si="84"/>
        <v>1.5287267703587041E-2</v>
      </c>
      <c r="AG2279" s="82">
        <f>_xll.qlIndexFixing($X$21,$AB2279,TRUE,_xll.ohTrigger(trigger))</f>
        <v>1.5287267703587041E-2</v>
      </c>
      <c r="AH2279" s="43" t="e">
        <f>_xll.qlIndexFixing($X$6,$AB2279,TRUE,trigger)</f>
        <v>#NUM!</v>
      </c>
      <c r="AI2279" s="45" t="e">
        <f t="shared" si="83"/>
        <v>#NUM!</v>
      </c>
    </row>
    <row r="2280" spans="27:35" x14ac:dyDescent="0.2">
      <c r="AA2280" s="114" t="s">
        <v>87</v>
      </c>
      <c r="AB2280" s="40">
        <f>_xll.qlInterestRateIndexFixingDate($X$21,AC2280)</f>
        <v>55376</v>
      </c>
      <c r="AC2280" s="40">
        <f>_xll.qlCalendarAdvance(calendar,$AC2279,AA2280,,,trigger)</f>
        <v>55380</v>
      </c>
      <c r="AD2280" s="40">
        <f>_xll.qlInterestRateIndexMaturity($X$21,AC2280,)</f>
        <v>55564</v>
      </c>
      <c r="AE2280" s="43" t="e">
        <f>_xll.qlTenorBasisValue(TenorBasis6M,AC2280,_xll.ohTrigger(trigger,$X$36))</f>
        <v>#NUM!</v>
      </c>
      <c r="AF2280" s="82">
        <f t="shared" si="84"/>
        <v>1.5282716674672448E-2</v>
      </c>
      <c r="AG2280" s="82">
        <f>_xll.qlIndexFixing($X$21,$AB2280,TRUE,_xll.ohTrigger(trigger))</f>
        <v>1.5282716674672448E-2</v>
      </c>
      <c r="AH2280" s="43" t="e">
        <f>_xll.qlIndexFixing($X$6,$AB2280,TRUE,trigger)</f>
        <v>#NUM!</v>
      </c>
      <c r="AI2280" s="45" t="e">
        <f t="shared" si="83"/>
        <v>#NUM!</v>
      </c>
    </row>
    <row r="2281" spans="27:35" x14ac:dyDescent="0.2">
      <c r="AA2281" s="114" t="s">
        <v>87</v>
      </c>
      <c r="AB2281" s="40">
        <f>_xll.qlInterestRateIndexFixingDate($X$21,AC2281)</f>
        <v>55383</v>
      </c>
      <c r="AC2281" s="40">
        <f>_xll.qlCalendarAdvance(calendar,$AC2280,AA2281,,,trigger)</f>
        <v>55387</v>
      </c>
      <c r="AD2281" s="40">
        <f>_xll.qlInterestRateIndexMaturity($X$21,AC2281,)</f>
        <v>55571</v>
      </c>
      <c r="AE2281" s="43" t="e">
        <f>_xll.qlTenorBasisValue(TenorBasis6M,AC2281,_xll.ohTrigger(trigger,$X$36))</f>
        <v>#NUM!</v>
      </c>
      <c r="AF2281" s="82">
        <f t="shared" si="84"/>
        <v>1.5278124271017698E-2</v>
      </c>
      <c r="AG2281" s="82">
        <f>_xll.qlIndexFixing($X$21,$AB2281,TRUE,_xll.ohTrigger(trigger))</f>
        <v>1.5278124271017698E-2</v>
      </c>
      <c r="AH2281" s="43" t="e">
        <f>_xll.qlIndexFixing($X$6,$AB2281,TRUE,trigger)</f>
        <v>#NUM!</v>
      </c>
      <c r="AI2281" s="45" t="e">
        <f t="shared" si="83"/>
        <v>#NUM!</v>
      </c>
    </row>
    <row r="2282" spans="27:35" x14ac:dyDescent="0.2">
      <c r="AA2282" s="114" t="s">
        <v>87</v>
      </c>
      <c r="AB2282" s="40">
        <f>_xll.qlInterestRateIndexFixingDate($X$21,AC2282)</f>
        <v>55390</v>
      </c>
      <c r="AC2282" s="40">
        <f>_xll.qlCalendarAdvance(calendar,$AC2281,AA2282,,,trigger)</f>
        <v>55394</v>
      </c>
      <c r="AD2282" s="40">
        <f>_xll.qlInterestRateIndexMaturity($X$21,AC2282,)</f>
        <v>55578</v>
      </c>
      <c r="AE2282" s="43" t="e">
        <f>_xll.qlTenorBasisValue(TenorBasis6M,AC2282,_xll.ohTrigger(trigger,$X$36))</f>
        <v>#NUM!</v>
      </c>
      <c r="AF2282" s="82">
        <f t="shared" si="84"/>
        <v>1.5273490492912562E-2</v>
      </c>
      <c r="AG2282" s="82">
        <f>_xll.qlIndexFixing($X$21,$AB2282,TRUE,_xll.ohTrigger(trigger))</f>
        <v>1.5273490492912562E-2</v>
      </c>
      <c r="AH2282" s="43" t="e">
        <f>_xll.qlIndexFixing($X$6,$AB2282,TRUE,trigger)</f>
        <v>#NUM!</v>
      </c>
      <c r="AI2282" s="45" t="e">
        <f t="shared" ref="AI2282:AI2345" si="85">(AG2282-AH2282)*10000</f>
        <v>#NUM!</v>
      </c>
    </row>
    <row r="2283" spans="27:35" x14ac:dyDescent="0.2">
      <c r="AA2283" s="114" t="s">
        <v>87</v>
      </c>
      <c r="AB2283" s="40">
        <f>_xll.qlInterestRateIndexFixingDate($X$21,AC2283)</f>
        <v>55397</v>
      </c>
      <c r="AC2283" s="40">
        <f>_xll.qlCalendarAdvance(calendar,$AC2282,AA2283,,,trigger)</f>
        <v>55401</v>
      </c>
      <c r="AD2283" s="40">
        <f>_xll.qlInterestRateIndexMaturity($X$21,AC2283,)</f>
        <v>55583</v>
      </c>
      <c r="AE2283" s="43" t="e">
        <f>_xll.qlTenorBasisValue(TenorBasis6M,AC2283,_xll.ohTrigger(trigger,$X$36))</f>
        <v>#NUM!</v>
      </c>
      <c r="AF2283" s="82">
        <f t="shared" si="84"/>
        <v>1.5268865548208006E-2</v>
      </c>
      <c r="AG2283" s="82">
        <f>_xll.qlIndexFixing($X$21,$AB2283,TRUE,_xll.ohTrigger(trigger))</f>
        <v>1.5268865548208006E-2</v>
      </c>
      <c r="AH2283" s="43" t="e">
        <f>_xll.qlIndexFixing($X$6,$AB2283,TRUE,trigger)</f>
        <v>#NUM!</v>
      </c>
      <c r="AI2283" s="45" t="e">
        <f t="shared" si="85"/>
        <v>#NUM!</v>
      </c>
    </row>
    <row r="2284" spans="27:35" x14ac:dyDescent="0.2">
      <c r="AA2284" s="114" t="s">
        <v>87</v>
      </c>
      <c r="AB2284" s="40">
        <f>_xll.qlInterestRateIndexFixingDate($X$21,AC2284)</f>
        <v>55404</v>
      </c>
      <c r="AC2284" s="40">
        <f>_xll.qlCalendarAdvance(calendar,$AC2283,AA2284,,,trigger)</f>
        <v>55408</v>
      </c>
      <c r="AD2284" s="40">
        <f>_xll.qlInterestRateIndexMaturity($X$21,AC2284,)</f>
        <v>55590</v>
      </c>
      <c r="AE2284" s="43" t="e">
        <f>_xll.qlTenorBasisValue(TenorBasis6M,AC2284,_xll.ohTrigger(trigger,$X$36))</f>
        <v>#NUM!</v>
      </c>
      <c r="AF2284" s="82">
        <f t="shared" si="84"/>
        <v>1.5264155330528377E-2</v>
      </c>
      <c r="AG2284" s="82">
        <f>_xll.qlIndexFixing($X$21,$AB2284,TRUE,_xll.ohTrigger(trigger))</f>
        <v>1.5264155330528377E-2</v>
      </c>
      <c r="AH2284" s="43" t="e">
        <f>_xll.qlIndexFixing($X$6,$AB2284,TRUE,trigger)</f>
        <v>#NUM!</v>
      </c>
      <c r="AI2284" s="45" t="e">
        <f t="shared" si="85"/>
        <v>#NUM!</v>
      </c>
    </row>
    <row r="2285" spans="27:35" x14ac:dyDescent="0.2">
      <c r="AA2285" s="114" t="s">
        <v>87</v>
      </c>
      <c r="AB2285" s="40">
        <f>_xll.qlInterestRateIndexFixingDate($X$21,AC2285)</f>
        <v>55411</v>
      </c>
      <c r="AC2285" s="40">
        <f>_xll.qlCalendarAdvance(calendar,$AC2284,AA2285,,,trigger)</f>
        <v>55415</v>
      </c>
      <c r="AD2285" s="40">
        <f>_xll.qlInterestRateIndexMaturity($X$21,AC2285,)</f>
        <v>55597</v>
      </c>
      <c r="AE2285" s="43" t="e">
        <f>_xll.qlTenorBasisValue(TenorBasis6M,AC2285,_xll.ohTrigger(trigger,$X$36))</f>
        <v>#NUM!</v>
      </c>
      <c r="AF2285" s="82">
        <f t="shared" si="84"/>
        <v>1.5259403742609645E-2</v>
      </c>
      <c r="AG2285" s="82">
        <f>_xll.qlIndexFixing($X$21,$AB2285,TRUE,_xll.ohTrigger(trigger))</f>
        <v>1.5259403742609645E-2</v>
      </c>
      <c r="AH2285" s="43" t="e">
        <f>_xll.qlIndexFixing($X$6,$AB2285,TRUE,trigger)</f>
        <v>#NUM!</v>
      </c>
      <c r="AI2285" s="45" t="e">
        <f t="shared" si="85"/>
        <v>#NUM!</v>
      </c>
    </row>
    <row r="2286" spans="27:35" x14ac:dyDescent="0.2">
      <c r="AA2286" s="114" t="s">
        <v>87</v>
      </c>
      <c r="AB2286" s="40">
        <f>_xll.qlInterestRateIndexFixingDate($X$21,AC2286)</f>
        <v>55418</v>
      </c>
      <c r="AC2286" s="40">
        <f>_xll.qlCalendarAdvance(calendar,$AC2285,AA2286,,,trigger)</f>
        <v>55422</v>
      </c>
      <c r="AD2286" s="40">
        <f>_xll.qlInterestRateIndexMaturity($X$21,AC2286,)</f>
        <v>55604</v>
      </c>
      <c r="AE2286" s="43" t="e">
        <f>_xll.qlTenorBasisValue(TenorBasis6M,AC2286,_xll.ohTrigger(trigger,$X$36))</f>
        <v>#NUM!</v>
      </c>
      <c r="AF2286" s="82">
        <f t="shared" si="84"/>
        <v>1.5254610784748277E-2</v>
      </c>
      <c r="AG2286" s="82">
        <f>_xll.qlIndexFixing($X$21,$AB2286,TRUE,_xll.ohTrigger(trigger))</f>
        <v>1.5254610784748277E-2</v>
      </c>
      <c r="AH2286" s="43" t="e">
        <f>_xll.qlIndexFixing($X$6,$AB2286,TRUE,trigger)</f>
        <v>#NUM!</v>
      </c>
      <c r="AI2286" s="45" t="e">
        <f t="shared" si="85"/>
        <v>#NUM!</v>
      </c>
    </row>
    <row r="2287" spans="27:35" x14ac:dyDescent="0.2">
      <c r="AA2287" s="114" t="s">
        <v>87</v>
      </c>
      <c r="AB2287" s="40">
        <f>_xll.qlInterestRateIndexFixingDate($X$21,AC2287)</f>
        <v>55425</v>
      </c>
      <c r="AC2287" s="40">
        <f>_xll.qlCalendarAdvance(calendar,$AC2286,AA2287,,,trigger)</f>
        <v>55429</v>
      </c>
      <c r="AD2287" s="40">
        <f>_xll.qlInterestRateIndexMaturity($X$21,AC2287,)</f>
        <v>55612</v>
      </c>
      <c r="AE2287" s="43" t="e">
        <f>_xll.qlTenorBasisValue(TenorBasis6M,AC2287,_xll.ohTrigger(trigger,$X$36))</f>
        <v>#NUM!</v>
      </c>
      <c r="AF2287" s="82">
        <f t="shared" si="84"/>
        <v>1.5249738877967137E-2</v>
      </c>
      <c r="AG2287" s="82">
        <f>_xll.qlIndexFixing($X$21,$AB2287,TRUE,_xll.ohTrigger(trigger))</f>
        <v>1.5249738877967137E-2</v>
      </c>
      <c r="AH2287" s="43" t="e">
        <f>_xll.qlIndexFixing($X$6,$AB2287,TRUE,trigger)</f>
        <v>#NUM!</v>
      </c>
      <c r="AI2287" s="45" t="e">
        <f t="shared" si="85"/>
        <v>#NUM!</v>
      </c>
    </row>
    <row r="2288" spans="27:35" x14ac:dyDescent="0.2">
      <c r="AA2288" s="114" t="s">
        <v>87</v>
      </c>
      <c r="AB2288" s="40">
        <f>_xll.qlInterestRateIndexFixingDate($X$21,AC2288)</f>
        <v>55432</v>
      </c>
      <c r="AC2288" s="40">
        <f>_xll.qlCalendarAdvance(calendar,$AC2287,AA2288,,,trigger)</f>
        <v>55436</v>
      </c>
      <c r="AD2288" s="40">
        <f>_xll.qlInterestRateIndexMaturity($X$21,AC2288,)</f>
        <v>55619</v>
      </c>
      <c r="AE2288" s="43" t="e">
        <f>_xll.qlTenorBasisValue(TenorBasis6M,AC2288,_xll.ohTrigger(trigger,$X$36))</f>
        <v>#NUM!</v>
      </c>
      <c r="AF2288" s="82">
        <f t="shared" si="84"/>
        <v>1.5244860020371617E-2</v>
      </c>
      <c r="AG2288" s="82">
        <f>_xll.qlIndexFixing($X$21,$AB2288,TRUE,_xll.ohTrigger(trigger))</f>
        <v>1.5244860020371617E-2</v>
      </c>
      <c r="AH2288" s="43" t="e">
        <f>_xll.qlIndexFixing($X$6,$AB2288,TRUE,trigger)</f>
        <v>#NUM!</v>
      </c>
      <c r="AI2288" s="45" t="e">
        <f t="shared" si="85"/>
        <v>#NUM!</v>
      </c>
    </row>
    <row r="2289" spans="27:35" x14ac:dyDescent="0.2">
      <c r="AA2289" s="114" t="s">
        <v>87</v>
      </c>
      <c r="AB2289" s="40">
        <f>_xll.qlInterestRateIndexFixingDate($X$21,AC2289)</f>
        <v>55439</v>
      </c>
      <c r="AC2289" s="40">
        <f>_xll.qlCalendarAdvance(calendar,$AC2288,AA2289,,,trigger)</f>
        <v>55443</v>
      </c>
      <c r="AD2289" s="40">
        <f>_xll.qlInterestRateIndexMaturity($X$21,AC2289,)</f>
        <v>55626</v>
      </c>
      <c r="AE2289" s="43" t="e">
        <f>_xll.qlTenorBasisValue(TenorBasis6M,AC2289,_xll.ohTrigger(trigger,$X$36))</f>
        <v>#NUM!</v>
      </c>
      <c r="AF2289" s="82">
        <f t="shared" si="84"/>
        <v>1.5239939792079065E-2</v>
      </c>
      <c r="AG2289" s="82">
        <f>_xll.qlIndexFixing($X$21,$AB2289,TRUE,_xll.ohTrigger(trigger))</f>
        <v>1.5239939792079065E-2</v>
      </c>
      <c r="AH2289" s="43" t="e">
        <f>_xll.qlIndexFixing($X$6,$AB2289,TRUE,trigger)</f>
        <v>#NUM!</v>
      </c>
      <c r="AI2289" s="45" t="e">
        <f t="shared" si="85"/>
        <v>#NUM!</v>
      </c>
    </row>
    <row r="2290" spans="27:35" x14ac:dyDescent="0.2">
      <c r="AA2290" s="114" t="s">
        <v>87</v>
      </c>
      <c r="AB2290" s="40">
        <f>_xll.qlInterestRateIndexFixingDate($X$21,AC2290)</f>
        <v>55446</v>
      </c>
      <c r="AC2290" s="40">
        <f>_xll.qlCalendarAdvance(calendar,$AC2289,AA2290,,,trigger)</f>
        <v>55450</v>
      </c>
      <c r="AD2290" s="40">
        <f>_xll.qlInterestRateIndexMaturity($X$21,AC2290,)</f>
        <v>55633</v>
      </c>
      <c r="AE2290" s="43" t="e">
        <f>_xll.qlTenorBasisValue(TenorBasis6M,AC2290,_xll.ohTrigger(trigger,$X$36))</f>
        <v>#NUM!</v>
      </c>
      <c r="AF2290" s="82">
        <f t="shared" si="84"/>
        <v>1.5234978193398741E-2</v>
      </c>
      <c r="AG2290" s="82">
        <f>_xll.qlIndexFixing($X$21,$AB2290,TRUE,_xll.ohTrigger(trigger))</f>
        <v>1.5234978193398741E-2</v>
      </c>
      <c r="AH2290" s="43" t="e">
        <f>_xll.qlIndexFixing($X$6,$AB2290,TRUE,trigger)</f>
        <v>#NUM!</v>
      </c>
      <c r="AI2290" s="45" t="e">
        <f t="shared" si="85"/>
        <v>#NUM!</v>
      </c>
    </row>
    <row r="2291" spans="27:35" x14ac:dyDescent="0.2">
      <c r="AA2291" s="114" t="s">
        <v>87</v>
      </c>
      <c r="AB2291" s="40">
        <f>_xll.qlInterestRateIndexFixingDate($X$21,AC2291)</f>
        <v>55453</v>
      </c>
      <c r="AC2291" s="40">
        <f>_xll.qlCalendarAdvance(calendar,$AC2290,AA2291,,,trigger)</f>
        <v>55457</v>
      </c>
      <c r="AD2291" s="40">
        <f>_xll.qlInterestRateIndexMaturity($X$21,AC2291,)</f>
        <v>55639</v>
      </c>
      <c r="AE2291" s="43" t="e">
        <f>_xll.qlTenorBasisValue(TenorBasis6M,AC2291,_xll.ohTrigger(trigger,$X$36))</f>
        <v>#NUM!</v>
      </c>
      <c r="AF2291" s="82">
        <f t="shared" si="84"/>
        <v>1.5230025456834122E-2</v>
      </c>
      <c r="AG2291" s="82">
        <f>_xll.qlIndexFixing($X$21,$AB2291,TRUE,_xll.ohTrigger(trigger))</f>
        <v>1.5230025456834122E-2</v>
      </c>
      <c r="AH2291" s="43" t="e">
        <f>_xll.qlIndexFixing($X$6,$AB2291,TRUE,trigger)</f>
        <v>#NUM!</v>
      </c>
      <c r="AI2291" s="45" t="e">
        <f t="shared" si="85"/>
        <v>#NUM!</v>
      </c>
    </row>
    <row r="2292" spans="27:35" x14ac:dyDescent="0.2">
      <c r="AA2292" s="114" t="s">
        <v>87</v>
      </c>
      <c r="AB2292" s="40">
        <f>_xll.qlInterestRateIndexFixingDate($X$21,AC2292)</f>
        <v>55460</v>
      </c>
      <c r="AC2292" s="40">
        <f>_xll.qlCalendarAdvance(calendar,$AC2291,AA2292,,,trigger)</f>
        <v>55464</v>
      </c>
      <c r="AD2292" s="40">
        <f>_xll.qlInterestRateIndexMaturity($X$21,AC2292,)</f>
        <v>55646</v>
      </c>
      <c r="AE2292" s="43" t="e">
        <f>_xll.qlTenorBasisValue(TenorBasis6M,AC2292,_xll.ohTrigger(trigger,$X$36))</f>
        <v>#NUM!</v>
      </c>
      <c r="AF2292" s="82">
        <f t="shared" si="84"/>
        <v>1.5224984285674047E-2</v>
      </c>
      <c r="AG2292" s="82">
        <f>_xll.qlIndexFixing($X$21,$AB2292,TRUE,_xll.ohTrigger(trigger))</f>
        <v>1.5224984285674047E-2</v>
      </c>
      <c r="AH2292" s="43" t="e">
        <f>_xll.qlIndexFixing($X$6,$AB2292,TRUE,trigger)</f>
        <v>#NUM!</v>
      </c>
      <c r="AI2292" s="45" t="e">
        <f t="shared" si="85"/>
        <v>#NUM!</v>
      </c>
    </row>
    <row r="2293" spans="27:35" x14ac:dyDescent="0.2">
      <c r="AA2293" s="114" t="s">
        <v>87</v>
      </c>
      <c r="AB2293" s="40">
        <f>_xll.qlInterestRateIndexFixingDate($X$21,AC2293)</f>
        <v>55467</v>
      </c>
      <c r="AC2293" s="40">
        <f>_xll.qlCalendarAdvance(calendar,$AC2292,AA2293,,,trigger)</f>
        <v>55471</v>
      </c>
      <c r="AD2293" s="40">
        <f>_xll.qlInterestRateIndexMaturity($X$21,AC2293,)</f>
        <v>55653</v>
      </c>
      <c r="AE2293" s="43" t="e">
        <f>_xll.qlTenorBasisValue(TenorBasis6M,AC2293,_xll.ohTrigger(trigger,$X$36))</f>
        <v>#NUM!</v>
      </c>
      <c r="AF2293" s="82">
        <f t="shared" si="84"/>
        <v>1.5219901746713799E-2</v>
      </c>
      <c r="AG2293" s="82">
        <f>_xll.qlIndexFixing($X$21,$AB2293,TRUE,_xll.ohTrigger(trigger))</f>
        <v>1.5219901746713799E-2</v>
      </c>
      <c r="AH2293" s="43" t="e">
        <f>_xll.qlIndexFixing($X$6,$AB2293,TRUE,trigger)</f>
        <v>#NUM!</v>
      </c>
      <c r="AI2293" s="45" t="e">
        <f t="shared" si="85"/>
        <v>#NUM!</v>
      </c>
    </row>
    <row r="2294" spans="27:35" x14ac:dyDescent="0.2">
      <c r="AA2294" s="114" t="s">
        <v>87</v>
      </c>
      <c r="AB2294" s="40">
        <f>_xll.qlInterestRateIndexFixingDate($X$21,AC2294)</f>
        <v>55474</v>
      </c>
      <c r="AC2294" s="40">
        <f>_xll.qlCalendarAdvance(calendar,$AC2293,AA2294,,,trigger)</f>
        <v>55478</v>
      </c>
      <c r="AD2294" s="40">
        <f>_xll.qlInterestRateIndexMaturity($X$21,AC2294,)</f>
        <v>55660</v>
      </c>
      <c r="AE2294" s="43" t="e">
        <f>_xll.qlTenorBasisValue(TenorBasis6M,AC2294,_xll.ohTrigger(trigger,$X$36))</f>
        <v>#NUM!</v>
      </c>
      <c r="AF2294" s="82">
        <f t="shared" si="84"/>
        <v>1.5214777840271802E-2</v>
      </c>
      <c r="AG2294" s="82">
        <f>_xll.qlIndexFixing($X$21,$AB2294,TRUE,_xll.ohTrigger(trigger))</f>
        <v>1.5214777840271802E-2</v>
      </c>
      <c r="AH2294" s="43" t="e">
        <f>_xll.qlIndexFixing($X$6,$AB2294,TRUE,trigger)</f>
        <v>#NUM!</v>
      </c>
      <c r="AI2294" s="45" t="e">
        <f t="shared" si="85"/>
        <v>#NUM!</v>
      </c>
    </row>
    <row r="2295" spans="27:35" x14ac:dyDescent="0.2">
      <c r="AA2295" s="114" t="s">
        <v>87</v>
      </c>
      <c r="AB2295" s="40">
        <f>_xll.qlInterestRateIndexFixingDate($X$21,AC2295)</f>
        <v>55481</v>
      </c>
      <c r="AC2295" s="40">
        <f>_xll.qlCalendarAdvance(calendar,$AC2294,AA2295,,,trigger)</f>
        <v>55485</v>
      </c>
      <c r="AD2295" s="40">
        <f>_xll.qlInterestRateIndexMaturity($X$21,AC2295,)</f>
        <v>55667</v>
      </c>
      <c r="AE2295" s="43" t="e">
        <f>_xll.qlTenorBasisValue(TenorBasis6M,AC2295,_xll.ohTrigger(trigger,$X$36))</f>
        <v>#NUM!</v>
      </c>
      <c r="AF2295" s="82">
        <f t="shared" si="84"/>
        <v>1.5209612566665167E-2</v>
      </c>
      <c r="AG2295" s="82">
        <f>_xll.qlIndexFixing($X$21,$AB2295,TRUE,_xll.ohTrigger(trigger))</f>
        <v>1.5209612566665167E-2</v>
      </c>
      <c r="AH2295" s="43" t="e">
        <f>_xll.qlIndexFixing($X$6,$AB2295,TRUE,trigger)</f>
        <v>#NUM!</v>
      </c>
      <c r="AI2295" s="45" t="e">
        <f t="shared" si="85"/>
        <v>#NUM!</v>
      </c>
    </row>
    <row r="2296" spans="27:35" x14ac:dyDescent="0.2">
      <c r="AA2296" s="114" t="s">
        <v>87</v>
      </c>
      <c r="AB2296" s="40">
        <f>_xll.qlInterestRateIndexFixingDate($X$21,AC2296)</f>
        <v>55488</v>
      </c>
      <c r="AC2296" s="40">
        <f>_xll.qlCalendarAdvance(calendar,$AC2295,AA2296,,,trigger)</f>
        <v>55492</v>
      </c>
      <c r="AD2296" s="40">
        <f>_xll.qlInterestRateIndexMaturity($X$21,AC2296,)</f>
        <v>55675</v>
      </c>
      <c r="AE2296" s="43" t="e">
        <f>_xll.qlTenorBasisValue(TenorBasis6M,AC2296,_xll.ohTrigger(trigger,$X$36))</f>
        <v>#NUM!</v>
      </c>
      <c r="AF2296" s="82">
        <f t="shared" si="84"/>
        <v>1.5204339840736382E-2</v>
      </c>
      <c r="AG2296" s="82">
        <f>_xll.qlIndexFixing($X$21,$AB2296,TRUE,_xll.ohTrigger(trigger))</f>
        <v>1.5204339840736382E-2</v>
      </c>
      <c r="AH2296" s="43" t="e">
        <f>_xll.qlIndexFixing($X$6,$AB2296,TRUE,trigger)</f>
        <v>#NUM!</v>
      </c>
      <c r="AI2296" s="45" t="e">
        <f t="shared" si="85"/>
        <v>#NUM!</v>
      </c>
    </row>
    <row r="2297" spans="27:35" x14ac:dyDescent="0.2">
      <c r="AA2297" s="114" t="s">
        <v>87</v>
      </c>
      <c r="AB2297" s="40">
        <f>_xll.qlInterestRateIndexFixingDate($X$21,AC2297)</f>
        <v>55495</v>
      </c>
      <c r="AC2297" s="40">
        <f>_xll.qlCalendarAdvance(calendar,$AC2296,AA2297,,,trigger)</f>
        <v>55499</v>
      </c>
      <c r="AD2297" s="40">
        <f>_xll.qlInterestRateIndexMaturity($X$21,AC2297,)</f>
        <v>55682</v>
      </c>
      <c r="AE2297" s="43" t="e">
        <f>_xll.qlTenorBasisValue(TenorBasis6M,AC2297,_xll.ohTrigger(trigger,$X$36))</f>
        <v>#NUM!</v>
      </c>
      <c r="AF2297" s="82">
        <f t="shared" si="84"/>
        <v>1.5199088658180053E-2</v>
      </c>
      <c r="AG2297" s="82">
        <f>_xll.qlIndexFixing($X$21,$AB2297,TRUE,_xll.ohTrigger(trigger))</f>
        <v>1.5199088658180053E-2</v>
      </c>
      <c r="AH2297" s="43" t="e">
        <f>_xll.qlIndexFixing($X$6,$AB2297,TRUE,trigger)</f>
        <v>#NUM!</v>
      </c>
      <c r="AI2297" s="45" t="e">
        <f t="shared" si="85"/>
        <v>#NUM!</v>
      </c>
    </row>
    <row r="2298" spans="27:35" x14ac:dyDescent="0.2">
      <c r="AA2298" s="114" t="s">
        <v>87</v>
      </c>
      <c r="AB2298" s="40">
        <f>_xll.qlInterestRateIndexFixingDate($X$21,AC2298)</f>
        <v>55502</v>
      </c>
      <c r="AC2298" s="40">
        <f>_xll.qlCalendarAdvance(calendar,$AC2297,AA2298,,,trigger)</f>
        <v>55506</v>
      </c>
      <c r="AD2298" s="40">
        <f>_xll.qlInterestRateIndexMaturity($X$21,AC2298,)</f>
        <v>55689</v>
      </c>
      <c r="AE2298" s="43" t="e">
        <f>_xll.qlTenorBasisValue(TenorBasis6M,AC2298,_xll.ohTrigger(trigger,$X$36))</f>
        <v>#NUM!</v>
      </c>
      <c r="AF2298" s="82">
        <f t="shared" si="84"/>
        <v>1.5193796107793908E-2</v>
      </c>
      <c r="AG2298" s="82">
        <f>_xll.qlIndexFixing($X$21,$AB2298,TRUE,_xll.ohTrigger(trigger))</f>
        <v>1.5193796107793908E-2</v>
      </c>
      <c r="AH2298" s="43" t="e">
        <f>_xll.qlIndexFixing($X$6,$AB2298,TRUE,trigger)</f>
        <v>#NUM!</v>
      </c>
      <c r="AI2298" s="45" t="e">
        <f t="shared" si="85"/>
        <v>#NUM!</v>
      </c>
    </row>
    <row r="2299" spans="27:35" x14ac:dyDescent="0.2">
      <c r="AA2299" s="114" t="s">
        <v>87</v>
      </c>
      <c r="AB2299" s="40">
        <f>_xll.qlInterestRateIndexFixingDate($X$21,AC2299)</f>
        <v>55508</v>
      </c>
      <c r="AC2299" s="40">
        <f>_xll.qlCalendarAdvance(calendar,$AC2298,AA2299,,,trigger)</f>
        <v>55514</v>
      </c>
      <c r="AD2299" s="40">
        <f>_xll.qlInterestRateIndexMaturity($X$21,AC2299,)</f>
        <v>55697</v>
      </c>
      <c r="AE2299" s="43" t="e">
        <f>_xll.qlTenorBasisValue(TenorBasis6M,AC2299,_xll.ohTrigger(trigger,$X$36))</f>
        <v>#NUM!</v>
      </c>
      <c r="AF2299" s="82">
        <f t="shared" si="84"/>
        <v>1.5187696824719241E-2</v>
      </c>
      <c r="AG2299" s="82">
        <f>_xll.qlIndexFixing($X$21,$AB2299,TRUE,_xll.ohTrigger(trigger))</f>
        <v>1.5187696824719241E-2</v>
      </c>
      <c r="AH2299" s="43" t="e">
        <f>_xll.qlIndexFixing($X$6,$AB2299,TRUE,trigger)</f>
        <v>#NUM!</v>
      </c>
      <c r="AI2299" s="45" t="e">
        <f t="shared" si="85"/>
        <v>#NUM!</v>
      </c>
    </row>
    <row r="2300" spans="27:35" x14ac:dyDescent="0.2">
      <c r="AA2300" s="114" t="s">
        <v>87</v>
      </c>
      <c r="AB2300" s="40">
        <f>_xll.qlInterestRateIndexFixingDate($X$21,AC2300)</f>
        <v>55516</v>
      </c>
      <c r="AC2300" s="40">
        <f>_xll.qlCalendarAdvance(calendar,$AC2299,AA2300,,,trigger)</f>
        <v>55521</v>
      </c>
      <c r="AD2300" s="40">
        <f>_xll.qlInterestRateIndexMaturity($X$21,AC2300,)</f>
        <v>55703</v>
      </c>
      <c r="AE2300" s="43" t="e">
        <f>_xll.qlTenorBasisValue(TenorBasis6M,AC2300,_xll.ohTrigger(trigger,$X$36))</f>
        <v>#NUM!</v>
      </c>
      <c r="AF2300" s="82">
        <f t="shared" si="84"/>
        <v>1.518239488225911E-2</v>
      </c>
      <c r="AG2300" s="82">
        <f>_xll.qlIndexFixing($X$21,$AB2300,TRUE,_xll.ohTrigger(trigger))</f>
        <v>1.518239488225911E-2</v>
      </c>
      <c r="AH2300" s="43" t="e">
        <f>_xll.qlIndexFixing($X$6,$AB2300,TRUE,trigger)</f>
        <v>#NUM!</v>
      </c>
      <c r="AI2300" s="45" t="e">
        <f t="shared" si="85"/>
        <v>#NUM!</v>
      </c>
    </row>
    <row r="2301" spans="27:35" x14ac:dyDescent="0.2">
      <c r="AA2301" s="114" t="s">
        <v>87</v>
      </c>
      <c r="AB2301" s="40">
        <f>_xll.qlInterestRateIndexFixingDate($X$21,AC2301)</f>
        <v>55526</v>
      </c>
      <c r="AC2301" s="40">
        <f>_xll.qlCalendarAdvance(calendar,$AC2300,AA2301,,,trigger)</f>
        <v>55528</v>
      </c>
      <c r="AD2301" s="40">
        <f>_xll.qlInterestRateIndexMaturity($X$21,AC2301,)</f>
        <v>55710</v>
      </c>
      <c r="AE2301" s="43" t="e">
        <f>_xll.qlTenorBasisValue(TenorBasis6M,AC2301,_xll.ohTrigger(trigger,$X$36))</f>
        <v>#NUM!</v>
      </c>
      <c r="AF2301" s="82">
        <f t="shared" si="84"/>
        <v>1.5176975503228298E-2</v>
      </c>
      <c r="AG2301" s="82">
        <f>_xll.qlIndexFixing($X$21,$AB2301,TRUE,_xll.ohTrigger(trigger))</f>
        <v>1.5176975503228298E-2</v>
      </c>
      <c r="AH2301" s="43" t="e">
        <f>_xll.qlIndexFixing($X$6,$AB2301,TRUE,trigger)</f>
        <v>#NUM!</v>
      </c>
      <c r="AI2301" s="45" t="e">
        <f t="shared" si="85"/>
        <v>#NUM!</v>
      </c>
    </row>
    <row r="2302" spans="27:35" x14ac:dyDescent="0.2">
      <c r="AA2302" s="114" t="s">
        <v>87</v>
      </c>
      <c r="AB2302" s="40">
        <f>_xll.qlInterestRateIndexFixingDate($X$21,AC2302)</f>
        <v>55533</v>
      </c>
      <c r="AC2302" s="40">
        <f>_xll.qlCalendarAdvance(calendar,$AC2301,AA2302,,,trigger)</f>
        <v>55535</v>
      </c>
      <c r="AD2302" s="40">
        <f>_xll.qlInterestRateIndexMaturity($X$21,AC2302,)</f>
        <v>55717</v>
      </c>
      <c r="AE2302" s="43" t="e">
        <f>_xll.qlTenorBasisValue(TenorBasis6M,AC2302,_xll.ohTrigger(trigger,$X$36))</f>
        <v>#NUM!</v>
      </c>
      <c r="AF2302" s="82">
        <f t="shared" si="84"/>
        <v>1.5171514759389207E-2</v>
      </c>
      <c r="AG2302" s="82">
        <f>_xll.qlIndexFixing($X$21,$AB2302,TRUE,_xll.ohTrigger(trigger))</f>
        <v>1.5171514759389207E-2</v>
      </c>
      <c r="AH2302" s="43" t="e">
        <f>_xll.qlIndexFixing($X$6,$AB2302,TRUE,trigger)</f>
        <v>#NUM!</v>
      </c>
      <c r="AI2302" s="45" t="e">
        <f t="shared" si="85"/>
        <v>#NUM!</v>
      </c>
    </row>
    <row r="2303" spans="27:35" x14ac:dyDescent="0.2">
      <c r="AA2303" s="114" t="s">
        <v>87</v>
      </c>
      <c r="AB2303" s="40">
        <f>_xll.qlInterestRateIndexFixingDate($X$21,AC2303)</f>
        <v>55540</v>
      </c>
      <c r="AC2303" s="40">
        <f>_xll.qlCalendarAdvance(calendar,$AC2302,AA2303,,,trigger)</f>
        <v>55542</v>
      </c>
      <c r="AD2303" s="40">
        <f>_xll.qlInterestRateIndexMaturity($X$21,AC2303,)</f>
        <v>55724</v>
      </c>
      <c r="AE2303" s="43" t="e">
        <f>_xll.qlTenorBasisValue(TenorBasis6M,AC2303,_xll.ohTrigger(trigger,$X$36))</f>
        <v>#NUM!</v>
      </c>
      <c r="AF2303" s="82">
        <f t="shared" si="84"/>
        <v>1.5166012651079584E-2</v>
      </c>
      <c r="AG2303" s="82">
        <f>_xll.qlIndexFixing($X$21,$AB2303,TRUE,_xll.ohTrigger(trigger))</f>
        <v>1.5166012651079584E-2</v>
      </c>
      <c r="AH2303" s="43" t="e">
        <f>_xll.qlIndexFixing($X$6,$AB2303,TRUE,trigger)</f>
        <v>#NUM!</v>
      </c>
      <c r="AI2303" s="45" t="e">
        <f t="shared" si="85"/>
        <v>#NUM!</v>
      </c>
    </row>
    <row r="2304" spans="27:35" x14ac:dyDescent="0.2">
      <c r="AA2304" s="114" t="s">
        <v>87</v>
      </c>
      <c r="AB2304" s="40">
        <f>_xll.qlInterestRateIndexFixingDate($X$21,AC2304)</f>
        <v>55547</v>
      </c>
      <c r="AC2304" s="40">
        <f>_xll.qlCalendarAdvance(calendar,$AC2303,AA2304,,,trigger)</f>
        <v>55549</v>
      </c>
      <c r="AD2304" s="40">
        <f>_xll.qlInterestRateIndexMaturity($X$21,AC2304,)</f>
        <v>55731</v>
      </c>
      <c r="AE2304" s="43" t="e">
        <f>_xll.qlTenorBasisValue(TenorBasis6M,AC2304,_xll.ohTrigger(trigger,$X$36))</f>
        <v>#NUM!</v>
      </c>
      <c r="AF2304" s="82">
        <f t="shared" si="84"/>
        <v>1.5160469178643773E-2</v>
      </c>
      <c r="AG2304" s="82">
        <f>_xll.qlIndexFixing($X$21,$AB2304,TRUE,_xll.ohTrigger(trigger))</f>
        <v>1.5160469178643773E-2</v>
      </c>
      <c r="AH2304" s="43" t="e">
        <f>_xll.qlIndexFixing($X$6,$AB2304,TRUE,trigger)</f>
        <v>#NUM!</v>
      </c>
      <c r="AI2304" s="45" t="e">
        <f t="shared" si="85"/>
        <v>#NUM!</v>
      </c>
    </row>
    <row r="2305" spans="27:35" x14ac:dyDescent="0.2">
      <c r="AA2305" s="114" t="s">
        <v>87</v>
      </c>
      <c r="AB2305" s="40">
        <f>_xll.qlInterestRateIndexFixingDate($X$21,AC2305)</f>
        <v>55554</v>
      </c>
      <c r="AC2305" s="40">
        <f>_xll.qlCalendarAdvance(calendar,$AC2304,AA2305,,,trigger)</f>
        <v>55556</v>
      </c>
      <c r="AD2305" s="40">
        <f>_xll.qlInterestRateIndexMaturity($X$21,AC2305,)</f>
        <v>55738</v>
      </c>
      <c r="AE2305" s="43" t="e">
        <f>_xll.qlTenorBasisValue(TenorBasis6M,AC2305,_xll.ohTrigger(trigger,$X$36))</f>
        <v>#NUM!</v>
      </c>
      <c r="AF2305" s="82">
        <f t="shared" si="84"/>
        <v>1.5154884342424792E-2</v>
      </c>
      <c r="AG2305" s="82">
        <f>_xll.qlIndexFixing($X$21,$AB2305,TRUE,_xll.ohTrigger(trigger))</f>
        <v>1.5154884342424792E-2</v>
      </c>
      <c r="AH2305" s="43" t="e">
        <f>_xll.qlIndexFixing($X$6,$AB2305,TRUE,trigger)</f>
        <v>#NUM!</v>
      </c>
      <c r="AI2305" s="45" t="e">
        <f t="shared" si="85"/>
        <v>#NUM!</v>
      </c>
    </row>
    <row r="2306" spans="27:35" x14ac:dyDescent="0.2">
      <c r="AA2306" s="114" t="s">
        <v>87</v>
      </c>
      <c r="AB2306" s="40">
        <f>_xll.qlInterestRateIndexFixingDate($X$21,AC2306)</f>
        <v>55561</v>
      </c>
      <c r="AC2306" s="40">
        <f>_xll.qlCalendarAdvance(calendar,$AC2305,AA2306,,,trigger)</f>
        <v>55563</v>
      </c>
      <c r="AD2306" s="40">
        <f>_xll.qlInterestRateIndexMaturity($X$21,AC2306,)</f>
        <v>55745</v>
      </c>
      <c r="AE2306" s="43" t="e">
        <f>_xll.qlTenorBasisValue(TenorBasis6M,AC2306,_xll.ohTrigger(trigger,$X$36))</f>
        <v>#NUM!</v>
      </c>
      <c r="AF2306" s="82">
        <f t="shared" si="84"/>
        <v>1.5149258142773132E-2</v>
      </c>
      <c r="AG2306" s="82">
        <f>_xll.qlIndexFixing($X$21,$AB2306,TRUE,_xll.ohTrigger(trigger))</f>
        <v>1.5149258142773132E-2</v>
      </c>
      <c r="AH2306" s="43" t="e">
        <f>_xll.qlIndexFixing($X$6,$AB2306,TRUE,trigger)</f>
        <v>#NUM!</v>
      </c>
      <c r="AI2306" s="45" t="e">
        <f t="shared" si="85"/>
        <v>#NUM!</v>
      </c>
    </row>
    <row r="2307" spans="27:35" x14ac:dyDescent="0.2">
      <c r="AA2307" s="114" t="s">
        <v>87</v>
      </c>
      <c r="AB2307" s="40">
        <f>_xll.qlInterestRateIndexFixingDate($X$21,AC2307)</f>
        <v>55568</v>
      </c>
      <c r="AC2307" s="40">
        <f>_xll.qlCalendarAdvance(calendar,$AC2306,AA2307,,,trigger)</f>
        <v>55570</v>
      </c>
      <c r="AD2307" s="40">
        <f>_xll.qlInterestRateIndexMaturity($X$21,AC2307,)</f>
        <v>55752</v>
      </c>
      <c r="AE2307" s="43" t="e">
        <f>_xll.qlTenorBasisValue(TenorBasis6M,AC2307,_xll.ohTrigger(trigger,$X$36))</f>
        <v>#NUM!</v>
      </c>
      <c r="AF2307" s="82">
        <f t="shared" si="84"/>
        <v>1.5143590580037086E-2</v>
      </c>
      <c r="AG2307" s="82">
        <f>_xll.qlIndexFixing($X$21,$AB2307,TRUE,_xll.ohTrigger(trigger))</f>
        <v>1.5143590580037086E-2</v>
      </c>
      <c r="AH2307" s="43" t="e">
        <f>_xll.qlIndexFixing($X$6,$AB2307,TRUE,trigger)</f>
        <v>#NUM!</v>
      </c>
      <c r="AI2307" s="45" t="e">
        <f t="shared" si="85"/>
        <v>#NUM!</v>
      </c>
    </row>
    <row r="2308" spans="27:35" x14ac:dyDescent="0.2">
      <c r="AA2308" s="114" t="s">
        <v>87</v>
      </c>
      <c r="AB2308" s="40">
        <f>_xll.qlInterestRateIndexFixingDate($X$21,AC2308)</f>
        <v>55575</v>
      </c>
      <c r="AC2308" s="40">
        <f>_xll.qlCalendarAdvance(calendar,$AC2307,AA2308,,,trigger)</f>
        <v>55577</v>
      </c>
      <c r="AD2308" s="40">
        <f>_xll.qlInterestRateIndexMaturity($X$21,AC2308,)</f>
        <v>55759</v>
      </c>
      <c r="AE2308" s="43" t="e">
        <f>_xll.qlTenorBasisValue(TenorBasis6M,AC2308,_xll.ohTrigger(trigger,$X$36))</f>
        <v>#NUM!</v>
      </c>
      <c r="AF2308" s="82">
        <f t="shared" ref="AF2308:AF2371" si="86">AG2308</f>
        <v>1.5137881654571536E-2</v>
      </c>
      <c r="AG2308" s="82">
        <f>_xll.qlIndexFixing($X$21,$AB2308,TRUE,_xll.ohTrigger(trigger))</f>
        <v>1.5137881654571536E-2</v>
      </c>
      <c r="AH2308" s="43" t="e">
        <f>_xll.qlIndexFixing($X$6,$AB2308,TRUE,trigger)</f>
        <v>#NUM!</v>
      </c>
      <c r="AI2308" s="45" t="e">
        <f t="shared" si="85"/>
        <v>#NUM!</v>
      </c>
    </row>
    <row r="2309" spans="27:35" x14ac:dyDescent="0.2">
      <c r="AA2309" s="114" t="s">
        <v>87</v>
      </c>
      <c r="AB2309" s="40">
        <f>_xll.qlInterestRateIndexFixingDate($X$21,AC2309)</f>
        <v>55582</v>
      </c>
      <c r="AC2309" s="40">
        <f>_xll.qlCalendarAdvance(calendar,$AC2308,AA2309,,,trigger)</f>
        <v>55584</v>
      </c>
      <c r="AD2309" s="40">
        <f>_xll.qlInterestRateIndexMaturity($X$21,AC2309,)</f>
        <v>55768</v>
      </c>
      <c r="AE2309" s="43" t="e">
        <f>_xll.qlTenorBasisValue(TenorBasis6M,AC2309,_xll.ohTrigger(trigger,$X$36))</f>
        <v>#NUM!</v>
      </c>
      <c r="AF2309" s="82">
        <f t="shared" si="86"/>
        <v>1.5131915154528166E-2</v>
      </c>
      <c r="AG2309" s="82">
        <f>_xll.qlIndexFixing($X$21,$AB2309,TRUE,_xll.ohTrigger(trigger))</f>
        <v>1.5131915154528166E-2</v>
      </c>
      <c r="AH2309" s="43" t="e">
        <f>_xll.qlIndexFixing($X$6,$AB2309,TRUE,trigger)</f>
        <v>#NUM!</v>
      </c>
      <c r="AI2309" s="45" t="e">
        <f t="shared" si="85"/>
        <v>#NUM!</v>
      </c>
    </row>
    <row r="2310" spans="27:35" x14ac:dyDescent="0.2">
      <c r="AA2310" s="114" t="s">
        <v>87</v>
      </c>
      <c r="AB2310" s="40">
        <f>_xll.qlInterestRateIndexFixingDate($X$21,AC2310)</f>
        <v>55589</v>
      </c>
      <c r="AC2310" s="40">
        <f>_xll.qlCalendarAdvance(calendar,$AC2309,AA2310,,,trigger)</f>
        <v>55591</v>
      </c>
      <c r="AD2310" s="40">
        <f>_xll.qlInterestRateIndexMaturity($X$21,AC2310,)</f>
        <v>55775</v>
      </c>
      <c r="AE2310" s="43" t="e">
        <f>_xll.qlTenorBasisValue(TenorBasis6M,AC2310,_xll.ohTrigger(trigger,$X$36))</f>
        <v>#NUM!</v>
      </c>
      <c r="AF2310" s="82">
        <f t="shared" si="86"/>
        <v>1.5126117110483285E-2</v>
      </c>
      <c r="AG2310" s="82">
        <f>_xll.qlIndexFixing($X$21,$AB2310,TRUE,_xll.ohTrigger(trigger))</f>
        <v>1.5126117110483285E-2</v>
      </c>
      <c r="AH2310" s="43" t="e">
        <f>_xll.qlIndexFixing($X$6,$AB2310,TRUE,trigger)</f>
        <v>#NUM!</v>
      </c>
      <c r="AI2310" s="45" t="e">
        <f t="shared" si="85"/>
        <v>#NUM!</v>
      </c>
    </row>
    <row r="2311" spans="27:35" x14ac:dyDescent="0.2">
      <c r="AA2311" s="114" t="s">
        <v>87</v>
      </c>
      <c r="AB2311" s="40">
        <f>_xll.qlInterestRateIndexFixingDate($X$21,AC2311)</f>
        <v>55596</v>
      </c>
      <c r="AC2311" s="40">
        <f>_xll.qlCalendarAdvance(calendar,$AC2310,AA2311,,,trigger)</f>
        <v>55598</v>
      </c>
      <c r="AD2311" s="40">
        <f>_xll.qlInterestRateIndexMaturity($X$21,AC2311,)</f>
        <v>55782</v>
      </c>
      <c r="AE2311" s="43" t="e">
        <f>_xll.qlTenorBasisValue(TenorBasis6M,AC2311,_xll.ohTrigger(trigger,$X$36))</f>
        <v>#NUM!</v>
      </c>
      <c r="AF2311" s="82">
        <f t="shared" si="86"/>
        <v>1.5120277701558188E-2</v>
      </c>
      <c r="AG2311" s="82">
        <f>_xll.qlIndexFixing($X$21,$AB2311,TRUE,_xll.ohTrigger(trigger))</f>
        <v>1.5120277701558188E-2</v>
      </c>
      <c r="AH2311" s="43" t="e">
        <f>_xll.qlIndexFixing($X$6,$AB2311,TRUE,trigger)</f>
        <v>#NUM!</v>
      </c>
      <c r="AI2311" s="45" t="e">
        <f t="shared" si="85"/>
        <v>#NUM!</v>
      </c>
    </row>
    <row r="2312" spans="27:35" x14ac:dyDescent="0.2">
      <c r="AA2312" s="114" t="s">
        <v>87</v>
      </c>
      <c r="AB2312" s="40">
        <f>_xll.qlInterestRateIndexFixingDate($X$21,AC2312)</f>
        <v>55603</v>
      </c>
      <c r="AC2312" s="40">
        <f>_xll.qlCalendarAdvance(calendar,$AC2311,AA2312,,,trigger)</f>
        <v>55605</v>
      </c>
      <c r="AD2312" s="40">
        <f>_xll.qlInterestRateIndexMaturity($X$21,AC2312,)</f>
        <v>55789</v>
      </c>
      <c r="AE2312" s="43" t="e">
        <f>_xll.qlTenorBasisValue(TenorBasis6M,AC2312,_xll.ohTrigger(trigger,$X$36))</f>
        <v>#NUM!</v>
      </c>
      <c r="AF2312" s="82">
        <f t="shared" si="86"/>
        <v>1.5114396928120406E-2</v>
      </c>
      <c r="AG2312" s="82">
        <f>_xll.qlIndexFixing($X$21,$AB2312,TRUE,_xll.ohTrigger(trigger))</f>
        <v>1.5114396928120406E-2</v>
      </c>
      <c r="AH2312" s="43" t="e">
        <f>_xll.qlIndexFixing($X$6,$AB2312,TRUE,trigger)</f>
        <v>#NUM!</v>
      </c>
      <c r="AI2312" s="45" t="e">
        <f t="shared" si="85"/>
        <v>#NUM!</v>
      </c>
    </row>
    <row r="2313" spans="27:35" x14ac:dyDescent="0.2">
      <c r="AA2313" s="114" t="s">
        <v>87</v>
      </c>
      <c r="AB2313" s="40">
        <f>_xll.qlInterestRateIndexFixingDate($X$21,AC2313)</f>
        <v>55610</v>
      </c>
      <c r="AC2313" s="40">
        <f>_xll.qlCalendarAdvance(calendar,$AC2312,AA2313,,,trigger)</f>
        <v>55612</v>
      </c>
      <c r="AD2313" s="40">
        <f>_xll.qlInterestRateIndexMaturity($X$21,AC2313,)</f>
        <v>55795</v>
      </c>
      <c r="AE2313" s="43" t="e">
        <f>_xll.qlTenorBasisValue(TenorBasis6M,AC2313,_xll.ohTrigger(trigger,$X$36))</f>
        <v>#NUM!</v>
      </c>
      <c r="AF2313" s="82">
        <f t="shared" si="86"/>
        <v>1.5108595849242876E-2</v>
      </c>
      <c r="AG2313" s="82">
        <f>_xll.qlIndexFixing($X$21,$AB2313,TRUE,_xll.ohTrigger(trigger))</f>
        <v>1.5108595849242876E-2</v>
      </c>
      <c r="AH2313" s="43" t="e">
        <f>_xll.qlIndexFixing($X$6,$AB2313,TRUE,trigger)</f>
        <v>#NUM!</v>
      </c>
      <c r="AI2313" s="45" t="e">
        <f t="shared" si="85"/>
        <v>#NUM!</v>
      </c>
    </row>
    <row r="2314" spans="27:35" x14ac:dyDescent="0.2">
      <c r="AA2314" s="114" t="s">
        <v>87</v>
      </c>
      <c r="AB2314" s="40">
        <f>_xll.qlInterestRateIndexFixingDate($X$21,AC2314)</f>
        <v>55617</v>
      </c>
      <c r="AC2314" s="40">
        <f>_xll.qlCalendarAdvance(calendar,$AC2313,AA2314,,,trigger)</f>
        <v>55619</v>
      </c>
      <c r="AD2314" s="40">
        <f>_xll.qlInterestRateIndexMaturity($X$21,AC2314,)</f>
        <v>55802</v>
      </c>
      <c r="AE2314" s="43" t="e">
        <f>_xll.qlTenorBasisValue(TenorBasis6M,AC2314,_xll.ohTrigger(trigger,$X$36))</f>
        <v>#NUM!</v>
      </c>
      <c r="AF2314" s="82">
        <f t="shared" si="86"/>
        <v>1.5102635551540492E-2</v>
      </c>
      <c r="AG2314" s="82">
        <f>_xll.qlIndexFixing($X$21,$AB2314,TRUE,_xll.ohTrigger(trigger))</f>
        <v>1.5102635551540492E-2</v>
      </c>
      <c r="AH2314" s="43" t="e">
        <f>_xll.qlIndexFixing($X$6,$AB2314,TRUE,trigger)</f>
        <v>#NUM!</v>
      </c>
      <c r="AI2314" s="45" t="e">
        <f t="shared" si="85"/>
        <v>#NUM!</v>
      </c>
    </row>
    <row r="2315" spans="27:35" x14ac:dyDescent="0.2">
      <c r="AA2315" s="114" t="s">
        <v>87</v>
      </c>
      <c r="AB2315" s="40">
        <f>_xll.qlInterestRateIndexFixingDate($X$21,AC2315)</f>
        <v>55624</v>
      </c>
      <c r="AC2315" s="40">
        <f>_xll.qlCalendarAdvance(calendar,$AC2314,AA2315,,,trigger)</f>
        <v>55626</v>
      </c>
      <c r="AD2315" s="40">
        <f>_xll.qlInterestRateIndexMaturity($X$21,AC2315,)</f>
        <v>55809</v>
      </c>
      <c r="AE2315" s="43" t="e">
        <f>_xll.qlTenorBasisValue(TenorBasis6M,AC2315,_xll.ohTrigger(trigger,$X$36))</f>
        <v>#NUM!</v>
      </c>
      <c r="AF2315" s="82">
        <f t="shared" si="86"/>
        <v>1.509663389204805E-2</v>
      </c>
      <c r="AG2315" s="82">
        <f>_xll.qlIndexFixing($X$21,$AB2315,TRUE,_xll.ohTrigger(trigger))</f>
        <v>1.509663389204805E-2</v>
      </c>
      <c r="AH2315" s="43" t="e">
        <f>_xll.qlIndexFixing($X$6,$AB2315,TRUE,trigger)</f>
        <v>#NUM!</v>
      </c>
      <c r="AI2315" s="45" t="e">
        <f t="shared" si="85"/>
        <v>#NUM!</v>
      </c>
    </row>
    <row r="2316" spans="27:35" x14ac:dyDescent="0.2">
      <c r="AA2316" s="114" t="s">
        <v>87</v>
      </c>
      <c r="AB2316" s="40">
        <f>_xll.qlInterestRateIndexFixingDate($X$21,AC2316)</f>
        <v>55627</v>
      </c>
      <c r="AC2316" s="40">
        <f>_xll.qlCalendarAdvance(calendar,$AC2315,AA2316,,,trigger)</f>
        <v>55633</v>
      </c>
      <c r="AD2316" s="40">
        <f>_xll.qlInterestRateIndexMaturity($X$21,AC2316,)</f>
        <v>55816</v>
      </c>
      <c r="AE2316" s="43" t="e">
        <f>_xll.qlTenorBasisValue(TenorBasis6M,AC2316,_xll.ohTrigger(trigger,$X$36))</f>
        <v>#NUM!</v>
      </c>
      <c r="AF2316" s="82">
        <f t="shared" si="86"/>
        <v>1.5090590871141204E-2</v>
      </c>
      <c r="AG2316" s="82">
        <f>_xll.qlIndexFixing($X$21,$AB2316,TRUE,_xll.ohTrigger(trigger))</f>
        <v>1.5090590871141204E-2</v>
      </c>
      <c r="AH2316" s="43" t="e">
        <f>_xll.qlIndexFixing($X$6,$AB2316,TRUE,trigger)</f>
        <v>#NUM!</v>
      </c>
      <c r="AI2316" s="45" t="e">
        <f t="shared" si="85"/>
        <v>#NUM!</v>
      </c>
    </row>
    <row r="2317" spans="27:35" x14ac:dyDescent="0.2">
      <c r="AA2317" s="114" t="s">
        <v>87</v>
      </c>
      <c r="AB2317" s="40">
        <f>_xll.qlInterestRateIndexFixingDate($X$21,AC2317)</f>
        <v>55638</v>
      </c>
      <c r="AC2317" s="40">
        <f>_xll.qlCalendarAdvance(calendar,$AC2316,AA2317,,,trigger)</f>
        <v>55641</v>
      </c>
      <c r="AD2317" s="40">
        <f>_xll.qlInterestRateIndexMaturity($X$21,AC2317,)</f>
        <v>55827</v>
      </c>
      <c r="AE2317" s="43" t="e">
        <f>_xll.qlTenorBasisValue(TenorBasis6M,AC2317,_xll.ohTrigger(trigger,$X$36))</f>
        <v>#NUM!</v>
      </c>
      <c r="AF2317" s="82">
        <f t="shared" si="86"/>
        <v>1.5083229960717672E-2</v>
      </c>
      <c r="AG2317" s="82">
        <f>_xll.qlIndexFixing($X$21,$AB2317,TRUE,_xll.ohTrigger(trigger))</f>
        <v>1.5083229960717672E-2</v>
      </c>
      <c r="AH2317" s="43" t="e">
        <f>_xll.qlIndexFixing($X$6,$AB2317,TRUE,trigger)</f>
        <v>#NUM!</v>
      </c>
      <c r="AI2317" s="45" t="e">
        <f t="shared" si="85"/>
        <v>#NUM!</v>
      </c>
    </row>
    <row r="2318" spans="27:35" x14ac:dyDescent="0.2">
      <c r="AA2318" s="114" t="s">
        <v>87</v>
      </c>
      <c r="AB2318" s="40">
        <f>_xll.qlInterestRateIndexFixingDate($X$21,AC2318)</f>
        <v>55646</v>
      </c>
      <c r="AC2318" s="40">
        <f>_xll.qlCalendarAdvance(calendar,$AC2317,AA2318,,,trigger)</f>
        <v>55648</v>
      </c>
      <c r="AD2318" s="40">
        <f>_xll.qlInterestRateIndexMaturity($X$21,AC2318,)</f>
        <v>55834</v>
      </c>
      <c r="AE2318" s="43" t="e">
        <f>_xll.qlTenorBasisValue(TenorBasis6M,AC2318,_xll.ohTrigger(trigger,$X$36))</f>
        <v>#NUM!</v>
      </c>
      <c r="AF2318" s="82">
        <f t="shared" si="86"/>
        <v>1.5077088677944599E-2</v>
      </c>
      <c r="AG2318" s="82">
        <f>_xll.qlIndexFixing($X$21,$AB2318,TRUE,_xll.ohTrigger(trigger))</f>
        <v>1.5077088677944599E-2</v>
      </c>
      <c r="AH2318" s="43" t="e">
        <f>_xll.qlIndexFixing($X$6,$AB2318,TRUE,trigger)</f>
        <v>#NUM!</v>
      </c>
      <c r="AI2318" s="45" t="e">
        <f t="shared" si="85"/>
        <v>#NUM!</v>
      </c>
    </row>
    <row r="2319" spans="27:35" x14ac:dyDescent="0.2">
      <c r="AA2319" s="114" t="s">
        <v>87</v>
      </c>
      <c r="AB2319" s="40">
        <f>_xll.qlInterestRateIndexFixingDate($X$21,AC2319)</f>
        <v>55653</v>
      </c>
      <c r="AC2319" s="40">
        <f>_xll.qlCalendarAdvance(calendar,$AC2318,AA2319,,,trigger)</f>
        <v>55655</v>
      </c>
      <c r="AD2319" s="40">
        <f>_xll.qlInterestRateIndexMaturity($X$21,AC2319,)</f>
        <v>55841</v>
      </c>
      <c r="AE2319" s="43" t="e">
        <f>_xll.qlTenorBasisValue(TenorBasis6M,AC2319,_xll.ohTrigger(trigger,$X$36))</f>
        <v>#NUM!</v>
      </c>
      <c r="AF2319" s="82">
        <f t="shared" si="86"/>
        <v>1.5070906030173647E-2</v>
      </c>
      <c r="AG2319" s="82">
        <f>_xll.qlIndexFixing($X$21,$AB2319,TRUE,_xll.ohTrigger(trigger))</f>
        <v>1.5070906030173647E-2</v>
      </c>
      <c r="AH2319" s="43" t="e">
        <f>_xll.qlIndexFixing($X$6,$AB2319,TRUE,trigger)</f>
        <v>#NUM!</v>
      </c>
      <c r="AI2319" s="45" t="e">
        <f t="shared" si="85"/>
        <v>#NUM!</v>
      </c>
    </row>
    <row r="2320" spans="27:35" x14ac:dyDescent="0.2">
      <c r="AA2320" s="114" t="s">
        <v>87</v>
      </c>
      <c r="AB2320" s="40">
        <f>_xll.qlInterestRateIndexFixingDate($X$21,AC2320)</f>
        <v>55660</v>
      </c>
      <c r="AC2320" s="40">
        <f>_xll.qlCalendarAdvance(calendar,$AC2319,AA2320,,,trigger)</f>
        <v>55662</v>
      </c>
      <c r="AD2320" s="40">
        <f>_xll.qlInterestRateIndexMaturity($X$21,AC2320,)</f>
        <v>55848</v>
      </c>
      <c r="AE2320" s="43" t="e">
        <f>_xll.qlTenorBasisValue(TenorBasis6M,AC2320,_xll.ohTrigger(trigger,$X$36))</f>
        <v>#NUM!</v>
      </c>
      <c r="AF2320" s="82">
        <f t="shared" si="86"/>
        <v>1.506468201780063E-2</v>
      </c>
      <c r="AG2320" s="82">
        <f>_xll.qlIndexFixing($X$21,$AB2320,TRUE,_xll.ohTrigger(trigger))</f>
        <v>1.506468201780063E-2</v>
      </c>
      <c r="AH2320" s="43" t="e">
        <f>_xll.qlIndexFixing($X$6,$AB2320,TRUE,trigger)</f>
        <v>#NUM!</v>
      </c>
      <c r="AI2320" s="45" t="e">
        <f t="shared" si="85"/>
        <v>#NUM!</v>
      </c>
    </row>
    <row r="2321" spans="27:35" x14ac:dyDescent="0.2">
      <c r="AA2321" s="114" t="s">
        <v>87</v>
      </c>
      <c r="AB2321" s="40">
        <f>_xll.qlInterestRateIndexFixingDate($X$21,AC2321)</f>
        <v>55667</v>
      </c>
      <c r="AC2321" s="40">
        <f>_xll.qlCalendarAdvance(calendar,$AC2320,AA2321,,,trigger)</f>
        <v>55669</v>
      </c>
      <c r="AD2321" s="40">
        <f>_xll.qlInterestRateIndexMaturity($X$21,AC2321,)</f>
        <v>55852</v>
      </c>
      <c r="AE2321" s="43" t="e">
        <f>_xll.qlTenorBasisValue(TenorBasis6M,AC2321,_xll.ohTrigger(trigger,$X$36))</f>
        <v>#NUM!</v>
      </c>
      <c r="AF2321" s="82">
        <f t="shared" si="86"/>
        <v>1.5058859150692154E-2</v>
      </c>
      <c r="AG2321" s="82">
        <f>_xll.qlIndexFixing($X$21,$AB2321,TRUE,_xll.ohTrigger(trigger))</f>
        <v>1.5058859150692154E-2</v>
      </c>
      <c r="AH2321" s="43" t="e">
        <f>_xll.qlIndexFixing($X$6,$AB2321,TRUE,trigger)</f>
        <v>#NUM!</v>
      </c>
      <c r="AI2321" s="45" t="e">
        <f t="shared" si="85"/>
        <v>#NUM!</v>
      </c>
    </row>
    <row r="2322" spans="27:35" x14ac:dyDescent="0.2">
      <c r="AA2322" s="114" t="s">
        <v>87</v>
      </c>
      <c r="AB2322" s="40">
        <f>_xll.qlInterestRateIndexFixingDate($X$21,AC2322)</f>
        <v>55674</v>
      </c>
      <c r="AC2322" s="40">
        <f>_xll.qlCalendarAdvance(calendar,$AC2321,AA2322,,,trigger)</f>
        <v>55676</v>
      </c>
      <c r="AD2322" s="40">
        <f>_xll.qlInterestRateIndexMaturity($X$21,AC2322,)</f>
        <v>55859</v>
      </c>
      <c r="AE2322" s="43" t="e">
        <f>_xll.qlTenorBasisValue(TenorBasis6M,AC2322,_xll.ohTrigger(trigger,$X$36))</f>
        <v>#NUM!</v>
      </c>
      <c r="AF2322" s="82">
        <f t="shared" si="86"/>
        <v>1.5052562060917943E-2</v>
      </c>
      <c r="AG2322" s="82">
        <f>_xll.qlIndexFixing($X$21,$AB2322,TRUE,_xll.ohTrigger(trigger))</f>
        <v>1.5052562060917943E-2</v>
      </c>
      <c r="AH2322" s="43" t="e">
        <f>_xll.qlIndexFixing($X$6,$AB2322,TRUE,trigger)</f>
        <v>#NUM!</v>
      </c>
      <c r="AI2322" s="45" t="e">
        <f t="shared" si="85"/>
        <v>#NUM!</v>
      </c>
    </row>
    <row r="2323" spans="27:35" x14ac:dyDescent="0.2">
      <c r="AA2323" s="114" t="s">
        <v>87</v>
      </c>
      <c r="AB2323" s="40">
        <f>_xll.qlInterestRateIndexFixingDate($X$21,AC2323)</f>
        <v>55681</v>
      </c>
      <c r="AC2323" s="40">
        <f>_xll.qlCalendarAdvance(calendar,$AC2322,AA2323,,,trigger)</f>
        <v>55683</v>
      </c>
      <c r="AD2323" s="40">
        <f>_xll.qlInterestRateIndexMaturity($X$21,AC2323,)</f>
        <v>55866</v>
      </c>
      <c r="AE2323" s="43" t="e">
        <f>_xll.qlTenorBasisValue(TenorBasis6M,AC2323,_xll.ohTrigger(trigger,$X$36))</f>
        <v>#NUM!</v>
      </c>
      <c r="AF2323" s="82">
        <f t="shared" si="86"/>
        <v>1.5046223612487778E-2</v>
      </c>
      <c r="AG2323" s="82">
        <f>_xll.qlIndexFixing($X$21,$AB2323,TRUE,_xll.ohTrigger(trigger))</f>
        <v>1.5046223612487778E-2</v>
      </c>
      <c r="AH2323" s="43" t="e">
        <f>_xll.qlIndexFixing($X$6,$AB2323,TRUE,trigger)</f>
        <v>#NUM!</v>
      </c>
      <c r="AI2323" s="45" t="e">
        <f t="shared" si="85"/>
        <v>#NUM!</v>
      </c>
    </row>
    <row r="2324" spans="27:35" x14ac:dyDescent="0.2">
      <c r="AA2324" s="114" t="s">
        <v>87</v>
      </c>
      <c r="AB2324" s="40">
        <f>_xll.qlInterestRateIndexFixingDate($X$21,AC2324)</f>
        <v>55688</v>
      </c>
      <c r="AC2324" s="40">
        <f>_xll.qlCalendarAdvance(calendar,$AC2323,AA2324,,,trigger)</f>
        <v>55690</v>
      </c>
      <c r="AD2324" s="40">
        <f>_xll.qlInterestRateIndexMaturity($X$21,AC2324,)</f>
        <v>55873</v>
      </c>
      <c r="AE2324" s="43" t="e">
        <f>_xll.qlTenorBasisValue(TenorBasis6M,AC2324,_xll.ohTrigger(trigger,$X$36))</f>
        <v>#NUM!</v>
      </c>
      <c r="AF2324" s="82">
        <f t="shared" si="86"/>
        <v>1.5039843805797846E-2</v>
      </c>
      <c r="AG2324" s="82">
        <f>_xll.qlIndexFixing($X$21,$AB2324,TRUE,_xll.ohTrigger(trigger))</f>
        <v>1.5039843805797846E-2</v>
      </c>
      <c r="AH2324" s="43" t="e">
        <f>_xll.qlIndexFixing($X$6,$AB2324,TRUE,trigger)</f>
        <v>#NUM!</v>
      </c>
      <c r="AI2324" s="45" t="e">
        <f t="shared" si="85"/>
        <v>#NUM!</v>
      </c>
    </row>
    <row r="2325" spans="27:35" x14ac:dyDescent="0.2">
      <c r="AA2325" s="114" t="s">
        <v>87</v>
      </c>
      <c r="AB2325" s="40">
        <f>_xll.qlInterestRateIndexFixingDate($X$21,AC2325)</f>
        <v>55695</v>
      </c>
      <c r="AC2325" s="40">
        <f>_xll.qlCalendarAdvance(calendar,$AC2324,AA2325,,,trigger)</f>
        <v>55697</v>
      </c>
      <c r="AD2325" s="40">
        <f>_xll.qlInterestRateIndexMaturity($X$21,AC2325,)</f>
        <v>55880</v>
      </c>
      <c r="AE2325" s="43" t="e">
        <f>_xll.qlTenorBasisValue(TenorBasis6M,AC2325,_xll.ohTrigger(trigger,$X$36))</f>
        <v>#NUM!</v>
      </c>
      <c r="AF2325" s="82">
        <f t="shared" si="86"/>
        <v>1.5033422641250011E-2</v>
      </c>
      <c r="AG2325" s="82">
        <f>_xll.qlIndexFixing($X$21,$AB2325,TRUE,_xll.ohTrigger(trigger))</f>
        <v>1.5033422641250011E-2</v>
      </c>
      <c r="AH2325" s="43" t="e">
        <f>_xll.qlIndexFixing($X$6,$AB2325,TRUE,trigger)</f>
        <v>#NUM!</v>
      </c>
      <c r="AI2325" s="45" t="e">
        <f t="shared" si="85"/>
        <v>#NUM!</v>
      </c>
    </row>
    <row r="2326" spans="27:35" x14ac:dyDescent="0.2">
      <c r="AA2326" s="114" t="s">
        <v>87</v>
      </c>
      <c r="AB2326" s="40">
        <f>_xll.qlInterestRateIndexFixingDate($X$21,AC2326)</f>
        <v>55702</v>
      </c>
      <c r="AC2326" s="40">
        <f>_xll.qlCalendarAdvance(calendar,$AC2325,AA2326,,,trigger)</f>
        <v>55704</v>
      </c>
      <c r="AD2326" s="40">
        <f>_xll.qlInterestRateIndexMaturity($X$21,AC2326,)</f>
        <v>55890</v>
      </c>
      <c r="AE2326" s="43" t="e">
        <f>_xll.qlTenorBasisValue(TenorBasis6M,AC2326,_xll.ohTrigger(trigger,$X$36))</f>
        <v>#NUM!</v>
      </c>
      <c r="AF2326" s="82">
        <f t="shared" si="86"/>
        <v>1.5026469309255247E-2</v>
      </c>
      <c r="AG2326" s="82">
        <f>_xll.qlIndexFixing($X$21,$AB2326,TRUE,_xll.ohTrigger(trigger))</f>
        <v>1.5026469309255247E-2</v>
      </c>
      <c r="AH2326" s="43" t="e">
        <f>_xll.qlIndexFixing($X$6,$AB2326,TRUE,trigger)</f>
        <v>#NUM!</v>
      </c>
      <c r="AI2326" s="45" t="e">
        <f t="shared" si="85"/>
        <v>#NUM!</v>
      </c>
    </row>
    <row r="2327" spans="27:35" x14ac:dyDescent="0.2">
      <c r="AA2327" s="114" t="s">
        <v>87</v>
      </c>
      <c r="AB2327" s="40">
        <f>_xll.qlInterestRateIndexFixingDate($X$21,AC2327)</f>
        <v>55709</v>
      </c>
      <c r="AC2327" s="40">
        <f>_xll.qlCalendarAdvance(calendar,$AC2326,AA2327,,,trigger)</f>
        <v>55711</v>
      </c>
      <c r="AD2327" s="40">
        <f>_xll.qlInterestRateIndexMaturity($X$21,AC2327,)</f>
        <v>55897</v>
      </c>
      <c r="AE2327" s="43" t="e">
        <f>_xll.qlTenorBasisValue(TenorBasis6M,AC2327,_xll.ohTrigger(trigger,$X$36))</f>
        <v>#NUM!</v>
      </c>
      <c r="AF2327" s="82">
        <f t="shared" si="86"/>
        <v>1.5019955755896203E-2</v>
      </c>
      <c r="AG2327" s="82">
        <f>_xll.qlIndexFixing($X$21,$AB2327,TRUE,_xll.ohTrigger(trigger))</f>
        <v>1.5019955755896203E-2</v>
      </c>
      <c r="AH2327" s="43" t="e">
        <f>_xll.qlIndexFixing($X$6,$AB2327,TRUE,trigger)</f>
        <v>#NUM!</v>
      </c>
      <c r="AI2327" s="45" t="e">
        <f t="shared" si="85"/>
        <v>#NUM!</v>
      </c>
    </row>
    <row r="2328" spans="27:35" x14ac:dyDescent="0.2">
      <c r="AA2328" s="114" t="s">
        <v>87</v>
      </c>
      <c r="AB2328" s="40">
        <f>_xll.qlInterestRateIndexFixingDate($X$21,AC2328)</f>
        <v>55716</v>
      </c>
      <c r="AC2328" s="40">
        <f>_xll.qlCalendarAdvance(calendar,$AC2327,AA2328,,,trigger)</f>
        <v>55718</v>
      </c>
      <c r="AD2328" s="40">
        <f>_xll.qlInterestRateIndexMaturity($X$21,AC2328,)</f>
        <v>55904</v>
      </c>
      <c r="AE2328" s="43" t="e">
        <f>_xll.qlTenorBasisValue(TenorBasis6M,AC2328,_xll.ohTrigger(trigger,$X$36))</f>
        <v>#NUM!</v>
      </c>
      <c r="AF2328" s="82">
        <f t="shared" si="86"/>
        <v>1.5013400841176801E-2</v>
      </c>
      <c r="AG2328" s="82">
        <f>_xll.qlIndexFixing($X$21,$AB2328,TRUE,_xll.ohTrigger(trigger))</f>
        <v>1.5013400841176801E-2</v>
      </c>
      <c r="AH2328" s="43" t="e">
        <f>_xll.qlIndexFixing($X$6,$AB2328,TRUE,trigger)</f>
        <v>#NUM!</v>
      </c>
      <c r="AI2328" s="45" t="e">
        <f t="shared" si="85"/>
        <v>#NUM!</v>
      </c>
    </row>
    <row r="2329" spans="27:35" x14ac:dyDescent="0.2">
      <c r="AA2329" s="114" t="s">
        <v>87</v>
      </c>
      <c r="AB2329" s="40">
        <f>_xll.qlInterestRateIndexFixingDate($X$21,AC2329)</f>
        <v>55723</v>
      </c>
      <c r="AC2329" s="40">
        <f>_xll.qlCalendarAdvance(calendar,$AC2328,AA2329,,,trigger)</f>
        <v>55725</v>
      </c>
      <c r="AD2329" s="40">
        <f>_xll.qlInterestRateIndexMaturity($X$21,AC2329,)</f>
        <v>55911</v>
      </c>
      <c r="AE2329" s="43" t="e">
        <f>_xll.qlTenorBasisValue(TenorBasis6M,AC2329,_xll.ohTrigger(trigger,$X$36))</f>
        <v>#NUM!</v>
      </c>
      <c r="AF2329" s="82">
        <f t="shared" si="86"/>
        <v>1.5006804565513912E-2</v>
      </c>
      <c r="AG2329" s="82">
        <f>_xll.qlIndexFixing($X$21,$AB2329,TRUE,_xll.ohTrigger(trigger))</f>
        <v>1.5006804565513912E-2</v>
      </c>
      <c r="AH2329" s="43" t="e">
        <f>_xll.qlIndexFixing($X$6,$AB2329,TRUE,trigger)</f>
        <v>#NUM!</v>
      </c>
      <c r="AI2329" s="45" t="e">
        <f t="shared" si="85"/>
        <v>#NUM!</v>
      </c>
    </row>
    <row r="2330" spans="27:35" x14ac:dyDescent="0.2">
      <c r="AA2330" s="114" t="s">
        <v>87</v>
      </c>
      <c r="AB2330" s="40">
        <f>_xll.qlInterestRateIndexFixingDate($X$21,AC2330)</f>
        <v>55730</v>
      </c>
      <c r="AC2330" s="40">
        <f>_xll.qlCalendarAdvance(calendar,$AC2329,AA2330,,,trigger)</f>
        <v>55732</v>
      </c>
      <c r="AD2330" s="40">
        <f>_xll.qlInterestRateIndexMaturity($X$21,AC2330,)</f>
        <v>55918</v>
      </c>
      <c r="AE2330" s="43" t="e">
        <f>_xll.qlTenorBasisValue(TenorBasis6M,AC2330,_xll.ohTrigger(trigger,$X$36))</f>
        <v>#NUM!</v>
      </c>
      <c r="AF2330" s="82">
        <f t="shared" si="86"/>
        <v>1.5000166929326555E-2</v>
      </c>
      <c r="AG2330" s="82">
        <f>_xll.qlIndexFixing($X$21,$AB2330,TRUE,_xll.ohTrigger(trigger))</f>
        <v>1.5000166929326555E-2</v>
      </c>
      <c r="AH2330" s="43" t="e">
        <f>_xll.qlIndexFixing($X$6,$AB2330,TRUE,trigger)</f>
        <v>#NUM!</v>
      </c>
      <c r="AI2330" s="45" t="e">
        <f t="shared" si="85"/>
        <v>#NUM!</v>
      </c>
    </row>
    <row r="2331" spans="27:35" x14ac:dyDescent="0.2">
      <c r="AA2331" s="114" t="s">
        <v>87</v>
      </c>
      <c r="AB2331" s="40">
        <f>_xll.qlInterestRateIndexFixingDate($X$21,AC2331)</f>
        <v>55737</v>
      </c>
      <c r="AC2331" s="40">
        <f>_xll.qlCalendarAdvance(calendar,$AC2330,AA2331,,,trigger)</f>
        <v>55739</v>
      </c>
      <c r="AD2331" s="40">
        <f>_xll.qlInterestRateIndexMaturity($X$21,AC2331,)</f>
        <v>55925</v>
      </c>
      <c r="AE2331" s="43" t="e">
        <f>_xll.qlTenorBasisValue(TenorBasis6M,AC2331,_xll.ohTrigger(trigger,$X$36))</f>
        <v>#NUM!</v>
      </c>
      <c r="AF2331" s="82">
        <f t="shared" si="86"/>
        <v>1.4993487933038049E-2</v>
      </c>
      <c r="AG2331" s="82">
        <f>_xll.qlIndexFixing($X$21,$AB2331,TRUE,_xll.ohTrigger(trigger))</f>
        <v>1.4993487933038049E-2</v>
      </c>
      <c r="AH2331" s="43" t="e">
        <f>_xll.qlIndexFixing($X$6,$AB2331,TRUE,trigger)</f>
        <v>#NUM!</v>
      </c>
      <c r="AI2331" s="45" t="e">
        <f t="shared" si="85"/>
        <v>#NUM!</v>
      </c>
    </row>
    <row r="2332" spans="27:35" x14ac:dyDescent="0.2">
      <c r="AA2332" s="114" t="s">
        <v>87</v>
      </c>
      <c r="AB2332" s="40">
        <f>_xll.qlInterestRateIndexFixingDate($X$21,AC2332)</f>
        <v>55744</v>
      </c>
      <c r="AC2332" s="40">
        <f>_xll.qlCalendarAdvance(calendar,$AC2331,AA2332,,,trigger)</f>
        <v>55746</v>
      </c>
      <c r="AD2332" s="40">
        <f>_xll.qlInterestRateIndexMaturity($X$21,AC2332,)</f>
        <v>55932</v>
      </c>
      <c r="AE2332" s="43" t="e">
        <f>_xll.qlTenorBasisValue(TenorBasis6M,AC2332,_xll.ohTrigger(trigger,$X$36))</f>
        <v>#NUM!</v>
      </c>
      <c r="AF2332" s="82">
        <f t="shared" si="86"/>
        <v>1.4986767577072999E-2</v>
      </c>
      <c r="AG2332" s="82">
        <f>_xll.qlIndexFixing($X$21,$AB2332,TRUE,_xll.ohTrigger(trigger))</f>
        <v>1.4986767577072999E-2</v>
      </c>
      <c r="AH2332" s="43" t="e">
        <f>_xll.qlIndexFixing($X$6,$AB2332,TRUE,trigger)</f>
        <v>#NUM!</v>
      </c>
      <c r="AI2332" s="45" t="e">
        <f t="shared" si="85"/>
        <v>#NUM!</v>
      </c>
    </row>
    <row r="2333" spans="27:35" x14ac:dyDescent="0.2">
      <c r="AA2333" s="114" t="s">
        <v>87</v>
      </c>
      <c r="AB2333" s="40">
        <f>_xll.qlInterestRateIndexFixingDate($X$21,AC2333)</f>
        <v>55751</v>
      </c>
      <c r="AC2333" s="40">
        <f>_xll.qlCalendarAdvance(calendar,$AC2332,AA2333,,,trigger)</f>
        <v>55753</v>
      </c>
      <c r="AD2333" s="40">
        <f>_xll.qlInterestRateIndexMaturity($X$21,AC2333,)</f>
        <v>55939</v>
      </c>
      <c r="AE2333" s="43" t="e">
        <f>_xll.qlTenorBasisValue(TenorBasis6M,AC2333,_xll.ohTrigger(trigger,$X$36))</f>
        <v>#NUM!</v>
      </c>
      <c r="AF2333" s="82">
        <f t="shared" si="86"/>
        <v>1.4980005861859019E-2</v>
      </c>
      <c r="AG2333" s="82">
        <f>_xll.qlIndexFixing($X$21,$AB2333,TRUE,_xll.ohTrigger(trigger))</f>
        <v>1.4980005861859019E-2</v>
      </c>
      <c r="AH2333" s="43" t="e">
        <f>_xll.qlIndexFixing($X$6,$AB2333,TRUE,trigger)</f>
        <v>#NUM!</v>
      </c>
      <c r="AI2333" s="45" t="e">
        <f t="shared" si="85"/>
        <v>#NUM!</v>
      </c>
    </row>
    <row r="2334" spans="27:35" x14ac:dyDescent="0.2">
      <c r="AA2334" s="114" t="s">
        <v>87</v>
      </c>
      <c r="AB2334" s="40">
        <f>_xll.qlInterestRateIndexFixingDate($X$21,AC2334)</f>
        <v>55758</v>
      </c>
      <c r="AC2334" s="40">
        <f>_xll.qlCalendarAdvance(calendar,$AC2333,AA2334,,,trigger)</f>
        <v>55760</v>
      </c>
      <c r="AD2334" s="40">
        <f>_xll.qlInterestRateIndexMaturity($X$21,AC2334,)</f>
        <v>55943</v>
      </c>
      <c r="AE2334" s="43" t="e">
        <f>_xll.qlTenorBasisValue(TenorBasis6M,AC2334,_xll.ohTrigger(trigger,$X$36))</f>
        <v>#NUM!</v>
      </c>
      <c r="AF2334" s="82">
        <f t="shared" si="86"/>
        <v>1.4973771123827799E-2</v>
      </c>
      <c r="AG2334" s="82">
        <f>_xll.qlIndexFixing($X$21,$AB2334,TRUE,_xll.ohTrigger(trigger))</f>
        <v>1.4973771123827799E-2</v>
      </c>
      <c r="AH2334" s="43" t="e">
        <f>_xll.qlIndexFixing($X$6,$AB2334,TRUE,trigger)</f>
        <v>#NUM!</v>
      </c>
      <c r="AI2334" s="45" t="e">
        <f t="shared" si="85"/>
        <v>#NUM!</v>
      </c>
    </row>
    <row r="2335" spans="27:35" x14ac:dyDescent="0.2">
      <c r="AA2335" s="114" t="s">
        <v>87</v>
      </c>
      <c r="AB2335" s="40">
        <f>_xll.qlInterestRateIndexFixingDate($X$21,AC2335)</f>
        <v>55765</v>
      </c>
      <c r="AC2335" s="40">
        <f>_xll.qlCalendarAdvance(calendar,$AC2334,AA2335,,,trigger)</f>
        <v>55767</v>
      </c>
      <c r="AD2335" s="40">
        <f>_xll.qlInterestRateIndexMaturity($X$21,AC2335,)</f>
        <v>55948</v>
      </c>
      <c r="AE2335" s="43" t="e">
        <f>_xll.qlTenorBasisValue(TenorBasis6M,AC2335,_xll.ohTrigger(trigger,$X$36))</f>
        <v>#NUM!</v>
      </c>
      <c r="AF2335" s="82">
        <f t="shared" si="86"/>
        <v>1.496732019636046E-2</v>
      </c>
      <c r="AG2335" s="82">
        <f>_xll.qlIndexFixing($X$21,$AB2335,TRUE,_xll.ohTrigger(trigger))</f>
        <v>1.496732019636046E-2</v>
      </c>
      <c r="AH2335" s="43" t="e">
        <f>_xll.qlIndexFixing($X$6,$AB2335,TRUE,trigger)</f>
        <v>#NUM!</v>
      </c>
      <c r="AI2335" s="45" t="e">
        <f t="shared" si="85"/>
        <v>#NUM!</v>
      </c>
    </row>
    <row r="2336" spans="27:35" x14ac:dyDescent="0.2">
      <c r="AA2336" s="114" t="s">
        <v>87</v>
      </c>
      <c r="AB2336" s="40">
        <f>_xll.qlInterestRateIndexFixingDate($X$21,AC2336)</f>
        <v>55772</v>
      </c>
      <c r="AC2336" s="40">
        <f>_xll.qlCalendarAdvance(calendar,$AC2335,AA2336,,,trigger)</f>
        <v>55774</v>
      </c>
      <c r="AD2336" s="40">
        <f>_xll.qlInterestRateIndexMaturity($X$21,AC2336,)</f>
        <v>55955</v>
      </c>
      <c r="AE2336" s="43" t="e">
        <f>_xll.qlTenorBasisValue(TenorBasis6M,AC2336,_xll.ohTrigger(trigger,$X$36))</f>
        <v>#NUM!</v>
      </c>
      <c r="AF2336" s="82">
        <f t="shared" si="86"/>
        <v>1.4960450598935188E-2</v>
      </c>
      <c r="AG2336" s="82">
        <f>_xll.qlIndexFixing($X$21,$AB2336,TRUE,_xll.ohTrigger(trigger))</f>
        <v>1.4960450598935188E-2</v>
      </c>
      <c r="AH2336" s="43" t="e">
        <f>_xll.qlIndexFixing($X$6,$AB2336,TRUE,trigger)</f>
        <v>#NUM!</v>
      </c>
      <c r="AI2336" s="45" t="e">
        <f t="shared" si="85"/>
        <v>#NUM!</v>
      </c>
    </row>
    <row r="2337" spans="27:35" x14ac:dyDescent="0.2">
      <c r="AA2337" s="114" t="s">
        <v>87</v>
      </c>
      <c r="AB2337" s="40">
        <f>_xll.qlInterestRateIndexFixingDate($X$21,AC2337)</f>
        <v>55779</v>
      </c>
      <c r="AC2337" s="40">
        <f>_xll.qlCalendarAdvance(calendar,$AC2336,AA2337,,,trigger)</f>
        <v>55781</v>
      </c>
      <c r="AD2337" s="40">
        <f>_xll.qlInterestRateIndexMaturity($X$21,AC2337,)</f>
        <v>55962</v>
      </c>
      <c r="AE2337" s="43" t="e">
        <f>_xll.qlTenorBasisValue(TenorBasis6M,AC2337,_xll.ohTrigger(trigger,$X$36))</f>
        <v>#NUM!</v>
      </c>
      <c r="AF2337" s="82">
        <f t="shared" si="86"/>
        <v>1.4953539651746083E-2</v>
      </c>
      <c r="AG2337" s="82">
        <f>_xll.qlIndexFixing($X$21,$AB2337,TRUE,_xll.ohTrigger(trigger))</f>
        <v>1.4953539651746083E-2</v>
      </c>
      <c r="AH2337" s="43" t="e">
        <f>_xll.qlIndexFixing($X$6,$AB2337,TRUE,trigger)</f>
        <v>#NUM!</v>
      </c>
      <c r="AI2337" s="45" t="e">
        <f t="shared" si="85"/>
        <v>#NUM!</v>
      </c>
    </row>
    <row r="2338" spans="27:35" x14ac:dyDescent="0.2">
      <c r="AA2338" s="114" t="s">
        <v>87</v>
      </c>
      <c r="AB2338" s="40">
        <f>_xll.qlInterestRateIndexFixingDate($X$21,AC2338)</f>
        <v>55786</v>
      </c>
      <c r="AC2338" s="40">
        <f>_xll.qlCalendarAdvance(calendar,$AC2337,AA2338,,,trigger)</f>
        <v>55788</v>
      </c>
      <c r="AD2338" s="40">
        <f>_xll.qlInterestRateIndexMaturity($X$21,AC2338,)</f>
        <v>55969</v>
      </c>
      <c r="AE2338" s="43" t="e">
        <f>_xll.qlTenorBasisValue(TenorBasis6M,AC2338,_xll.ohTrigger(trigger,$X$36))</f>
        <v>#NUM!</v>
      </c>
      <c r="AF2338" s="82">
        <f t="shared" si="86"/>
        <v>1.4946587355220645E-2</v>
      </c>
      <c r="AG2338" s="82">
        <f>_xll.qlIndexFixing($X$21,$AB2338,TRUE,_xll.ohTrigger(trigger))</f>
        <v>1.4946587355220645E-2</v>
      </c>
      <c r="AH2338" s="43" t="e">
        <f>_xll.qlIndexFixing($X$6,$AB2338,TRUE,trigger)</f>
        <v>#NUM!</v>
      </c>
      <c r="AI2338" s="45" t="e">
        <f t="shared" si="85"/>
        <v>#NUM!</v>
      </c>
    </row>
    <row r="2339" spans="27:35" x14ac:dyDescent="0.2">
      <c r="AA2339" s="114" t="s">
        <v>87</v>
      </c>
      <c r="AB2339" s="40">
        <f>_xll.qlInterestRateIndexFixingDate($X$21,AC2339)</f>
        <v>55793</v>
      </c>
      <c r="AC2339" s="40">
        <f>_xll.qlCalendarAdvance(calendar,$AC2338,AA2339,,,trigger)</f>
        <v>55795</v>
      </c>
      <c r="AD2339" s="40">
        <f>_xll.qlInterestRateIndexMaturity($X$21,AC2339,)</f>
        <v>55977</v>
      </c>
      <c r="AE2339" s="43" t="e">
        <f>_xll.qlTenorBasisValue(TenorBasis6M,AC2339,_xll.ohTrigger(trigger,$X$36))</f>
        <v>#NUM!</v>
      </c>
      <c r="AF2339" s="82">
        <f t="shared" si="86"/>
        <v>1.4939389008638603E-2</v>
      </c>
      <c r="AG2339" s="82">
        <f>_xll.qlIndexFixing($X$21,$AB2339,TRUE,_xll.ohTrigger(trigger))</f>
        <v>1.4939389008638603E-2</v>
      </c>
      <c r="AH2339" s="43" t="e">
        <f>_xll.qlIndexFixing($X$6,$AB2339,TRUE,trigger)</f>
        <v>#NUM!</v>
      </c>
      <c r="AI2339" s="45" t="e">
        <f t="shared" si="85"/>
        <v>#NUM!</v>
      </c>
    </row>
    <row r="2340" spans="27:35" x14ac:dyDescent="0.2">
      <c r="AA2340" s="114" t="s">
        <v>87</v>
      </c>
      <c r="AB2340" s="40">
        <f>_xll.qlInterestRateIndexFixingDate($X$21,AC2340)</f>
        <v>55800</v>
      </c>
      <c r="AC2340" s="40">
        <f>_xll.qlCalendarAdvance(calendar,$AC2339,AA2340,,,trigger)</f>
        <v>55802</v>
      </c>
      <c r="AD2340" s="40">
        <f>_xll.qlInterestRateIndexMaturity($X$21,AC2340,)</f>
        <v>55984</v>
      </c>
      <c r="AE2340" s="43" t="e">
        <f>_xll.qlTenorBasisValue(TenorBasis6M,AC2340,_xll.ohTrigger(trigger,$X$36))</f>
        <v>#NUM!</v>
      </c>
      <c r="AF2340" s="82">
        <f t="shared" si="86"/>
        <v>1.4932350770431851E-2</v>
      </c>
      <c r="AG2340" s="82">
        <f>_xll.qlIndexFixing($X$21,$AB2340,TRUE,_xll.ohTrigger(trigger))</f>
        <v>1.4932350770431851E-2</v>
      </c>
      <c r="AH2340" s="43" t="e">
        <f>_xll.qlIndexFixing($X$6,$AB2340,TRUE,trigger)</f>
        <v>#NUM!</v>
      </c>
      <c r="AI2340" s="45" t="e">
        <f t="shared" si="85"/>
        <v>#NUM!</v>
      </c>
    </row>
    <row r="2341" spans="27:35" x14ac:dyDescent="0.2">
      <c r="AA2341" s="114" t="s">
        <v>87</v>
      </c>
      <c r="AB2341" s="40">
        <f>_xll.qlInterestRateIndexFixingDate($X$21,AC2341)</f>
        <v>55807</v>
      </c>
      <c r="AC2341" s="40">
        <f>_xll.qlCalendarAdvance(calendar,$AC2340,AA2341,,,trigger)</f>
        <v>55809</v>
      </c>
      <c r="AD2341" s="40">
        <f>_xll.qlInterestRateIndexMaturity($X$21,AC2341,)</f>
        <v>55991</v>
      </c>
      <c r="AE2341" s="43" t="e">
        <f>_xll.qlTenorBasisValue(TenorBasis6M,AC2341,_xll.ohTrigger(trigger,$X$36))</f>
        <v>#NUM!</v>
      </c>
      <c r="AF2341" s="82">
        <f t="shared" si="86"/>
        <v>1.492527118264771E-2</v>
      </c>
      <c r="AG2341" s="82">
        <f>_xll.qlIndexFixing($X$21,$AB2341,TRUE,_xll.ohTrigger(trigger))</f>
        <v>1.492527118264771E-2</v>
      </c>
      <c r="AH2341" s="43" t="e">
        <f>_xll.qlIndexFixing($X$6,$AB2341,TRUE,trigger)</f>
        <v>#NUM!</v>
      </c>
      <c r="AI2341" s="45" t="e">
        <f t="shared" si="85"/>
        <v>#NUM!</v>
      </c>
    </row>
    <row r="2342" spans="27:35" x14ac:dyDescent="0.2">
      <c r="AA2342" s="114" t="s">
        <v>87</v>
      </c>
      <c r="AB2342" s="40">
        <f>_xll.qlInterestRateIndexFixingDate($X$21,AC2342)</f>
        <v>55814</v>
      </c>
      <c r="AC2342" s="40">
        <f>_xll.qlCalendarAdvance(calendar,$AC2341,AA2342,,,trigger)</f>
        <v>55816</v>
      </c>
      <c r="AD2342" s="40">
        <f>_xll.qlInterestRateIndexMaturity($X$21,AC2342,)</f>
        <v>55998</v>
      </c>
      <c r="AE2342" s="43" t="e">
        <f>_xll.qlTenorBasisValue(TenorBasis6M,AC2342,_xll.ohTrigger(trigger,$X$36))</f>
        <v>#NUM!</v>
      </c>
      <c r="AF2342" s="82">
        <f t="shared" si="86"/>
        <v>1.4918150245727586E-2</v>
      </c>
      <c r="AG2342" s="82">
        <f>_xll.qlIndexFixing($X$21,$AB2342,TRUE,_xll.ohTrigger(trigger))</f>
        <v>1.4918150245727586E-2</v>
      </c>
      <c r="AH2342" s="43" t="e">
        <f>_xll.qlIndexFixing($X$6,$AB2342,TRUE,trigger)</f>
        <v>#NUM!</v>
      </c>
      <c r="AI2342" s="45" t="e">
        <f t="shared" si="85"/>
        <v>#NUM!</v>
      </c>
    </row>
    <row r="2343" spans="27:35" x14ac:dyDescent="0.2">
      <c r="AA2343" s="114" t="s">
        <v>87</v>
      </c>
      <c r="AB2343" s="40">
        <f>_xll.qlInterestRateIndexFixingDate($X$21,AC2343)</f>
        <v>55821</v>
      </c>
      <c r="AC2343" s="40">
        <f>_xll.qlCalendarAdvance(calendar,$AC2342,AA2343,,,trigger)</f>
        <v>55823</v>
      </c>
      <c r="AD2343" s="40">
        <f>_xll.qlInterestRateIndexMaturity($X$21,AC2343,)</f>
        <v>56004</v>
      </c>
      <c r="AE2343" s="43" t="e">
        <f>_xll.qlTenorBasisValue(TenorBasis6M,AC2343,_xll.ohTrigger(trigger,$X$36))</f>
        <v>#NUM!</v>
      </c>
      <c r="AF2343" s="82">
        <f t="shared" si="86"/>
        <v>1.4911205647709855E-2</v>
      </c>
      <c r="AG2343" s="82">
        <f>_xll.qlIndexFixing($X$21,$AB2343,TRUE,_xll.ohTrigger(trigger))</f>
        <v>1.4911205647709855E-2</v>
      </c>
      <c r="AH2343" s="43" t="e">
        <f>_xll.qlIndexFixing($X$6,$AB2343,TRUE,trigger)</f>
        <v>#NUM!</v>
      </c>
      <c r="AI2343" s="45" t="e">
        <f t="shared" si="85"/>
        <v>#NUM!</v>
      </c>
    </row>
    <row r="2344" spans="27:35" x14ac:dyDescent="0.2">
      <c r="AA2344" s="114" t="s">
        <v>87</v>
      </c>
      <c r="AB2344" s="40">
        <f>_xll.qlInterestRateIndexFixingDate($X$21,AC2344)</f>
        <v>55828</v>
      </c>
      <c r="AC2344" s="40">
        <f>_xll.qlCalendarAdvance(calendar,$AC2343,AA2344,,,trigger)</f>
        <v>55830</v>
      </c>
      <c r="AD2344" s="40">
        <f>_xll.qlInterestRateIndexMaturity($X$21,AC2344,)</f>
        <v>56011</v>
      </c>
      <c r="AE2344" s="43" t="e">
        <f>_xll.qlTenorBasisValue(TenorBasis6M,AC2344,_xll.ohTrigger(trigger,$X$36))</f>
        <v>#NUM!</v>
      </c>
      <c r="AF2344" s="82">
        <f t="shared" si="86"/>
        <v>1.490400526429946E-2</v>
      </c>
      <c r="AG2344" s="82">
        <f>_xll.qlIndexFixing($X$21,$AB2344,TRUE,_xll.ohTrigger(trigger))</f>
        <v>1.490400526429946E-2</v>
      </c>
      <c r="AH2344" s="43" t="e">
        <f>_xll.qlIndexFixing($X$6,$AB2344,TRUE,trigger)</f>
        <v>#NUM!</v>
      </c>
      <c r="AI2344" s="45" t="e">
        <f t="shared" si="85"/>
        <v>#NUM!</v>
      </c>
    </row>
    <row r="2345" spans="27:35" x14ac:dyDescent="0.2">
      <c r="AA2345" s="114" t="s">
        <v>87</v>
      </c>
      <c r="AB2345" s="40">
        <f>_xll.qlInterestRateIndexFixingDate($X$21,AC2345)</f>
        <v>55835</v>
      </c>
      <c r="AC2345" s="40">
        <f>_xll.qlCalendarAdvance(calendar,$AC2344,AA2345,,,trigger)</f>
        <v>55837</v>
      </c>
      <c r="AD2345" s="40">
        <f>_xll.qlInterestRateIndexMaturity($X$21,AC2345,)</f>
        <v>56018</v>
      </c>
      <c r="AE2345" s="43" t="e">
        <f>_xll.qlTenorBasisValue(TenorBasis6M,AC2345,_xll.ohTrigger(trigger,$X$36))</f>
        <v>#NUM!</v>
      </c>
      <c r="AF2345" s="82">
        <f t="shared" si="86"/>
        <v>1.4896763534619453E-2</v>
      </c>
      <c r="AG2345" s="82">
        <f>_xll.qlIndexFixing($X$21,$AB2345,TRUE,_xll.ohTrigger(trigger))</f>
        <v>1.4896763534619453E-2</v>
      </c>
      <c r="AH2345" s="43" t="e">
        <f>_xll.qlIndexFixing($X$6,$AB2345,TRUE,trigger)</f>
        <v>#NUM!</v>
      </c>
      <c r="AI2345" s="45" t="e">
        <f t="shared" si="85"/>
        <v>#NUM!</v>
      </c>
    </row>
    <row r="2346" spans="27:35" x14ac:dyDescent="0.2">
      <c r="AA2346" s="114" t="s">
        <v>87</v>
      </c>
      <c r="AB2346" s="40">
        <f>_xll.qlInterestRateIndexFixingDate($X$21,AC2346)</f>
        <v>55842</v>
      </c>
      <c r="AC2346" s="40">
        <f>_xll.qlCalendarAdvance(calendar,$AC2345,AA2346,,,trigger)</f>
        <v>55844</v>
      </c>
      <c r="AD2346" s="40">
        <f>_xll.qlInterestRateIndexMaturity($X$21,AC2346,)</f>
        <v>56025</v>
      </c>
      <c r="AE2346" s="43" t="e">
        <f>_xll.qlTenorBasisValue(TenorBasis6M,AC2346,_xll.ohTrigger(trigger,$X$36))</f>
        <v>#NUM!</v>
      </c>
      <c r="AF2346" s="82">
        <f t="shared" si="86"/>
        <v>1.488948045911986E-2</v>
      </c>
      <c r="AG2346" s="82">
        <f>_xll.qlIndexFixing($X$21,$AB2346,TRUE,_xll.ohTrigger(trigger))</f>
        <v>1.488948045911986E-2</v>
      </c>
      <c r="AH2346" s="43" t="e">
        <f>_xll.qlIndexFixing($X$6,$AB2346,TRUE,trigger)</f>
        <v>#NUM!</v>
      </c>
      <c r="AI2346" s="45" t="e">
        <f t="shared" ref="AI2346:AI2409" si="87">(AG2346-AH2346)*10000</f>
        <v>#NUM!</v>
      </c>
    </row>
    <row r="2347" spans="27:35" x14ac:dyDescent="0.2">
      <c r="AA2347" s="114" t="s">
        <v>87</v>
      </c>
      <c r="AB2347" s="40">
        <f>_xll.qlInterestRateIndexFixingDate($X$21,AC2347)</f>
        <v>55849</v>
      </c>
      <c r="AC2347" s="40">
        <f>_xll.qlCalendarAdvance(calendar,$AC2346,AA2347,,,trigger)</f>
        <v>55851</v>
      </c>
      <c r="AD2347" s="40">
        <f>_xll.qlInterestRateIndexMaturity($X$21,AC2347,)</f>
        <v>56032</v>
      </c>
      <c r="AE2347" s="43" t="e">
        <f>_xll.qlTenorBasisValue(TenorBasis6M,AC2347,_xll.ohTrigger(trigger,$X$36))</f>
        <v>#NUM!</v>
      </c>
      <c r="AF2347" s="82">
        <f t="shared" si="86"/>
        <v>1.4882156038251151E-2</v>
      </c>
      <c r="AG2347" s="82">
        <f>_xll.qlIndexFixing($X$21,$AB2347,TRUE,_xll.ohTrigger(trigger))</f>
        <v>1.4882156038251151E-2</v>
      </c>
      <c r="AH2347" s="43" t="e">
        <f>_xll.qlIndexFixing($X$6,$AB2347,TRUE,trigger)</f>
        <v>#NUM!</v>
      </c>
      <c r="AI2347" s="45" t="e">
        <f t="shared" si="87"/>
        <v>#NUM!</v>
      </c>
    </row>
    <row r="2348" spans="27:35" x14ac:dyDescent="0.2">
      <c r="AA2348" s="114" t="s">
        <v>87</v>
      </c>
      <c r="AB2348" s="40">
        <f>_xll.qlInterestRateIndexFixingDate($X$21,AC2348)</f>
        <v>55856</v>
      </c>
      <c r="AC2348" s="40">
        <f>_xll.qlCalendarAdvance(calendar,$AC2347,AA2348,,,trigger)</f>
        <v>55858</v>
      </c>
      <c r="AD2348" s="40">
        <f>_xll.qlInterestRateIndexMaturity($X$21,AC2348,)</f>
        <v>56040</v>
      </c>
      <c r="AE2348" s="43" t="e">
        <f>_xll.qlTenorBasisValue(TenorBasis6M,AC2348,_xll.ohTrigger(trigger,$X$36))</f>
        <v>#NUM!</v>
      </c>
      <c r="AF2348" s="82">
        <f t="shared" si="86"/>
        <v>1.4874556317368981E-2</v>
      </c>
      <c r="AG2348" s="82">
        <f>_xll.qlIndexFixing($X$21,$AB2348,TRUE,_xll.ohTrigger(trigger))</f>
        <v>1.4874556317368981E-2</v>
      </c>
      <c r="AH2348" s="43" t="e">
        <f>_xll.qlIndexFixing($X$6,$AB2348,TRUE,trigger)</f>
        <v>#NUM!</v>
      </c>
      <c r="AI2348" s="45" t="e">
        <f t="shared" si="87"/>
        <v>#NUM!</v>
      </c>
    </row>
    <row r="2349" spans="27:35" x14ac:dyDescent="0.2">
      <c r="AA2349" s="114" t="s">
        <v>87</v>
      </c>
      <c r="AB2349" s="40">
        <f>_xll.qlInterestRateIndexFixingDate($X$21,AC2349)</f>
        <v>55863</v>
      </c>
      <c r="AC2349" s="40">
        <f>_xll.qlCalendarAdvance(calendar,$AC2348,AA2349,,,trigger)</f>
        <v>55865</v>
      </c>
      <c r="AD2349" s="40">
        <f>_xll.qlInterestRateIndexMaturity($X$21,AC2349,)</f>
        <v>56047</v>
      </c>
      <c r="AE2349" s="43" t="e">
        <f>_xll.qlTenorBasisValue(TenorBasis6M,AC2349,_xll.ohTrigger(trigger,$X$36))</f>
        <v>#NUM!</v>
      </c>
      <c r="AF2349" s="82">
        <f t="shared" si="86"/>
        <v>1.4867145949058793E-2</v>
      </c>
      <c r="AG2349" s="82">
        <f>_xll.qlIndexFixing($X$21,$AB2349,TRUE,_xll.ohTrigger(trigger))</f>
        <v>1.4867145949058793E-2</v>
      </c>
      <c r="AH2349" s="43" t="e">
        <f>_xll.qlIndexFixing($X$6,$AB2349,TRUE,trigger)</f>
        <v>#NUM!</v>
      </c>
      <c r="AI2349" s="45" t="e">
        <f t="shared" si="87"/>
        <v>#NUM!</v>
      </c>
    </row>
    <row r="2350" spans="27:35" x14ac:dyDescent="0.2">
      <c r="AA2350" s="114" t="s">
        <v>87</v>
      </c>
      <c r="AB2350" s="40">
        <f>_xll.qlInterestRateIndexFixingDate($X$21,AC2350)</f>
        <v>55870</v>
      </c>
      <c r="AC2350" s="40">
        <f>_xll.qlCalendarAdvance(calendar,$AC2349,AA2350,,,trigger)</f>
        <v>55872</v>
      </c>
      <c r="AD2350" s="40">
        <f>_xll.qlInterestRateIndexMaturity($X$21,AC2350,)</f>
        <v>56054</v>
      </c>
      <c r="AE2350" s="43" t="e">
        <f>_xll.qlTenorBasisValue(TenorBasis6M,AC2350,_xll.ohTrigger(trigger,$X$36))</f>
        <v>#NUM!</v>
      </c>
      <c r="AF2350" s="82">
        <f t="shared" si="86"/>
        <v>1.4859694235232583E-2</v>
      </c>
      <c r="AG2350" s="82">
        <f>_xll.qlIndexFixing($X$21,$AB2350,TRUE,_xll.ohTrigger(trigger))</f>
        <v>1.4859694235232583E-2</v>
      </c>
      <c r="AH2350" s="43" t="e">
        <f>_xll.qlIndexFixing($X$6,$AB2350,TRUE,trigger)</f>
        <v>#NUM!</v>
      </c>
      <c r="AI2350" s="45" t="e">
        <f t="shared" si="87"/>
        <v>#NUM!</v>
      </c>
    </row>
    <row r="2351" spans="27:35" x14ac:dyDescent="0.2">
      <c r="AA2351" s="114" t="s">
        <v>87</v>
      </c>
      <c r="AB2351" s="40">
        <f>_xll.qlInterestRateIndexFixingDate($X$21,AC2351)</f>
        <v>55876</v>
      </c>
      <c r="AC2351" s="40">
        <f>_xll.qlCalendarAdvance(calendar,$AC2350,AA2351,,,trigger)</f>
        <v>55880</v>
      </c>
      <c r="AD2351" s="40">
        <f>_xll.qlInterestRateIndexMaturity($X$21,AC2351,)</f>
        <v>56062</v>
      </c>
      <c r="AE2351" s="43" t="e">
        <f>_xll.qlTenorBasisValue(TenorBasis6M,AC2351,_xll.ohTrigger(trigger,$X$36))</f>
        <v>#NUM!</v>
      </c>
      <c r="AF2351" s="82">
        <f t="shared" si="86"/>
        <v>1.4851127364290713E-2</v>
      </c>
      <c r="AG2351" s="82">
        <f>_xll.qlIndexFixing($X$21,$AB2351,TRUE,_xll.ohTrigger(trigger))</f>
        <v>1.4851127364290713E-2</v>
      </c>
      <c r="AH2351" s="43" t="e">
        <f>_xll.qlIndexFixing($X$6,$AB2351,TRUE,trigger)</f>
        <v>#NUM!</v>
      </c>
      <c r="AI2351" s="45" t="e">
        <f t="shared" si="87"/>
        <v>#NUM!</v>
      </c>
    </row>
    <row r="2352" spans="27:35" x14ac:dyDescent="0.2">
      <c r="AA2352" s="114" t="s">
        <v>87</v>
      </c>
      <c r="AB2352" s="40">
        <f>_xll.qlInterestRateIndexFixingDate($X$21,AC2352)</f>
        <v>55884</v>
      </c>
      <c r="AC2352" s="40">
        <f>_xll.qlCalendarAdvance(calendar,$AC2351,AA2352,,,trigger)</f>
        <v>55887</v>
      </c>
      <c r="AD2352" s="40">
        <f>_xll.qlInterestRateIndexMaturity($X$21,AC2352,)</f>
        <v>56068</v>
      </c>
      <c r="AE2352" s="43" t="e">
        <f>_xll.qlTenorBasisValue(TenorBasis6M,AC2352,_xll.ohTrigger(trigger,$X$36))</f>
        <v>#NUM!</v>
      </c>
      <c r="AF2352" s="82">
        <f t="shared" si="86"/>
        <v>1.4843834517151332E-2</v>
      </c>
      <c r="AG2352" s="82">
        <f>_xll.qlIndexFixing($X$21,$AB2352,TRUE,_xll.ohTrigger(trigger))</f>
        <v>1.4843834517151332E-2</v>
      </c>
      <c r="AH2352" s="43" t="e">
        <f>_xll.qlIndexFixing($X$6,$AB2352,TRUE,trigger)</f>
        <v>#NUM!</v>
      </c>
      <c r="AI2352" s="45" t="e">
        <f t="shared" si="87"/>
        <v>#NUM!</v>
      </c>
    </row>
    <row r="2353" spans="27:35" x14ac:dyDescent="0.2">
      <c r="AA2353" s="114" t="s">
        <v>87</v>
      </c>
      <c r="AB2353" s="40">
        <f>_xll.qlInterestRateIndexFixingDate($X$21,AC2353)</f>
        <v>55892</v>
      </c>
      <c r="AC2353" s="40">
        <f>_xll.qlCalendarAdvance(calendar,$AC2352,AA2353,,,trigger)</f>
        <v>55894</v>
      </c>
      <c r="AD2353" s="40">
        <f>_xll.qlInterestRateIndexMaturity($X$21,AC2353,)</f>
        <v>56075</v>
      </c>
      <c r="AE2353" s="43" t="e">
        <f>_xll.qlTenorBasisValue(TenorBasis6M,AC2353,_xll.ohTrigger(trigger,$X$36))</f>
        <v>#NUM!</v>
      </c>
      <c r="AF2353" s="82">
        <f t="shared" si="86"/>
        <v>1.4836256127634079E-2</v>
      </c>
      <c r="AG2353" s="82">
        <f>_xll.qlIndexFixing($X$21,$AB2353,TRUE,_xll.ohTrigger(trigger))</f>
        <v>1.4836256127634079E-2</v>
      </c>
      <c r="AH2353" s="43" t="e">
        <f>_xll.qlIndexFixing($X$6,$AB2353,TRUE,trigger)</f>
        <v>#NUM!</v>
      </c>
      <c r="AI2353" s="45" t="e">
        <f t="shared" si="87"/>
        <v>#NUM!</v>
      </c>
    </row>
    <row r="2354" spans="27:35" x14ac:dyDescent="0.2">
      <c r="AA2354" s="114" t="s">
        <v>87</v>
      </c>
      <c r="AB2354" s="40">
        <f>_xll.qlInterestRateIndexFixingDate($X$21,AC2354)</f>
        <v>55899</v>
      </c>
      <c r="AC2354" s="40">
        <f>_xll.qlCalendarAdvance(calendar,$AC2353,AA2354,,,trigger)</f>
        <v>55901</v>
      </c>
      <c r="AD2354" s="40">
        <f>_xll.qlInterestRateIndexMaturity($X$21,AC2354,)</f>
        <v>56082</v>
      </c>
      <c r="AE2354" s="43" t="e">
        <f>_xll.qlTenorBasisValue(TenorBasis6M,AC2354,_xll.ohTrigger(trigger,$X$36))</f>
        <v>#NUM!</v>
      </c>
      <c r="AF2354" s="82">
        <f t="shared" si="86"/>
        <v>1.4828636396043196E-2</v>
      </c>
      <c r="AG2354" s="82">
        <f>_xll.qlIndexFixing($X$21,$AB2354,TRUE,_xll.ohTrigger(trigger))</f>
        <v>1.4828636396043196E-2</v>
      </c>
      <c r="AH2354" s="43" t="e">
        <f>_xll.qlIndexFixing($X$6,$AB2354,TRUE,trigger)</f>
        <v>#NUM!</v>
      </c>
      <c r="AI2354" s="45" t="e">
        <f t="shared" si="87"/>
        <v>#NUM!</v>
      </c>
    </row>
    <row r="2355" spans="27:35" x14ac:dyDescent="0.2">
      <c r="AA2355" s="114" t="s">
        <v>87</v>
      </c>
      <c r="AB2355" s="40">
        <f>_xll.qlInterestRateIndexFixingDate($X$21,AC2355)</f>
        <v>55906</v>
      </c>
      <c r="AC2355" s="40">
        <f>_xll.qlCalendarAdvance(calendar,$AC2354,AA2355,,,trigger)</f>
        <v>55908</v>
      </c>
      <c r="AD2355" s="40">
        <f>_xll.qlInterestRateIndexMaturity($X$21,AC2355,)</f>
        <v>56089</v>
      </c>
      <c r="AE2355" s="43" t="e">
        <f>_xll.qlTenorBasisValue(TenorBasis6M,AC2355,_xll.ohTrigger(trigger,$X$36))</f>
        <v>#NUM!</v>
      </c>
      <c r="AF2355" s="82">
        <f t="shared" si="86"/>
        <v>1.4820975322850346E-2</v>
      </c>
      <c r="AG2355" s="82">
        <f>_xll.qlIndexFixing($X$21,$AB2355,TRUE,_xll.ohTrigger(trigger))</f>
        <v>1.4820975322850346E-2</v>
      </c>
      <c r="AH2355" s="43" t="e">
        <f>_xll.qlIndexFixing($X$6,$AB2355,TRUE,trigger)</f>
        <v>#NUM!</v>
      </c>
      <c r="AI2355" s="45" t="e">
        <f t="shared" si="87"/>
        <v>#NUM!</v>
      </c>
    </row>
    <row r="2356" spans="27:35" x14ac:dyDescent="0.2">
      <c r="AA2356" s="114" t="s">
        <v>87</v>
      </c>
      <c r="AB2356" s="40">
        <f>_xll.qlInterestRateIndexFixingDate($X$21,AC2356)</f>
        <v>55913</v>
      </c>
      <c r="AC2356" s="40">
        <f>_xll.qlCalendarAdvance(calendar,$AC2355,AA2356,,,trigger)</f>
        <v>55915</v>
      </c>
      <c r="AD2356" s="40">
        <f>_xll.qlInterestRateIndexMaturity($X$21,AC2356,)</f>
        <v>56096</v>
      </c>
      <c r="AE2356" s="43" t="e">
        <f>_xll.qlTenorBasisValue(TenorBasis6M,AC2356,_xll.ohTrigger(trigger,$X$36))</f>
        <v>#NUM!</v>
      </c>
      <c r="AF2356" s="82">
        <f t="shared" si="86"/>
        <v>1.4813272908532056E-2</v>
      </c>
      <c r="AG2356" s="82">
        <f>_xll.qlIndexFixing($X$21,$AB2356,TRUE,_xll.ohTrigger(trigger))</f>
        <v>1.4813272908532056E-2</v>
      </c>
      <c r="AH2356" s="43" t="e">
        <f>_xll.qlIndexFixing($X$6,$AB2356,TRUE,trigger)</f>
        <v>#NUM!</v>
      </c>
      <c r="AI2356" s="45" t="e">
        <f t="shared" si="87"/>
        <v>#NUM!</v>
      </c>
    </row>
    <row r="2357" spans="27:35" x14ac:dyDescent="0.2">
      <c r="AA2357" s="114" t="s">
        <v>87</v>
      </c>
      <c r="AB2357" s="40">
        <f>_xll.qlInterestRateIndexFixingDate($X$21,AC2357)</f>
        <v>55920</v>
      </c>
      <c r="AC2357" s="40">
        <f>_xll.qlCalendarAdvance(calendar,$AC2356,AA2357,,,trigger)</f>
        <v>55922</v>
      </c>
      <c r="AD2357" s="40">
        <f>_xll.qlInterestRateIndexMaturity($X$21,AC2357,)</f>
        <v>56103</v>
      </c>
      <c r="AE2357" s="43" t="e">
        <f>_xll.qlTenorBasisValue(TenorBasis6M,AC2357,_xll.ohTrigger(trigger,$X$36))</f>
        <v>#NUM!</v>
      </c>
      <c r="AF2357" s="82">
        <f t="shared" si="86"/>
        <v>1.4805529153563085E-2</v>
      </c>
      <c r="AG2357" s="82">
        <f>_xll.qlIndexFixing($X$21,$AB2357,TRUE,_xll.ohTrigger(trigger))</f>
        <v>1.4805529153563085E-2</v>
      </c>
      <c r="AH2357" s="43" t="e">
        <f>_xll.qlIndexFixing($X$6,$AB2357,TRUE,trigger)</f>
        <v>#NUM!</v>
      </c>
      <c r="AI2357" s="45" t="e">
        <f t="shared" si="87"/>
        <v>#NUM!</v>
      </c>
    </row>
    <row r="2358" spans="27:35" x14ac:dyDescent="0.2">
      <c r="AA2358" s="114" t="s">
        <v>87</v>
      </c>
      <c r="AB2358" s="40">
        <f>_xll.qlInterestRateIndexFixingDate($X$21,AC2358)</f>
        <v>55927</v>
      </c>
      <c r="AC2358" s="40">
        <f>_xll.qlCalendarAdvance(calendar,$AC2357,AA2358,,,trigger)</f>
        <v>55929</v>
      </c>
      <c r="AD2358" s="40">
        <f>_xll.qlInterestRateIndexMaturity($X$21,AC2358,)</f>
        <v>56110</v>
      </c>
      <c r="AE2358" s="43" t="e">
        <f>_xll.qlTenorBasisValue(TenorBasis6M,AC2358,_xll.ohTrigger(trigger,$X$36))</f>
        <v>#NUM!</v>
      </c>
      <c r="AF2358" s="82">
        <f t="shared" si="86"/>
        <v>1.4797744058423049E-2</v>
      </c>
      <c r="AG2358" s="82">
        <f>_xll.qlIndexFixing($X$21,$AB2358,TRUE,_xll.ohTrigger(trigger))</f>
        <v>1.4797744058423049E-2</v>
      </c>
      <c r="AH2358" s="43" t="e">
        <f>_xll.qlIndexFixing($X$6,$AB2358,TRUE,trigger)</f>
        <v>#NUM!</v>
      </c>
      <c r="AI2358" s="45" t="e">
        <f t="shared" si="87"/>
        <v>#NUM!</v>
      </c>
    </row>
    <row r="2359" spans="27:35" x14ac:dyDescent="0.2">
      <c r="AA2359" s="114" t="s">
        <v>87</v>
      </c>
      <c r="AB2359" s="40">
        <f>_xll.qlInterestRateIndexFixingDate($X$21,AC2359)</f>
        <v>55934</v>
      </c>
      <c r="AC2359" s="40">
        <f>_xll.qlCalendarAdvance(calendar,$AC2358,AA2359,,,trigger)</f>
        <v>55936</v>
      </c>
      <c r="AD2359" s="40">
        <f>_xll.qlInterestRateIndexMaturity($X$21,AC2359,)</f>
        <v>56117</v>
      </c>
      <c r="AE2359" s="43" t="e">
        <f>_xll.qlTenorBasisValue(TenorBasis6M,AC2359,_xll.ohTrigger(trigger,$X$36))</f>
        <v>#NUM!</v>
      </c>
      <c r="AF2359" s="82">
        <f t="shared" si="86"/>
        <v>1.4789917623595538E-2</v>
      </c>
      <c r="AG2359" s="82">
        <f>_xll.qlIndexFixing($X$21,$AB2359,TRUE,_xll.ohTrigger(trigger))</f>
        <v>1.4789917623595538E-2</v>
      </c>
      <c r="AH2359" s="43" t="e">
        <f>_xll.qlIndexFixing($X$6,$AB2359,TRUE,trigger)</f>
        <v>#NUM!</v>
      </c>
      <c r="AI2359" s="45" t="e">
        <f t="shared" si="87"/>
        <v>#NUM!</v>
      </c>
    </row>
    <row r="2360" spans="27:35" x14ac:dyDescent="0.2">
      <c r="AA2360" s="114" t="s">
        <v>87</v>
      </c>
      <c r="AB2360" s="40">
        <f>_xll.qlInterestRateIndexFixingDate($X$21,AC2360)</f>
        <v>55941</v>
      </c>
      <c r="AC2360" s="40">
        <f>_xll.qlCalendarAdvance(calendar,$AC2359,AA2360,,,trigger)</f>
        <v>55943</v>
      </c>
      <c r="AD2360" s="40">
        <f>_xll.qlInterestRateIndexMaturity($X$21,AC2360,)</f>
        <v>56125</v>
      </c>
      <c r="AE2360" s="43" t="e">
        <f>_xll.qlTenorBasisValue(TenorBasis6M,AC2360,_xll.ohTrigger(trigger,$X$36))</f>
        <v>#NUM!</v>
      </c>
      <c r="AF2360" s="82">
        <f t="shared" si="86"/>
        <v>1.4781776230324608E-2</v>
      </c>
      <c r="AG2360" s="82">
        <f>_xll.qlIndexFixing($X$21,$AB2360,TRUE,_xll.ohTrigger(trigger))</f>
        <v>1.4781776230324608E-2</v>
      </c>
      <c r="AH2360" s="43" t="e">
        <f>_xll.qlIndexFixing($X$6,$AB2360,TRUE,trigger)</f>
        <v>#NUM!</v>
      </c>
      <c r="AI2360" s="45" t="e">
        <f t="shared" si="87"/>
        <v>#NUM!</v>
      </c>
    </row>
    <row r="2361" spans="27:35" x14ac:dyDescent="0.2">
      <c r="AA2361" s="114" t="s">
        <v>87</v>
      </c>
      <c r="AB2361" s="40">
        <f>_xll.qlInterestRateIndexFixingDate($X$21,AC2361)</f>
        <v>55948</v>
      </c>
      <c r="AC2361" s="40">
        <f>_xll.qlCalendarAdvance(calendar,$AC2360,AA2361,,,trigger)</f>
        <v>55950</v>
      </c>
      <c r="AD2361" s="40">
        <f>_xll.qlInterestRateIndexMaturity($X$21,AC2361,)</f>
        <v>56135</v>
      </c>
      <c r="AE2361" s="43" t="e">
        <f>_xll.qlTenorBasisValue(TenorBasis6M,AC2361,_xll.ohTrigger(trigger,$X$36))</f>
        <v>#NUM!</v>
      </c>
      <c r="AF2361" s="82">
        <f t="shared" si="86"/>
        <v>1.4773031232170218E-2</v>
      </c>
      <c r="AG2361" s="82">
        <f>_xll.qlIndexFixing($X$21,$AB2361,TRUE,_xll.ohTrigger(trigger))</f>
        <v>1.4773031232170218E-2</v>
      </c>
      <c r="AH2361" s="43" t="e">
        <f>_xll.qlIndexFixing($X$6,$AB2361,TRUE,trigger)</f>
        <v>#NUM!</v>
      </c>
      <c r="AI2361" s="45" t="e">
        <f t="shared" si="87"/>
        <v>#NUM!</v>
      </c>
    </row>
    <row r="2362" spans="27:35" x14ac:dyDescent="0.2">
      <c r="AA2362" s="114" t="s">
        <v>87</v>
      </c>
      <c r="AB2362" s="40">
        <f>_xll.qlInterestRateIndexFixingDate($X$21,AC2362)</f>
        <v>55955</v>
      </c>
      <c r="AC2362" s="40">
        <f>_xll.qlCalendarAdvance(calendar,$AC2361,AA2362,,,trigger)</f>
        <v>55957</v>
      </c>
      <c r="AD2362" s="40">
        <f>_xll.qlInterestRateIndexMaturity($X$21,AC2362,)</f>
        <v>56142</v>
      </c>
      <c r="AE2362" s="43" t="e">
        <f>_xll.qlTenorBasisValue(TenorBasis6M,AC2362,_xll.ohTrigger(trigger,$X$36))</f>
        <v>#NUM!</v>
      </c>
      <c r="AF2362" s="82">
        <f t="shared" si="86"/>
        <v>1.4765067668783978E-2</v>
      </c>
      <c r="AG2362" s="82">
        <f>_xll.qlIndexFixing($X$21,$AB2362,TRUE,_xll.ohTrigger(trigger))</f>
        <v>1.4765067668783978E-2</v>
      </c>
      <c r="AH2362" s="43" t="e">
        <f>_xll.qlIndexFixing($X$6,$AB2362,TRUE,trigger)</f>
        <v>#NUM!</v>
      </c>
      <c r="AI2362" s="45" t="e">
        <f t="shared" si="87"/>
        <v>#NUM!</v>
      </c>
    </row>
    <row r="2363" spans="27:35" x14ac:dyDescent="0.2">
      <c r="AA2363" s="114" t="s">
        <v>87</v>
      </c>
      <c r="AB2363" s="40">
        <f>_xll.qlInterestRateIndexFixingDate($X$21,AC2363)</f>
        <v>55962</v>
      </c>
      <c r="AC2363" s="40">
        <f>_xll.qlCalendarAdvance(calendar,$AC2362,AA2363,,,trigger)</f>
        <v>55964</v>
      </c>
      <c r="AD2363" s="40">
        <f>_xll.qlInterestRateIndexMaturity($X$21,AC2363,)</f>
        <v>56149</v>
      </c>
      <c r="AE2363" s="43" t="e">
        <f>_xll.qlTenorBasisValue(TenorBasis6M,AC2363,_xll.ohTrigger(trigger,$X$36))</f>
        <v>#NUM!</v>
      </c>
      <c r="AF2363" s="82">
        <f t="shared" si="86"/>
        <v>1.4757062761752258E-2</v>
      </c>
      <c r="AG2363" s="82">
        <f>_xll.qlIndexFixing($X$21,$AB2363,TRUE,_xll.ohTrigger(trigger))</f>
        <v>1.4757062761752258E-2</v>
      </c>
      <c r="AH2363" s="43" t="e">
        <f>_xll.qlIndexFixing($X$6,$AB2363,TRUE,trigger)</f>
        <v>#NUM!</v>
      </c>
      <c r="AI2363" s="45" t="e">
        <f t="shared" si="87"/>
        <v>#NUM!</v>
      </c>
    </row>
    <row r="2364" spans="27:35" x14ac:dyDescent="0.2">
      <c r="AA2364" s="114" t="s">
        <v>87</v>
      </c>
      <c r="AB2364" s="40">
        <f>_xll.qlInterestRateIndexFixingDate($X$21,AC2364)</f>
        <v>55969</v>
      </c>
      <c r="AC2364" s="40">
        <f>_xll.qlCalendarAdvance(calendar,$AC2363,AA2364,,,trigger)</f>
        <v>55971</v>
      </c>
      <c r="AD2364" s="40">
        <f>_xll.qlInterestRateIndexMaturity($X$21,AC2364,)</f>
        <v>56156</v>
      </c>
      <c r="AE2364" s="43" t="e">
        <f>_xll.qlTenorBasisValue(TenorBasis6M,AC2364,_xll.ohTrigger(trigger,$X$36))</f>
        <v>#NUM!</v>
      </c>
      <c r="AF2364" s="82">
        <f t="shared" si="86"/>
        <v>1.4749016511580167E-2</v>
      </c>
      <c r="AG2364" s="82">
        <f>_xll.qlIndexFixing($X$21,$AB2364,TRUE,_xll.ohTrigger(trigger))</f>
        <v>1.4749016511580167E-2</v>
      </c>
      <c r="AH2364" s="43" t="e">
        <f>_xll.qlIndexFixing($X$6,$AB2364,TRUE,trigger)</f>
        <v>#NUM!</v>
      </c>
      <c r="AI2364" s="45" t="e">
        <f t="shared" si="87"/>
        <v>#NUM!</v>
      </c>
    </row>
    <row r="2365" spans="27:35" x14ac:dyDescent="0.2">
      <c r="AA2365" s="114" t="s">
        <v>87</v>
      </c>
      <c r="AB2365" s="40">
        <f>_xll.qlInterestRateIndexFixingDate($X$21,AC2365)</f>
        <v>55976</v>
      </c>
      <c r="AC2365" s="40">
        <f>_xll.qlCalendarAdvance(calendar,$AC2364,AA2365,,,trigger)</f>
        <v>55982</v>
      </c>
      <c r="AD2365" s="40">
        <f>_xll.qlInterestRateIndexMaturity($X$21,AC2365,)</f>
        <v>56165</v>
      </c>
      <c r="AE2365" s="43" t="e">
        <f>_xll.qlTenorBasisValue(TenorBasis6M,AC2365,_xll.ohTrigger(trigger,$X$36))</f>
        <v>#NUM!</v>
      </c>
      <c r="AF2365" s="82">
        <f t="shared" si="86"/>
        <v>1.4736874265954535E-2</v>
      </c>
      <c r="AG2365" s="82">
        <f>_xll.qlIndexFixing($X$21,$AB2365,TRUE,_xll.ohTrigger(trigger))</f>
        <v>1.4736874265954535E-2</v>
      </c>
      <c r="AH2365" s="43" t="e">
        <f>_xll.qlIndexFixing($X$6,$AB2365,TRUE,trigger)</f>
        <v>#NUM!</v>
      </c>
      <c r="AI2365" s="45" t="e">
        <f t="shared" si="87"/>
        <v>#NUM!</v>
      </c>
    </row>
    <row r="2366" spans="27:35" x14ac:dyDescent="0.2">
      <c r="AA2366" s="114" t="s">
        <v>87</v>
      </c>
      <c r="AB2366" s="40">
        <f>_xll.qlInterestRateIndexFixingDate($X$21,AC2366)</f>
        <v>55985</v>
      </c>
      <c r="AC2366" s="40">
        <f>_xll.qlCalendarAdvance(calendar,$AC2365,AA2366,,,trigger)</f>
        <v>55989</v>
      </c>
      <c r="AD2366" s="40">
        <f>_xll.qlInterestRateIndexMaturity($X$21,AC2366,)</f>
        <v>56172</v>
      </c>
      <c r="AE2366" s="43" t="e">
        <f>_xll.qlTenorBasisValue(TenorBasis6M,AC2366,_xll.ohTrigger(trigger,$X$36))</f>
        <v>#NUM!</v>
      </c>
      <c r="AF2366" s="82">
        <f t="shared" si="86"/>
        <v>1.4728728277318115E-2</v>
      </c>
      <c r="AG2366" s="82">
        <f>_xll.qlIndexFixing($X$21,$AB2366,TRUE,_xll.ohTrigger(trigger))</f>
        <v>1.4728728277318115E-2</v>
      </c>
      <c r="AH2366" s="43" t="e">
        <f>_xll.qlIndexFixing($X$6,$AB2366,TRUE,trigger)</f>
        <v>#NUM!</v>
      </c>
      <c r="AI2366" s="45" t="e">
        <f t="shared" si="87"/>
        <v>#NUM!</v>
      </c>
    </row>
    <row r="2367" spans="27:35" x14ac:dyDescent="0.2">
      <c r="AA2367" s="114" t="s">
        <v>87</v>
      </c>
      <c r="AB2367" s="40">
        <f>_xll.qlInterestRateIndexFixingDate($X$21,AC2367)</f>
        <v>55992</v>
      </c>
      <c r="AC2367" s="40">
        <f>_xll.qlCalendarAdvance(calendar,$AC2366,AA2367,,,trigger)</f>
        <v>55996</v>
      </c>
      <c r="AD2367" s="40">
        <f>_xll.qlInterestRateIndexMaturity($X$21,AC2367,)</f>
        <v>56179</v>
      </c>
      <c r="AE2367" s="43" t="e">
        <f>_xll.qlTenorBasisValue(TenorBasis6M,AC2367,_xll.ohTrigger(trigger,$X$36))</f>
        <v>#NUM!</v>
      </c>
      <c r="AF2367" s="82">
        <f t="shared" si="86"/>
        <v>1.4720540950299361E-2</v>
      </c>
      <c r="AG2367" s="82">
        <f>_xll.qlIndexFixing($X$21,$AB2367,TRUE,_xll.ohTrigger(trigger))</f>
        <v>1.4720540950299361E-2</v>
      </c>
      <c r="AH2367" s="43" t="e">
        <f>_xll.qlIndexFixing($X$6,$AB2367,TRUE,trigger)</f>
        <v>#NUM!</v>
      </c>
      <c r="AI2367" s="45" t="e">
        <f t="shared" si="87"/>
        <v>#NUM!</v>
      </c>
    </row>
    <row r="2368" spans="27:35" x14ac:dyDescent="0.2">
      <c r="AA2368" s="114" t="s">
        <v>87</v>
      </c>
      <c r="AB2368" s="40">
        <f>_xll.qlInterestRateIndexFixingDate($X$21,AC2368)</f>
        <v>55999</v>
      </c>
      <c r="AC2368" s="40">
        <f>_xll.qlCalendarAdvance(calendar,$AC2367,AA2368,,,trigger)</f>
        <v>56003</v>
      </c>
      <c r="AD2368" s="40">
        <f>_xll.qlInterestRateIndexMaturity($X$21,AC2368,)</f>
        <v>56186</v>
      </c>
      <c r="AE2368" s="43" t="e">
        <f>_xll.qlTenorBasisValue(TenorBasis6M,AC2368,_xll.ohTrigger(trigger,$X$36))</f>
        <v>#NUM!</v>
      </c>
      <c r="AF2368" s="82">
        <f t="shared" si="86"/>
        <v>1.4712312285414145E-2</v>
      </c>
      <c r="AG2368" s="82">
        <f>_xll.qlIndexFixing($X$21,$AB2368,TRUE,_xll.ohTrigger(trigger))</f>
        <v>1.4712312285414145E-2</v>
      </c>
      <c r="AH2368" s="43" t="e">
        <f>_xll.qlIndexFixing($X$6,$AB2368,TRUE,trigger)</f>
        <v>#NUM!</v>
      </c>
      <c r="AI2368" s="45" t="e">
        <f t="shared" si="87"/>
        <v>#NUM!</v>
      </c>
    </row>
    <row r="2369" spans="27:35" x14ac:dyDescent="0.2">
      <c r="AA2369" s="114" t="s">
        <v>87</v>
      </c>
      <c r="AB2369" s="40">
        <f>_xll.qlInterestRateIndexFixingDate($X$21,AC2369)</f>
        <v>56006</v>
      </c>
      <c r="AC2369" s="40">
        <f>_xll.qlCalendarAdvance(calendar,$AC2368,AA2369,,,trigger)</f>
        <v>56010</v>
      </c>
      <c r="AD2369" s="40">
        <f>_xll.qlInterestRateIndexMaturity($X$21,AC2369,)</f>
        <v>56194</v>
      </c>
      <c r="AE2369" s="43" t="e">
        <f>_xll.qlTenorBasisValue(TenorBasis6M,AC2369,_xll.ohTrigger(trigger,$X$36))</f>
        <v>#NUM!</v>
      </c>
      <c r="AF2369" s="82">
        <f t="shared" si="86"/>
        <v>1.4703736600077908E-2</v>
      </c>
      <c r="AG2369" s="82">
        <f>_xll.qlIndexFixing($X$21,$AB2369,TRUE,_xll.ohTrigger(trigger))</f>
        <v>1.4703736600077908E-2</v>
      </c>
      <c r="AH2369" s="43" t="e">
        <f>_xll.qlIndexFixing($X$6,$AB2369,TRUE,trigger)</f>
        <v>#NUM!</v>
      </c>
      <c r="AI2369" s="45" t="e">
        <f t="shared" si="87"/>
        <v>#NUM!</v>
      </c>
    </row>
    <row r="2370" spans="27:35" x14ac:dyDescent="0.2">
      <c r="AA2370" s="114" t="s">
        <v>87</v>
      </c>
      <c r="AB2370" s="40">
        <f>_xll.qlInterestRateIndexFixingDate($X$21,AC2370)</f>
        <v>56013</v>
      </c>
      <c r="AC2370" s="40">
        <f>_xll.qlCalendarAdvance(calendar,$AC2369,AA2370,,,trigger)</f>
        <v>56017</v>
      </c>
      <c r="AD2370" s="40">
        <f>_xll.qlInterestRateIndexMaturity($X$21,AC2370,)</f>
        <v>56201</v>
      </c>
      <c r="AE2370" s="43" t="e">
        <f>_xll.qlTenorBasisValue(TenorBasis6M,AC2370,_xll.ohTrigger(trigger,$X$36))</f>
        <v>#NUM!</v>
      </c>
      <c r="AF2370" s="82">
        <f t="shared" si="86"/>
        <v>1.469542197021894E-2</v>
      </c>
      <c r="AG2370" s="82">
        <f>_xll.qlIndexFixing($X$21,$AB2370,TRUE,_xll.ohTrigger(trigger))</f>
        <v>1.469542197021894E-2</v>
      </c>
      <c r="AH2370" s="43" t="e">
        <f>_xll.qlIndexFixing($X$6,$AB2370,TRUE,trigger)</f>
        <v>#NUM!</v>
      </c>
      <c r="AI2370" s="45" t="e">
        <f t="shared" si="87"/>
        <v>#NUM!</v>
      </c>
    </row>
    <row r="2371" spans="27:35" x14ac:dyDescent="0.2">
      <c r="AA2371" s="114" t="s">
        <v>87</v>
      </c>
      <c r="AB2371" s="40">
        <f>_xll.qlInterestRateIndexFixingDate($X$21,AC2371)</f>
        <v>56020</v>
      </c>
      <c r="AC2371" s="40">
        <f>_xll.qlCalendarAdvance(calendar,$AC2370,AA2371,,,trigger)</f>
        <v>56024</v>
      </c>
      <c r="AD2371" s="40">
        <f>_xll.qlInterestRateIndexMaturity($X$21,AC2371,)</f>
        <v>56208</v>
      </c>
      <c r="AE2371" s="43" t="e">
        <f>_xll.qlTenorBasisValue(TenorBasis6M,AC2371,_xll.ohTrigger(trigger,$X$36))</f>
        <v>#NUM!</v>
      </c>
      <c r="AF2371" s="82">
        <f t="shared" si="86"/>
        <v>1.4687066002592852E-2</v>
      </c>
      <c r="AG2371" s="82">
        <f>_xll.qlIndexFixing($X$21,$AB2371,TRUE,_xll.ohTrigger(trigger))</f>
        <v>1.4687066002592852E-2</v>
      </c>
      <c r="AH2371" s="43" t="e">
        <f>_xll.qlIndexFixing($X$6,$AB2371,TRUE,trigger)</f>
        <v>#NUM!</v>
      </c>
      <c r="AI2371" s="45" t="e">
        <f t="shared" si="87"/>
        <v>#NUM!</v>
      </c>
    </row>
    <row r="2372" spans="27:35" x14ac:dyDescent="0.2">
      <c r="AA2372" s="114" t="s">
        <v>87</v>
      </c>
      <c r="AB2372" s="40">
        <f>_xll.qlInterestRateIndexFixingDate($X$21,AC2372)</f>
        <v>56027</v>
      </c>
      <c r="AC2372" s="40">
        <f>_xll.qlCalendarAdvance(calendar,$AC2371,AA2372,,,trigger)</f>
        <v>56031</v>
      </c>
      <c r="AD2372" s="40">
        <f>_xll.qlInterestRateIndexMaturity($X$21,AC2372,)</f>
        <v>56215</v>
      </c>
      <c r="AE2372" s="43" t="e">
        <f>_xll.qlTenorBasisValue(TenorBasis6M,AC2372,_xll.ohTrigger(trigger,$X$36))</f>
        <v>#NUM!</v>
      </c>
      <c r="AF2372" s="82">
        <f t="shared" ref="AF2372:AF2435" si="88">AG2372</f>
        <v>1.467866869772661E-2</v>
      </c>
      <c r="AG2372" s="82">
        <f>_xll.qlIndexFixing($X$21,$AB2372,TRUE,_xll.ohTrigger(trigger))</f>
        <v>1.467866869772661E-2</v>
      </c>
      <c r="AH2372" s="43" t="e">
        <f>_xll.qlIndexFixing($X$6,$AB2372,TRUE,trigger)</f>
        <v>#NUM!</v>
      </c>
      <c r="AI2372" s="45" t="e">
        <f t="shared" si="87"/>
        <v>#NUM!</v>
      </c>
    </row>
    <row r="2373" spans="27:35" x14ac:dyDescent="0.2">
      <c r="AA2373" s="114" t="s">
        <v>87</v>
      </c>
      <c r="AB2373" s="40">
        <f>_xll.qlInterestRateIndexFixingDate($X$21,AC2373)</f>
        <v>56034</v>
      </c>
      <c r="AC2373" s="40">
        <f>_xll.qlCalendarAdvance(calendar,$AC2372,AA2373,,,trigger)</f>
        <v>56038</v>
      </c>
      <c r="AD2373" s="40">
        <f>_xll.qlInterestRateIndexMaturity($X$21,AC2373,)</f>
        <v>56221</v>
      </c>
      <c r="AE2373" s="43" t="e">
        <f>_xll.qlTenorBasisValue(TenorBasis6M,AC2373,_xll.ohTrigger(trigger,$X$36))</f>
        <v>#NUM!</v>
      </c>
      <c r="AF2373" s="82">
        <f t="shared" si="88"/>
        <v>1.4670548911086365E-2</v>
      </c>
      <c r="AG2373" s="82">
        <f>_xll.qlIndexFixing($X$21,$AB2373,TRUE,_xll.ohTrigger(trigger))</f>
        <v>1.4670548911086365E-2</v>
      </c>
      <c r="AH2373" s="43" t="e">
        <f>_xll.qlIndexFixing($X$6,$AB2373,TRUE,trigger)</f>
        <v>#NUM!</v>
      </c>
      <c r="AI2373" s="45" t="e">
        <f t="shared" si="87"/>
        <v>#NUM!</v>
      </c>
    </row>
    <row r="2374" spans="27:35" x14ac:dyDescent="0.2">
      <c r="AA2374" s="114" t="s">
        <v>87</v>
      </c>
      <c r="AB2374" s="40">
        <f>_xll.qlInterestRateIndexFixingDate($X$21,AC2374)</f>
        <v>56041</v>
      </c>
      <c r="AC2374" s="40">
        <f>_xll.qlCalendarAdvance(calendar,$AC2373,AA2374,,,trigger)</f>
        <v>56045</v>
      </c>
      <c r="AD2374" s="40">
        <f>_xll.qlInterestRateIndexMaturity($X$21,AC2374,)</f>
        <v>56228</v>
      </c>
      <c r="AE2374" s="43" t="e">
        <f>_xll.qlTenorBasisValue(TenorBasis6M,AC2374,_xll.ohTrigger(trigger,$X$36))</f>
        <v>#NUM!</v>
      </c>
      <c r="AF2374" s="82">
        <f t="shared" si="88"/>
        <v>1.466207222990119E-2</v>
      </c>
      <c r="AG2374" s="82">
        <f>_xll.qlIndexFixing($X$21,$AB2374,TRUE,_xll.ohTrigger(trigger))</f>
        <v>1.466207222990119E-2</v>
      </c>
      <c r="AH2374" s="43" t="e">
        <f>_xll.qlIndexFixing($X$6,$AB2374,TRUE,trigger)</f>
        <v>#NUM!</v>
      </c>
      <c r="AI2374" s="45" t="e">
        <f t="shared" si="87"/>
        <v>#NUM!</v>
      </c>
    </row>
    <row r="2375" spans="27:35" x14ac:dyDescent="0.2">
      <c r="AA2375" s="114" t="s">
        <v>87</v>
      </c>
      <c r="AB2375" s="40">
        <f>_xll.qlInterestRateIndexFixingDate($X$21,AC2375)</f>
        <v>56048</v>
      </c>
      <c r="AC2375" s="40">
        <f>_xll.qlCalendarAdvance(calendar,$AC2374,AA2375,,,trigger)</f>
        <v>56052</v>
      </c>
      <c r="AD2375" s="40">
        <f>_xll.qlInterestRateIndexMaturity($X$21,AC2375,)</f>
        <v>56235</v>
      </c>
      <c r="AE2375" s="43" t="e">
        <f>_xll.qlTenorBasisValue(TenorBasis6M,AC2375,_xll.ohTrigger(trigger,$X$36))</f>
        <v>#NUM!</v>
      </c>
      <c r="AF2375" s="82">
        <f t="shared" si="88"/>
        <v>1.4653554214509141E-2</v>
      </c>
      <c r="AG2375" s="82">
        <f>_xll.qlIndexFixing($X$21,$AB2375,TRUE,_xll.ohTrigger(trigger))</f>
        <v>1.4653554214509141E-2</v>
      </c>
      <c r="AH2375" s="43" t="e">
        <f>_xll.qlIndexFixing($X$6,$AB2375,TRUE,trigger)</f>
        <v>#NUM!</v>
      </c>
      <c r="AI2375" s="45" t="e">
        <f t="shared" si="87"/>
        <v>#NUM!</v>
      </c>
    </row>
    <row r="2376" spans="27:35" x14ac:dyDescent="0.2">
      <c r="AA2376" s="114" t="s">
        <v>87</v>
      </c>
      <c r="AB2376" s="40">
        <f>_xll.qlInterestRateIndexFixingDate($X$21,AC2376)</f>
        <v>56055</v>
      </c>
      <c r="AC2376" s="40">
        <f>_xll.qlCalendarAdvance(calendar,$AC2375,AA2376,,,trigger)</f>
        <v>56059</v>
      </c>
      <c r="AD2376" s="40">
        <f>_xll.qlInterestRateIndexMaturity($X$21,AC2376,)</f>
        <v>56242</v>
      </c>
      <c r="AE2376" s="43" t="e">
        <f>_xll.qlTenorBasisValue(TenorBasis6M,AC2376,_xll.ohTrigger(trigger,$X$36))</f>
        <v>#NUM!</v>
      </c>
      <c r="AF2376" s="82">
        <f t="shared" si="88"/>
        <v>1.4644994865442683E-2</v>
      </c>
      <c r="AG2376" s="82">
        <f>_xll.qlIndexFixing($X$21,$AB2376,TRUE,_xll.ohTrigger(trigger))</f>
        <v>1.4644994865442683E-2</v>
      </c>
      <c r="AH2376" s="43" t="e">
        <f>_xll.qlIndexFixing($X$6,$AB2376,TRUE,trigger)</f>
        <v>#NUM!</v>
      </c>
      <c r="AI2376" s="45" t="e">
        <f t="shared" si="87"/>
        <v>#NUM!</v>
      </c>
    </row>
    <row r="2377" spans="27:35" x14ac:dyDescent="0.2">
      <c r="AA2377" s="114" t="s">
        <v>87</v>
      </c>
      <c r="AB2377" s="40">
        <f>_xll.qlInterestRateIndexFixingDate($X$21,AC2377)</f>
        <v>56062</v>
      </c>
      <c r="AC2377" s="40">
        <f>_xll.qlCalendarAdvance(calendar,$AC2376,AA2377,,,trigger)</f>
        <v>56066</v>
      </c>
      <c r="AD2377" s="40">
        <f>_xll.qlInterestRateIndexMaturity($X$21,AC2377,)</f>
        <v>56251</v>
      </c>
      <c r="AE2377" s="43" t="e">
        <f>_xll.qlTenorBasisValue(TenorBasis6M,AC2377,_xll.ohTrigger(trigger,$X$36))</f>
        <v>#NUM!</v>
      </c>
      <c r="AF2377" s="82">
        <f t="shared" si="88"/>
        <v>1.4635729759332972E-2</v>
      </c>
      <c r="AG2377" s="82">
        <f>_xll.qlIndexFixing($X$21,$AB2377,TRUE,_xll.ohTrigger(trigger))</f>
        <v>1.4635729759332972E-2</v>
      </c>
      <c r="AH2377" s="43" t="e">
        <f>_xll.qlIndexFixing($X$6,$AB2377,TRUE,trigger)</f>
        <v>#NUM!</v>
      </c>
      <c r="AI2377" s="45" t="e">
        <f t="shared" si="87"/>
        <v>#NUM!</v>
      </c>
    </row>
    <row r="2378" spans="27:35" x14ac:dyDescent="0.2">
      <c r="AA2378" s="114" t="s">
        <v>87</v>
      </c>
      <c r="AB2378" s="40">
        <f>_xll.qlInterestRateIndexFixingDate($X$21,AC2378)</f>
        <v>56069</v>
      </c>
      <c r="AC2378" s="40">
        <f>_xll.qlCalendarAdvance(calendar,$AC2377,AA2378,,,trigger)</f>
        <v>56073</v>
      </c>
      <c r="AD2378" s="40">
        <f>_xll.qlInterestRateIndexMaturity($X$21,AC2378,)</f>
        <v>56257</v>
      </c>
      <c r="AE2378" s="43" t="e">
        <f>_xll.qlTenorBasisValue(TenorBasis6M,AC2378,_xll.ohTrigger(trigger,$X$36))</f>
        <v>#NUM!</v>
      </c>
      <c r="AF2378" s="82">
        <f t="shared" si="88"/>
        <v>1.4627416816253016E-2</v>
      </c>
      <c r="AG2378" s="82">
        <f>_xll.qlIndexFixing($X$21,$AB2378,TRUE,_xll.ohTrigger(trigger))</f>
        <v>1.4627416816253016E-2</v>
      </c>
      <c r="AH2378" s="43" t="e">
        <f>_xll.qlIndexFixing($X$6,$AB2378,TRUE,trigger)</f>
        <v>#NUM!</v>
      </c>
      <c r="AI2378" s="45" t="e">
        <f t="shared" si="87"/>
        <v>#NUM!</v>
      </c>
    </row>
    <row r="2379" spans="27:35" x14ac:dyDescent="0.2">
      <c r="AA2379" s="114" t="s">
        <v>87</v>
      </c>
      <c r="AB2379" s="40">
        <f>_xll.qlInterestRateIndexFixingDate($X$21,AC2379)</f>
        <v>56076</v>
      </c>
      <c r="AC2379" s="40">
        <f>_xll.qlCalendarAdvance(calendar,$AC2378,AA2379,,,trigger)</f>
        <v>56080</v>
      </c>
      <c r="AD2379" s="40">
        <f>_xll.qlInterestRateIndexMaturity($X$21,AC2379,)</f>
        <v>56264</v>
      </c>
      <c r="AE2379" s="43" t="e">
        <f>_xll.qlTenorBasisValue(TenorBasis6M,AC2379,_xll.ohTrigger(trigger,$X$36))</f>
        <v>#NUM!</v>
      </c>
      <c r="AF2379" s="82">
        <f t="shared" si="88"/>
        <v>1.4618730165646797E-2</v>
      </c>
      <c r="AG2379" s="82">
        <f>_xll.qlIndexFixing($X$21,$AB2379,TRUE,_xll.ohTrigger(trigger))</f>
        <v>1.4618730165646797E-2</v>
      </c>
      <c r="AH2379" s="43" t="e">
        <f>_xll.qlIndexFixing($X$6,$AB2379,TRUE,trigger)</f>
        <v>#NUM!</v>
      </c>
      <c r="AI2379" s="45" t="e">
        <f t="shared" si="87"/>
        <v>#NUM!</v>
      </c>
    </row>
    <row r="2380" spans="27:35" x14ac:dyDescent="0.2">
      <c r="AA2380" s="114" t="s">
        <v>87</v>
      </c>
      <c r="AB2380" s="40">
        <f>_xll.qlInterestRateIndexFixingDate($X$21,AC2380)</f>
        <v>56083</v>
      </c>
      <c r="AC2380" s="40">
        <f>_xll.qlCalendarAdvance(calendar,$AC2379,AA2380,,,trigger)</f>
        <v>56087</v>
      </c>
      <c r="AD2380" s="40">
        <f>_xll.qlInterestRateIndexMaturity($X$21,AC2380,)</f>
        <v>56271</v>
      </c>
      <c r="AE2380" s="43" t="e">
        <f>_xll.qlTenorBasisValue(TenorBasis6M,AC2380,_xll.ohTrigger(trigger,$X$36))</f>
        <v>#NUM!</v>
      </c>
      <c r="AF2380" s="82">
        <f t="shared" si="88"/>
        <v>1.4610002182102204E-2</v>
      </c>
      <c r="AG2380" s="82">
        <f>_xll.qlIndexFixing($X$21,$AB2380,TRUE,_xll.ohTrigger(trigger))</f>
        <v>1.4610002182102204E-2</v>
      </c>
      <c r="AH2380" s="43" t="e">
        <f>_xll.qlIndexFixing($X$6,$AB2380,TRUE,trigger)</f>
        <v>#NUM!</v>
      </c>
      <c r="AI2380" s="45" t="e">
        <f t="shared" si="87"/>
        <v>#NUM!</v>
      </c>
    </row>
    <row r="2381" spans="27:35" x14ac:dyDescent="0.2">
      <c r="AA2381" s="114" t="s">
        <v>87</v>
      </c>
      <c r="AB2381" s="40">
        <f>_xll.qlInterestRateIndexFixingDate($X$21,AC2381)</f>
        <v>56090</v>
      </c>
      <c r="AC2381" s="40">
        <f>_xll.qlCalendarAdvance(calendar,$AC2380,AA2381,,,trigger)</f>
        <v>56094</v>
      </c>
      <c r="AD2381" s="40">
        <f>_xll.qlInterestRateIndexMaturity($X$21,AC2381,)</f>
        <v>56278</v>
      </c>
      <c r="AE2381" s="43" t="e">
        <f>_xll.qlTenorBasisValue(TenorBasis6M,AC2381,_xll.ohTrigger(trigger,$X$36))</f>
        <v>#NUM!</v>
      </c>
      <c r="AF2381" s="82">
        <f t="shared" si="88"/>
        <v>1.4601232866167055E-2</v>
      </c>
      <c r="AG2381" s="82">
        <f>_xll.qlIndexFixing($X$21,$AB2381,TRUE,_xll.ohTrigger(trigger))</f>
        <v>1.4601232866167055E-2</v>
      </c>
      <c r="AH2381" s="43" t="e">
        <f>_xll.qlIndexFixing($X$6,$AB2381,TRUE,trigger)</f>
        <v>#NUM!</v>
      </c>
      <c r="AI2381" s="45" t="e">
        <f t="shared" si="87"/>
        <v>#NUM!</v>
      </c>
    </row>
    <row r="2382" spans="27:35" x14ac:dyDescent="0.2">
      <c r="AA2382" s="114" t="s">
        <v>87</v>
      </c>
      <c r="AB2382" s="40">
        <f>_xll.qlInterestRateIndexFixingDate($X$21,AC2382)</f>
        <v>56097</v>
      </c>
      <c r="AC2382" s="40">
        <f>_xll.qlCalendarAdvance(calendar,$AC2381,AA2382,,,trigger)</f>
        <v>56101</v>
      </c>
      <c r="AD2382" s="40">
        <f>_xll.qlInterestRateIndexMaturity($X$21,AC2382,)</f>
        <v>56285</v>
      </c>
      <c r="AE2382" s="43" t="e">
        <f>_xll.qlTenorBasisValue(TenorBasis6M,AC2382,_xll.ohTrigger(trigger,$X$36))</f>
        <v>#NUM!</v>
      </c>
      <c r="AF2382" s="82">
        <f t="shared" si="88"/>
        <v>1.4592422218393955E-2</v>
      </c>
      <c r="AG2382" s="82">
        <f>_xll.qlIndexFixing($X$21,$AB2382,TRUE,_xll.ohTrigger(trigger))</f>
        <v>1.4592422218393955E-2</v>
      </c>
      <c r="AH2382" s="43" t="e">
        <f>_xll.qlIndexFixing($X$6,$AB2382,TRUE,trigger)</f>
        <v>#NUM!</v>
      </c>
      <c r="AI2382" s="45" t="e">
        <f t="shared" si="87"/>
        <v>#NUM!</v>
      </c>
    </row>
    <row r="2383" spans="27:35" x14ac:dyDescent="0.2">
      <c r="AA2383" s="114" t="s">
        <v>87</v>
      </c>
      <c r="AB2383" s="40">
        <f>_xll.qlInterestRateIndexFixingDate($X$21,AC2383)</f>
        <v>56104</v>
      </c>
      <c r="AC2383" s="40">
        <f>_xll.qlCalendarAdvance(calendar,$AC2382,AA2383,,,trigger)</f>
        <v>56108</v>
      </c>
      <c r="AD2383" s="40">
        <f>_xll.qlInterestRateIndexMaturity($X$21,AC2383,)</f>
        <v>56292</v>
      </c>
      <c r="AE2383" s="43" t="e">
        <f>_xll.qlTenorBasisValue(TenorBasis6M,AC2383,_xll.ohTrigger(trigger,$X$36))</f>
        <v>#NUM!</v>
      </c>
      <c r="AF2383" s="82">
        <f t="shared" si="88"/>
        <v>1.4583570239338544E-2</v>
      </c>
      <c r="AG2383" s="82">
        <f>_xll.qlIndexFixing($X$21,$AB2383,TRUE,_xll.ohTrigger(trigger))</f>
        <v>1.4583570239338544E-2</v>
      </c>
      <c r="AH2383" s="43" t="e">
        <f>_xll.qlIndexFixing($X$6,$AB2383,TRUE,trigger)</f>
        <v>#NUM!</v>
      </c>
      <c r="AI2383" s="45" t="e">
        <f t="shared" si="87"/>
        <v>#NUM!</v>
      </c>
    </row>
    <row r="2384" spans="27:35" x14ac:dyDescent="0.2">
      <c r="AA2384" s="114" t="s">
        <v>87</v>
      </c>
      <c r="AB2384" s="40">
        <f>_xll.qlInterestRateIndexFixingDate($X$21,AC2384)</f>
        <v>56111</v>
      </c>
      <c r="AC2384" s="40">
        <f>_xll.qlCalendarAdvance(calendar,$AC2383,AA2384,,,trigger)</f>
        <v>56115</v>
      </c>
      <c r="AD2384" s="40">
        <f>_xll.qlInterestRateIndexMaturity($X$21,AC2384,)</f>
        <v>56299</v>
      </c>
      <c r="AE2384" s="43" t="e">
        <f>_xll.qlTenorBasisValue(TenorBasis6M,AC2384,_xll.ohTrigger(trigger,$X$36))</f>
        <v>#NUM!</v>
      </c>
      <c r="AF2384" s="82">
        <f t="shared" si="88"/>
        <v>1.4574676929555599E-2</v>
      </c>
      <c r="AG2384" s="82">
        <f>_xll.qlIndexFixing($X$21,$AB2384,TRUE,_xll.ohTrigger(trigger))</f>
        <v>1.4574676929555599E-2</v>
      </c>
      <c r="AH2384" s="43" t="e">
        <f>_xll.qlIndexFixing($X$6,$AB2384,TRUE,trigger)</f>
        <v>#NUM!</v>
      </c>
      <c r="AI2384" s="45" t="e">
        <f t="shared" si="87"/>
        <v>#NUM!</v>
      </c>
    </row>
    <row r="2385" spans="27:35" x14ac:dyDescent="0.2">
      <c r="AA2385" s="114" t="s">
        <v>87</v>
      </c>
      <c r="AB2385" s="40">
        <f>_xll.qlInterestRateIndexFixingDate($X$21,AC2385)</f>
        <v>56118</v>
      </c>
      <c r="AC2385" s="40">
        <f>_xll.qlCalendarAdvance(calendar,$AC2384,AA2385,,,trigger)</f>
        <v>56122</v>
      </c>
      <c r="AD2385" s="40">
        <f>_xll.qlInterestRateIndexMaturity($X$21,AC2385,)</f>
        <v>56306</v>
      </c>
      <c r="AE2385" s="43" t="e">
        <f>_xll.qlTenorBasisValue(TenorBasis6M,AC2385,_xll.ohTrigger(trigger,$X$36))</f>
        <v>#NUM!</v>
      </c>
      <c r="AF2385" s="82">
        <f t="shared" si="88"/>
        <v>1.4565742289607277E-2</v>
      </c>
      <c r="AG2385" s="82">
        <f>_xll.qlIndexFixing($X$21,$AB2385,TRUE,_xll.ohTrigger(trigger))</f>
        <v>1.4565742289607277E-2</v>
      </c>
      <c r="AH2385" s="43" t="e">
        <f>_xll.qlIndexFixing($X$6,$AB2385,TRUE,trigger)</f>
        <v>#NUM!</v>
      </c>
      <c r="AI2385" s="45" t="e">
        <f t="shared" si="87"/>
        <v>#NUM!</v>
      </c>
    </row>
    <row r="2386" spans="27:35" x14ac:dyDescent="0.2">
      <c r="AA2386" s="114" t="s">
        <v>87</v>
      </c>
      <c r="AB2386" s="40">
        <f>_xll.qlInterestRateIndexFixingDate($X$21,AC2386)</f>
        <v>56125</v>
      </c>
      <c r="AC2386" s="40">
        <f>_xll.qlCalendarAdvance(calendar,$AC2385,AA2386,,,trigger)</f>
        <v>56129</v>
      </c>
      <c r="AD2386" s="40">
        <f>_xll.qlInterestRateIndexMaturity($X$21,AC2386,)</f>
        <v>56310</v>
      </c>
      <c r="AE2386" s="43" t="e">
        <f>_xll.qlTenorBasisValue(TenorBasis6M,AC2386,_xll.ohTrigger(trigger,$X$36))</f>
        <v>#NUM!</v>
      </c>
      <c r="AF2386" s="82">
        <f t="shared" si="88"/>
        <v>1.4557850807183173E-2</v>
      </c>
      <c r="AG2386" s="82">
        <f>_xll.qlIndexFixing($X$21,$AB2386,TRUE,_xll.ohTrigger(trigger))</f>
        <v>1.4557850807183173E-2</v>
      </c>
      <c r="AH2386" s="43" t="e">
        <f>_xll.qlIndexFixing($X$6,$AB2386,TRUE,trigger)</f>
        <v>#NUM!</v>
      </c>
      <c r="AI2386" s="45" t="e">
        <f t="shared" si="87"/>
        <v>#NUM!</v>
      </c>
    </row>
    <row r="2387" spans="27:35" x14ac:dyDescent="0.2">
      <c r="AA2387" s="114" t="s">
        <v>87</v>
      </c>
      <c r="AB2387" s="40">
        <f>_xll.qlInterestRateIndexFixingDate($X$21,AC2387)</f>
        <v>56132</v>
      </c>
      <c r="AC2387" s="40">
        <f>_xll.qlCalendarAdvance(calendar,$AC2386,AA2387,,,trigger)</f>
        <v>56136</v>
      </c>
      <c r="AD2387" s="40">
        <f>_xll.qlInterestRateIndexMaturity($X$21,AC2387,)</f>
        <v>56317</v>
      </c>
      <c r="AE2387" s="43" t="e">
        <f>_xll.qlTenorBasisValue(TenorBasis6M,AC2387,_xll.ohTrigger(trigger,$X$36))</f>
        <v>#NUM!</v>
      </c>
      <c r="AF2387" s="82">
        <f t="shared" si="88"/>
        <v>1.4548843453071976E-2</v>
      </c>
      <c r="AG2387" s="82">
        <f>_xll.qlIndexFixing($X$21,$AB2387,TRUE,_xll.ohTrigger(trigger))</f>
        <v>1.4548843453071976E-2</v>
      </c>
      <c r="AH2387" s="43" t="e">
        <f>_xll.qlIndexFixing($X$6,$AB2387,TRUE,trigger)</f>
        <v>#NUM!</v>
      </c>
      <c r="AI2387" s="45" t="e">
        <f t="shared" si="87"/>
        <v>#NUM!</v>
      </c>
    </row>
    <row r="2388" spans="27:35" x14ac:dyDescent="0.2">
      <c r="AA2388" s="114" t="s">
        <v>87</v>
      </c>
      <c r="AB2388" s="40">
        <f>_xll.qlInterestRateIndexFixingDate($X$21,AC2388)</f>
        <v>56139</v>
      </c>
      <c r="AC2388" s="40">
        <f>_xll.qlCalendarAdvance(calendar,$AC2387,AA2388,,,trigger)</f>
        <v>56143</v>
      </c>
      <c r="AD2388" s="40">
        <f>_xll.qlInterestRateIndexMaturity($X$21,AC2388,)</f>
        <v>56324</v>
      </c>
      <c r="AE2388" s="43" t="e">
        <f>_xll.qlTenorBasisValue(TenorBasis6M,AC2388,_xll.ohTrigger(trigger,$X$36))</f>
        <v>#NUM!</v>
      </c>
      <c r="AF2388" s="82">
        <f t="shared" si="88"/>
        <v>1.4539794774685505E-2</v>
      </c>
      <c r="AG2388" s="82">
        <f>_xll.qlIndexFixing($X$21,$AB2388,TRUE,_xll.ohTrigger(trigger))</f>
        <v>1.4539794774685505E-2</v>
      </c>
      <c r="AH2388" s="43" t="e">
        <f>_xll.qlIndexFixing($X$6,$AB2388,TRUE,trigger)</f>
        <v>#NUM!</v>
      </c>
      <c r="AI2388" s="45" t="e">
        <f t="shared" si="87"/>
        <v>#NUM!</v>
      </c>
    </row>
    <row r="2389" spans="27:35" x14ac:dyDescent="0.2">
      <c r="AA2389" s="114" t="s">
        <v>87</v>
      </c>
      <c r="AB2389" s="40">
        <f>_xll.qlInterestRateIndexFixingDate($X$21,AC2389)</f>
        <v>56146</v>
      </c>
      <c r="AC2389" s="40">
        <f>_xll.qlCalendarAdvance(calendar,$AC2388,AA2389,,,trigger)</f>
        <v>56150</v>
      </c>
      <c r="AD2389" s="40">
        <f>_xll.qlInterestRateIndexMaturity($X$21,AC2389,)</f>
        <v>56331</v>
      </c>
      <c r="AE2389" s="43" t="e">
        <f>_xll.qlTenorBasisValue(TenorBasis6M,AC2389,_xll.ohTrigger(trigger,$X$36))</f>
        <v>#NUM!</v>
      </c>
      <c r="AF2389" s="82">
        <f t="shared" si="88"/>
        <v>1.4530704772582432E-2</v>
      </c>
      <c r="AG2389" s="82">
        <f>_xll.qlIndexFixing($X$21,$AB2389,TRUE,_xll.ohTrigger(trigger))</f>
        <v>1.4530704772582432E-2</v>
      </c>
      <c r="AH2389" s="43" t="e">
        <f>_xll.qlIndexFixing($X$6,$AB2389,TRUE,trigger)</f>
        <v>#NUM!</v>
      </c>
      <c r="AI2389" s="45" t="e">
        <f t="shared" si="87"/>
        <v>#NUM!</v>
      </c>
    </row>
    <row r="2390" spans="27:35" x14ac:dyDescent="0.2">
      <c r="AA2390" s="114" t="s">
        <v>87</v>
      </c>
      <c r="AB2390" s="40">
        <f>_xll.qlInterestRateIndexFixingDate($X$21,AC2390)</f>
        <v>56153</v>
      </c>
      <c r="AC2390" s="40">
        <f>_xll.qlCalendarAdvance(calendar,$AC2389,AA2390,,,trigger)</f>
        <v>56157</v>
      </c>
      <c r="AD2390" s="40">
        <f>_xll.qlInterestRateIndexMaturity($X$21,AC2390,)</f>
        <v>56339</v>
      </c>
      <c r="AE2390" s="43" t="e">
        <f>_xll.qlTenorBasisValue(TenorBasis6M,AC2390,_xll.ohTrigger(trigger,$X$36))</f>
        <v>#NUM!</v>
      </c>
      <c r="AF2390" s="82">
        <f t="shared" si="88"/>
        <v>1.4521199010883099E-2</v>
      </c>
      <c r="AG2390" s="82">
        <f>_xll.qlIndexFixing($X$21,$AB2390,TRUE,_xll.ohTrigger(trigger))</f>
        <v>1.4521199010883099E-2</v>
      </c>
      <c r="AH2390" s="43" t="e">
        <f>_xll.qlIndexFixing($X$6,$AB2390,TRUE,trigger)</f>
        <v>#NUM!</v>
      </c>
      <c r="AI2390" s="45" t="e">
        <f t="shared" si="87"/>
        <v>#NUM!</v>
      </c>
    </row>
    <row r="2391" spans="27:35" x14ac:dyDescent="0.2">
      <c r="AA2391" s="114" t="s">
        <v>87</v>
      </c>
      <c r="AB2391" s="40">
        <f>_xll.qlInterestRateIndexFixingDate($X$21,AC2391)</f>
        <v>56160</v>
      </c>
      <c r="AC2391" s="40">
        <f>_xll.qlCalendarAdvance(calendar,$AC2390,AA2391,,,trigger)</f>
        <v>56164</v>
      </c>
      <c r="AD2391" s="40">
        <f>_xll.qlInterestRateIndexMaturity($X$21,AC2391,)</f>
        <v>56346</v>
      </c>
      <c r="AE2391" s="43" t="e">
        <f>_xll.qlTenorBasisValue(TenorBasis6M,AC2391,_xll.ohTrigger(trigger,$X$36))</f>
        <v>#NUM!</v>
      </c>
      <c r="AF2391" s="82">
        <f t="shared" si="88"/>
        <v>1.4512023042854174E-2</v>
      </c>
      <c r="AG2391" s="82">
        <f>_xll.qlIndexFixing($X$21,$AB2391,TRUE,_xll.ohTrigger(trigger))</f>
        <v>1.4512023042854174E-2</v>
      </c>
      <c r="AH2391" s="43" t="e">
        <f>_xll.qlIndexFixing($X$6,$AB2391,TRUE,trigger)</f>
        <v>#NUM!</v>
      </c>
      <c r="AI2391" s="45" t="e">
        <f t="shared" si="87"/>
        <v>#NUM!</v>
      </c>
    </row>
    <row r="2392" spans="27:35" x14ac:dyDescent="0.2">
      <c r="AA2392" s="114" t="s">
        <v>87</v>
      </c>
      <c r="AB2392" s="40">
        <f>_xll.qlInterestRateIndexFixingDate($X$21,AC2392)</f>
        <v>56167</v>
      </c>
      <c r="AC2392" s="40">
        <f>_xll.qlCalendarAdvance(calendar,$AC2391,AA2392,,,trigger)</f>
        <v>56171</v>
      </c>
      <c r="AD2392" s="40">
        <f>_xll.qlInterestRateIndexMaturity($X$21,AC2392,)</f>
        <v>56353</v>
      </c>
      <c r="AE2392" s="43" t="e">
        <f>_xll.qlTenorBasisValue(TenorBasis6M,AC2392,_xll.ohTrigger(trigger,$X$36))</f>
        <v>#NUM!</v>
      </c>
      <c r="AF2392" s="82">
        <f t="shared" si="88"/>
        <v>1.4502805751420772E-2</v>
      </c>
      <c r="AG2392" s="82">
        <f>_xll.qlIndexFixing($X$21,$AB2392,TRUE,_xll.ohTrigger(trigger))</f>
        <v>1.4502805751420772E-2</v>
      </c>
      <c r="AH2392" s="43" t="e">
        <f>_xll.qlIndexFixing($X$6,$AB2392,TRUE,trigger)</f>
        <v>#NUM!</v>
      </c>
      <c r="AI2392" s="45" t="e">
        <f t="shared" si="87"/>
        <v>#NUM!</v>
      </c>
    </row>
    <row r="2393" spans="27:35" x14ac:dyDescent="0.2">
      <c r="AA2393" s="114" t="s">
        <v>87</v>
      </c>
      <c r="AB2393" s="40">
        <f>_xll.qlInterestRateIndexFixingDate($X$21,AC2393)</f>
        <v>56174</v>
      </c>
      <c r="AC2393" s="40">
        <f>_xll.qlCalendarAdvance(calendar,$AC2392,AA2393,,,trigger)</f>
        <v>56178</v>
      </c>
      <c r="AD2393" s="40">
        <f>_xll.qlInterestRateIndexMaturity($X$21,AC2393,)</f>
        <v>56360</v>
      </c>
      <c r="AE2393" s="43" t="e">
        <f>_xll.qlTenorBasisValue(TenorBasis6M,AC2393,_xll.ohTrigger(trigger,$X$36))</f>
        <v>#NUM!</v>
      </c>
      <c r="AF2393" s="82">
        <f t="shared" si="88"/>
        <v>1.4493547137154741E-2</v>
      </c>
      <c r="AG2393" s="82">
        <f>_xll.qlIndexFixing($X$21,$AB2393,TRUE,_xll.ohTrigger(trigger))</f>
        <v>1.4493547137154741E-2</v>
      </c>
      <c r="AH2393" s="43" t="e">
        <f>_xll.qlIndexFixing($X$6,$AB2393,TRUE,trigger)</f>
        <v>#NUM!</v>
      </c>
      <c r="AI2393" s="45" t="e">
        <f t="shared" si="87"/>
        <v>#NUM!</v>
      </c>
    </row>
    <row r="2394" spans="27:35" x14ac:dyDescent="0.2">
      <c r="AA2394" s="114" t="s">
        <v>87</v>
      </c>
      <c r="AB2394" s="40">
        <f>_xll.qlInterestRateIndexFixingDate($X$21,AC2394)</f>
        <v>56181</v>
      </c>
      <c r="AC2394" s="40">
        <f>_xll.qlCalendarAdvance(calendar,$AC2393,AA2394,,,trigger)</f>
        <v>56185</v>
      </c>
      <c r="AD2394" s="40">
        <f>_xll.qlInterestRateIndexMaturity($X$21,AC2394,)</f>
        <v>56367</v>
      </c>
      <c r="AE2394" s="43" t="e">
        <f>_xll.qlTenorBasisValue(TenorBasis6M,AC2394,_xll.ohTrigger(trigger,$X$36))</f>
        <v>#NUM!</v>
      </c>
      <c r="AF2394" s="82">
        <f t="shared" si="88"/>
        <v>1.448424720063496E-2</v>
      </c>
      <c r="AG2394" s="82">
        <f>_xll.qlIndexFixing($X$21,$AB2394,TRUE,_xll.ohTrigger(trigger))</f>
        <v>1.448424720063496E-2</v>
      </c>
      <c r="AH2394" s="43" t="e">
        <f>_xll.qlIndexFixing($X$6,$AB2394,TRUE,trigger)</f>
        <v>#NUM!</v>
      </c>
      <c r="AI2394" s="45" t="e">
        <f t="shared" si="87"/>
        <v>#NUM!</v>
      </c>
    </row>
    <row r="2395" spans="27:35" x14ac:dyDescent="0.2">
      <c r="AA2395" s="114" t="s">
        <v>87</v>
      </c>
      <c r="AB2395" s="40">
        <f>_xll.qlInterestRateIndexFixingDate($X$21,AC2395)</f>
        <v>56188</v>
      </c>
      <c r="AC2395" s="40">
        <f>_xll.qlCalendarAdvance(calendar,$AC2394,AA2395,,,trigger)</f>
        <v>56192</v>
      </c>
      <c r="AD2395" s="40">
        <f>_xll.qlInterestRateIndexMaturity($X$21,AC2395,)</f>
        <v>56373</v>
      </c>
      <c r="AE2395" s="43" t="e">
        <f>_xll.qlTenorBasisValue(TenorBasis6M,AC2395,_xll.ohTrigger(trigger,$X$36))</f>
        <v>#NUM!</v>
      </c>
      <c r="AF2395" s="82">
        <f t="shared" si="88"/>
        <v>1.4475296993633155E-2</v>
      </c>
      <c r="AG2395" s="82">
        <f>_xll.qlIndexFixing($X$21,$AB2395,TRUE,_xll.ohTrigger(trigger))</f>
        <v>1.4475296993633155E-2</v>
      </c>
      <c r="AH2395" s="43" t="e">
        <f>_xll.qlIndexFixing($X$6,$AB2395,TRUE,trigger)</f>
        <v>#NUM!</v>
      </c>
      <c r="AI2395" s="45" t="e">
        <f t="shared" si="87"/>
        <v>#NUM!</v>
      </c>
    </row>
    <row r="2396" spans="27:35" x14ac:dyDescent="0.2">
      <c r="AA2396" s="114" t="s">
        <v>87</v>
      </c>
      <c r="AB2396" s="40">
        <f>_xll.qlInterestRateIndexFixingDate($X$21,AC2396)</f>
        <v>56195</v>
      </c>
      <c r="AC2396" s="40">
        <f>_xll.qlCalendarAdvance(calendar,$AC2395,AA2396,,,trigger)</f>
        <v>56199</v>
      </c>
      <c r="AD2396" s="40">
        <f>_xll.qlInterestRateIndexMaturity($X$21,AC2396,)</f>
        <v>56380</v>
      </c>
      <c r="AE2396" s="43" t="e">
        <f>_xll.qlTenorBasisValue(TenorBasis6M,AC2396,_xll.ohTrigger(trigger,$X$36))</f>
        <v>#NUM!</v>
      </c>
      <c r="AF2396" s="82">
        <f t="shared" si="88"/>
        <v>1.4465917741421575E-2</v>
      </c>
      <c r="AG2396" s="82">
        <f>_xll.qlIndexFixing($X$21,$AB2396,TRUE,_xll.ohTrigger(trigger))</f>
        <v>1.4465917741421575E-2</v>
      </c>
      <c r="AH2396" s="43" t="e">
        <f>_xll.qlIndexFixing($X$6,$AB2396,TRUE,trigger)</f>
        <v>#NUM!</v>
      </c>
      <c r="AI2396" s="45" t="e">
        <f t="shared" si="87"/>
        <v>#NUM!</v>
      </c>
    </row>
    <row r="2397" spans="27:35" x14ac:dyDescent="0.2">
      <c r="AA2397" s="114" t="s">
        <v>87</v>
      </c>
      <c r="AB2397" s="40">
        <f>_xll.qlInterestRateIndexFixingDate($X$21,AC2397)</f>
        <v>56202</v>
      </c>
      <c r="AC2397" s="40">
        <f>_xll.qlCalendarAdvance(calendar,$AC2396,AA2397,,,trigger)</f>
        <v>56206</v>
      </c>
      <c r="AD2397" s="40">
        <f>_xll.qlInterestRateIndexMaturity($X$21,AC2397,)</f>
        <v>56387</v>
      </c>
      <c r="AE2397" s="43" t="e">
        <f>_xll.qlTenorBasisValue(TenorBasis6M,AC2397,_xll.ohTrigger(trigger,$X$36))</f>
        <v>#NUM!</v>
      </c>
      <c r="AF2397" s="82">
        <f t="shared" si="88"/>
        <v>1.4456497170070063E-2</v>
      </c>
      <c r="AG2397" s="82">
        <f>_xll.qlIndexFixing($X$21,$AB2397,TRUE,_xll.ohTrigger(trigger))</f>
        <v>1.4456497170070063E-2</v>
      </c>
      <c r="AH2397" s="43" t="e">
        <f>_xll.qlIndexFixing($X$6,$AB2397,TRUE,trigger)</f>
        <v>#NUM!</v>
      </c>
      <c r="AI2397" s="45" t="e">
        <f t="shared" si="87"/>
        <v>#NUM!</v>
      </c>
    </row>
    <row r="2398" spans="27:35" x14ac:dyDescent="0.2">
      <c r="AA2398" s="114" t="s">
        <v>87</v>
      </c>
      <c r="AB2398" s="40">
        <f>_xll.qlInterestRateIndexFixingDate($X$21,AC2398)</f>
        <v>56209</v>
      </c>
      <c r="AC2398" s="40">
        <f>_xll.qlCalendarAdvance(calendar,$AC2397,AA2398,,,trigger)</f>
        <v>56213</v>
      </c>
      <c r="AD2398" s="40">
        <f>_xll.qlInterestRateIndexMaturity($X$21,AC2398,)</f>
        <v>56394</v>
      </c>
      <c r="AE2398" s="43" t="e">
        <f>_xll.qlTenorBasisValue(TenorBasis6M,AC2398,_xll.ohTrigger(trigger,$X$36))</f>
        <v>#NUM!</v>
      </c>
      <c r="AF2398" s="82">
        <f t="shared" si="88"/>
        <v>1.4447035280160253E-2</v>
      </c>
      <c r="AG2398" s="82">
        <f>_xll.qlIndexFixing($X$21,$AB2398,TRUE,_xll.ohTrigger(trigger))</f>
        <v>1.4447035280160253E-2</v>
      </c>
      <c r="AH2398" s="43" t="e">
        <f>_xll.qlIndexFixing($X$6,$AB2398,TRUE,trigger)</f>
        <v>#NUM!</v>
      </c>
      <c r="AI2398" s="45" t="e">
        <f t="shared" si="87"/>
        <v>#NUM!</v>
      </c>
    </row>
    <row r="2399" spans="27:35" x14ac:dyDescent="0.2">
      <c r="AA2399" s="114" t="s">
        <v>87</v>
      </c>
      <c r="AB2399" s="40">
        <f>_xll.qlInterestRateIndexFixingDate($X$21,AC2399)</f>
        <v>56216</v>
      </c>
      <c r="AC2399" s="40">
        <f>_xll.qlCalendarAdvance(calendar,$AC2398,AA2399,,,trigger)</f>
        <v>56220</v>
      </c>
      <c r="AD2399" s="40">
        <f>_xll.qlInterestRateIndexMaturity($X$21,AC2399,)</f>
        <v>56402</v>
      </c>
      <c r="AE2399" s="43" t="e">
        <f>_xll.qlTenorBasisValue(TenorBasis6M,AC2399,_xll.ohTrigger(trigger,$X$36))</f>
        <v>#NUM!</v>
      </c>
      <c r="AF2399" s="82">
        <f t="shared" si="88"/>
        <v>1.4437127704567374E-2</v>
      </c>
      <c r="AG2399" s="82">
        <f>_xll.qlIndexFixing($X$21,$AB2399,TRUE,_xll.ohTrigger(trigger))</f>
        <v>1.4437127704567374E-2</v>
      </c>
      <c r="AH2399" s="43" t="e">
        <f>_xll.qlIndexFixing($X$6,$AB2399,TRUE,trigger)</f>
        <v>#NUM!</v>
      </c>
      <c r="AI2399" s="45" t="e">
        <f t="shared" si="87"/>
        <v>#NUM!</v>
      </c>
    </row>
    <row r="2400" spans="27:35" x14ac:dyDescent="0.2">
      <c r="AA2400" s="114" t="s">
        <v>87</v>
      </c>
      <c r="AB2400" s="40">
        <f>_xll.qlInterestRateIndexFixingDate($X$21,AC2400)</f>
        <v>56223</v>
      </c>
      <c r="AC2400" s="40">
        <f>_xll.qlCalendarAdvance(calendar,$AC2399,AA2400,,,trigger)</f>
        <v>56227</v>
      </c>
      <c r="AD2400" s="40">
        <f>_xll.qlInterestRateIndexMaturity($X$21,AC2400,)</f>
        <v>56409</v>
      </c>
      <c r="AE2400" s="43" t="e">
        <f>_xll.qlTenorBasisValue(TenorBasis6M,AC2400,_xll.ohTrigger(trigger,$X$36))</f>
        <v>#NUM!</v>
      </c>
      <c r="AF2400" s="82">
        <f t="shared" si="88"/>
        <v>1.4427579846767166E-2</v>
      </c>
      <c r="AG2400" s="82">
        <f>_xll.qlIndexFixing($X$21,$AB2400,TRUE,_xll.ohTrigger(trigger))</f>
        <v>1.4427579846767166E-2</v>
      </c>
      <c r="AH2400" s="43" t="e">
        <f>_xll.qlIndexFixing($X$6,$AB2400,TRUE,trigger)</f>
        <v>#NUM!</v>
      </c>
      <c r="AI2400" s="45" t="e">
        <f t="shared" si="87"/>
        <v>#NUM!</v>
      </c>
    </row>
    <row r="2401" spans="27:35" x14ac:dyDescent="0.2">
      <c r="AA2401" s="114" t="s">
        <v>87</v>
      </c>
      <c r="AB2401" s="40">
        <f>_xll.qlInterestRateIndexFixingDate($X$21,AC2401)</f>
        <v>56230</v>
      </c>
      <c r="AC2401" s="40">
        <f>_xll.qlCalendarAdvance(calendar,$AC2400,AA2401,,,trigger)</f>
        <v>56234</v>
      </c>
      <c r="AD2401" s="40">
        <f>_xll.qlInterestRateIndexMaturity($X$21,AC2401,)</f>
        <v>56416</v>
      </c>
      <c r="AE2401" s="43" t="e">
        <f>_xll.qlTenorBasisValue(TenorBasis6M,AC2401,_xll.ohTrigger(trigger,$X$36))</f>
        <v>#NUM!</v>
      </c>
      <c r="AF2401" s="82">
        <f t="shared" si="88"/>
        <v>1.4417990670819371E-2</v>
      </c>
      <c r="AG2401" s="82">
        <f>_xll.qlIndexFixing($X$21,$AB2401,TRUE,_xll.ohTrigger(trigger))</f>
        <v>1.4417990670819371E-2</v>
      </c>
      <c r="AH2401" s="43" t="e">
        <f>_xll.qlIndexFixing($X$6,$AB2401,TRUE,trigger)</f>
        <v>#NUM!</v>
      </c>
      <c r="AI2401" s="45" t="e">
        <f t="shared" si="87"/>
        <v>#NUM!</v>
      </c>
    </row>
    <row r="2402" spans="27:35" x14ac:dyDescent="0.2">
      <c r="AA2402" s="114" t="s">
        <v>87</v>
      </c>
      <c r="AB2402" s="40">
        <f>_xll.qlInterestRateIndexFixingDate($X$21,AC2402)</f>
        <v>56237</v>
      </c>
      <c r="AC2402" s="40">
        <f>_xll.qlCalendarAdvance(calendar,$AC2401,AA2402,,,trigger)</f>
        <v>56241</v>
      </c>
      <c r="AD2402" s="40">
        <f>_xll.qlInterestRateIndexMaturity($X$21,AC2402,)</f>
        <v>56423</v>
      </c>
      <c r="AE2402" s="43" t="e">
        <f>_xll.qlTenorBasisValue(TenorBasis6M,AC2402,_xll.ohTrigger(trigger,$X$36))</f>
        <v>#NUM!</v>
      </c>
      <c r="AF2402" s="82">
        <f t="shared" si="88"/>
        <v>1.4408360177320879E-2</v>
      </c>
      <c r="AG2402" s="82">
        <f>_xll.qlIndexFixing($X$21,$AB2402,TRUE,_xll.ohTrigger(trigger))</f>
        <v>1.4408360177320879E-2</v>
      </c>
      <c r="AH2402" s="43" t="e">
        <f>_xll.qlIndexFixing($X$6,$AB2402,TRUE,trigger)</f>
        <v>#NUM!</v>
      </c>
      <c r="AI2402" s="45" t="e">
        <f t="shared" si="87"/>
        <v>#NUM!</v>
      </c>
    </row>
    <row r="2403" spans="27:35" x14ac:dyDescent="0.2">
      <c r="AA2403" s="114" t="s">
        <v>87</v>
      </c>
      <c r="AB2403" s="40">
        <f>_xll.qlInterestRateIndexFixingDate($X$21,AC2403)</f>
        <v>56242</v>
      </c>
      <c r="AC2403" s="40">
        <f>_xll.qlCalendarAdvance(calendar,$AC2402,AA2403,,,trigger)</f>
        <v>56248</v>
      </c>
      <c r="AD2403" s="40">
        <f>_xll.qlInterestRateIndexMaturity($X$21,AC2403,)</f>
        <v>56430</v>
      </c>
      <c r="AE2403" s="43" t="e">
        <f>_xll.qlTenorBasisValue(TenorBasis6M,AC2403,_xll.ohTrigger(trigger,$X$36))</f>
        <v>#NUM!</v>
      </c>
      <c r="AF2403" s="82">
        <f t="shared" si="88"/>
        <v>1.4398688366871205E-2</v>
      </c>
      <c r="AG2403" s="82">
        <f>_xll.qlIndexFixing($X$21,$AB2403,TRUE,_xll.ohTrigger(trigger))</f>
        <v>1.4398688366871205E-2</v>
      </c>
      <c r="AH2403" s="43" t="e">
        <f>_xll.qlIndexFixing($X$6,$AB2403,TRUE,trigger)</f>
        <v>#NUM!</v>
      </c>
      <c r="AI2403" s="45" t="e">
        <f t="shared" si="87"/>
        <v>#NUM!</v>
      </c>
    </row>
    <row r="2404" spans="27:35" x14ac:dyDescent="0.2">
      <c r="AA2404" s="114" t="s">
        <v>87</v>
      </c>
      <c r="AB2404" s="40">
        <f>_xll.qlInterestRateIndexFixingDate($X$21,AC2404)</f>
        <v>56251</v>
      </c>
      <c r="AC2404" s="40">
        <f>_xll.qlCalendarAdvance(calendar,$AC2403,AA2404,,,trigger)</f>
        <v>56255</v>
      </c>
      <c r="AD2404" s="40">
        <f>_xll.qlInterestRateIndexMaturity($X$21,AC2404,)</f>
        <v>56436</v>
      </c>
      <c r="AE2404" s="43" t="e">
        <f>_xll.qlTenorBasisValue(TenorBasis6M,AC2404,_xll.ohTrigger(trigger,$X$36))</f>
        <v>#NUM!</v>
      </c>
      <c r="AF2404" s="82">
        <f t="shared" si="88"/>
        <v>1.4389396283962446E-2</v>
      </c>
      <c r="AG2404" s="82">
        <f>_xll.qlIndexFixing($X$21,$AB2404,TRUE,_xll.ohTrigger(trigger))</f>
        <v>1.4389396283962446E-2</v>
      </c>
      <c r="AH2404" s="43" t="e">
        <f>_xll.qlIndexFixing($X$6,$AB2404,TRUE,trigger)</f>
        <v>#NUM!</v>
      </c>
      <c r="AI2404" s="45" t="e">
        <f t="shared" si="87"/>
        <v>#NUM!</v>
      </c>
    </row>
    <row r="2405" spans="27:35" x14ac:dyDescent="0.2">
      <c r="AA2405" s="114" t="s">
        <v>87</v>
      </c>
      <c r="AB2405" s="40">
        <f>_xll.qlInterestRateIndexFixingDate($X$21,AC2405)</f>
        <v>56258</v>
      </c>
      <c r="AC2405" s="40">
        <f>_xll.qlCalendarAdvance(calendar,$AC2404,AA2405,,,trigger)</f>
        <v>56262</v>
      </c>
      <c r="AD2405" s="40">
        <f>_xll.qlInterestRateIndexMaturity($X$21,AC2405,)</f>
        <v>56443</v>
      </c>
      <c r="AE2405" s="43" t="e">
        <f>_xll.qlTenorBasisValue(TenorBasis6M,AC2405,_xll.ohTrigger(trigger,$X$36))</f>
        <v>#NUM!</v>
      </c>
      <c r="AF2405" s="82">
        <f t="shared" si="88"/>
        <v>1.437964518069175E-2</v>
      </c>
      <c r="AG2405" s="82">
        <f>_xll.qlIndexFixing($X$21,$AB2405,TRUE,_xll.ohTrigger(trigger))</f>
        <v>1.437964518069175E-2</v>
      </c>
      <c r="AH2405" s="43" t="e">
        <f>_xll.qlIndexFixing($X$6,$AB2405,TRUE,trigger)</f>
        <v>#NUM!</v>
      </c>
      <c r="AI2405" s="45" t="e">
        <f t="shared" si="87"/>
        <v>#NUM!</v>
      </c>
    </row>
    <row r="2406" spans="27:35" x14ac:dyDescent="0.2">
      <c r="AA2406" s="114" t="s">
        <v>87</v>
      </c>
      <c r="AB2406" s="40">
        <f>_xll.qlInterestRateIndexFixingDate($X$21,AC2406)</f>
        <v>56265</v>
      </c>
      <c r="AC2406" s="40">
        <f>_xll.qlCalendarAdvance(calendar,$AC2405,AA2406,,,trigger)</f>
        <v>56269</v>
      </c>
      <c r="AD2406" s="40">
        <f>_xll.qlInterestRateIndexMaturity($X$21,AC2406,)</f>
        <v>56450</v>
      </c>
      <c r="AE2406" s="43" t="e">
        <f>_xll.qlTenorBasisValue(TenorBasis6M,AC2406,_xll.ohTrigger(trigger,$X$36))</f>
        <v>#NUM!</v>
      </c>
      <c r="AF2406" s="82">
        <f t="shared" si="88"/>
        <v>1.4369852763621823E-2</v>
      </c>
      <c r="AG2406" s="82">
        <f>_xll.qlIndexFixing($X$21,$AB2406,TRUE,_xll.ohTrigger(trigger))</f>
        <v>1.4369852763621823E-2</v>
      </c>
      <c r="AH2406" s="43" t="e">
        <f>_xll.qlIndexFixing($X$6,$AB2406,TRUE,trigger)</f>
        <v>#NUM!</v>
      </c>
      <c r="AI2406" s="45" t="e">
        <f t="shared" si="87"/>
        <v>#NUM!</v>
      </c>
    </row>
    <row r="2407" spans="27:35" x14ac:dyDescent="0.2">
      <c r="AA2407" s="114" t="s">
        <v>87</v>
      </c>
      <c r="AB2407" s="40">
        <f>_xll.qlInterestRateIndexFixingDate($X$21,AC2407)</f>
        <v>56272</v>
      </c>
      <c r="AC2407" s="40">
        <f>_xll.qlCalendarAdvance(calendar,$AC2406,AA2407,,,trigger)</f>
        <v>56276</v>
      </c>
      <c r="AD2407" s="40">
        <f>_xll.qlInterestRateIndexMaturity($X$21,AC2407,)</f>
        <v>56457</v>
      </c>
      <c r="AE2407" s="43" t="e">
        <f>_xll.qlTenorBasisValue(TenorBasis6M,AC2407,_xll.ohTrigger(trigger,$X$36))</f>
        <v>#NUM!</v>
      </c>
      <c r="AF2407" s="82">
        <f t="shared" si="88"/>
        <v>1.4360019033357261E-2</v>
      </c>
      <c r="AG2407" s="82">
        <f>_xll.qlIndexFixing($X$21,$AB2407,TRUE,_xll.ohTrigger(trigger))</f>
        <v>1.4360019033357261E-2</v>
      </c>
      <c r="AH2407" s="43" t="e">
        <f>_xll.qlIndexFixing($X$6,$AB2407,TRUE,trigger)</f>
        <v>#NUM!</v>
      </c>
      <c r="AI2407" s="45" t="e">
        <f t="shared" si="87"/>
        <v>#NUM!</v>
      </c>
    </row>
    <row r="2408" spans="27:35" x14ac:dyDescent="0.2">
      <c r="AA2408" s="114" t="s">
        <v>87</v>
      </c>
      <c r="AB2408" s="40">
        <f>_xll.qlInterestRateIndexFixingDate($X$21,AC2408)</f>
        <v>56279</v>
      </c>
      <c r="AC2408" s="40">
        <f>_xll.qlCalendarAdvance(calendar,$AC2407,AA2408,,,trigger)</f>
        <v>56283</v>
      </c>
      <c r="AD2408" s="40">
        <f>_xll.qlInterestRateIndexMaturity($X$21,AC2408,)</f>
        <v>56464</v>
      </c>
      <c r="AE2408" s="43" t="e">
        <f>_xll.qlTenorBasisValue(TenorBasis6M,AC2408,_xll.ohTrigger(trigger,$X$36))</f>
        <v>#NUM!</v>
      </c>
      <c r="AF2408" s="82">
        <f t="shared" si="88"/>
        <v>1.4350143990507967E-2</v>
      </c>
      <c r="AG2408" s="82">
        <f>_xll.qlIndexFixing($X$21,$AB2408,TRUE,_xll.ohTrigger(trigger))</f>
        <v>1.4350143990507967E-2</v>
      </c>
      <c r="AH2408" s="43" t="e">
        <f>_xll.qlIndexFixing($X$6,$AB2408,TRUE,trigger)</f>
        <v>#NUM!</v>
      </c>
      <c r="AI2408" s="45" t="e">
        <f t="shared" si="87"/>
        <v>#NUM!</v>
      </c>
    </row>
    <row r="2409" spans="27:35" x14ac:dyDescent="0.2">
      <c r="AA2409" s="114" t="s">
        <v>87</v>
      </c>
      <c r="AB2409" s="40">
        <f>_xll.qlInterestRateIndexFixingDate($X$21,AC2409)</f>
        <v>56286</v>
      </c>
      <c r="AC2409" s="40">
        <f>_xll.qlCalendarAdvance(calendar,$AC2408,AA2409,,,trigger)</f>
        <v>56290</v>
      </c>
      <c r="AD2409" s="40">
        <f>_xll.qlInterestRateIndexMaturity($X$21,AC2409,)</f>
        <v>56471</v>
      </c>
      <c r="AE2409" s="43" t="e">
        <f>_xll.qlTenorBasisValue(TenorBasis6M,AC2409,_xll.ohTrigger(trigger,$X$36))</f>
        <v>#NUM!</v>
      </c>
      <c r="AF2409" s="82">
        <f t="shared" si="88"/>
        <v>1.4340227635686487E-2</v>
      </c>
      <c r="AG2409" s="82">
        <f>_xll.qlIndexFixing($X$21,$AB2409,TRUE,_xll.ohTrigger(trigger))</f>
        <v>1.4340227635686487E-2</v>
      </c>
      <c r="AH2409" s="43" t="e">
        <f>_xll.qlIndexFixing($X$6,$AB2409,TRUE,trigger)</f>
        <v>#NUM!</v>
      </c>
      <c r="AI2409" s="45" t="e">
        <f t="shared" si="87"/>
        <v>#NUM!</v>
      </c>
    </row>
    <row r="2410" spans="27:35" x14ac:dyDescent="0.2">
      <c r="AA2410" s="114" t="s">
        <v>87</v>
      </c>
      <c r="AB2410" s="40">
        <f>_xll.qlInterestRateIndexFixingDate($X$21,AC2410)</f>
        <v>56293</v>
      </c>
      <c r="AC2410" s="40">
        <f>_xll.qlCalendarAdvance(calendar,$AC2409,AA2410,,,trigger)</f>
        <v>56297</v>
      </c>
      <c r="AD2410" s="40">
        <f>_xll.qlInterestRateIndexMaturity($X$21,AC2410,)</f>
        <v>56478</v>
      </c>
      <c r="AE2410" s="43" t="e">
        <f>_xll.qlTenorBasisValue(TenorBasis6M,AC2410,_xll.ohTrigger(trigger,$X$36))</f>
        <v>#NUM!</v>
      </c>
      <c r="AF2410" s="82">
        <f t="shared" si="88"/>
        <v>1.4330269969505368E-2</v>
      </c>
      <c r="AG2410" s="82">
        <f>_xll.qlIndexFixing($X$21,$AB2410,TRUE,_xll.ohTrigger(trigger))</f>
        <v>1.4330269969505368E-2</v>
      </c>
      <c r="AH2410" s="43" t="e">
        <f>_xll.qlIndexFixing($X$6,$AB2410,TRUE,trigger)</f>
        <v>#NUM!</v>
      </c>
      <c r="AI2410" s="45" t="e">
        <f t="shared" ref="AI2410:AI2473" si="89">(AG2410-AH2410)*10000</f>
        <v>#NUM!</v>
      </c>
    </row>
    <row r="2411" spans="27:35" x14ac:dyDescent="0.2">
      <c r="AA2411" s="114" t="s">
        <v>87</v>
      </c>
      <c r="AB2411" s="40">
        <f>_xll.qlInterestRateIndexFixingDate($X$21,AC2411)</f>
        <v>56300</v>
      </c>
      <c r="AC2411" s="40">
        <f>_xll.qlCalendarAdvance(calendar,$AC2410,AA2411,,,trigger)</f>
        <v>56304</v>
      </c>
      <c r="AD2411" s="40">
        <f>_xll.qlInterestRateIndexMaturity($X$21,AC2411,)</f>
        <v>56485</v>
      </c>
      <c r="AE2411" s="43" t="e">
        <f>_xll.qlTenorBasisValue(TenorBasis6M,AC2411,_xll.ohTrigger(trigger,$X$36))</f>
        <v>#NUM!</v>
      </c>
      <c r="AF2411" s="82">
        <f t="shared" si="88"/>
        <v>1.4320270992581137E-2</v>
      </c>
      <c r="AG2411" s="82">
        <f>_xll.qlIndexFixing($X$21,$AB2411,TRUE,_xll.ohTrigger(trigger))</f>
        <v>1.4320270992581137E-2</v>
      </c>
      <c r="AH2411" s="43" t="e">
        <f>_xll.qlIndexFixing($X$6,$AB2411,TRUE,trigger)</f>
        <v>#NUM!</v>
      </c>
      <c r="AI2411" s="45" t="e">
        <f t="shared" si="89"/>
        <v>#NUM!</v>
      </c>
    </row>
    <row r="2412" spans="27:35" x14ac:dyDescent="0.2">
      <c r="AA2412" s="114" t="s">
        <v>87</v>
      </c>
      <c r="AB2412" s="40">
        <f>_xll.qlInterestRateIndexFixingDate($X$21,AC2412)</f>
        <v>56307</v>
      </c>
      <c r="AC2412" s="40">
        <f>_xll.qlCalendarAdvance(calendar,$AC2411,AA2412,,,trigger)</f>
        <v>56311</v>
      </c>
      <c r="AD2412" s="40">
        <f>_xll.qlInterestRateIndexMaturity($X$21,AC2412,)</f>
        <v>56495</v>
      </c>
      <c r="AE2412" s="43" t="e">
        <f>_xll.qlTenorBasisValue(TenorBasis6M,AC2412,_xll.ohTrigger(trigger,$X$36))</f>
        <v>#NUM!</v>
      </c>
      <c r="AF2412" s="82">
        <f t="shared" si="88"/>
        <v>1.430888632486884E-2</v>
      </c>
      <c r="AG2412" s="82">
        <f>_xll.qlIndexFixing($X$21,$AB2412,TRUE,_xll.ohTrigger(trigger))</f>
        <v>1.430888632486884E-2</v>
      </c>
      <c r="AH2412" s="43" t="e">
        <f>_xll.qlIndexFixing($X$6,$AB2412,TRUE,trigger)</f>
        <v>#NUM!</v>
      </c>
      <c r="AI2412" s="45" t="e">
        <f t="shared" si="89"/>
        <v>#NUM!</v>
      </c>
    </row>
    <row r="2413" spans="27:35" x14ac:dyDescent="0.2">
      <c r="AA2413" s="114" t="s">
        <v>87</v>
      </c>
      <c r="AB2413" s="40">
        <f>_xll.qlInterestRateIndexFixingDate($X$21,AC2413)</f>
        <v>56314</v>
      </c>
      <c r="AC2413" s="40">
        <f>_xll.qlCalendarAdvance(calendar,$AC2412,AA2413,,,trigger)</f>
        <v>56318</v>
      </c>
      <c r="AD2413" s="40">
        <f>_xll.qlInterestRateIndexMaturity($X$21,AC2413,)</f>
        <v>56502</v>
      </c>
      <c r="AE2413" s="43" t="e">
        <f>_xll.qlTenorBasisValue(TenorBasis6M,AC2413,_xll.ohTrigger(trigger,$X$36))</f>
        <v>#NUM!</v>
      </c>
      <c r="AF2413" s="82">
        <f t="shared" si="88"/>
        <v>1.4298794678094083E-2</v>
      </c>
      <c r="AG2413" s="82">
        <f>_xll.qlIndexFixing($X$21,$AB2413,TRUE,_xll.ohTrigger(trigger))</f>
        <v>1.4298794678094083E-2</v>
      </c>
      <c r="AH2413" s="43" t="e">
        <f>_xll.qlIndexFixing($X$6,$AB2413,TRUE,trigger)</f>
        <v>#NUM!</v>
      </c>
      <c r="AI2413" s="45" t="e">
        <f t="shared" si="89"/>
        <v>#NUM!</v>
      </c>
    </row>
    <row r="2414" spans="27:35" x14ac:dyDescent="0.2">
      <c r="AA2414" s="114" t="s">
        <v>87</v>
      </c>
      <c r="AB2414" s="40">
        <f>_xll.qlInterestRateIndexFixingDate($X$21,AC2414)</f>
        <v>56321</v>
      </c>
      <c r="AC2414" s="40">
        <f>_xll.qlCalendarAdvance(calendar,$AC2413,AA2414,,,trigger)</f>
        <v>56325</v>
      </c>
      <c r="AD2414" s="40">
        <f>_xll.qlInterestRateIndexMaturity($X$21,AC2414,)</f>
        <v>56509</v>
      </c>
      <c r="AE2414" s="43" t="e">
        <f>_xll.qlTenorBasisValue(TenorBasis6M,AC2414,_xll.ohTrigger(trigger,$X$36))</f>
        <v>#NUM!</v>
      </c>
      <c r="AF2414" s="82">
        <f t="shared" si="88"/>
        <v>1.4288661718517452E-2</v>
      </c>
      <c r="AG2414" s="82">
        <f>_xll.qlIndexFixing($X$21,$AB2414,TRUE,_xll.ohTrigger(trigger))</f>
        <v>1.4288661718517452E-2</v>
      </c>
      <c r="AH2414" s="43" t="e">
        <f>_xll.qlIndexFixing($X$6,$AB2414,TRUE,trigger)</f>
        <v>#NUM!</v>
      </c>
      <c r="AI2414" s="45" t="e">
        <f t="shared" si="89"/>
        <v>#NUM!</v>
      </c>
    </row>
    <row r="2415" spans="27:35" x14ac:dyDescent="0.2">
      <c r="AA2415" s="114" t="s">
        <v>87</v>
      </c>
      <c r="AB2415" s="40">
        <f>_xll.qlInterestRateIndexFixingDate($X$21,AC2415)</f>
        <v>56328</v>
      </c>
      <c r="AC2415" s="40">
        <f>_xll.qlCalendarAdvance(calendar,$AC2414,AA2415,,,trigger)</f>
        <v>56332</v>
      </c>
      <c r="AD2415" s="40">
        <f>_xll.qlInterestRateIndexMaturity($X$21,AC2415,)</f>
        <v>56516</v>
      </c>
      <c r="AE2415" s="43" t="e">
        <f>_xll.qlTenorBasisValue(TenorBasis6M,AC2415,_xll.ohTrigger(trigger,$X$36))</f>
        <v>#NUM!</v>
      </c>
      <c r="AF2415" s="82">
        <f t="shared" si="88"/>
        <v>1.4278487446777999E-2</v>
      </c>
      <c r="AG2415" s="82">
        <f>_xll.qlIndexFixing($X$21,$AB2415,TRUE,_xll.ohTrigger(trigger))</f>
        <v>1.4278487446777999E-2</v>
      </c>
      <c r="AH2415" s="43" t="e">
        <f>_xll.qlIndexFixing($X$6,$AB2415,TRUE,trigger)</f>
        <v>#NUM!</v>
      </c>
      <c r="AI2415" s="45" t="e">
        <f t="shared" si="89"/>
        <v>#NUM!</v>
      </c>
    </row>
    <row r="2416" spans="27:35" x14ac:dyDescent="0.2">
      <c r="AA2416" s="114" t="s">
        <v>87</v>
      </c>
      <c r="AB2416" s="40">
        <f>_xll.qlInterestRateIndexFixingDate($X$21,AC2416)</f>
        <v>56333</v>
      </c>
      <c r="AC2416" s="40">
        <f>_xll.qlCalendarAdvance(calendar,$AC2415,AA2416,,,trigger)</f>
        <v>56339</v>
      </c>
      <c r="AD2416" s="40">
        <f>_xll.qlInterestRateIndexMaturity($X$21,AC2416,)</f>
        <v>56522</v>
      </c>
      <c r="AE2416" s="43" t="e">
        <f>_xll.qlTenorBasisValue(TenorBasis6M,AC2416,_xll.ohTrigger(trigger,$X$36))</f>
        <v>#NUM!</v>
      </c>
      <c r="AF2416" s="82">
        <f t="shared" si="88"/>
        <v>1.4268733730938971E-2</v>
      </c>
      <c r="AG2416" s="82">
        <f>_xll.qlIndexFixing($X$21,$AB2416,TRUE,_xll.ohTrigger(trigger))</f>
        <v>1.4268733730938971E-2</v>
      </c>
      <c r="AH2416" s="43" t="e">
        <f>_xll.qlIndexFixing($X$6,$AB2416,TRUE,trigger)</f>
        <v>#NUM!</v>
      </c>
      <c r="AI2416" s="45" t="e">
        <f t="shared" si="89"/>
        <v>#NUM!</v>
      </c>
    </row>
    <row r="2417" spans="27:35" x14ac:dyDescent="0.2">
      <c r="AA2417" s="114" t="s">
        <v>87</v>
      </c>
      <c r="AB2417" s="40">
        <f>_xll.qlInterestRateIndexFixingDate($X$21,AC2417)</f>
        <v>56342</v>
      </c>
      <c r="AC2417" s="40">
        <f>_xll.qlCalendarAdvance(calendar,$AC2416,AA2417,,,trigger)</f>
        <v>56346</v>
      </c>
      <c r="AD2417" s="40">
        <f>_xll.qlInterestRateIndexMaturity($X$21,AC2417,)</f>
        <v>56529</v>
      </c>
      <c r="AE2417" s="43" t="e">
        <f>_xll.qlTenorBasisValue(TenorBasis6M,AC2417,_xll.ohTrigger(trigger,$X$36))</f>
        <v>#NUM!</v>
      </c>
      <c r="AF2417" s="82">
        <f t="shared" si="88"/>
        <v>1.4258480192282584E-2</v>
      </c>
      <c r="AG2417" s="82">
        <f>_xll.qlIndexFixing($X$21,$AB2417,TRUE,_xll.ohTrigger(trigger))</f>
        <v>1.4258480192282584E-2</v>
      </c>
      <c r="AH2417" s="43" t="e">
        <f>_xll.qlIndexFixing($X$6,$AB2417,TRUE,trigger)</f>
        <v>#NUM!</v>
      </c>
      <c r="AI2417" s="45" t="e">
        <f t="shared" si="89"/>
        <v>#NUM!</v>
      </c>
    </row>
    <row r="2418" spans="27:35" x14ac:dyDescent="0.2">
      <c r="AA2418" s="114" t="s">
        <v>87</v>
      </c>
      <c r="AB2418" s="40">
        <f>_xll.qlInterestRateIndexFixingDate($X$21,AC2418)</f>
        <v>56349</v>
      </c>
      <c r="AC2418" s="40">
        <f>_xll.qlCalendarAdvance(calendar,$AC2417,AA2418,,,trigger)</f>
        <v>56353</v>
      </c>
      <c r="AD2418" s="40">
        <f>_xll.qlInterestRateIndexMaturity($X$21,AC2418,)</f>
        <v>56536</v>
      </c>
      <c r="AE2418" s="43" t="e">
        <f>_xll.qlTenorBasisValue(TenorBasis6M,AC2418,_xll.ohTrigger(trigger,$X$36))</f>
        <v>#NUM!</v>
      </c>
      <c r="AF2418" s="82">
        <f t="shared" si="88"/>
        <v>1.4248185344683483E-2</v>
      </c>
      <c r="AG2418" s="82">
        <f>_xll.qlIndexFixing($X$21,$AB2418,TRUE,_xll.ohTrigger(trigger))</f>
        <v>1.4248185344683483E-2</v>
      </c>
      <c r="AH2418" s="43" t="e">
        <f>_xll.qlIndexFixing($X$6,$AB2418,TRUE,trigger)</f>
        <v>#NUM!</v>
      </c>
      <c r="AI2418" s="45" t="e">
        <f t="shared" si="89"/>
        <v>#NUM!</v>
      </c>
    </row>
    <row r="2419" spans="27:35" x14ac:dyDescent="0.2">
      <c r="AA2419" s="114" t="s">
        <v>87</v>
      </c>
      <c r="AB2419" s="40">
        <f>_xll.qlInterestRateIndexFixingDate($X$21,AC2419)</f>
        <v>56356</v>
      </c>
      <c r="AC2419" s="40">
        <f>_xll.qlCalendarAdvance(calendar,$AC2418,AA2419,,,trigger)</f>
        <v>56360</v>
      </c>
      <c r="AD2419" s="40">
        <f>_xll.qlInterestRateIndexMaturity($X$21,AC2419,)</f>
        <v>56543</v>
      </c>
      <c r="AE2419" s="43" t="e">
        <f>_xll.qlTenorBasisValue(TenorBasis6M,AC2419,_xll.ohTrigger(trigger,$X$36))</f>
        <v>#NUM!</v>
      </c>
      <c r="AF2419" s="82">
        <f t="shared" si="88"/>
        <v>1.4237849188787273E-2</v>
      </c>
      <c r="AG2419" s="82">
        <f>_xll.qlIndexFixing($X$21,$AB2419,TRUE,_xll.ohTrigger(trigger))</f>
        <v>1.4237849188787273E-2</v>
      </c>
      <c r="AH2419" s="43" t="e">
        <f>_xll.qlIndexFixing($X$6,$AB2419,TRUE,trigger)</f>
        <v>#NUM!</v>
      </c>
      <c r="AI2419" s="45" t="e">
        <f t="shared" si="89"/>
        <v>#NUM!</v>
      </c>
    </row>
    <row r="2420" spans="27:35" x14ac:dyDescent="0.2">
      <c r="AA2420" s="114" t="s">
        <v>87</v>
      </c>
      <c r="AB2420" s="40">
        <f>_xll.qlInterestRateIndexFixingDate($X$21,AC2420)</f>
        <v>56363</v>
      </c>
      <c r="AC2420" s="40">
        <f>_xll.qlCalendarAdvance(calendar,$AC2419,AA2420,,,trigger)</f>
        <v>56367</v>
      </c>
      <c r="AD2420" s="40">
        <f>_xll.qlInterestRateIndexMaturity($X$21,AC2420,)</f>
        <v>56550</v>
      </c>
      <c r="AE2420" s="43" t="e">
        <f>_xll.qlTenorBasisValue(TenorBasis6M,AC2420,_xll.ohTrigger(trigger,$X$36))</f>
        <v>#NUM!</v>
      </c>
      <c r="AF2420" s="82">
        <f t="shared" si="88"/>
        <v>1.4227471725239116E-2</v>
      </c>
      <c r="AG2420" s="82">
        <f>_xll.qlIndexFixing($X$21,$AB2420,TRUE,_xll.ohTrigger(trigger))</f>
        <v>1.4227471725239116E-2</v>
      </c>
      <c r="AH2420" s="43" t="e">
        <f>_xll.qlIndexFixing($X$6,$AB2420,TRUE,trigger)</f>
        <v>#NUM!</v>
      </c>
      <c r="AI2420" s="45" t="e">
        <f t="shared" si="89"/>
        <v>#NUM!</v>
      </c>
    </row>
    <row r="2421" spans="27:35" x14ac:dyDescent="0.2">
      <c r="AA2421" s="114" t="s">
        <v>87</v>
      </c>
      <c r="AB2421" s="40">
        <f>_xll.qlInterestRateIndexFixingDate($X$21,AC2421)</f>
        <v>56369</v>
      </c>
      <c r="AC2421" s="40">
        <f>_xll.qlCalendarAdvance(calendar,$AC2420,AA2421,,,trigger)</f>
        <v>56374</v>
      </c>
      <c r="AD2421" s="40">
        <f>_xll.qlInterestRateIndexMaturity($X$21,AC2421,)</f>
        <v>56558</v>
      </c>
      <c r="AE2421" s="43" t="e">
        <f>_xll.qlTenorBasisValue(TenorBasis6M,AC2421,_xll.ohTrigger(trigger,$X$36))</f>
        <v>#NUM!</v>
      </c>
      <c r="AF2421" s="82">
        <f t="shared" si="88"/>
        <v>1.4216574296937578E-2</v>
      </c>
      <c r="AG2421" s="82">
        <f>_xll.qlIndexFixing($X$21,$AB2421,TRUE,_xll.ohTrigger(trigger))</f>
        <v>1.4216574296937578E-2</v>
      </c>
      <c r="AH2421" s="43" t="e">
        <f>_xll.qlIndexFixing($X$6,$AB2421,TRUE,trigger)</f>
        <v>#NUM!</v>
      </c>
      <c r="AI2421" s="45" t="e">
        <f t="shared" si="89"/>
        <v>#NUM!</v>
      </c>
    </row>
    <row r="2422" spans="27:35" x14ac:dyDescent="0.2">
      <c r="AA2422" s="114" t="s">
        <v>87</v>
      </c>
      <c r="AB2422" s="40">
        <f>_xll.qlInterestRateIndexFixingDate($X$21,AC2422)</f>
        <v>56377</v>
      </c>
      <c r="AC2422" s="40">
        <f>_xll.qlCalendarAdvance(calendar,$AC2421,AA2422,,,trigger)</f>
        <v>56381</v>
      </c>
      <c r="AD2422" s="40">
        <f>_xll.qlInterestRateIndexMaturity($X$21,AC2422,)</f>
        <v>56565</v>
      </c>
      <c r="AE2422" s="43" t="e">
        <f>_xll.qlTenorBasisValue(TenorBasis6M,AC2422,_xll.ohTrigger(trigger,$X$36))</f>
        <v>#NUM!</v>
      </c>
      <c r="AF2422" s="82">
        <f t="shared" si="88"/>
        <v>1.4206110858125665E-2</v>
      </c>
      <c r="AG2422" s="82">
        <f>_xll.qlIndexFixing($X$21,$AB2422,TRUE,_xll.ohTrigger(trigger))</f>
        <v>1.4206110858125665E-2</v>
      </c>
      <c r="AH2422" s="43" t="e">
        <f>_xll.qlIndexFixing($X$6,$AB2422,TRUE,trigger)</f>
        <v>#NUM!</v>
      </c>
      <c r="AI2422" s="45" t="e">
        <f t="shared" si="89"/>
        <v>#NUM!</v>
      </c>
    </row>
    <row r="2423" spans="27:35" x14ac:dyDescent="0.2">
      <c r="AA2423" s="114" t="s">
        <v>87</v>
      </c>
      <c r="AB2423" s="40">
        <f>_xll.qlInterestRateIndexFixingDate($X$21,AC2423)</f>
        <v>56384</v>
      </c>
      <c r="AC2423" s="40">
        <f>_xll.qlCalendarAdvance(calendar,$AC2422,AA2423,,,trigger)</f>
        <v>56388</v>
      </c>
      <c r="AD2423" s="40">
        <f>_xll.qlInterestRateIndexMaturity($X$21,AC2423,)</f>
        <v>56572</v>
      </c>
      <c r="AE2423" s="43" t="e">
        <f>_xll.qlTenorBasisValue(TenorBasis6M,AC2423,_xll.ohTrigger(trigger,$X$36))</f>
        <v>#NUM!</v>
      </c>
      <c r="AF2423" s="82">
        <f t="shared" si="88"/>
        <v>1.4195606112345471E-2</v>
      </c>
      <c r="AG2423" s="82">
        <f>_xll.qlIndexFixing($X$21,$AB2423,TRUE,_xll.ohTrigger(trigger))</f>
        <v>1.4195606112345471E-2</v>
      </c>
      <c r="AH2423" s="43" t="e">
        <f>_xll.qlIndexFixing($X$6,$AB2423,TRUE,trigger)</f>
        <v>#NUM!</v>
      </c>
      <c r="AI2423" s="45" t="e">
        <f t="shared" si="89"/>
        <v>#NUM!</v>
      </c>
    </row>
    <row r="2424" spans="27:35" x14ac:dyDescent="0.2">
      <c r="AA2424" s="114" t="s">
        <v>87</v>
      </c>
      <c r="AB2424" s="40">
        <f>_xll.qlInterestRateIndexFixingDate($X$21,AC2424)</f>
        <v>56391</v>
      </c>
      <c r="AC2424" s="40">
        <f>_xll.qlCalendarAdvance(calendar,$AC2423,AA2424,,,trigger)</f>
        <v>56395</v>
      </c>
      <c r="AD2424" s="40">
        <f>_xll.qlInterestRateIndexMaturity($X$21,AC2424,)</f>
        <v>56579</v>
      </c>
      <c r="AE2424" s="43" t="e">
        <f>_xll.qlTenorBasisValue(TenorBasis6M,AC2424,_xll.ohTrigger(trigger,$X$36))</f>
        <v>#NUM!</v>
      </c>
      <c r="AF2424" s="82">
        <f t="shared" si="88"/>
        <v>1.4185060060259075E-2</v>
      </c>
      <c r="AG2424" s="82">
        <f>_xll.qlIndexFixing($X$21,$AB2424,TRUE,_xll.ohTrigger(trigger))</f>
        <v>1.4185060060259075E-2</v>
      </c>
      <c r="AH2424" s="43" t="e">
        <f>_xll.qlIndexFixing($X$6,$AB2424,TRUE,trigger)</f>
        <v>#NUM!</v>
      </c>
      <c r="AI2424" s="45" t="e">
        <f t="shared" si="89"/>
        <v>#NUM!</v>
      </c>
    </row>
    <row r="2425" spans="27:35" x14ac:dyDescent="0.2">
      <c r="AA2425" s="114" t="s">
        <v>87</v>
      </c>
      <c r="AB2425" s="40">
        <f>_xll.qlInterestRateIndexFixingDate($X$21,AC2425)</f>
        <v>56398</v>
      </c>
      <c r="AC2425" s="40">
        <f>_xll.qlCalendarAdvance(calendar,$AC2424,AA2425,,,trigger)</f>
        <v>56402</v>
      </c>
      <c r="AD2425" s="40">
        <f>_xll.qlInterestRateIndexMaturity($X$21,AC2425,)</f>
        <v>56585</v>
      </c>
      <c r="AE2425" s="43" t="e">
        <f>_xll.qlTenorBasisValue(TenorBasis6M,AC2425,_xll.ohTrigger(trigger,$X$36))</f>
        <v>#NUM!</v>
      </c>
      <c r="AF2425" s="82">
        <f t="shared" si="88"/>
        <v>1.4174964815562985E-2</v>
      </c>
      <c r="AG2425" s="82">
        <f>_xll.qlIndexFixing($X$21,$AB2425,TRUE,_xll.ohTrigger(trigger))</f>
        <v>1.4174964815562985E-2</v>
      </c>
      <c r="AH2425" s="43" t="e">
        <f>_xll.qlIndexFixing($X$6,$AB2425,TRUE,trigger)</f>
        <v>#NUM!</v>
      </c>
      <c r="AI2425" s="45" t="e">
        <f t="shared" si="89"/>
        <v>#NUM!</v>
      </c>
    </row>
    <row r="2426" spans="27:35" x14ac:dyDescent="0.2">
      <c r="AA2426" s="114" t="s">
        <v>87</v>
      </c>
      <c r="AB2426" s="40">
        <f>_xll.qlInterestRateIndexFixingDate($X$21,AC2426)</f>
        <v>56405</v>
      </c>
      <c r="AC2426" s="40">
        <f>_xll.qlCalendarAdvance(calendar,$AC2425,AA2426,,,trigger)</f>
        <v>56409</v>
      </c>
      <c r="AD2426" s="40">
        <f>_xll.qlInterestRateIndexMaturity($X$21,AC2426,)</f>
        <v>56592</v>
      </c>
      <c r="AE2426" s="43" t="e">
        <f>_xll.qlTenorBasisValue(TenorBasis6M,AC2426,_xll.ohTrigger(trigger,$X$36))</f>
        <v>#NUM!</v>
      </c>
      <c r="AF2426" s="82">
        <f t="shared" si="88"/>
        <v>1.416433951984212E-2</v>
      </c>
      <c r="AG2426" s="82">
        <f>_xll.qlIndexFixing($X$21,$AB2426,TRUE,_xll.ohTrigger(trigger))</f>
        <v>1.416433951984212E-2</v>
      </c>
      <c r="AH2426" s="43" t="e">
        <f>_xll.qlIndexFixing($X$6,$AB2426,TRUE,trigger)</f>
        <v>#NUM!</v>
      </c>
      <c r="AI2426" s="45" t="e">
        <f t="shared" si="89"/>
        <v>#NUM!</v>
      </c>
    </row>
    <row r="2427" spans="27:35" x14ac:dyDescent="0.2">
      <c r="AA2427" s="114" t="s">
        <v>87</v>
      </c>
      <c r="AB2427" s="40">
        <f>_xll.qlInterestRateIndexFixingDate($X$21,AC2427)</f>
        <v>56412</v>
      </c>
      <c r="AC2427" s="40">
        <f>_xll.qlCalendarAdvance(calendar,$AC2426,AA2427,,,trigger)</f>
        <v>56416</v>
      </c>
      <c r="AD2427" s="40">
        <f>_xll.qlInterestRateIndexMaturity($X$21,AC2427,)</f>
        <v>56599</v>
      </c>
      <c r="AE2427" s="43" t="e">
        <f>_xll.qlTenorBasisValue(TenorBasis6M,AC2427,_xll.ohTrigger(trigger,$X$36))</f>
        <v>#NUM!</v>
      </c>
      <c r="AF2427" s="82">
        <f t="shared" si="88"/>
        <v>1.4153672921071099E-2</v>
      </c>
      <c r="AG2427" s="82">
        <f>_xll.qlIndexFixing($X$21,$AB2427,TRUE,_xll.ohTrigger(trigger))</f>
        <v>1.4153672921071099E-2</v>
      </c>
      <c r="AH2427" s="43" t="e">
        <f>_xll.qlIndexFixing($X$6,$AB2427,TRUE,trigger)</f>
        <v>#NUM!</v>
      </c>
      <c r="AI2427" s="45" t="e">
        <f t="shared" si="89"/>
        <v>#NUM!</v>
      </c>
    </row>
    <row r="2428" spans="27:35" x14ac:dyDescent="0.2">
      <c r="AA2428" s="114" t="s">
        <v>87</v>
      </c>
      <c r="AB2428" s="40">
        <f>_xll.qlInterestRateIndexFixingDate($X$21,AC2428)</f>
        <v>56419</v>
      </c>
      <c r="AC2428" s="40">
        <f>_xll.qlCalendarAdvance(calendar,$AC2427,AA2428,,,trigger)</f>
        <v>56423</v>
      </c>
      <c r="AD2428" s="40">
        <f>_xll.qlInterestRateIndexMaturity($X$21,AC2428,)</f>
        <v>56606</v>
      </c>
      <c r="AE2428" s="43" t="e">
        <f>_xll.qlTenorBasisValue(TenorBasis6M,AC2428,_xll.ohTrigger(trigger,$X$36))</f>
        <v>#NUM!</v>
      </c>
      <c r="AF2428" s="82">
        <f t="shared" si="88"/>
        <v>1.414296501991867E-2</v>
      </c>
      <c r="AG2428" s="82">
        <f>_xll.qlIndexFixing($X$21,$AB2428,TRUE,_xll.ohTrigger(trigger))</f>
        <v>1.414296501991867E-2</v>
      </c>
      <c r="AH2428" s="43" t="e">
        <f>_xll.qlIndexFixing($X$6,$AB2428,TRUE,trigger)</f>
        <v>#NUM!</v>
      </c>
      <c r="AI2428" s="45" t="e">
        <f t="shared" si="89"/>
        <v>#NUM!</v>
      </c>
    </row>
    <row r="2429" spans="27:35" x14ac:dyDescent="0.2">
      <c r="AA2429" s="114" t="s">
        <v>87</v>
      </c>
      <c r="AB2429" s="40">
        <f>_xll.qlInterestRateIndexFixingDate($X$21,AC2429)</f>
        <v>56426</v>
      </c>
      <c r="AC2429" s="40">
        <f>_xll.qlCalendarAdvance(calendar,$AC2428,AA2429,,,trigger)</f>
        <v>56430</v>
      </c>
      <c r="AD2429" s="40">
        <f>_xll.qlInterestRateIndexMaturity($X$21,AC2429,)</f>
        <v>56614</v>
      </c>
      <c r="AE2429" s="43" t="e">
        <f>_xll.qlTenorBasisValue(TenorBasis6M,AC2429,_xll.ohTrigger(trigger,$X$36))</f>
        <v>#NUM!</v>
      </c>
      <c r="AF2429" s="82">
        <f t="shared" si="88"/>
        <v>1.4131710228539344E-2</v>
      </c>
      <c r="AG2429" s="82">
        <f>_xll.qlIndexFixing($X$21,$AB2429,TRUE,_xll.ohTrigger(trigger))</f>
        <v>1.4131710228539344E-2</v>
      </c>
      <c r="AH2429" s="43" t="e">
        <f>_xll.qlIndexFixing($X$6,$AB2429,TRUE,trigger)</f>
        <v>#NUM!</v>
      </c>
      <c r="AI2429" s="45" t="e">
        <f t="shared" si="89"/>
        <v>#NUM!</v>
      </c>
    </row>
    <row r="2430" spans="27:35" x14ac:dyDescent="0.2">
      <c r="AA2430" s="114" t="s">
        <v>87</v>
      </c>
      <c r="AB2430" s="40">
        <f>_xll.qlInterestRateIndexFixingDate($X$21,AC2430)</f>
        <v>56433</v>
      </c>
      <c r="AC2430" s="40">
        <f>_xll.qlCalendarAdvance(calendar,$AC2429,AA2430,,,trigger)</f>
        <v>56437</v>
      </c>
      <c r="AD2430" s="40">
        <f>_xll.qlInterestRateIndexMaturity($X$21,AC2430,)</f>
        <v>56621</v>
      </c>
      <c r="AE2430" s="43" t="e">
        <f>_xll.qlTenorBasisValue(TenorBasis6M,AC2430,_xll.ohTrigger(trigger,$X$36))</f>
        <v>#NUM!</v>
      </c>
      <c r="AF2430" s="82">
        <f t="shared" si="88"/>
        <v>1.4120916352638868E-2</v>
      </c>
      <c r="AG2430" s="82">
        <f>_xll.qlIndexFixing($X$21,$AB2430,TRUE,_xll.ohTrigger(trigger))</f>
        <v>1.4120916352638868E-2</v>
      </c>
      <c r="AH2430" s="43" t="e">
        <f>_xll.qlIndexFixing($X$6,$AB2430,TRUE,trigger)</f>
        <v>#NUM!</v>
      </c>
      <c r="AI2430" s="45" t="e">
        <f t="shared" si="89"/>
        <v>#NUM!</v>
      </c>
    </row>
    <row r="2431" spans="27:35" x14ac:dyDescent="0.2">
      <c r="AA2431" s="114" t="s">
        <v>87</v>
      </c>
      <c r="AB2431" s="40">
        <f>_xll.qlInterestRateIndexFixingDate($X$21,AC2431)</f>
        <v>56440</v>
      </c>
      <c r="AC2431" s="40">
        <f>_xll.qlCalendarAdvance(calendar,$AC2430,AA2431,,,trigger)</f>
        <v>56444</v>
      </c>
      <c r="AD2431" s="40">
        <f>_xll.qlInterestRateIndexMaturity($X$21,AC2431,)</f>
        <v>56628</v>
      </c>
      <c r="AE2431" s="43" t="e">
        <f>_xll.qlTenorBasisValue(TenorBasis6M,AC2431,_xll.ohTrigger(trigger,$X$36))</f>
        <v>#NUM!</v>
      </c>
      <c r="AF2431" s="82">
        <f t="shared" si="88"/>
        <v>1.411008117513278E-2</v>
      </c>
      <c r="AG2431" s="82">
        <f>_xll.qlIndexFixing($X$21,$AB2431,TRUE,_xll.ohTrigger(trigger))</f>
        <v>1.411008117513278E-2</v>
      </c>
      <c r="AH2431" s="43" t="e">
        <f>_xll.qlIndexFixing($X$6,$AB2431,TRUE,trigger)</f>
        <v>#NUM!</v>
      </c>
      <c r="AI2431" s="45" t="e">
        <f t="shared" si="89"/>
        <v>#NUM!</v>
      </c>
    </row>
    <row r="2432" spans="27:35" x14ac:dyDescent="0.2">
      <c r="AA2432" s="114" t="s">
        <v>87</v>
      </c>
      <c r="AB2432" s="40">
        <f>_xll.qlInterestRateIndexFixingDate($X$21,AC2432)</f>
        <v>56447</v>
      </c>
      <c r="AC2432" s="40">
        <f>_xll.qlCalendarAdvance(calendar,$AC2431,AA2432,,,trigger)</f>
        <v>56451</v>
      </c>
      <c r="AD2432" s="40">
        <f>_xll.qlInterestRateIndexMaturity($X$21,AC2432,)</f>
        <v>56635</v>
      </c>
      <c r="AE2432" s="43" t="e">
        <f>_xll.qlTenorBasisValue(TenorBasis6M,AC2432,_xll.ohTrigger(trigger,$X$36))</f>
        <v>#NUM!</v>
      </c>
      <c r="AF2432" s="82">
        <f t="shared" si="88"/>
        <v>1.4099204696701404E-2</v>
      </c>
      <c r="AG2432" s="82">
        <f>_xll.qlIndexFixing($X$21,$AB2432,TRUE,_xll.ohTrigger(trigger))</f>
        <v>1.4099204696701404E-2</v>
      </c>
      <c r="AH2432" s="43" t="e">
        <f>_xll.qlIndexFixing($X$6,$AB2432,TRUE,trigger)</f>
        <v>#NUM!</v>
      </c>
      <c r="AI2432" s="45" t="e">
        <f t="shared" si="89"/>
        <v>#NUM!</v>
      </c>
    </row>
    <row r="2433" spans="27:35" x14ac:dyDescent="0.2">
      <c r="AA2433" s="114" t="s">
        <v>87</v>
      </c>
      <c r="AB2433" s="40">
        <f>_xll.qlInterestRateIndexFixingDate($X$21,AC2433)</f>
        <v>56454</v>
      </c>
      <c r="AC2433" s="40">
        <f>_xll.qlCalendarAdvance(calendar,$AC2432,AA2433,,,trigger)</f>
        <v>56458</v>
      </c>
      <c r="AD2433" s="40">
        <f>_xll.qlInterestRateIndexMaturity($X$21,AC2433,)</f>
        <v>56642</v>
      </c>
      <c r="AE2433" s="43" t="e">
        <f>_xll.qlTenorBasisValue(TenorBasis6M,AC2433,_xll.ohTrigger(trigger,$X$36))</f>
        <v>#NUM!</v>
      </c>
      <c r="AF2433" s="82">
        <f t="shared" si="88"/>
        <v>1.4088286918030711E-2</v>
      </c>
      <c r="AG2433" s="82">
        <f>_xll.qlIndexFixing($X$21,$AB2433,TRUE,_xll.ohTrigger(trigger))</f>
        <v>1.4088286918030711E-2</v>
      </c>
      <c r="AH2433" s="43" t="e">
        <f>_xll.qlIndexFixing($X$6,$AB2433,TRUE,trigger)</f>
        <v>#NUM!</v>
      </c>
      <c r="AI2433" s="45" t="e">
        <f t="shared" si="89"/>
        <v>#NUM!</v>
      </c>
    </row>
    <row r="2434" spans="27:35" x14ac:dyDescent="0.2">
      <c r="AA2434" s="114" t="s">
        <v>87</v>
      </c>
      <c r="AB2434" s="40">
        <f>_xll.qlInterestRateIndexFixingDate($X$21,AC2434)</f>
        <v>56461</v>
      </c>
      <c r="AC2434" s="40">
        <f>_xll.qlCalendarAdvance(calendar,$AC2433,AA2434,,,trigger)</f>
        <v>56465</v>
      </c>
      <c r="AD2434" s="40">
        <f>_xll.qlInterestRateIndexMaturity($X$21,AC2434,)</f>
        <v>56649</v>
      </c>
      <c r="AE2434" s="43" t="e">
        <f>_xll.qlTenorBasisValue(TenorBasis6M,AC2434,_xll.ohTrigger(trigger,$X$36))</f>
        <v>#NUM!</v>
      </c>
      <c r="AF2434" s="82">
        <f t="shared" si="88"/>
        <v>1.4077327839806242E-2</v>
      </c>
      <c r="AG2434" s="82">
        <f>_xll.qlIndexFixing($X$21,$AB2434,TRUE,_xll.ohTrigger(trigger))</f>
        <v>1.4077327839806242E-2</v>
      </c>
      <c r="AH2434" s="43" t="e">
        <f>_xll.qlIndexFixing($X$6,$AB2434,TRUE,trigger)</f>
        <v>#NUM!</v>
      </c>
      <c r="AI2434" s="45" t="e">
        <f t="shared" si="89"/>
        <v>#NUM!</v>
      </c>
    </row>
    <row r="2435" spans="27:35" x14ac:dyDescent="0.2">
      <c r="AA2435" s="114" t="s">
        <v>87</v>
      </c>
      <c r="AB2435" s="40">
        <f>_xll.qlInterestRateIndexFixingDate($X$21,AC2435)</f>
        <v>56468</v>
      </c>
      <c r="AC2435" s="40">
        <f>_xll.qlCalendarAdvance(calendar,$AC2434,AA2435,,,trigger)</f>
        <v>56472</v>
      </c>
      <c r="AD2435" s="40">
        <f>_xll.qlInterestRateIndexMaturity($X$21,AC2435,)</f>
        <v>56656</v>
      </c>
      <c r="AE2435" s="43" t="e">
        <f>_xll.qlTenorBasisValue(TenorBasis6M,AC2435,_xll.ohTrigger(trigger,$X$36))</f>
        <v>#NUM!</v>
      </c>
      <c r="AF2435" s="82">
        <f t="shared" si="88"/>
        <v>1.4066327462719182E-2</v>
      </c>
      <c r="AG2435" s="82">
        <f>_xll.qlIndexFixing($X$21,$AB2435,TRUE,_xll.ohTrigger(trigger))</f>
        <v>1.4066327462719182E-2</v>
      </c>
      <c r="AH2435" s="43" t="e">
        <f>_xll.qlIndexFixing($X$6,$AB2435,TRUE,trigger)</f>
        <v>#NUM!</v>
      </c>
      <c r="AI2435" s="45" t="e">
        <f t="shared" si="89"/>
        <v>#NUM!</v>
      </c>
    </row>
    <row r="2436" spans="27:35" x14ac:dyDescent="0.2">
      <c r="AA2436" s="114" t="s">
        <v>87</v>
      </c>
      <c r="AB2436" s="40">
        <f>_xll.qlInterestRateIndexFixingDate($X$21,AC2436)</f>
        <v>56475</v>
      </c>
      <c r="AC2436" s="40">
        <f>_xll.qlCalendarAdvance(calendar,$AC2435,AA2436,,,trigger)</f>
        <v>56479</v>
      </c>
      <c r="AD2436" s="40">
        <f>_xll.qlInterestRateIndexMaturity($X$21,AC2436,)</f>
        <v>56663</v>
      </c>
      <c r="AE2436" s="43" t="e">
        <f>_xll.qlTenorBasisValue(TenorBasis6M,AC2436,_xll.ohTrigger(trigger,$X$36))</f>
        <v>#NUM!</v>
      </c>
      <c r="AF2436" s="82">
        <f t="shared" ref="AF2436:AF2499" si="90">AG2436</f>
        <v>1.4055285787461586E-2</v>
      </c>
      <c r="AG2436" s="82">
        <f>_xll.qlIndexFixing($X$21,$AB2436,TRUE,_xll.ohTrigger(trigger))</f>
        <v>1.4055285787461586E-2</v>
      </c>
      <c r="AH2436" s="43" t="e">
        <f>_xll.qlIndexFixing($X$6,$AB2436,TRUE,trigger)</f>
        <v>#NUM!</v>
      </c>
      <c r="AI2436" s="45" t="e">
        <f t="shared" si="89"/>
        <v>#NUM!</v>
      </c>
    </row>
    <row r="2437" spans="27:35" x14ac:dyDescent="0.2">
      <c r="AA2437" s="114" t="s">
        <v>87</v>
      </c>
      <c r="AB2437" s="40">
        <f>_xll.qlInterestRateIndexFixingDate($X$21,AC2437)</f>
        <v>56482</v>
      </c>
      <c r="AC2437" s="40">
        <f>_xll.qlCalendarAdvance(calendar,$AC2436,AA2437,,,trigger)</f>
        <v>56486</v>
      </c>
      <c r="AD2437" s="40">
        <f>_xll.qlInterestRateIndexMaturity($X$21,AC2437,)</f>
        <v>56670</v>
      </c>
      <c r="AE2437" s="43" t="e">
        <f>_xll.qlTenorBasisValue(TenorBasis6M,AC2437,_xll.ohTrigger(trigger,$X$36))</f>
        <v>#NUM!</v>
      </c>
      <c r="AF2437" s="82">
        <f t="shared" si="90"/>
        <v>1.404420281472725E-2</v>
      </c>
      <c r="AG2437" s="82">
        <f>_xll.qlIndexFixing($X$21,$AB2437,TRUE,_xll.ohTrigger(trigger))</f>
        <v>1.404420281472725E-2</v>
      </c>
      <c r="AH2437" s="43" t="e">
        <f>_xll.qlIndexFixing($X$6,$AB2437,TRUE,trigger)</f>
        <v>#NUM!</v>
      </c>
      <c r="AI2437" s="45" t="e">
        <f t="shared" si="89"/>
        <v>#NUM!</v>
      </c>
    </row>
    <row r="2438" spans="27:35" x14ac:dyDescent="0.2">
      <c r="AA2438" s="114" t="s">
        <v>87</v>
      </c>
      <c r="AB2438" s="40">
        <f>_xll.qlInterestRateIndexFixingDate($X$21,AC2438)</f>
        <v>56489</v>
      </c>
      <c r="AC2438" s="40">
        <f>_xll.qlCalendarAdvance(calendar,$AC2437,AA2438,,,trigger)</f>
        <v>56493</v>
      </c>
      <c r="AD2438" s="40">
        <f>_xll.qlInterestRateIndexMaturity($X$21,AC2438,)</f>
        <v>56674</v>
      </c>
      <c r="AE2438" s="43" t="e">
        <f>_xll.qlTenorBasisValue(TenorBasis6M,AC2438,_xll.ohTrigger(trigger,$X$36))</f>
        <v>#NUM!</v>
      </c>
      <c r="AF2438" s="82">
        <f t="shared" si="90"/>
        <v>1.4034685477667366E-2</v>
      </c>
      <c r="AG2438" s="82">
        <f>_xll.qlIndexFixing($X$21,$AB2438,TRUE,_xll.ohTrigger(trigger))</f>
        <v>1.4034685477667366E-2</v>
      </c>
      <c r="AH2438" s="43" t="e">
        <f>_xll.qlIndexFixing($X$6,$AB2438,TRUE,trigger)</f>
        <v>#NUM!</v>
      </c>
      <c r="AI2438" s="45" t="e">
        <f t="shared" si="89"/>
        <v>#NUM!</v>
      </c>
    </row>
    <row r="2439" spans="27:35" x14ac:dyDescent="0.2">
      <c r="AA2439" s="114" t="s">
        <v>87</v>
      </c>
      <c r="AB2439" s="40">
        <f>_xll.qlInterestRateIndexFixingDate($X$21,AC2439)</f>
        <v>56496</v>
      </c>
      <c r="AC2439" s="40">
        <f>_xll.qlCalendarAdvance(calendar,$AC2438,AA2439,,,trigger)</f>
        <v>56500</v>
      </c>
      <c r="AD2439" s="40">
        <f>_xll.qlInterestRateIndexMaturity($X$21,AC2439,)</f>
        <v>56681</v>
      </c>
      <c r="AE2439" s="43" t="e">
        <f>_xll.qlTenorBasisValue(TenorBasis6M,AC2439,_xll.ohTrigger(trigger,$X$36))</f>
        <v>#NUM!</v>
      </c>
      <c r="AF2439" s="82">
        <f t="shared" si="90"/>
        <v>1.4023530060628195E-2</v>
      </c>
      <c r="AG2439" s="82">
        <f>_xll.qlIndexFixing($X$21,$AB2439,TRUE,_xll.ohTrigger(trigger))</f>
        <v>1.4023530060628195E-2</v>
      </c>
      <c r="AH2439" s="43" t="e">
        <f>_xll.qlIndexFixing($X$6,$AB2439,TRUE,trigger)</f>
        <v>#NUM!</v>
      </c>
      <c r="AI2439" s="45" t="e">
        <f t="shared" si="89"/>
        <v>#NUM!</v>
      </c>
    </row>
    <row r="2440" spans="27:35" x14ac:dyDescent="0.2">
      <c r="AA2440" s="114" t="s">
        <v>87</v>
      </c>
      <c r="AB2440" s="40">
        <f>_xll.qlInterestRateIndexFixingDate($X$21,AC2440)</f>
        <v>56503</v>
      </c>
      <c r="AC2440" s="40">
        <f>_xll.qlCalendarAdvance(calendar,$AC2439,AA2440,,,trigger)</f>
        <v>56507</v>
      </c>
      <c r="AD2440" s="40">
        <f>_xll.qlInterestRateIndexMaturity($X$21,AC2440,)</f>
        <v>56688</v>
      </c>
      <c r="AE2440" s="43" t="e">
        <f>_xll.qlTenorBasisValue(TenorBasis6M,AC2440,_xll.ohTrigger(trigger,$X$36))</f>
        <v>#NUM!</v>
      </c>
      <c r="AF2440" s="82">
        <f t="shared" si="90"/>
        <v>1.4012333351836244E-2</v>
      </c>
      <c r="AG2440" s="82">
        <f>_xll.qlIndexFixing($X$21,$AB2440,TRUE,_xll.ohTrigger(trigger))</f>
        <v>1.4012333351836244E-2</v>
      </c>
      <c r="AH2440" s="43" t="e">
        <f>_xll.qlIndexFixing($X$6,$AB2440,TRUE,trigger)</f>
        <v>#NUM!</v>
      </c>
      <c r="AI2440" s="45" t="e">
        <f t="shared" si="89"/>
        <v>#NUM!</v>
      </c>
    </row>
    <row r="2441" spans="27:35" x14ac:dyDescent="0.2">
      <c r="AA2441" s="114" t="s">
        <v>87</v>
      </c>
      <c r="AB2441" s="40">
        <f>_xll.qlInterestRateIndexFixingDate($X$21,AC2441)</f>
        <v>56510</v>
      </c>
      <c r="AC2441" s="40">
        <f>_xll.qlCalendarAdvance(calendar,$AC2440,AA2441,,,trigger)</f>
        <v>56514</v>
      </c>
      <c r="AD2441" s="40">
        <f>_xll.qlInterestRateIndexMaturity($X$21,AC2441,)</f>
        <v>56695</v>
      </c>
      <c r="AE2441" s="43" t="e">
        <f>_xll.qlTenorBasisValue(TenorBasis6M,AC2441,_xll.ohTrigger(trigger,$X$36))</f>
        <v>#NUM!</v>
      </c>
      <c r="AF2441" s="82">
        <f t="shared" si="90"/>
        <v>1.4001095351985767E-2</v>
      </c>
      <c r="AG2441" s="82">
        <f>_xll.qlIndexFixing($X$21,$AB2441,TRUE,_xll.ohTrigger(trigger))</f>
        <v>1.4001095351985767E-2</v>
      </c>
      <c r="AH2441" s="43" t="e">
        <f>_xll.qlIndexFixing($X$6,$AB2441,TRUE,trigger)</f>
        <v>#NUM!</v>
      </c>
      <c r="AI2441" s="45" t="e">
        <f t="shared" si="89"/>
        <v>#NUM!</v>
      </c>
    </row>
    <row r="2442" spans="27:35" x14ac:dyDescent="0.2">
      <c r="AA2442" s="114" t="s">
        <v>87</v>
      </c>
      <c r="AB2442" s="40">
        <f>_xll.qlInterestRateIndexFixingDate($X$21,AC2442)</f>
        <v>56517</v>
      </c>
      <c r="AC2442" s="40">
        <f>_xll.qlCalendarAdvance(calendar,$AC2441,AA2442,,,trigger)</f>
        <v>56521</v>
      </c>
      <c r="AD2442" s="40">
        <f>_xll.qlInterestRateIndexMaturity($X$21,AC2442,)</f>
        <v>56702</v>
      </c>
      <c r="AE2442" s="43" t="e">
        <f>_xll.qlTenorBasisValue(TenorBasis6M,AC2442,_xll.ohTrigger(trigger,$X$36))</f>
        <v>#NUM!</v>
      </c>
      <c r="AF2442" s="82">
        <f t="shared" si="90"/>
        <v>1.3989816061772336E-2</v>
      </c>
      <c r="AG2442" s="82">
        <f>_xll.qlIndexFixing($X$21,$AB2442,TRUE,_xll.ohTrigger(trigger))</f>
        <v>1.3989816061772336E-2</v>
      </c>
      <c r="AH2442" s="43" t="e">
        <f>_xll.qlIndexFixing($X$6,$AB2442,TRUE,trigger)</f>
        <v>#NUM!</v>
      </c>
      <c r="AI2442" s="45" t="e">
        <f t="shared" si="89"/>
        <v>#NUM!</v>
      </c>
    </row>
    <row r="2443" spans="27:35" x14ac:dyDescent="0.2">
      <c r="AA2443" s="114" t="s">
        <v>87</v>
      </c>
      <c r="AB2443" s="40">
        <f>_xll.qlInterestRateIndexFixingDate($X$21,AC2443)</f>
        <v>56524</v>
      </c>
      <c r="AC2443" s="40">
        <f>_xll.qlCalendarAdvance(calendar,$AC2442,AA2443,,,trigger)</f>
        <v>56528</v>
      </c>
      <c r="AD2443" s="40">
        <f>_xll.qlInterestRateIndexMaturity($X$21,AC2443,)</f>
        <v>56710</v>
      </c>
      <c r="AE2443" s="43" t="e">
        <f>_xll.qlTenorBasisValue(TenorBasis6M,AC2443,_xll.ohTrigger(trigger,$X$36))</f>
        <v>#NUM!</v>
      </c>
      <c r="AF2443" s="82">
        <f t="shared" si="90"/>
        <v>1.3977943249155692E-2</v>
      </c>
      <c r="AG2443" s="82">
        <f>_xll.qlIndexFixing($X$21,$AB2443,TRUE,_xll.ohTrigger(trigger))</f>
        <v>1.3977943249155692E-2</v>
      </c>
      <c r="AH2443" s="43" t="e">
        <f>_xll.qlIndexFixing($X$6,$AB2443,TRUE,trigger)</f>
        <v>#NUM!</v>
      </c>
      <c r="AI2443" s="45" t="e">
        <f t="shared" si="89"/>
        <v>#NUM!</v>
      </c>
    </row>
    <row r="2444" spans="27:35" x14ac:dyDescent="0.2">
      <c r="AA2444" s="114" t="s">
        <v>87</v>
      </c>
      <c r="AB2444" s="40">
        <f>_xll.qlInterestRateIndexFixingDate($X$21,AC2444)</f>
        <v>56531</v>
      </c>
      <c r="AC2444" s="40">
        <f>_xll.qlCalendarAdvance(calendar,$AC2443,AA2444,,,trigger)</f>
        <v>56535</v>
      </c>
      <c r="AD2444" s="40">
        <f>_xll.qlInterestRateIndexMaturity($X$21,AC2444,)</f>
        <v>56717</v>
      </c>
      <c r="AE2444" s="43" t="e">
        <f>_xll.qlTenorBasisValue(TenorBasis6M,AC2444,_xll.ohTrigger(trigger,$X$36))</f>
        <v>#NUM!</v>
      </c>
      <c r="AF2444" s="82">
        <f t="shared" si="90"/>
        <v>1.3966577991653104E-2</v>
      </c>
      <c r="AG2444" s="82">
        <f>_xll.qlIndexFixing($X$21,$AB2444,TRUE,_xll.ohTrigger(trigger))</f>
        <v>1.3966577991653104E-2</v>
      </c>
      <c r="AH2444" s="43" t="e">
        <f>_xll.qlIndexFixing($X$6,$AB2444,TRUE,trigger)</f>
        <v>#NUM!</v>
      </c>
      <c r="AI2444" s="45" t="e">
        <f t="shared" si="89"/>
        <v>#NUM!</v>
      </c>
    </row>
    <row r="2445" spans="27:35" x14ac:dyDescent="0.2">
      <c r="AA2445" s="114" t="s">
        <v>87</v>
      </c>
      <c r="AB2445" s="40">
        <f>_xll.qlInterestRateIndexFixingDate($X$21,AC2445)</f>
        <v>56538</v>
      </c>
      <c r="AC2445" s="40">
        <f>_xll.qlCalendarAdvance(calendar,$AC2444,AA2445,,,trigger)</f>
        <v>56542</v>
      </c>
      <c r="AD2445" s="40">
        <f>_xll.qlInterestRateIndexMaturity($X$21,AC2445,)</f>
        <v>56724</v>
      </c>
      <c r="AE2445" s="43" t="e">
        <f>_xll.qlTenorBasisValue(TenorBasis6M,AC2445,_xll.ohTrigger(trigger,$X$36))</f>
        <v>#NUM!</v>
      </c>
      <c r="AF2445" s="82">
        <f t="shared" si="90"/>
        <v>1.3955171444701294E-2</v>
      </c>
      <c r="AG2445" s="82">
        <f>_xll.qlIndexFixing($X$21,$AB2445,TRUE,_xll.ohTrigger(trigger))</f>
        <v>1.3955171444701294E-2</v>
      </c>
      <c r="AH2445" s="43" t="e">
        <f>_xll.qlIndexFixing($X$6,$AB2445,TRUE,trigger)</f>
        <v>#NUM!</v>
      </c>
      <c r="AI2445" s="45" t="e">
        <f t="shared" si="89"/>
        <v>#NUM!</v>
      </c>
    </row>
    <row r="2446" spans="27:35" x14ac:dyDescent="0.2">
      <c r="AA2446" s="114" t="s">
        <v>87</v>
      </c>
      <c r="AB2446" s="40">
        <f>_xll.qlInterestRateIndexFixingDate($X$21,AC2446)</f>
        <v>56545</v>
      </c>
      <c r="AC2446" s="40">
        <f>_xll.qlCalendarAdvance(calendar,$AC2445,AA2446,,,trigger)</f>
        <v>56549</v>
      </c>
      <c r="AD2446" s="40">
        <f>_xll.qlInterestRateIndexMaturity($X$21,AC2446,)</f>
        <v>56731</v>
      </c>
      <c r="AE2446" s="43" t="e">
        <f>_xll.qlTenorBasisValue(TenorBasis6M,AC2446,_xll.ohTrigger(trigger,$X$36))</f>
        <v>#NUM!</v>
      </c>
      <c r="AF2446" s="82">
        <f t="shared" si="90"/>
        <v>1.3943723609010902E-2</v>
      </c>
      <c r="AG2446" s="82">
        <f>_xll.qlIndexFixing($X$21,$AB2446,TRUE,_xll.ohTrigger(trigger))</f>
        <v>1.3943723609010902E-2</v>
      </c>
      <c r="AH2446" s="43" t="e">
        <f>_xll.qlIndexFixing($X$6,$AB2446,TRUE,trigger)</f>
        <v>#NUM!</v>
      </c>
      <c r="AI2446" s="45" t="e">
        <f t="shared" si="89"/>
        <v>#NUM!</v>
      </c>
    </row>
    <row r="2447" spans="27:35" x14ac:dyDescent="0.2">
      <c r="AA2447" s="114" t="s">
        <v>87</v>
      </c>
      <c r="AB2447" s="40">
        <f>_xll.qlInterestRateIndexFixingDate($X$21,AC2447)</f>
        <v>56552</v>
      </c>
      <c r="AC2447" s="40">
        <f>_xll.qlCalendarAdvance(calendar,$AC2446,AA2447,,,trigger)</f>
        <v>56556</v>
      </c>
      <c r="AD2447" s="40">
        <f>_xll.qlInterestRateIndexMaturity($X$21,AC2447,)</f>
        <v>56737</v>
      </c>
      <c r="AE2447" s="43" t="e">
        <f>_xll.qlTenorBasisValue(TenorBasis6M,AC2447,_xll.ohTrigger(trigger,$X$36))</f>
        <v>#NUM!</v>
      </c>
      <c r="AF2447" s="82">
        <f t="shared" si="90"/>
        <v>1.3932800279783606E-2</v>
      </c>
      <c r="AG2447" s="82">
        <f>_xll.qlIndexFixing($X$21,$AB2447,TRUE,_xll.ohTrigger(trigger))</f>
        <v>1.3932800279783606E-2</v>
      </c>
      <c r="AH2447" s="43" t="e">
        <f>_xll.qlIndexFixing($X$6,$AB2447,TRUE,trigger)</f>
        <v>#NUM!</v>
      </c>
      <c r="AI2447" s="45" t="e">
        <f t="shared" si="89"/>
        <v>#NUM!</v>
      </c>
    </row>
    <row r="2448" spans="27:35" x14ac:dyDescent="0.2">
      <c r="AA2448" s="114" t="s">
        <v>87</v>
      </c>
      <c r="AB2448" s="40">
        <f>_xll.qlInterestRateIndexFixingDate($X$21,AC2448)</f>
        <v>56559</v>
      </c>
      <c r="AC2448" s="40">
        <f>_xll.qlCalendarAdvance(calendar,$AC2447,AA2448,,,trigger)</f>
        <v>56563</v>
      </c>
      <c r="AD2448" s="40">
        <f>_xll.qlInterestRateIndexMaturity($X$21,AC2448,)</f>
        <v>56744</v>
      </c>
      <c r="AE2448" s="43" t="e">
        <f>_xll.qlTenorBasisValue(TenorBasis6M,AC2448,_xll.ohTrigger(trigger,$X$36))</f>
        <v>#NUM!</v>
      </c>
      <c r="AF2448" s="82">
        <f t="shared" si="90"/>
        <v>1.392127326214398E-2</v>
      </c>
      <c r="AG2448" s="82">
        <f>_xll.qlIndexFixing($X$21,$AB2448,TRUE,_xll.ohTrigger(trigger))</f>
        <v>1.392127326214398E-2</v>
      </c>
      <c r="AH2448" s="43" t="e">
        <f>_xll.qlIndexFixing($X$6,$AB2448,TRUE,trigger)</f>
        <v>#NUM!</v>
      </c>
      <c r="AI2448" s="45" t="e">
        <f t="shared" si="89"/>
        <v>#NUM!</v>
      </c>
    </row>
    <row r="2449" spans="27:35" x14ac:dyDescent="0.2">
      <c r="AA2449" s="114" t="s">
        <v>87</v>
      </c>
      <c r="AB2449" s="40">
        <f>_xll.qlInterestRateIndexFixingDate($X$21,AC2449)</f>
        <v>56566</v>
      </c>
      <c r="AC2449" s="40">
        <f>_xll.qlCalendarAdvance(calendar,$AC2448,AA2449,,,trigger)</f>
        <v>56570</v>
      </c>
      <c r="AD2449" s="40">
        <f>_xll.qlInterestRateIndexMaturity($X$21,AC2449,)</f>
        <v>56751</v>
      </c>
      <c r="AE2449" s="43" t="e">
        <f>_xll.qlTenorBasisValue(TenorBasis6M,AC2449,_xll.ohTrigger(trigger,$X$36))</f>
        <v>#NUM!</v>
      </c>
      <c r="AF2449" s="82">
        <f t="shared" si="90"/>
        <v>1.3909704959081096E-2</v>
      </c>
      <c r="AG2449" s="82">
        <f>_xll.qlIndexFixing($X$21,$AB2449,TRUE,_xll.ohTrigger(trigger))</f>
        <v>1.3909704959081096E-2</v>
      </c>
      <c r="AH2449" s="43" t="e">
        <f>_xll.qlIndexFixing($X$6,$AB2449,TRUE,trigger)</f>
        <v>#NUM!</v>
      </c>
      <c r="AI2449" s="45" t="e">
        <f t="shared" si="89"/>
        <v>#NUM!</v>
      </c>
    </row>
    <row r="2450" spans="27:35" x14ac:dyDescent="0.2">
      <c r="AA2450" s="114" t="s">
        <v>87</v>
      </c>
      <c r="AB2450" s="40">
        <f>_xll.qlInterestRateIndexFixingDate($X$21,AC2450)</f>
        <v>56573</v>
      </c>
      <c r="AC2450" s="40">
        <f>_xll.qlCalendarAdvance(calendar,$AC2449,AA2450,,,trigger)</f>
        <v>56577</v>
      </c>
      <c r="AD2450" s="40">
        <f>_xll.qlInterestRateIndexMaturity($X$21,AC2450,)</f>
        <v>56758</v>
      </c>
      <c r="AE2450" s="43" t="e">
        <f>_xll.qlTenorBasisValue(TenorBasis6M,AC2450,_xll.ohTrigger(trigger,$X$36))</f>
        <v>#NUM!</v>
      </c>
      <c r="AF2450" s="82">
        <f t="shared" si="90"/>
        <v>1.3898095371313054E-2</v>
      </c>
      <c r="AG2450" s="82">
        <f>_xll.qlIndexFixing($X$21,$AB2450,TRUE,_xll.ohTrigger(trigger))</f>
        <v>1.3898095371313054E-2</v>
      </c>
      <c r="AH2450" s="43" t="e">
        <f>_xll.qlIndexFixing($X$6,$AB2450,TRUE,trigger)</f>
        <v>#NUM!</v>
      </c>
      <c r="AI2450" s="45" t="e">
        <f t="shared" si="89"/>
        <v>#NUM!</v>
      </c>
    </row>
    <row r="2451" spans="27:35" x14ac:dyDescent="0.2">
      <c r="AA2451" s="114" t="s">
        <v>87</v>
      </c>
      <c r="AB2451" s="40">
        <f>_xll.qlInterestRateIndexFixingDate($X$21,AC2451)</f>
        <v>56580</v>
      </c>
      <c r="AC2451" s="40">
        <f>_xll.qlCalendarAdvance(calendar,$AC2450,AA2451,,,trigger)</f>
        <v>56584</v>
      </c>
      <c r="AD2451" s="40">
        <f>_xll.qlInterestRateIndexMaturity($X$21,AC2451,)</f>
        <v>56766</v>
      </c>
      <c r="AE2451" s="43" t="e">
        <f>_xll.qlTenorBasisValue(TenorBasis6M,AC2451,_xll.ohTrigger(trigger,$X$36))</f>
        <v>#NUM!</v>
      </c>
      <c r="AF2451" s="82">
        <f t="shared" si="90"/>
        <v>1.388586512450898E-2</v>
      </c>
      <c r="AG2451" s="82">
        <f>_xll.qlIndexFixing($X$21,$AB2451,TRUE,_xll.ohTrigger(trigger))</f>
        <v>1.388586512450898E-2</v>
      </c>
      <c r="AH2451" s="43" t="e">
        <f>_xll.qlIndexFixing($X$6,$AB2451,TRUE,trigger)</f>
        <v>#NUM!</v>
      </c>
      <c r="AI2451" s="45" t="e">
        <f t="shared" si="89"/>
        <v>#NUM!</v>
      </c>
    </row>
    <row r="2452" spans="27:35" x14ac:dyDescent="0.2">
      <c r="AA2452" s="114" t="s">
        <v>87</v>
      </c>
      <c r="AB2452" s="40">
        <f>_xll.qlInterestRateIndexFixingDate($X$21,AC2452)</f>
        <v>56587</v>
      </c>
      <c r="AC2452" s="40">
        <f>_xll.qlCalendarAdvance(calendar,$AC2451,AA2452,,,trigger)</f>
        <v>56591</v>
      </c>
      <c r="AD2452" s="40">
        <f>_xll.qlInterestRateIndexMaturity($X$21,AC2452,)</f>
        <v>56773</v>
      </c>
      <c r="AE2452" s="43" t="e">
        <f>_xll.qlTenorBasisValue(TenorBasis6M,AC2452,_xll.ohTrigger(trigger,$X$36))</f>
        <v>#NUM!</v>
      </c>
      <c r="AF2452" s="82">
        <f t="shared" si="90"/>
        <v>1.3874169571440987E-2</v>
      </c>
      <c r="AG2452" s="82">
        <f>_xll.qlIndexFixing($X$21,$AB2452,TRUE,_xll.ohTrigger(trigger))</f>
        <v>1.3874169571440987E-2</v>
      </c>
      <c r="AH2452" s="43" t="e">
        <f>_xll.qlIndexFixing($X$6,$AB2452,TRUE,trigger)</f>
        <v>#NUM!</v>
      </c>
      <c r="AI2452" s="45" t="e">
        <f t="shared" si="89"/>
        <v>#NUM!</v>
      </c>
    </row>
    <row r="2453" spans="27:35" x14ac:dyDescent="0.2">
      <c r="AA2453" s="114" t="s">
        <v>87</v>
      </c>
      <c r="AB2453" s="40">
        <f>_xll.qlInterestRateIndexFixingDate($X$21,AC2453)</f>
        <v>56594</v>
      </c>
      <c r="AC2453" s="40">
        <f>_xll.qlCalendarAdvance(calendar,$AC2452,AA2453,,,trigger)</f>
        <v>56598</v>
      </c>
      <c r="AD2453" s="40">
        <f>_xll.qlInterestRateIndexMaturity($X$21,AC2453,)</f>
        <v>56780</v>
      </c>
      <c r="AE2453" s="43" t="e">
        <f>_xll.qlTenorBasisValue(TenorBasis6M,AC2453,_xll.ohTrigger(trigger,$X$36))</f>
        <v>#NUM!</v>
      </c>
      <c r="AF2453" s="82">
        <f t="shared" si="90"/>
        <v>1.3862432734675216E-2</v>
      </c>
      <c r="AG2453" s="82">
        <f>_xll.qlIndexFixing($X$21,$AB2453,TRUE,_xll.ohTrigger(trigger))</f>
        <v>1.3862432734675216E-2</v>
      </c>
      <c r="AH2453" s="43" t="e">
        <f>_xll.qlIndexFixing($X$6,$AB2453,TRUE,trigger)</f>
        <v>#NUM!</v>
      </c>
      <c r="AI2453" s="45" t="e">
        <f t="shared" si="89"/>
        <v>#NUM!</v>
      </c>
    </row>
    <row r="2454" spans="27:35" x14ac:dyDescent="0.2">
      <c r="AA2454" s="114" t="s">
        <v>87</v>
      </c>
      <c r="AB2454" s="40">
        <f>_xll.qlInterestRateIndexFixingDate($X$21,AC2454)</f>
        <v>56601</v>
      </c>
      <c r="AC2454" s="40">
        <f>_xll.qlCalendarAdvance(calendar,$AC2453,AA2454,,,trigger)</f>
        <v>56605</v>
      </c>
      <c r="AD2454" s="40">
        <f>_xll.qlInterestRateIndexMaturity($X$21,AC2454,)</f>
        <v>56787</v>
      </c>
      <c r="AE2454" s="43" t="e">
        <f>_xll.qlTenorBasisValue(TenorBasis6M,AC2454,_xll.ohTrigger(trigger,$X$36))</f>
        <v>#NUM!</v>
      </c>
      <c r="AF2454" s="82">
        <f t="shared" si="90"/>
        <v>1.3850654614944707E-2</v>
      </c>
      <c r="AG2454" s="82">
        <f>_xll.qlIndexFixing($X$21,$AB2454,TRUE,_xll.ohTrigger(trigger))</f>
        <v>1.3850654614944707E-2</v>
      </c>
      <c r="AH2454" s="43" t="e">
        <f>_xll.qlIndexFixing($X$6,$AB2454,TRUE,trigger)</f>
        <v>#NUM!</v>
      </c>
      <c r="AI2454" s="45" t="e">
        <f t="shared" si="89"/>
        <v>#NUM!</v>
      </c>
    </row>
    <row r="2455" spans="27:35" x14ac:dyDescent="0.2">
      <c r="AA2455" s="114" t="s">
        <v>87</v>
      </c>
      <c r="AB2455" s="40">
        <f>_xll.qlInterestRateIndexFixingDate($X$21,AC2455)</f>
        <v>56607</v>
      </c>
      <c r="AC2455" s="40">
        <f>_xll.qlCalendarAdvance(calendar,$AC2454,AA2455,,,trigger)</f>
        <v>56612</v>
      </c>
      <c r="AD2455" s="40">
        <f>_xll.qlInterestRateIndexMaturity($X$21,AC2455,)</f>
        <v>56794</v>
      </c>
      <c r="AE2455" s="43" t="e">
        <f>_xll.qlTenorBasisValue(TenorBasis6M,AC2455,_xll.ohTrigger(trigger,$X$36))</f>
        <v>#NUM!</v>
      </c>
      <c r="AF2455" s="82">
        <f t="shared" si="90"/>
        <v>1.3838835212979862E-2</v>
      </c>
      <c r="AG2455" s="82">
        <f>_xll.qlIndexFixing($X$21,$AB2455,TRUE,_xll.ohTrigger(trigger))</f>
        <v>1.3838835212979862E-2</v>
      </c>
      <c r="AH2455" s="43" t="e">
        <f>_xll.qlIndexFixing($X$6,$AB2455,TRUE,trigger)</f>
        <v>#NUM!</v>
      </c>
      <c r="AI2455" s="45" t="e">
        <f t="shared" si="89"/>
        <v>#NUM!</v>
      </c>
    </row>
    <row r="2456" spans="27:35" x14ac:dyDescent="0.2">
      <c r="AA2456" s="114" t="s">
        <v>87</v>
      </c>
      <c r="AB2456" s="40">
        <f>_xll.qlInterestRateIndexFixingDate($X$21,AC2456)</f>
        <v>56614</v>
      </c>
      <c r="AC2456" s="40">
        <f>_xll.qlCalendarAdvance(calendar,$AC2455,AA2456,,,trigger)</f>
        <v>56619</v>
      </c>
      <c r="AD2456" s="40">
        <f>_xll.qlInterestRateIndexMaturity($X$21,AC2456,)</f>
        <v>56800</v>
      </c>
      <c r="AE2456" s="43" t="e">
        <f>_xll.qlTenorBasisValue(TenorBasis6M,AC2456,_xll.ohTrigger(trigger,$X$36))</f>
        <v>#NUM!</v>
      </c>
      <c r="AF2456" s="82">
        <f t="shared" si="90"/>
        <v>1.3827570906314998E-2</v>
      </c>
      <c r="AG2456" s="82">
        <f>_xll.qlIndexFixing($X$21,$AB2456,TRUE,_xll.ohTrigger(trigger))</f>
        <v>1.3827570906314998E-2</v>
      </c>
      <c r="AH2456" s="43" t="e">
        <f>_xll.qlIndexFixing($X$6,$AB2456,TRUE,trigger)</f>
        <v>#NUM!</v>
      </c>
      <c r="AI2456" s="45" t="e">
        <f t="shared" si="89"/>
        <v>#NUM!</v>
      </c>
    </row>
    <row r="2457" spans="27:35" x14ac:dyDescent="0.2">
      <c r="AA2457" s="114" t="s">
        <v>87</v>
      </c>
      <c r="AB2457" s="40">
        <f>_xll.qlInterestRateIndexFixingDate($X$21,AC2457)</f>
        <v>56622</v>
      </c>
      <c r="AC2457" s="40">
        <f>_xll.qlCalendarAdvance(calendar,$AC2456,AA2457,,,trigger)</f>
        <v>56626</v>
      </c>
      <c r="AD2457" s="40">
        <f>_xll.qlInterestRateIndexMaturity($X$21,AC2457,)</f>
        <v>56807</v>
      </c>
      <c r="AE2457" s="43" t="e">
        <f>_xll.qlTenorBasisValue(TenorBasis6M,AC2457,_xll.ohTrigger(trigger,$X$36))</f>
        <v>#NUM!</v>
      </c>
      <c r="AF2457" s="82">
        <f t="shared" si="90"/>
        <v>1.3815672345874426E-2</v>
      </c>
      <c r="AG2457" s="82">
        <f>_xll.qlIndexFixing($X$21,$AB2457,TRUE,_xll.ohTrigger(trigger))</f>
        <v>1.3815672345874426E-2</v>
      </c>
      <c r="AH2457" s="43" t="e">
        <f>_xll.qlIndexFixing($X$6,$AB2457,TRUE,trigger)</f>
        <v>#NUM!</v>
      </c>
      <c r="AI2457" s="45" t="e">
        <f t="shared" si="89"/>
        <v>#NUM!</v>
      </c>
    </row>
    <row r="2458" spans="27:35" x14ac:dyDescent="0.2">
      <c r="AA2458" s="114" t="s">
        <v>87</v>
      </c>
      <c r="AB2458" s="40">
        <f>_xll.qlInterestRateIndexFixingDate($X$21,AC2458)</f>
        <v>56629</v>
      </c>
      <c r="AC2458" s="40">
        <f>_xll.qlCalendarAdvance(calendar,$AC2457,AA2458,,,trigger)</f>
        <v>56633</v>
      </c>
      <c r="AD2458" s="40">
        <f>_xll.qlInterestRateIndexMaturity($X$21,AC2458,)</f>
        <v>56814</v>
      </c>
      <c r="AE2458" s="43" t="e">
        <f>_xll.qlTenorBasisValue(TenorBasis6M,AC2458,_xll.ohTrigger(trigger,$X$36))</f>
        <v>#NUM!</v>
      </c>
      <c r="AF2458" s="82">
        <f t="shared" si="90"/>
        <v>1.3803732506549454E-2</v>
      </c>
      <c r="AG2458" s="82">
        <f>_xll.qlIndexFixing($X$21,$AB2458,TRUE,_xll.ohTrigger(trigger))</f>
        <v>1.3803732506549454E-2</v>
      </c>
      <c r="AH2458" s="43" t="e">
        <f>_xll.qlIndexFixing($X$6,$AB2458,TRUE,trigger)</f>
        <v>#NUM!</v>
      </c>
      <c r="AI2458" s="45" t="e">
        <f t="shared" si="89"/>
        <v>#NUM!</v>
      </c>
    </row>
    <row r="2459" spans="27:35" x14ac:dyDescent="0.2">
      <c r="AA2459" s="114" t="s">
        <v>87</v>
      </c>
      <c r="AB2459" s="40">
        <f>_xll.qlInterestRateIndexFixingDate($X$21,AC2459)</f>
        <v>56636</v>
      </c>
      <c r="AC2459" s="40">
        <f>_xll.qlCalendarAdvance(calendar,$AC2458,AA2459,,,trigger)</f>
        <v>56640</v>
      </c>
      <c r="AD2459" s="40">
        <f>_xll.qlInterestRateIndexMaturity($X$21,AC2459,)</f>
        <v>56821</v>
      </c>
      <c r="AE2459" s="43" t="e">
        <f>_xll.qlTenorBasisValue(TenorBasis6M,AC2459,_xll.ohTrigger(trigger,$X$36))</f>
        <v>#NUM!</v>
      </c>
      <c r="AF2459" s="82">
        <f t="shared" si="90"/>
        <v>1.3791751389078498E-2</v>
      </c>
      <c r="AG2459" s="82">
        <f>_xll.qlIndexFixing($X$21,$AB2459,TRUE,_xll.ohTrigger(trigger))</f>
        <v>1.3791751389078498E-2</v>
      </c>
      <c r="AH2459" s="43" t="e">
        <f>_xll.qlIndexFixing($X$6,$AB2459,TRUE,trigger)</f>
        <v>#NUM!</v>
      </c>
      <c r="AI2459" s="45" t="e">
        <f t="shared" si="89"/>
        <v>#NUM!</v>
      </c>
    </row>
    <row r="2460" spans="27:35" x14ac:dyDescent="0.2">
      <c r="AA2460" s="114" t="s">
        <v>87</v>
      </c>
      <c r="AB2460" s="40">
        <f>_xll.qlInterestRateIndexFixingDate($X$21,AC2460)</f>
        <v>56643</v>
      </c>
      <c r="AC2460" s="40">
        <f>_xll.qlCalendarAdvance(calendar,$AC2459,AA2460,,,trigger)</f>
        <v>56647</v>
      </c>
      <c r="AD2460" s="40">
        <f>_xll.qlInterestRateIndexMaturity($X$21,AC2460,)</f>
        <v>56828</v>
      </c>
      <c r="AE2460" s="43" t="e">
        <f>_xll.qlTenorBasisValue(TenorBasis6M,AC2460,_xll.ohTrigger(trigger,$X$36))</f>
        <v>#NUM!</v>
      </c>
      <c r="AF2460" s="82">
        <f t="shared" si="90"/>
        <v>1.3779728994204389E-2</v>
      </c>
      <c r="AG2460" s="82">
        <f>_xll.qlIndexFixing($X$21,$AB2460,TRUE,_xll.ohTrigger(trigger))</f>
        <v>1.3779728994204389E-2</v>
      </c>
      <c r="AH2460" s="43" t="e">
        <f>_xll.qlIndexFixing($X$6,$AB2460,TRUE,trigger)</f>
        <v>#NUM!</v>
      </c>
      <c r="AI2460" s="45" t="e">
        <f t="shared" si="89"/>
        <v>#NUM!</v>
      </c>
    </row>
    <row r="2461" spans="27:35" x14ac:dyDescent="0.2">
      <c r="AA2461" s="114" t="s">
        <v>87</v>
      </c>
      <c r="AB2461" s="40">
        <f>_xll.qlInterestRateIndexFixingDate($X$21,AC2461)</f>
        <v>56650</v>
      </c>
      <c r="AC2461" s="40">
        <f>_xll.qlCalendarAdvance(calendar,$AC2460,AA2461,,,trigger)</f>
        <v>56654</v>
      </c>
      <c r="AD2461" s="40">
        <f>_xll.qlInterestRateIndexMaturity($X$21,AC2461,)</f>
        <v>56835</v>
      </c>
      <c r="AE2461" s="43" t="e">
        <f>_xll.qlTenorBasisValue(TenorBasis6M,AC2461,_xll.ohTrigger(trigger,$X$36))</f>
        <v>#NUM!</v>
      </c>
      <c r="AF2461" s="82">
        <f t="shared" si="90"/>
        <v>1.3767665322670842E-2</v>
      </c>
      <c r="AG2461" s="82">
        <f>_xll.qlIndexFixing($X$21,$AB2461,TRUE,_xll.ohTrigger(trigger))</f>
        <v>1.3767665322670842E-2</v>
      </c>
      <c r="AH2461" s="43" t="e">
        <f>_xll.qlIndexFixing($X$6,$AB2461,TRUE,trigger)</f>
        <v>#NUM!</v>
      </c>
      <c r="AI2461" s="45" t="e">
        <f t="shared" si="89"/>
        <v>#NUM!</v>
      </c>
    </row>
    <row r="2462" spans="27:35" x14ac:dyDescent="0.2">
      <c r="AA2462" s="114" t="s">
        <v>87</v>
      </c>
      <c r="AB2462" s="40">
        <f>_xll.qlInterestRateIndexFixingDate($X$21,AC2462)</f>
        <v>56657</v>
      </c>
      <c r="AC2462" s="40">
        <f>_xll.qlCalendarAdvance(calendar,$AC2461,AA2462,,,trigger)</f>
        <v>56661</v>
      </c>
      <c r="AD2462" s="40">
        <f>_xll.qlInterestRateIndexMaturity($X$21,AC2462,)</f>
        <v>56842</v>
      </c>
      <c r="AE2462" s="43" t="e">
        <f>_xll.qlTenorBasisValue(TenorBasis6M,AC2462,_xll.ohTrigger(trigger,$X$36))</f>
        <v>#NUM!</v>
      </c>
      <c r="AF2462" s="82">
        <f t="shared" si="90"/>
        <v>1.3755560375223777E-2</v>
      </c>
      <c r="AG2462" s="82">
        <f>_xll.qlIndexFixing($X$21,$AB2462,TRUE,_xll.ohTrigger(trigger))</f>
        <v>1.3755560375223777E-2</v>
      </c>
      <c r="AH2462" s="43" t="e">
        <f>_xll.qlIndexFixing($X$6,$AB2462,TRUE,trigger)</f>
        <v>#NUM!</v>
      </c>
      <c r="AI2462" s="45" t="e">
        <f t="shared" si="89"/>
        <v>#NUM!</v>
      </c>
    </row>
    <row r="2463" spans="27:35" x14ac:dyDescent="0.2">
      <c r="AA2463" s="114" t="s">
        <v>87</v>
      </c>
      <c r="AB2463" s="40">
        <f>_xll.qlInterestRateIndexFixingDate($X$21,AC2463)</f>
        <v>56664</v>
      </c>
      <c r="AC2463" s="40">
        <f>_xll.qlCalendarAdvance(calendar,$AC2462,AA2463,,,trigger)</f>
        <v>56668</v>
      </c>
      <c r="AD2463" s="40">
        <f>_xll.qlInterestRateIndexMaturity($X$21,AC2463,)</f>
        <v>56849</v>
      </c>
      <c r="AE2463" s="43" t="e">
        <f>_xll.qlTenorBasisValue(TenorBasis6M,AC2463,_xll.ohTrigger(trigger,$X$36))</f>
        <v>#NUM!</v>
      </c>
      <c r="AF2463" s="82">
        <f t="shared" si="90"/>
        <v>1.3743414152613979E-2</v>
      </c>
      <c r="AG2463" s="82">
        <f>_xll.qlIndexFixing($X$21,$AB2463,TRUE,_xll.ohTrigger(trigger))</f>
        <v>1.3743414152613979E-2</v>
      </c>
      <c r="AH2463" s="43" t="e">
        <f>_xll.qlIndexFixing($X$6,$AB2463,TRUE,trigger)</f>
        <v>#NUM!</v>
      </c>
      <c r="AI2463" s="45" t="e">
        <f t="shared" si="89"/>
        <v>#NUM!</v>
      </c>
    </row>
    <row r="2464" spans="27:35" x14ac:dyDescent="0.2">
      <c r="AA2464" s="114" t="s">
        <v>87</v>
      </c>
      <c r="AB2464" s="40">
        <f>_xll.qlInterestRateIndexFixingDate($X$21,AC2464)</f>
        <v>56671</v>
      </c>
      <c r="AC2464" s="40">
        <f>_xll.qlCalendarAdvance(calendar,$AC2463,AA2464,,,trigger)</f>
        <v>56675</v>
      </c>
      <c r="AD2464" s="40">
        <f>_xll.qlInterestRateIndexMaturity($X$21,AC2464,)</f>
        <v>56859</v>
      </c>
      <c r="AE2464" s="43" t="e">
        <f>_xll.qlTenorBasisValue(TenorBasis6M,AC2464,_xll.ohTrigger(trigger,$X$36))</f>
        <v>#NUM!</v>
      </c>
      <c r="AF2464" s="82">
        <f t="shared" si="90"/>
        <v>1.3729354715311382E-2</v>
      </c>
      <c r="AG2464" s="82">
        <f>_xll.qlIndexFixing($X$21,$AB2464,TRUE,_xll.ohTrigger(trigger))</f>
        <v>1.3729354715311382E-2</v>
      </c>
      <c r="AH2464" s="43" t="e">
        <f>_xll.qlIndexFixing($X$6,$AB2464,TRUE,trigger)</f>
        <v>#NUM!</v>
      </c>
      <c r="AI2464" s="45" t="e">
        <f t="shared" si="89"/>
        <v>#NUM!</v>
      </c>
    </row>
    <row r="2465" spans="27:35" x14ac:dyDescent="0.2">
      <c r="AA2465" s="114" t="s">
        <v>87</v>
      </c>
      <c r="AB2465" s="40">
        <f>_xll.qlInterestRateIndexFixingDate($X$21,AC2465)</f>
        <v>56678</v>
      </c>
      <c r="AC2465" s="40">
        <f>_xll.qlCalendarAdvance(calendar,$AC2464,AA2465,,,trigger)</f>
        <v>56682</v>
      </c>
      <c r="AD2465" s="40">
        <f>_xll.qlInterestRateIndexMaturity($X$21,AC2465,)</f>
        <v>56866</v>
      </c>
      <c r="AE2465" s="43" t="e">
        <f>_xll.qlTenorBasisValue(TenorBasis6M,AC2465,_xll.ohTrigger(trigger,$X$36))</f>
        <v>#NUM!</v>
      </c>
      <c r="AF2465" s="82">
        <f t="shared" si="90"/>
        <v>1.3717115705919773E-2</v>
      </c>
      <c r="AG2465" s="82">
        <f>_xll.qlIndexFixing($X$21,$AB2465,TRUE,_xll.ohTrigger(trigger))</f>
        <v>1.3717115705919773E-2</v>
      </c>
      <c r="AH2465" s="43" t="e">
        <f>_xll.qlIndexFixing($X$6,$AB2465,TRUE,trigger)</f>
        <v>#NUM!</v>
      </c>
      <c r="AI2465" s="45" t="e">
        <f t="shared" si="89"/>
        <v>#NUM!</v>
      </c>
    </row>
    <row r="2466" spans="27:35" x14ac:dyDescent="0.2">
      <c r="AA2466" s="114" t="s">
        <v>87</v>
      </c>
      <c r="AB2466" s="40">
        <f>_xll.qlInterestRateIndexFixingDate($X$21,AC2466)</f>
        <v>56685</v>
      </c>
      <c r="AC2466" s="40">
        <f>_xll.qlCalendarAdvance(calendar,$AC2465,AA2466,,,trigger)</f>
        <v>56689</v>
      </c>
      <c r="AD2466" s="40">
        <f>_xll.qlInterestRateIndexMaturity($X$21,AC2466,)</f>
        <v>56873</v>
      </c>
      <c r="AE2466" s="43" t="e">
        <f>_xll.qlTenorBasisValue(TenorBasis6M,AC2466,_xll.ohTrigger(trigger,$X$36))</f>
        <v>#NUM!</v>
      </c>
      <c r="AF2466" s="82">
        <f t="shared" si="90"/>
        <v>1.3704835420333527E-2</v>
      </c>
      <c r="AG2466" s="82">
        <f>_xll.qlIndexFixing($X$21,$AB2466,TRUE,_xll.ohTrigger(trigger))</f>
        <v>1.3704835420333527E-2</v>
      </c>
      <c r="AH2466" s="43" t="e">
        <f>_xll.qlIndexFixing($X$6,$AB2466,TRUE,trigger)</f>
        <v>#NUM!</v>
      </c>
      <c r="AI2466" s="45" t="e">
        <f t="shared" si="89"/>
        <v>#NUM!</v>
      </c>
    </row>
    <row r="2467" spans="27:35" x14ac:dyDescent="0.2">
      <c r="AA2467" s="114" t="s">
        <v>87</v>
      </c>
      <c r="AB2467" s="40">
        <f>_xll.qlInterestRateIndexFixingDate($X$21,AC2467)</f>
        <v>56692</v>
      </c>
      <c r="AC2467" s="40">
        <f>_xll.qlCalendarAdvance(calendar,$AC2466,AA2467,,,trigger)</f>
        <v>56696</v>
      </c>
      <c r="AD2467" s="40">
        <f>_xll.qlInterestRateIndexMaturity($X$21,AC2467,)</f>
        <v>56880</v>
      </c>
      <c r="AE2467" s="43" t="e">
        <f>_xll.qlTenorBasisValue(TenorBasis6M,AC2467,_xll.ohTrigger(trigger,$X$36))</f>
        <v>#NUM!</v>
      </c>
      <c r="AF2467" s="82">
        <f t="shared" si="90"/>
        <v>1.3692513859325506E-2</v>
      </c>
      <c r="AG2467" s="82">
        <f>_xll.qlIndexFixing($X$21,$AB2467,TRUE,_xll.ohTrigger(trigger))</f>
        <v>1.3692513859325506E-2</v>
      </c>
      <c r="AH2467" s="43" t="e">
        <f>_xll.qlIndexFixing($X$6,$AB2467,TRUE,trigger)</f>
        <v>#NUM!</v>
      </c>
      <c r="AI2467" s="45" t="e">
        <f t="shared" si="89"/>
        <v>#NUM!</v>
      </c>
    </row>
    <row r="2468" spans="27:35" x14ac:dyDescent="0.2">
      <c r="AA2468" s="114" t="s">
        <v>87</v>
      </c>
      <c r="AB2468" s="40">
        <f>_xll.qlInterestRateIndexFixingDate($X$21,AC2468)</f>
        <v>56699</v>
      </c>
      <c r="AC2468" s="40">
        <f>_xll.qlCalendarAdvance(calendar,$AC2467,AA2468,,,trigger)</f>
        <v>56703</v>
      </c>
      <c r="AD2468" s="40">
        <f>_xll.qlInterestRateIndexMaturity($X$21,AC2468,)</f>
        <v>56887</v>
      </c>
      <c r="AE2468" s="43" t="e">
        <f>_xll.qlTenorBasisValue(TenorBasis6M,AC2468,_xll.ohTrigger(trigger,$X$36))</f>
        <v>#NUM!</v>
      </c>
      <c r="AF2468" s="82">
        <f t="shared" si="90"/>
        <v>1.368015102367074E-2</v>
      </c>
      <c r="AG2468" s="82">
        <f>_xll.qlIndexFixing($X$21,$AB2468,TRUE,_xll.ohTrigger(trigger))</f>
        <v>1.368015102367074E-2</v>
      </c>
      <c r="AH2468" s="43" t="e">
        <f>_xll.qlIndexFixing($X$6,$AB2468,TRUE,trigger)</f>
        <v>#NUM!</v>
      </c>
      <c r="AI2468" s="45" t="e">
        <f t="shared" si="89"/>
        <v>#NUM!</v>
      </c>
    </row>
    <row r="2469" spans="27:35" x14ac:dyDescent="0.2">
      <c r="AA2469" s="114" t="s">
        <v>87</v>
      </c>
      <c r="AB2469" s="40">
        <f>_xll.qlInterestRateIndexFixingDate($X$21,AC2469)</f>
        <v>56706</v>
      </c>
      <c r="AC2469" s="40">
        <f>_xll.qlCalendarAdvance(calendar,$AC2468,AA2469,,,trigger)</f>
        <v>56710</v>
      </c>
      <c r="AD2469" s="40">
        <f>_xll.qlInterestRateIndexMaturity($X$21,AC2469,)</f>
        <v>56893</v>
      </c>
      <c r="AE2469" s="43" t="e">
        <f>_xll.qlTenorBasisValue(TenorBasis6M,AC2469,_xll.ohTrigger(trigger,$X$36))</f>
        <v>#NUM!</v>
      </c>
      <c r="AF2469" s="82">
        <f t="shared" si="90"/>
        <v>1.3668388324072585E-2</v>
      </c>
      <c r="AG2469" s="82">
        <f>_xll.qlIndexFixing($X$21,$AB2469,TRUE,_xll.ohTrigger(trigger))</f>
        <v>1.3668388324072585E-2</v>
      </c>
      <c r="AH2469" s="43" t="e">
        <f>_xll.qlIndexFixing($X$6,$AB2469,TRUE,trigger)</f>
        <v>#NUM!</v>
      </c>
      <c r="AI2469" s="45" t="e">
        <f t="shared" si="89"/>
        <v>#NUM!</v>
      </c>
    </row>
    <row r="2470" spans="27:35" x14ac:dyDescent="0.2">
      <c r="AA2470" s="114" t="s">
        <v>87</v>
      </c>
      <c r="AB2470" s="40">
        <f>_xll.qlInterestRateIndexFixingDate($X$21,AC2470)</f>
        <v>56713</v>
      </c>
      <c r="AC2470" s="40">
        <f>_xll.qlCalendarAdvance(calendar,$AC2469,AA2470,,,trigger)</f>
        <v>56717</v>
      </c>
      <c r="AD2470" s="40">
        <f>_xll.qlInterestRateIndexMaturity($X$21,AC2470,)</f>
        <v>56900</v>
      </c>
      <c r="AE2470" s="43" t="e">
        <f>_xll.qlTenorBasisValue(TenorBasis6M,AC2470,_xll.ohTrigger(trigger,$X$36))</f>
        <v>#NUM!</v>
      </c>
      <c r="AF2470" s="82">
        <f t="shared" si="90"/>
        <v>1.3655947434267028E-2</v>
      </c>
      <c r="AG2470" s="82">
        <f>_xll.qlIndexFixing($X$21,$AB2470,TRUE,_xll.ohTrigger(trigger))</f>
        <v>1.3655947434267028E-2</v>
      </c>
      <c r="AH2470" s="43" t="e">
        <f>_xll.qlIndexFixing($X$6,$AB2470,TRUE,trigger)</f>
        <v>#NUM!</v>
      </c>
      <c r="AI2470" s="45" t="e">
        <f t="shared" si="89"/>
        <v>#NUM!</v>
      </c>
    </row>
    <row r="2471" spans="27:35" x14ac:dyDescent="0.2">
      <c r="AA2471" s="114" t="s">
        <v>87</v>
      </c>
      <c r="AB2471" s="40">
        <f>_xll.qlInterestRateIndexFixingDate($X$21,AC2471)</f>
        <v>56718</v>
      </c>
      <c r="AC2471" s="40">
        <f>_xll.qlCalendarAdvance(calendar,$AC2470,AA2471,,,trigger)</f>
        <v>56724</v>
      </c>
      <c r="AD2471" s="40">
        <f>_xll.qlInterestRateIndexMaturity($X$21,AC2471,)</f>
        <v>56907</v>
      </c>
      <c r="AE2471" s="43" t="e">
        <f>_xll.qlTenorBasisValue(TenorBasis6M,AC2471,_xll.ohTrigger(trigger,$X$36))</f>
        <v>#NUM!</v>
      </c>
      <c r="AF2471" s="82">
        <f t="shared" si="90"/>
        <v>1.3643469215699752E-2</v>
      </c>
      <c r="AG2471" s="82">
        <f>_xll.qlIndexFixing($X$21,$AB2471,TRUE,_xll.ohTrigger(trigger))</f>
        <v>1.3643469215699752E-2</v>
      </c>
      <c r="AH2471" s="43" t="e">
        <f>_xll.qlIndexFixing($X$6,$AB2471,TRUE,trigger)</f>
        <v>#NUM!</v>
      </c>
      <c r="AI2471" s="45" t="e">
        <f t="shared" si="89"/>
        <v>#NUM!</v>
      </c>
    </row>
    <row r="2472" spans="27:35" x14ac:dyDescent="0.2">
      <c r="AA2472" s="114" t="s">
        <v>87</v>
      </c>
      <c r="AB2472" s="40">
        <f>_xll.qlInterestRateIndexFixingDate($X$21,AC2472)</f>
        <v>56727</v>
      </c>
      <c r="AC2472" s="40">
        <f>_xll.qlCalendarAdvance(calendar,$AC2471,AA2472,,,trigger)</f>
        <v>56731</v>
      </c>
      <c r="AD2472" s="40">
        <f>_xll.qlInterestRateIndexMaturity($X$21,AC2472,)</f>
        <v>56914</v>
      </c>
      <c r="AE2472" s="43" t="e">
        <f>_xll.qlTenorBasisValue(TenorBasis6M,AC2472,_xll.ohTrigger(trigger,$X$36))</f>
        <v>#NUM!</v>
      </c>
      <c r="AF2472" s="82">
        <f t="shared" si="90"/>
        <v>1.3630956735431238E-2</v>
      </c>
      <c r="AG2472" s="82">
        <f>_xll.qlIndexFixing($X$21,$AB2472,TRUE,_xll.ohTrigger(trigger))</f>
        <v>1.3630956735431238E-2</v>
      </c>
      <c r="AH2472" s="43" t="e">
        <f>_xll.qlIndexFixing($X$6,$AB2472,TRUE,trigger)</f>
        <v>#NUM!</v>
      </c>
      <c r="AI2472" s="45" t="e">
        <f t="shared" si="89"/>
        <v>#NUM!</v>
      </c>
    </row>
    <row r="2473" spans="27:35" x14ac:dyDescent="0.2">
      <c r="AA2473" s="114" t="s">
        <v>87</v>
      </c>
      <c r="AB2473" s="40">
        <f>_xll.qlInterestRateIndexFixingDate($X$21,AC2473)</f>
        <v>56734</v>
      </c>
      <c r="AC2473" s="40">
        <f>_xll.qlCalendarAdvance(calendar,$AC2472,AA2473,,,trigger)</f>
        <v>56738</v>
      </c>
      <c r="AD2473" s="40">
        <f>_xll.qlInterestRateIndexMaturity($X$21,AC2473,)</f>
        <v>56922</v>
      </c>
      <c r="AE2473" s="43" t="e">
        <f>_xll.qlTenorBasisValue(TenorBasis6M,AC2473,_xll.ohTrigger(trigger,$X$36))</f>
        <v>#NUM!</v>
      </c>
      <c r="AF2473" s="82">
        <f t="shared" si="90"/>
        <v>1.3617761900789773E-2</v>
      </c>
      <c r="AG2473" s="82">
        <f>_xll.qlIndexFixing($X$21,$AB2473,TRUE,_xll.ohTrigger(trigger))</f>
        <v>1.3617761900789773E-2</v>
      </c>
      <c r="AH2473" s="43" t="e">
        <f>_xll.qlIndexFixing($X$6,$AB2473,TRUE,trigger)</f>
        <v>#NUM!</v>
      </c>
      <c r="AI2473" s="45" t="e">
        <f t="shared" si="89"/>
        <v>#NUM!</v>
      </c>
    </row>
    <row r="2474" spans="27:35" x14ac:dyDescent="0.2">
      <c r="AA2474" s="114" t="s">
        <v>87</v>
      </c>
      <c r="AB2474" s="40">
        <f>_xll.qlInterestRateIndexFixingDate($X$21,AC2474)</f>
        <v>56741</v>
      </c>
      <c r="AC2474" s="40">
        <f>_xll.qlCalendarAdvance(calendar,$AC2473,AA2474,,,trigger)</f>
        <v>56745</v>
      </c>
      <c r="AD2474" s="40">
        <f>_xll.qlInterestRateIndexMaturity($X$21,AC2474,)</f>
        <v>56929</v>
      </c>
      <c r="AE2474" s="43" t="e">
        <f>_xll.qlTenorBasisValue(TenorBasis6M,AC2474,_xll.ohTrigger(trigger,$X$36))</f>
        <v>#NUM!</v>
      </c>
      <c r="AF2474" s="82">
        <f t="shared" si="90"/>
        <v>1.3605188601110105E-2</v>
      </c>
      <c r="AG2474" s="82">
        <f>_xll.qlIndexFixing($X$21,$AB2474,TRUE,_xll.ohTrigger(trigger))</f>
        <v>1.3605188601110105E-2</v>
      </c>
      <c r="AH2474" s="43" t="e">
        <f>_xll.qlIndexFixing($X$6,$AB2474,TRUE,trigger)</f>
        <v>#NUM!</v>
      </c>
      <c r="AI2474" s="45" t="e">
        <f t="shared" ref="AI2474:AI2537" si="91">(AG2474-AH2474)*10000</f>
        <v>#NUM!</v>
      </c>
    </row>
    <row r="2475" spans="27:35" x14ac:dyDescent="0.2">
      <c r="AA2475" s="114" t="s">
        <v>87</v>
      </c>
      <c r="AB2475" s="40">
        <f>_xll.qlInterestRateIndexFixingDate($X$21,AC2475)</f>
        <v>56748</v>
      </c>
      <c r="AC2475" s="40">
        <f>_xll.qlCalendarAdvance(calendar,$AC2474,AA2475,,,trigger)</f>
        <v>56752</v>
      </c>
      <c r="AD2475" s="40">
        <f>_xll.qlInterestRateIndexMaturity($X$21,AC2475,)</f>
        <v>56936</v>
      </c>
      <c r="AE2475" s="43" t="e">
        <f>_xll.qlTenorBasisValue(TenorBasis6M,AC2475,_xll.ohTrigger(trigger,$X$36))</f>
        <v>#NUM!</v>
      </c>
      <c r="AF2475" s="82">
        <f t="shared" si="90"/>
        <v>1.3592590587567305E-2</v>
      </c>
      <c r="AG2475" s="82">
        <f>_xll.qlIndexFixing($X$21,$AB2475,TRUE,_xll.ohTrigger(trigger))</f>
        <v>1.3592590587567305E-2</v>
      </c>
      <c r="AH2475" s="43" t="e">
        <f>_xll.qlIndexFixing($X$6,$AB2475,TRUE,trigger)</f>
        <v>#NUM!</v>
      </c>
      <c r="AI2475" s="45" t="e">
        <f t="shared" si="91"/>
        <v>#NUM!</v>
      </c>
    </row>
    <row r="2476" spans="27:35" x14ac:dyDescent="0.2">
      <c r="AA2476" s="114" t="s">
        <v>87</v>
      </c>
      <c r="AB2476" s="40">
        <f>_xll.qlInterestRateIndexFixingDate($X$21,AC2476)</f>
        <v>56755</v>
      </c>
      <c r="AC2476" s="40">
        <f>_xll.qlCalendarAdvance(calendar,$AC2475,AA2476,,,trigger)</f>
        <v>56759</v>
      </c>
      <c r="AD2476" s="40">
        <f>_xll.qlInterestRateIndexMaturity($X$21,AC2476,)</f>
        <v>56943</v>
      </c>
      <c r="AE2476" s="43" t="e">
        <f>_xll.qlTenorBasisValue(TenorBasis6M,AC2476,_xll.ohTrigger(trigger,$X$36))</f>
        <v>#NUM!</v>
      </c>
      <c r="AF2476" s="82">
        <f t="shared" si="90"/>
        <v>1.3579970910359732E-2</v>
      </c>
      <c r="AG2476" s="82">
        <f>_xll.qlIndexFixing($X$21,$AB2476,TRUE,_xll.ohTrigger(trigger))</f>
        <v>1.3579970910359732E-2</v>
      </c>
      <c r="AH2476" s="43" t="e">
        <f>_xll.qlIndexFixing($X$6,$AB2476,TRUE,trigger)</f>
        <v>#NUM!</v>
      </c>
      <c r="AI2476" s="45" t="e">
        <f t="shared" si="91"/>
        <v>#NUM!</v>
      </c>
    </row>
    <row r="2477" spans="27:35" x14ac:dyDescent="0.2">
      <c r="AA2477" s="114" t="s">
        <v>87</v>
      </c>
      <c r="AB2477" s="40">
        <f>_xll.qlInterestRateIndexFixingDate($X$21,AC2477)</f>
        <v>56762</v>
      </c>
      <c r="AC2477" s="40">
        <f>_xll.qlCalendarAdvance(calendar,$AC2476,AA2477,,,trigger)</f>
        <v>56766</v>
      </c>
      <c r="AD2477" s="40">
        <f>_xll.qlInterestRateIndexMaturity($X$21,AC2477,)</f>
        <v>56949</v>
      </c>
      <c r="AE2477" s="43" t="e">
        <f>_xll.qlTenorBasisValue(TenorBasis6M,AC2477,_xll.ohTrigger(trigger,$X$36))</f>
        <v>#NUM!</v>
      </c>
      <c r="AF2477" s="82">
        <f t="shared" si="90"/>
        <v>1.3567987750408291E-2</v>
      </c>
      <c r="AG2477" s="82">
        <f>_xll.qlIndexFixing($X$21,$AB2477,TRUE,_xll.ohTrigger(trigger))</f>
        <v>1.3567987750408291E-2</v>
      </c>
      <c r="AH2477" s="43" t="e">
        <f>_xll.qlIndexFixing($X$6,$AB2477,TRUE,trigger)</f>
        <v>#NUM!</v>
      </c>
      <c r="AI2477" s="45" t="e">
        <f t="shared" si="91"/>
        <v>#NUM!</v>
      </c>
    </row>
    <row r="2478" spans="27:35" x14ac:dyDescent="0.2">
      <c r="AA2478" s="114" t="s">
        <v>87</v>
      </c>
      <c r="AB2478" s="40">
        <f>_xll.qlInterestRateIndexFixingDate($X$21,AC2478)</f>
        <v>56769</v>
      </c>
      <c r="AC2478" s="40">
        <f>_xll.qlCalendarAdvance(calendar,$AC2477,AA2478,,,trigger)</f>
        <v>56773</v>
      </c>
      <c r="AD2478" s="40">
        <f>_xll.qlInterestRateIndexMaturity($X$21,AC2478,)</f>
        <v>56956</v>
      </c>
      <c r="AE2478" s="43" t="e">
        <f>_xll.qlTenorBasisValue(TenorBasis6M,AC2478,_xll.ohTrigger(trigger,$X$36))</f>
        <v>#NUM!</v>
      </c>
      <c r="AF2478" s="82">
        <f t="shared" si="90"/>
        <v>1.3555334103958084E-2</v>
      </c>
      <c r="AG2478" s="82">
        <f>_xll.qlIndexFixing($X$21,$AB2478,TRUE,_xll.ohTrigger(trigger))</f>
        <v>1.3555334103958084E-2</v>
      </c>
      <c r="AH2478" s="43" t="e">
        <f>_xll.qlIndexFixing($X$6,$AB2478,TRUE,trigger)</f>
        <v>#NUM!</v>
      </c>
      <c r="AI2478" s="45" t="e">
        <f t="shared" si="91"/>
        <v>#NUM!</v>
      </c>
    </row>
    <row r="2479" spans="27:35" x14ac:dyDescent="0.2">
      <c r="AA2479" s="114" t="s">
        <v>87</v>
      </c>
      <c r="AB2479" s="40">
        <f>_xll.qlInterestRateIndexFixingDate($X$21,AC2479)</f>
        <v>56776</v>
      </c>
      <c r="AC2479" s="40">
        <f>_xll.qlCalendarAdvance(calendar,$AC2478,AA2479,,,trigger)</f>
        <v>56780</v>
      </c>
      <c r="AD2479" s="40">
        <f>_xll.qlInterestRateIndexMaturity($X$21,AC2479,)</f>
        <v>56963</v>
      </c>
      <c r="AE2479" s="43" t="e">
        <f>_xll.qlTenorBasisValue(TenorBasis6M,AC2479,_xll.ohTrigger(trigger,$X$36))</f>
        <v>#NUM!</v>
      </c>
      <c r="AF2479" s="82">
        <f t="shared" si="90"/>
        <v>1.3542667663095352E-2</v>
      </c>
      <c r="AG2479" s="82">
        <f>_xll.qlIndexFixing($X$21,$AB2479,TRUE,_xll.ohTrigger(trigger))</f>
        <v>1.3542667663095352E-2</v>
      </c>
      <c r="AH2479" s="43" t="e">
        <f>_xll.qlIndexFixing($X$6,$AB2479,TRUE,trigger)</f>
        <v>#NUM!</v>
      </c>
      <c r="AI2479" s="45" t="e">
        <f t="shared" si="91"/>
        <v>#NUM!</v>
      </c>
    </row>
    <row r="2480" spans="27:35" x14ac:dyDescent="0.2">
      <c r="AA2480" s="114" t="s">
        <v>87</v>
      </c>
      <c r="AB2480" s="40">
        <f>_xll.qlInterestRateIndexFixingDate($X$21,AC2480)</f>
        <v>56783</v>
      </c>
      <c r="AC2480" s="40">
        <f>_xll.qlCalendarAdvance(calendar,$AC2479,AA2480,,,trigger)</f>
        <v>56787</v>
      </c>
      <c r="AD2480" s="40">
        <f>_xll.qlInterestRateIndexMaturity($X$21,AC2480,)</f>
        <v>56970</v>
      </c>
      <c r="AE2480" s="43" t="e">
        <f>_xll.qlTenorBasisValue(TenorBasis6M,AC2480,_xll.ohTrigger(trigger,$X$36))</f>
        <v>#NUM!</v>
      </c>
      <c r="AF2480" s="82">
        <f t="shared" si="90"/>
        <v>1.3529991494263807E-2</v>
      </c>
      <c r="AG2480" s="82">
        <f>_xll.qlIndexFixing($X$21,$AB2480,TRUE,_xll.ohTrigger(trigger))</f>
        <v>1.3529991494263807E-2</v>
      </c>
      <c r="AH2480" s="43" t="e">
        <f>_xll.qlIndexFixing($X$6,$AB2480,TRUE,trigger)</f>
        <v>#NUM!</v>
      </c>
      <c r="AI2480" s="45" t="e">
        <f t="shared" si="91"/>
        <v>#NUM!</v>
      </c>
    </row>
    <row r="2481" spans="27:35" x14ac:dyDescent="0.2">
      <c r="AA2481" s="114" t="s">
        <v>87</v>
      </c>
      <c r="AB2481" s="40">
        <f>_xll.qlInterestRateIndexFixingDate($X$21,AC2481)</f>
        <v>56790</v>
      </c>
      <c r="AC2481" s="40">
        <f>_xll.qlCalendarAdvance(calendar,$AC2480,AA2481,,,trigger)</f>
        <v>56794</v>
      </c>
      <c r="AD2481" s="40">
        <f>_xll.qlInterestRateIndexMaturity($X$21,AC2481,)</f>
        <v>56977</v>
      </c>
      <c r="AE2481" s="43" t="e">
        <f>_xll.qlTenorBasisValue(TenorBasis6M,AC2481,_xll.ohTrigger(trigger,$X$36))</f>
        <v>#NUM!</v>
      </c>
      <c r="AF2481" s="82">
        <f t="shared" si="90"/>
        <v>1.351730866383203E-2</v>
      </c>
      <c r="AG2481" s="82">
        <f>_xll.qlIndexFixing($X$21,$AB2481,TRUE,_xll.ohTrigger(trigger))</f>
        <v>1.351730866383203E-2</v>
      </c>
      <c r="AH2481" s="43" t="e">
        <f>_xll.qlIndexFixing($X$6,$AB2481,TRUE,trigger)</f>
        <v>#NUM!</v>
      </c>
      <c r="AI2481" s="45" t="e">
        <f t="shared" si="91"/>
        <v>#NUM!</v>
      </c>
    </row>
    <row r="2482" spans="27:35" x14ac:dyDescent="0.2">
      <c r="AA2482" s="114" t="s">
        <v>87</v>
      </c>
      <c r="AB2482" s="40">
        <f>_xll.qlInterestRateIndexFixingDate($X$21,AC2482)</f>
        <v>56797</v>
      </c>
      <c r="AC2482" s="40">
        <f>_xll.qlCalendarAdvance(calendar,$AC2481,AA2482,,,trigger)</f>
        <v>56801</v>
      </c>
      <c r="AD2482" s="40">
        <f>_xll.qlInterestRateIndexMaturity($X$21,AC2482,)</f>
        <v>56985</v>
      </c>
      <c r="AE2482" s="43" t="e">
        <f>_xll.qlTenorBasisValue(TenorBasis6M,AC2482,_xll.ohTrigger(trigger,$X$36))</f>
        <v>#NUM!</v>
      </c>
      <c r="AF2482" s="82">
        <f t="shared" si="90"/>
        <v>1.3503968711639575E-2</v>
      </c>
      <c r="AG2482" s="82">
        <f>_xll.qlIndexFixing($X$21,$AB2482,TRUE,_xll.ohTrigger(trigger))</f>
        <v>1.3503968711639575E-2</v>
      </c>
      <c r="AH2482" s="43" t="e">
        <f>_xll.qlIndexFixing($X$6,$AB2482,TRUE,trigger)</f>
        <v>#NUM!</v>
      </c>
      <c r="AI2482" s="45" t="e">
        <f t="shared" si="91"/>
        <v>#NUM!</v>
      </c>
    </row>
    <row r="2483" spans="27:35" x14ac:dyDescent="0.2">
      <c r="AA2483" s="114" t="s">
        <v>87</v>
      </c>
      <c r="AB2483" s="40">
        <f>_xll.qlInterestRateIndexFixingDate($X$21,AC2483)</f>
        <v>56804</v>
      </c>
      <c r="AC2483" s="40">
        <f>_xll.qlCalendarAdvance(calendar,$AC2482,AA2483,,,trigger)</f>
        <v>56808</v>
      </c>
      <c r="AD2483" s="40">
        <f>_xll.qlInterestRateIndexMaturity($X$21,AC2483,)</f>
        <v>56992</v>
      </c>
      <c r="AE2483" s="43" t="e">
        <f>_xll.qlTenorBasisValue(TenorBasis6M,AC2483,_xll.ohTrigger(trigger,$X$36))</f>
        <v>#NUM!</v>
      </c>
      <c r="AF2483" s="82">
        <f t="shared" si="90"/>
        <v>1.3491282787877238E-2</v>
      </c>
      <c r="AG2483" s="82">
        <f>_xll.qlIndexFixing($X$21,$AB2483,TRUE,_xll.ohTrigger(trigger))</f>
        <v>1.3491282787877238E-2</v>
      </c>
      <c r="AH2483" s="43" t="e">
        <f>_xll.qlIndexFixing($X$6,$AB2483,TRUE,trigger)</f>
        <v>#NUM!</v>
      </c>
      <c r="AI2483" s="45" t="e">
        <f t="shared" si="91"/>
        <v>#NUM!</v>
      </c>
    </row>
    <row r="2484" spans="27:35" x14ac:dyDescent="0.2">
      <c r="AA2484" s="114" t="s">
        <v>87</v>
      </c>
      <c r="AB2484" s="40">
        <f>_xll.qlInterestRateIndexFixingDate($X$21,AC2484)</f>
        <v>56811</v>
      </c>
      <c r="AC2484" s="40">
        <f>_xll.qlCalendarAdvance(calendar,$AC2483,AA2484,,,trigger)</f>
        <v>56815</v>
      </c>
      <c r="AD2484" s="40">
        <f>_xll.qlInterestRateIndexMaturity($X$21,AC2484,)</f>
        <v>56999</v>
      </c>
      <c r="AE2484" s="43" t="e">
        <f>_xll.qlTenorBasisValue(TenorBasis6M,AC2484,_xll.ohTrigger(trigger,$X$36))</f>
        <v>#NUM!</v>
      </c>
      <c r="AF2484" s="82">
        <f t="shared" si="90"/>
        <v>1.3478599599252669E-2</v>
      </c>
      <c r="AG2484" s="82">
        <f>_xll.qlIndexFixing($X$21,$AB2484,TRUE,_xll.ohTrigger(trigger))</f>
        <v>1.3478599599252669E-2</v>
      </c>
      <c r="AH2484" s="43" t="e">
        <f>_xll.qlIndexFixing($X$6,$AB2484,TRUE,trigger)</f>
        <v>#NUM!</v>
      </c>
      <c r="AI2484" s="45" t="e">
        <f t="shared" si="91"/>
        <v>#NUM!</v>
      </c>
    </row>
    <row r="2485" spans="27:35" x14ac:dyDescent="0.2">
      <c r="AA2485" s="114" t="s">
        <v>87</v>
      </c>
      <c r="AB2485" s="40">
        <f>_xll.qlInterestRateIndexFixingDate($X$21,AC2485)</f>
        <v>56818</v>
      </c>
      <c r="AC2485" s="40">
        <f>_xll.qlCalendarAdvance(calendar,$AC2484,AA2485,,,trigger)</f>
        <v>56822</v>
      </c>
      <c r="AD2485" s="40">
        <f>_xll.qlInterestRateIndexMaturity($X$21,AC2485,)</f>
        <v>57006</v>
      </c>
      <c r="AE2485" s="43" t="e">
        <f>_xll.qlTenorBasisValue(TenorBasis6M,AC2485,_xll.ohTrigger(trigger,$X$36))</f>
        <v>#NUM!</v>
      </c>
      <c r="AF2485" s="82">
        <f t="shared" si="90"/>
        <v>1.3465922195263481E-2</v>
      </c>
      <c r="AG2485" s="82">
        <f>_xll.qlIndexFixing($X$21,$AB2485,TRUE,_xll.ohTrigger(trigger))</f>
        <v>1.3465922195263481E-2</v>
      </c>
      <c r="AH2485" s="43" t="e">
        <f>_xll.qlIndexFixing($X$6,$AB2485,TRUE,trigger)</f>
        <v>#NUM!</v>
      </c>
      <c r="AI2485" s="45" t="e">
        <f t="shared" si="91"/>
        <v>#NUM!</v>
      </c>
    </row>
    <row r="2486" spans="27:35" x14ac:dyDescent="0.2">
      <c r="AA2486" s="114" t="s">
        <v>87</v>
      </c>
      <c r="AB2486" s="40">
        <f>_xll.qlInterestRateIndexFixingDate($X$21,AC2486)</f>
        <v>56825</v>
      </c>
      <c r="AC2486" s="40">
        <f>_xll.qlCalendarAdvance(calendar,$AC2485,AA2486,,,trigger)</f>
        <v>56829</v>
      </c>
      <c r="AD2486" s="40">
        <f>_xll.qlInterestRateIndexMaturity($X$21,AC2486,)</f>
        <v>57013</v>
      </c>
      <c r="AE2486" s="43" t="e">
        <f>_xll.qlTenorBasisValue(TenorBasis6M,AC2486,_xll.ohTrigger(trigger,$X$36))</f>
        <v>#NUM!</v>
      </c>
      <c r="AF2486" s="82">
        <f t="shared" si="90"/>
        <v>1.3453253625327346E-2</v>
      </c>
      <c r="AG2486" s="82">
        <f>_xll.qlIndexFixing($X$21,$AB2486,TRUE,_xll.ohTrigger(trigger))</f>
        <v>1.3453253625327346E-2</v>
      </c>
      <c r="AH2486" s="43" t="e">
        <f>_xll.qlIndexFixing($X$6,$AB2486,TRUE,trigger)</f>
        <v>#NUM!</v>
      </c>
      <c r="AI2486" s="45" t="e">
        <f t="shared" si="91"/>
        <v>#NUM!</v>
      </c>
    </row>
    <row r="2487" spans="27:35" x14ac:dyDescent="0.2">
      <c r="AA2487" s="114" t="s">
        <v>87</v>
      </c>
      <c r="AB2487" s="40">
        <f>_xll.qlInterestRateIndexFixingDate($X$21,AC2487)</f>
        <v>56832</v>
      </c>
      <c r="AC2487" s="40">
        <f>_xll.qlCalendarAdvance(calendar,$AC2486,AA2487,,,trigger)</f>
        <v>56836</v>
      </c>
      <c r="AD2487" s="40">
        <f>_xll.qlInterestRateIndexMaturity($X$21,AC2487,)</f>
        <v>57020</v>
      </c>
      <c r="AE2487" s="43" t="e">
        <f>_xll.qlTenorBasisValue(TenorBasis6M,AC2487,_xll.ohTrigger(trigger,$X$36))</f>
        <v>#NUM!</v>
      </c>
      <c r="AF2487" s="82">
        <f t="shared" si="90"/>
        <v>1.3440596938786346E-2</v>
      </c>
      <c r="AG2487" s="82">
        <f>_xll.qlIndexFixing($X$21,$AB2487,TRUE,_xll.ohTrigger(trigger))</f>
        <v>1.3440596938786346E-2</v>
      </c>
      <c r="AH2487" s="43" t="e">
        <f>_xll.qlIndexFixing($X$6,$AB2487,TRUE,trigger)</f>
        <v>#NUM!</v>
      </c>
      <c r="AI2487" s="45" t="e">
        <f t="shared" si="91"/>
        <v>#NUM!</v>
      </c>
    </row>
    <row r="2488" spans="27:35" x14ac:dyDescent="0.2">
      <c r="AA2488" s="114" t="s">
        <v>87</v>
      </c>
      <c r="AB2488" s="40">
        <f>_xll.qlInterestRateIndexFixingDate($X$21,AC2488)</f>
        <v>56839</v>
      </c>
      <c r="AC2488" s="40">
        <f>_xll.qlCalendarAdvance(calendar,$AC2487,AA2488,,,trigger)</f>
        <v>56843</v>
      </c>
      <c r="AD2488" s="40">
        <f>_xll.qlInterestRateIndexMaturity($X$21,AC2488,)</f>
        <v>57027</v>
      </c>
      <c r="AE2488" s="43" t="e">
        <f>_xll.qlTenorBasisValue(TenorBasis6M,AC2488,_xll.ohTrigger(trigger,$X$36))</f>
        <v>#NUM!</v>
      </c>
      <c r="AF2488" s="82">
        <f t="shared" si="90"/>
        <v>1.3427955184901766E-2</v>
      </c>
      <c r="AG2488" s="82">
        <f>_xll.qlIndexFixing($X$21,$AB2488,TRUE,_xll.ohTrigger(trigger))</f>
        <v>1.3427955184901766E-2</v>
      </c>
      <c r="AH2488" s="43" t="e">
        <f>_xll.qlIndexFixing($X$6,$AB2488,TRUE,trigger)</f>
        <v>#NUM!</v>
      </c>
      <c r="AI2488" s="45" t="e">
        <f t="shared" si="91"/>
        <v>#NUM!</v>
      </c>
    </row>
    <row r="2489" spans="27:35" x14ac:dyDescent="0.2">
      <c r="AA2489" s="114" t="s">
        <v>87</v>
      </c>
      <c r="AB2489" s="40">
        <f>_xll.qlInterestRateIndexFixingDate($X$21,AC2489)</f>
        <v>56846</v>
      </c>
      <c r="AC2489" s="40">
        <f>_xll.qlCalendarAdvance(calendar,$AC2488,AA2489,,,trigger)</f>
        <v>56850</v>
      </c>
      <c r="AD2489" s="40">
        <f>_xll.qlInterestRateIndexMaturity($X$21,AC2489,)</f>
        <v>57034</v>
      </c>
      <c r="AE2489" s="43" t="e">
        <f>_xll.qlTenorBasisValue(TenorBasis6M,AC2489,_xll.ohTrigger(trigger,$X$36))</f>
        <v>#NUM!</v>
      </c>
      <c r="AF2489" s="82">
        <f t="shared" si="90"/>
        <v>1.3415331412858417E-2</v>
      </c>
      <c r="AG2489" s="82">
        <f>_xll.qlIndexFixing($X$21,$AB2489,TRUE,_xll.ohTrigger(trigger))</f>
        <v>1.3415331412858417E-2</v>
      </c>
      <c r="AH2489" s="43" t="e">
        <f>_xll.qlIndexFixing($X$6,$AB2489,TRUE,trigger)</f>
        <v>#NUM!</v>
      </c>
      <c r="AI2489" s="45" t="e">
        <f t="shared" si="91"/>
        <v>#NUM!</v>
      </c>
    </row>
    <row r="2490" spans="27:35" x14ac:dyDescent="0.2">
      <c r="AA2490" s="114" t="s">
        <v>87</v>
      </c>
      <c r="AB2490" s="40">
        <f>_xll.qlInterestRateIndexFixingDate($X$21,AC2490)</f>
        <v>56853</v>
      </c>
      <c r="AC2490" s="40">
        <f>_xll.qlCalendarAdvance(calendar,$AC2489,AA2490,,,trigger)</f>
        <v>56857</v>
      </c>
      <c r="AD2490" s="40">
        <f>_xll.qlInterestRateIndexMaturity($X$21,AC2490,)</f>
        <v>57039</v>
      </c>
      <c r="AE2490" s="43" t="e">
        <f>_xll.qlTenorBasisValue(TenorBasis6M,AC2490,_xll.ohTrigger(trigger,$X$36))</f>
        <v>#NUM!</v>
      </c>
      <c r="AF2490" s="82">
        <f t="shared" si="90"/>
        <v>1.340401018840898E-2</v>
      </c>
      <c r="AG2490" s="82">
        <f>_xll.qlIndexFixing($X$21,$AB2490,TRUE,_xll.ohTrigger(trigger))</f>
        <v>1.340401018840898E-2</v>
      </c>
      <c r="AH2490" s="43" t="e">
        <f>_xll.qlIndexFixing($X$6,$AB2490,TRUE,trigger)</f>
        <v>#NUM!</v>
      </c>
      <c r="AI2490" s="45" t="e">
        <f t="shared" si="91"/>
        <v>#NUM!</v>
      </c>
    </row>
    <row r="2491" spans="27:35" x14ac:dyDescent="0.2">
      <c r="AA2491" s="114" t="s">
        <v>87</v>
      </c>
      <c r="AB2491" s="40">
        <f>_xll.qlInterestRateIndexFixingDate($X$21,AC2491)</f>
        <v>56860</v>
      </c>
      <c r="AC2491" s="40">
        <f>_xll.qlCalendarAdvance(calendar,$AC2490,AA2491,,,trigger)</f>
        <v>56864</v>
      </c>
      <c r="AD2491" s="40">
        <f>_xll.qlInterestRateIndexMaturity($X$21,AC2491,)</f>
        <v>57046</v>
      </c>
      <c r="AE2491" s="43" t="e">
        <f>_xll.qlTenorBasisValue(TenorBasis6M,AC2491,_xll.ohTrigger(trigger,$X$36))</f>
        <v>#NUM!</v>
      </c>
      <c r="AF2491" s="82">
        <f t="shared" si="90"/>
        <v>1.3391427224448527E-2</v>
      </c>
      <c r="AG2491" s="82">
        <f>_xll.qlIndexFixing($X$21,$AB2491,TRUE,_xll.ohTrigger(trigger))</f>
        <v>1.3391427224448527E-2</v>
      </c>
      <c r="AH2491" s="43" t="e">
        <f>_xll.qlIndexFixing($X$6,$AB2491,TRUE,trigger)</f>
        <v>#NUM!</v>
      </c>
      <c r="AI2491" s="45" t="e">
        <f t="shared" si="91"/>
        <v>#NUM!</v>
      </c>
    </row>
    <row r="2492" spans="27:35" x14ac:dyDescent="0.2">
      <c r="AA2492" s="114" t="s">
        <v>87</v>
      </c>
      <c r="AB2492" s="40">
        <f>_xll.qlInterestRateIndexFixingDate($X$21,AC2492)</f>
        <v>56867</v>
      </c>
      <c r="AC2492" s="40">
        <f>_xll.qlCalendarAdvance(calendar,$AC2491,AA2492,,,trigger)</f>
        <v>56871</v>
      </c>
      <c r="AD2492" s="40">
        <f>_xll.qlInterestRateIndexMaturity($X$21,AC2492,)</f>
        <v>57053</v>
      </c>
      <c r="AE2492" s="43" t="e">
        <f>_xll.qlTenorBasisValue(TenorBasis6M,AC2492,_xll.ohTrigger(trigger,$X$36))</f>
        <v>#NUM!</v>
      </c>
      <c r="AF2492" s="82">
        <f t="shared" si="90"/>
        <v>1.3378871257381145E-2</v>
      </c>
      <c r="AG2492" s="82">
        <f>_xll.qlIndexFixing($X$21,$AB2492,TRUE,_xll.ohTrigger(trigger))</f>
        <v>1.3378871257381145E-2</v>
      </c>
      <c r="AH2492" s="43" t="e">
        <f>_xll.qlIndexFixing($X$6,$AB2492,TRUE,trigger)</f>
        <v>#NUM!</v>
      </c>
      <c r="AI2492" s="45" t="e">
        <f t="shared" si="91"/>
        <v>#NUM!</v>
      </c>
    </row>
    <row r="2493" spans="27:35" x14ac:dyDescent="0.2">
      <c r="AA2493" s="114" t="s">
        <v>87</v>
      </c>
      <c r="AB2493" s="40">
        <f>_xll.qlInterestRateIndexFixingDate($X$21,AC2493)</f>
        <v>56874</v>
      </c>
      <c r="AC2493" s="40">
        <f>_xll.qlCalendarAdvance(calendar,$AC2492,AA2493,,,trigger)</f>
        <v>56878</v>
      </c>
      <c r="AD2493" s="40">
        <f>_xll.qlInterestRateIndexMaturity($X$21,AC2493,)</f>
        <v>57060</v>
      </c>
      <c r="AE2493" s="43" t="e">
        <f>_xll.qlTenorBasisValue(TenorBasis6M,AC2493,_xll.ohTrigger(trigger,$X$36))</f>
        <v>#NUM!</v>
      </c>
      <c r="AF2493" s="82">
        <f t="shared" si="90"/>
        <v>1.3366345369375202E-2</v>
      </c>
      <c r="AG2493" s="82">
        <f>_xll.qlIndexFixing($X$21,$AB2493,TRUE,_xll.ohTrigger(trigger))</f>
        <v>1.3366345369375202E-2</v>
      </c>
      <c r="AH2493" s="43" t="e">
        <f>_xll.qlIndexFixing($X$6,$AB2493,TRUE,trigger)</f>
        <v>#NUM!</v>
      </c>
      <c r="AI2493" s="45" t="e">
        <f t="shared" si="91"/>
        <v>#NUM!</v>
      </c>
    </row>
    <row r="2494" spans="27:35" x14ac:dyDescent="0.2">
      <c r="AA2494" s="114" t="s">
        <v>87</v>
      </c>
      <c r="AB2494" s="40">
        <f>_xll.qlInterestRateIndexFixingDate($X$21,AC2494)</f>
        <v>56881</v>
      </c>
      <c r="AC2494" s="40">
        <f>_xll.qlCalendarAdvance(calendar,$AC2493,AA2494,,,trigger)</f>
        <v>56885</v>
      </c>
      <c r="AD2494" s="40">
        <f>_xll.qlInterestRateIndexMaturity($X$21,AC2494,)</f>
        <v>57067</v>
      </c>
      <c r="AE2494" s="43" t="e">
        <f>_xll.qlTenorBasisValue(TenorBasis6M,AC2494,_xll.ohTrigger(trigger,$X$36))</f>
        <v>#NUM!</v>
      </c>
      <c r="AF2494" s="82">
        <f t="shared" si="90"/>
        <v>1.3353852642521766E-2</v>
      </c>
      <c r="AG2494" s="82">
        <f>_xll.qlIndexFixing($X$21,$AB2494,TRUE,_xll.ohTrigger(trigger))</f>
        <v>1.3353852642521766E-2</v>
      </c>
      <c r="AH2494" s="43" t="e">
        <f>_xll.qlIndexFixing($X$6,$AB2494,TRUE,trigger)</f>
        <v>#NUM!</v>
      </c>
      <c r="AI2494" s="45" t="e">
        <f t="shared" si="91"/>
        <v>#NUM!</v>
      </c>
    </row>
    <row r="2495" spans="27:35" x14ac:dyDescent="0.2">
      <c r="AA2495" s="114" t="s">
        <v>87</v>
      </c>
      <c r="AB2495" s="40">
        <f>_xll.qlInterestRateIndexFixingDate($X$21,AC2495)</f>
        <v>56888</v>
      </c>
      <c r="AC2495" s="40">
        <f>_xll.qlCalendarAdvance(calendar,$AC2494,AA2495,,,trigger)</f>
        <v>56892</v>
      </c>
      <c r="AD2495" s="40">
        <f>_xll.qlInterestRateIndexMaturity($X$21,AC2495,)</f>
        <v>57075</v>
      </c>
      <c r="AE2495" s="43" t="e">
        <f>_xll.qlTenorBasisValue(TenorBasis6M,AC2495,_xll.ohTrigger(trigger,$X$36))</f>
        <v>#NUM!</v>
      </c>
      <c r="AF2495" s="82">
        <f t="shared" si="90"/>
        <v>1.3340766546969626E-2</v>
      </c>
      <c r="AG2495" s="82">
        <f>_xll.qlIndexFixing($X$21,$AB2495,TRUE,_xll.ohTrigger(trigger))</f>
        <v>1.3340766546969626E-2</v>
      </c>
      <c r="AH2495" s="43" t="e">
        <f>_xll.qlIndexFixing($X$6,$AB2495,TRUE,trigger)</f>
        <v>#NUM!</v>
      </c>
      <c r="AI2495" s="45" t="e">
        <f t="shared" si="91"/>
        <v>#NUM!</v>
      </c>
    </row>
    <row r="2496" spans="27:35" x14ac:dyDescent="0.2">
      <c r="AA2496" s="114" t="s">
        <v>87</v>
      </c>
      <c r="AB2496" s="40">
        <f>_xll.qlInterestRateIndexFixingDate($X$21,AC2496)</f>
        <v>56895</v>
      </c>
      <c r="AC2496" s="40">
        <f>_xll.qlCalendarAdvance(calendar,$AC2495,AA2496,,,trigger)</f>
        <v>56899</v>
      </c>
      <c r="AD2496" s="40">
        <f>_xll.qlInterestRateIndexMaturity($X$21,AC2496,)</f>
        <v>57082</v>
      </c>
      <c r="AE2496" s="43" t="e">
        <f>_xll.qlTenorBasisValue(TenorBasis6M,AC2496,_xll.ohTrigger(trigger,$X$36))</f>
        <v>#NUM!</v>
      </c>
      <c r="AF2496" s="82">
        <f t="shared" si="90"/>
        <v>1.3328350942039902E-2</v>
      </c>
      <c r="AG2496" s="82">
        <f>_xll.qlIndexFixing($X$21,$AB2496,TRUE,_xll.ohTrigger(trigger))</f>
        <v>1.3328350942039902E-2</v>
      </c>
      <c r="AH2496" s="43" t="e">
        <f>_xll.qlIndexFixing($X$6,$AB2496,TRUE,trigger)</f>
        <v>#NUM!</v>
      </c>
      <c r="AI2496" s="45" t="e">
        <f t="shared" si="91"/>
        <v>#NUM!</v>
      </c>
    </row>
    <row r="2497" spans="27:35" x14ac:dyDescent="0.2">
      <c r="AA2497" s="114" t="s">
        <v>87</v>
      </c>
      <c r="AB2497" s="40">
        <f>_xll.qlInterestRateIndexFixingDate($X$21,AC2497)</f>
        <v>56902</v>
      </c>
      <c r="AC2497" s="40">
        <f>_xll.qlCalendarAdvance(calendar,$AC2496,AA2497,,,trigger)</f>
        <v>56906</v>
      </c>
      <c r="AD2497" s="40">
        <f>_xll.qlInterestRateIndexMaturity($X$21,AC2497,)</f>
        <v>57089</v>
      </c>
      <c r="AE2497" s="43" t="e">
        <f>_xll.qlTenorBasisValue(TenorBasis6M,AC2497,_xll.ohTrigger(trigger,$X$36))</f>
        <v>#NUM!</v>
      </c>
      <c r="AF2497" s="82">
        <f t="shared" si="90"/>
        <v>1.3315974222930207E-2</v>
      </c>
      <c r="AG2497" s="82">
        <f>_xll.qlIndexFixing($X$21,$AB2497,TRUE,_xll.ohTrigger(trigger))</f>
        <v>1.3315974222930207E-2</v>
      </c>
      <c r="AH2497" s="43" t="e">
        <f>_xll.qlIndexFixing($X$6,$AB2497,TRUE,trigger)</f>
        <v>#NUM!</v>
      </c>
      <c r="AI2497" s="45" t="e">
        <f t="shared" si="91"/>
        <v>#NUM!</v>
      </c>
    </row>
    <row r="2498" spans="27:35" x14ac:dyDescent="0.2">
      <c r="AA2498" s="114" t="s">
        <v>87</v>
      </c>
      <c r="AB2498" s="40">
        <f>_xll.qlInterestRateIndexFixingDate($X$21,AC2498)</f>
        <v>56909</v>
      </c>
      <c r="AC2498" s="40">
        <f>_xll.qlCalendarAdvance(calendar,$AC2497,AA2498,,,trigger)</f>
        <v>56913</v>
      </c>
      <c r="AD2498" s="40">
        <f>_xll.qlInterestRateIndexMaturity($X$21,AC2498,)</f>
        <v>57096</v>
      </c>
      <c r="AE2498" s="43" t="e">
        <f>_xll.qlTenorBasisValue(TenorBasis6M,AC2498,_xll.ohTrigger(trigger,$X$36))</f>
        <v>#NUM!</v>
      </c>
      <c r="AF2498" s="82">
        <f t="shared" si="90"/>
        <v>1.3303636388911069E-2</v>
      </c>
      <c r="AG2498" s="82">
        <f>_xll.qlIndexFixing($X$21,$AB2498,TRUE,_xll.ohTrigger(trigger))</f>
        <v>1.3303636388911069E-2</v>
      </c>
      <c r="AH2498" s="43" t="e">
        <f>_xll.qlIndexFixing($X$6,$AB2498,TRUE,trigger)</f>
        <v>#NUM!</v>
      </c>
      <c r="AI2498" s="45" t="e">
        <f t="shared" si="91"/>
        <v>#NUM!</v>
      </c>
    </row>
    <row r="2499" spans="27:35" x14ac:dyDescent="0.2">
      <c r="AA2499" s="114" t="s">
        <v>87</v>
      </c>
      <c r="AB2499" s="40">
        <f>_xll.qlInterestRateIndexFixingDate($X$21,AC2499)</f>
        <v>56916</v>
      </c>
      <c r="AC2499" s="40">
        <f>_xll.qlCalendarAdvance(calendar,$AC2498,AA2499,,,trigger)</f>
        <v>56920</v>
      </c>
      <c r="AD2499" s="40">
        <f>_xll.qlInterestRateIndexMaturity($X$21,AC2499,)</f>
        <v>57102</v>
      </c>
      <c r="AE2499" s="43" t="e">
        <f>_xll.qlTenorBasisValue(TenorBasis6M,AC2499,_xll.ohTrigger(trigger,$X$36))</f>
        <v>#NUM!</v>
      </c>
      <c r="AF2499" s="82">
        <f t="shared" si="90"/>
        <v>1.3291957762563289E-2</v>
      </c>
      <c r="AG2499" s="82">
        <f>_xll.qlIndexFixing($X$21,$AB2499,TRUE,_xll.ohTrigger(trigger))</f>
        <v>1.3291957762563289E-2</v>
      </c>
      <c r="AH2499" s="43" t="e">
        <f>_xll.qlIndexFixing($X$6,$AB2499,TRUE,trigger)</f>
        <v>#NUM!</v>
      </c>
      <c r="AI2499" s="45" t="e">
        <f t="shared" si="91"/>
        <v>#NUM!</v>
      </c>
    </row>
    <row r="2500" spans="27:35" x14ac:dyDescent="0.2">
      <c r="AA2500" s="114" t="s">
        <v>87</v>
      </c>
      <c r="AB2500" s="40">
        <f>_xll.qlInterestRateIndexFixingDate($X$21,AC2500)</f>
        <v>56923</v>
      </c>
      <c r="AC2500" s="40">
        <f>_xll.qlCalendarAdvance(calendar,$AC2499,AA2500,,,trigger)</f>
        <v>56927</v>
      </c>
      <c r="AD2500" s="40">
        <f>_xll.qlInterestRateIndexMaturity($X$21,AC2500,)</f>
        <v>57109</v>
      </c>
      <c r="AE2500" s="43" t="e">
        <f>_xll.qlTenorBasisValue(TenorBasis6M,AC2500,_xll.ohTrigger(trigger,$X$36))</f>
        <v>#NUM!</v>
      </c>
      <c r="AF2500" s="82">
        <f t="shared" ref="AF2500:AF2563" si="92">AG2500</f>
        <v>1.3279695370288514E-2</v>
      </c>
      <c r="AG2500" s="82">
        <f>_xll.qlIndexFixing($X$21,$AB2500,TRUE,_xll.ohTrigger(trigger))</f>
        <v>1.3279695370288514E-2</v>
      </c>
      <c r="AH2500" s="43" t="e">
        <f>_xll.qlIndexFixing($X$6,$AB2500,TRUE,trigger)</f>
        <v>#NUM!</v>
      </c>
      <c r="AI2500" s="45" t="e">
        <f t="shared" si="91"/>
        <v>#NUM!</v>
      </c>
    </row>
    <row r="2501" spans="27:35" x14ac:dyDescent="0.2">
      <c r="AA2501" s="114" t="s">
        <v>87</v>
      </c>
      <c r="AB2501" s="40">
        <f>_xll.qlInterestRateIndexFixingDate($X$21,AC2501)</f>
        <v>56930</v>
      </c>
      <c r="AC2501" s="40">
        <f>_xll.qlCalendarAdvance(calendar,$AC2500,AA2501,,,trigger)</f>
        <v>56934</v>
      </c>
      <c r="AD2501" s="40">
        <f>_xll.qlInterestRateIndexMaturity($X$21,AC2501,)</f>
        <v>57116</v>
      </c>
      <c r="AE2501" s="43" t="e">
        <f>_xll.qlTenorBasisValue(TenorBasis6M,AC2501,_xll.ohTrigger(trigger,$X$36))</f>
        <v>#NUM!</v>
      </c>
      <c r="AF2501" s="82">
        <f t="shared" si="92"/>
        <v>1.326747185914107E-2</v>
      </c>
      <c r="AG2501" s="82">
        <f>_xll.qlIndexFixing($X$21,$AB2501,TRUE,_xll.ohTrigger(trigger))</f>
        <v>1.326747185914107E-2</v>
      </c>
      <c r="AH2501" s="43" t="e">
        <f>_xll.qlIndexFixing($X$6,$AB2501,TRUE,trigger)</f>
        <v>#NUM!</v>
      </c>
      <c r="AI2501" s="45" t="e">
        <f t="shared" si="91"/>
        <v>#NUM!</v>
      </c>
    </row>
    <row r="2502" spans="27:35" x14ac:dyDescent="0.2">
      <c r="AA2502" s="114" t="s">
        <v>87</v>
      </c>
      <c r="AB2502" s="40">
        <f>_xll.qlInterestRateIndexFixingDate($X$21,AC2502)</f>
        <v>56937</v>
      </c>
      <c r="AC2502" s="40">
        <f>_xll.qlCalendarAdvance(calendar,$AC2501,AA2502,,,trigger)</f>
        <v>56941</v>
      </c>
      <c r="AD2502" s="40">
        <f>_xll.qlInterestRateIndexMaturity($X$21,AC2502,)</f>
        <v>57123</v>
      </c>
      <c r="AE2502" s="43" t="e">
        <f>_xll.qlTenorBasisValue(TenorBasis6M,AC2502,_xll.ohTrigger(trigger,$X$36))</f>
        <v>#NUM!</v>
      </c>
      <c r="AF2502" s="82">
        <f t="shared" si="92"/>
        <v>1.3255287228408996E-2</v>
      </c>
      <c r="AG2502" s="82">
        <f>_xll.qlIndexFixing($X$21,$AB2502,TRUE,_xll.ohTrigger(trigger))</f>
        <v>1.3255287228408996E-2</v>
      </c>
      <c r="AH2502" s="43" t="e">
        <f>_xll.qlIndexFixing($X$6,$AB2502,TRUE,trigger)</f>
        <v>#NUM!</v>
      </c>
      <c r="AI2502" s="45" t="e">
        <f t="shared" si="91"/>
        <v>#NUM!</v>
      </c>
    </row>
    <row r="2503" spans="27:35" x14ac:dyDescent="0.2">
      <c r="AA2503" s="114" t="s">
        <v>87</v>
      </c>
      <c r="AB2503" s="40">
        <f>_xll.qlInterestRateIndexFixingDate($X$21,AC2503)</f>
        <v>56944</v>
      </c>
      <c r="AC2503" s="40">
        <f>_xll.qlCalendarAdvance(calendar,$AC2502,AA2503,,,trigger)</f>
        <v>56948</v>
      </c>
      <c r="AD2503" s="40">
        <f>_xll.qlInterestRateIndexMaturity($X$21,AC2503,)</f>
        <v>57131</v>
      </c>
      <c r="AE2503" s="43" t="e">
        <f>_xll.qlTenorBasisValue(TenorBasis6M,AC2503,_xll.ohTrigger(trigger,$X$36))</f>
        <v>#NUM!</v>
      </c>
      <c r="AF2503" s="82">
        <f t="shared" si="92"/>
        <v>1.3242530469866771E-2</v>
      </c>
      <c r="AG2503" s="82">
        <f>_xll.qlIndexFixing($X$21,$AB2503,TRUE,_xll.ohTrigger(trigger))</f>
        <v>1.3242530469866771E-2</v>
      </c>
      <c r="AH2503" s="43" t="e">
        <f>_xll.qlIndexFixing($X$6,$AB2503,TRUE,trigger)</f>
        <v>#NUM!</v>
      </c>
      <c r="AI2503" s="45" t="e">
        <f t="shared" si="91"/>
        <v>#NUM!</v>
      </c>
    </row>
    <row r="2504" spans="27:35" x14ac:dyDescent="0.2">
      <c r="AA2504" s="114" t="s">
        <v>87</v>
      </c>
      <c r="AB2504" s="40">
        <f>_xll.qlInterestRateIndexFixingDate($X$21,AC2504)</f>
        <v>56951</v>
      </c>
      <c r="AC2504" s="40">
        <f>_xll.qlCalendarAdvance(calendar,$AC2503,AA2504,,,trigger)</f>
        <v>56955</v>
      </c>
      <c r="AD2504" s="40">
        <f>_xll.qlInterestRateIndexMaturity($X$21,AC2504,)</f>
        <v>57138</v>
      </c>
      <c r="AE2504" s="43" t="e">
        <f>_xll.qlTenorBasisValue(TenorBasis6M,AC2504,_xll.ohTrigger(trigger,$X$36))</f>
        <v>#NUM!</v>
      </c>
      <c r="AF2504" s="82">
        <f t="shared" si="92"/>
        <v>1.3230425931235888E-2</v>
      </c>
      <c r="AG2504" s="82">
        <f>_xll.qlIndexFixing($X$21,$AB2504,TRUE,_xll.ohTrigger(trigger))</f>
        <v>1.3230425931235888E-2</v>
      </c>
      <c r="AH2504" s="43" t="e">
        <f>_xll.qlIndexFixing($X$6,$AB2504,TRUE,trigger)</f>
        <v>#NUM!</v>
      </c>
      <c r="AI2504" s="45" t="e">
        <f t="shared" si="91"/>
        <v>#NUM!</v>
      </c>
    </row>
    <row r="2505" spans="27:35" x14ac:dyDescent="0.2">
      <c r="AA2505" s="114" t="s">
        <v>87</v>
      </c>
      <c r="AB2505" s="40">
        <f>_xll.qlInterestRateIndexFixingDate($X$21,AC2505)</f>
        <v>56958</v>
      </c>
      <c r="AC2505" s="40">
        <f>_xll.qlCalendarAdvance(calendar,$AC2504,AA2505,,,trigger)</f>
        <v>56962</v>
      </c>
      <c r="AD2505" s="40">
        <f>_xll.qlInterestRateIndexMaturity($X$21,AC2505,)</f>
        <v>57145</v>
      </c>
      <c r="AE2505" s="43" t="e">
        <f>_xll.qlTenorBasisValue(TenorBasis6M,AC2505,_xll.ohTrigger(trigger,$X$36))</f>
        <v>#NUM!</v>
      </c>
      <c r="AF2505" s="82">
        <f t="shared" si="92"/>
        <v>1.3218360272663083E-2</v>
      </c>
      <c r="AG2505" s="82">
        <f>_xll.qlIndexFixing($X$21,$AB2505,TRUE,_xll.ohTrigger(trigger))</f>
        <v>1.3218360272663083E-2</v>
      </c>
      <c r="AH2505" s="43" t="e">
        <f>_xll.qlIndexFixing($X$6,$AB2505,TRUE,trigger)</f>
        <v>#NUM!</v>
      </c>
      <c r="AI2505" s="45" t="e">
        <f t="shared" si="91"/>
        <v>#NUM!</v>
      </c>
    </row>
    <row r="2506" spans="27:35" x14ac:dyDescent="0.2">
      <c r="AA2506" s="114" t="s">
        <v>87</v>
      </c>
      <c r="AB2506" s="40">
        <f>_xll.qlInterestRateIndexFixingDate($X$21,AC2506)</f>
        <v>56965</v>
      </c>
      <c r="AC2506" s="40">
        <f>_xll.qlCalendarAdvance(calendar,$AC2505,AA2506,,,trigger)</f>
        <v>56969</v>
      </c>
      <c r="AD2506" s="40">
        <f>_xll.qlInterestRateIndexMaturity($X$21,AC2506,)</f>
        <v>57152</v>
      </c>
      <c r="AE2506" s="43" t="e">
        <f>_xll.qlTenorBasisValue(TenorBasis6M,AC2506,_xll.ohTrigger(trigger,$X$36))</f>
        <v>#NUM!</v>
      </c>
      <c r="AF2506" s="82">
        <f t="shared" si="92"/>
        <v>1.3206333493441165E-2</v>
      </c>
      <c r="AG2506" s="82">
        <f>_xll.qlIndexFixing($X$21,$AB2506,TRUE,_xll.ohTrigger(trigger))</f>
        <v>1.3206333493441165E-2</v>
      </c>
      <c r="AH2506" s="43" t="e">
        <f>_xll.qlIndexFixing($X$6,$AB2506,TRUE,trigger)</f>
        <v>#NUM!</v>
      </c>
      <c r="AI2506" s="45" t="e">
        <f t="shared" si="91"/>
        <v>#NUM!</v>
      </c>
    </row>
    <row r="2507" spans="27:35" x14ac:dyDescent="0.2">
      <c r="AA2507" s="114" t="s">
        <v>87</v>
      </c>
      <c r="AB2507" s="40">
        <f>_xll.qlInterestRateIndexFixingDate($X$21,AC2507)</f>
        <v>56972</v>
      </c>
      <c r="AC2507" s="40">
        <f>_xll.qlCalendarAdvance(calendar,$AC2506,AA2507,,,trigger)</f>
        <v>56976</v>
      </c>
      <c r="AD2507" s="40">
        <f>_xll.qlInterestRateIndexMaturity($X$21,AC2507,)</f>
        <v>57159</v>
      </c>
      <c r="AE2507" s="43" t="e">
        <f>_xll.qlTenorBasisValue(TenorBasis6M,AC2507,_xll.ohTrigger(trigger,$X$36))</f>
        <v>#NUM!</v>
      </c>
      <c r="AF2507" s="82">
        <f t="shared" si="92"/>
        <v>1.319434559286032E-2</v>
      </c>
      <c r="AG2507" s="82">
        <f>_xll.qlIndexFixing($X$21,$AB2507,TRUE,_xll.ohTrigger(trigger))</f>
        <v>1.319434559286032E-2</v>
      </c>
      <c r="AH2507" s="43" t="e">
        <f>_xll.qlIndexFixing($X$6,$AB2507,TRUE,trigger)</f>
        <v>#NUM!</v>
      </c>
      <c r="AI2507" s="45" t="e">
        <f t="shared" si="91"/>
        <v>#NUM!</v>
      </c>
    </row>
    <row r="2508" spans="27:35" x14ac:dyDescent="0.2">
      <c r="AA2508" s="114" t="s">
        <v>87</v>
      </c>
      <c r="AB2508" s="40">
        <f>_xll.qlInterestRateIndexFixingDate($X$21,AC2508)</f>
        <v>56979</v>
      </c>
      <c r="AC2508" s="40">
        <f>_xll.qlCalendarAdvance(calendar,$AC2507,AA2508,,,trigger)</f>
        <v>56983</v>
      </c>
      <c r="AD2508" s="40">
        <f>_xll.qlInterestRateIndexMaturity($X$21,AC2508,)</f>
        <v>57165</v>
      </c>
      <c r="AE2508" s="43" t="e">
        <f>_xll.qlTenorBasisValue(TenorBasis6M,AC2508,_xll.ohTrigger(trigger,$X$36))</f>
        <v>#NUM!</v>
      </c>
      <c r="AF2508" s="82">
        <f t="shared" si="92"/>
        <v>1.3182995892950067E-2</v>
      </c>
      <c r="AG2508" s="82">
        <f>_xll.qlIndexFixing($X$21,$AB2508,TRUE,_xll.ohTrigger(trigger))</f>
        <v>1.3182995892950067E-2</v>
      </c>
      <c r="AH2508" s="43" t="e">
        <f>_xll.qlIndexFixing($X$6,$AB2508,TRUE,trigger)</f>
        <v>#NUM!</v>
      </c>
      <c r="AI2508" s="45" t="e">
        <f t="shared" si="91"/>
        <v>#NUM!</v>
      </c>
    </row>
    <row r="2509" spans="27:35" x14ac:dyDescent="0.2">
      <c r="AA2509" s="114" t="s">
        <v>87</v>
      </c>
      <c r="AB2509" s="40">
        <f>_xll.qlInterestRateIndexFixingDate($X$21,AC2509)</f>
        <v>56986</v>
      </c>
      <c r="AC2509" s="40">
        <f>_xll.qlCalendarAdvance(calendar,$AC2508,AA2509,,,trigger)</f>
        <v>56990</v>
      </c>
      <c r="AD2509" s="40">
        <f>_xll.qlInterestRateIndexMaturity($X$21,AC2509,)</f>
        <v>57172</v>
      </c>
      <c r="AE2509" s="43" t="e">
        <f>_xll.qlTenorBasisValue(TenorBasis6M,AC2509,_xll.ohTrigger(trigger,$X$36))</f>
        <v>#NUM!</v>
      </c>
      <c r="AF2509" s="82">
        <f t="shared" si="92"/>
        <v>1.3171083405283879E-2</v>
      </c>
      <c r="AG2509" s="82">
        <f>_xll.qlIndexFixing($X$21,$AB2509,TRUE,_xll.ohTrigger(trigger))</f>
        <v>1.3171083405283879E-2</v>
      </c>
      <c r="AH2509" s="43" t="e">
        <f>_xll.qlIndexFixing($X$6,$AB2509,TRUE,trigger)</f>
        <v>#NUM!</v>
      </c>
      <c r="AI2509" s="45" t="e">
        <f t="shared" si="91"/>
        <v>#NUM!</v>
      </c>
    </row>
    <row r="2510" spans="27:35" x14ac:dyDescent="0.2">
      <c r="AA2510" s="114" t="s">
        <v>87</v>
      </c>
      <c r="AB2510" s="40">
        <f>_xll.qlInterestRateIndexFixingDate($X$21,AC2510)</f>
        <v>56993</v>
      </c>
      <c r="AC2510" s="40">
        <f>_xll.qlCalendarAdvance(calendar,$AC2509,AA2510,,,trigger)</f>
        <v>56997</v>
      </c>
      <c r="AD2510" s="40">
        <f>_xll.qlInterestRateIndexMaturity($X$21,AC2510,)</f>
        <v>57179</v>
      </c>
      <c r="AE2510" s="43" t="e">
        <f>_xll.qlTenorBasisValue(TenorBasis6M,AC2510,_xll.ohTrigger(trigger,$X$36))</f>
        <v>#NUM!</v>
      </c>
      <c r="AF2510" s="82">
        <f t="shared" si="92"/>
        <v>1.3159209792393616E-2</v>
      </c>
      <c r="AG2510" s="82">
        <f>_xll.qlIndexFixing($X$21,$AB2510,TRUE,_xll.ohTrigger(trigger))</f>
        <v>1.3159209792393616E-2</v>
      </c>
      <c r="AH2510" s="43" t="e">
        <f>_xll.qlIndexFixing($X$6,$AB2510,TRUE,trigger)</f>
        <v>#NUM!</v>
      </c>
      <c r="AI2510" s="45" t="e">
        <f t="shared" si="91"/>
        <v>#NUM!</v>
      </c>
    </row>
    <row r="2511" spans="27:35" x14ac:dyDescent="0.2">
      <c r="AA2511" s="114" t="s">
        <v>87</v>
      </c>
      <c r="AB2511" s="40">
        <f>_xll.qlInterestRateIndexFixingDate($X$21,AC2511)</f>
        <v>57000</v>
      </c>
      <c r="AC2511" s="40">
        <f>_xll.qlCalendarAdvance(calendar,$AC2510,AA2511,,,trigger)</f>
        <v>57004</v>
      </c>
      <c r="AD2511" s="40">
        <f>_xll.qlInterestRateIndexMaturity($X$21,AC2511,)</f>
        <v>57186</v>
      </c>
      <c r="AE2511" s="43" t="e">
        <f>_xll.qlTenorBasisValue(TenorBasis6M,AC2511,_xll.ohTrigger(trigger,$X$36))</f>
        <v>#NUM!</v>
      </c>
      <c r="AF2511" s="82">
        <f t="shared" si="92"/>
        <v>1.314737505358401E-2</v>
      </c>
      <c r="AG2511" s="82">
        <f>_xll.qlIndexFixing($X$21,$AB2511,TRUE,_xll.ohTrigger(trigger))</f>
        <v>1.314737505358401E-2</v>
      </c>
      <c r="AH2511" s="43" t="e">
        <f>_xll.qlIndexFixing($X$6,$AB2511,TRUE,trigger)</f>
        <v>#NUM!</v>
      </c>
      <c r="AI2511" s="45" t="e">
        <f t="shared" si="91"/>
        <v>#NUM!</v>
      </c>
    </row>
    <row r="2512" spans="27:35" x14ac:dyDescent="0.2">
      <c r="AA2512" s="114" t="s">
        <v>87</v>
      </c>
      <c r="AB2512" s="40">
        <f>_xll.qlInterestRateIndexFixingDate($X$21,AC2512)</f>
        <v>57007</v>
      </c>
      <c r="AC2512" s="40">
        <f>_xll.qlCalendarAdvance(calendar,$AC2511,AA2512,,,trigger)</f>
        <v>57011</v>
      </c>
      <c r="AD2512" s="40">
        <f>_xll.qlInterestRateIndexMaturity($X$21,AC2512,)</f>
        <v>57193</v>
      </c>
      <c r="AE2512" s="43" t="e">
        <f>_xll.qlTenorBasisValue(TenorBasis6M,AC2512,_xll.ohTrigger(trigger,$X$36))</f>
        <v>#NUM!</v>
      </c>
      <c r="AF2512" s="82">
        <f t="shared" si="92"/>
        <v>1.3135579188162869E-2</v>
      </c>
      <c r="AG2512" s="82">
        <f>_xll.qlIndexFixing($X$21,$AB2512,TRUE,_xll.ohTrigger(trigger))</f>
        <v>1.3135579188162869E-2</v>
      </c>
      <c r="AH2512" s="43" t="e">
        <f>_xll.qlIndexFixing($X$6,$AB2512,TRUE,trigger)</f>
        <v>#NUM!</v>
      </c>
      <c r="AI2512" s="45" t="e">
        <f t="shared" si="91"/>
        <v>#NUM!</v>
      </c>
    </row>
    <row r="2513" spans="27:35" x14ac:dyDescent="0.2">
      <c r="AA2513" s="114" t="s">
        <v>87</v>
      </c>
      <c r="AB2513" s="40">
        <f>_xll.qlInterestRateIndexFixingDate($X$21,AC2513)</f>
        <v>57014</v>
      </c>
      <c r="AC2513" s="40">
        <f>_xll.qlCalendarAdvance(calendar,$AC2512,AA2513,,,trigger)</f>
        <v>57018</v>
      </c>
      <c r="AD2513" s="40">
        <f>_xll.qlInterestRateIndexMaturity($X$21,AC2513,)</f>
        <v>57200</v>
      </c>
      <c r="AE2513" s="43" t="e">
        <f>_xll.qlTenorBasisValue(TenorBasis6M,AC2513,_xll.ohTrigger(trigger,$X$36))</f>
        <v>#NUM!</v>
      </c>
      <c r="AF2513" s="82">
        <f t="shared" si="92"/>
        <v>1.3123822195440194E-2</v>
      </c>
      <c r="AG2513" s="82">
        <f>_xll.qlIndexFixing($X$21,$AB2513,TRUE,_xll.ohTrigger(trigger))</f>
        <v>1.3123822195440194E-2</v>
      </c>
      <c r="AH2513" s="43" t="e">
        <f>_xll.qlIndexFixing($X$6,$AB2513,TRUE,trigger)</f>
        <v>#NUM!</v>
      </c>
      <c r="AI2513" s="45" t="e">
        <f t="shared" si="91"/>
        <v>#NUM!</v>
      </c>
    </row>
    <row r="2514" spans="27:35" x14ac:dyDescent="0.2">
      <c r="AA2514" s="114" t="s">
        <v>87</v>
      </c>
      <c r="AB2514" s="40">
        <f>_xll.qlInterestRateIndexFixingDate($X$21,AC2514)</f>
        <v>57021</v>
      </c>
      <c r="AC2514" s="40">
        <f>_xll.qlCalendarAdvance(calendar,$AC2513,AA2514,,,trigger)</f>
        <v>57025</v>
      </c>
      <c r="AD2514" s="40">
        <f>_xll.qlInterestRateIndexMaturity($X$21,AC2514,)</f>
        <v>57207</v>
      </c>
      <c r="AE2514" s="43" t="e">
        <f>_xll.qlTenorBasisValue(TenorBasis6M,AC2514,_xll.ohTrigger(trigger,$X$36))</f>
        <v>#NUM!</v>
      </c>
      <c r="AF2514" s="82">
        <f t="shared" si="92"/>
        <v>1.3112104074728185E-2</v>
      </c>
      <c r="AG2514" s="82">
        <f>_xll.qlIndexFixing($X$21,$AB2514,TRUE,_xll.ohTrigger(trigger))</f>
        <v>1.3112104074728185E-2</v>
      </c>
      <c r="AH2514" s="43" t="e">
        <f>_xll.qlIndexFixing($X$6,$AB2514,TRUE,trigger)</f>
        <v>#NUM!</v>
      </c>
      <c r="AI2514" s="45" t="e">
        <f t="shared" si="91"/>
        <v>#NUM!</v>
      </c>
    </row>
    <row r="2515" spans="27:35" x14ac:dyDescent="0.2">
      <c r="AA2515" s="114" t="s">
        <v>87</v>
      </c>
      <c r="AB2515" s="40">
        <f>_xll.qlInterestRateIndexFixingDate($X$21,AC2515)</f>
        <v>57028</v>
      </c>
      <c r="AC2515" s="40">
        <f>_xll.qlCalendarAdvance(calendar,$AC2514,AA2515,,,trigger)</f>
        <v>57032</v>
      </c>
      <c r="AD2515" s="40">
        <f>_xll.qlInterestRateIndexMaturity($X$21,AC2515,)</f>
        <v>57214</v>
      </c>
      <c r="AE2515" s="43" t="e">
        <f>_xll.qlTenorBasisValue(TenorBasis6M,AC2515,_xll.ohTrigger(trigger,$X$36))</f>
        <v>#NUM!</v>
      </c>
      <c r="AF2515" s="82">
        <f t="shared" si="92"/>
        <v>1.3100424825341675E-2</v>
      </c>
      <c r="AG2515" s="82">
        <f>_xll.qlIndexFixing($X$21,$AB2515,TRUE,_xll.ohTrigger(trigger))</f>
        <v>1.3100424825341675E-2</v>
      </c>
      <c r="AH2515" s="43" t="e">
        <f>_xll.qlIndexFixing($X$6,$AB2515,TRUE,trigger)</f>
        <v>#NUM!</v>
      </c>
      <c r="AI2515" s="45" t="e">
        <f t="shared" si="91"/>
        <v>#NUM!</v>
      </c>
    </row>
    <row r="2516" spans="27:35" x14ac:dyDescent="0.2">
      <c r="AA2516" s="114" t="s">
        <v>87</v>
      </c>
      <c r="AB2516" s="40">
        <f>_xll.qlInterestRateIndexFixingDate($X$21,AC2516)</f>
        <v>57035</v>
      </c>
      <c r="AC2516" s="40">
        <f>_xll.qlCalendarAdvance(calendar,$AC2515,AA2516,,,trigger)</f>
        <v>57039</v>
      </c>
      <c r="AD2516" s="40">
        <f>_xll.qlInterestRateIndexMaturity($X$21,AC2516,)</f>
        <v>57223</v>
      </c>
      <c r="AE2516" s="43" t="e">
        <f>_xll.qlTenorBasisValue(TenorBasis6M,AC2516,_xll.ohTrigger(trigger,$X$36))</f>
        <v>#NUM!</v>
      </c>
      <c r="AF2516" s="82">
        <f t="shared" si="92"/>
        <v>1.3087623586054807E-2</v>
      </c>
      <c r="AG2516" s="82">
        <f>_xll.qlIndexFixing($X$21,$AB2516,TRUE,_xll.ohTrigger(trigger))</f>
        <v>1.3087623586054807E-2</v>
      </c>
      <c r="AH2516" s="43" t="e">
        <f>_xll.qlIndexFixing($X$6,$AB2516,TRUE,trigger)</f>
        <v>#NUM!</v>
      </c>
      <c r="AI2516" s="45" t="e">
        <f t="shared" si="91"/>
        <v>#NUM!</v>
      </c>
    </row>
    <row r="2517" spans="27:35" x14ac:dyDescent="0.2">
      <c r="AA2517" s="114" t="s">
        <v>87</v>
      </c>
      <c r="AB2517" s="40">
        <f>_xll.qlInterestRateIndexFixingDate($X$21,AC2517)</f>
        <v>57042</v>
      </c>
      <c r="AC2517" s="40">
        <f>_xll.qlCalendarAdvance(calendar,$AC2516,AA2517,,,trigger)</f>
        <v>57046</v>
      </c>
      <c r="AD2517" s="40">
        <f>_xll.qlInterestRateIndexMaturity($X$21,AC2517,)</f>
        <v>57230</v>
      </c>
      <c r="AE2517" s="43" t="e">
        <f>_xll.qlTenorBasisValue(TenorBasis6M,AC2517,_xll.ohTrigger(trigger,$X$36))</f>
        <v>#NUM!</v>
      </c>
      <c r="AF2517" s="82">
        <f t="shared" si="92"/>
        <v>1.3076026789943579E-2</v>
      </c>
      <c r="AG2517" s="82">
        <f>_xll.qlIndexFixing($X$21,$AB2517,TRUE,_xll.ohTrigger(trigger))</f>
        <v>1.3076026789943579E-2</v>
      </c>
      <c r="AH2517" s="43" t="e">
        <f>_xll.qlIndexFixing($X$6,$AB2517,TRUE,trigger)</f>
        <v>#NUM!</v>
      </c>
      <c r="AI2517" s="45" t="e">
        <f t="shared" si="91"/>
        <v>#NUM!</v>
      </c>
    </row>
    <row r="2518" spans="27:35" x14ac:dyDescent="0.2">
      <c r="AA2518" s="114" t="s">
        <v>87</v>
      </c>
      <c r="AB2518" s="40">
        <f>_xll.qlInterestRateIndexFixingDate($X$21,AC2518)</f>
        <v>57049</v>
      </c>
      <c r="AC2518" s="40">
        <f>_xll.qlCalendarAdvance(calendar,$AC2517,AA2518,,,trigger)</f>
        <v>57053</v>
      </c>
      <c r="AD2518" s="40">
        <f>_xll.qlInterestRateIndexMaturity($X$21,AC2518,)</f>
        <v>57237</v>
      </c>
      <c r="AE2518" s="43" t="e">
        <f>_xll.qlTenorBasisValue(TenorBasis6M,AC2518,_xll.ohTrigger(trigger,$X$36))</f>
        <v>#NUM!</v>
      </c>
      <c r="AF2518" s="82">
        <f t="shared" si="92"/>
        <v>1.306446886657216E-2</v>
      </c>
      <c r="AG2518" s="82">
        <f>_xll.qlIndexFixing($X$21,$AB2518,TRUE,_xll.ohTrigger(trigger))</f>
        <v>1.306446886657216E-2</v>
      </c>
      <c r="AH2518" s="43" t="e">
        <f>_xll.qlIndexFixing($X$6,$AB2518,TRUE,trigger)</f>
        <v>#NUM!</v>
      </c>
      <c r="AI2518" s="45" t="e">
        <f t="shared" si="91"/>
        <v>#NUM!</v>
      </c>
    </row>
    <row r="2519" spans="27:35" x14ac:dyDescent="0.2">
      <c r="AA2519" s="114" t="s">
        <v>87</v>
      </c>
      <c r="AB2519" s="40">
        <f>_xll.qlInterestRateIndexFixingDate($X$21,AC2519)</f>
        <v>57056</v>
      </c>
      <c r="AC2519" s="40">
        <f>_xll.qlCalendarAdvance(calendar,$AC2518,AA2519,,,trigger)</f>
        <v>57060</v>
      </c>
      <c r="AD2519" s="40">
        <f>_xll.qlInterestRateIndexMaturity($X$21,AC2519,)</f>
        <v>57244</v>
      </c>
      <c r="AE2519" s="43" t="e">
        <f>_xll.qlTenorBasisValue(TenorBasis6M,AC2519,_xll.ohTrigger(trigger,$X$36))</f>
        <v>#NUM!</v>
      </c>
      <c r="AF2519" s="82">
        <f t="shared" si="92"/>
        <v>1.3052949815258055E-2</v>
      </c>
      <c r="AG2519" s="82">
        <f>_xll.qlIndexFixing($X$21,$AB2519,TRUE,_xll.ohTrigger(trigger))</f>
        <v>1.3052949815258055E-2</v>
      </c>
      <c r="AH2519" s="43" t="e">
        <f>_xll.qlIndexFixing($X$6,$AB2519,TRUE,trigger)</f>
        <v>#NUM!</v>
      </c>
      <c r="AI2519" s="45" t="e">
        <f t="shared" si="91"/>
        <v>#NUM!</v>
      </c>
    </row>
    <row r="2520" spans="27:35" x14ac:dyDescent="0.2">
      <c r="AA2520" s="114" t="s">
        <v>87</v>
      </c>
      <c r="AB2520" s="40">
        <f>_xll.qlInterestRateIndexFixingDate($X$21,AC2520)</f>
        <v>57063</v>
      </c>
      <c r="AC2520" s="40">
        <f>_xll.qlCalendarAdvance(calendar,$AC2519,AA2520,,,trigger)</f>
        <v>57067</v>
      </c>
      <c r="AD2520" s="40">
        <f>_xll.qlInterestRateIndexMaturity($X$21,AC2520,)</f>
        <v>57251</v>
      </c>
      <c r="AE2520" s="43" t="e">
        <f>_xll.qlTenorBasisValue(TenorBasis6M,AC2520,_xll.ohTrigger(trigger,$X$36))</f>
        <v>#NUM!</v>
      </c>
      <c r="AF2520" s="82">
        <f t="shared" si="92"/>
        <v>1.3041469635318329E-2</v>
      </c>
      <c r="AG2520" s="82">
        <f>_xll.qlIndexFixing($X$21,$AB2520,TRUE,_xll.ohTrigger(trigger))</f>
        <v>1.3041469635318329E-2</v>
      </c>
      <c r="AH2520" s="43" t="e">
        <f>_xll.qlIndexFixing($X$6,$AB2520,TRUE,trigger)</f>
        <v>#NUM!</v>
      </c>
      <c r="AI2520" s="45" t="e">
        <f t="shared" si="91"/>
        <v>#NUM!</v>
      </c>
    </row>
    <row r="2521" spans="27:35" x14ac:dyDescent="0.2">
      <c r="AA2521" s="114" t="s">
        <v>87</v>
      </c>
      <c r="AB2521" s="40">
        <f>_xll.qlInterestRateIndexFixingDate($X$21,AC2521)</f>
        <v>57068</v>
      </c>
      <c r="AC2521" s="40">
        <f>_xll.qlCalendarAdvance(calendar,$AC2520,AA2521,,,trigger)</f>
        <v>57074</v>
      </c>
      <c r="AD2521" s="40">
        <f>_xll.qlInterestRateIndexMaturity($X$21,AC2521,)</f>
        <v>57257</v>
      </c>
      <c r="AE2521" s="43" t="e">
        <f>_xll.qlTenorBasisValue(TenorBasis6M,AC2521,_xll.ohTrigger(trigger,$X$36))</f>
        <v>#NUM!</v>
      </c>
      <c r="AF2521" s="82">
        <f t="shared" si="92"/>
        <v>1.303059685143978E-2</v>
      </c>
      <c r="AG2521" s="82">
        <f>_xll.qlIndexFixing($X$21,$AB2521,TRUE,_xll.ohTrigger(trigger))</f>
        <v>1.303059685143978E-2</v>
      </c>
      <c r="AH2521" s="43" t="e">
        <f>_xll.qlIndexFixing($X$6,$AB2521,TRUE,trigger)</f>
        <v>#NUM!</v>
      </c>
      <c r="AI2521" s="45" t="e">
        <f t="shared" si="91"/>
        <v>#NUM!</v>
      </c>
    </row>
    <row r="2522" spans="27:35" x14ac:dyDescent="0.2">
      <c r="AA2522" s="114" t="s">
        <v>87</v>
      </c>
      <c r="AB2522" s="40">
        <f>_xll.qlInterestRateIndexFixingDate($X$21,AC2522)</f>
        <v>57077</v>
      </c>
      <c r="AC2522" s="40">
        <f>_xll.qlCalendarAdvance(calendar,$AC2521,AA2522,,,trigger)</f>
        <v>57081</v>
      </c>
      <c r="AD2522" s="40">
        <f>_xll.qlInterestRateIndexMaturity($X$21,AC2522,)</f>
        <v>57264</v>
      </c>
      <c r="AE2522" s="43" t="e">
        <f>_xll.qlTenorBasisValue(TenorBasis6M,AC2522,_xll.ohTrigger(trigger,$X$36))</f>
        <v>#NUM!</v>
      </c>
      <c r="AF2522" s="82">
        <f t="shared" si="92"/>
        <v>1.30191920471563E-2</v>
      </c>
      <c r="AG2522" s="82">
        <f>_xll.qlIndexFixing($X$21,$AB2522,TRUE,_xll.ohTrigger(trigger))</f>
        <v>1.30191920471563E-2</v>
      </c>
      <c r="AH2522" s="43" t="e">
        <f>_xll.qlIndexFixing($X$6,$AB2522,TRUE,trigger)</f>
        <v>#NUM!</v>
      </c>
      <c r="AI2522" s="45" t="e">
        <f t="shared" si="91"/>
        <v>#NUM!</v>
      </c>
    </row>
    <row r="2523" spans="27:35" x14ac:dyDescent="0.2">
      <c r="AA2523" s="114" t="s">
        <v>87</v>
      </c>
      <c r="AB2523" s="40">
        <f>_xll.qlInterestRateIndexFixingDate($X$21,AC2523)</f>
        <v>57084</v>
      </c>
      <c r="AC2523" s="40">
        <f>_xll.qlCalendarAdvance(calendar,$AC2522,AA2523,,,trigger)</f>
        <v>57088</v>
      </c>
      <c r="AD2523" s="40">
        <f>_xll.qlInterestRateIndexMaturity($X$21,AC2523,)</f>
        <v>57271</v>
      </c>
      <c r="AE2523" s="43" t="e">
        <f>_xll.qlTenorBasisValue(TenorBasis6M,AC2523,_xll.ohTrigger(trigger,$X$36))</f>
        <v>#NUM!</v>
      </c>
      <c r="AF2523" s="82">
        <f t="shared" si="92"/>
        <v>1.3007826110506304E-2</v>
      </c>
      <c r="AG2523" s="82">
        <f>_xll.qlIndexFixing($X$21,$AB2523,TRUE,_xll.ohTrigger(trigger))</f>
        <v>1.3007826110506304E-2</v>
      </c>
      <c r="AH2523" s="43" t="e">
        <f>_xll.qlIndexFixing($X$6,$AB2523,TRUE,trigger)</f>
        <v>#NUM!</v>
      </c>
      <c r="AI2523" s="45" t="e">
        <f t="shared" si="91"/>
        <v>#NUM!</v>
      </c>
    </row>
    <row r="2524" spans="27:35" x14ac:dyDescent="0.2">
      <c r="AA2524" s="114" t="s">
        <v>87</v>
      </c>
      <c r="AB2524" s="40">
        <f>_xll.qlInterestRateIndexFixingDate($X$21,AC2524)</f>
        <v>57091</v>
      </c>
      <c r="AC2524" s="40">
        <f>_xll.qlCalendarAdvance(calendar,$AC2523,AA2524,,,trigger)</f>
        <v>57095</v>
      </c>
      <c r="AD2524" s="40">
        <f>_xll.qlInterestRateIndexMaturity($X$21,AC2524,)</f>
        <v>57278</v>
      </c>
      <c r="AE2524" s="43" t="e">
        <f>_xll.qlTenorBasisValue(TenorBasis6M,AC2524,_xll.ohTrigger(trigger,$X$36))</f>
        <v>#NUM!</v>
      </c>
      <c r="AF2524" s="82">
        <f t="shared" si="92"/>
        <v>1.2996499040822783E-2</v>
      </c>
      <c r="AG2524" s="82">
        <f>_xll.qlIndexFixing($X$21,$AB2524,TRUE,_xll.ohTrigger(trigger))</f>
        <v>1.2996499040822783E-2</v>
      </c>
      <c r="AH2524" s="43" t="e">
        <f>_xll.qlIndexFixing($X$6,$AB2524,TRUE,trigger)</f>
        <v>#NUM!</v>
      </c>
      <c r="AI2524" s="45" t="e">
        <f t="shared" si="91"/>
        <v>#NUM!</v>
      </c>
    </row>
    <row r="2525" spans="27:35" x14ac:dyDescent="0.2">
      <c r="AA2525" s="114" t="s">
        <v>87</v>
      </c>
      <c r="AB2525" s="40">
        <f>_xll.qlInterestRateIndexFixingDate($X$21,AC2525)</f>
        <v>57097</v>
      </c>
      <c r="AC2525" s="40">
        <f>_xll.qlCalendarAdvance(calendar,$AC2524,AA2525,,,trigger)</f>
        <v>57102</v>
      </c>
      <c r="AD2525" s="40">
        <f>_xll.qlInterestRateIndexMaturity($X$21,AC2525,)</f>
        <v>57286</v>
      </c>
      <c r="AE2525" s="43" t="e">
        <f>_xll.qlTenorBasisValue(TenorBasis6M,AC2525,_xll.ohTrigger(trigger,$X$36))</f>
        <v>#NUM!</v>
      </c>
      <c r="AF2525" s="82">
        <f t="shared" si="92"/>
        <v>1.2984651782571723E-2</v>
      </c>
      <c r="AG2525" s="82">
        <f>_xll.qlIndexFixing($X$21,$AB2525,TRUE,_xll.ohTrigger(trigger))</f>
        <v>1.2984651782571723E-2</v>
      </c>
      <c r="AH2525" s="43" t="e">
        <f>_xll.qlIndexFixing($X$6,$AB2525,TRUE,trigger)</f>
        <v>#NUM!</v>
      </c>
      <c r="AI2525" s="45" t="e">
        <f t="shared" si="91"/>
        <v>#NUM!</v>
      </c>
    </row>
    <row r="2526" spans="27:35" x14ac:dyDescent="0.2">
      <c r="AA2526" s="114" t="s">
        <v>87</v>
      </c>
      <c r="AB2526" s="40">
        <f>_xll.qlInterestRateIndexFixingDate($X$21,AC2526)</f>
        <v>57105</v>
      </c>
      <c r="AC2526" s="40">
        <f>_xll.qlCalendarAdvance(calendar,$AC2525,AA2526,,,trigger)</f>
        <v>57109</v>
      </c>
      <c r="AD2526" s="40">
        <f>_xll.qlInterestRateIndexMaturity($X$21,AC2526,)</f>
        <v>57293</v>
      </c>
      <c r="AE2526" s="43" t="e">
        <f>_xll.qlTenorBasisValue(TenorBasis6M,AC2526,_xll.ohTrigger(trigger,$X$36))</f>
        <v>#NUM!</v>
      </c>
      <c r="AF2526" s="82">
        <f t="shared" si="92"/>
        <v>1.2973404816707005E-2</v>
      </c>
      <c r="AG2526" s="82">
        <f>_xll.qlIndexFixing($X$21,$AB2526,TRUE,_xll.ohTrigger(trigger))</f>
        <v>1.2973404816707005E-2</v>
      </c>
      <c r="AH2526" s="43" t="e">
        <f>_xll.qlIndexFixing($X$6,$AB2526,TRUE,trigger)</f>
        <v>#NUM!</v>
      </c>
      <c r="AI2526" s="45" t="e">
        <f t="shared" si="91"/>
        <v>#NUM!</v>
      </c>
    </row>
    <row r="2527" spans="27:35" x14ac:dyDescent="0.2">
      <c r="AA2527" s="114" t="s">
        <v>87</v>
      </c>
      <c r="AB2527" s="40">
        <f>_xll.qlInterestRateIndexFixingDate($X$21,AC2527)</f>
        <v>57112</v>
      </c>
      <c r="AC2527" s="40">
        <f>_xll.qlCalendarAdvance(calendar,$AC2526,AA2527,,,trigger)</f>
        <v>57116</v>
      </c>
      <c r="AD2527" s="40">
        <f>_xll.qlInterestRateIndexMaturity($X$21,AC2527,)</f>
        <v>57300</v>
      </c>
      <c r="AE2527" s="43" t="e">
        <f>_xll.qlTenorBasisValue(TenorBasis6M,AC2527,_xll.ohTrigger(trigger,$X$36))</f>
        <v>#NUM!</v>
      </c>
      <c r="AF2527" s="82">
        <f t="shared" si="92"/>
        <v>1.2962196717514342E-2</v>
      </c>
      <c r="AG2527" s="82">
        <f>_xll.qlIndexFixing($X$21,$AB2527,TRUE,_xll.ohTrigger(trigger))</f>
        <v>1.2962196717514342E-2</v>
      </c>
      <c r="AH2527" s="43" t="e">
        <f>_xll.qlIndexFixing($X$6,$AB2527,TRUE,trigger)</f>
        <v>#NUM!</v>
      </c>
      <c r="AI2527" s="45" t="e">
        <f t="shared" si="91"/>
        <v>#NUM!</v>
      </c>
    </row>
    <row r="2528" spans="27:35" x14ac:dyDescent="0.2">
      <c r="AA2528" s="114" t="s">
        <v>87</v>
      </c>
      <c r="AB2528" s="40">
        <f>_xll.qlInterestRateIndexFixingDate($X$21,AC2528)</f>
        <v>57119</v>
      </c>
      <c r="AC2528" s="40">
        <f>_xll.qlCalendarAdvance(calendar,$AC2527,AA2528,,,trigger)</f>
        <v>57123</v>
      </c>
      <c r="AD2528" s="40">
        <f>_xll.qlInterestRateIndexMaturity($X$21,AC2528,)</f>
        <v>57307</v>
      </c>
      <c r="AE2528" s="43" t="e">
        <f>_xll.qlTenorBasisValue(TenorBasis6M,AC2528,_xll.ohTrigger(trigger,$X$36))</f>
        <v>#NUM!</v>
      </c>
      <c r="AF2528" s="82">
        <f t="shared" si="92"/>
        <v>1.2951027484329048E-2</v>
      </c>
      <c r="AG2528" s="82">
        <f>_xll.qlIndexFixing($X$21,$AB2528,TRUE,_xll.ohTrigger(trigger))</f>
        <v>1.2951027484329048E-2</v>
      </c>
      <c r="AH2528" s="43" t="e">
        <f>_xll.qlIndexFixing($X$6,$AB2528,TRUE,trigger)</f>
        <v>#NUM!</v>
      </c>
      <c r="AI2528" s="45" t="e">
        <f t="shared" si="91"/>
        <v>#NUM!</v>
      </c>
    </row>
    <row r="2529" spans="27:35" x14ac:dyDescent="0.2">
      <c r="AA2529" s="114" t="s">
        <v>87</v>
      </c>
      <c r="AB2529" s="40">
        <f>_xll.qlInterestRateIndexFixingDate($X$21,AC2529)</f>
        <v>57126</v>
      </c>
      <c r="AC2529" s="40">
        <f>_xll.qlCalendarAdvance(calendar,$AC2528,AA2529,,,trigger)</f>
        <v>57130</v>
      </c>
      <c r="AD2529" s="40">
        <f>_xll.qlInterestRateIndexMaturity($X$21,AC2529,)</f>
        <v>57314</v>
      </c>
      <c r="AE2529" s="43" t="e">
        <f>_xll.qlTenorBasisValue(TenorBasis6M,AC2529,_xll.ohTrigger(trigger,$X$36))</f>
        <v>#NUM!</v>
      </c>
      <c r="AF2529" s="82">
        <f t="shared" si="92"/>
        <v>1.2939897116492953E-2</v>
      </c>
      <c r="AG2529" s="82">
        <f>_xll.qlIndexFixing($X$21,$AB2529,TRUE,_xll.ohTrigger(trigger))</f>
        <v>1.2939897116492953E-2</v>
      </c>
      <c r="AH2529" s="43" t="e">
        <f>_xll.qlIndexFixing($X$6,$AB2529,TRUE,trigger)</f>
        <v>#NUM!</v>
      </c>
      <c r="AI2529" s="45" t="e">
        <f t="shared" si="91"/>
        <v>#NUM!</v>
      </c>
    </row>
    <row r="2530" spans="27:35" x14ac:dyDescent="0.2">
      <c r="AA2530" s="114" t="s">
        <v>87</v>
      </c>
      <c r="AB2530" s="40">
        <f>_xll.qlInterestRateIndexFixingDate($X$21,AC2530)</f>
        <v>57133</v>
      </c>
      <c r="AC2530" s="40">
        <f>_xll.qlCalendarAdvance(calendar,$AC2529,AA2530,,,trigger)</f>
        <v>57137</v>
      </c>
      <c r="AD2530" s="40">
        <f>_xll.qlInterestRateIndexMaturity($X$21,AC2530,)</f>
        <v>57320</v>
      </c>
      <c r="AE2530" s="43" t="e">
        <f>_xll.qlTenorBasisValue(TenorBasis6M,AC2530,_xll.ohTrigger(trigger,$X$36))</f>
        <v>#NUM!</v>
      </c>
      <c r="AF2530" s="82">
        <f t="shared" si="92"/>
        <v>1.2929352791859182E-2</v>
      </c>
      <c r="AG2530" s="82">
        <f>_xll.qlIndexFixing($X$21,$AB2530,TRUE,_xll.ohTrigger(trigger))</f>
        <v>1.2929352791859182E-2</v>
      </c>
      <c r="AH2530" s="43" t="e">
        <f>_xll.qlIndexFixing($X$6,$AB2530,TRUE,trigger)</f>
        <v>#NUM!</v>
      </c>
      <c r="AI2530" s="45" t="e">
        <f t="shared" si="91"/>
        <v>#NUM!</v>
      </c>
    </row>
    <row r="2531" spans="27:35" x14ac:dyDescent="0.2">
      <c r="AA2531" s="114" t="s">
        <v>87</v>
      </c>
      <c r="AB2531" s="40">
        <f>_xll.qlInterestRateIndexFixingDate($X$21,AC2531)</f>
        <v>57140</v>
      </c>
      <c r="AC2531" s="40">
        <f>_xll.qlCalendarAdvance(calendar,$AC2530,AA2531,,,trigger)</f>
        <v>57144</v>
      </c>
      <c r="AD2531" s="40">
        <f>_xll.qlInterestRateIndexMaturity($X$21,AC2531,)</f>
        <v>57327</v>
      </c>
      <c r="AE2531" s="43" t="e">
        <f>_xll.qlTenorBasisValue(TenorBasis6M,AC2531,_xll.ohTrigger(trigger,$X$36))</f>
        <v>#NUM!</v>
      </c>
      <c r="AF2531" s="82">
        <f t="shared" si="92"/>
        <v>1.2918297772411989E-2</v>
      </c>
      <c r="AG2531" s="82">
        <f>_xll.qlIndexFixing($X$21,$AB2531,TRUE,_xll.ohTrigger(trigger))</f>
        <v>1.2918297772411989E-2</v>
      </c>
      <c r="AH2531" s="43" t="e">
        <f>_xll.qlIndexFixing($X$6,$AB2531,TRUE,trigger)</f>
        <v>#NUM!</v>
      </c>
      <c r="AI2531" s="45" t="e">
        <f t="shared" si="91"/>
        <v>#NUM!</v>
      </c>
    </row>
    <row r="2532" spans="27:35" x14ac:dyDescent="0.2">
      <c r="AA2532" s="114" t="s">
        <v>87</v>
      </c>
      <c r="AB2532" s="40">
        <f>_xll.qlInterestRateIndexFixingDate($X$21,AC2532)</f>
        <v>57147</v>
      </c>
      <c r="AC2532" s="40">
        <f>_xll.qlCalendarAdvance(calendar,$AC2531,AA2532,,,trigger)</f>
        <v>57151</v>
      </c>
      <c r="AD2532" s="40">
        <f>_xll.qlInterestRateIndexMaturity($X$21,AC2532,)</f>
        <v>57334</v>
      </c>
      <c r="AE2532" s="43" t="e">
        <f>_xll.qlTenorBasisValue(TenorBasis6M,AC2532,_xll.ohTrigger(trigger,$X$36))</f>
        <v>#NUM!</v>
      </c>
      <c r="AF2532" s="82">
        <f t="shared" si="92"/>
        <v>1.2907281614665101E-2</v>
      </c>
      <c r="AG2532" s="82">
        <f>_xll.qlIndexFixing($X$21,$AB2532,TRUE,_xll.ohTrigger(trigger))</f>
        <v>1.2907281614665101E-2</v>
      </c>
      <c r="AH2532" s="43" t="e">
        <f>_xll.qlIndexFixing($X$6,$AB2532,TRUE,trigger)</f>
        <v>#NUM!</v>
      </c>
      <c r="AI2532" s="45" t="e">
        <f t="shared" si="91"/>
        <v>#NUM!</v>
      </c>
    </row>
    <row r="2533" spans="27:35" x14ac:dyDescent="0.2">
      <c r="AA2533" s="114" t="s">
        <v>87</v>
      </c>
      <c r="AB2533" s="40">
        <f>_xll.qlInterestRateIndexFixingDate($X$21,AC2533)</f>
        <v>57154</v>
      </c>
      <c r="AC2533" s="40">
        <f>_xll.qlCalendarAdvance(calendar,$AC2532,AA2533,,,trigger)</f>
        <v>57158</v>
      </c>
      <c r="AD2533" s="40">
        <f>_xll.qlInterestRateIndexMaturity($X$21,AC2533,)</f>
        <v>57341</v>
      </c>
      <c r="AE2533" s="43" t="e">
        <f>_xll.qlTenorBasisValue(TenorBasis6M,AC2533,_xll.ohTrigger(trigger,$X$36))</f>
        <v>#NUM!</v>
      </c>
      <c r="AF2533" s="82">
        <f t="shared" si="92"/>
        <v>1.289630431796986E-2</v>
      </c>
      <c r="AG2533" s="82">
        <f>_xll.qlIndexFixing($X$21,$AB2533,TRUE,_xll.ohTrigger(trigger))</f>
        <v>1.289630431796986E-2</v>
      </c>
      <c r="AH2533" s="43" t="e">
        <f>_xll.qlIndexFixing($X$6,$AB2533,TRUE,trigger)</f>
        <v>#NUM!</v>
      </c>
      <c r="AI2533" s="45" t="e">
        <f t="shared" si="91"/>
        <v>#NUM!</v>
      </c>
    </row>
    <row r="2534" spans="27:35" x14ac:dyDescent="0.2">
      <c r="AA2534" s="114" t="s">
        <v>87</v>
      </c>
      <c r="AB2534" s="40">
        <f>_xll.qlInterestRateIndexFixingDate($X$21,AC2534)</f>
        <v>57161</v>
      </c>
      <c r="AC2534" s="40">
        <f>_xll.qlCalendarAdvance(calendar,$AC2533,AA2534,,,trigger)</f>
        <v>57165</v>
      </c>
      <c r="AD2534" s="40">
        <f>_xll.qlInterestRateIndexMaturity($X$21,AC2534,)</f>
        <v>57349</v>
      </c>
      <c r="AE2534" s="43" t="e">
        <f>_xll.qlTenorBasisValue(TenorBasis6M,AC2534,_xll.ohTrigger(trigger,$X$36))</f>
        <v>#NUM!</v>
      </c>
      <c r="AF2534" s="82">
        <f t="shared" si="92"/>
        <v>1.2884828234567561E-2</v>
      </c>
      <c r="AG2534" s="82">
        <f>_xll.qlIndexFixing($X$21,$AB2534,TRUE,_xll.ohTrigger(trigger))</f>
        <v>1.2884828234567561E-2</v>
      </c>
      <c r="AH2534" s="43" t="e">
        <f>_xll.qlIndexFixing($X$6,$AB2534,TRUE,trigger)</f>
        <v>#NUM!</v>
      </c>
      <c r="AI2534" s="45" t="e">
        <f t="shared" si="91"/>
        <v>#NUM!</v>
      </c>
    </row>
    <row r="2535" spans="27:35" x14ac:dyDescent="0.2">
      <c r="AA2535" s="114" t="s">
        <v>87</v>
      </c>
      <c r="AB2535" s="40">
        <f>_xll.qlInterestRateIndexFixingDate($X$21,AC2535)</f>
        <v>57168</v>
      </c>
      <c r="AC2535" s="40">
        <f>_xll.qlCalendarAdvance(calendar,$AC2534,AA2535,,,trigger)</f>
        <v>57172</v>
      </c>
      <c r="AD2535" s="40">
        <f>_xll.qlInterestRateIndexMaturity($X$21,AC2535,)</f>
        <v>57356</v>
      </c>
      <c r="AE2535" s="43" t="e">
        <f>_xll.qlTenorBasisValue(TenorBasis6M,AC2535,_xll.ohTrigger(trigger,$X$36))</f>
        <v>#NUM!</v>
      </c>
      <c r="AF2535" s="82">
        <f t="shared" si="92"/>
        <v>1.287393104507549E-2</v>
      </c>
      <c r="AG2535" s="82">
        <f>_xll.qlIndexFixing($X$21,$AB2535,TRUE,_xll.ohTrigger(trigger))</f>
        <v>1.287393104507549E-2</v>
      </c>
      <c r="AH2535" s="43" t="e">
        <f>_xll.qlIndexFixing($X$6,$AB2535,TRUE,trigger)</f>
        <v>#NUM!</v>
      </c>
      <c r="AI2535" s="45" t="e">
        <f t="shared" si="91"/>
        <v>#NUM!</v>
      </c>
    </row>
    <row r="2536" spans="27:35" x14ac:dyDescent="0.2">
      <c r="AA2536" s="114" t="s">
        <v>87</v>
      </c>
      <c r="AB2536" s="40">
        <f>_xll.qlInterestRateIndexFixingDate($X$21,AC2536)</f>
        <v>57175</v>
      </c>
      <c r="AC2536" s="40">
        <f>_xll.qlCalendarAdvance(calendar,$AC2535,AA2536,,,trigger)</f>
        <v>57179</v>
      </c>
      <c r="AD2536" s="40">
        <f>_xll.qlInterestRateIndexMaturity($X$21,AC2536,)</f>
        <v>57363</v>
      </c>
      <c r="AE2536" s="43" t="e">
        <f>_xll.qlTenorBasisValue(TenorBasis6M,AC2536,_xll.ohTrigger(trigger,$X$36))</f>
        <v>#NUM!</v>
      </c>
      <c r="AF2536" s="82">
        <f t="shared" si="92"/>
        <v>1.2863072716371922E-2</v>
      </c>
      <c r="AG2536" s="82">
        <f>_xll.qlIndexFixing($X$21,$AB2536,TRUE,_xll.ohTrigger(trigger))</f>
        <v>1.2863072716371922E-2</v>
      </c>
      <c r="AH2536" s="43" t="e">
        <f>_xll.qlIndexFixing($X$6,$AB2536,TRUE,trigger)</f>
        <v>#NUM!</v>
      </c>
      <c r="AI2536" s="45" t="e">
        <f t="shared" si="91"/>
        <v>#NUM!</v>
      </c>
    </row>
    <row r="2537" spans="27:35" x14ac:dyDescent="0.2">
      <c r="AA2537" s="114" t="s">
        <v>87</v>
      </c>
      <c r="AB2537" s="40">
        <f>_xll.qlInterestRateIndexFixingDate($X$21,AC2537)</f>
        <v>57182</v>
      </c>
      <c r="AC2537" s="40">
        <f>_xll.qlCalendarAdvance(calendar,$AC2536,AA2537,,,trigger)</f>
        <v>57186</v>
      </c>
      <c r="AD2537" s="40">
        <f>_xll.qlInterestRateIndexMaturity($X$21,AC2537,)</f>
        <v>57370</v>
      </c>
      <c r="AE2537" s="43" t="e">
        <f>_xll.qlTenorBasisValue(TenorBasis6M,AC2537,_xll.ohTrigger(trigger,$X$36))</f>
        <v>#NUM!</v>
      </c>
      <c r="AF2537" s="82">
        <f t="shared" si="92"/>
        <v>1.2852253247814758E-2</v>
      </c>
      <c r="AG2537" s="82">
        <f>_xll.qlIndexFixing($X$21,$AB2537,TRUE,_xll.ohTrigger(trigger))</f>
        <v>1.2852253247814758E-2</v>
      </c>
      <c r="AH2537" s="43" t="e">
        <f>_xll.qlIndexFixing($X$6,$AB2537,TRUE,trigger)</f>
        <v>#NUM!</v>
      </c>
      <c r="AI2537" s="45" t="e">
        <f t="shared" si="91"/>
        <v>#NUM!</v>
      </c>
    </row>
    <row r="2538" spans="27:35" x14ac:dyDescent="0.2">
      <c r="AA2538" s="114" t="s">
        <v>87</v>
      </c>
      <c r="AB2538" s="40">
        <f>_xll.qlInterestRateIndexFixingDate($X$21,AC2538)</f>
        <v>57189</v>
      </c>
      <c r="AC2538" s="40">
        <f>_xll.qlCalendarAdvance(calendar,$AC2537,AA2538,,,trigger)</f>
        <v>57193</v>
      </c>
      <c r="AD2538" s="40">
        <f>_xll.qlInterestRateIndexMaturity($X$21,AC2538,)</f>
        <v>57377</v>
      </c>
      <c r="AE2538" s="43" t="e">
        <f>_xll.qlTenorBasisValue(TenorBasis6M,AC2538,_xll.ohTrigger(trigger,$X$36))</f>
        <v>#NUM!</v>
      </c>
      <c r="AF2538" s="82">
        <f t="shared" si="92"/>
        <v>1.2841472638763641E-2</v>
      </c>
      <c r="AG2538" s="82">
        <f>_xll.qlIndexFixing($X$21,$AB2538,TRUE,_xll.ohTrigger(trigger))</f>
        <v>1.2841472638763641E-2</v>
      </c>
      <c r="AH2538" s="43" t="e">
        <f>_xll.qlIndexFixing($X$6,$AB2538,TRUE,trigger)</f>
        <v>#NUM!</v>
      </c>
      <c r="AI2538" s="45" t="e">
        <f t="shared" ref="AI2538:AI2601" si="93">(AG2538-AH2538)*10000</f>
        <v>#NUM!</v>
      </c>
    </row>
    <row r="2539" spans="27:35" x14ac:dyDescent="0.2">
      <c r="AA2539" s="114" t="s">
        <v>87</v>
      </c>
      <c r="AB2539" s="40">
        <f>_xll.qlInterestRateIndexFixingDate($X$21,AC2539)</f>
        <v>57196</v>
      </c>
      <c r="AC2539" s="40">
        <f>_xll.qlCalendarAdvance(calendar,$AC2538,AA2539,,,trigger)</f>
        <v>57200</v>
      </c>
      <c r="AD2539" s="40">
        <f>_xll.qlInterestRateIndexMaturity($X$21,AC2539,)</f>
        <v>57384</v>
      </c>
      <c r="AE2539" s="43" t="e">
        <f>_xll.qlTenorBasisValue(TenorBasis6M,AC2539,_xll.ohTrigger(trigger,$X$36))</f>
        <v>#NUM!</v>
      </c>
      <c r="AF2539" s="82">
        <f t="shared" si="92"/>
        <v>1.2830730888582558E-2</v>
      </c>
      <c r="AG2539" s="82">
        <f>_xll.qlIndexFixing($X$21,$AB2539,TRUE,_xll.ohTrigger(trigger))</f>
        <v>1.2830730888582558E-2</v>
      </c>
      <c r="AH2539" s="43" t="e">
        <f>_xll.qlIndexFixing($X$6,$AB2539,TRUE,trigger)</f>
        <v>#NUM!</v>
      </c>
      <c r="AI2539" s="45" t="e">
        <f t="shared" si="93"/>
        <v>#NUM!</v>
      </c>
    </row>
    <row r="2540" spans="27:35" x14ac:dyDescent="0.2">
      <c r="AA2540" s="114" t="s">
        <v>87</v>
      </c>
      <c r="AB2540" s="40">
        <f>_xll.qlInterestRateIndexFixingDate($X$21,AC2540)</f>
        <v>57203</v>
      </c>
      <c r="AC2540" s="40">
        <f>_xll.qlCalendarAdvance(calendar,$AC2539,AA2540,,,trigger)</f>
        <v>57207</v>
      </c>
      <c r="AD2540" s="40">
        <f>_xll.qlInterestRateIndexMaturity($X$21,AC2540,)</f>
        <v>57391</v>
      </c>
      <c r="AE2540" s="43" t="e">
        <f>_xll.qlTenorBasisValue(TenorBasis6M,AC2540,_xll.ohTrigger(trigger,$X$36))</f>
        <v>#NUM!</v>
      </c>
      <c r="AF2540" s="82">
        <f t="shared" si="92"/>
        <v>1.282002799663463E-2</v>
      </c>
      <c r="AG2540" s="82">
        <f>_xll.qlIndexFixing($X$21,$AB2540,TRUE,_xll.ohTrigger(trigger))</f>
        <v>1.282002799663463E-2</v>
      </c>
      <c r="AH2540" s="43" t="e">
        <f>_xll.qlIndexFixing($X$6,$AB2540,TRUE,trigger)</f>
        <v>#NUM!</v>
      </c>
      <c r="AI2540" s="45" t="e">
        <f t="shared" si="93"/>
        <v>#NUM!</v>
      </c>
    </row>
    <row r="2541" spans="27:35" x14ac:dyDescent="0.2">
      <c r="AA2541" s="114" t="s">
        <v>87</v>
      </c>
      <c r="AB2541" s="40">
        <f>_xll.qlInterestRateIndexFixingDate($X$21,AC2541)</f>
        <v>57210</v>
      </c>
      <c r="AC2541" s="40">
        <f>_xll.qlCalendarAdvance(calendar,$AC2540,AA2541,,,trigger)</f>
        <v>57214</v>
      </c>
      <c r="AD2541" s="40">
        <f>_xll.qlInterestRateIndexMaturity($X$21,AC2541,)</f>
        <v>57398</v>
      </c>
      <c r="AE2541" s="43" t="e">
        <f>_xll.qlTenorBasisValue(TenorBasis6M,AC2541,_xll.ohTrigger(trigger,$X$36))</f>
        <v>#NUM!</v>
      </c>
      <c r="AF2541" s="82">
        <f t="shared" si="92"/>
        <v>1.2809363962288186E-2</v>
      </c>
      <c r="AG2541" s="82">
        <f>_xll.qlIndexFixing($X$21,$AB2541,TRUE,_xll.ohTrigger(trigger))</f>
        <v>1.2809363962288186E-2</v>
      </c>
      <c r="AH2541" s="43" t="e">
        <f>_xll.qlIndexFixing($X$6,$AB2541,TRUE,trigger)</f>
        <v>#NUM!</v>
      </c>
      <c r="AI2541" s="45" t="e">
        <f t="shared" si="93"/>
        <v>#NUM!</v>
      </c>
    </row>
    <row r="2542" spans="27:35" x14ac:dyDescent="0.2">
      <c r="AA2542" s="114" t="s">
        <v>87</v>
      </c>
      <c r="AB2542" s="40">
        <f>_xll.qlInterestRateIndexFixingDate($X$21,AC2542)</f>
        <v>57217</v>
      </c>
      <c r="AC2542" s="40">
        <f>_xll.qlCalendarAdvance(calendar,$AC2541,AA2542,,,trigger)</f>
        <v>57221</v>
      </c>
      <c r="AD2542" s="40">
        <f>_xll.qlInterestRateIndexMaturity($X$21,AC2542,)</f>
        <v>57404</v>
      </c>
      <c r="AE2542" s="43" t="e">
        <f>_xll.qlTenorBasisValue(TenorBasis6M,AC2542,_xll.ohTrigger(trigger,$X$36))</f>
        <v>#NUM!</v>
      </c>
      <c r="AF2542" s="82">
        <f t="shared" si="92"/>
        <v>1.2799257289301364E-2</v>
      </c>
      <c r="AG2542" s="82">
        <f>_xll.qlIndexFixing($X$21,$AB2542,TRUE,_xll.ohTrigger(trigger))</f>
        <v>1.2799257289301364E-2</v>
      </c>
      <c r="AH2542" s="43" t="e">
        <f>_xll.qlIndexFixing($X$6,$AB2542,TRUE,trigger)</f>
        <v>#NUM!</v>
      </c>
      <c r="AI2542" s="45" t="e">
        <f t="shared" si="93"/>
        <v>#NUM!</v>
      </c>
    </row>
    <row r="2543" spans="27:35" x14ac:dyDescent="0.2">
      <c r="AA2543" s="114" t="s">
        <v>87</v>
      </c>
      <c r="AB2543" s="40">
        <f>_xll.qlInterestRateIndexFixingDate($X$21,AC2543)</f>
        <v>57224</v>
      </c>
      <c r="AC2543" s="40">
        <f>_xll.qlCalendarAdvance(calendar,$AC2542,AA2543,,,trigger)</f>
        <v>57228</v>
      </c>
      <c r="AD2543" s="40">
        <f>_xll.qlInterestRateIndexMaturity($X$21,AC2543,)</f>
        <v>57409</v>
      </c>
      <c r="AE2543" s="43" t="e">
        <f>_xll.qlTenorBasisValue(TenorBasis6M,AC2543,_xll.ohTrigger(trigger,$X$36))</f>
        <v>#NUM!</v>
      </c>
      <c r="AF2543" s="82">
        <f t="shared" si="92"/>
        <v>1.2789701427070251E-2</v>
      </c>
      <c r="AG2543" s="82">
        <f>_xll.qlIndexFixing($X$21,$AB2543,TRUE,_xll.ohTrigger(trigger))</f>
        <v>1.2789701427070251E-2</v>
      </c>
      <c r="AH2543" s="43" t="e">
        <f>_xll.qlIndexFixing($X$6,$AB2543,TRUE,trigger)</f>
        <v>#NUM!</v>
      </c>
      <c r="AI2543" s="45" t="e">
        <f t="shared" si="93"/>
        <v>#NUM!</v>
      </c>
    </row>
    <row r="2544" spans="27:35" x14ac:dyDescent="0.2">
      <c r="AA2544" s="114" t="s">
        <v>87</v>
      </c>
      <c r="AB2544" s="40">
        <f>_xll.qlInterestRateIndexFixingDate($X$21,AC2544)</f>
        <v>57231</v>
      </c>
      <c r="AC2544" s="40">
        <f>_xll.qlCalendarAdvance(calendar,$AC2543,AA2544,,,trigger)</f>
        <v>57235</v>
      </c>
      <c r="AD2544" s="40">
        <f>_xll.qlInterestRateIndexMaturity($X$21,AC2544,)</f>
        <v>57416</v>
      </c>
      <c r="AE2544" s="43" t="e">
        <f>_xll.qlTenorBasisValue(TenorBasis6M,AC2544,_xll.ohTrigger(trigger,$X$36))</f>
        <v>#NUM!</v>
      </c>
      <c r="AF2544" s="82">
        <f t="shared" si="92"/>
        <v>1.2779146756695869E-2</v>
      </c>
      <c r="AG2544" s="82">
        <f>_xll.qlIndexFixing($X$21,$AB2544,TRUE,_xll.ohTrigger(trigger))</f>
        <v>1.2779146756695869E-2</v>
      </c>
      <c r="AH2544" s="43" t="e">
        <f>_xll.qlIndexFixing($X$6,$AB2544,TRUE,trigger)</f>
        <v>#NUM!</v>
      </c>
      <c r="AI2544" s="45" t="e">
        <f t="shared" si="93"/>
        <v>#NUM!</v>
      </c>
    </row>
    <row r="2545" spans="27:35" x14ac:dyDescent="0.2">
      <c r="AA2545" s="114" t="s">
        <v>87</v>
      </c>
      <c r="AB2545" s="40">
        <f>_xll.qlInterestRateIndexFixingDate($X$21,AC2545)</f>
        <v>57238</v>
      </c>
      <c r="AC2545" s="40">
        <f>_xll.qlCalendarAdvance(calendar,$AC2544,AA2545,,,trigger)</f>
        <v>57242</v>
      </c>
      <c r="AD2545" s="40">
        <f>_xll.qlInterestRateIndexMaturity($X$21,AC2545,)</f>
        <v>57423</v>
      </c>
      <c r="AE2545" s="43" t="e">
        <f>_xll.qlTenorBasisValue(TenorBasis6M,AC2545,_xll.ohTrigger(trigger,$X$36))</f>
        <v>#NUM!</v>
      </c>
      <c r="AF2545" s="82">
        <f t="shared" si="92"/>
        <v>1.2768630936502903E-2</v>
      </c>
      <c r="AG2545" s="82">
        <f>_xll.qlIndexFixing($X$21,$AB2545,TRUE,_xll.ohTrigger(trigger))</f>
        <v>1.2768630936502903E-2</v>
      </c>
      <c r="AH2545" s="43" t="e">
        <f>_xll.qlIndexFixing($X$6,$AB2545,TRUE,trigger)</f>
        <v>#NUM!</v>
      </c>
      <c r="AI2545" s="45" t="e">
        <f t="shared" si="93"/>
        <v>#NUM!</v>
      </c>
    </row>
    <row r="2546" spans="27:35" x14ac:dyDescent="0.2">
      <c r="AA2546" s="114" t="s">
        <v>87</v>
      </c>
      <c r="AB2546" s="40">
        <f>_xll.qlInterestRateIndexFixingDate($X$21,AC2546)</f>
        <v>57245</v>
      </c>
      <c r="AC2546" s="40">
        <f>_xll.qlCalendarAdvance(calendar,$AC2545,AA2546,,,trigger)</f>
        <v>57249</v>
      </c>
      <c r="AD2546" s="40">
        <f>_xll.qlInterestRateIndexMaturity($X$21,AC2546,)</f>
        <v>57430</v>
      </c>
      <c r="AE2546" s="43" t="e">
        <f>_xll.qlTenorBasisValue(TenorBasis6M,AC2546,_xll.ohTrigger(trigger,$X$36))</f>
        <v>#NUM!</v>
      </c>
      <c r="AF2546" s="82">
        <f t="shared" si="92"/>
        <v>1.2758153965880568E-2</v>
      </c>
      <c r="AG2546" s="82">
        <f>_xll.qlIndexFixing($X$21,$AB2546,TRUE,_xll.ohTrigger(trigger))</f>
        <v>1.2758153965880568E-2</v>
      </c>
      <c r="AH2546" s="43" t="e">
        <f>_xll.qlIndexFixing($X$6,$AB2546,TRUE,trigger)</f>
        <v>#NUM!</v>
      </c>
      <c r="AI2546" s="45" t="e">
        <f t="shared" si="93"/>
        <v>#NUM!</v>
      </c>
    </row>
    <row r="2547" spans="27:35" x14ac:dyDescent="0.2">
      <c r="AA2547" s="114" t="s">
        <v>87</v>
      </c>
      <c r="AB2547" s="40">
        <f>_xll.qlInterestRateIndexFixingDate($X$21,AC2547)</f>
        <v>57252</v>
      </c>
      <c r="AC2547" s="40">
        <f>_xll.qlCalendarAdvance(calendar,$AC2546,AA2547,,,trigger)</f>
        <v>57256</v>
      </c>
      <c r="AD2547" s="40">
        <f>_xll.qlInterestRateIndexMaturity($X$21,AC2547,)</f>
        <v>57438</v>
      </c>
      <c r="AE2547" s="43" t="e">
        <f>_xll.qlTenorBasisValue(TenorBasis6M,AC2547,_xll.ohTrigger(trigger,$X$36))</f>
        <v>#NUM!</v>
      </c>
      <c r="AF2547" s="82">
        <f t="shared" si="92"/>
        <v>1.2747208921881784E-2</v>
      </c>
      <c r="AG2547" s="82">
        <f>_xll.qlIndexFixing($X$21,$AB2547,TRUE,_xll.ohTrigger(trigger))</f>
        <v>1.2747208921881784E-2</v>
      </c>
      <c r="AH2547" s="43" t="e">
        <f>_xll.qlIndexFixing($X$6,$AB2547,TRUE,trigger)</f>
        <v>#NUM!</v>
      </c>
      <c r="AI2547" s="45" t="e">
        <f t="shared" si="93"/>
        <v>#NUM!</v>
      </c>
    </row>
    <row r="2548" spans="27:35" x14ac:dyDescent="0.2">
      <c r="AA2548" s="114" t="s">
        <v>87</v>
      </c>
      <c r="AB2548" s="40">
        <f>_xll.qlInterestRateIndexFixingDate($X$21,AC2548)</f>
        <v>57259</v>
      </c>
      <c r="AC2548" s="40">
        <f>_xll.qlCalendarAdvance(calendar,$AC2547,AA2548,,,trigger)</f>
        <v>57263</v>
      </c>
      <c r="AD2548" s="40">
        <f>_xll.qlInterestRateIndexMaturity($X$21,AC2548,)</f>
        <v>57445</v>
      </c>
      <c r="AE2548" s="43" t="e">
        <f>_xll.qlTenorBasisValue(TenorBasis6M,AC2548,_xll.ohTrigger(trigger,$X$36))</f>
        <v>#NUM!</v>
      </c>
      <c r="AF2548" s="82">
        <f t="shared" si="92"/>
        <v>1.2736812056564977E-2</v>
      </c>
      <c r="AG2548" s="82">
        <f>_xll.qlIndexFixing($X$21,$AB2548,TRUE,_xll.ohTrigger(trigger))</f>
        <v>1.2736812056564977E-2</v>
      </c>
      <c r="AH2548" s="43" t="e">
        <f>_xll.qlIndexFixing($X$6,$AB2548,TRUE,trigger)</f>
        <v>#NUM!</v>
      </c>
      <c r="AI2548" s="45" t="e">
        <f t="shared" si="93"/>
        <v>#NUM!</v>
      </c>
    </row>
    <row r="2549" spans="27:35" x14ac:dyDescent="0.2">
      <c r="AA2549" s="114" t="s">
        <v>87</v>
      </c>
      <c r="AB2549" s="40">
        <f>_xll.qlInterestRateIndexFixingDate($X$21,AC2549)</f>
        <v>57266</v>
      </c>
      <c r="AC2549" s="40">
        <f>_xll.qlCalendarAdvance(calendar,$AC2548,AA2549,,,trigger)</f>
        <v>57270</v>
      </c>
      <c r="AD2549" s="40">
        <f>_xll.qlInterestRateIndexMaturity($X$21,AC2549,)</f>
        <v>57452</v>
      </c>
      <c r="AE2549" s="43" t="e">
        <f>_xll.qlTenorBasisValue(TenorBasis6M,AC2549,_xll.ohTrigger(trigger,$X$36))</f>
        <v>#NUM!</v>
      </c>
      <c r="AF2549" s="82">
        <f t="shared" si="92"/>
        <v>1.2726454040621558E-2</v>
      </c>
      <c r="AG2549" s="82">
        <f>_xll.qlIndexFixing($X$21,$AB2549,TRUE,_xll.ohTrigger(trigger))</f>
        <v>1.2726454040621558E-2</v>
      </c>
      <c r="AH2549" s="43" t="e">
        <f>_xll.qlIndexFixing($X$6,$AB2549,TRUE,trigger)</f>
        <v>#NUM!</v>
      </c>
      <c r="AI2549" s="45" t="e">
        <f t="shared" si="93"/>
        <v>#NUM!</v>
      </c>
    </row>
    <row r="2550" spans="27:35" x14ac:dyDescent="0.2">
      <c r="AA2550" s="114" t="s">
        <v>87</v>
      </c>
      <c r="AB2550" s="40">
        <f>_xll.qlInterestRateIndexFixingDate($X$21,AC2550)</f>
        <v>57273</v>
      </c>
      <c r="AC2550" s="40">
        <f>_xll.qlCalendarAdvance(calendar,$AC2549,AA2550,,,trigger)</f>
        <v>57277</v>
      </c>
      <c r="AD2550" s="40">
        <f>_xll.qlInterestRateIndexMaturity($X$21,AC2550,)</f>
        <v>57459</v>
      </c>
      <c r="AE2550" s="43" t="e">
        <f>_xll.qlTenorBasisValue(TenorBasis6M,AC2550,_xll.ohTrigger(trigger,$X$36))</f>
        <v>#NUM!</v>
      </c>
      <c r="AF2550" s="82">
        <f t="shared" si="92"/>
        <v>1.2716134873444541E-2</v>
      </c>
      <c r="AG2550" s="82">
        <f>_xll.qlIndexFixing($X$21,$AB2550,TRUE,_xll.ohTrigger(trigger))</f>
        <v>1.2716134873444541E-2</v>
      </c>
      <c r="AH2550" s="43" t="e">
        <f>_xll.qlIndexFixing($X$6,$AB2550,TRUE,trigger)</f>
        <v>#NUM!</v>
      </c>
      <c r="AI2550" s="45" t="e">
        <f t="shared" si="93"/>
        <v>#NUM!</v>
      </c>
    </row>
    <row r="2551" spans="27:35" x14ac:dyDescent="0.2">
      <c r="AA2551" s="114" t="s">
        <v>87</v>
      </c>
      <c r="AB2551" s="40">
        <f>_xll.qlInterestRateIndexFixingDate($X$21,AC2551)</f>
        <v>57280</v>
      </c>
      <c r="AC2551" s="40">
        <f>_xll.qlCalendarAdvance(calendar,$AC2550,AA2551,,,trigger)</f>
        <v>57284</v>
      </c>
      <c r="AD2551" s="40">
        <f>_xll.qlInterestRateIndexMaturity($X$21,AC2551,)</f>
        <v>57465</v>
      </c>
      <c r="AE2551" s="43" t="e">
        <f>_xll.qlTenorBasisValue(TenorBasis6M,AC2551,_xll.ohTrigger(trigger,$X$36))</f>
        <v>#NUM!</v>
      </c>
      <c r="AF2551" s="82">
        <f t="shared" si="92"/>
        <v>1.2706351835065828E-2</v>
      </c>
      <c r="AG2551" s="82">
        <f>_xll.qlIndexFixing($X$21,$AB2551,TRUE,_xll.ohTrigger(trigger))</f>
        <v>1.2706351835065828E-2</v>
      </c>
      <c r="AH2551" s="43" t="e">
        <f>_xll.qlIndexFixing($X$6,$AB2551,TRUE,trigger)</f>
        <v>#NUM!</v>
      </c>
      <c r="AI2551" s="45" t="e">
        <f t="shared" si="93"/>
        <v>#NUM!</v>
      </c>
    </row>
    <row r="2552" spans="27:35" x14ac:dyDescent="0.2">
      <c r="AA2552" s="114" t="s">
        <v>87</v>
      </c>
      <c r="AB2552" s="40">
        <f>_xll.qlInterestRateIndexFixingDate($X$21,AC2552)</f>
        <v>57287</v>
      </c>
      <c r="AC2552" s="40">
        <f>_xll.qlCalendarAdvance(calendar,$AC2551,AA2552,,,trigger)</f>
        <v>57291</v>
      </c>
      <c r="AD2552" s="40">
        <f>_xll.qlInterestRateIndexMaturity($X$21,AC2552,)</f>
        <v>57472</v>
      </c>
      <c r="AE2552" s="43" t="e">
        <f>_xll.qlTenorBasisValue(TenorBasis6M,AC2552,_xll.ohTrigger(trigger,$X$36))</f>
        <v>#NUM!</v>
      </c>
      <c r="AF2552" s="82">
        <f t="shared" si="92"/>
        <v>1.2696107949144206E-2</v>
      </c>
      <c r="AG2552" s="82">
        <f>_xll.qlIndexFixing($X$21,$AB2552,TRUE,_xll.ohTrigger(trigger))</f>
        <v>1.2696107949144206E-2</v>
      </c>
      <c r="AH2552" s="43" t="e">
        <f>_xll.qlIndexFixing($X$6,$AB2552,TRUE,trigger)</f>
        <v>#NUM!</v>
      </c>
      <c r="AI2552" s="45" t="e">
        <f t="shared" si="93"/>
        <v>#NUM!</v>
      </c>
    </row>
    <row r="2553" spans="27:35" x14ac:dyDescent="0.2">
      <c r="AA2553" s="114" t="s">
        <v>87</v>
      </c>
      <c r="AB2553" s="40">
        <f>_xll.qlInterestRateIndexFixingDate($X$21,AC2553)</f>
        <v>57294</v>
      </c>
      <c r="AC2553" s="40">
        <f>_xll.qlCalendarAdvance(calendar,$AC2552,AA2553,,,trigger)</f>
        <v>57298</v>
      </c>
      <c r="AD2553" s="40">
        <f>_xll.qlInterestRateIndexMaturity($X$21,AC2553,)</f>
        <v>57479</v>
      </c>
      <c r="AE2553" s="43" t="e">
        <f>_xll.qlTenorBasisValue(TenorBasis6M,AC2553,_xll.ohTrigger(trigger,$X$36))</f>
        <v>#NUM!</v>
      </c>
      <c r="AF2553" s="82">
        <f t="shared" si="92"/>
        <v>1.2685902908573828E-2</v>
      </c>
      <c r="AG2553" s="82">
        <f>_xll.qlIndexFixing($X$21,$AB2553,TRUE,_xll.ohTrigger(trigger))</f>
        <v>1.2685902908573828E-2</v>
      </c>
      <c r="AH2553" s="43" t="e">
        <f>_xll.qlIndexFixing($X$6,$AB2553,TRUE,trigger)</f>
        <v>#NUM!</v>
      </c>
      <c r="AI2553" s="45" t="e">
        <f t="shared" si="93"/>
        <v>#NUM!</v>
      </c>
    </row>
    <row r="2554" spans="27:35" x14ac:dyDescent="0.2">
      <c r="AA2554" s="114" t="s">
        <v>87</v>
      </c>
      <c r="AB2554" s="40">
        <f>_xll.qlInterestRateIndexFixingDate($X$21,AC2554)</f>
        <v>57301</v>
      </c>
      <c r="AC2554" s="40">
        <f>_xll.qlCalendarAdvance(calendar,$AC2553,AA2554,,,trigger)</f>
        <v>57305</v>
      </c>
      <c r="AD2554" s="40">
        <f>_xll.qlInterestRateIndexMaturity($X$21,AC2554,)</f>
        <v>57486</v>
      </c>
      <c r="AE2554" s="43" t="e">
        <f>_xll.qlTenorBasisValue(TenorBasis6M,AC2554,_xll.ohTrigger(trigger,$X$36))</f>
        <v>#NUM!</v>
      </c>
      <c r="AF2554" s="82">
        <f t="shared" si="92"/>
        <v>1.2675736712761579E-2</v>
      </c>
      <c r="AG2554" s="82">
        <f>_xll.qlIndexFixing($X$21,$AB2554,TRUE,_xll.ohTrigger(trigger))</f>
        <v>1.2675736712761579E-2</v>
      </c>
      <c r="AH2554" s="43" t="e">
        <f>_xll.qlIndexFixing($X$6,$AB2554,TRUE,trigger)</f>
        <v>#NUM!</v>
      </c>
      <c r="AI2554" s="45" t="e">
        <f t="shared" si="93"/>
        <v>#NUM!</v>
      </c>
    </row>
    <row r="2555" spans="27:35" x14ac:dyDescent="0.2">
      <c r="AA2555" s="114" t="s">
        <v>87</v>
      </c>
      <c r="AB2555" s="40">
        <f>_xll.qlInterestRateIndexFixingDate($X$21,AC2555)</f>
        <v>57308</v>
      </c>
      <c r="AC2555" s="40">
        <f>_xll.qlCalendarAdvance(calendar,$AC2554,AA2555,,,trigger)</f>
        <v>57312</v>
      </c>
      <c r="AD2555" s="40">
        <f>_xll.qlInterestRateIndexMaturity($X$21,AC2555,)</f>
        <v>57493</v>
      </c>
      <c r="AE2555" s="43" t="e">
        <f>_xll.qlTenorBasisValue(TenorBasis6M,AC2555,_xll.ohTrigger(trigger,$X$36))</f>
        <v>#NUM!</v>
      </c>
      <c r="AF2555" s="82">
        <f t="shared" si="92"/>
        <v>1.2665609361114782E-2</v>
      </c>
      <c r="AG2555" s="82">
        <f>_xll.qlIndexFixing($X$21,$AB2555,TRUE,_xll.ohTrigger(trigger))</f>
        <v>1.2665609361114782E-2</v>
      </c>
      <c r="AH2555" s="43" t="e">
        <f>_xll.qlIndexFixing($X$6,$AB2555,TRUE,trigger)</f>
        <v>#NUM!</v>
      </c>
      <c r="AI2555" s="45" t="e">
        <f t="shared" si="93"/>
        <v>#NUM!</v>
      </c>
    </row>
    <row r="2556" spans="27:35" x14ac:dyDescent="0.2">
      <c r="AA2556" s="114" t="s">
        <v>87</v>
      </c>
      <c r="AB2556" s="40">
        <f>_xll.qlInterestRateIndexFixingDate($X$21,AC2556)</f>
        <v>57315</v>
      </c>
      <c r="AC2556" s="40">
        <f>_xll.qlCalendarAdvance(calendar,$AC2555,AA2556,,,trigger)</f>
        <v>57319</v>
      </c>
      <c r="AD2556" s="40">
        <f>_xll.qlInterestRateIndexMaturity($X$21,AC2556,)</f>
        <v>57501</v>
      </c>
      <c r="AE2556" s="43" t="e">
        <f>_xll.qlTenorBasisValue(TenorBasis6M,AC2556,_xll.ohTrigger(trigger,$X$36))</f>
        <v>#NUM!</v>
      </c>
      <c r="AF2556" s="82">
        <f t="shared" si="92"/>
        <v>1.2655035660850586E-2</v>
      </c>
      <c r="AG2556" s="82">
        <f>_xll.qlIndexFixing($X$21,$AB2556,TRUE,_xll.ohTrigger(trigger))</f>
        <v>1.2655035660850586E-2</v>
      </c>
      <c r="AH2556" s="43" t="e">
        <f>_xll.qlIndexFixing($X$6,$AB2556,TRUE,trigger)</f>
        <v>#NUM!</v>
      </c>
      <c r="AI2556" s="45" t="e">
        <f t="shared" si="93"/>
        <v>#NUM!</v>
      </c>
    </row>
    <row r="2557" spans="27:35" x14ac:dyDescent="0.2">
      <c r="AA2557" s="114" t="s">
        <v>87</v>
      </c>
      <c r="AB2557" s="40">
        <f>_xll.qlInterestRateIndexFixingDate($X$21,AC2557)</f>
        <v>57322</v>
      </c>
      <c r="AC2557" s="40">
        <f>_xll.qlCalendarAdvance(calendar,$AC2556,AA2557,,,trigger)</f>
        <v>57326</v>
      </c>
      <c r="AD2557" s="40">
        <f>_xll.qlInterestRateIndexMaturity($X$21,AC2557,)</f>
        <v>57508</v>
      </c>
      <c r="AE2557" s="43" t="e">
        <f>_xll.qlTenorBasisValue(TenorBasis6M,AC2557,_xll.ohTrigger(trigger,$X$36))</f>
        <v>#NUM!</v>
      </c>
      <c r="AF2557" s="82">
        <f t="shared" si="92"/>
        <v>1.2644988418269816E-2</v>
      </c>
      <c r="AG2557" s="82">
        <f>_xll.qlIndexFixing($X$21,$AB2557,TRUE,_xll.ohTrigger(trigger))</f>
        <v>1.2644988418269816E-2</v>
      </c>
      <c r="AH2557" s="43" t="e">
        <f>_xll.qlIndexFixing($X$6,$AB2557,TRUE,trigger)</f>
        <v>#NUM!</v>
      </c>
      <c r="AI2557" s="45" t="e">
        <f t="shared" si="93"/>
        <v>#NUM!</v>
      </c>
    </row>
    <row r="2558" spans="27:35" x14ac:dyDescent="0.2">
      <c r="AA2558" s="114" t="s">
        <v>87</v>
      </c>
      <c r="AB2558" s="40">
        <f>_xll.qlInterestRateIndexFixingDate($X$21,AC2558)</f>
        <v>57329</v>
      </c>
      <c r="AC2558" s="40">
        <f>_xll.qlCalendarAdvance(calendar,$AC2557,AA2558,,,trigger)</f>
        <v>57333</v>
      </c>
      <c r="AD2558" s="40">
        <f>_xll.qlInterestRateIndexMaturity($X$21,AC2558,)</f>
        <v>57515</v>
      </c>
      <c r="AE2558" s="43" t="e">
        <f>_xll.qlTenorBasisValue(TenorBasis6M,AC2558,_xll.ohTrigger(trigger,$X$36))</f>
        <v>#NUM!</v>
      </c>
      <c r="AF2558" s="82">
        <f t="shared" si="92"/>
        <v>1.2634980019691785E-2</v>
      </c>
      <c r="AG2558" s="82">
        <f>_xll.qlIndexFixing($X$21,$AB2558,TRUE,_xll.ohTrigger(trigger))</f>
        <v>1.2634980019691785E-2</v>
      </c>
      <c r="AH2558" s="43" t="e">
        <f>_xll.qlIndexFixing($X$6,$AB2558,TRUE,trigger)</f>
        <v>#NUM!</v>
      </c>
      <c r="AI2558" s="45" t="e">
        <f t="shared" si="93"/>
        <v>#NUM!</v>
      </c>
    </row>
    <row r="2559" spans="27:35" x14ac:dyDescent="0.2">
      <c r="AA2559" s="114" t="s">
        <v>87</v>
      </c>
      <c r="AB2559" s="40">
        <f>_xll.qlInterestRateIndexFixingDate($X$21,AC2559)</f>
        <v>57335</v>
      </c>
      <c r="AC2559" s="40">
        <f>_xll.qlCalendarAdvance(calendar,$AC2558,AA2559,,,trigger)</f>
        <v>57341</v>
      </c>
      <c r="AD2559" s="40">
        <f>_xll.qlInterestRateIndexMaturity($X$21,AC2559,)</f>
        <v>57523</v>
      </c>
      <c r="AE2559" s="43" t="e">
        <f>_xll.qlTenorBasisValue(TenorBasis6M,AC2559,_xll.ohTrigger(trigger,$X$36))</f>
        <v>#NUM!</v>
      </c>
      <c r="AF2559" s="82">
        <f t="shared" si="92"/>
        <v>1.2623589413221437E-2</v>
      </c>
      <c r="AG2559" s="82">
        <f>_xll.qlIndexFixing($X$21,$AB2559,TRUE,_xll.ohTrigger(trigger))</f>
        <v>1.2623589413221437E-2</v>
      </c>
      <c r="AH2559" s="43" t="e">
        <f>_xll.qlIndexFixing($X$6,$AB2559,TRUE,trigger)</f>
        <v>#NUM!</v>
      </c>
      <c r="AI2559" s="45" t="e">
        <f t="shared" si="93"/>
        <v>#NUM!</v>
      </c>
    </row>
    <row r="2560" spans="27:35" x14ac:dyDescent="0.2">
      <c r="AA2560" s="114" t="s">
        <v>87</v>
      </c>
      <c r="AB2560" s="40">
        <f>_xll.qlInterestRateIndexFixingDate($X$21,AC2560)</f>
        <v>57343</v>
      </c>
      <c r="AC2560" s="40">
        <f>_xll.qlCalendarAdvance(calendar,$AC2559,AA2560,,,trigger)</f>
        <v>57348</v>
      </c>
      <c r="AD2560" s="40">
        <f>_xll.qlInterestRateIndexMaturity($X$21,AC2560,)</f>
        <v>57529</v>
      </c>
      <c r="AE2560" s="43" t="e">
        <f>_xll.qlTenorBasisValue(TenorBasis6M,AC2560,_xll.ohTrigger(trigger,$X$36))</f>
        <v>#NUM!</v>
      </c>
      <c r="AF2560" s="82">
        <f t="shared" si="92"/>
        <v>1.2614139395579193E-2</v>
      </c>
      <c r="AG2560" s="82">
        <f>_xll.qlIndexFixing($X$21,$AB2560,TRUE,_xll.ohTrigger(trigger))</f>
        <v>1.2614139395579193E-2</v>
      </c>
      <c r="AH2560" s="43" t="e">
        <f>_xll.qlIndexFixing($X$6,$AB2560,TRUE,trigger)</f>
        <v>#NUM!</v>
      </c>
      <c r="AI2560" s="45" t="e">
        <f t="shared" si="93"/>
        <v>#NUM!</v>
      </c>
    </row>
    <row r="2561" spans="27:35" x14ac:dyDescent="0.2">
      <c r="AA2561" s="114" t="s">
        <v>87</v>
      </c>
      <c r="AB2561" s="40">
        <f>_xll.qlInterestRateIndexFixingDate($X$21,AC2561)</f>
        <v>57353</v>
      </c>
      <c r="AC2561" s="40">
        <f>_xll.qlCalendarAdvance(calendar,$AC2560,AA2561,,,trigger)</f>
        <v>57355</v>
      </c>
      <c r="AD2561" s="40">
        <f>_xll.qlInterestRateIndexMaturity($X$21,AC2561,)</f>
        <v>57536</v>
      </c>
      <c r="AE2561" s="43" t="e">
        <f>_xll.qlTenorBasisValue(TenorBasis6M,AC2561,_xll.ohTrigger(trigger,$X$36))</f>
        <v>#NUM!</v>
      </c>
      <c r="AF2561" s="82">
        <f t="shared" si="92"/>
        <v>1.2604250645260263E-2</v>
      </c>
      <c r="AG2561" s="82">
        <f>_xll.qlIndexFixing($X$21,$AB2561,TRUE,_xll.ohTrigger(trigger))</f>
        <v>1.2604250645260263E-2</v>
      </c>
      <c r="AH2561" s="43" t="e">
        <f>_xll.qlIndexFixing($X$6,$AB2561,TRUE,trigger)</f>
        <v>#NUM!</v>
      </c>
      <c r="AI2561" s="45" t="e">
        <f t="shared" si="93"/>
        <v>#NUM!</v>
      </c>
    </row>
    <row r="2562" spans="27:35" x14ac:dyDescent="0.2">
      <c r="AA2562" s="114" t="s">
        <v>87</v>
      </c>
      <c r="AB2562" s="40">
        <f>_xll.qlInterestRateIndexFixingDate($X$21,AC2562)</f>
        <v>57360</v>
      </c>
      <c r="AC2562" s="40">
        <f>_xll.qlCalendarAdvance(calendar,$AC2561,AA2562,,,trigger)</f>
        <v>57362</v>
      </c>
      <c r="AD2562" s="40">
        <f>_xll.qlInterestRateIndexMaturity($X$21,AC2562,)</f>
        <v>57543</v>
      </c>
      <c r="AE2562" s="43" t="e">
        <f>_xll.qlTenorBasisValue(TenorBasis6M,AC2562,_xll.ohTrigger(trigger,$X$36))</f>
        <v>#NUM!</v>
      </c>
      <c r="AF2562" s="82">
        <f t="shared" si="92"/>
        <v>1.2594400734949229E-2</v>
      </c>
      <c r="AG2562" s="82">
        <f>_xll.qlIndexFixing($X$21,$AB2562,TRUE,_xll.ohTrigger(trigger))</f>
        <v>1.2594400734949229E-2</v>
      </c>
      <c r="AH2562" s="43" t="e">
        <f>_xll.qlIndexFixing($X$6,$AB2562,TRUE,trigger)</f>
        <v>#NUM!</v>
      </c>
      <c r="AI2562" s="45" t="e">
        <f t="shared" si="93"/>
        <v>#NUM!</v>
      </c>
    </row>
    <row r="2563" spans="27:35" x14ac:dyDescent="0.2">
      <c r="AA2563" s="114" t="s">
        <v>87</v>
      </c>
      <c r="AB2563" s="40">
        <f>_xll.qlInterestRateIndexFixingDate($X$21,AC2563)</f>
        <v>57367</v>
      </c>
      <c r="AC2563" s="40">
        <f>_xll.qlCalendarAdvance(calendar,$AC2562,AA2563,,,trigger)</f>
        <v>57369</v>
      </c>
      <c r="AD2563" s="40">
        <f>_xll.qlInterestRateIndexMaturity($X$21,AC2563,)</f>
        <v>57550</v>
      </c>
      <c r="AE2563" s="43" t="e">
        <f>_xll.qlTenorBasisValue(TenorBasis6M,AC2563,_xll.ohTrigger(trigger,$X$36))</f>
        <v>#NUM!</v>
      </c>
      <c r="AF2563" s="82">
        <f t="shared" si="92"/>
        <v>1.2584589664073728E-2</v>
      </c>
      <c r="AG2563" s="82">
        <f>_xll.qlIndexFixing($X$21,$AB2563,TRUE,_xll.ohTrigger(trigger))</f>
        <v>1.2584589664073728E-2</v>
      </c>
      <c r="AH2563" s="43" t="e">
        <f>_xll.qlIndexFixing($X$6,$AB2563,TRUE,trigger)</f>
        <v>#NUM!</v>
      </c>
      <c r="AI2563" s="45" t="e">
        <f t="shared" si="93"/>
        <v>#NUM!</v>
      </c>
    </row>
    <row r="2564" spans="27:35" x14ac:dyDescent="0.2">
      <c r="AA2564" s="114" t="s">
        <v>87</v>
      </c>
      <c r="AB2564" s="40">
        <f>_xll.qlInterestRateIndexFixingDate($X$21,AC2564)</f>
        <v>57374</v>
      </c>
      <c r="AC2564" s="40">
        <f>_xll.qlCalendarAdvance(calendar,$AC2563,AA2564,,,trigger)</f>
        <v>57376</v>
      </c>
      <c r="AD2564" s="40">
        <f>_xll.qlInterestRateIndexMaturity($X$21,AC2564,)</f>
        <v>57557</v>
      </c>
      <c r="AE2564" s="43" t="e">
        <f>_xll.qlTenorBasisValue(TenorBasis6M,AC2564,_xll.ohTrigger(trigger,$X$36))</f>
        <v>#NUM!</v>
      </c>
      <c r="AF2564" s="82">
        <f t="shared" ref="AF2564:AF2627" si="94">AG2564</f>
        <v>1.257481743206273E-2</v>
      </c>
      <c r="AG2564" s="82">
        <f>_xll.qlIndexFixing($X$21,$AB2564,TRUE,_xll.ohTrigger(trigger))</f>
        <v>1.257481743206273E-2</v>
      </c>
      <c r="AH2564" s="43" t="e">
        <f>_xll.qlIndexFixing($X$6,$AB2564,TRUE,trigger)</f>
        <v>#NUM!</v>
      </c>
      <c r="AI2564" s="45" t="e">
        <f t="shared" si="93"/>
        <v>#NUM!</v>
      </c>
    </row>
    <row r="2565" spans="27:35" x14ac:dyDescent="0.2">
      <c r="AA2565" s="114" t="s">
        <v>87</v>
      </c>
      <c r="AB2565" s="40">
        <f>_xll.qlInterestRateIndexFixingDate($X$21,AC2565)</f>
        <v>57381</v>
      </c>
      <c r="AC2565" s="40">
        <f>_xll.qlCalendarAdvance(calendar,$AC2564,AA2565,,,trigger)</f>
        <v>57383</v>
      </c>
      <c r="AD2565" s="40">
        <f>_xll.qlInterestRateIndexMaturity($X$21,AC2565,)</f>
        <v>57564</v>
      </c>
      <c r="AE2565" s="43" t="e">
        <f>_xll.qlTenorBasisValue(TenorBasis6M,AC2565,_xll.ohTrigger(trigger,$X$36))</f>
        <v>#NUM!</v>
      </c>
      <c r="AF2565" s="82">
        <f t="shared" si="94"/>
        <v>1.2565084038348728E-2</v>
      </c>
      <c r="AG2565" s="82">
        <f>_xll.qlIndexFixing($X$21,$AB2565,TRUE,_xll.ohTrigger(trigger))</f>
        <v>1.2565084038348728E-2</v>
      </c>
      <c r="AH2565" s="43" t="e">
        <f>_xll.qlIndexFixing($X$6,$AB2565,TRUE,trigger)</f>
        <v>#NUM!</v>
      </c>
      <c r="AI2565" s="45" t="e">
        <f t="shared" si="93"/>
        <v>#NUM!</v>
      </c>
    </row>
    <row r="2566" spans="27:35" x14ac:dyDescent="0.2">
      <c r="AA2566" s="114" t="s">
        <v>87</v>
      </c>
      <c r="AB2566" s="40">
        <f>_xll.qlInterestRateIndexFixingDate($X$21,AC2566)</f>
        <v>57388</v>
      </c>
      <c r="AC2566" s="40">
        <f>_xll.qlCalendarAdvance(calendar,$AC2565,AA2566,,,trigger)</f>
        <v>57390</v>
      </c>
      <c r="AD2566" s="40">
        <f>_xll.qlInterestRateIndexMaturity($X$21,AC2566,)</f>
        <v>57571</v>
      </c>
      <c r="AE2566" s="43" t="e">
        <f>_xll.qlTenorBasisValue(TenorBasis6M,AC2566,_xll.ohTrigger(trigger,$X$36))</f>
        <v>#NUM!</v>
      </c>
      <c r="AF2566" s="82">
        <f t="shared" si="94"/>
        <v>1.2555389482363783E-2</v>
      </c>
      <c r="AG2566" s="82">
        <f>_xll.qlIndexFixing($X$21,$AB2566,TRUE,_xll.ohTrigger(trigger))</f>
        <v>1.2555389482363783E-2</v>
      </c>
      <c r="AH2566" s="43" t="e">
        <f>_xll.qlIndexFixing($X$6,$AB2566,TRUE,trigger)</f>
        <v>#NUM!</v>
      </c>
      <c r="AI2566" s="45" t="e">
        <f t="shared" si="93"/>
        <v>#NUM!</v>
      </c>
    </row>
    <row r="2567" spans="27:35" x14ac:dyDescent="0.2">
      <c r="AA2567" s="114" t="s">
        <v>87</v>
      </c>
      <c r="AB2567" s="40">
        <f>_xll.qlInterestRateIndexFixingDate($X$21,AC2567)</f>
        <v>57395</v>
      </c>
      <c r="AC2567" s="40">
        <f>_xll.qlCalendarAdvance(calendar,$AC2566,AA2567,,,trigger)</f>
        <v>57397</v>
      </c>
      <c r="AD2567" s="40">
        <f>_xll.qlInterestRateIndexMaturity($X$21,AC2567,)</f>
        <v>57578</v>
      </c>
      <c r="AE2567" s="43" t="e">
        <f>_xll.qlTenorBasisValue(TenorBasis6M,AC2567,_xll.ohTrigger(trigger,$X$36))</f>
        <v>#NUM!</v>
      </c>
      <c r="AF2567" s="82">
        <f t="shared" si="94"/>
        <v>1.2545733763546131E-2</v>
      </c>
      <c r="AG2567" s="82">
        <f>_xll.qlIndexFixing($X$21,$AB2567,TRUE,_xll.ohTrigger(trigger))</f>
        <v>1.2545733763546131E-2</v>
      </c>
      <c r="AH2567" s="43" t="e">
        <f>_xll.qlIndexFixing($X$6,$AB2567,TRUE,trigger)</f>
        <v>#NUM!</v>
      </c>
      <c r="AI2567" s="45" t="e">
        <f t="shared" si="93"/>
        <v>#NUM!</v>
      </c>
    </row>
    <row r="2568" spans="27:35" x14ac:dyDescent="0.2">
      <c r="AA2568" s="114" t="s">
        <v>87</v>
      </c>
      <c r="AB2568" s="40">
        <f>_xll.qlInterestRateIndexFixingDate($X$21,AC2568)</f>
        <v>57402</v>
      </c>
      <c r="AC2568" s="40">
        <f>_xll.qlCalendarAdvance(calendar,$AC2567,AA2568,,,trigger)</f>
        <v>57404</v>
      </c>
      <c r="AD2568" s="40">
        <f>_xll.qlInterestRateIndexMaturity($X$21,AC2568,)</f>
        <v>57588</v>
      </c>
      <c r="AE2568" s="43" t="e">
        <f>_xll.qlTenorBasisValue(TenorBasis6M,AC2568,_xll.ohTrigger(trigger,$X$36))</f>
        <v>#NUM!</v>
      </c>
      <c r="AF2568" s="82">
        <f t="shared" si="94"/>
        <v>1.2534750542000711E-2</v>
      </c>
      <c r="AG2568" s="82">
        <f>_xll.qlIndexFixing($X$21,$AB2568,TRUE,_xll.ohTrigger(trigger))</f>
        <v>1.2534750542000711E-2</v>
      </c>
      <c r="AH2568" s="43" t="e">
        <f>_xll.qlIndexFixing($X$6,$AB2568,TRUE,trigger)</f>
        <v>#NUM!</v>
      </c>
      <c r="AI2568" s="45" t="e">
        <f t="shared" si="93"/>
        <v>#NUM!</v>
      </c>
    </row>
    <row r="2569" spans="27:35" x14ac:dyDescent="0.2">
      <c r="AA2569" s="114" t="s">
        <v>87</v>
      </c>
      <c r="AB2569" s="40">
        <f>_xll.qlInterestRateIndexFixingDate($X$21,AC2569)</f>
        <v>57409</v>
      </c>
      <c r="AC2569" s="40">
        <f>_xll.qlCalendarAdvance(calendar,$AC2568,AA2569,,,trigger)</f>
        <v>57411</v>
      </c>
      <c r="AD2569" s="40">
        <f>_xll.qlInterestRateIndexMaturity($X$21,AC2569,)</f>
        <v>57595</v>
      </c>
      <c r="AE2569" s="43" t="e">
        <f>_xll.qlTenorBasisValue(TenorBasis6M,AC2569,_xll.ohTrigger(trigger,$X$36))</f>
        <v>#NUM!</v>
      </c>
      <c r="AF2569" s="82">
        <f t="shared" si="94"/>
        <v>1.2525179821495466E-2</v>
      </c>
      <c r="AG2569" s="82">
        <f>_xll.qlIndexFixing($X$21,$AB2569,TRUE,_xll.ohTrigger(trigger))</f>
        <v>1.2525179821495466E-2</v>
      </c>
      <c r="AH2569" s="43" t="e">
        <f>_xll.qlIndexFixing($X$6,$AB2569,TRUE,trigger)</f>
        <v>#NUM!</v>
      </c>
      <c r="AI2569" s="45" t="e">
        <f t="shared" si="93"/>
        <v>#NUM!</v>
      </c>
    </row>
    <row r="2570" spans="27:35" x14ac:dyDescent="0.2">
      <c r="AA2570" s="114" t="s">
        <v>87</v>
      </c>
      <c r="AB2570" s="40">
        <f>_xll.qlInterestRateIndexFixingDate($X$21,AC2570)</f>
        <v>57416</v>
      </c>
      <c r="AC2570" s="40">
        <f>_xll.qlCalendarAdvance(calendar,$AC2569,AA2570,,,trigger)</f>
        <v>57418</v>
      </c>
      <c r="AD2570" s="40">
        <f>_xll.qlInterestRateIndexMaturity($X$21,AC2570,)</f>
        <v>57602</v>
      </c>
      <c r="AE2570" s="43" t="e">
        <f>_xll.qlTenorBasisValue(TenorBasis6M,AC2570,_xll.ohTrigger(trigger,$X$36))</f>
        <v>#NUM!</v>
      </c>
      <c r="AF2570" s="82">
        <f t="shared" si="94"/>
        <v>1.2515647941156522E-2</v>
      </c>
      <c r="AG2570" s="82">
        <f>_xll.qlIndexFixing($X$21,$AB2570,TRUE,_xll.ohTrigger(trigger))</f>
        <v>1.2515647941156522E-2</v>
      </c>
      <c r="AH2570" s="43" t="e">
        <f>_xll.qlIndexFixing($X$6,$AB2570,TRUE,trigger)</f>
        <v>#NUM!</v>
      </c>
      <c r="AI2570" s="45" t="e">
        <f t="shared" si="93"/>
        <v>#NUM!</v>
      </c>
    </row>
    <row r="2571" spans="27:35" x14ac:dyDescent="0.2">
      <c r="AA2571" s="114" t="s">
        <v>87</v>
      </c>
      <c r="AB2571" s="40">
        <f>_xll.qlInterestRateIndexFixingDate($X$21,AC2571)</f>
        <v>57423</v>
      </c>
      <c r="AC2571" s="40">
        <f>_xll.qlCalendarAdvance(calendar,$AC2570,AA2571,,,trigger)</f>
        <v>57425</v>
      </c>
      <c r="AD2571" s="40">
        <f>_xll.qlInterestRateIndexMaturity($X$21,AC2571,)</f>
        <v>57609</v>
      </c>
      <c r="AE2571" s="43" t="e">
        <f>_xll.qlTenorBasisValue(TenorBasis6M,AC2571,_xll.ohTrigger(trigger,$X$36))</f>
        <v>#NUM!</v>
      </c>
      <c r="AF2571" s="82">
        <f t="shared" si="94"/>
        <v>1.2506154900419982E-2</v>
      </c>
      <c r="AG2571" s="82">
        <f>_xll.qlIndexFixing($X$21,$AB2571,TRUE,_xll.ohTrigger(trigger))</f>
        <v>1.2506154900419982E-2</v>
      </c>
      <c r="AH2571" s="43" t="e">
        <f>_xll.qlIndexFixing($X$6,$AB2571,TRUE,trigger)</f>
        <v>#NUM!</v>
      </c>
      <c r="AI2571" s="45" t="e">
        <f t="shared" si="93"/>
        <v>#NUM!</v>
      </c>
    </row>
    <row r="2572" spans="27:35" x14ac:dyDescent="0.2">
      <c r="AA2572" s="114" t="s">
        <v>87</v>
      </c>
      <c r="AB2572" s="40">
        <f>_xll.qlInterestRateIndexFixingDate($X$21,AC2572)</f>
        <v>57430</v>
      </c>
      <c r="AC2572" s="40">
        <f>_xll.qlCalendarAdvance(calendar,$AC2571,AA2572,,,trigger)</f>
        <v>57432</v>
      </c>
      <c r="AD2572" s="40">
        <f>_xll.qlInterestRateIndexMaturity($X$21,AC2572,)</f>
        <v>57616</v>
      </c>
      <c r="AE2572" s="43" t="e">
        <f>_xll.qlTenorBasisValue(TenorBasis6M,AC2572,_xll.ohTrigger(trigger,$X$36))</f>
        <v>#NUM!</v>
      </c>
      <c r="AF2572" s="82">
        <f t="shared" si="94"/>
        <v>1.2496700698724555E-2</v>
      </c>
      <c r="AG2572" s="82">
        <f>_xll.qlIndexFixing($X$21,$AB2572,TRUE,_xll.ohTrigger(trigger))</f>
        <v>1.2496700698724555E-2</v>
      </c>
      <c r="AH2572" s="43" t="e">
        <f>_xll.qlIndexFixing($X$6,$AB2572,TRUE,trigger)</f>
        <v>#NUM!</v>
      </c>
      <c r="AI2572" s="45" t="e">
        <f t="shared" si="93"/>
        <v>#NUM!</v>
      </c>
    </row>
    <row r="2573" spans="27:35" x14ac:dyDescent="0.2">
      <c r="AA2573" s="114" t="s">
        <v>87</v>
      </c>
      <c r="AB2573" s="40">
        <f>_xll.qlInterestRateIndexFixingDate($X$21,AC2573)</f>
        <v>57437</v>
      </c>
      <c r="AC2573" s="40">
        <f>_xll.qlCalendarAdvance(calendar,$AC2572,AA2573,,,trigger)</f>
        <v>57439</v>
      </c>
      <c r="AD2573" s="40">
        <f>_xll.qlInterestRateIndexMaturity($X$21,AC2573,)</f>
        <v>57622</v>
      </c>
      <c r="AE2573" s="43" t="e">
        <f>_xll.qlTenorBasisValue(TenorBasis6M,AC2573,_xll.ohTrigger(trigger,$X$36))</f>
        <v>#NUM!</v>
      </c>
      <c r="AF2573" s="82">
        <f t="shared" si="94"/>
        <v>1.2487728333459779E-2</v>
      </c>
      <c r="AG2573" s="82">
        <f>_xll.qlIndexFixing($X$21,$AB2573,TRUE,_xll.ohTrigger(trigger))</f>
        <v>1.2487728333459779E-2</v>
      </c>
      <c r="AH2573" s="43" t="e">
        <f>_xll.qlIndexFixing($X$6,$AB2573,TRUE,trigger)</f>
        <v>#NUM!</v>
      </c>
      <c r="AI2573" s="45" t="e">
        <f t="shared" si="93"/>
        <v>#NUM!</v>
      </c>
    </row>
    <row r="2574" spans="27:35" x14ac:dyDescent="0.2">
      <c r="AA2574" s="114" t="s">
        <v>87</v>
      </c>
      <c r="AB2574" s="40">
        <f>_xll.qlInterestRateIndexFixingDate($X$21,AC2574)</f>
        <v>57444</v>
      </c>
      <c r="AC2574" s="40">
        <f>_xll.qlCalendarAdvance(calendar,$AC2573,AA2574,,,trigger)</f>
        <v>57446</v>
      </c>
      <c r="AD2574" s="40">
        <f>_xll.qlInterestRateIndexMaturity($X$21,AC2574,)</f>
        <v>57629</v>
      </c>
      <c r="AE2574" s="43" t="e">
        <f>_xll.qlTenorBasisValue(TenorBasis6M,AC2574,_xll.ohTrigger(trigger,$X$36))</f>
        <v>#NUM!</v>
      </c>
      <c r="AF2574" s="82">
        <f t="shared" si="94"/>
        <v>1.2478349358305229E-2</v>
      </c>
      <c r="AG2574" s="82">
        <f>_xll.qlIndexFixing($X$21,$AB2574,TRUE,_xll.ohTrigger(trigger))</f>
        <v>1.2478349358305229E-2</v>
      </c>
      <c r="AH2574" s="43" t="e">
        <f>_xll.qlIndexFixing($X$6,$AB2574,TRUE,trigger)</f>
        <v>#NUM!</v>
      </c>
      <c r="AI2574" s="45" t="e">
        <f t="shared" si="93"/>
        <v>#NUM!</v>
      </c>
    </row>
    <row r="2575" spans="27:35" x14ac:dyDescent="0.2">
      <c r="AA2575" s="114" t="s">
        <v>87</v>
      </c>
      <c r="AB2575" s="40">
        <f>_xll.qlInterestRateIndexFixingDate($X$21,AC2575)</f>
        <v>57451</v>
      </c>
      <c r="AC2575" s="40">
        <f>_xll.qlCalendarAdvance(calendar,$AC2574,AA2575,,,trigger)</f>
        <v>57453</v>
      </c>
      <c r="AD2575" s="40">
        <f>_xll.qlInterestRateIndexMaturity($X$21,AC2575,)</f>
        <v>57636</v>
      </c>
      <c r="AE2575" s="43" t="e">
        <f>_xll.qlTenorBasisValue(TenorBasis6M,AC2575,_xll.ohTrigger(trigger,$X$36))</f>
        <v>#NUM!</v>
      </c>
      <c r="AF2575" s="82">
        <f t="shared" si="94"/>
        <v>1.24690092189766E-2</v>
      </c>
      <c r="AG2575" s="82">
        <f>_xll.qlIndexFixing($X$21,$AB2575,TRUE,_xll.ohTrigger(trigger))</f>
        <v>1.24690092189766E-2</v>
      </c>
      <c r="AH2575" s="43" t="e">
        <f>_xll.qlIndexFixing($X$6,$AB2575,TRUE,trigger)</f>
        <v>#NUM!</v>
      </c>
      <c r="AI2575" s="45" t="e">
        <f t="shared" si="93"/>
        <v>#NUM!</v>
      </c>
    </row>
    <row r="2576" spans="27:35" x14ac:dyDescent="0.2">
      <c r="AA2576" s="114" t="s">
        <v>87</v>
      </c>
      <c r="AB2576" s="40">
        <f>_xll.qlInterestRateIndexFixingDate($X$21,AC2576)</f>
        <v>57454</v>
      </c>
      <c r="AC2576" s="40">
        <f>_xll.qlCalendarAdvance(calendar,$AC2575,AA2576,,,trigger)</f>
        <v>57460</v>
      </c>
      <c r="AD2576" s="40">
        <f>_xll.qlInterestRateIndexMaturity($X$21,AC2576,)</f>
        <v>57643</v>
      </c>
      <c r="AE2576" s="43" t="e">
        <f>_xll.qlTenorBasisValue(TenorBasis6M,AC2576,_xll.ohTrigger(trigger,$X$36))</f>
        <v>#NUM!</v>
      </c>
      <c r="AF2576" s="82">
        <f t="shared" si="94"/>
        <v>1.2459707914926572E-2</v>
      </c>
      <c r="AG2576" s="82">
        <f>_xll.qlIndexFixing($X$21,$AB2576,TRUE,_xll.ohTrigger(trigger))</f>
        <v>1.2459707914926572E-2</v>
      </c>
      <c r="AH2576" s="43" t="e">
        <f>_xll.qlIndexFixing($X$6,$AB2576,TRUE,trigger)</f>
        <v>#NUM!</v>
      </c>
      <c r="AI2576" s="45" t="e">
        <f t="shared" si="93"/>
        <v>#NUM!</v>
      </c>
    </row>
    <row r="2577" spans="27:35" x14ac:dyDescent="0.2">
      <c r="AA2577" s="114" t="s">
        <v>87</v>
      </c>
      <c r="AB2577" s="40">
        <f>_xll.qlInterestRateIndexFixingDate($X$21,AC2577)</f>
        <v>57462</v>
      </c>
      <c r="AC2577" s="40">
        <f>_xll.qlCalendarAdvance(calendar,$AC2576,AA2577,,,trigger)</f>
        <v>57467</v>
      </c>
      <c r="AD2577" s="40">
        <f>_xll.qlInterestRateIndexMaturity($X$21,AC2577,)</f>
        <v>57651</v>
      </c>
      <c r="AE2577" s="43" t="e">
        <f>_xll.qlTenorBasisValue(TenorBasis6M,AC2577,_xll.ohTrigger(trigger,$X$36))</f>
        <v>#NUM!</v>
      </c>
      <c r="AF2577" s="82">
        <f t="shared" si="94"/>
        <v>1.2450012256377107E-2</v>
      </c>
      <c r="AG2577" s="82">
        <f>_xll.qlIndexFixing($X$21,$AB2577,TRUE,_xll.ohTrigger(trigger))</f>
        <v>1.2450012256377107E-2</v>
      </c>
      <c r="AH2577" s="43" t="e">
        <f>_xll.qlIndexFixing($X$6,$AB2577,TRUE,trigger)</f>
        <v>#NUM!</v>
      </c>
      <c r="AI2577" s="45" t="e">
        <f t="shared" si="93"/>
        <v>#NUM!</v>
      </c>
    </row>
    <row r="2578" spans="27:35" x14ac:dyDescent="0.2">
      <c r="AA2578" s="114" t="s">
        <v>87</v>
      </c>
      <c r="AB2578" s="40">
        <f>_xll.qlInterestRateIndexFixingDate($X$21,AC2578)</f>
        <v>57472</v>
      </c>
      <c r="AC2578" s="40">
        <f>_xll.qlCalendarAdvance(calendar,$AC2577,AA2578,,,trigger)</f>
        <v>57474</v>
      </c>
      <c r="AD2578" s="40">
        <f>_xll.qlInterestRateIndexMaturity($X$21,AC2578,)</f>
        <v>57658</v>
      </c>
      <c r="AE2578" s="43" t="e">
        <f>_xll.qlTenorBasisValue(TenorBasis6M,AC2578,_xll.ohTrigger(trigger,$X$36))</f>
        <v>#NUM!</v>
      </c>
      <c r="AF2578" s="82">
        <f t="shared" si="94"/>
        <v>1.2440791077269428E-2</v>
      </c>
      <c r="AG2578" s="82">
        <f>_xll.qlIndexFixing($X$21,$AB2578,TRUE,_xll.ohTrigger(trigger))</f>
        <v>1.2440791077269428E-2</v>
      </c>
      <c r="AH2578" s="43" t="e">
        <f>_xll.qlIndexFixing($X$6,$AB2578,TRUE,trigger)</f>
        <v>#NUM!</v>
      </c>
      <c r="AI2578" s="45" t="e">
        <f t="shared" si="93"/>
        <v>#NUM!</v>
      </c>
    </row>
    <row r="2579" spans="27:35" x14ac:dyDescent="0.2">
      <c r="AA2579" s="114" t="s">
        <v>87</v>
      </c>
      <c r="AB2579" s="40">
        <f>_xll.qlInterestRateIndexFixingDate($X$21,AC2579)</f>
        <v>57479</v>
      </c>
      <c r="AC2579" s="40">
        <f>_xll.qlCalendarAdvance(calendar,$AC2578,AA2579,,,trigger)</f>
        <v>57481</v>
      </c>
      <c r="AD2579" s="40">
        <f>_xll.qlInterestRateIndexMaturity($X$21,AC2579,)</f>
        <v>57665</v>
      </c>
      <c r="AE2579" s="43" t="e">
        <f>_xll.qlTenorBasisValue(TenorBasis6M,AC2579,_xll.ohTrigger(trigger,$X$36))</f>
        <v>#NUM!</v>
      </c>
      <c r="AF2579" s="82">
        <f t="shared" si="94"/>
        <v>1.2431608733337259E-2</v>
      </c>
      <c r="AG2579" s="82">
        <f>_xll.qlIndexFixing($X$21,$AB2579,TRUE,_xll.ohTrigger(trigger))</f>
        <v>1.2431608733337259E-2</v>
      </c>
      <c r="AH2579" s="43" t="e">
        <f>_xll.qlIndexFixing($X$6,$AB2579,TRUE,trigger)</f>
        <v>#NUM!</v>
      </c>
      <c r="AI2579" s="45" t="e">
        <f t="shared" si="93"/>
        <v>#NUM!</v>
      </c>
    </row>
    <row r="2580" spans="27:35" x14ac:dyDescent="0.2">
      <c r="AA2580" s="114" t="s">
        <v>87</v>
      </c>
      <c r="AB2580" s="40">
        <f>_xll.qlInterestRateIndexFixingDate($X$21,AC2580)</f>
        <v>57486</v>
      </c>
      <c r="AC2580" s="40">
        <f>_xll.qlCalendarAdvance(calendar,$AC2579,AA2580,,,trigger)</f>
        <v>57488</v>
      </c>
      <c r="AD2580" s="40">
        <f>_xll.qlInterestRateIndexMaturity($X$21,AC2580,)</f>
        <v>57672</v>
      </c>
      <c r="AE2580" s="43" t="e">
        <f>_xll.qlTenorBasisValue(TenorBasis6M,AC2580,_xll.ohTrigger(trigger,$X$36))</f>
        <v>#NUM!</v>
      </c>
      <c r="AF2580" s="82">
        <f t="shared" si="94"/>
        <v>1.2422465224039295E-2</v>
      </c>
      <c r="AG2580" s="82">
        <f>_xll.qlIndexFixing($X$21,$AB2580,TRUE,_xll.ohTrigger(trigger))</f>
        <v>1.2422465224039295E-2</v>
      </c>
      <c r="AH2580" s="43" t="e">
        <f>_xll.qlIndexFixing($X$6,$AB2580,TRUE,trigger)</f>
        <v>#NUM!</v>
      </c>
      <c r="AI2580" s="45" t="e">
        <f t="shared" si="93"/>
        <v>#NUM!</v>
      </c>
    </row>
    <row r="2581" spans="27:35" x14ac:dyDescent="0.2">
      <c r="AA2581" s="114" t="s">
        <v>87</v>
      </c>
      <c r="AB2581" s="40">
        <f>_xll.qlInterestRateIndexFixingDate($X$21,AC2581)</f>
        <v>57493</v>
      </c>
      <c r="AC2581" s="40">
        <f>_xll.qlCalendarAdvance(calendar,$AC2580,AA2581,,,trigger)</f>
        <v>57495</v>
      </c>
      <c r="AD2581" s="40">
        <f>_xll.qlInterestRateIndexMaturity($X$21,AC2581,)</f>
        <v>57679</v>
      </c>
      <c r="AE2581" s="43" t="e">
        <f>_xll.qlTenorBasisValue(TenorBasis6M,AC2581,_xll.ohTrigger(trigger,$X$36))</f>
        <v>#NUM!</v>
      </c>
      <c r="AF2581" s="82">
        <f t="shared" si="94"/>
        <v>1.2413360548833357E-2</v>
      </c>
      <c r="AG2581" s="82">
        <f>_xll.qlIndexFixing($X$21,$AB2581,TRUE,_xll.ohTrigger(trigger))</f>
        <v>1.2413360548833357E-2</v>
      </c>
      <c r="AH2581" s="43" t="e">
        <f>_xll.qlIndexFixing($X$6,$AB2581,TRUE,trigger)</f>
        <v>#NUM!</v>
      </c>
      <c r="AI2581" s="45" t="e">
        <f t="shared" si="93"/>
        <v>#NUM!</v>
      </c>
    </row>
    <row r="2582" spans="27:35" x14ac:dyDescent="0.2">
      <c r="AA2582" s="114" t="s">
        <v>87</v>
      </c>
      <c r="AB2582" s="40">
        <f>_xll.qlInterestRateIndexFixingDate($X$21,AC2582)</f>
        <v>57500</v>
      </c>
      <c r="AC2582" s="40">
        <f>_xll.qlCalendarAdvance(calendar,$AC2581,AA2582,,,trigger)</f>
        <v>57502</v>
      </c>
      <c r="AD2582" s="40">
        <f>_xll.qlInterestRateIndexMaturity($X$21,AC2582,)</f>
        <v>57685</v>
      </c>
      <c r="AE2582" s="43" t="e">
        <f>_xll.qlTenorBasisValue(TenorBasis6M,AC2582,_xll.ohTrigger(trigger,$X$36))</f>
        <v>#NUM!</v>
      </c>
      <c r="AF2582" s="82">
        <f t="shared" si="94"/>
        <v>1.2404715600972864E-2</v>
      </c>
      <c r="AG2582" s="82">
        <f>_xll.qlIndexFixing($X$21,$AB2582,TRUE,_xll.ohTrigger(trigger))</f>
        <v>1.2404715600972864E-2</v>
      </c>
      <c r="AH2582" s="43" t="e">
        <f>_xll.qlIndexFixing($X$6,$AB2582,TRUE,trigger)</f>
        <v>#NUM!</v>
      </c>
      <c r="AI2582" s="45" t="e">
        <f t="shared" si="93"/>
        <v>#NUM!</v>
      </c>
    </row>
    <row r="2583" spans="27:35" x14ac:dyDescent="0.2">
      <c r="AA2583" s="114" t="s">
        <v>87</v>
      </c>
      <c r="AB2583" s="40">
        <f>_xll.qlInterestRateIndexFixingDate($X$21,AC2583)</f>
        <v>57507</v>
      </c>
      <c r="AC2583" s="40">
        <f>_xll.qlCalendarAdvance(calendar,$AC2582,AA2583,,,trigger)</f>
        <v>57509</v>
      </c>
      <c r="AD2583" s="40">
        <f>_xll.qlInterestRateIndexMaturity($X$21,AC2583,)</f>
        <v>57692</v>
      </c>
      <c r="AE2583" s="43" t="e">
        <f>_xll.qlTenorBasisValue(TenorBasis6M,AC2583,_xll.ohTrigger(trigger,$X$36))</f>
        <v>#NUM!</v>
      </c>
      <c r="AF2583" s="82">
        <f t="shared" si="94"/>
        <v>1.239568612867557E-2</v>
      </c>
      <c r="AG2583" s="82">
        <f>_xll.qlIndexFixing($X$21,$AB2583,TRUE,_xll.ohTrigger(trigger))</f>
        <v>1.239568612867557E-2</v>
      </c>
      <c r="AH2583" s="43" t="e">
        <f>_xll.qlIndexFixing($X$6,$AB2583,TRUE,trigger)</f>
        <v>#NUM!</v>
      </c>
      <c r="AI2583" s="45" t="e">
        <f t="shared" si="93"/>
        <v>#NUM!</v>
      </c>
    </row>
    <row r="2584" spans="27:35" x14ac:dyDescent="0.2">
      <c r="AA2584" s="114" t="s">
        <v>87</v>
      </c>
      <c r="AB2584" s="40">
        <f>_xll.qlInterestRateIndexFixingDate($X$21,AC2584)</f>
        <v>57514</v>
      </c>
      <c r="AC2584" s="40">
        <f>_xll.qlCalendarAdvance(calendar,$AC2583,AA2584,,,trigger)</f>
        <v>57516</v>
      </c>
      <c r="AD2584" s="40">
        <f>_xll.qlInterestRateIndexMaturity($X$21,AC2584,)</f>
        <v>57699</v>
      </c>
      <c r="AE2584" s="43" t="e">
        <f>_xll.qlTenorBasisValue(TenorBasis6M,AC2584,_xll.ohTrigger(trigger,$X$36))</f>
        <v>#NUM!</v>
      </c>
      <c r="AF2584" s="82">
        <f t="shared" si="94"/>
        <v>1.2386695487343823E-2</v>
      </c>
      <c r="AG2584" s="82">
        <f>_xll.qlIndexFixing($X$21,$AB2584,TRUE,_xll.ohTrigger(trigger))</f>
        <v>1.2386695487343823E-2</v>
      </c>
      <c r="AH2584" s="43" t="e">
        <f>_xll.qlIndexFixing($X$6,$AB2584,TRUE,trigger)</f>
        <v>#NUM!</v>
      </c>
      <c r="AI2584" s="45" t="e">
        <f t="shared" si="93"/>
        <v>#NUM!</v>
      </c>
    </row>
    <row r="2585" spans="27:35" x14ac:dyDescent="0.2">
      <c r="AA2585" s="114" t="s">
        <v>87</v>
      </c>
      <c r="AB2585" s="40">
        <f>_xll.qlInterestRateIndexFixingDate($X$21,AC2585)</f>
        <v>57521</v>
      </c>
      <c r="AC2585" s="40">
        <f>_xll.qlCalendarAdvance(calendar,$AC2584,AA2585,,,trigger)</f>
        <v>57523</v>
      </c>
      <c r="AD2585" s="40">
        <f>_xll.qlInterestRateIndexMaturity($X$21,AC2585,)</f>
        <v>57706</v>
      </c>
      <c r="AE2585" s="43" t="e">
        <f>_xll.qlTenorBasisValue(TenorBasis6M,AC2585,_xll.ohTrigger(trigger,$X$36))</f>
        <v>#NUM!</v>
      </c>
      <c r="AF2585" s="82">
        <f t="shared" si="94"/>
        <v>1.2377743676448647E-2</v>
      </c>
      <c r="AG2585" s="82">
        <f>_xll.qlIndexFixing($X$21,$AB2585,TRUE,_xll.ohTrigger(trigger))</f>
        <v>1.2377743676448647E-2</v>
      </c>
      <c r="AH2585" s="43" t="e">
        <f>_xll.qlIndexFixing($X$6,$AB2585,TRUE,trigger)</f>
        <v>#NUM!</v>
      </c>
      <c r="AI2585" s="45" t="e">
        <f t="shared" si="93"/>
        <v>#NUM!</v>
      </c>
    </row>
    <row r="2586" spans="27:35" x14ac:dyDescent="0.2">
      <c r="AA2586" s="114" t="s">
        <v>87</v>
      </c>
      <c r="AB2586" s="40">
        <f>_xll.qlInterestRateIndexFixingDate($X$21,AC2586)</f>
        <v>57528</v>
      </c>
      <c r="AC2586" s="40">
        <f>_xll.qlCalendarAdvance(calendar,$AC2585,AA2586,,,trigger)</f>
        <v>57530</v>
      </c>
      <c r="AD2586" s="40">
        <f>_xll.qlInterestRateIndexMaturity($X$21,AC2586,)</f>
        <v>57714</v>
      </c>
      <c r="AE2586" s="43" t="e">
        <f>_xll.qlTenorBasisValue(TenorBasis6M,AC2586,_xll.ohTrigger(trigger,$X$36))</f>
        <v>#NUM!</v>
      </c>
      <c r="AF2586" s="82">
        <f t="shared" si="94"/>
        <v>1.2368419665433896E-2</v>
      </c>
      <c r="AG2586" s="82">
        <f>_xll.qlIndexFixing($X$21,$AB2586,TRUE,_xll.ohTrigger(trigger))</f>
        <v>1.2368419665433896E-2</v>
      </c>
      <c r="AH2586" s="43" t="e">
        <f>_xll.qlIndexFixing($X$6,$AB2586,TRUE,trigger)</f>
        <v>#NUM!</v>
      </c>
      <c r="AI2586" s="45" t="e">
        <f t="shared" si="93"/>
        <v>#NUM!</v>
      </c>
    </row>
    <row r="2587" spans="27:35" x14ac:dyDescent="0.2">
      <c r="AA2587" s="114" t="s">
        <v>87</v>
      </c>
      <c r="AB2587" s="40">
        <f>_xll.qlInterestRateIndexFixingDate($X$21,AC2587)</f>
        <v>57535</v>
      </c>
      <c r="AC2587" s="40">
        <f>_xll.qlCalendarAdvance(calendar,$AC2586,AA2587,,,trigger)</f>
        <v>57537</v>
      </c>
      <c r="AD2587" s="40">
        <f>_xll.qlInterestRateIndexMaturity($X$21,AC2587,)</f>
        <v>57721</v>
      </c>
      <c r="AE2587" s="43" t="e">
        <f>_xll.qlTenorBasisValue(TenorBasis6M,AC2587,_xll.ohTrigger(trigger,$X$36))</f>
        <v>#NUM!</v>
      </c>
      <c r="AF2587" s="82">
        <f t="shared" si="94"/>
        <v>1.2359547983560848E-2</v>
      </c>
      <c r="AG2587" s="82">
        <f>_xll.qlIndexFixing($X$21,$AB2587,TRUE,_xll.ohTrigger(trigger))</f>
        <v>1.2359547983560848E-2</v>
      </c>
      <c r="AH2587" s="43" t="e">
        <f>_xll.qlIndexFixing($X$6,$AB2587,TRUE,trigger)</f>
        <v>#NUM!</v>
      </c>
      <c r="AI2587" s="45" t="e">
        <f t="shared" si="93"/>
        <v>#NUM!</v>
      </c>
    </row>
    <row r="2588" spans="27:35" x14ac:dyDescent="0.2">
      <c r="AA2588" s="114" t="s">
        <v>87</v>
      </c>
      <c r="AB2588" s="40">
        <f>_xll.qlInterestRateIndexFixingDate($X$21,AC2588)</f>
        <v>57542</v>
      </c>
      <c r="AC2588" s="40">
        <f>_xll.qlCalendarAdvance(calendar,$AC2587,AA2588,,,trigger)</f>
        <v>57544</v>
      </c>
      <c r="AD2588" s="40">
        <f>_xll.qlInterestRateIndexMaturity($X$21,AC2588,)</f>
        <v>57728</v>
      </c>
      <c r="AE2588" s="43" t="e">
        <f>_xll.qlTenorBasisValue(TenorBasis6M,AC2588,_xll.ohTrigger(trigger,$X$36))</f>
        <v>#NUM!</v>
      </c>
      <c r="AF2588" s="82">
        <f t="shared" si="94"/>
        <v>1.2350715132059325E-2</v>
      </c>
      <c r="AG2588" s="82">
        <f>_xll.qlIndexFixing($X$21,$AB2588,TRUE,_xll.ohTrigger(trigger))</f>
        <v>1.2350715132059325E-2</v>
      </c>
      <c r="AH2588" s="43" t="e">
        <f>_xll.qlIndexFixing($X$6,$AB2588,TRUE,trigger)</f>
        <v>#NUM!</v>
      </c>
      <c r="AI2588" s="45" t="e">
        <f t="shared" si="93"/>
        <v>#NUM!</v>
      </c>
    </row>
    <row r="2589" spans="27:35" x14ac:dyDescent="0.2">
      <c r="AA2589" s="114" t="s">
        <v>87</v>
      </c>
      <c r="AB2589" s="40">
        <f>_xll.qlInterestRateIndexFixingDate($X$21,AC2589)</f>
        <v>57549</v>
      </c>
      <c r="AC2589" s="40">
        <f>_xll.qlCalendarAdvance(calendar,$AC2588,AA2589,,,trigger)</f>
        <v>57551</v>
      </c>
      <c r="AD2589" s="40">
        <f>_xll.qlInterestRateIndexMaturity($X$21,AC2589,)</f>
        <v>57735</v>
      </c>
      <c r="AE2589" s="43" t="e">
        <f>_xll.qlTenorBasisValue(TenorBasis6M,AC2589,_xll.ohTrigger(trigger,$X$36))</f>
        <v>#NUM!</v>
      </c>
      <c r="AF2589" s="82">
        <f t="shared" si="94"/>
        <v>1.2341921110408879E-2</v>
      </c>
      <c r="AG2589" s="82">
        <f>_xll.qlIndexFixing($X$21,$AB2589,TRUE,_xll.ohTrigger(trigger))</f>
        <v>1.2341921110408879E-2</v>
      </c>
      <c r="AH2589" s="43" t="e">
        <f>_xll.qlIndexFixing($X$6,$AB2589,TRUE,trigger)</f>
        <v>#NUM!</v>
      </c>
      <c r="AI2589" s="45" t="e">
        <f t="shared" si="93"/>
        <v>#NUM!</v>
      </c>
    </row>
    <row r="2590" spans="27:35" x14ac:dyDescent="0.2">
      <c r="AA2590" s="114" t="s">
        <v>87</v>
      </c>
      <c r="AB2590" s="40">
        <f>_xll.qlInterestRateIndexFixingDate($X$21,AC2590)</f>
        <v>57556</v>
      </c>
      <c r="AC2590" s="40">
        <f>_xll.qlCalendarAdvance(calendar,$AC2589,AA2590,,,trigger)</f>
        <v>57558</v>
      </c>
      <c r="AD2590" s="40">
        <f>_xll.qlInterestRateIndexMaturity($X$21,AC2590,)</f>
        <v>57742</v>
      </c>
      <c r="AE2590" s="43" t="e">
        <f>_xll.qlTenorBasisValue(TenorBasis6M,AC2590,_xll.ohTrigger(trigger,$X$36))</f>
        <v>#NUM!</v>
      </c>
      <c r="AF2590" s="82">
        <f t="shared" si="94"/>
        <v>1.2333165918088182E-2</v>
      </c>
      <c r="AG2590" s="82">
        <f>_xll.qlIndexFixing($X$21,$AB2590,TRUE,_xll.ohTrigger(trigger))</f>
        <v>1.2333165918088182E-2</v>
      </c>
      <c r="AH2590" s="43" t="e">
        <f>_xll.qlIndexFixing($X$6,$AB2590,TRUE,trigger)</f>
        <v>#NUM!</v>
      </c>
      <c r="AI2590" s="45" t="e">
        <f t="shared" si="93"/>
        <v>#NUM!</v>
      </c>
    </row>
    <row r="2591" spans="27:35" x14ac:dyDescent="0.2">
      <c r="AA2591" s="114" t="s">
        <v>87</v>
      </c>
      <c r="AB2591" s="40">
        <f>_xll.qlInterestRateIndexFixingDate($X$21,AC2591)</f>
        <v>57563</v>
      </c>
      <c r="AC2591" s="40">
        <f>_xll.qlCalendarAdvance(calendar,$AC2590,AA2591,,,trigger)</f>
        <v>57565</v>
      </c>
      <c r="AD2591" s="40">
        <f>_xll.qlInterestRateIndexMaturity($X$21,AC2591,)</f>
        <v>57749</v>
      </c>
      <c r="AE2591" s="43" t="e">
        <f>_xll.qlTenorBasisValue(TenorBasis6M,AC2591,_xll.ohTrigger(trigger,$X$36))</f>
        <v>#NUM!</v>
      </c>
      <c r="AF2591" s="82">
        <f t="shared" si="94"/>
        <v>1.2324449554580695E-2</v>
      </c>
      <c r="AG2591" s="82">
        <f>_xll.qlIndexFixing($X$21,$AB2591,TRUE,_xll.ohTrigger(trigger))</f>
        <v>1.2324449554580695E-2</v>
      </c>
      <c r="AH2591" s="43" t="e">
        <f>_xll.qlIndexFixing($X$6,$AB2591,TRUE,trigger)</f>
        <v>#NUM!</v>
      </c>
      <c r="AI2591" s="45" t="e">
        <f t="shared" si="93"/>
        <v>#NUM!</v>
      </c>
    </row>
    <row r="2592" spans="27:35" x14ac:dyDescent="0.2">
      <c r="AA2592" s="114" t="s">
        <v>87</v>
      </c>
      <c r="AB2592" s="40">
        <f>_xll.qlInterestRateIndexFixingDate($X$21,AC2592)</f>
        <v>57570</v>
      </c>
      <c r="AC2592" s="40">
        <f>_xll.qlCalendarAdvance(calendar,$AC2591,AA2592,,,trigger)</f>
        <v>57572</v>
      </c>
      <c r="AD2592" s="40">
        <f>_xll.qlInterestRateIndexMaturity($X$21,AC2592,)</f>
        <v>57756</v>
      </c>
      <c r="AE2592" s="43" t="e">
        <f>_xll.qlTenorBasisValue(TenorBasis6M,AC2592,_xll.ohTrigger(trigger,$X$36))</f>
        <v>#NUM!</v>
      </c>
      <c r="AF2592" s="82">
        <f t="shared" si="94"/>
        <v>1.2315772019369871E-2</v>
      </c>
      <c r="AG2592" s="82">
        <f>_xll.qlIndexFixing($X$21,$AB2592,TRUE,_xll.ohTrigger(trigger))</f>
        <v>1.2315772019369871E-2</v>
      </c>
      <c r="AH2592" s="43" t="e">
        <f>_xll.qlIndexFixing($X$6,$AB2592,TRUE,trigger)</f>
        <v>#NUM!</v>
      </c>
      <c r="AI2592" s="45" t="e">
        <f t="shared" si="93"/>
        <v>#NUM!</v>
      </c>
    </row>
    <row r="2593" spans="27:35" x14ac:dyDescent="0.2">
      <c r="AA2593" s="114" t="s">
        <v>87</v>
      </c>
      <c r="AB2593" s="40">
        <f>_xll.qlInterestRateIndexFixingDate($X$21,AC2593)</f>
        <v>57577</v>
      </c>
      <c r="AC2593" s="40">
        <f>_xll.qlCalendarAdvance(calendar,$AC2592,AA2593,,,trigger)</f>
        <v>57579</v>
      </c>
      <c r="AD2593" s="40">
        <f>_xll.qlInterestRateIndexMaturity($X$21,AC2593,)</f>
        <v>57763</v>
      </c>
      <c r="AE2593" s="43" t="e">
        <f>_xll.qlTenorBasisValue(TenorBasis6M,AC2593,_xll.ohTrigger(trigger,$X$36))</f>
        <v>#NUM!</v>
      </c>
      <c r="AF2593" s="82">
        <f t="shared" si="94"/>
        <v>1.2307133311944383E-2</v>
      </c>
      <c r="AG2593" s="82">
        <f>_xll.qlIndexFixing($X$21,$AB2593,TRUE,_xll.ohTrigger(trigger))</f>
        <v>1.2307133311944383E-2</v>
      </c>
      <c r="AH2593" s="43" t="e">
        <f>_xll.qlIndexFixing($X$6,$AB2593,TRUE,trigger)</f>
        <v>#NUM!</v>
      </c>
      <c r="AI2593" s="45" t="e">
        <f t="shared" si="93"/>
        <v>#NUM!</v>
      </c>
    </row>
    <row r="2594" spans="27:35" x14ac:dyDescent="0.2">
      <c r="AA2594" s="114" t="s">
        <v>87</v>
      </c>
      <c r="AB2594" s="40">
        <f>_xll.qlInterestRateIndexFixingDate($X$21,AC2594)</f>
        <v>57584</v>
      </c>
      <c r="AC2594" s="40">
        <f>_xll.qlCalendarAdvance(calendar,$AC2593,AA2594,,,trigger)</f>
        <v>57586</v>
      </c>
      <c r="AD2594" s="40">
        <f>_xll.qlInterestRateIndexMaturity($X$21,AC2594,)</f>
        <v>57769</v>
      </c>
      <c r="AE2594" s="43" t="e">
        <f>_xll.qlTenorBasisValue(TenorBasis6M,AC2594,_xll.ohTrigger(trigger,$X$36))</f>
        <v>#NUM!</v>
      </c>
      <c r="AF2594" s="82">
        <f t="shared" si="94"/>
        <v>1.2298924661942701E-2</v>
      </c>
      <c r="AG2594" s="82">
        <f>_xll.qlIndexFixing($X$21,$AB2594,TRUE,_xll.ohTrigger(trigger))</f>
        <v>1.2298924661942701E-2</v>
      </c>
      <c r="AH2594" s="43" t="e">
        <f>_xll.qlIndexFixing($X$6,$AB2594,TRUE,trigger)</f>
        <v>#NUM!</v>
      </c>
      <c r="AI2594" s="45" t="e">
        <f t="shared" si="93"/>
        <v>#NUM!</v>
      </c>
    </row>
    <row r="2595" spans="27:35" x14ac:dyDescent="0.2">
      <c r="AA2595" s="114" t="s">
        <v>87</v>
      </c>
      <c r="AB2595" s="40">
        <f>_xll.qlInterestRateIndexFixingDate($X$21,AC2595)</f>
        <v>57591</v>
      </c>
      <c r="AC2595" s="40">
        <f>_xll.qlCalendarAdvance(calendar,$AC2594,AA2595,,,trigger)</f>
        <v>57593</v>
      </c>
      <c r="AD2595" s="40">
        <f>_xll.qlInterestRateIndexMaturity($X$21,AC2595,)</f>
        <v>57774</v>
      </c>
      <c r="AE2595" s="43" t="e">
        <f>_xll.qlTenorBasisValue(TenorBasis6M,AC2595,_xll.ohTrigger(trigger,$X$36))</f>
        <v>#NUM!</v>
      </c>
      <c r="AF2595" s="82">
        <f t="shared" si="94"/>
        <v>1.2291139307912305E-2</v>
      </c>
      <c r="AG2595" s="82">
        <f>_xll.qlIndexFixing($X$21,$AB2595,TRUE,_xll.ohTrigger(trigger))</f>
        <v>1.2291139307912305E-2</v>
      </c>
      <c r="AH2595" s="43" t="e">
        <f>_xll.qlIndexFixing($X$6,$AB2595,TRUE,trigger)</f>
        <v>#NUM!</v>
      </c>
      <c r="AI2595" s="45" t="e">
        <f t="shared" si="93"/>
        <v>#NUM!</v>
      </c>
    </row>
    <row r="2596" spans="27:35" x14ac:dyDescent="0.2">
      <c r="AA2596" s="114" t="s">
        <v>87</v>
      </c>
      <c r="AB2596" s="40">
        <f>_xll.qlInterestRateIndexFixingDate($X$21,AC2596)</f>
        <v>57598</v>
      </c>
      <c r="AC2596" s="40">
        <f>_xll.qlCalendarAdvance(calendar,$AC2595,AA2596,,,trigger)</f>
        <v>57600</v>
      </c>
      <c r="AD2596" s="40">
        <f>_xll.qlInterestRateIndexMaturity($X$21,AC2596,)</f>
        <v>57781</v>
      </c>
      <c r="AE2596" s="43" t="e">
        <f>_xll.qlTenorBasisValue(TenorBasis6M,AC2596,_xll.ohTrigger(trigger,$X$36))</f>
        <v>#NUM!</v>
      </c>
      <c r="AF2596" s="82">
        <f t="shared" si="94"/>
        <v>1.2282609631787554E-2</v>
      </c>
      <c r="AG2596" s="82">
        <f>_xll.qlIndexFixing($X$21,$AB2596,TRUE,_xll.ohTrigger(trigger))</f>
        <v>1.2282609631787554E-2</v>
      </c>
      <c r="AH2596" s="43" t="e">
        <f>_xll.qlIndexFixing($X$6,$AB2596,TRUE,trigger)</f>
        <v>#NUM!</v>
      </c>
      <c r="AI2596" s="45" t="e">
        <f t="shared" si="93"/>
        <v>#NUM!</v>
      </c>
    </row>
    <row r="2597" spans="27:35" x14ac:dyDescent="0.2">
      <c r="AA2597" s="114" t="s">
        <v>87</v>
      </c>
      <c r="AB2597" s="40">
        <f>_xll.qlInterestRateIndexFixingDate($X$21,AC2597)</f>
        <v>57605</v>
      </c>
      <c r="AC2597" s="40">
        <f>_xll.qlCalendarAdvance(calendar,$AC2596,AA2597,,,trigger)</f>
        <v>57607</v>
      </c>
      <c r="AD2597" s="40">
        <f>_xll.qlInterestRateIndexMaturity($X$21,AC2597,)</f>
        <v>57788</v>
      </c>
      <c r="AE2597" s="43" t="e">
        <f>_xll.qlTenorBasisValue(TenorBasis6M,AC2597,_xll.ohTrigger(trigger,$X$36))</f>
        <v>#NUM!</v>
      </c>
      <c r="AF2597" s="82">
        <f t="shared" si="94"/>
        <v>1.2274118776963012E-2</v>
      </c>
      <c r="AG2597" s="82">
        <f>_xll.qlIndexFixing($X$21,$AB2597,TRUE,_xll.ohTrigger(trigger))</f>
        <v>1.2274118776963012E-2</v>
      </c>
      <c r="AH2597" s="43" t="e">
        <f>_xll.qlIndexFixing($X$6,$AB2597,TRUE,trigger)</f>
        <v>#NUM!</v>
      </c>
      <c r="AI2597" s="45" t="e">
        <f t="shared" si="93"/>
        <v>#NUM!</v>
      </c>
    </row>
    <row r="2598" spans="27:35" x14ac:dyDescent="0.2">
      <c r="AA2598" s="114" t="s">
        <v>87</v>
      </c>
      <c r="AB2598" s="40">
        <f>_xll.qlInterestRateIndexFixingDate($X$21,AC2598)</f>
        <v>57612</v>
      </c>
      <c r="AC2598" s="40">
        <f>_xll.qlCalendarAdvance(calendar,$AC2597,AA2598,,,trigger)</f>
        <v>57614</v>
      </c>
      <c r="AD2598" s="40">
        <f>_xll.qlInterestRateIndexMaturity($X$21,AC2598,)</f>
        <v>57795</v>
      </c>
      <c r="AE2598" s="43" t="e">
        <f>_xll.qlTenorBasisValue(TenorBasis6M,AC2598,_xll.ohTrigger(trigger,$X$36))</f>
        <v>#NUM!</v>
      </c>
      <c r="AF2598" s="82">
        <f t="shared" si="94"/>
        <v>1.226566674294581E-2</v>
      </c>
      <c r="AG2598" s="82">
        <f>_xll.qlIndexFixing($X$21,$AB2598,TRUE,_xll.ohTrigger(trigger))</f>
        <v>1.226566674294581E-2</v>
      </c>
      <c r="AH2598" s="43" t="e">
        <f>_xll.qlIndexFixing($X$6,$AB2598,TRUE,trigger)</f>
        <v>#NUM!</v>
      </c>
      <c r="AI2598" s="45" t="e">
        <f t="shared" si="93"/>
        <v>#NUM!</v>
      </c>
    </row>
    <row r="2599" spans="27:35" x14ac:dyDescent="0.2">
      <c r="AA2599" s="114" t="s">
        <v>87</v>
      </c>
      <c r="AB2599" s="40">
        <f>_xll.qlInterestRateIndexFixingDate($X$21,AC2599)</f>
        <v>57619</v>
      </c>
      <c r="AC2599" s="40">
        <f>_xll.qlCalendarAdvance(calendar,$AC2598,AA2599,,,trigger)</f>
        <v>57621</v>
      </c>
      <c r="AD2599" s="40">
        <f>_xll.qlInterestRateIndexMaturity($X$21,AC2599,)</f>
        <v>57803</v>
      </c>
      <c r="AE2599" s="43" t="e">
        <f>_xll.qlTenorBasisValue(TenorBasis6M,AC2599,_xll.ohTrigger(trigger,$X$36))</f>
        <v>#NUM!</v>
      </c>
      <c r="AF2599" s="82">
        <f t="shared" si="94"/>
        <v>1.2256874264761918E-2</v>
      </c>
      <c r="AG2599" s="82">
        <f>_xll.qlIndexFixing($X$21,$AB2599,TRUE,_xll.ohTrigger(trigger))</f>
        <v>1.2256874264761918E-2</v>
      </c>
      <c r="AH2599" s="43" t="e">
        <f>_xll.qlIndexFixing($X$6,$AB2599,TRUE,trigger)</f>
        <v>#NUM!</v>
      </c>
      <c r="AI2599" s="45" t="e">
        <f t="shared" si="93"/>
        <v>#NUM!</v>
      </c>
    </row>
    <row r="2600" spans="27:35" x14ac:dyDescent="0.2">
      <c r="AA2600" s="114" t="s">
        <v>87</v>
      </c>
      <c r="AB2600" s="40">
        <f>_xll.qlInterestRateIndexFixingDate($X$21,AC2600)</f>
        <v>57626</v>
      </c>
      <c r="AC2600" s="40">
        <f>_xll.qlCalendarAdvance(calendar,$AC2599,AA2600,,,trigger)</f>
        <v>57628</v>
      </c>
      <c r="AD2600" s="40">
        <f>_xll.qlInterestRateIndexMaturity($X$21,AC2600,)</f>
        <v>57810</v>
      </c>
      <c r="AE2600" s="43" t="e">
        <f>_xll.qlTenorBasisValue(TenorBasis6M,AC2600,_xll.ohTrigger(trigger,$X$36))</f>
        <v>#NUM!</v>
      </c>
      <c r="AF2600" s="82">
        <f t="shared" si="94"/>
        <v>1.224850235960598E-2</v>
      </c>
      <c r="AG2600" s="82">
        <f>_xll.qlIndexFixing($X$21,$AB2600,TRUE,_xll.ohTrigger(trigger))</f>
        <v>1.224850235960598E-2</v>
      </c>
      <c r="AH2600" s="43" t="e">
        <f>_xll.qlIndexFixing($X$6,$AB2600,TRUE,trigger)</f>
        <v>#NUM!</v>
      </c>
      <c r="AI2600" s="45" t="e">
        <f t="shared" si="93"/>
        <v>#NUM!</v>
      </c>
    </row>
    <row r="2601" spans="27:35" x14ac:dyDescent="0.2">
      <c r="AA2601" s="114" t="s">
        <v>87</v>
      </c>
      <c r="AB2601" s="40">
        <f>_xll.qlInterestRateIndexFixingDate($X$21,AC2601)</f>
        <v>57633</v>
      </c>
      <c r="AC2601" s="40">
        <f>_xll.qlCalendarAdvance(calendar,$AC2600,AA2601,,,trigger)</f>
        <v>57635</v>
      </c>
      <c r="AD2601" s="40">
        <f>_xll.qlInterestRateIndexMaturity($X$21,AC2601,)</f>
        <v>57817</v>
      </c>
      <c r="AE2601" s="43" t="e">
        <f>_xll.qlTenorBasisValue(TenorBasis6M,AC2601,_xll.ohTrigger(trigger,$X$36))</f>
        <v>#NUM!</v>
      </c>
      <c r="AF2601" s="82">
        <f t="shared" si="94"/>
        <v>1.2240169275262981E-2</v>
      </c>
      <c r="AG2601" s="82">
        <f>_xll.qlIndexFixing($X$21,$AB2601,TRUE,_xll.ohTrigger(trigger))</f>
        <v>1.2240169275262981E-2</v>
      </c>
      <c r="AH2601" s="43" t="e">
        <f>_xll.qlIndexFixing($X$6,$AB2601,TRUE,trigger)</f>
        <v>#NUM!</v>
      </c>
      <c r="AI2601" s="45" t="e">
        <f t="shared" si="93"/>
        <v>#NUM!</v>
      </c>
    </row>
    <row r="2602" spans="27:35" x14ac:dyDescent="0.2">
      <c r="AA2602" s="114" t="s">
        <v>87</v>
      </c>
      <c r="AB2602" s="40">
        <f>_xll.qlInterestRateIndexFixingDate($X$21,AC2602)</f>
        <v>57640</v>
      </c>
      <c r="AC2602" s="40">
        <f>_xll.qlCalendarAdvance(calendar,$AC2601,AA2602,,,trigger)</f>
        <v>57642</v>
      </c>
      <c r="AD2602" s="40">
        <f>_xll.qlInterestRateIndexMaturity($X$21,AC2602,)</f>
        <v>57824</v>
      </c>
      <c r="AE2602" s="43" t="e">
        <f>_xll.qlTenorBasisValue(TenorBasis6M,AC2602,_xll.ohTrigger(trigger,$X$36))</f>
        <v>#NUM!</v>
      </c>
      <c r="AF2602" s="82">
        <f t="shared" si="94"/>
        <v>1.2231875011247595E-2</v>
      </c>
      <c r="AG2602" s="82">
        <f>_xll.qlIndexFixing($X$21,$AB2602,TRUE,_xll.ohTrigger(trigger))</f>
        <v>1.2231875011247595E-2</v>
      </c>
      <c r="AH2602" s="43" t="e">
        <f>_xll.qlIndexFixing($X$6,$AB2602,TRUE,trigger)</f>
        <v>#NUM!</v>
      </c>
      <c r="AI2602" s="45" t="e">
        <f t="shared" ref="AI2602:AI2665" si="95">(AG2602-AH2602)*10000</f>
        <v>#NUM!</v>
      </c>
    </row>
    <row r="2603" spans="27:35" x14ac:dyDescent="0.2">
      <c r="AA2603" s="114" t="s">
        <v>87</v>
      </c>
      <c r="AB2603" s="40">
        <f>_xll.qlInterestRateIndexFixingDate($X$21,AC2603)</f>
        <v>57647</v>
      </c>
      <c r="AC2603" s="40">
        <f>_xll.qlCalendarAdvance(calendar,$AC2602,AA2603,,,trigger)</f>
        <v>57649</v>
      </c>
      <c r="AD2603" s="40">
        <f>_xll.qlInterestRateIndexMaturity($X$21,AC2603,)</f>
        <v>57830</v>
      </c>
      <c r="AE2603" s="43" t="e">
        <f>_xll.qlTenorBasisValue(TenorBasis6M,AC2603,_xll.ohTrigger(trigger,$X$36))</f>
        <v>#NUM!</v>
      </c>
      <c r="AF2603" s="82">
        <f t="shared" si="94"/>
        <v>1.2223988867836686E-2</v>
      </c>
      <c r="AG2603" s="82">
        <f>_xll.qlIndexFixing($X$21,$AB2603,TRUE,_xll.ohTrigger(trigger))</f>
        <v>1.2223988867836686E-2</v>
      </c>
      <c r="AH2603" s="43" t="e">
        <f>_xll.qlIndexFixing($X$6,$AB2603,TRUE,trigger)</f>
        <v>#NUM!</v>
      </c>
      <c r="AI2603" s="45" t="e">
        <f t="shared" si="95"/>
        <v>#NUM!</v>
      </c>
    </row>
    <row r="2604" spans="27:35" x14ac:dyDescent="0.2">
      <c r="AA2604" s="114" t="s">
        <v>87</v>
      </c>
      <c r="AB2604" s="40">
        <f>_xll.qlInterestRateIndexFixingDate($X$21,AC2604)</f>
        <v>57654</v>
      </c>
      <c r="AC2604" s="40">
        <f>_xll.qlCalendarAdvance(calendar,$AC2603,AA2604,,,trigger)</f>
        <v>57656</v>
      </c>
      <c r="AD2604" s="40">
        <f>_xll.qlInterestRateIndexMaturity($X$21,AC2604,)</f>
        <v>57837</v>
      </c>
      <c r="AE2604" s="43" t="e">
        <f>_xll.qlTenorBasisValue(TenorBasis6M,AC2604,_xll.ohTrigger(trigger,$X$36))</f>
        <v>#NUM!</v>
      </c>
      <c r="AF2604" s="82">
        <f t="shared" si="94"/>
        <v>1.2215769748416707E-2</v>
      </c>
      <c r="AG2604" s="82">
        <f>_xll.qlIndexFixing($X$21,$AB2604,TRUE,_xll.ohTrigger(trigger))</f>
        <v>1.2215769748416707E-2</v>
      </c>
      <c r="AH2604" s="43" t="e">
        <f>_xll.qlIndexFixing($X$6,$AB2604,TRUE,trigger)</f>
        <v>#NUM!</v>
      </c>
      <c r="AI2604" s="45" t="e">
        <f t="shared" si="95"/>
        <v>#NUM!</v>
      </c>
    </row>
    <row r="2605" spans="27:35" x14ac:dyDescent="0.2">
      <c r="AA2605" s="114" t="s">
        <v>87</v>
      </c>
      <c r="AB2605" s="40">
        <f>_xll.qlInterestRateIndexFixingDate($X$21,AC2605)</f>
        <v>57661</v>
      </c>
      <c r="AC2605" s="40">
        <f>_xll.qlCalendarAdvance(calendar,$AC2604,AA2605,,,trigger)</f>
        <v>57663</v>
      </c>
      <c r="AD2605" s="40">
        <f>_xll.qlInterestRateIndexMaturity($X$21,AC2605,)</f>
        <v>57844</v>
      </c>
      <c r="AE2605" s="43" t="e">
        <f>_xll.qlTenorBasisValue(TenorBasis6M,AC2605,_xll.ohTrigger(trigger,$X$36))</f>
        <v>#NUM!</v>
      </c>
      <c r="AF2605" s="82">
        <f t="shared" si="94"/>
        <v>1.2207589446410544E-2</v>
      </c>
      <c r="AG2605" s="82">
        <f>_xll.qlIndexFixing($X$21,$AB2605,TRUE,_xll.ohTrigger(trigger))</f>
        <v>1.2207589446410544E-2</v>
      </c>
      <c r="AH2605" s="43" t="e">
        <f>_xll.qlIndexFixing($X$6,$AB2605,TRUE,trigger)</f>
        <v>#NUM!</v>
      </c>
      <c r="AI2605" s="45" t="e">
        <f t="shared" si="95"/>
        <v>#NUM!</v>
      </c>
    </row>
    <row r="2606" spans="27:35" x14ac:dyDescent="0.2">
      <c r="AA2606" s="114" t="s">
        <v>87</v>
      </c>
      <c r="AB2606" s="40">
        <f>_xll.qlInterestRateIndexFixingDate($X$21,AC2606)</f>
        <v>57668</v>
      </c>
      <c r="AC2606" s="40">
        <f>_xll.qlCalendarAdvance(calendar,$AC2605,AA2606,,,trigger)</f>
        <v>57670</v>
      </c>
      <c r="AD2606" s="40">
        <f>_xll.qlInterestRateIndexMaturity($X$21,AC2606,)</f>
        <v>57851</v>
      </c>
      <c r="AE2606" s="43" t="e">
        <f>_xll.qlTenorBasisValue(TenorBasis6M,AC2606,_xll.ohTrigger(trigger,$X$36))</f>
        <v>#NUM!</v>
      </c>
      <c r="AF2606" s="82">
        <f t="shared" si="94"/>
        <v>1.2199447961341666E-2</v>
      </c>
      <c r="AG2606" s="82">
        <f>_xll.qlIndexFixing($X$21,$AB2606,TRUE,_xll.ohTrigger(trigger))</f>
        <v>1.2199447961341666E-2</v>
      </c>
      <c r="AH2606" s="43" t="e">
        <f>_xll.qlIndexFixing($X$6,$AB2606,TRUE,trigger)</f>
        <v>#NUM!</v>
      </c>
      <c r="AI2606" s="45" t="e">
        <f t="shared" si="95"/>
        <v>#NUM!</v>
      </c>
    </row>
    <row r="2607" spans="27:35" x14ac:dyDescent="0.2">
      <c r="AA2607" s="114" t="s">
        <v>87</v>
      </c>
      <c r="AB2607" s="40">
        <f>_xll.qlInterestRateIndexFixingDate($X$21,AC2607)</f>
        <v>57675</v>
      </c>
      <c r="AC2607" s="40">
        <f>_xll.qlCalendarAdvance(calendar,$AC2606,AA2607,,,trigger)</f>
        <v>57677</v>
      </c>
      <c r="AD2607" s="40">
        <f>_xll.qlInterestRateIndexMaturity($X$21,AC2607,)</f>
        <v>57858</v>
      </c>
      <c r="AE2607" s="43" t="e">
        <f>_xll.qlTenorBasisValue(TenorBasis6M,AC2607,_xll.ohTrigger(trigger,$X$36))</f>
        <v>#NUM!</v>
      </c>
      <c r="AF2607" s="82">
        <f t="shared" si="94"/>
        <v>1.2191345292737089E-2</v>
      </c>
      <c r="AG2607" s="82">
        <f>_xll.qlIndexFixing($X$21,$AB2607,TRUE,_xll.ohTrigger(trigger))</f>
        <v>1.2191345292737089E-2</v>
      </c>
      <c r="AH2607" s="43" t="e">
        <f>_xll.qlIndexFixing($X$6,$AB2607,TRUE,trigger)</f>
        <v>#NUM!</v>
      </c>
      <c r="AI2607" s="45" t="e">
        <f t="shared" si="95"/>
        <v>#NUM!</v>
      </c>
    </row>
    <row r="2608" spans="27:35" x14ac:dyDescent="0.2">
      <c r="AA2608" s="114" t="s">
        <v>87</v>
      </c>
      <c r="AB2608" s="40">
        <f>_xll.qlInterestRateIndexFixingDate($X$21,AC2608)</f>
        <v>57682</v>
      </c>
      <c r="AC2608" s="40">
        <f>_xll.qlCalendarAdvance(calendar,$AC2607,AA2608,,,trigger)</f>
        <v>57684</v>
      </c>
      <c r="AD2608" s="40">
        <f>_xll.qlInterestRateIndexMaturity($X$21,AC2608,)</f>
        <v>57866</v>
      </c>
      <c r="AE2608" s="43" t="e">
        <f>_xll.qlTenorBasisValue(TenorBasis6M,AC2608,_xll.ohTrigger(trigger,$X$36))</f>
        <v>#NUM!</v>
      </c>
      <c r="AF2608" s="82">
        <f t="shared" si="94"/>
        <v>1.2182924627005312E-2</v>
      </c>
      <c r="AG2608" s="82">
        <f>_xll.qlIndexFixing($X$21,$AB2608,TRUE,_xll.ohTrigger(trigger))</f>
        <v>1.2182924627005312E-2</v>
      </c>
      <c r="AH2608" s="43" t="e">
        <f>_xll.qlIndexFixing($X$6,$AB2608,TRUE,trigger)</f>
        <v>#NUM!</v>
      </c>
      <c r="AI2608" s="45" t="e">
        <f t="shared" si="95"/>
        <v>#NUM!</v>
      </c>
    </row>
    <row r="2609" spans="27:35" x14ac:dyDescent="0.2">
      <c r="AA2609" s="114" t="s">
        <v>87</v>
      </c>
      <c r="AB2609" s="40">
        <f>_xll.qlInterestRateIndexFixingDate($X$21,AC2609)</f>
        <v>57689</v>
      </c>
      <c r="AC2609" s="40">
        <f>_xll.qlCalendarAdvance(calendar,$AC2608,AA2609,,,trigger)</f>
        <v>57691</v>
      </c>
      <c r="AD2609" s="40">
        <f>_xll.qlInterestRateIndexMaturity($X$21,AC2609,)</f>
        <v>57873</v>
      </c>
      <c r="AE2609" s="43" t="e">
        <f>_xll.qlTenorBasisValue(TenorBasis6M,AC2609,_xll.ohTrigger(trigger,$X$36))</f>
        <v>#NUM!</v>
      </c>
      <c r="AF2609" s="82">
        <f t="shared" si="94"/>
        <v>1.2174902091821009E-2</v>
      </c>
      <c r="AG2609" s="82">
        <f>_xll.qlIndexFixing($X$21,$AB2609,TRUE,_xll.ohTrigger(trigger))</f>
        <v>1.2174902091821009E-2</v>
      </c>
      <c r="AH2609" s="43" t="e">
        <f>_xll.qlIndexFixing($X$6,$AB2609,TRUE,trigger)</f>
        <v>#NUM!</v>
      </c>
      <c r="AI2609" s="45" t="e">
        <f t="shared" si="95"/>
        <v>#NUM!</v>
      </c>
    </row>
    <row r="2610" spans="27:35" x14ac:dyDescent="0.2">
      <c r="AA2610" s="114" t="s">
        <v>87</v>
      </c>
      <c r="AB2610" s="40">
        <f>_xll.qlInterestRateIndexFixingDate($X$21,AC2610)</f>
        <v>57696</v>
      </c>
      <c r="AC2610" s="40">
        <f>_xll.qlCalendarAdvance(calendar,$AC2609,AA2610,,,trigger)</f>
        <v>57698</v>
      </c>
      <c r="AD2610" s="40">
        <f>_xll.qlInterestRateIndexMaturity($X$21,AC2610,)</f>
        <v>57880</v>
      </c>
      <c r="AE2610" s="43" t="e">
        <f>_xll.qlTenorBasisValue(TenorBasis6M,AC2610,_xll.ohTrigger(trigger,$X$36))</f>
        <v>#NUM!</v>
      </c>
      <c r="AF2610" s="82">
        <f t="shared" si="94"/>
        <v>1.2166918373146712E-2</v>
      </c>
      <c r="AG2610" s="82">
        <f>_xll.qlIndexFixing($X$21,$AB2610,TRUE,_xll.ohTrigger(trigger))</f>
        <v>1.2166918373146712E-2</v>
      </c>
      <c r="AH2610" s="43" t="e">
        <f>_xll.qlIndexFixing($X$6,$AB2610,TRUE,trigger)</f>
        <v>#NUM!</v>
      </c>
      <c r="AI2610" s="45" t="e">
        <f t="shared" si="95"/>
        <v>#NUM!</v>
      </c>
    </row>
    <row r="2611" spans="27:35" x14ac:dyDescent="0.2">
      <c r="AA2611" s="114" t="s">
        <v>87</v>
      </c>
      <c r="AB2611" s="40">
        <f>_xll.qlInterestRateIndexFixingDate($X$21,AC2611)</f>
        <v>57700</v>
      </c>
      <c r="AC2611" s="40">
        <f>_xll.qlCalendarAdvance(calendar,$AC2610,AA2611,,,trigger)</f>
        <v>57706</v>
      </c>
      <c r="AD2611" s="40">
        <f>_xll.qlInterestRateIndexMaturity($X$21,AC2611,)</f>
        <v>57888</v>
      </c>
      <c r="AE2611" s="43" t="e">
        <f>_xll.qlTenorBasisValue(TenorBasis6M,AC2611,_xll.ohTrigger(trigger,$X$36))</f>
        <v>#NUM!</v>
      </c>
      <c r="AF2611" s="82">
        <f t="shared" si="94"/>
        <v>1.2157841653052932E-2</v>
      </c>
      <c r="AG2611" s="82">
        <f>_xll.qlIndexFixing($X$21,$AB2611,TRUE,_xll.ohTrigger(trigger))</f>
        <v>1.2157841653052932E-2</v>
      </c>
      <c r="AH2611" s="43" t="e">
        <f>_xll.qlIndexFixing($X$6,$AB2611,TRUE,trigger)</f>
        <v>#NUM!</v>
      </c>
      <c r="AI2611" s="45" t="e">
        <f t="shared" si="95"/>
        <v>#NUM!</v>
      </c>
    </row>
    <row r="2612" spans="27:35" x14ac:dyDescent="0.2">
      <c r="AA2612" s="114" t="s">
        <v>87</v>
      </c>
      <c r="AB2612" s="40">
        <f>_xll.qlInterestRateIndexFixingDate($X$21,AC2612)</f>
        <v>57710</v>
      </c>
      <c r="AC2612" s="40">
        <f>_xll.qlCalendarAdvance(calendar,$AC2611,AA2612,,,trigger)</f>
        <v>57713</v>
      </c>
      <c r="AD2612" s="40">
        <f>_xll.qlInterestRateIndexMaturity($X$21,AC2612,)</f>
        <v>57894</v>
      </c>
      <c r="AE2612" s="43" t="e">
        <f>_xll.qlTenorBasisValue(TenorBasis6M,AC2612,_xll.ohTrigger(trigger,$X$36))</f>
        <v>#NUM!</v>
      </c>
      <c r="AF2612" s="82">
        <f t="shared" si="94"/>
        <v>1.2150287549690792E-2</v>
      </c>
      <c r="AG2612" s="82">
        <f>_xll.qlIndexFixing($X$21,$AB2612,TRUE,_xll.ohTrigger(trigger))</f>
        <v>1.2150287549690792E-2</v>
      </c>
      <c r="AH2612" s="43" t="e">
        <f>_xll.qlIndexFixing($X$6,$AB2612,TRUE,trigger)</f>
        <v>#NUM!</v>
      </c>
      <c r="AI2612" s="45" t="e">
        <f t="shared" si="95"/>
        <v>#NUM!</v>
      </c>
    </row>
    <row r="2613" spans="27:35" x14ac:dyDescent="0.2">
      <c r="AA2613" s="114" t="s">
        <v>87</v>
      </c>
      <c r="AB2613" s="40">
        <f>_xll.qlInterestRateIndexFixingDate($X$21,AC2613)</f>
        <v>57718</v>
      </c>
      <c r="AC2613" s="40">
        <f>_xll.qlCalendarAdvance(calendar,$AC2612,AA2613,,,trigger)</f>
        <v>57720</v>
      </c>
      <c r="AD2613" s="40">
        <f>_xll.qlInterestRateIndexMaturity($X$21,AC2613,)</f>
        <v>57901</v>
      </c>
      <c r="AE2613" s="43" t="e">
        <f>_xll.qlTenorBasisValue(TenorBasis6M,AC2613,_xll.ohTrigger(trigger,$X$36))</f>
        <v>#NUM!</v>
      </c>
      <c r="AF2613" s="82">
        <f t="shared" si="94"/>
        <v>1.2142423314826588E-2</v>
      </c>
      <c r="AG2613" s="82">
        <f>_xll.qlIndexFixing($X$21,$AB2613,TRUE,_xll.ohTrigger(trigger))</f>
        <v>1.2142423314826588E-2</v>
      </c>
      <c r="AH2613" s="43" t="e">
        <f>_xll.qlIndexFixing($X$6,$AB2613,TRUE,trigger)</f>
        <v>#NUM!</v>
      </c>
      <c r="AI2613" s="45" t="e">
        <f t="shared" si="95"/>
        <v>#NUM!</v>
      </c>
    </row>
    <row r="2614" spans="27:35" x14ac:dyDescent="0.2">
      <c r="AA2614" s="114" t="s">
        <v>87</v>
      </c>
      <c r="AB2614" s="40">
        <f>_xll.qlInterestRateIndexFixingDate($X$21,AC2614)</f>
        <v>57725</v>
      </c>
      <c r="AC2614" s="40">
        <f>_xll.qlCalendarAdvance(calendar,$AC2613,AA2614,,,trigger)</f>
        <v>57727</v>
      </c>
      <c r="AD2614" s="40">
        <f>_xll.qlInterestRateIndexMaturity($X$21,AC2614,)</f>
        <v>57908</v>
      </c>
      <c r="AE2614" s="43" t="e">
        <f>_xll.qlTenorBasisValue(TenorBasis6M,AC2614,_xll.ohTrigger(trigger,$X$36))</f>
        <v>#NUM!</v>
      </c>
      <c r="AF2614" s="82">
        <f t="shared" si="94"/>
        <v>1.213459789311044E-2</v>
      </c>
      <c r="AG2614" s="82">
        <f>_xll.qlIndexFixing($X$21,$AB2614,TRUE,_xll.ohTrigger(trigger))</f>
        <v>1.213459789311044E-2</v>
      </c>
      <c r="AH2614" s="43" t="e">
        <f>_xll.qlIndexFixing($X$6,$AB2614,TRUE,trigger)</f>
        <v>#NUM!</v>
      </c>
      <c r="AI2614" s="45" t="e">
        <f t="shared" si="95"/>
        <v>#NUM!</v>
      </c>
    </row>
    <row r="2615" spans="27:35" x14ac:dyDescent="0.2">
      <c r="AA2615" s="114" t="s">
        <v>87</v>
      </c>
      <c r="AB2615" s="40">
        <f>_xll.qlInterestRateIndexFixingDate($X$21,AC2615)</f>
        <v>57732</v>
      </c>
      <c r="AC2615" s="40">
        <f>_xll.qlCalendarAdvance(calendar,$AC2614,AA2615,,,trigger)</f>
        <v>57734</v>
      </c>
      <c r="AD2615" s="40">
        <f>_xll.qlInterestRateIndexMaturity($X$21,AC2615,)</f>
        <v>57915</v>
      </c>
      <c r="AE2615" s="43" t="e">
        <f>_xll.qlTenorBasisValue(TenorBasis6M,AC2615,_xll.ohTrigger(trigger,$X$36))</f>
        <v>#NUM!</v>
      </c>
      <c r="AF2615" s="82">
        <f t="shared" si="94"/>
        <v>1.2126811284086578E-2</v>
      </c>
      <c r="AG2615" s="82">
        <f>_xll.qlIndexFixing($X$21,$AB2615,TRUE,_xll.ohTrigger(trigger))</f>
        <v>1.2126811284086578E-2</v>
      </c>
      <c r="AH2615" s="43" t="e">
        <f>_xll.qlIndexFixing($X$6,$AB2615,TRUE,trigger)</f>
        <v>#NUM!</v>
      </c>
      <c r="AI2615" s="45" t="e">
        <f t="shared" si="95"/>
        <v>#NUM!</v>
      </c>
    </row>
    <row r="2616" spans="27:35" x14ac:dyDescent="0.2">
      <c r="AA2616" s="114" t="s">
        <v>87</v>
      </c>
      <c r="AB2616" s="40">
        <f>_xll.qlInterestRateIndexFixingDate($X$21,AC2616)</f>
        <v>57739</v>
      </c>
      <c r="AC2616" s="40">
        <f>_xll.qlCalendarAdvance(calendar,$AC2615,AA2616,,,trigger)</f>
        <v>57741</v>
      </c>
      <c r="AD2616" s="40">
        <f>_xll.qlInterestRateIndexMaturity($X$21,AC2616,)</f>
        <v>57922</v>
      </c>
      <c r="AE2616" s="43" t="e">
        <f>_xll.qlTenorBasisValue(TenorBasis6M,AC2616,_xll.ohTrigger(trigger,$X$36))</f>
        <v>#NUM!</v>
      </c>
      <c r="AF2616" s="82">
        <f t="shared" si="94"/>
        <v>1.2119063487302328E-2</v>
      </c>
      <c r="AG2616" s="82">
        <f>_xll.qlIndexFixing($X$21,$AB2616,TRUE,_xll.ohTrigger(trigger))</f>
        <v>1.2119063487302328E-2</v>
      </c>
      <c r="AH2616" s="43" t="e">
        <f>_xll.qlIndexFixing($X$6,$AB2616,TRUE,trigger)</f>
        <v>#NUM!</v>
      </c>
      <c r="AI2616" s="45" t="e">
        <f t="shared" si="95"/>
        <v>#NUM!</v>
      </c>
    </row>
    <row r="2617" spans="27:35" x14ac:dyDescent="0.2">
      <c r="AA2617" s="114" t="s">
        <v>87</v>
      </c>
      <c r="AB2617" s="40">
        <f>_xll.qlInterestRateIndexFixingDate($X$21,AC2617)</f>
        <v>57746</v>
      </c>
      <c r="AC2617" s="40">
        <f>_xll.qlCalendarAdvance(calendar,$AC2616,AA2617,,,trigger)</f>
        <v>57748</v>
      </c>
      <c r="AD2617" s="40">
        <f>_xll.qlInterestRateIndexMaturity($X$21,AC2617,)</f>
        <v>57929</v>
      </c>
      <c r="AE2617" s="43" t="e">
        <f>_xll.qlTenorBasisValue(TenorBasis6M,AC2617,_xll.ohTrigger(trigger,$X$36))</f>
        <v>#NUM!</v>
      </c>
      <c r="AF2617" s="82">
        <f t="shared" si="94"/>
        <v>1.2111354502307659E-2</v>
      </c>
      <c r="AG2617" s="82">
        <f>_xll.qlIndexFixing($X$21,$AB2617,TRUE,_xll.ohTrigger(trigger))</f>
        <v>1.2111354502307659E-2</v>
      </c>
      <c r="AH2617" s="43" t="e">
        <f>_xll.qlIndexFixing($X$6,$AB2617,TRUE,trigger)</f>
        <v>#NUM!</v>
      </c>
      <c r="AI2617" s="45" t="e">
        <f t="shared" si="95"/>
        <v>#NUM!</v>
      </c>
    </row>
    <row r="2618" spans="27:35" x14ac:dyDescent="0.2">
      <c r="AA2618" s="114" t="s">
        <v>87</v>
      </c>
      <c r="AB2618" s="40">
        <f>_xll.qlInterestRateIndexFixingDate($X$21,AC2618)</f>
        <v>57753</v>
      </c>
      <c r="AC2618" s="40">
        <f>_xll.qlCalendarAdvance(calendar,$AC2617,AA2618,,,trigger)</f>
        <v>57755</v>
      </c>
      <c r="AD2618" s="40">
        <f>_xll.qlInterestRateIndexMaturity($X$21,AC2618,)</f>
        <v>57936</v>
      </c>
      <c r="AE2618" s="43" t="e">
        <f>_xll.qlTenorBasisValue(TenorBasis6M,AC2618,_xll.ohTrigger(trigger,$X$36))</f>
        <v>#NUM!</v>
      </c>
      <c r="AF2618" s="82">
        <f t="shared" si="94"/>
        <v>1.2103684328653873E-2</v>
      </c>
      <c r="AG2618" s="82">
        <f>_xll.qlIndexFixing($X$21,$AB2618,TRUE,_xll.ohTrigger(trigger))</f>
        <v>1.2103684328653873E-2</v>
      </c>
      <c r="AH2618" s="43" t="e">
        <f>_xll.qlIndexFixing($X$6,$AB2618,TRUE,trigger)</f>
        <v>#NUM!</v>
      </c>
      <c r="AI2618" s="45" t="e">
        <f t="shared" si="95"/>
        <v>#NUM!</v>
      </c>
    </row>
    <row r="2619" spans="27:35" x14ac:dyDescent="0.2">
      <c r="AA2619" s="114" t="s">
        <v>87</v>
      </c>
      <c r="AB2619" s="40">
        <f>_xll.qlInterestRateIndexFixingDate($X$21,AC2619)</f>
        <v>57760</v>
      </c>
      <c r="AC2619" s="40">
        <f>_xll.qlCalendarAdvance(calendar,$AC2618,AA2619,,,trigger)</f>
        <v>57762</v>
      </c>
      <c r="AD2619" s="40">
        <f>_xll.qlInterestRateIndexMaturity($X$21,AC2619,)</f>
        <v>57943</v>
      </c>
      <c r="AE2619" s="43" t="e">
        <f>_xll.qlTenorBasisValue(TenorBasis6M,AC2619,_xll.ohTrigger(trigger,$X$36))</f>
        <v>#NUM!</v>
      </c>
      <c r="AF2619" s="82">
        <f t="shared" si="94"/>
        <v>1.2096052965894473E-2</v>
      </c>
      <c r="AG2619" s="82">
        <f>_xll.qlIndexFixing($X$21,$AB2619,TRUE,_xll.ohTrigger(trigger))</f>
        <v>1.2096052965894473E-2</v>
      </c>
      <c r="AH2619" s="43" t="e">
        <f>_xll.qlIndexFixing($X$6,$AB2619,TRUE,trigger)</f>
        <v>#NUM!</v>
      </c>
      <c r="AI2619" s="45" t="e">
        <f t="shared" si="95"/>
        <v>#NUM!</v>
      </c>
    </row>
    <row r="2620" spans="27:35" x14ac:dyDescent="0.2">
      <c r="AA2620" s="114" t="s">
        <v>87</v>
      </c>
      <c r="AB2620" s="40">
        <f>_xll.qlInterestRateIndexFixingDate($X$21,AC2620)</f>
        <v>57767</v>
      </c>
      <c r="AC2620" s="40">
        <f>_xll.qlCalendarAdvance(calendar,$AC2619,AA2620,,,trigger)</f>
        <v>57769</v>
      </c>
      <c r="AD2620" s="40">
        <f>_xll.qlInterestRateIndexMaturity($X$21,AC2620,)</f>
        <v>57952</v>
      </c>
      <c r="AE2620" s="43" t="e">
        <f>_xll.qlTenorBasisValue(TenorBasis6M,AC2620,_xll.ohTrigger(trigger,$X$36))</f>
        <v>#NUM!</v>
      </c>
      <c r="AF2620" s="82">
        <f t="shared" si="94"/>
        <v>1.208780797638373E-2</v>
      </c>
      <c r="AG2620" s="82">
        <f>_xll.qlIndexFixing($X$21,$AB2620,TRUE,_xll.ohTrigger(trigger))</f>
        <v>1.208780797638373E-2</v>
      </c>
      <c r="AH2620" s="43" t="e">
        <f>_xll.qlIndexFixing($X$6,$AB2620,TRUE,trigger)</f>
        <v>#NUM!</v>
      </c>
      <c r="AI2620" s="45" t="e">
        <f t="shared" si="95"/>
        <v>#NUM!</v>
      </c>
    </row>
    <row r="2621" spans="27:35" x14ac:dyDescent="0.2">
      <c r="AA2621" s="114" t="s">
        <v>87</v>
      </c>
      <c r="AB2621" s="40">
        <f>_xll.qlInterestRateIndexFixingDate($X$21,AC2621)</f>
        <v>57774</v>
      </c>
      <c r="AC2621" s="40">
        <f>_xll.qlCalendarAdvance(calendar,$AC2620,AA2621,,,trigger)</f>
        <v>57776</v>
      </c>
      <c r="AD2621" s="40">
        <f>_xll.qlInterestRateIndexMaturity($X$21,AC2621,)</f>
        <v>57962</v>
      </c>
      <c r="AE2621" s="43" t="e">
        <f>_xll.qlTenorBasisValue(TenorBasis6M,AC2621,_xll.ohTrigger(trigger,$X$36))</f>
        <v>#NUM!</v>
      </c>
      <c r="AF2621" s="82">
        <f t="shared" si="94"/>
        <v>1.2079289925584795E-2</v>
      </c>
      <c r="AG2621" s="82">
        <f>_xll.qlIndexFixing($X$21,$AB2621,TRUE,_xll.ohTrigger(trigger))</f>
        <v>1.2079289925584795E-2</v>
      </c>
      <c r="AH2621" s="43" t="e">
        <f>_xll.qlIndexFixing($X$6,$AB2621,TRUE,trigger)</f>
        <v>#NUM!</v>
      </c>
      <c r="AI2621" s="45" t="e">
        <f t="shared" si="95"/>
        <v>#NUM!</v>
      </c>
    </row>
    <row r="2622" spans="27:35" x14ac:dyDescent="0.2">
      <c r="AA2622" s="114" t="s">
        <v>87</v>
      </c>
      <c r="AB2622" s="40">
        <f>_xll.qlInterestRateIndexFixingDate($X$21,AC2622)</f>
        <v>57781</v>
      </c>
      <c r="AC2622" s="40">
        <f>_xll.qlCalendarAdvance(calendar,$AC2621,AA2622,,,trigger)</f>
        <v>57783</v>
      </c>
      <c r="AD2622" s="40">
        <f>_xll.qlInterestRateIndexMaturity($X$21,AC2622,)</f>
        <v>57969</v>
      </c>
      <c r="AE2622" s="43" t="e">
        <f>_xll.qlTenorBasisValue(TenorBasis6M,AC2622,_xll.ohTrigger(trigger,$X$36))</f>
        <v>#NUM!</v>
      </c>
      <c r="AF2622" s="82">
        <f t="shared" si="94"/>
        <v>1.2071787598839142E-2</v>
      </c>
      <c r="AG2622" s="82">
        <f>_xll.qlIndexFixing($X$21,$AB2622,TRUE,_xll.ohTrigger(trigger))</f>
        <v>1.2071787598839142E-2</v>
      </c>
      <c r="AH2622" s="43" t="e">
        <f>_xll.qlIndexFixing($X$6,$AB2622,TRUE,trigger)</f>
        <v>#NUM!</v>
      </c>
      <c r="AI2622" s="45" t="e">
        <f t="shared" si="95"/>
        <v>#NUM!</v>
      </c>
    </row>
    <row r="2623" spans="27:35" x14ac:dyDescent="0.2">
      <c r="AA2623" s="114" t="s">
        <v>87</v>
      </c>
      <c r="AB2623" s="40">
        <f>_xll.qlInterestRateIndexFixingDate($X$21,AC2623)</f>
        <v>57788</v>
      </c>
      <c r="AC2623" s="40">
        <f>_xll.qlCalendarAdvance(calendar,$AC2622,AA2623,,,trigger)</f>
        <v>57790</v>
      </c>
      <c r="AD2623" s="40">
        <f>_xll.qlInterestRateIndexMaturity($X$21,AC2623,)</f>
        <v>57976</v>
      </c>
      <c r="AE2623" s="43" t="e">
        <f>_xll.qlTenorBasisValue(TenorBasis6M,AC2623,_xll.ohTrigger(trigger,$X$36))</f>
        <v>#NUM!</v>
      </c>
      <c r="AF2623" s="82">
        <f t="shared" si="94"/>
        <v>1.2064324088331026E-2</v>
      </c>
      <c r="AG2623" s="82">
        <f>_xll.qlIndexFixing($X$21,$AB2623,TRUE,_xll.ohTrigger(trigger))</f>
        <v>1.2064324088331026E-2</v>
      </c>
      <c r="AH2623" s="43" t="e">
        <f>_xll.qlIndexFixing($X$6,$AB2623,TRUE,trigger)</f>
        <v>#NUM!</v>
      </c>
      <c r="AI2623" s="45" t="e">
        <f t="shared" si="95"/>
        <v>#NUM!</v>
      </c>
    </row>
    <row r="2624" spans="27:35" x14ac:dyDescent="0.2">
      <c r="AA2624" s="114" t="s">
        <v>87</v>
      </c>
      <c r="AB2624" s="40">
        <f>_xll.qlInterestRateIndexFixingDate($X$21,AC2624)</f>
        <v>57795</v>
      </c>
      <c r="AC2624" s="40">
        <f>_xll.qlCalendarAdvance(calendar,$AC2623,AA2624,,,trigger)</f>
        <v>57797</v>
      </c>
      <c r="AD2624" s="40">
        <f>_xll.qlInterestRateIndexMaturity($X$21,AC2624,)</f>
        <v>57983</v>
      </c>
      <c r="AE2624" s="43" t="e">
        <f>_xll.qlTenorBasisValue(TenorBasis6M,AC2624,_xll.ohTrigger(trigger,$X$36))</f>
        <v>#NUM!</v>
      </c>
      <c r="AF2624" s="82">
        <f t="shared" si="94"/>
        <v>1.205689939361693E-2</v>
      </c>
      <c r="AG2624" s="82">
        <f>_xll.qlIndexFixing($X$21,$AB2624,TRUE,_xll.ohTrigger(trigger))</f>
        <v>1.205689939361693E-2</v>
      </c>
      <c r="AH2624" s="43" t="e">
        <f>_xll.qlIndexFixing($X$6,$AB2624,TRUE,trigger)</f>
        <v>#NUM!</v>
      </c>
      <c r="AI2624" s="45" t="e">
        <f t="shared" si="95"/>
        <v>#NUM!</v>
      </c>
    </row>
    <row r="2625" spans="27:35" x14ac:dyDescent="0.2">
      <c r="AA2625" s="114" t="s">
        <v>87</v>
      </c>
      <c r="AB2625" s="40">
        <f>_xll.qlInterestRateIndexFixingDate($X$21,AC2625)</f>
        <v>57802</v>
      </c>
      <c r="AC2625" s="40">
        <f>_xll.qlCalendarAdvance(calendar,$AC2624,AA2625,,,trigger)</f>
        <v>57804</v>
      </c>
      <c r="AD2625" s="40">
        <f>_xll.qlInterestRateIndexMaturity($X$21,AC2625,)</f>
        <v>57987</v>
      </c>
      <c r="AE2625" s="43" t="e">
        <f>_xll.qlTenorBasisValue(TenorBasis6M,AC2625,_xll.ohTrigger(trigger,$X$36))</f>
        <v>#NUM!</v>
      </c>
      <c r="AF2625" s="82">
        <f t="shared" si="94"/>
        <v>1.2050452579444948E-2</v>
      </c>
      <c r="AG2625" s="82">
        <f>_xll.qlIndexFixing($X$21,$AB2625,TRUE,_xll.ohTrigger(trigger))</f>
        <v>1.2050452579444948E-2</v>
      </c>
      <c r="AH2625" s="43" t="e">
        <f>_xll.qlIndexFixing($X$6,$AB2625,TRUE,trigger)</f>
        <v>#NUM!</v>
      </c>
      <c r="AI2625" s="45" t="e">
        <f t="shared" si="95"/>
        <v>#NUM!</v>
      </c>
    </row>
    <row r="2626" spans="27:35" x14ac:dyDescent="0.2">
      <c r="AA2626" s="114" t="s">
        <v>87</v>
      </c>
      <c r="AB2626" s="40">
        <f>_xll.qlInterestRateIndexFixingDate($X$21,AC2626)</f>
        <v>57809</v>
      </c>
      <c r="AC2626" s="40">
        <f>_xll.qlCalendarAdvance(calendar,$AC2625,AA2626,,,trigger)</f>
        <v>57811</v>
      </c>
      <c r="AD2626" s="40">
        <f>_xll.qlInterestRateIndexMaturity($X$21,AC2626,)</f>
        <v>57994</v>
      </c>
      <c r="AE2626" s="43" t="e">
        <f>_xll.qlTenorBasisValue(TenorBasis6M,AC2626,_xll.ohTrigger(trigger,$X$36))</f>
        <v>#NUM!</v>
      </c>
      <c r="AF2626" s="82">
        <f t="shared" si="94"/>
        <v>1.2043097933799228E-2</v>
      </c>
      <c r="AG2626" s="82">
        <f>_xll.qlIndexFixing($X$21,$AB2626,TRUE,_xll.ohTrigger(trigger))</f>
        <v>1.2043097933799228E-2</v>
      </c>
      <c r="AH2626" s="43" t="e">
        <f>_xll.qlIndexFixing($X$6,$AB2626,TRUE,trigger)</f>
        <v>#NUM!</v>
      </c>
      <c r="AI2626" s="45" t="e">
        <f t="shared" si="95"/>
        <v>#NUM!</v>
      </c>
    </row>
    <row r="2627" spans="27:35" x14ac:dyDescent="0.2">
      <c r="AA2627" s="114" t="s">
        <v>87</v>
      </c>
      <c r="AB2627" s="40">
        <f>_xll.qlInterestRateIndexFixingDate($X$21,AC2627)</f>
        <v>57816</v>
      </c>
      <c r="AC2627" s="40">
        <f>_xll.qlCalendarAdvance(calendar,$AC2626,AA2627,,,trigger)</f>
        <v>57818</v>
      </c>
      <c r="AD2627" s="40">
        <f>_xll.qlInterestRateIndexMaturity($X$21,AC2627,)</f>
        <v>58001</v>
      </c>
      <c r="AE2627" s="43" t="e">
        <f>_xll.qlTenorBasisValue(TenorBasis6M,AC2627,_xll.ohTrigger(trigger,$X$36))</f>
        <v>#NUM!</v>
      </c>
      <c r="AF2627" s="82">
        <f t="shared" si="94"/>
        <v>1.2035782098385038E-2</v>
      </c>
      <c r="AG2627" s="82">
        <f>_xll.qlIndexFixing($X$21,$AB2627,TRUE,_xll.ohTrigger(trigger))</f>
        <v>1.2035782098385038E-2</v>
      </c>
      <c r="AH2627" s="43" t="e">
        <f>_xll.qlIndexFixing($X$6,$AB2627,TRUE,trigger)</f>
        <v>#NUM!</v>
      </c>
      <c r="AI2627" s="45" t="e">
        <f t="shared" si="95"/>
        <v>#NUM!</v>
      </c>
    </row>
    <row r="2628" spans="27:35" x14ac:dyDescent="0.2">
      <c r="AA2628" s="114" t="s">
        <v>87</v>
      </c>
      <c r="AB2628" s="40">
        <f>_xll.qlInterestRateIndexFixingDate($X$21,AC2628)</f>
        <v>57823</v>
      </c>
      <c r="AC2628" s="40">
        <f>_xll.qlCalendarAdvance(calendar,$AC2627,AA2628,,,trigger)</f>
        <v>57825</v>
      </c>
      <c r="AD2628" s="40">
        <f>_xll.qlInterestRateIndexMaturity($X$21,AC2628,)</f>
        <v>58008</v>
      </c>
      <c r="AE2628" s="43" t="e">
        <f>_xll.qlTenorBasisValue(TenorBasis6M,AC2628,_xll.ohTrigger(trigger,$X$36))</f>
        <v>#NUM!</v>
      </c>
      <c r="AF2628" s="82">
        <f t="shared" ref="AF2628:AF2691" si="96">AG2628</f>
        <v>1.2028505072773872E-2</v>
      </c>
      <c r="AG2628" s="82">
        <f>_xll.qlIndexFixing($X$21,$AB2628,TRUE,_xll.ohTrigger(trigger))</f>
        <v>1.2028505072773872E-2</v>
      </c>
      <c r="AH2628" s="43" t="e">
        <f>_xll.qlIndexFixing($X$6,$AB2628,TRUE,trigger)</f>
        <v>#NUM!</v>
      </c>
      <c r="AI2628" s="45" t="e">
        <f t="shared" si="95"/>
        <v>#NUM!</v>
      </c>
    </row>
    <row r="2629" spans="27:35" x14ac:dyDescent="0.2">
      <c r="AA2629" s="114" t="s">
        <v>87</v>
      </c>
      <c r="AB2629" s="40">
        <f>_xll.qlInterestRateIndexFixingDate($X$21,AC2629)</f>
        <v>57829</v>
      </c>
      <c r="AC2629" s="40">
        <f>_xll.qlCalendarAdvance(calendar,$AC2628,AA2629,,,trigger)</f>
        <v>57832</v>
      </c>
      <c r="AD2629" s="40">
        <f>_xll.qlInterestRateIndexMaturity($X$21,AC2629,)</f>
        <v>58018</v>
      </c>
      <c r="AE2629" s="43" t="e">
        <f>_xll.qlTenorBasisValue(TenorBasis6M,AC2629,_xll.ohTrigger(trigger,$X$36))</f>
        <v>#NUM!</v>
      </c>
      <c r="AF2629" s="82">
        <f t="shared" si="96"/>
        <v>1.2020358141486973E-2</v>
      </c>
      <c r="AG2629" s="82">
        <f>_xll.qlIndexFixing($X$21,$AB2629,TRUE,_xll.ohTrigger(trigger))</f>
        <v>1.2020358141486973E-2</v>
      </c>
      <c r="AH2629" s="43" t="e">
        <f>_xll.qlIndexFixing($X$6,$AB2629,TRUE,trigger)</f>
        <v>#NUM!</v>
      </c>
      <c r="AI2629" s="45" t="e">
        <f t="shared" si="95"/>
        <v>#NUM!</v>
      </c>
    </row>
    <row r="2630" spans="27:35" x14ac:dyDescent="0.2">
      <c r="AA2630" s="114" t="s">
        <v>87</v>
      </c>
      <c r="AB2630" s="40">
        <f>_xll.qlInterestRateIndexFixingDate($X$21,AC2630)</f>
        <v>57837</v>
      </c>
      <c r="AC2630" s="40">
        <f>_xll.qlCalendarAdvance(calendar,$AC2629,AA2630,,,trigger)</f>
        <v>57839</v>
      </c>
      <c r="AD2630" s="40">
        <f>_xll.qlInterestRateIndexMaturity($X$21,AC2630,)</f>
        <v>58025</v>
      </c>
      <c r="AE2630" s="43" t="e">
        <f>_xll.qlTenorBasisValue(TenorBasis6M,AC2630,_xll.ohTrigger(trigger,$X$36))</f>
        <v>#NUM!</v>
      </c>
      <c r="AF2630" s="82">
        <f t="shared" si="96"/>
        <v>1.2013166332291488E-2</v>
      </c>
      <c r="AG2630" s="82">
        <f>_xll.qlIndexFixing($X$21,$AB2630,TRUE,_xll.ohTrigger(trigger))</f>
        <v>1.2013166332291488E-2</v>
      </c>
      <c r="AH2630" s="43" t="e">
        <f>_xll.qlIndexFixing($X$6,$AB2630,TRUE,trigger)</f>
        <v>#NUM!</v>
      </c>
      <c r="AI2630" s="45" t="e">
        <f t="shared" si="95"/>
        <v>#NUM!</v>
      </c>
    </row>
    <row r="2631" spans="27:35" x14ac:dyDescent="0.2">
      <c r="AA2631" s="114" t="s">
        <v>87</v>
      </c>
      <c r="AB2631" s="40">
        <f>_xll.qlInterestRateIndexFixingDate($X$21,AC2631)</f>
        <v>57844</v>
      </c>
      <c r="AC2631" s="40">
        <f>_xll.qlCalendarAdvance(calendar,$AC2630,AA2631,,,trigger)</f>
        <v>57846</v>
      </c>
      <c r="AD2631" s="40">
        <f>_xll.qlInterestRateIndexMaturity($X$21,AC2631,)</f>
        <v>58032</v>
      </c>
      <c r="AE2631" s="43" t="e">
        <f>_xll.qlTenorBasisValue(TenorBasis6M,AC2631,_xll.ohTrigger(trigger,$X$36))</f>
        <v>#NUM!</v>
      </c>
      <c r="AF2631" s="82">
        <f t="shared" si="96"/>
        <v>1.2006013335832684E-2</v>
      </c>
      <c r="AG2631" s="82">
        <f>_xll.qlIndexFixing($X$21,$AB2631,TRUE,_xll.ohTrigger(trigger))</f>
        <v>1.2006013335832684E-2</v>
      </c>
      <c r="AH2631" s="43" t="e">
        <f>_xll.qlIndexFixing($X$6,$AB2631,TRUE,trigger)</f>
        <v>#NUM!</v>
      </c>
      <c r="AI2631" s="45" t="e">
        <f t="shared" si="95"/>
        <v>#NUM!</v>
      </c>
    </row>
    <row r="2632" spans="27:35" x14ac:dyDescent="0.2">
      <c r="AA2632" s="114" t="s">
        <v>87</v>
      </c>
      <c r="AB2632" s="40">
        <f>_xll.qlInterestRateIndexFixingDate($X$21,AC2632)</f>
        <v>57851</v>
      </c>
      <c r="AC2632" s="40">
        <f>_xll.qlCalendarAdvance(calendar,$AC2631,AA2632,,,trigger)</f>
        <v>57853</v>
      </c>
      <c r="AD2632" s="40">
        <f>_xll.qlInterestRateIndexMaturity($X$21,AC2632,)</f>
        <v>58039</v>
      </c>
      <c r="AE2632" s="43" t="e">
        <f>_xll.qlTenorBasisValue(TenorBasis6M,AC2632,_xll.ohTrigger(trigger,$X$36))</f>
        <v>#NUM!</v>
      </c>
      <c r="AF2632" s="82">
        <f t="shared" si="96"/>
        <v>1.1998899151680798E-2</v>
      </c>
      <c r="AG2632" s="82">
        <f>_xll.qlIndexFixing($X$21,$AB2632,TRUE,_xll.ohTrigger(trigger))</f>
        <v>1.1998899151680798E-2</v>
      </c>
      <c r="AH2632" s="43" t="e">
        <f>_xll.qlIndexFixing($X$6,$AB2632,TRUE,trigger)</f>
        <v>#NUM!</v>
      </c>
      <c r="AI2632" s="45" t="e">
        <f t="shared" si="95"/>
        <v>#NUM!</v>
      </c>
    </row>
    <row r="2633" spans="27:35" x14ac:dyDescent="0.2">
      <c r="AA2633" s="114" t="s">
        <v>87</v>
      </c>
      <c r="AB2633" s="40">
        <f>_xll.qlInterestRateIndexFixingDate($X$21,AC2633)</f>
        <v>57858</v>
      </c>
      <c r="AC2633" s="40">
        <f>_xll.qlCalendarAdvance(calendar,$AC2632,AA2633,,,trigger)</f>
        <v>57860</v>
      </c>
      <c r="AD2633" s="40">
        <f>_xll.qlInterestRateIndexMaturity($X$21,AC2633,)</f>
        <v>58043</v>
      </c>
      <c r="AE2633" s="43" t="e">
        <f>_xll.qlTenorBasisValue(TenorBasis6M,AC2633,_xll.ohTrigger(trigger,$X$36))</f>
        <v>#NUM!</v>
      </c>
      <c r="AF2633" s="82">
        <f t="shared" si="96"/>
        <v>1.199270207686118E-2</v>
      </c>
      <c r="AG2633" s="82">
        <f>_xll.qlIndexFixing($X$21,$AB2633,TRUE,_xll.ohTrigger(trigger))</f>
        <v>1.199270207686118E-2</v>
      </c>
      <c r="AH2633" s="43" t="e">
        <f>_xll.qlIndexFixing($X$6,$AB2633,TRUE,trigger)</f>
        <v>#NUM!</v>
      </c>
      <c r="AI2633" s="45" t="e">
        <f t="shared" si="95"/>
        <v>#NUM!</v>
      </c>
    </row>
    <row r="2634" spans="27:35" x14ac:dyDescent="0.2">
      <c r="AA2634" s="114" t="s">
        <v>87</v>
      </c>
      <c r="AB2634" s="40">
        <f>_xll.qlInterestRateIndexFixingDate($X$21,AC2634)</f>
        <v>57865</v>
      </c>
      <c r="AC2634" s="40">
        <f>_xll.qlCalendarAdvance(calendar,$AC2633,AA2634,,,trigger)</f>
        <v>57867</v>
      </c>
      <c r="AD2634" s="40">
        <f>_xll.qlInterestRateIndexMaturity($X$21,AC2634,)</f>
        <v>58050</v>
      </c>
      <c r="AE2634" s="43" t="e">
        <f>_xll.qlTenorBasisValue(TenorBasis6M,AC2634,_xll.ohTrigger(trigger,$X$36))</f>
        <v>#NUM!</v>
      </c>
      <c r="AF2634" s="82">
        <f t="shared" si="96"/>
        <v>1.1985657901160294E-2</v>
      </c>
      <c r="AG2634" s="82">
        <f>_xll.qlIndexFixing($X$21,$AB2634,TRUE,_xll.ohTrigger(trigger))</f>
        <v>1.1985657901160294E-2</v>
      </c>
      <c r="AH2634" s="43" t="e">
        <f>_xll.qlIndexFixing($X$6,$AB2634,TRUE,trigger)</f>
        <v>#NUM!</v>
      </c>
      <c r="AI2634" s="45" t="e">
        <f t="shared" si="95"/>
        <v>#NUM!</v>
      </c>
    </row>
    <row r="2635" spans="27:35" x14ac:dyDescent="0.2">
      <c r="AA2635" s="114" t="s">
        <v>87</v>
      </c>
      <c r="AB2635" s="40">
        <f>_xll.qlInterestRateIndexFixingDate($X$21,AC2635)</f>
        <v>57872</v>
      </c>
      <c r="AC2635" s="40">
        <f>_xll.qlCalendarAdvance(calendar,$AC2634,AA2635,,,trigger)</f>
        <v>57874</v>
      </c>
      <c r="AD2635" s="40">
        <f>_xll.qlInterestRateIndexMaturity($X$21,AC2635,)</f>
        <v>58057</v>
      </c>
      <c r="AE2635" s="43" t="e">
        <f>_xll.qlTenorBasisValue(TenorBasis6M,AC2635,_xll.ohTrigger(trigger,$X$36))</f>
        <v>#NUM!</v>
      </c>
      <c r="AF2635" s="82">
        <f t="shared" si="96"/>
        <v>1.1978652532314405E-2</v>
      </c>
      <c r="AG2635" s="82">
        <f>_xll.qlIndexFixing($X$21,$AB2635,TRUE,_xll.ohTrigger(trigger))</f>
        <v>1.1978652532314405E-2</v>
      </c>
      <c r="AH2635" s="43" t="e">
        <f>_xll.qlIndexFixing($X$6,$AB2635,TRUE,trigger)</f>
        <v>#NUM!</v>
      </c>
      <c r="AI2635" s="45" t="e">
        <f t="shared" si="95"/>
        <v>#NUM!</v>
      </c>
    </row>
    <row r="2636" spans="27:35" x14ac:dyDescent="0.2">
      <c r="AA2636" s="114" t="s">
        <v>87</v>
      </c>
      <c r="AB2636" s="40">
        <f>_xll.qlInterestRateIndexFixingDate($X$21,AC2636)</f>
        <v>57879</v>
      </c>
      <c r="AC2636" s="40">
        <f>_xll.qlCalendarAdvance(calendar,$AC2635,AA2636,,,trigger)</f>
        <v>57881</v>
      </c>
      <c r="AD2636" s="40">
        <f>_xll.qlInterestRateIndexMaturity($X$21,AC2636,)</f>
        <v>58064</v>
      </c>
      <c r="AE2636" s="43" t="e">
        <f>_xll.qlTenorBasisValue(TenorBasis6M,AC2636,_xll.ohTrigger(trigger,$X$36))</f>
        <v>#NUM!</v>
      </c>
      <c r="AF2636" s="82">
        <f t="shared" si="96"/>
        <v>1.1971685969911603E-2</v>
      </c>
      <c r="AG2636" s="82">
        <f>_xll.qlIndexFixing($X$21,$AB2636,TRUE,_xll.ohTrigger(trigger))</f>
        <v>1.1971685969911603E-2</v>
      </c>
      <c r="AH2636" s="43" t="e">
        <f>_xll.qlIndexFixing($X$6,$AB2636,TRUE,trigger)</f>
        <v>#NUM!</v>
      </c>
      <c r="AI2636" s="45" t="e">
        <f t="shared" si="95"/>
        <v>#NUM!</v>
      </c>
    </row>
    <row r="2637" spans="27:35" x14ac:dyDescent="0.2">
      <c r="AA2637" s="114" t="s">
        <v>87</v>
      </c>
      <c r="AB2637" s="40">
        <f>_xll.qlInterestRateIndexFixingDate($X$21,AC2637)</f>
        <v>57886</v>
      </c>
      <c r="AC2637" s="40">
        <f>_xll.qlCalendarAdvance(calendar,$AC2636,AA2637,,,trigger)</f>
        <v>57888</v>
      </c>
      <c r="AD2637" s="40">
        <f>_xll.qlInterestRateIndexMaturity($X$21,AC2637,)</f>
        <v>58071</v>
      </c>
      <c r="AE2637" s="43" t="e">
        <f>_xll.qlTenorBasisValue(TenorBasis6M,AC2637,_xll.ohTrigger(trigger,$X$36))</f>
        <v>#NUM!</v>
      </c>
      <c r="AF2637" s="82">
        <f t="shared" si="96"/>
        <v>1.1964758213543472E-2</v>
      </c>
      <c r="AG2637" s="82">
        <f>_xll.qlIndexFixing($X$21,$AB2637,TRUE,_xll.ohTrigger(trigger))</f>
        <v>1.1964758213543472E-2</v>
      </c>
      <c r="AH2637" s="43" t="e">
        <f>_xll.qlIndexFixing($X$6,$AB2637,TRUE,trigger)</f>
        <v>#NUM!</v>
      </c>
      <c r="AI2637" s="45" t="e">
        <f t="shared" si="95"/>
        <v>#NUM!</v>
      </c>
    </row>
    <row r="2638" spans="27:35" x14ac:dyDescent="0.2">
      <c r="AA2638" s="114" t="s">
        <v>87</v>
      </c>
      <c r="AB2638" s="40">
        <f>_xll.qlInterestRateIndexFixingDate($X$21,AC2638)</f>
        <v>57893</v>
      </c>
      <c r="AC2638" s="40">
        <f>_xll.qlCalendarAdvance(calendar,$AC2637,AA2638,,,trigger)</f>
        <v>57895</v>
      </c>
      <c r="AD2638" s="40">
        <f>_xll.qlInterestRateIndexMaturity($X$21,AC2638,)</f>
        <v>58081</v>
      </c>
      <c r="AE2638" s="43" t="e">
        <f>_xll.qlTenorBasisValue(TenorBasis6M,AC2638,_xll.ohTrigger(trigger,$X$36))</f>
        <v>#NUM!</v>
      </c>
      <c r="AF2638" s="82">
        <f t="shared" si="96"/>
        <v>1.1957029081592763E-2</v>
      </c>
      <c r="AG2638" s="82">
        <f>_xll.qlIndexFixing($X$21,$AB2638,TRUE,_xll.ohTrigger(trigger))</f>
        <v>1.1957029081592763E-2</v>
      </c>
      <c r="AH2638" s="43" t="e">
        <f>_xll.qlIndexFixing($X$6,$AB2638,TRUE,trigger)</f>
        <v>#NUM!</v>
      </c>
      <c r="AI2638" s="45" t="e">
        <f t="shared" si="95"/>
        <v>#NUM!</v>
      </c>
    </row>
    <row r="2639" spans="27:35" x14ac:dyDescent="0.2">
      <c r="AA2639" s="114" t="s">
        <v>87</v>
      </c>
      <c r="AB2639" s="40">
        <f>_xll.qlInterestRateIndexFixingDate($X$21,AC2639)</f>
        <v>57900</v>
      </c>
      <c r="AC2639" s="40">
        <f>_xll.qlCalendarAdvance(calendar,$AC2638,AA2639,,,trigger)</f>
        <v>57902</v>
      </c>
      <c r="AD2639" s="40">
        <f>_xll.qlInterestRateIndexMaturity($X$21,AC2639,)</f>
        <v>58088</v>
      </c>
      <c r="AE2639" s="43" t="e">
        <f>_xll.qlTenorBasisValue(TenorBasis6M,AC2639,_xll.ohTrigger(trigger,$X$36))</f>
        <v>#NUM!</v>
      </c>
      <c r="AF2639" s="82">
        <f t="shared" si="96"/>
        <v>1.195018657182279E-2</v>
      </c>
      <c r="AG2639" s="82">
        <f>_xll.qlIndexFixing($X$21,$AB2639,TRUE,_xll.ohTrigger(trigger))</f>
        <v>1.195018657182279E-2</v>
      </c>
      <c r="AH2639" s="43" t="e">
        <f>_xll.qlIndexFixing($X$6,$AB2639,TRUE,trigger)</f>
        <v>#NUM!</v>
      </c>
      <c r="AI2639" s="45" t="e">
        <f t="shared" si="95"/>
        <v>#NUM!</v>
      </c>
    </row>
    <row r="2640" spans="27:35" x14ac:dyDescent="0.2">
      <c r="AA2640" s="114" t="s">
        <v>87</v>
      </c>
      <c r="AB2640" s="40">
        <f>_xll.qlInterestRateIndexFixingDate($X$21,AC2640)</f>
        <v>57907</v>
      </c>
      <c r="AC2640" s="40">
        <f>_xll.qlCalendarAdvance(calendar,$AC2639,AA2640,,,trigger)</f>
        <v>57909</v>
      </c>
      <c r="AD2640" s="40">
        <f>_xll.qlInterestRateIndexMaturity($X$21,AC2640,)</f>
        <v>58095</v>
      </c>
      <c r="AE2640" s="43" t="e">
        <f>_xll.qlTenorBasisValue(TenorBasis6M,AC2640,_xll.ohTrigger(trigger,$X$36))</f>
        <v>#NUM!</v>
      </c>
      <c r="AF2640" s="82">
        <f t="shared" si="96"/>
        <v>1.194338287102434E-2</v>
      </c>
      <c r="AG2640" s="82">
        <f>_xll.qlIndexFixing($X$21,$AB2640,TRUE,_xll.ohTrigger(trigger))</f>
        <v>1.194338287102434E-2</v>
      </c>
      <c r="AH2640" s="43" t="e">
        <f>_xll.qlIndexFixing($X$6,$AB2640,TRUE,trigger)</f>
        <v>#NUM!</v>
      </c>
      <c r="AI2640" s="45" t="e">
        <f t="shared" si="95"/>
        <v>#NUM!</v>
      </c>
    </row>
    <row r="2641" spans="27:35" x14ac:dyDescent="0.2">
      <c r="AA2641" s="114" t="s">
        <v>87</v>
      </c>
      <c r="AB2641" s="40">
        <f>_xll.qlInterestRateIndexFixingDate($X$21,AC2641)</f>
        <v>57914</v>
      </c>
      <c r="AC2641" s="40">
        <f>_xll.qlCalendarAdvance(calendar,$AC2640,AA2641,,,trigger)</f>
        <v>57916</v>
      </c>
      <c r="AD2641" s="40">
        <f>_xll.qlInterestRateIndexMaturity($X$21,AC2641,)</f>
        <v>58102</v>
      </c>
      <c r="AE2641" s="43" t="e">
        <f>_xll.qlTenorBasisValue(TenorBasis6M,AC2641,_xll.ohTrigger(trigger,$X$36))</f>
        <v>#NUM!</v>
      </c>
      <c r="AF2641" s="82">
        <f t="shared" si="96"/>
        <v>1.1936617978790422E-2</v>
      </c>
      <c r="AG2641" s="82">
        <f>_xll.qlIndexFixing($X$21,$AB2641,TRUE,_xll.ohTrigger(trigger))</f>
        <v>1.1936617978790422E-2</v>
      </c>
      <c r="AH2641" s="43" t="e">
        <f>_xll.qlIndexFixing($X$6,$AB2641,TRUE,trigger)</f>
        <v>#NUM!</v>
      </c>
      <c r="AI2641" s="45" t="e">
        <f t="shared" si="95"/>
        <v>#NUM!</v>
      </c>
    </row>
    <row r="2642" spans="27:35" x14ac:dyDescent="0.2">
      <c r="AA2642" s="114" t="s">
        <v>87</v>
      </c>
      <c r="AB2642" s="40">
        <f>_xll.qlInterestRateIndexFixingDate($X$21,AC2642)</f>
        <v>57921</v>
      </c>
      <c r="AC2642" s="40">
        <f>_xll.qlCalendarAdvance(calendar,$AC2641,AA2642,,,trigger)</f>
        <v>57923</v>
      </c>
      <c r="AD2642" s="40">
        <f>_xll.qlInterestRateIndexMaturity($X$21,AC2642,)</f>
        <v>58109</v>
      </c>
      <c r="AE2642" s="43" t="e">
        <f>_xll.qlTenorBasisValue(TenorBasis6M,AC2642,_xll.ohTrigger(trigger,$X$36))</f>
        <v>#NUM!</v>
      </c>
      <c r="AF2642" s="82">
        <f t="shared" si="96"/>
        <v>1.1929891894718781E-2</v>
      </c>
      <c r="AG2642" s="82">
        <f>_xll.qlIndexFixing($X$21,$AB2642,TRUE,_xll.ohTrigger(trigger))</f>
        <v>1.1929891894718781E-2</v>
      </c>
      <c r="AH2642" s="43" t="e">
        <f>_xll.qlIndexFixing($X$6,$AB2642,TRUE,trigger)</f>
        <v>#NUM!</v>
      </c>
      <c r="AI2642" s="45" t="e">
        <f t="shared" si="95"/>
        <v>#NUM!</v>
      </c>
    </row>
    <row r="2643" spans="27:35" x14ac:dyDescent="0.2">
      <c r="AA2643" s="114" t="s">
        <v>87</v>
      </c>
      <c r="AB2643" s="40">
        <f>_xll.qlInterestRateIndexFixingDate($X$21,AC2643)</f>
        <v>57928</v>
      </c>
      <c r="AC2643" s="40">
        <f>_xll.qlCalendarAdvance(calendar,$AC2642,AA2643,,,trigger)</f>
        <v>57930</v>
      </c>
      <c r="AD2643" s="40">
        <f>_xll.qlInterestRateIndexMaturity($X$21,AC2643,)</f>
        <v>58116</v>
      </c>
      <c r="AE2643" s="43" t="e">
        <f>_xll.qlTenorBasisValue(TenorBasis6M,AC2643,_xll.ohTrigger(trigger,$X$36))</f>
        <v>#NUM!</v>
      </c>
      <c r="AF2643" s="82">
        <f t="shared" si="96"/>
        <v>1.1923204618405436E-2</v>
      </c>
      <c r="AG2643" s="82">
        <f>_xll.qlIndexFixing($X$21,$AB2643,TRUE,_xll.ohTrigger(trigger))</f>
        <v>1.1923204618405436E-2</v>
      </c>
      <c r="AH2643" s="43" t="e">
        <f>_xll.qlIndexFixing($X$6,$AB2643,TRUE,trigger)</f>
        <v>#NUM!</v>
      </c>
      <c r="AI2643" s="45" t="e">
        <f t="shared" si="95"/>
        <v>#NUM!</v>
      </c>
    </row>
    <row r="2644" spans="27:35" x14ac:dyDescent="0.2">
      <c r="AA2644" s="114" t="s">
        <v>87</v>
      </c>
      <c r="AB2644" s="40">
        <f>_xll.qlInterestRateIndexFixingDate($X$21,AC2644)</f>
        <v>57935</v>
      </c>
      <c r="AC2644" s="40">
        <f>_xll.qlCalendarAdvance(calendar,$AC2643,AA2644,,,trigger)</f>
        <v>57937</v>
      </c>
      <c r="AD2644" s="40">
        <f>_xll.qlInterestRateIndexMaturity($X$21,AC2644,)</f>
        <v>58123</v>
      </c>
      <c r="AE2644" s="43" t="e">
        <f>_xll.qlTenorBasisValue(TenorBasis6M,AC2644,_xll.ohTrigger(trigger,$X$36))</f>
        <v>#NUM!</v>
      </c>
      <c r="AF2644" s="82">
        <f t="shared" si="96"/>
        <v>1.1916556149451137E-2</v>
      </c>
      <c r="AG2644" s="82">
        <f>_xll.qlIndexFixing($X$21,$AB2644,TRUE,_xll.ohTrigger(trigger))</f>
        <v>1.1916556149451137E-2</v>
      </c>
      <c r="AH2644" s="43" t="e">
        <f>_xll.qlIndexFixing($X$6,$AB2644,TRUE,trigger)</f>
        <v>#NUM!</v>
      </c>
      <c r="AI2644" s="45" t="e">
        <f t="shared" si="95"/>
        <v>#NUM!</v>
      </c>
    </row>
    <row r="2645" spans="27:35" x14ac:dyDescent="0.2">
      <c r="AA2645" s="114" t="s">
        <v>87</v>
      </c>
      <c r="AB2645" s="40">
        <f>_xll.qlInterestRateIndexFixingDate($X$21,AC2645)</f>
        <v>57942</v>
      </c>
      <c r="AC2645" s="40">
        <f>_xll.qlCalendarAdvance(calendar,$AC2644,AA2645,,,trigger)</f>
        <v>57944</v>
      </c>
      <c r="AD2645" s="40">
        <f>_xll.qlInterestRateIndexMaturity($X$21,AC2645,)</f>
        <v>58130</v>
      </c>
      <c r="AE2645" s="43" t="e">
        <f>_xll.qlTenorBasisValue(TenorBasis6M,AC2645,_xll.ohTrigger(trigger,$X$36))</f>
        <v>#NUM!</v>
      </c>
      <c r="AF2645" s="82">
        <f t="shared" si="96"/>
        <v>1.1909946487458354E-2</v>
      </c>
      <c r="AG2645" s="82">
        <f>_xll.qlIndexFixing($X$21,$AB2645,TRUE,_xll.ohTrigger(trigger))</f>
        <v>1.1909946487458354E-2</v>
      </c>
      <c r="AH2645" s="43" t="e">
        <f>_xll.qlIndexFixing($X$6,$AB2645,TRUE,trigger)</f>
        <v>#NUM!</v>
      </c>
      <c r="AI2645" s="45" t="e">
        <f t="shared" si="95"/>
        <v>#NUM!</v>
      </c>
    </row>
    <row r="2646" spans="27:35" x14ac:dyDescent="0.2">
      <c r="AA2646" s="114" t="s">
        <v>87</v>
      </c>
      <c r="AB2646" s="40">
        <f>_xll.qlInterestRateIndexFixingDate($X$21,AC2646)</f>
        <v>57949</v>
      </c>
      <c r="AC2646" s="40">
        <f>_xll.qlCalendarAdvance(calendar,$AC2645,AA2646,,,trigger)</f>
        <v>57951</v>
      </c>
      <c r="AD2646" s="40">
        <f>_xll.qlInterestRateIndexMaturity($X$21,AC2646,)</f>
        <v>58134</v>
      </c>
      <c r="AE2646" s="43" t="e">
        <f>_xll.qlTenorBasisValue(TenorBasis6M,AC2646,_xll.ohTrigger(trigger,$X$36))</f>
        <v>#NUM!</v>
      </c>
      <c r="AF2646" s="82">
        <f t="shared" si="96"/>
        <v>1.190415461129804E-2</v>
      </c>
      <c r="AG2646" s="82">
        <f>_xll.qlIndexFixing($X$21,$AB2646,TRUE,_xll.ohTrigger(trigger))</f>
        <v>1.190415461129804E-2</v>
      </c>
      <c r="AH2646" s="43" t="e">
        <f>_xll.qlIndexFixing($X$6,$AB2646,TRUE,trigger)</f>
        <v>#NUM!</v>
      </c>
      <c r="AI2646" s="45" t="e">
        <f t="shared" si="95"/>
        <v>#NUM!</v>
      </c>
    </row>
    <row r="2647" spans="27:35" x14ac:dyDescent="0.2">
      <c r="AA2647" s="114" t="s">
        <v>87</v>
      </c>
      <c r="AB2647" s="40">
        <f>_xll.qlInterestRateIndexFixingDate($X$21,AC2647)</f>
        <v>57956</v>
      </c>
      <c r="AC2647" s="40">
        <f>_xll.qlCalendarAdvance(calendar,$AC2646,AA2647,,,trigger)</f>
        <v>57958</v>
      </c>
      <c r="AD2647" s="40">
        <f>_xll.qlInterestRateIndexMaturity($X$21,AC2647,)</f>
        <v>58139</v>
      </c>
      <c r="AE2647" s="43" t="e">
        <f>_xll.qlTenorBasisValue(TenorBasis6M,AC2647,_xll.ohTrigger(trigger,$X$36))</f>
        <v>#NUM!</v>
      </c>
      <c r="AF2647" s="82">
        <f t="shared" si="96"/>
        <v>1.1898130291912652E-2</v>
      </c>
      <c r="AG2647" s="82">
        <f>_xll.qlIndexFixing($X$21,$AB2647,TRUE,_xll.ohTrigger(trigger))</f>
        <v>1.1898130291912652E-2</v>
      </c>
      <c r="AH2647" s="43" t="e">
        <f>_xll.qlIndexFixing($X$6,$AB2647,TRUE,trigger)</f>
        <v>#NUM!</v>
      </c>
      <c r="AI2647" s="45" t="e">
        <f t="shared" si="95"/>
        <v>#NUM!</v>
      </c>
    </row>
    <row r="2648" spans="27:35" x14ac:dyDescent="0.2">
      <c r="AA2648" s="114" t="s">
        <v>87</v>
      </c>
      <c r="AB2648" s="40">
        <f>_xll.qlInterestRateIndexFixingDate($X$21,AC2648)</f>
        <v>57963</v>
      </c>
      <c r="AC2648" s="40">
        <f>_xll.qlCalendarAdvance(calendar,$AC2647,AA2648,,,trigger)</f>
        <v>57965</v>
      </c>
      <c r="AD2648" s="40">
        <f>_xll.qlInterestRateIndexMaturity($X$21,AC2648,)</f>
        <v>58146</v>
      </c>
      <c r="AE2648" s="43" t="e">
        <f>_xll.qlTenorBasisValue(TenorBasis6M,AC2648,_xll.ohTrigger(trigger,$X$36))</f>
        <v>#NUM!</v>
      </c>
      <c r="AF2648" s="82">
        <f t="shared" si="96"/>
        <v>1.1891624261209743E-2</v>
      </c>
      <c r="AG2648" s="82">
        <f>_xll.qlIndexFixing($X$21,$AB2648,TRUE,_xll.ohTrigger(trigger))</f>
        <v>1.1891624261209743E-2</v>
      </c>
      <c r="AH2648" s="43" t="e">
        <f>_xll.qlIndexFixing($X$6,$AB2648,TRUE,trigger)</f>
        <v>#NUM!</v>
      </c>
      <c r="AI2648" s="45" t="e">
        <f t="shared" si="95"/>
        <v>#NUM!</v>
      </c>
    </row>
    <row r="2649" spans="27:35" x14ac:dyDescent="0.2">
      <c r="AA2649" s="114" t="s">
        <v>87</v>
      </c>
      <c r="AB2649" s="40">
        <f>_xll.qlInterestRateIndexFixingDate($X$21,AC2649)</f>
        <v>57970</v>
      </c>
      <c r="AC2649" s="40">
        <f>_xll.qlCalendarAdvance(calendar,$AC2648,AA2649,,,trigger)</f>
        <v>57972</v>
      </c>
      <c r="AD2649" s="40">
        <f>_xll.qlInterestRateIndexMaturity($X$21,AC2649,)</f>
        <v>58153</v>
      </c>
      <c r="AE2649" s="43" t="e">
        <f>_xll.qlTenorBasisValue(TenorBasis6M,AC2649,_xll.ohTrigger(trigger,$X$36))</f>
        <v>#NUM!</v>
      </c>
      <c r="AF2649" s="82">
        <f t="shared" si="96"/>
        <v>1.1885157029070311E-2</v>
      </c>
      <c r="AG2649" s="82">
        <f>_xll.qlIndexFixing($X$21,$AB2649,TRUE,_xll.ohTrigger(trigger))</f>
        <v>1.1885157029070311E-2</v>
      </c>
      <c r="AH2649" s="43" t="e">
        <f>_xll.qlIndexFixing($X$6,$AB2649,TRUE,trigger)</f>
        <v>#NUM!</v>
      </c>
      <c r="AI2649" s="45" t="e">
        <f t="shared" si="95"/>
        <v>#NUM!</v>
      </c>
    </row>
    <row r="2650" spans="27:35" x14ac:dyDescent="0.2">
      <c r="AA2650" s="114" t="s">
        <v>87</v>
      </c>
      <c r="AB2650" s="40">
        <f>_xll.qlInterestRateIndexFixingDate($X$21,AC2650)</f>
        <v>57977</v>
      </c>
      <c r="AC2650" s="40">
        <f>_xll.qlCalendarAdvance(calendar,$AC2649,AA2650,,,trigger)</f>
        <v>57979</v>
      </c>
      <c r="AD2650" s="40">
        <f>_xll.qlInterestRateIndexMaturity($X$21,AC2650,)</f>
        <v>58160</v>
      </c>
      <c r="AE2650" s="43" t="e">
        <f>_xll.qlTenorBasisValue(TenorBasis6M,AC2650,_xll.ohTrigger(trigger,$X$36))</f>
        <v>#NUM!</v>
      </c>
      <c r="AF2650" s="82">
        <f t="shared" si="96"/>
        <v>1.187872859511676E-2</v>
      </c>
      <c r="AG2650" s="82">
        <f>_xll.qlIndexFixing($X$21,$AB2650,TRUE,_xll.ohTrigger(trigger))</f>
        <v>1.187872859511676E-2</v>
      </c>
      <c r="AH2650" s="43" t="e">
        <f>_xll.qlIndexFixing($X$6,$AB2650,TRUE,trigger)</f>
        <v>#NUM!</v>
      </c>
      <c r="AI2650" s="45" t="e">
        <f t="shared" si="95"/>
        <v>#NUM!</v>
      </c>
    </row>
    <row r="2651" spans="27:35" x14ac:dyDescent="0.2">
      <c r="AA2651" s="114" t="s">
        <v>87</v>
      </c>
      <c r="AB2651" s="40">
        <f>_xll.qlInterestRateIndexFixingDate($X$21,AC2651)</f>
        <v>57984</v>
      </c>
      <c r="AC2651" s="40">
        <f>_xll.qlCalendarAdvance(calendar,$AC2650,AA2651,,,trigger)</f>
        <v>57986</v>
      </c>
      <c r="AD2651" s="40">
        <f>_xll.qlInterestRateIndexMaturity($X$21,AC2651,)</f>
        <v>58168</v>
      </c>
      <c r="AE2651" s="43" t="e">
        <f>_xll.qlTenorBasisValue(TenorBasis6M,AC2651,_xll.ohTrigger(trigger,$X$36))</f>
        <v>#NUM!</v>
      </c>
      <c r="AF2651" s="82">
        <f t="shared" si="96"/>
        <v>1.1872091376955551E-2</v>
      </c>
      <c r="AG2651" s="82">
        <f>_xll.qlIndexFixing($X$21,$AB2651,TRUE,_xll.ohTrigger(trigger))</f>
        <v>1.1872091376955551E-2</v>
      </c>
      <c r="AH2651" s="43" t="e">
        <f>_xll.qlIndexFixing($X$6,$AB2651,TRUE,trigger)</f>
        <v>#NUM!</v>
      </c>
      <c r="AI2651" s="45" t="e">
        <f t="shared" si="95"/>
        <v>#NUM!</v>
      </c>
    </row>
    <row r="2652" spans="27:35" x14ac:dyDescent="0.2">
      <c r="AA2652" s="114" t="s">
        <v>87</v>
      </c>
      <c r="AB2652" s="40">
        <f>_xll.qlInterestRateIndexFixingDate($X$21,AC2652)</f>
        <v>57991</v>
      </c>
      <c r="AC2652" s="40">
        <f>_xll.qlCalendarAdvance(calendar,$AC2651,AA2652,,,trigger)</f>
        <v>57993</v>
      </c>
      <c r="AD2652" s="40">
        <f>_xll.qlInterestRateIndexMaturity($X$21,AC2652,)</f>
        <v>58175</v>
      </c>
      <c r="AE2652" s="43" t="e">
        <f>_xll.qlTenorBasisValue(TenorBasis6M,AC2652,_xll.ohTrigger(trigger,$X$36))</f>
        <v>#NUM!</v>
      </c>
      <c r="AF2652" s="82">
        <f t="shared" si="96"/>
        <v>1.1865743100780922E-2</v>
      </c>
      <c r="AG2652" s="82">
        <f>_xll.qlIndexFixing($X$21,$AB2652,TRUE,_xll.ohTrigger(trigger))</f>
        <v>1.1865743100780922E-2</v>
      </c>
      <c r="AH2652" s="43" t="e">
        <f>_xll.qlIndexFixing($X$6,$AB2652,TRUE,trigger)</f>
        <v>#NUM!</v>
      </c>
      <c r="AI2652" s="45" t="e">
        <f t="shared" si="95"/>
        <v>#NUM!</v>
      </c>
    </row>
    <row r="2653" spans="27:35" x14ac:dyDescent="0.2">
      <c r="AA2653" s="114" t="s">
        <v>87</v>
      </c>
      <c r="AB2653" s="40">
        <f>_xll.qlInterestRateIndexFixingDate($X$21,AC2653)</f>
        <v>57998</v>
      </c>
      <c r="AC2653" s="40">
        <f>_xll.qlCalendarAdvance(calendar,$AC2652,AA2653,,,trigger)</f>
        <v>58000</v>
      </c>
      <c r="AD2653" s="40">
        <f>_xll.qlInterestRateIndexMaturity($X$21,AC2653,)</f>
        <v>58182</v>
      </c>
      <c r="AE2653" s="43" t="e">
        <f>_xll.qlTenorBasisValue(TenorBasis6M,AC2653,_xll.ohTrigger(trigger,$X$36))</f>
        <v>#NUM!</v>
      </c>
      <c r="AF2653" s="82">
        <f t="shared" si="96"/>
        <v>1.1859433623037133E-2</v>
      </c>
      <c r="AG2653" s="82">
        <f>_xll.qlIndexFixing($X$21,$AB2653,TRUE,_xll.ohTrigger(trigger))</f>
        <v>1.1859433623037133E-2</v>
      </c>
      <c r="AH2653" s="43" t="e">
        <f>_xll.qlIndexFixing($X$6,$AB2653,TRUE,trigger)</f>
        <v>#NUM!</v>
      </c>
      <c r="AI2653" s="45" t="e">
        <f t="shared" si="95"/>
        <v>#NUM!</v>
      </c>
    </row>
    <row r="2654" spans="27:35" x14ac:dyDescent="0.2">
      <c r="AA2654" s="114" t="s">
        <v>87</v>
      </c>
      <c r="AB2654" s="40">
        <f>_xll.qlInterestRateIndexFixingDate($X$21,AC2654)</f>
        <v>58005</v>
      </c>
      <c r="AC2654" s="40">
        <f>_xll.qlCalendarAdvance(calendar,$AC2653,AA2654,,,trigger)</f>
        <v>58007</v>
      </c>
      <c r="AD2654" s="40">
        <f>_xll.qlInterestRateIndexMaturity($X$21,AC2654,)</f>
        <v>58189</v>
      </c>
      <c r="AE2654" s="43" t="e">
        <f>_xll.qlTenorBasisValue(TenorBasis6M,AC2654,_xll.ohTrigger(trigger,$X$36))</f>
        <v>#NUM!</v>
      </c>
      <c r="AF2654" s="82">
        <f t="shared" si="96"/>
        <v>1.1853162943355691E-2</v>
      </c>
      <c r="AG2654" s="82">
        <f>_xll.qlIndexFixing($X$21,$AB2654,TRUE,_xll.ohTrigger(trigger))</f>
        <v>1.1853162943355691E-2</v>
      </c>
      <c r="AH2654" s="43" t="e">
        <f>_xll.qlIndexFixing($X$6,$AB2654,TRUE,trigger)</f>
        <v>#NUM!</v>
      </c>
      <c r="AI2654" s="45" t="e">
        <f t="shared" si="95"/>
        <v>#NUM!</v>
      </c>
    </row>
    <row r="2655" spans="27:35" x14ac:dyDescent="0.2">
      <c r="AA2655" s="114" t="s">
        <v>87</v>
      </c>
      <c r="AB2655" s="40">
        <f>_xll.qlInterestRateIndexFixingDate($X$21,AC2655)</f>
        <v>58012</v>
      </c>
      <c r="AC2655" s="40">
        <f>_xll.qlCalendarAdvance(calendar,$AC2654,AA2655,,,trigger)</f>
        <v>58014</v>
      </c>
      <c r="AD2655" s="40">
        <f>_xll.qlInterestRateIndexMaturity($X$21,AC2655,)</f>
        <v>58195</v>
      </c>
      <c r="AE2655" s="43" t="e">
        <f>_xll.qlTenorBasisValue(TenorBasis6M,AC2655,_xll.ohTrigger(trigger,$X$36))</f>
        <v>#NUM!</v>
      </c>
      <c r="AF2655" s="82">
        <f t="shared" si="96"/>
        <v>1.1847168385143391E-2</v>
      </c>
      <c r="AG2655" s="82">
        <f>_xll.qlIndexFixing($X$21,$AB2655,TRUE,_xll.ohTrigger(trigger))</f>
        <v>1.1847168385143391E-2</v>
      </c>
      <c r="AH2655" s="43" t="e">
        <f>_xll.qlIndexFixing($X$6,$AB2655,TRUE,trigger)</f>
        <v>#NUM!</v>
      </c>
      <c r="AI2655" s="45" t="e">
        <f t="shared" si="95"/>
        <v>#NUM!</v>
      </c>
    </row>
    <row r="2656" spans="27:35" x14ac:dyDescent="0.2">
      <c r="AA2656" s="114" t="s">
        <v>87</v>
      </c>
      <c r="AB2656" s="40">
        <f>_xll.qlInterestRateIndexFixingDate($X$21,AC2656)</f>
        <v>58019</v>
      </c>
      <c r="AC2656" s="40">
        <f>_xll.qlCalendarAdvance(calendar,$AC2655,AA2656,,,trigger)</f>
        <v>58021</v>
      </c>
      <c r="AD2656" s="40">
        <f>_xll.qlInterestRateIndexMaturity($X$21,AC2656,)</f>
        <v>58202</v>
      </c>
      <c r="AE2656" s="43" t="e">
        <f>_xll.qlTenorBasisValue(TenorBasis6M,AC2656,_xll.ohTrigger(trigger,$X$36))</f>
        <v>#NUM!</v>
      </c>
      <c r="AF2656" s="82">
        <f t="shared" si="96"/>
        <v>1.1840972732537628E-2</v>
      </c>
      <c r="AG2656" s="82">
        <f>_xll.qlIndexFixing($X$21,$AB2656,TRUE,_xll.ohTrigger(trigger))</f>
        <v>1.1840972732537628E-2</v>
      </c>
      <c r="AH2656" s="43" t="e">
        <f>_xll.qlIndexFixing($X$6,$AB2656,TRUE,trigger)</f>
        <v>#NUM!</v>
      </c>
      <c r="AI2656" s="45" t="e">
        <f t="shared" si="95"/>
        <v>#NUM!</v>
      </c>
    </row>
    <row r="2657" spans="27:35" x14ac:dyDescent="0.2">
      <c r="AA2657" s="114" t="s">
        <v>87</v>
      </c>
      <c r="AB2657" s="40">
        <f>_xll.qlInterestRateIndexFixingDate($X$21,AC2657)</f>
        <v>58026</v>
      </c>
      <c r="AC2657" s="40">
        <f>_xll.qlCalendarAdvance(calendar,$AC2656,AA2657,,,trigger)</f>
        <v>58028</v>
      </c>
      <c r="AD2657" s="40">
        <f>_xll.qlInterestRateIndexMaturity($X$21,AC2657,)</f>
        <v>58209</v>
      </c>
      <c r="AE2657" s="43" t="e">
        <f>_xll.qlTenorBasisValue(TenorBasis6M,AC2657,_xll.ohTrigger(trigger,$X$36))</f>
        <v>#NUM!</v>
      </c>
      <c r="AF2657" s="82">
        <f t="shared" si="96"/>
        <v>1.1834815875548308E-2</v>
      </c>
      <c r="AG2657" s="82">
        <f>_xll.qlIndexFixing($X$21,$AB2657,TRUE,_xll.ohTrigger(trigger))</f>
        <v>1.1834815875548308E-2</v>
      </c>
      <c r="AH2657" s="43" t="e">
        <f>_xll.qlIndexFixing($X$6,$AB2657,TRUE,trigger)</f>
        <v>#NUM!</v>
      </c>
      <c r="AI2657" s="45" t="e">
        <f t="shared" si="95"/>
        <v>#NUM!</v>
      </c>
    </row>
    <row r="2658" spans="27:35" x14ac:dyDescent="0.2">
      <c r="AA2658" s="114" t="s">
        <v>87</v>
      </c>
      <c r="AB2658" s="40">
        <f>_xll.qlInterestRateIndexFixingDate($X$21,AC2658)</f>
        <v>58033</v>
      </c>
      <c r="AC2658" s="40">
        <f>_xll.qlCalendarAdvance(calendar,$AC2657,AA2658,,,trigger)</f>
        <v>58035</v>
      </c>
      <c r="AD2658" s="40">
        <f>_xll.qlInterestRateIndexMaturity($X$21,AC2658,)</f>
        <v>58216</v>
      </c>
      <c r="AE2658" s="43" t="e">
        <f>_xll.qlTenorBasisValue(TenorBasis6M,AC2658,_xll.ohTrigger(trigger,$X$36))</f>
        <v>#NUM!</v>
      </c>
      <c r="AF2658" s="82">
        <f t="shared" si="96"/>
        <v>1.182869781381859E-2</v>
      </c>
      <c r="AG2658" s="82">
        <f>_xll.qlIndexFixing($X$21,$AB2658,TRUE,_xll.ohTrigger(trigger))</f>
        <v>1.182869781381859E-2</v>
      </c>
      <c r="AH2658" s="43" t="e">
        <f>_xll.qlIndexFixing($X$6,$AB2658,TRUE,trigger)</f>
        <v>#NUM!</v>
      </c>
      <c r="AI2658" s="45" t="e">
        <f t="shared" si="95"/>
        <v>#NUM!</v>
      </c>
    </row>
    <row r="2659" spans="27:35" x14ac:dyDescent="0.2">
      <c r="AA2659" s="114" t="s">
        <v>87</v>
      </c>
      <c r="AB2659" s="40">
        <f>_xll.qlInterestRateIndexFixingDate($X$21,AC2659)</f>
        <v>58040</v>
      </c>
      <c r="AC2659" s="40">
        <f>_xll.qlCalendarAdvance(calendar,$AC2658,AA2659,,,trigger)</f>
        <v>58042</v>
      </c>
      <c r="AD2659" s="40">
        <f>_xll.qlInterestRateIndexMaturity($X$21,AC2659,)</f>
        <v>58223</v>
      </c>
      <c r="AE2659" s="43" t="e">
        <f>_xll.qlTenorBasisValue(TenorBasis6M,AC2659,_xll.ohTrigger(trigger,$X$36))</f>
        <v>#NUM!</v>
      </c>
      <c r="AF2659" s="82">
        <f t="shared" si="96"/>
        <v>1.1822618546992073E-2</v>
      </c>
      <c r="AG2659" s="82">
        <f>_xll.qlIndexFixing($X$21,$AB2659,TRUE,_xll.ohTrigger(trigger))</f>
        <v>1.1822618546992073E-2</v>
      </c>
      <c r="AH2659" s="43" t="e">
        <f>_xll.qlIndexFixing($X$6,$AB2659,TRUE,trigger)</f>
        <v>#NUM!</v>
      </c>
      <c r="AI2659" s="45" t="e">
        <f t="shared" si="95"/>
        <v>#NUM!</v>
      </c>
    </row>
    <row r="2660" spans="27:35" x14ac:dyDescent="0.2">
      <c r="AA2660" s="114" t="s">
        <v>87</v>
      </c>
      <c r="AB2660" s="40">
        <f>_xll.qlInterestRateIndexFixingDate($X$21,AC2660)</f>
        <v>58047</v>
      </c>
      <c r="AC2660" s="40">
        <f>_xll.qlCalendarAdvance(calendar,$AC2659,AA2660,,,trigger)</f>
        <v>58049</v>
      </c>
      <c r="AD2660" s="40">
        <f>_xll.qlInterestRateIndexMaturity($X$21,AC2660,)</f>
        <v>58231</v>
      </c>
      <c r="AE2660" s="43" t="e">
        <f>_xll.qlTenorBasisValue(TenorBasis6M,AC2660,_xll.ohTrigger(trigger,$X$36))</f>
        <v>#NUM!</v>
      </c>
      <c r="AF2660" s="82">
        <f t="shared" si="96"/>
        <v>1.1816353604204013E-2</v>
      </c>
      <c r="AG2660" s="82">
        <f>_xll.qlIndexFixing($X$21,$AB2660,TRUE,_xll.ohTrigger(trigger))</f>
        <v>1.1816353604204013E-2</v>
      </c>
      <c r="AH2660" s="43" t="e">
        <f>_xll.qlIndexFixing($X$6,$AB2660,TRUE,trigger)</f>
        <v>#NUM!</v>
      </c>
      <c r="AI2660" s="45" t="e">
        <f t="shared" si="95"/>
        <v>#NUM!</v>
      </c>
    </row>
    <row r="2661" spans="27:35" x14ac:dyDescent="0.2">
      <c r="AA2661" s="114" t="s">
        <v>87</v>
      </c>
      <c r="AB2661" s="40">
        <f>_xll.qlInterestRateIndexFixingDate($X$21,AC2661)</f>
        <v>58054</v>
      </c>
      <c r="AC2661" s="40">
        <f>_xll.qlCalendarAdvance(calendar,$AC2660,AA2661,,,trigger)</f>
        <v>58056</v>
      </c>
      <c r="AD2661" s="40">
        <f>_xll.qlInterestRateIndexMaturity($X$21,AC2661,)</f>
        <v>58238</v>
      </c>
      <c r="AE2661" s="43" t="e">
        <f>_xll.qlTenorBasisValue(TenorBasis6M,AC2661,_xll.ohTrigger(trigger,$X$36))</f>
        <v>#NUM!</v>
      </c>
      <c r="AF2661" s="82">
        <f t="shared" si="96"/>
        <v>1.1810354500819407E-2</v>
      </c>
      <c r="AG2661" s="82">
        <f>_xll.qlIndexFixing($X$21,$AB2661,TRUE,_xll.ohTrigger(trigger))</f>
        <v>1.1810354500819407E-2</v>
      </c>
      <c r="AH2661" s="43" t="e">
        <f>_xll.qlIndexFixing($X$6,$AB2661,TRUE,trigger)</f>
        <v>#NUM!</v>
      </c>
      <c r="AI2661" s="45" t="e">
        <f t="shared" si="95"/>
        <v>#NUM!</v>
      </c>
    </row>
    <row r="2662" spans="27:35" x14ac:dyDescent="0.2">
      <c r="AA2662" s="114" t="s">
        <v>87</v>
      </c>
      <c r="AB2662" s="40">
        <f>_xll.qlInterestRateIndexFixingDate($X$21,AC2662)</f>
        <v>58061</v>
      </c>
      <c r="AC2662" s="40">
        <f>_xll.qlCalendarAdvance(calendar,$AC2661,AA2662,,,trigger)</f>
        <v>58063</v>
      </c>
      <c r="AD2662" s="40">
        <f>_xll.qlInterestRateIndexMaturity($X$21,AC2662,)</f>
        <v>58245</v>
      </c>
      <c r="AE2662" s="43" t="e">
        <f>_xll.qlTenorBasisValue(TenorBasis6M,AC2662,_xll.ohTrigger(trigger,$X$36))</f>
        <v>#NUM!</v>
      </c>
      <c r="AF2662" s="82">
        <f t="shared" si="96"/>
        <v>1.1804394192627791E-2</v>
      </c>
      <c r="AG2662" s="82">
        <f>_xll.qlIndexFixing($X$21,$AB2662,TRUE,_xll.ohTrigger(trigger))</f>
        <v>1.1804394192627791E-2</v>
      </c>
      <c r="AH2662" s="43" t="e">
        <f>_xll.qlIndexFixing($X$6,$AB2662,TRUE,trigger)</f>
        <v>#NUM!</v>
      </c>
      <c r="AI2662" s="45" t="e">
        <f t="shared" si="95"/>
        <v>#NUM!</v>
      </c>
    </row>
    <row r="2663" spans="27:35" x14ac:dyDescent="0.2">
      <c r="AA2663" s="114" t="s">
        <v>87</v>
      </c>
      <c r="AB2663" s="40">
        <f>_xll.qlInterestRateIndexFixingDate($X$21,AC2663)</f>
        <v>58067</v>
      </c>
      <c r="AC2663" s="40">
        <f>_xll.qlCalendarAdvance(calendar,$AC2662,AA2663,,,trigger)</f>
        <v>58071</v>
      </c>
      <c r="AD2663" s="40">
        <f>_xll.qlInterestRateIndexMaturity($X$21,AC2663,)</f>
        <v>58253</v>
      </c>
      <c r="AE2663" s="43" t="e">
        <f>_xll.qlTenorBasisValue(TenorBasis6M,AC2663,_xll.ohTrigger(trigger,$X$36))</f>
        <v>#NUM!</v>
      </c>
      <c r="AF2663" s="82">
        <f t="shared" si="96"/>
        <v>1.1797629915707224E-2</v>
      </c>
      <c r="AG2663" s="82">
        <f>_xll.qlIndexFixing($X$21,$AB2663,TRUE,_xll.ohTrigger(trigger))</f>
        <v>1.1797629915707224E-2</v>
      </c>
      <c r="AH2663" s="43" t="e">
        <f>_xll.qlIndexFixing($X$6,$AB2663,TRUE,trigger)</f>
        <v>#NUM!</v>
      </c>
      <c r="AI2663" s="45" t="e">
        <f t="shared" si="95"/>
        <v>#NUM!</v>
      </c>
    </row>
    <row r="2664" spans="27:35" x14ac:dyDescent="0.2">
      <c r="AA2664" s="114" t="s">
        <v>87</v>
      </c>
      <c r="AB2664" s="40">
        <f>_xll.qlInterestRateIndexFixingDate($X$21,AC2664)</f>
        <v>58075</v>
      </c>
      <c r="AC2664" s="40">
        <f>_xll.qlCalendarAdvance(calendar,$AC2663,AA2664,,,trigger)</f>
        <v>58078</v>
      </c>
      <c r="AD2664" s="40">
        <f>_xll.qlInterestRateIndexMaturity($X$21,AC2664,)</f>
        <v>58259</v>
      </c>
      <c r="AE2664" s="43" t="e">
        <f>_xll.qlTenorBasisValue(TenorBasis6M,AC2664,_xll.ohTrigger(trigger,$X$36))</f>
        <v>#NUM!</v>
      </c>
      <c r="AF2664" s="82">
        <f t="shared" si="96"/>
        <v>1.1791966534087634E-2</v>
      </c>
      <c r="AG2664" s="82">
        <f>_xll.qlIndexFixing($X$21,$AB2664,TRUE,_xll.ohTrigger(trigger))</f>
        <v>1.1791966534087634E-2</v>
      </c>
      <c r="AH2664" s="43" t="e">
        <f>_xll.qlIndexFixing($X$6,$AB2664,TRUE,trigger)</f>
        <v>#NUM!</v>
      </c>
      <c r="AI2664" s="45" t="e">
        <f t="shared" si="95"/>
        <v>#NUM!</v>
      </c>
    </row>
    <row r="2665" spans="27:35" x14ac:dyDescent="0.2">
      <c r="AA2665" s="114" t="s">
        <v>87</v>
      </c>
      <c r="AB2665" s="40">
        <f>_xll.qlInterestRateIndexFixingDate($X$21,AC2665)</f>
        <v>58083</v>
      </c>
      <c r="AC2665" s="40">
        <f>_xll.qlCalendarAdvance(calendar,$AC2664,AA2665,,,trigger)</f>
        <v>58085</v>
      </c>
      <c r="AD2665" s="40">
        <f>_xll.qlInterestRateIndexMaturity($X$21,AC2665,)</f>
        <v>58266</v>
      </c>
      <c r="AE2665" s="43" t="e">
        <f>_xll.qlTenorBasisValue(TenorBasis6M,AC2665,_xll.ohTrigger(trigger,$X$36))</f>
        <v>#NUM!</v>
      </c>
      <c r="AF2665" s="82">
        <f t="shared" si="96"/>
        <v>1.1786125571138964E-2</v>
      </c>
      <c r="AG2665" s="82">
        <f>_xll.qlIndexFixing($X$21,$AB2665,TRUE,_xll.ohTrigger(trigger))</f>
        <v>1.1786125571138964E-2</v>
      </c>
      <c r="AH2665" s="43" t="e">
        <f>_xll.qlIndexFixing($X$6,$AB2665,TRUE,trigger)</f>
        <v>#NUM!</v>
      </c>
      <c r="AI2665" s="45" t="e">
        <f t="shared" si="95"/>
        <v>#NUM!</v>
      </c>
    </row>
    <row r="2666" spans="27:35" x14ac:dyDescent="0.2">
      <c r="AA2666" s="114" t="s">
        <v>87</v>
      </c>
      <c r="AB2666" s="40">
        <f>_xll.qlInterestRateIndexFixingDate($X$21,AC2666)</f>
        <v>58090</v>
      </c>
      <c r="AC2666" s="40">
        <f>_xll.qlCalendarAdvance(calendar,$AC2665,AA2666,,,trigger)</f>
        <v>58092</v>
      </c>
      <c r="AD2666" s="40">
        <f>_xll.qlInterestRateIndexMaturity($X$21,AC2666,)</f>
        <v>58273</v>
      </c>
      <c r="AE2666" s="43" t="e">
        <f>_xll.qlTenorBasisValue(TenorBasis6M,AC2666,_xll.ohTrigger(trigger,$X$36))</f>
        <v>#NUM!</v>
      </c>
      <c r="AF2666" s="82">
        <f t="shared" si="96"/>
        <v>1.178032340061857E-2</v>
      </c>
      <c r="AG2666" s="82">
        <f>_xll.qlIndexFixing($X$21,$AB2666,TRUE,_xll.ohTrigger(trigger))</f>
        <v>1.178032340061857E-2</v>
      </c>
      <c r="AH2666" s="43" t="e">
        <f>_xll.qlIndexFixing($X$6,$AB2666,TRUE,trigger)</f>
        <v>#NUM!</v>
      </c>
      <c r="AI2666" s="45" t="e">
        <f t="shared" ref="AI2666:AI2729" si="97">(AG2666-AH2666)*10000</f>
        <v>#NUM!</v>
      </c>
    </row>
    <row r="2667" spans="27:35" x14ac:dyDescent="0.2">
      <c r="AA2667" s="114" t="s">
        <v>87</v>
      </c>
      <c r="AB2667" s="40">
        <f>_xll.qlInterestRateIndexFixingDate($X$21,AC2667)</f>
        <v>58097</v>
      </c>
      <c r="AC2667" s="40">
        <f>_xll.qlCalendarAdvance(calendar,$AC2666,AA2667,,,trigger)</f>
        <v>58099</v>
      </c>
      <c r="AD2667" s="40">
        <f>_xll.qlInterestRateIndexMaturity($X$21,AC2667,)</f>
        <v>58280</v>
      </c>
      <c r="AE2667" s="43" t="e">
        <f>_xll.qlTenorBasisValue(TenorBasis6M,AC2667,_xll.ohTrigger(trigger,$X$36))</f>
        <v>#NUM!</v>
      </c>
      <c r="AF2667" s="82">
        <f t="shared" si="96"/>
        <v>1.1774560022187274E-2</v>
      </c>
      <c r="AG2667" s="82">
        <f>_xll.qlIndexFixing($X$21,$AB2667,TRUE,_xll.ohTrigger(trigger))</f>
        <v>1.1774560022187274E-2</v>
      </c>
      <c r="AH2667" s="43" t="e">
        <f>_xll.qlIndexFixing($X$6,$AB2667,TRUE,trigger)</f>
        <v>#NUM!</v>
      </c>
      <c r="AI2667" s="45" t="e">
        <f t="shared" si="97"/>
        <v>#NUM!</v>
      </c>
    </row>
    <row r="2668" spans="27:35" x14ac:dyDescent="0.2">
      <c r="AA2668" s="114" t="s">
        <v>87</v>
      </c>
      <c r="AB2668" s="40">
        <f>_xll.qlInterestRateIndexFixingDate($X$21,AC2668)</f>
        <v>58104</v>
      </c>
      <c r="AC2668" s="40">
        <f>_xll.qlCalendarAdvance(calendar,$AC2667,AA2668,,,trigger)</f>
        <v>58106</v>
      </c>
      <c r="AD2668" s="40">
        <f>_xll.qlInterestRateIndexMaturity($X$21,AC2668,)</f>
        <v>58287</v>
      </c>
      <c r="AE2668" s="43" t="e">
        <f>_xll.qlTenorBasisValue(TenorBasis6M,AC2668,_xll.ohTrigger(trigger,$X$36))</f>
        <v>#NUM!</v>
      </c>
      <c r="AF2668" s="82">
        <f t="shared" si="96"/>
        <v>1.1768835435511642E-2</v>
      </c>
      <c r="AG2668" s="82">
        <f>_xll.qlIndexFixing($X$21,$AB2668,TRUE,_xll.ohTrigger(trigger))</f>
        <v>1.1768835435511642E-2</v>
      </c>
      <c r="AH2668" s="43" t="e">
        <f>_xll.qlIndexFixing($X$6,$AB2668,TRUE,trigger)</f>
        <v>#NUM!</v>
      </c>
      <c r="AI2668" s="45" t="e">
        <f t="shared" si="97"/>
        <v>#NUM!</v>
      </c>
    </row>
    <row r="2669" spans="27:35" x14ac:dyDescent="0.2">
      <c r="AA2669" s="114" t="s">
        <v>87</v>
      </c>
      <c r="AB2669" s="40">
        <f>_xll.qlInterestRateIndexFixingDate($X$21,AC2669)</f>
        <v>58111</v>
      </c>
      <c r="AC2669" s="40">
        <f>_xll.qlCalendarAdvance(calendar,$AC2668,AA2669,,,trigger)</f>
        <v>58113</v>
      </c>
      <c r="AD2669" s="40">
        <f>_xll.qlInterestRateIndexMaturity($X$21,AC2669,)</f>
        <v>58294</v>
      </c>
      <c r="AE2669" s="43" t="e">
        <f>_xll.qlTenorBasisValue(TenorBasis6M,AC2669,_xll.ohTrigger(trigger,$X$36))</f>
        <v>#NUM!</v>
      </c>
      <c r="AF2669" s="82">
        <f t="shared" si="96"/>
        <v>1.1763149640258239E-2</v>
      </c>
      <c r="AG2669" s="82">
        <f>_xll.qlIndexFixing($X$21,$AB2669,TRUE,_xll.ohTrigger(trigger))</f>
        <v>1.1763149640258239E-2</v>
      </c>
      <c r="AH2669" s="43" t="e">
        <f>_xll.qlIndexFixing($X$6,$AB2669,TRUE,trigger)</f>
        <v>#NUM!</v>
      </c>
      <c r="AI2669" s="45" t="e">
        <f t="shared" si="97"/>
        <v>#NUM!</v>
      </c>
    </row>
    <row r="2670" spans="27:35" x14ac:dyDescent="0.2">
      <c r="AA2670" s="114" t="s">
        <v>87</v>
      </c>
      <c r="AB2670" s="40">
        <f>_xll.qlInterestRateIndexFixingDate($X$21,AC2670)</f>
        <v>58118</v>
      </c>
      <c r="AC2670" s="40">
        <f>_xll.qlCalendarAdvance(calendar,$AC2669,AA2670,,,trigger)</f>
        <v>58120</v>
      </c>
      <c r="AD2670" s="40">
        <f>_xll.qlInterestRateIndexMaturity($X$21,AC2670,)</f>
        <v>58301</v>
      </c>
      <c r="AE2670" s="43" t="e">
        <f>_xll.qlTenorBasisValue(TenorBasis6M,AC2670,_xll.ohTrigger(trigger,$X$36))</f>
        <v>#NUM!</v>
      </c>
      <c r="AF2670" s="82">
        <f t="shared" si="96"/>
        <v>1.1757502636096279E-2</v>
      </c>
      <c r="AG2670" s="82">
        <f>_xll.qlIndexFixing($X$21,$AB2670,TRUE,_xll.ohTrigger(trigger))</f>
        <v>1.1757502636096279E-2</v>
      </c>
      <c r="AH2670" s="43" t="e">
        <f>_xll.qlIndexFixing($X$6,$AB2670,TRUE,trigger)</f>
        <v>#NUM!</v>
      </c>
      <c r="AI2670" s="45" t="e">
        <f t="shared" si="97"/>
        <v>#NUM!</v>
      </c>
    </row>
    <row r="2671" spans="27:35" x14ac:dyDescent="0.2">
      <c r="AA2671" s="114" t="s">
        <v>87</v>
      </c>
      <c r="AB2671" s="40">
        <f>_xll.qlInterestRateIndexFixingDate($X$21,AC2671)</f>
        <v>58125</v>
      </c>
      <c r="AC2671" s="40">
        <f>_xll.qlCalendarAdvance(calendar,$AC2670,AA2671,,,trigger)</f>
        <v>58127</v>
      </c>
      <c r="AD2671" s="40">
        <f>_xll.qlInterestRateIndexMaturity($X$21,AC2671,)</f>
        <v>58308</v>
      </c>
      <c r="AE2671" s="43" t="e">
        <f>_xll.qlTenorBasisValue(TenorBasis6M,AC2671,_xll.ohTrigger(trigger,$X$36))</f>
        <v>#NUM!</v>
      </c>
      <c r="AF2671" s="82">
        <f t="shared" si="96"/>
        <v>1.1751894422697629E-2</v>
      </c>
      <c r="AG2671" s="82">
        <f>_xll.qlIndexFixing($X$21,$AB2671,TRUE,_xll.ohTrigger(trigger))</f>
        <v>1.1751894422697629E-2</v>
      </c>
      <c r="AH2671" s="43" t="e">
        <f>_xll.qlIndexFixing($X$6,$AB2671,TRUE,trigger)</f>
        <v>#NUM!</v>
      </c>
      <c r="AI2671" s="45" t="e">
        <f t="shared" si="97"/>
        <v>#NUM!</v>
      </c>
    </row>
    <row r="2672" spans="27:35" x14ac:dyDescent="0.2">
      <c r="AA2672" s="114" t="s">
        <v>87</v>
      </c>
      <c r="AB2672" s="40">
        <f>_xll.qlInterestRateIndexFixingDate($X$21,AC2672)</f>
        <v>58132</v>
      </c>
      <c r="AC2672" s="40">
        <f>_xll.qlCalendarAdvance(calendar,$AC2671,AA2672,,,trigger)</f>
        <v>58134</v>
      </c>
      <c r="AD2672" s="40">
        <f>_xll.qlInterestRateIndexMaturity($X$21,AC2672,)</f>
        <v>58316</v>
      </c>
      <c r="AE2672" s="43" t="e">
        <f>_xll.qlTenorBasisValue(TenorBasis6M,AC2672,_xll.ohTrigger(trigger,$X$36))</f>
        <v>#NUM!</v>
      </c>
      <c r="AF2672" s="82">
        <f t="shared" si="96"/>
        <v>1.1746131883828352E-2</v>
      </c>
      <c r="AG2672" s="82">
        <f>_xll.qlIndexFixing($X$21,$AB2672,TRUE,_xll.ohTrigger(trigger))</f>
        <v>1.1746131883828352E-2</v>
      </c>
      <c r="AH2672" s="43" t="e">
        <f>_xll.qlIndexFixing($X$6,$AB2672,TRUE,trigger)</f>
        <v>#NUM!</v>
      </c>
      <c r="AI2672" s="45" t="e">
        <f t="shared" si="97"/>
        <v>#NUM!</v>
      </c>
    </row>
    <row r="2673" spans="27:35" x14ac:dyDescent="0.2">
      <c r="AA2673" s="114" t="s">
        <v>87</v>
      </c>
      <c r="AB2673" s="40">
        <f>_xll.qlInterestRateIndexFixingDate($X$21,AC2673)</f>
        <v>58139</v>
      </c>
      <c r="AC2673" s="40">
        <f>_xll.qlCalendarAdvance(calendar,$AC2672,AA2673,,,trigger)</f>
        <v>58141</v>
      </c>
      <c r="AD2673" s="40">
        <f>_xll.qlInterestRateIndexMaturity($X$21,AC2673,)</f>
        <v>58326</v>
      </c>
      <c r="AE2673" s="43" t="e">
        <f>_xll.qlTenorBasisValue(TenorBasis6M,AC2673,_xll.ohTrigger(trigger,$X$36))</f>
        <v>#NUM!</v>
      </c>
      <c r="AF2673" s="82">
        <f t="shared" si="96"/>
        <v>1.1740033726044444E-2</v>
      </c>
      <c r="AG2673" s="82">
        <f>_xll.qlIndexFixing($X$21,$AB2673,TRUE,_xll.ohTrigger(trigger))</f>
        <v>1.1740033726044444E-2</v>
      </c>
      <c r="AH2673" s="43" t="e">
        <f>_xll.qlIndexFixing($X$6,$AB2673,TRUE,trigger)</f>
        <v>#NUM!</v>
      </c>
      <c r="AI2673" s="45" t="e">
        <f t="shared" si="97"/>
        <v>#NUM!</v>
      </c>
    </row>
    <row r="2674" spans="27:35" x14ac:dyDescent="0.2">
      <c r="AA2674" s="114" t="s">
        <v>87</v>
      </c>
      <c r="AB2674" s="40">
        <f>_xll.qlInterestRateIndexFixingDate($X$21,AC2674)</f>
        <v>58146</v>
      </c>
      <c r="AC2674" s="40">
        <f>_xll.qlCalendarAdvance(calendar,$AC2673,AA2674,,,trigger)</f>
        <v>58148</v>
      </c>
      <c r="AD2674" s="40">
        <f>_xll.qlInterestRateIndexMaturity($X$21,AC2674,)</f>
        <v>58333</v>
      </c>
      <c r="AE2674" s="43" t="e">
        <f>_xll.qlTenorBasisValue(TenorBasis6M,AC2674,_xll.ohTrigger(trigger,$X$36))</f>
        <v>#NUM!</v>
      </c>
      <c r="AF2674" s="82">
        <f t="shared" si="96"/>
        <v>1.1734552252925579E-2</v>
      </c>
      <c r="AG2674" s="82">
        <f>_xll.qlIndexFixing($X$21,$AB2674,TRUE,_xll.ohTrigger(trigger))</f>
        <v>1.1734552252925579E-2</v>
      </c>
      <c r="AH2674" s="43" t="e">
        <f>_xll.qlIndexFixing($X$6,$AB2674,TRUE,trigger)</f>
        <v>#NUM!</v>
      </c>
      <c r="AI2674" s="45" t="e">
        <f t="shared" si="97"/>
        <v>#NUM!</v>
      </c>
    </row>
    <row r="2675" spans="27:35" x14ac:dyDescent="0.2">
      <c r="AA2675" s="114" t="s">
        <v>87</v>
      </c>
      <c r="AB2675" s="40">
        <f>_xll.qlInterestRateIndexFixingDate($X$21,AC2675)</f>
        <v>58153</v>
      </c>
      <c r="AC2675" s="40">
        <f>_xll.qlCalendarAdvance(calendar,$AC2674,AA2675,,,trigger)</f>
        <v>58155</v>
      </c>
      <c r="AD2675" s="40">
        <f>_xll.qlInterestRateIndexMaturity($X$21,AC2675,)</f>
        <v>58340</v>
      </c>
      <c r="AE2675" s="43" t="e">
        <f>_xll.qlTenorBasisValue(TenorBasis6M,AC2675,_xll.ohTrigger(trigger,$X$36))</f>
        <v>#NUM!</v>
      </c>
      <c r="AF2675" s="82">
        <f t="shared" si="96"/>
        <v>1.1729109574560932E-2</v>
      </c>
      <c r="AG2675" s="82">
        <f>_xll.qlIndexFixing($X$21,$AB2675,TRUE,_xll.ohTrigger(trigger))</f>
        <v>1.1729109574560932E-2</v>
      </c>
      <c r="AH2675" s="43" t="e">
        <f>_xll.qlIndexFixing($X$6,$AB2675,TRUE,trigger)</f>
        <v>#NUM!</v>
      </c>
      <c r="AI2675" s="45" t="e">
        <f t="shared" si="97"/>
        <v>#NUM!</v>
      </c>
    </row>
    <row r="2676" spans="27:35" x14ac:dyDescent="0.2">
      <c r="AA2676" s="114" t="s">
        <v>87</v>
      </c>
      <c r="AB2676" s="40">
        <f>_xll.qlInterestRateIndexFixingDate($X$21,AC2676)</f>
        <v>58160</v>
      </c>
      <c r="AC2676" s="40">
        <f>_xll.qlCalendarAdvance(calendar,$AC2675,AA2676,,,trigger)</f>
        <v>58166</v>
      </c>
      <c r="AD2676" s="40">
        <f>_xll.qlInterestRateIndexMaturity($X$21,AC2676,)</f>
        <v>58349</v>
      </c>
      <c r="AE2676" s="43" t="e">
        <f>_xll.qlTenorBasisValue(TenorBasis6M,AC2676,_xll.ohTrigger(trigger,$X$36))</f>
        <v>#NUM!</v>
      </c>
      <c r="AF2676" s="82">
        <f t="shared" si="96"/>
        <v>1.1720996477547199E-2</v>
      </c>
      <c r="AG2676" s="82">
        <f>_xll.qlIndexFixing($X$21,$AB2676,TRUE,_xll.ohTrigger(trigger))</f>
        <v>1.1720996477547199E-2</v>
      </c>
      <c r="AH2676" s="43" t="e">
        <f>_xll.qlIndexFixing($X$6,$AB2676,TRUE,trigger)</f>
        <v>#NUM!</v>
      </c>
      <c r="AI2676" s="45" t="e">
        <f t="shared" si="97"/>
        <v>#NUM!</v>
      </c>
    </row>
    <row r="2677" spans="27:35" x14ac:dyDescent="0.2">
      <c r="AA2677" s="114" t="s">
        <v>87</v>
      </c>
      <c r="AB2677" s="40">
        <f>_xll.qlInterestRateIndexFixingDate($X$21,AC2677)</f>
        <v>58169</v>
      </c>
      <c r="AC2677" s="40">
        <f>_xll.qlCalendarAdvance(calendar,$AC2676,AA2677,,,trigger)</f>
        <v>58173</v>
      </c>
      <c r="AD2677" s="40">
        <f>_xll.qlInterestRateIndexMaturity($X$21,AC2677,)</f>
        <v>58356</v>
      </c>
      <c r="AE2677" s="43" t="e">
        <f>_xll.qlTenorBasisValue(TenorBasis6M,AC2677,_xll.ohTrigger(trigger,$X$36))</f>
        <v>#NUM!</v>
      </c>
      <c r="AF2677" s="82">
        <f t="shared" si="96"/>
        <v>1.171564836088947E-2</v>
      </c>
      <c r="AG2677" s="82">
        <f>_xll.qlIndexFixing($X$21,$AB2677,TRUE,_xll.ohTrigger(trigger))</f>
        <v>1.171564836088947E-2</v>
      </c>
      <c r="AH2677" s="43" t="e">
        <f>_xll.qlIndexFixing($X$6,$AB2677,TRUE,trigger)</f>
        <v>#NUM!</v>
      </c>
      <c r="AI2677" s="45" t="e">
        <f t="shared" si="97"/>
        <v>#NUM!</v>
      </c>
    </row>
    <row r="2678" spans="27:35" x14ac:dyDescent="0.2">
      <c r="AA2678" s="114" t="s">
        <v>87</v>
      </c>
      <c r="AB2678" s="40">
        <f>_xll.qlInterestRateIndexFixingDate($X$21,AC2678)</f>
        <v>58176</v>
      </c>
      <c r="AC2678" s="40">
        <f>_xll.qlCalendarAdvance(calendar,$AC2677,AA2678,,,trigger)</f>
        <v>58180</v>
      </c>
      <c r="AD2678" s="40">
        <f>_xll.qlInterestRateIndexMaturity($X$21,AC2678,)</f>
        <v>58363</v>
      </c>
      <c r="AE2678" s="43" t="e">
        <f>_xll.qlTenorBasisValue(TenorBasis6M,AC2678,_xll.ohTrigger(trigger,$X$36))</f>
        <v>#NUM!</v>
      </c>
      <c r="AF2678" s="82">
        <f t="shared" si="96"/>
        <v>1.1710339035212222E-2</v>
      </c>
      <c r="AG2678" s="82">
        <f>_xll.qlIndexFixing($X$21,$AB2678,TRUE,_xll.ohTrigger(trigger))</f>
        <v>1.1710339035212222E-2</v>
      </c>
      <c r="AH2678" s="43" t="e">
        <f>_xll.qlIndexFixing($X$6,$AB2678,TRUE,trigger)</f>
        <v>#NUM!</v>
      </c>
      <c r="AI2678" s="45" t="e">
        <f t="shared" si="97"/>
        <v>#NUM!</v>
      </c>
    </row>
    <row r="2679" spans="27:35" x14ac:dyDescent="0.2">
      <c r="AA2679" s="114" t="s">
        <v>87</v>
      </c>
      <c r="AB2679" s="40">
        <f>_xll.qlInterestRateIndexFixingDate($X$21,AC2679)</f>
        <v>58183</v>
      </c>
      <c r="AC2679" s="40">
        <f>_xll.qlCalendarAdvance(calendar,$AC2678,AA2679,,,trigger)</f>
        <v>58187</v>
      </c>
      <c r="AD2679" s="40">
        <f>_xll.qlInterestRateIndexMaturity($X$21,AC2679,)</f>
        <v>58370</v>
      </c>
      <c r="AE2679" s="43" t="e">
        <f>_xll.qlTenorBasisValue(TenorBasis6M,AC2679,_xll.ohTrigger(trigger,$X$36))</f>
        <v>#NUM!</v>
      </c>
      <c r="AF2679" s="82">
        <f t="shared" si="96"/>
        <v>1.1705068500203138E-2</v>
      </c>
      <c r="AG2679" s="82">
        <f>_xll.qlIndexFixing($X$21,$AB2679,TRUE,_xll.ohTrigger(trigger))</f>
        <v>1.1705068500203138E-2</v>
      </c>
      <c r="AH2679" s="43" t="e">
        <f>_xll.qlIndexFixing($X$6,$AB2679,TRUE,trigger)</f>
        <v>#NUM!</v>
      </c>
      <c r="AI2679" s="45" t="e">
        <f t="shared" si="97"/>
        <v>#NUM!</v>
      </c>
    </row>
    <row r="2680" spans="27:35" x14ac:dyDescent="0.2">
      <c r="AA2680" s="114" t="s">
        <v>87</v>
      </c>
      <c r="AB2680" s="40">
        <f>_xll.qlInterestRateIndexFixingDate($X$21,AC2680)</f>
        <v>58190</v>
      </c>
      <c r="AC2680" s="40">
        <f>_xll.qlCalendarAdvance(calendar,$AC2679,AA2680,,,trigger)</f>
        <v>58194</v>
      </c>
      <c r="AD2680" s="40">
        <f>_xll.qlInterestRateIndexMaturity($X$21,AC2680,)</f>
        <v>58377</v>
      </c>
      <c r="AE2680" s="43" t="e">
        <f>_xll.qlTenorBasisValue(TenorBasis6M,AC2680,_xll.ohTrigger(trigger,$X$36))</f>
        <v>#NUM!</v>
      </c>
      <c r="AF2680" s="82">
        <f t="shared" si="96"/>
        <v>1.1699836755553396E-2</v>
      </c>
      <c r="AG2680" s="82">
        <f>_xll.qlIndexFixing($X$21,$AB2680,TRUE,_xll.ohTrigger(trigger))</f>
        <v>1.1699836755553396E-2</v>
      </c>
      <c r="AH2680" s="43" t="e">
        <f>_xll.qlIndexFixing($X$6,$AB2680,TRUE,trigger)</f>
        <v>#NUM!</v>
      </c>
      <c r="AI2680" s="45" t="e">
        <f t="shared" si="97"/>
        <v>#NUM!</v>
      </c>
    </row>
    <row r="2681" spans="27:35" x14ac:dyDescent="0.2">
      <c r="AA2681" s="114" t="s">
        <v>87</v>
      </c>
      <c r="AB2681" s="40">
        <f>_xll.qlInterestRateIndexFixingDate($X$21,AC2681)</f>
        <v>58197</v>
      </c>
      <c r="AC2681" s="40">
        <f>_xll.qlCalendarAdvance(calendar,$AC2680,AA2681,,,trigger)</f>
        <v>58201</v>
      </c>
      <c r="AD2681" s="40">
        <f>_xll.qlInterestRateIndexMaturity($X$21,AC2681,)</f>
        <v>58385</v>
      </c>
      <c r="AE2681" s="43" t="e">
        <f>_xll.qlTenorBasisValue(TenorBasis6M,AC2681,_xll.ohTrigger(trigger,$X$36))</f>
        <v>#NUM!</v>
      </c>
      <c r="AF2681" s="82">
        <f t="shared" si="96"/>
        <v>1.169447602715626E-2</v>
      </c>
      <c r="AG2681" s="82">
        <f>_xll.qlIndexFixing($X$21,$AB2681,TRUE,_xll.ohTrigger(trigger))</f>
        <v>1.169447602715626E-2</v>
      </c>
      <c r="AH2681" s="43" t="e">
        <f>_xll.qlIndexFixing($X$6,$AB2681,TRUE,trigger)</f>
        <v>#NUM!</v>
      </c>
      <c r="AI2681" s="45" t="e">
        <f t="shared" si="97"/>
        <v>#NUM!</v>
      </c>
    </row>
    <row r="2682" spans="27:35" x14ac:dyDescent="0.2">
      <c r="AA2682" s="114" t="s">
        <v>87</v>
      </c>
      <c r="AB2682" s="40">
        <f>_xll.qlInterestRateIndexFixingDate($X$21,AC2682)</f>
        <v>58204</v>
      </c>
      <c r="AC2682" s="40">
        <f>_xll.qlCalendarAdvance(calendar,$AC2681,AA2682,,,trigger)</f>
        <v>58208</v>
      </c>
      <c r="AD2682" s="40">
        <f>_xll.qlInterestRateIndexMaturity($X$21,AC2682,)</f>
        <v>58392</v>
      </c>
      <c r="AE2682" s="43" t="e">
        <f>_xll.qlTenorBasisValue(TenorBasis6M,AC2682,_xll.ohTrigger(trigger,$X$36))</f>
        <v>#NUM!</v>
      </c>
      <c r="AF2682" s="82">
        <f t="shared" si="96"/>
        <v>1.1689324466146312E-2</v>
      </c>
      <c r="AG2682" s="82">
        <f>_xll.qlIndexFixing($X$21,$AB2682,TRUE,_xll.ohTrigger(trigger))</f>
        <v>1.1689324466146312E-2</v>
      </c>
      <c r="AH2682" s="43" t="e">
        <f>_xll.qlIndexFixing($X$6,$AB2682,TRUE,trigger)</f>
        <v>#NUM!</v>
      </c>
      <c r="AI2682" s="45" t="e">
        <f t="shared" si="97"/>
        <v>#NUM!</v>
      </c>
    </row>
    <row r="2683" spans="27:35" x14ac:dyDescent="0.2">
      <c r="AA2683" s="114" t="s">
        <v>87</v>
      </c>
      <c r="AB2683" s="40">
        <f>_xll.qlInterestRateIndexFixingDate($X$21,AC2683)</f>
        <v>58211</v>
      </c>
      <c r="AC2683" s="40">
        <f>_xll.qlCalendarAdvance(calendar,$AC2682,AA2683,,,trigger)</f>
        <v>58215</v>
      </c>
      <c r="AD2683" s="40">
        <f>_xll.qlInterestRateIndexMaturity($X$21,AC2683,)</f>
        <v>58399</v>
      </c>
      <c r="AE2683" s="43" t="e">
        <f>_xll.qlTenorBasisValue(TenorBasis6M,AC2683,_xll.ohTrigger(trigger,$X$36))</f>
        <v>#NUM!</v>
      </c>
      <c r="AF2683" s="82">
        <f t="shared" si="96"/>
        <v>1.1684211695885672E-2</v>
      </c>
      <c r="AG2683" s="82">
        <f>_xll.qlIndexFixing($X$21,$AB2683,TRUE,_xll.ohTrigger(trigger))</f>
        <v>1.1684211695885672E-2</v>
      </c>
      <c r="AH2683" s="43" t="e">
        <f>_xll.qlIndexFixing($X$6,$AB2683,TRUE,trigger)</f>
        <v>#NUM!</v>
      </c>
      <c r="AI2683" s="45" t="e">
        <f t="shared" si="97"/>
        <v>#NUM!</v>
      </c>
    </row>
    <row r="2684" spans="27:35" x14ac:dyDescent="0.2">
      <c r="AA2684" s="114" t="s">
        <v>87</v>
      </c>
      <c r="AB2684" s="40">
        <f>_xll.qlInterestRateIndexFixingDate($X$21,AC2684)</f>
        <v>58218</v>
      </c>
      <c r="AC2684" s="40">
        <f>_xll.qlCalendarAdvance(calendar,$AC2683,AA2684,,,trigger)</f>
        <v>58222</v>
      </c>
      <c r="AD2684" s="40">
        <f>_xll.qlInterestRateIndexMaturity($X$21,AC2684,)</f>
        <v>58406</v>
      </c>
      <c r="AE2684" s="43" t="e">
        <f>_xll.qlTenorBasisValue(TenorBasis6M,AC2684,_xll.ohTrigger(trigger,$X$36))</f>
        <v>#NUM!</v>
      </c>
      <c r="AF2684" s="82">
        <f t="shared" si="96"/>
        <v>1.1679137716071972E-2</v>
      </c>
      <c r="AG2684" s="82">
        <f>_xll.qlIndexFixing($X$21,$AB2684,TRUE,_xll.ohTrigger(trigger))</f>
        <v>1.1679137716071972E-2</v>
      </c>
      <c r="AH2684" s="43" t="e">
        <f>_xll.qlIndexFixing($X$6,$AB2684,TRUE,trigger)</f>
        <v>#NUM!</v>
      </c>
      <c r="AI2684" s="45" t="e">
        <f t="shared" si="97"/>
        <v>#NUM!</v>
      </c>
    </row>
    <row r="2685" spans="27:35" x14ac:dyDescent="0.2">
      <c r="AA2685" s="114" t="s">
        <v>87</v>
      </c>
      <c r="AB2685" s="40">
        <f>_xll.qlInterestRateIndexFixingDate($X$21,AC2685)</f>
        <v>58225</v>
      </c>
      <c r="AC2685" s="40">
        <f>_xll.qlCalendarAdvance(calendar,$AC2684,AA2685,,,trigger)</f>
        <v>58229</v>
      </c>
      <c r="AD2685" s="40">
        <f>_xll.qlInterestRateIndexMaturity($X$21,AC2685,)</f>
        <v>58412</v>
      </c>
      <c r="AE2685" s="43" t="e">
        <f>_xll.qlTenorBasisValue(TenorBasis6M,AC2685,_xll.ohTrigger(trigger,$X$36))</f>
        <v>#NUM!</v>
      </c>
      <c r="AF2685" s="82">
        <f t="shared" si="96"/>
        <v>1.1674259876990334E-2</v>
      </c>
      <c r="AG2685" s="82">
        <f>_xll.qlIndexFixing($X$21,$AB2685,TRUE,_xll.ohTrigger(trigger))</f>
        <v>1.1674259876990334E-2</v>
      </c>
      <c r="AH2685" s="43" t="e">
        <f>_xll.qlIndexFixing($X$6,$AB2685,TRUE,trigger)</f>
        <v>#NUM!</v>
      </c>
      <c r="AI2685" s="45" t="e">
        <f t="shared" si="97"/>
        <v>#NUM!</v>
      </c>
    </row>
    <row r="2686" spans="27:35" x14ac:dyDescent="0.2">
      <c r="AA2686" s="114" t="s">
        <v>87</v>
      </c>
      <c r="AB2686" s="40">
        <f>_xll.qlInterestRateIndexFixingDate($X$21,AC2686)</f>
        <v>58232</v>
      </c>
      <c r="AC2686" s="40">
        <f>_xll.qlCalendarAdvance(calendar,$AC2685,AA2686,,,trigger)</f>
        <v>58236</v>
      </c>
      <c r="AD2686" s="40">
        <f>_xll.qlInterestRateIndexMaturity($X$21,AC2686,)</f>
        <v>58419</v>
      </c>
      <c r="AE2686" s="43" t="e">
        <f>_xll.qlTenorBasisValue(TenorBasis6M,AC2686,_xll.ohTrigger(trigger,$X$36))</f>
        <v>#NUM!</v>
      </c>
      <c r="AF2686" s="82">
        <f t="shared" si="96"/>
        <v>1.1669260868111356E-2</v>
      </c>
      <c r="AG2686" s="82">
        <f>_xll.qlIndexFixing($X$21,$AB2686,TRUE,_xll.ohTrigger(trigger))</f>
        <v>1.1669260868111356E-2</v>
      </c>
      <c r="AH2686" s="43" t="e">
        <f>_xll.qlIndexFixing($X$6,$AB2686,TRUE,trigger)</f>
        <v>#NUM!</v>
      </c>
      <c r="AI2686" s="45" t="e">
        <f t="shared" si="97"/>
        <v>#NUM!</v>
      </c>
    </row>
    <row r="2687" spans="27:35" x14ac:dyDescent="0.2">
      <c r="AA2687" s="114" t="s">
        <v>87</v>
      </c>
      <c r="AB2687" s="40">
        <f>_xll.qlInterestRateIndexFixingDate($X$21,AC2687)</f>
        <v>58239</v>
      </c>
      <c r="AC2687" s="40">
        <f>_xll.qlCalendarAdvance(calendar,$AC2686,AA2687,,,trigger)</f>
        <v>58243</v>
      </c>
      <c r="AD2687" s="40">
        <f>_xll.qlInterestRateIndexMaturity($X$21,AC2687,)</f>
        <v>58426</v>
      </c>
      <c r="AE2687" s="43" t="e">
        <f>_xll.qlTenorBasisValue(TenorBasis6M,AC2687,_xll.ohTrigger(trigger,$X$36))</f>
        <v>#NUM!</v>
      </c>
      <c r="AF2687" s="82">
        <f t="shared" si="96"/>
        <v>1.1664300647484986E-2</v>
      </c>
      <c r="AG2687" s="82">
        <f>_xll.qlIndexFixing($X$21,$AB2687,TRUE,_xll.ohTrigger(trigger))</f>
        <v>1.1664300647484986E-2</v>
      </c>
      <c r="AH2687" s="43" t="e">
        <f>_xll.qlIndexFixing($X$6,$AB2687,TRUE,trigger)</f>
        <v>#NUM!</v>
      </c>
      <c r="AI2687" s="45" t="e">
        <f t="shared" si="97"/>
        <v>#NUM!</v>
      </c>
    </row>
    <row r="2688" spans="27:35" x14ac:dyDescent="0.2">
      <c r="AA2688" s="114" t="s">
        <v>87</v>
      </c>
      <c r="AB2688" s="40">
        <f>_xll.qlInterestRateIndexFixingDate($X$21,AC2688)</f>
        <v>58246</v>
      </c>
      <c r="AC2688" s="40">
        <f>_xll.qlCalendarAdvance(calendar,$AC2687,AA2688,,,trigger)</f>
        <v>58250</v>
      </c>
      <c r="AD2688" s="40">
        <f>_xll.qlInterestRateIndexMaturity($X$21,AC2688,)</f>
        <v>58433</v>
      </c>
      <c r="AE2688" s="43" t="e">
        <f>_xll.qlTenorBasisValue(TenorBasis6M,AC2688,_xll.ohTrigger(trigger,$X$36))</f>
        <v>#NUM!</v>
      </c>
      <c r="AF2688" s="82">
        <f t="shared" si="96"/>
        <v>1.1659379214820751E-2</v>
      </c>
      <c r="AG2688" s="82">
        <f>_xll.qlIndexFixing($X$21,$AB2688,TRUE,_xll.ohTrigger(trigger))</f>
        <v>1.1659379214820751E-2</v>
      </c>
      <c r="AH2688" s="43" t="e">
        <f>_xll.qlIndexFixing($X$6,$AB2688,TRUE,trigger)</f>
        <v>#NUM!</v>
      </c>
      <c r="AI2688" s="45" t="e">
        <f t="shared" si="97"/>
        <v>#NUM!</v>
      </c>
    </row>
    <row r="2689" spans="27:35" x14ac:dyDescent="0.2">
      <c r="AA2689" s="114" t="s">
        <v>87</v>
      </c>
      <c r="AB2689" s="40">
        <f>_xll.qlInterestRateIndexFixingDate($X$21,AC2689)</f>
        <v>58253</v>
      </c>
      <c r="AC2689" s="40">
        <f>_xll.qlCalendarAdvance(calendar,$AC2688,AA2689,,,trigger)</f>
        <v>58257</v>
      </c>
      <c r="AD2689" s="40">
        <f>_xll.qlInterestRateIndexMaturity($X$21,AC2689,)</f>
        <v>58442</v>
      </c>
      <c r="AE2689" s="43" t="e">
        <f>_xll.qlTenorBasisValue(TenorBasis6M,AC2689,_xll.ohTrigger(trigger,$X$36))</f>
        <v>#NUM!</v>
      </c>
      <c r="AF2689" s="82">
        <f t="shared" si="96"/>
        <v>1.1654203003040689E-2</v>
      </c>
      <c r="AG2689" s="82">
        <f>_xll.qlIndexFixing($X$21,$AB2689,TRUE,_xll.ohTrigger(trigger))</f>
        <v>1.1654203003040689E-2</v>
      </c>
      <c r="AH2689" s="43" t="e">
        <f>_xll.qlIndexFixing($X$6,$AB2689,TRUE,trigger)</f>
        <v>#NUM!</v>
      </c>
      <c r="AI2689" s="45" t="e">
        <f t="shared" si="97"/>
        <v>#NUM!</v>
      </c>
    </row>
    <row r="2690" spans="27:35" x14ac:dyDescent="0.2">
      <c r="AA2690" s="114" t="s">
        <v>87</v>
      </c>
      <c r="AB2690" s="40">
        <f>_xll.qlInterestRateIndexFixingDate($X$21,AC2690)</f>
        <v>58260</v>
      </c>
      <c r="AC2690" s="40">
        <f>_xll.qlCalendarAdvance(calendar,$AC2689,AA2690,,,trigger)</f>
        <v>58264</v>
      </c>
      <c r="AD2690" s="40">
        <f>_xll.qlInterestRateIndexMaturity($X$21,AC2690,)</f>
        <v>58448</v>
      </c>
      <c r="AE2690" s="43" t="e">
        <f>_xll.qlTenorBasisValue(TenorBasis6M,AC2690,_xll.ohTrigger(trigger,$X$36))</f>
        <v>#NUM!</v>
      </c>
      <c r="AF2690" s="82">
        <f t="shared" si="96"/>
        <v>1.1649508419954496E-2</v>
      </c>
      <c r="AG2690" s="82">
        <f>_xll.qlIndexFixing($X$21,$AB2690,TRUE,_xll.ohTrigger(trigger))</f>
        <v>1.1649508419954496E-2</v>
      </c>
      <c r="AH2690" s="43" t="e">
        <f>_xll.qlIndexFixing($X$6,$AB2690,TRUE,trigger)</f>
        <v>#NUM!</v>
      </c>
      <c r="AI2690" s="45" t="e">
        <f t="shared" si="97"/>
        <v>#NUM!</v>
      </c>
    </row>
    <row r="2691" spans="27:35" x14ac:dyDescent="0.2">
      <c r="AA2691" s="114" t="s">
        <v>87</v>
      </c>
      <c r="AB2691" s="40">
        <f>_xll.qlInterestRateIndexFixingDate($X$21,AC2691)</f>
        <v>58267</v>
      </c>
      <c r="AC2691" s="40">
        <f>_xll.qlCalendarAdvance(calendar,$AC2690,AA2691,,,trigger)</f>
        <v>58271</v>
      </c>
      <c r="AD2691" s="40">
        <f>_xll.qlInterestRateIndexMaturity($X$21,AC2691,)</f>
        <v>58455</v>
      </c>
      <c r="AE2691" s="43" t="e">
        <f>_xll.qlTenorBasisValue(TenorBasis6M,AC2691,_xll.ohTrigger(trigger,$X$36))</f>
        <v>#NUM!</v>
      </c>
      <c r="AF2691" s="82">
        <f t="shared" si="96"/>
        <v>1.1644705965003391E-2</v>
      </c>
      <c r="AG2691" s="82">
        <f>_xll.qlIndexFixing($X$21,$AB2691,TRUE,_xll.ohTrigger(trigger))</f>
        <v>1.1644705965003391E-2</v>
      </c>
      <c r="AH2691" s="43" t="e">
        <f>_xll.qlIndexFixing($X$6,$AB2691,TRUE,trigger)</f>
        <v>#NUM!</v>
      </c>
      <c r="AI2691" s="45" t="e">
        <f t="shared" si="97"/>
        <v>#NUM!</v>
      </c>
    </row>
    <row r="2692" spans="27:35" x14ac:dyDescent="0.2">
      <c r="AA2692" s="114" t="s">
        <v>87</v>
      </c>
      <c r="AB2692" s="40">
        <f>_xll.qlInterestRateIndexFixingDate($X$21,AC2692)</f>
        <v>58274</v>
      </c>
      <c r="AC2692" s="40">
        <f>_xll.qlCalendarAdvance(calendar,$AC2691,AA2692,,,trigger)</f>
        <v>58278</v>
      </c>
      <c r="AD2692" s="40">
        <f>_xll.qlInterestRateIndexMaturity($X$21,AC2692,)</f>
        <v>58462</v>
      </c>
      <c r="AE2692" s="43" t="e">
        <f>_xll.qlTenorBasisValue(TenorBasis6M,AC2692,_xll.ohTrigger(trigger,$X$36))</f>
        <v>#NUM!</v>
      </c>
      <c r="AF2692" s="82">
        <f t="shared" ref="AF2692:AF2755" si="98">AG2692</f>
        <v>1.1639942298165009E-2</v>
      </c>
      <c r="AG2692" s="82">
        <f>_xll.qlIndexFixing($X$21,$AB2692,TRUE,_xll.ohTrigger(trigger))</f>
        <v>1.1639942298165009E-2</v>
      </c>
      <c r="AH2692" s="43" t="e">
        <f>_xll.qlIndexFixing($X$6,$AB2692,TRUE,trigger)</f>
        <v>#NUM!</v>
      </c>
      <c r="AI2692" s="45" t="e">
        <f t="shared" si="97"/>
        <v>#NUM!</v>
      </c>
    </row>
    <row r="2693" spans="27:35" x14ac:dyDescent="0.2">
      <c r="AA2693" s="114" t="s">
        <v>87</v>
      </c>
      <c r="AB2693" s="40">
        <f>_xll.qlInterestRateIndexFixingDate($X$21,AC2693)</f>
        <v>58281</v>
      </c>
      <c r="AC2693" s="40">
        <f>_xll.qlCalendarAdvance(calendar,$AC2692,AA2693,,,trigger)</f>
        <v>58285</v>
      </c>
      <c r="AD2693" s="40">
        <f>_xll.qlInterestRateIndexMaturity($X$21,AC2693,)</f>
        <v>58469</v>
      </c>
      <c r="AE2693" s="43" t="e">
        <f>_xll.qlTenorBasisValue(TenorBasis6M,AC2693,_xll.ohTrigger(trigger,$X$36))</f>
        <v>#NUM!</v>
      </c>
      <c r="AF2693" s="82">
        <f t="shared" si="98"/>
        <v>1.1635217419157831E-2</v>
      </c>
      <c r="AG2693" s="82">
        <f>_xll.qlIndexFixing($X$21,$AB2693,TRUE,_xll.ohTrigger(trigger))</f>
        <v>1.1635217419157831E-2</v>
      </c>
      <c r="AH2693" s="43" t="e">
        <f>_xll.qlIndexFixing($X$6,$AB2693,TRUE,trigger)</f>
        <v>#NUM!</v>
      </c>
      <c r="AI2693" s="45" t="e">
        <f t="shared" si="97"/>
        <v>#NUM!</v>
      </c>
    </row>
    <row r="2694" spans="27:35" x14ac:dyDescent="0.2">
      <c r="AA2694" s="114" t="s">
        <v>87</v>
      </c>
      <c r="AB2694" s="40">
        <f>_xll.qlInterestRateIndexFixingDate($X$21,AC2694)</f>
        <v>58288</v>
      </c>
      <c r="AC2694" s="40">
        <f>_xll.qlCalendarAdvance(calendar,$AC2693,AA2694,,,trigger)</f>
        <v>58292</v>
      </c>
      <c r="AD2694" s="40">
        <f>_xll.qlInterestRateIndexMaturity($X$21,AC2694,)</f>
        <v>58476</v>
      </c>
      <c r="AE2694" s="43" t="e">
        <f>_xll.qlTenorBasisValue(TenorBasis6M,AC2694,_xll.ohTrigger(trigger,$X$36))</f>
        <v>#NUM!</v>
      </c>
      <c r="AF2694" s="82">
        <f t="shared" si="98"/>
        <v>1.1630531327700351E-2</v>
      </c>
      <c r="AG2694" s="82">
        <f>_xll.qlIndexFixing($X$21,$AB2694,TRUE,_xll.ohTrigger(trigger))</f>
        <v>1.1630531327700351E-2</v>
      </c>
      <c r="AH2694" s="43" t="e">
        <f>_xll.qlIndexFixing($X$6,$AB2694,TRUE,trigger)</f>
        <v>#NUM!</v>
      </c>
      <c r="AI2694" s="45" t="e">
        <f t="shared" si="97"/>
        <v>#NUM!</v>
      </c>
    </row>
    <row r="2695" spans="27:35" x14ac:dyDescent="0.2">
      <c r="AA2695" s="114" t="s">
        <v>87</v>
      </c>
      <c r="AB2695" s="40">
        <f>_xll.qlInterestRateIndexFixingDate($X$21,AC2695)</f>
        <v>58295</v>
      </c>
      <c r="AC2695" s="40">
        <f>_xll.qlCalendarAdvance(calendar,$AC2694,AA2695,,,trigger)</f>
        <v>58299</v>
      </c>
      <c r="AD2695" s="40">
        <f>_xll.qlInterestRateIndexMaturity($X$21,AC2695,)</f>
        <v>58483</v>
      </c>
      <c r="AE2695" s="43" t="e">
        <f>_xll.qlTenorBasisValue(TenorBasis6M,AC2695,_xll.ohTrigger(trigger,$X$36))</f>
        <v>#NUM!</v>
      </c>
      <c r="AF2695" s="82">
        <f t="shared" si="98"/>
        <v>1.1625884023518E-2</v>
      </c>
      <c r="AG2695" s="82">
        <f>_xll.qlIndexFixing($X$21,$AB2695,TRUE,_xll.ohTrigger(trigger))</f>
        <v>1.1625884023518E-2</v>
      </c>
      <c r="AH2695" s="43" t="e">
        <f>_xll.qlIndexFixing($X$6,$AB2695,TRUE,trigger)</f>
        <v>#NUM!</v>
      </c>
      <c r="AI2695" s="45" t="e">
        <f t="shared" si="97"/>
        <v>#NUM!</v>
      </c>
    </row>
    <row r="2696" spans="27:35" x14ac:dyDescent="0.2">
      <c r="AA2696" s="114" t="s">
        <v>87</v>
      </c>
      <c r="AB2696" s="40">
        <f>_xll.qlInterestRateIndexFixingDate($X$21,AC2696)</f>
        <v>58302</v>
      </c>
      <c r="AC2696" s="40">
        <f>_xll.qlCalendarAdvance(calendar,$AC2695,AA2696,,,trigger)</f>
        <v>58306</v>
      </c>
      <c r="AD2696" s="40">
        <f>_xll.qlInterestRateIndexMaturity($X$21,AC2696,)</f>
        <v>58490</v>
      </c>
      <c r="AE2696" s="43" t="e">
        <f>_xll.qlTenorBasisValue(TenorBasis6M,AC2696,_xll.ohTrigger(trigger,$X$36))</f>
        <v>#NUM!</v>
      </c>
      <c r="AF2696" s="82">
        <f t="shared" si="98"/>
        <v>1.1621275506336216E-2</v>
      </c>
      <c r="AG2696" s="82">
        <f>_xll.qlIndexFixing($X$21,$AB2696,TRUE,_xll.ohTrigger(trigger))</f>
        <v>1.1621275506336216E-2</v>
      </c>
      <c r="AH2696" s="43" t="e">
        <f>_xll.qlIndexFixing($X$6,$AB2696,TRUE,trigger)</f>
        <v>#NUM!</v>
      </c>
      <c r="AI2696" s="45" t="e">
        <f t="shared" si="97"/>
        <v>#NUM!</v>
      </c>
    </row>
    <row r="2697" spans="27:35" x14ac:dyDescent="0.2">
      <c r="AA2697" s="114" t="s">
        <v>87</v>
      </c>
      <c r="AB2697" s="40">
        <f>_xll.qlInterestRateIndexFixingDate($X$21,AC2697)</f>
        <v>58309</v>
      </c>
      <c r="AC2697" s="40">
        <f>_xll.qlCalendarAdvance(calendar,$AC2696,AA2697,,,trigger)</f>
        <v>58313</v>
      </c>
      <c r="AD2697" s="40">
        <f>_xll.qlInterestRateIndexMaturity($X$21,AC2697,)</f>
        <v>58497</v>
      </c>
      <c r="AE2697" s="43" t="e">
        <f>_xll.qlTenorBasisValue(TenorBasis6M,AC2697,_xll.ohTrigger(trigger,$X$36))</f>
        <v>#NUM!</v>
      </c>
      <c r="AF2697" s="82">
        <f t="shared" si="98"/>
        <v>1.1616705775880438E-2</v>
      </c>
      <c r="AG2697" s="82">
        <f>_xll.qlIndexFixing($X$21,$AB2697,TRUE,_xll.ohTrigger(trigger))</f>
        <v>1.1616705775880438E-2</v>
      </c>
      <c r="AH2697" s="43" t="e">
        <f>_xll.qlIndexFixing($X$6,$AB2697,TRUE,trigger)</f>
        <v>#NUM!</v>
      </c>
      <c r="AI2697" s="45" t="e">
        <f t="shared" si="97"/>
        <v>#NUM!</v>
      </c>
    </row>
    <row r="2698" spans="27:35" x14ac:dyDescent="0.2">
      <c r="AA2698" s="114" t="s">
        <v>87</v>
      </c>
      <c r="AB2698" s="40">
        <f>_xll.qlInterestRateIndexFixingDate($X$21,AC2698)</f>
        <v>58316</v>
      </c>
      <c r="AC2698" s="40">
        <f>_xll.qlCalendarAdvance(calendar,$AC2697,AA2698,,,trigger)</f>
        <v>58320</v>
      </c>
      <c r="AD2698" s="40">
        <f>_xll.qlInterestRateIndexMaturity($X$21,AC2698,)</f>
        <v>58502</v>
      </c>
      <c r="AE2698" s="43" t="e">
        <f>_xll.qlTenorBasisValue(TenorBasis6M,AC2698,_xll.ohTrigger(trigger,$X$36))</f>
        <v>#NUM!</v>
      </c>
      <c r="AF2698" s="82">
        <f t="shared" si="98"/>
        <v>1.1612421743064053E-2</v>
      </c>
      <c r="AG2698" s="82">
        <f>_xll.qlIndexFixing($X$21,$AB2698,TRUE,_xll.ohTrigger(trigger))</f>
        <v>1.1612421743064053E-2</v>
      </c>
      <c r="AH2698" s="43" t="e">
        <f>_xll.qlIndexFixing($X$6,$AB2698,TRUE,trigger)</f>
        <v>#NUM!</v>
      </c>
      <c r="AI2698" s="45" t="e">
        <f t="shared" si="97"/>
        <v>#NUM!</v>
      </c>
    </row>
    <row r="2699" spans="27:35" x14ac:dyDescent="0.2">
      <c r="AA2699" s="114" t="s">
        <v>87</v>
      </c>
      <c r="AB2699" s="40">
        <f>_xll.qlInterestRateIndexFixingDate($X$21,AC2699)</f>
        <v>58323</v>
      </c>
      <c r="AC2699" s="40">
        <f>_xll.qlCalendarAdvance(calendar,$AC2698,AA2699,,,trigger)</f>
        <v>58327</v>
      </c>
      <c r="AD2699" s="40">
        <f>_xll.qlInterestRateIndexMaturity($X$21,AC2699,)</f>
        <v>58509</v>
      </c>
      <c r="AE2699" s="43" t="e">
        <f>_xll.qlTenorBasisValue(TenorBasis6M,AC2699,_xll.ohTrigger(trigger,$X$36))</f>
        <v>#NUM!</v>
      </c>
      <c r="AF2699" s="82">
        <f t="shared" si="98"/>
        <v>1.1607924333691223E-2</v>
      </c>
      <c r="AG2699" s="82">
        <f>_xll.qlIndexFixing($X$21,$AB2699,TRUE,_xll.ohTrigger(trigger))</f>
        <v>1.1607924333691223E-2</v>
      </c>
      <c r="AH2699" s="43" t="e">
        <f>_xll.qlIndexFixing($X$6,$AB2699,TRUE,trigger)</f>
        <v>#NUM!</v>
      </c>
      <c r="AI2699" s="45" t="e">
        <f t="shared" si="97"/>
        <v>#NUM!</v>
      </c>
    </row>
    <row r="2700" spans="27:35" x14ac:dyDescent="0.2">
      <c r="AA2700" s="114" t="s">
        <v>87</v>
      </c>
      <c r="AB2700" s="40">
        <f>_xll.qlInterestRateIndexFixingDate($X$21,AC2700)</f>
        <v>58330</v>
      </c>
      <c r="AC2700" s="40">
        <f>_xll.qlCalendarAdvance(calendar,$AC2699,AA2700,,,trigger)</f>
        <v>58334</v>
      </c>
      <c r="AD2700" s="40">
        <f>_xll.qlInterestRateIndexMaturity($X$21,AC2700,)</f>
        <v>58516</v>
      </c>
      <c r="AE2700" s="43" t="e">
        <f>_xll.qlTenorBasisValue(TenorBasis6M,AC2700,_xll.ohTrigger(trigger,$X$36))</f>
        <v>#NUM!</v>
      </c>
      <c r="AF2700" s="82">
        <f t="shared" si="98"/>
        <v>1.1603465707674262E-2</v>
      </c>
      <c r="AG2700" s="82">
        <f>_xll.qlIndexFixing($X$21,$AB2700,TRUE,_xll.ohTrigger(trigger))</f>
        <v>1.1603465707674262E-2</v>
      </c>
      <c r="AH2700" s="43" t="e">
        <f>_xll.qlIndexFixing($X$6,$AB2700,TRUE,trigger)</f>
        <v>#NUM!</v>
      </c>
      <c r="AI2700" s="45" t="e">
        <f t="shared" si="97"/>
        <v>#NUM!</v>
      </c>
    </row>
    <row r="2701" spans="27:35" x14ac:dyDescent="0.2">
      <c r="AA2701" s="114" t="s">
        <v>87</v>
      </c>
      <c r="AB2701" s="40">
        <f>_xll.qlInterestRateIndexFixingDate($X$21,AC2701)</f>
        <v>58337</v>
      </c>
      <c r="AC2701" s="40">
        <f>_xll.qlCalendarAdvance(calendar,$AC2700,AA2701,,,trigger)</f>
        <v>58341</v>
      </c>
      <c r="AD2701" s="40">
        <f>_xll.qlInterestRateIndexMaturity($X$21,AC2701,)</f>
        <v>58523</v>
      </c>
      <c r="AE2701" s="43" t="e">
        <f>_xll.qlTenorBasisValue(TenorBasis6M,AC2701,_xll.ohTrigger(trigger,$X$36))</f>
        <v>#NUM!</v>
      </c>
      <c r="AF2701" s="82">
        <f t="shared" si="98"/>
        <v>1.1599045864753157E-2</v>
      </c>
      <c r="AG2701" s="82">
        <f>_xll.qlIndexFixing($X$21,$AB2701,TRUE,_xll.ohTrigger(trigger))</f>
        <v>1.1599045864753157E-2</v>
      </c>
      <c r="AH2701" s="43" t="e">
        <f>_xll.qlIndexFixing($X$6,$AB2701,TRUE,trigger)</f>
        <v>#NUM!</v>
      </c>
      <c r="AI2701" s="45" t="e">
        <f t="shared" si="97"/>
        <v>#NUM!</v>
      </c>
    </row>
    <row r="2702" spans="27:35" x14ac:dyDescent="0.2">
      <c r="AA2702" s="114" t="s">
        <v>87</v>
      </c>
      <c r="AB2702" s="40">
        <f>_xll.qlInterestRateIndexFixingDate($X$21,AC2702)</f>
        <v>58344</v>
      </c>
      <c r="AC2702" s="40">
        <f>_xll.qlCalendarAdvance(calendar,$AC2701,AA2702,,,trigger)</f>
        <v>58348</v>
      </c>
      <c r="AD2702" s="40">
        <f>_xll.qlInterestRateIndexMaturity($X$21,AC2702,)</f>
        <v>58531</v>
      </c>
      <c r="AE2702" s="43" t="e">
        <f>_xll.qlTenorBasisValue(TenorBasis6M,AC2702,_xll.ohTrigger(trigger,$X$36))</f>
        <v>#NUM!</v>
      </c>
      <c r="AF2702" s="82">
        <f t="shared" si="98"/>
        <v>1.1594551735611278E-2</v>
      </c>
      <c r="AG2702" s="82">
        <f>_xll.qlIndexFixing($X$21,$AB2702,TRUE,_xll.ohTrigger(trigger))</f>
        <v>1.1594551735611278E-2</v>
      </c>
      <c r="AH2702" s="43" t="e">
        <f>_xll.qlIndexFixing($X$6,$AB2702,TRUE,trigger)</f>
        <v>#NUM!</v>
      </c>
      <c r="AI2702" s="45" t="e">
        <f t="shared" si="97"/>
        <v>#NUM!</v>
      </c>
    </row>
    <row r="2703" spans="27:35" x14ac:dyDescent="0.2">
      <c r="AA2703" s="114" t="s">
        <v>87</v>
      </c>
      <c r="AB2703" s="40">
        <f>_xll.qlInterestRateIndexFixingDate($X$21,AC2703)</f>
        <v>58351</v>
      </c>
      <c r="AC2703" s="40">
        <f>_xll.qlCalendarAdvance(calendar,$AC2702,AA2703,,,trigger)</f>
        <v>58355</v>
      </c>
      <c r="AD2703" s="40">
        <f>_xll.qlInterestRateIndexMaturity($X$21,AC2703,)</f>
        <v>58538</v>
      </c>
      <c r="AE2703" s="43" t="e">
        <f>_xll.qlTenorBasisValue(TenorBasis6M,AC2703,_xll.ohTrigger(trigger,$X$36))</f>
        <v>#NUM!</v>
      </c>
      <c r="AF2703" s="82">
        <f t="shared" si="98"/>
        <v>1.1590212088927743E-2</v>
      </c>
      <c r="AG2703" s="82">
        <f>_xll.qlIndexFixing($X$21,$AB2703,TRUE,_xll.ohTrigger(trigger))</f>
        <v>1.1590212088927743E-2</v>
      </c>
      <c r="AH2703" s="43" t="e">
        <f>_xll.qlIndexFixing($X$6,$AB2703,TRUE,trigger)</f>
        <v>#NUM!</v>
      </c>
      <c r="AI2703" s="45" t="e">
        <f t="shared" si="97"/>
        <v>#NUM!</v>
      </c>
    </row>
    <row r="2704" spans="27:35" x14ac:dyDescent="0.2">
      <c r="AA2704" s="114" t="s">
        <v>87</v>
      </c>
      <c r="AB2704" s="40">
        <f>_xll.qlInterestRateIndexFixingDate($X$21,AC2704)</f>
        <v>58358</v>
      </c>
      <c r="AC2704" s="40">
        <f>_xll.qlCalendarAdvance(calendar,$AC2703,AA2704,,,trigger)</f>
        <v>58362</v>
      </c>
      <c r="AD2704" s="40">
        <f>_xll.qlInterestRateIndexMaturity($X$21,AC2704,)</f>
        <v>58545</v>
      </c>
      <c r="AE2704" s="43" t="e">
        <f>_xll.qlTenorBasisValue(TenorBasis6M,AC2704,_xll.ohTrigger(trigger,$X$36))</f>
        <v>#NUM!</v>
      </c>
      <c r="AF2704" s="82">
        <f t="shared" si="98"/>
        <v>1.1585911225850481E-2</v>
      </c>
      <c r="AG2704" s="82">
        <f>_xll.qlIndexFixing($X$21,$AB2704,TRUE,_xll.ohTrigger(trigger))</f>
        <v>1.1585911225850481E-2</v>
      </c>
      <c r="AH2704" s="43" t="e">
        <f>_xll.qlIndexFixing($X$6,$AB2704,TRUE,trigger)</f>
        <v>#NUM!</v>
      </c>
      <c r="AI2704" s="45" t="e">
        <f t="shared" si="97"/>
        <v>#NUM!</v>
      </c>
    </row>
    <row r="2705" spans="27:35" x14ac:dyDescent="0.2">
      <c r="AA2705" s="114" t="s">
        <v>87</v>
      </c>
      <c r="AB2705" s="40">
        <f>_xll.qlInterestRateIndexFixingDate($X$21,AC2705)</f>
        <v>58365</v>
      </c>
      <c r="AC2705" s="40">
        <f>_xll.qlCalendarAdvance(calendar,$AC2704,AA2705,,,trigger)</f>
        <v>58369</v>
      </c>
      <c r="AD2705" s="40">
        <f>_xll.qlInterestRateIndexMaturity($X$21,AC2705,)</f>
        <v>58552</v>
      </c>
      <c r="AE2705" s="43" t="e">
        <f>_xll.qlTenorBasisValue(TenorBasis6M,AC2705,_xll.ohTrigger(trigger,$X$36))</f>
        <v>#NUM!</v>
      </c>
      <c r="AF2705" s="82">
        <f t="shared" si="98"/>
        <v>1.1581649146127014E-2</v>
      </c>
      <c r="AG2705" s="82">
        <f>_xll.qlIndexFixing($X$21,$AB2705,TRUE,_xll.ohTrigger(trigger))</f>
        <v>1.1581649146127014E-2</v>
      </c>
      <c r="AH2705" s="43" t="e">
        <f>_xll.qlIndexFixing($X$6,$AB2705,TRUE,trigger)</f>
        <v>#NUM!</v>
      </c>
      <c r="AI2705" s="45" t="e">
        <f t="shared" si="97"/>
        <v>#NUM!</v>
      </c>
    </row>
    <row r="2706" spans="27:35" x14ac:dyDescent="0.2">
      <c r="AA2706" s="114" t="s">
        <v>87</v>
      </c>
      <c r="AB2706" s="40">
        <f>_xll.qlInterestRateIndexFixingDate($X$21,AC2706)</f>
        <v>58372</v>
      </c>
      <c r="AC2706" s="40">
        <f>_xll.qlCalendarAdvance(calendar,$AC2705,AA2706,,,trigger)</f>
        <v>58376</v>
      </c>
      <c r="AD2706" s="40">
        <f>_xll.qlInterestRateIndexMaturity($X$21,AC2706,)</f>
        <v>58559</v>
      </c>
      <c r="AE2706" s="43" t="e">
        <f>_xll.qlTenorBasisValue(TenorBasis6M,AC2706,_xll.ohTrigger(trigger,$X$36))</f>
        <v>#NUM!</v>
      </c>
      <c r="AF2706" s="82">
        <f t="shared" si="98"/>
        <v>1.1577425849504868E-2</v>
      </c>
      <c r="AG2706" s="82">
        <f>_xll.qlIndexFixing($X$21,$AB2706,TRUE,_xll.ohTrigger(trigger))</f>
        <v>1.1577425849504868E-2</v>
      </c>
      <c r="AH2706" s="43" t="e">
        <f>_xll.qlIndexFixing($X$6,$AB2706,TRUE,trigger)</f>
        <v>#NUM!</v>
      </c>
      <c r="AI2706" s="45" t="e">
        <f t="shared" si="97"/>
        <v>#NUM!</v>
      </c>
    </row>
    <row r="2707" spans="27:35" x14ac:dyDescent="0.2">
      <c r="AA2707" s="114" t="s">
        <v>87</v>
      </c>
      <c r="AB2707" s="40">
        <f>_xll.qlInterestRateIndexFixingDate($X$21,AC2707)</f>
        <v>58379</v>
      </c>
      <c r="AC2707" s="40">
        <f>_xll.qlCalendarAdvance(calendar,$AC2706,AA2707,,,trigger)</f>
        <v>58383</v>
      </c>
      <c r="AD2707" s="40">
        <f>_xll.qlInterestRateIndexMaturity($X$21,AC2707,)</f>
        <v>58565</v>
      </c>
      <c r="AE2707" s="43" t="e">
        <f>_xll.qlTenorBasisValue(TenorBasis6M,AC2707,_xll.ohTrigger(trigger,$X$36))</f>
        <v>#NUM!</v>
      </c>
      <c r="AF2707" s="82">
        <f t="shared" si="98"/>
        <v>1.1573341237924788E-2</v>
      </c>
      <c r="AG2707" s="82">
        <f>_xll.qlIndexFixing($X$21,$AB2707,TRUE,_xll.ohTrigger(trigger))</f>
        <v>1.1573341237924788E-2</v>
      </c>
      <c r="AH2707" s="43" t="e">
        <f>_xll.qlIndexFixing($X$6,$AB2707,TRUE,trigger)</f>
        <v>#NUM!</v>
      </c>
      <c r="AI2707" s="45" t="e">
        <f t="shared" si="97"/>
        <v>#NUM!</v>
      </c>
    </row>
    <row r="2708" spans="27:35" x14ac:dyDescent="0.2">
      <c r="AA2708" s="114" t="s">
        <v>87</v>
      </c>
      <c r="AB2708" s="40">
        <f>_xll.qlInterestRateIndexFixingDate($X$21,AC2708)</f>
        <v>58386</v>
      </c>
      <c r="AC2708" s="40">
        <f>_xll.qlCalendarAdvance(calendar,$AC2707,AA2708,,,trigger)</f>
        <v>58390</v>
      </c>
      <c r="AD2708" s="40">
        <f>_xll.qlInterestRateIndexMaturity($X$21,AC2708,)</f>
        <v>58572</v>
      </c>
      <c r="AE2708" s="43" t="e">
        <f>_xll.qlTenorBasisValue(TenorBasis6M,AC2708,_xll.ohTrigger(trigger,$X$36))</f>
        <v>#NUM!</v>
      </c>
      <c r="AF2708" s="82">
        <f t="shared" si="98"/>
        <v>1.1569192869564756E-2</v>
      </c>
      <c r="AG2708" s="82">
        <f>_xll.qlIndexFixing($X$21,$AB2708,TRUE,_xll.ohTrigger(trigger))</f>
        <v>1.1569192869564756E-2</v>
      </c>
      <c r="AH2708" s="43" t="e">
        <f>_xll.qlIndexFixing($X$6,$AB2708,TRUE,trigger)</f>
        <v>#NUM!</v>
      </c>
      <c r="AI2708" s="45" t="e">
        <f t="shared" si="97"/>
        <v>#NUM!</v>
      </c>
    </row>
    <row r="2709" spans="27:35" x14ac:dyDescent="0.2">
      <c r="AA2709" s="114" t="s">
        <v>87</v>
      </c>
      <c r="AB2709" s="40">
        <f>_xll.qlInterestRateIndexFixingDate($X$21,AC2709)</f>
        <v>58393</v>
      </c>
      <c r="AC2709" s="40">
        <f>_xll.qlCalendarAdvance(calendar,$AC2708,AA2709,,,trigger)</f>
        <v>58397</v>
      </c>
      <c r="AD2709" s="40">
        <f>_xll.qlInterestRateIndexMaturity($X$21,AC2709,)</f>
        <v>58579</v>
      </c>
      <c r="AE2709" s="43" t="e">
        <f>_xll.qlTenorBasisValue(TenorBasis6M,AC2709,_xll.ohTrigger(trigger,$X$36))</f>
        <v>#NUM!</v>
      </c>
      <c r="AF2709" s="82">
        <f t="shared" si="98"/>
        <v>1.1565083282297346E-2</v>
      </c>
      <c r="AG2709" s="82">
        <f>_xll.qlIndexFixing($X$21,$AB2709,TRUE,_xll.ohTrigger(trigger))</f>
        <v>1.1565083282297346E-2</v>
      </c>
      <c r="AH2709" s="43" t="e">
        <f>_xll.qlIndexFixing($X$6,$AB2709,TRUE,trigger)</f>
        <v>#NUM!</v>
      </c>
      <c r="AI2709" s="45" t="e">
        <f t="shared" si="97"/>
        <v>#NUM!</v>
      </c>
    </row>
    <row r="2710" spans="27:35" x14ac:dyDescent="0.2">
      <c r="AA2710" s="114" t="s">
        <v>87</v>
      </c>
      <c r="AB2710" s="40">
        <f>_xll.qlInterestRateIndexFixingDate($X$21,AC2710)</f>
        <v>58400</v>
      </c>
      <c r="AC2710" s="40">
        <f>_xll.qlCalendarAdvance(calendar,$AC2709,AA2710,,,trigger)</f>
        <v>58404</v>
      </c>
      <c r="AD2710" s="40">
        <f>_xll.qlInterestRateIndexMaturity($X$21,AC2710,)</f>
        <v>58586</v>
      </c>
      <c r="AE2710" s="43" t="e">
        <f>_xll.qlTenorBasisValue(TenorBasis6M,AC2710,_xll.ohTrigger(trigger,$X$36))</f>
        <v>#NUM!</v>
      </c>
      <c r="AF2710" s="82">
        <f t="shared" si="98"/>
        <v>1.1561012475881432E-2</v>
      </c>
      <c r="AG2710" s="82">
        <f>_xll.qlIndexFixing($X$21,$AB2710,TRUE,_xll.ohTrigger(trigger))</f>
        <v>1.1561012475881432E-2</v>
      </c>
      <c r="AH2710" s="43" t="e">
        <f>_xll.qlIndexFixing($X$6,$AB2710,TRUE,trigger)</f>
        <v>#NUM!</v>
      </c>
      <c r="AI2710" s="45" t="e">
        <f t="shared" si="97"/>
        <v>#NUM!</v>
      </c>
    </row>
    <row r="2711" spans="27:35" x14ac:dyDescent="0.2">
      <c r="AA2711" s="114" t="s">
        <v>87</v>
      </c>
      <c r="AB2711" s="40">
        <f>_xll.qlInterestRateIndexFixingDate($X$21,AC2711)</f>
        <v>58407</v>
      </c>
      <c r="AC2711" s="40">
        <f>_xll.qlCalendarAdvance(calendar,$AC2710,AA2711,,,trigger)</f>
        <v>58411</v>
      </c>
      <c r="AD2711" s="40">
        <f>_xll.qlInterestRateIndexMaturity($X$21,AC2711,)</f>
        <v>58594</v>
      </c>
      <c r="AE2711" s="43" t="e">
        <f>_xll.qlTenorBasisValue(TenorBasis6M,AC2711,_xll.ohTrigger(trigger,$X$36))</f>
        <v>#NUM!</v>
      </c>
      <c r="AF2711" s="82">
        <f t="shared" si="98"/>
        <v>1.1556891104327156E-2</v>
      </c>
      <c r="AG2711" s="82">
        <f>_xll.qlIndexFixing($X$21,$AB2711,TRUE,_xll.ohTrigger(trigger))</f>
        <v>1.1556891104327156E-2</v>
      </c>
      <c r="AH2711" s="43" t="e">
        <f>_xll.qlIndexFixing($X$6,$AB2711,TRUE,trigger)</f>
        <v>#NUM!</v>
      </c>
      <c r="AI2711" s="45" t="e">
        <f t="shared" si="97"/>
        <v>#NUM!</v>
      </c>
    </row>
    <row r="2712" spans="27:35" x14ac:dyDescent="0.2">
      <c r="AA2712" s="114" t="s">
        <v>87</v>
      </c>
      <c r="AB2712" s="40">
        <f>_xll.qlInterestRateIndexFixingDate($X$21,AC2712)</f>
        <v>58414</v>
      </c>
      <c r="AC2712" s="40">
        <f>_xll.qlCalendarAdvance(calendar,$AC2711,AA2712,,,trigger)</f>
        <v>58418</v>
      </c>
      <c r="AD2712" s="40">
        <f>_xll.qlInterestRateIndexMaturity($X$21,AC2712,)</f>
        <v>58601</v>
      </c>
      <c r="AE2712" s="43" t="e">
        <f>_xll.qlTenorBasisValue(TenorBasis6M,AC2712,_xll.ohTrigger(trigger,$X$36))</f>
        <v>#NUM!</v>
      </c>
      <c r="AF2712" s="82">
        <f t="shared" si="98"/>
        <v>1.1552900501186543E-2</v>
      </c>
      <c r="AG2712" s="82">
        <f>_xll.qlIndexFixing($X$21,$AB2712,TRUE,_xll.ohTrigger(trigger))</f>
        <v>1.1552900501186543E-2</v>
      </c>
      <c r="AH2712" s="43" t="e">
        <f>_xll.qlIndexFixing($X$6,$AB2712,TRUE,trigger)</f>
        <v>#NUM!</v>
      </c>
      <c r="AI2712" s="45" t="e">
        <f t="shared" si="97"/>
        <v>#NUM!</v>
      </c>
    </row>
    <row r="2713" spans="27:35" x14ac:dyDescent="0.2">
      <c r="AA2713" s="114" t="s">
        <v>87</v>
      </c>
      <c r="AB2713" s="40">
        <f>_xll.qlInterestRateIndexFixingDate($X$21,AC2713)</f>
        <v>58421</v>
      </c>
      <c r="AC2713" s="40">
        <f>_xll.qlCalendarAdvance(calendar,$AC2712,AA2713,,,trigger)</f>
        <v>58425</v>
      </c>
      <c r="AD2713" s="40">
        <f>_xll.qlInterestRateIndexMaturity($X$21,AC2713,)</f>
        <v>58608</v>
      </c>
      <c r="AE2713" s="43" t="e">
        <f>_xll.qlTenorBasisValue(TenorBasis6M,AC2713,_xll.ohTrigger(trigger,$X$36))</f>
        <v>#NUM!</v>
      </c>
      <c r="AF2713" s="82">
        <f t="shared" si="98"/>
        <v>1.1548948679458984E-2</v>
      </c>
      <c r="AG2713" s="82">
        <f>_xll.qlIndexFixing($X$21,$AB2713,TRUE,_xll.ohTrigger(trigger))</f>
        <v>1.1548948679458984E-2</v>
      </c>
      <c r="AH2713" s="43" t="e">
        <f>_xll.qlIndexFixing($X$6,$AB2713,TRUE,trigger)</f>
        <v>#NUM!</v>
      </c>
      <c r="AI2713" s="45" t="e">
        <f t="shared" si="97"/>
        <v>#NUM!</v>
      </c>
    </row>
    <row r="2714" spans="27:35" x14ac:dyDescent="0.2">
      <c r="AA2714" s="114" t="s">
        <v>87</v>
      </c>
      <c r="AB2714" s="40">
        <f>_xll.qlInterestRateIndexFixingDate($X$21,AC2714)</f>
        <v>58428</v>
      </c>
      <c r="AC2714" s="40">
        <f>_xll.qlCalendarAdvance(calendar,$AC2713,AA2714,,,trigger)</f>
        <v>58432</v>
      </c>
      <c r="AD2714" s="40">
        <f>_xll.qlInterestRateIndexMaturity($X$21,AC2714,)</f>
        <v>58615</v>
      </c>
      <c r="AE2714" s="43" t="e">
        <f>_xll.qlTenorBasisValue(TenorBasis6M,AC2714,_xll.ohTrigger(trigger,$X$36))</f>
        <v>#NUM!</v>
      </c>
      <c r="AF2714" s="82">
        <f t="shared" si="98"/>
        <v>1.1545035638911658E-2</v>
      </c>
      <c r="AG2714" s="82">
        <f>_xll.qlIndexFixing($X$21,$AB2714,TRUE,_xll.ohTrigger(trigger))</f>
        <v>1.1545035638911658E-2</v>
      </c>
      <c r="AH2714" s="43" t="e">
        <f>_xll.qlIndexFixing($X$6,$AB2714,TRUE,trigger)</f>
        <v>#NUM!</v>
      </c>
      <c r="AI2714" s="45" t="e">
        <f t="shared" si="97"/>
        <v>#NUM!</v>
      </c>
    </row>
    <row r="2715" spans="27:35" x14ac:dyDescent="0.2">
      <c r="AA2715" s="114" t="s">
        <v>87</v>
      </c>
      <c r="AB2715" s="40">
        <f>_xll.qlInterestRateIndexFixingDate($X$21,AC2715)</f>
        <v>58433</v>
      </c>
      <c r="AC2715" s="40">
        <f>_xll.qlCalendarAdvance(calendar,$AC2714,AA2715,,,trigger)</f>
        <v>58439</v>
      </c>
      <c r="AD2715" s="40">
        <f>_xll.qlInterestRateIndexMaturity($X$21,AC2715,)</f>
        <v>58622</v>
      </c>
      <c r="AE2715" s="43" t="e">
        <f>_xll.qlTenorBasisValue(TenorBasis6M,AC2715,_xll.ohTrigger(trigger,$X$36))</f>
        <v>#NUM!</v>
      </c>
      <c r="AF2715" s="82">
        <f t="shared" si="98"/>
        <v>1.1541161379313932E-2</v>
      </c>
      <c r="AG2715" s="82">
        <f>_xll.qlIndexFixing($X$21,$AB2715,TRUE,_xll.ohTrigger(trigger))</f>
        <v>1.1541161379313932E-2</v>
      </c>
      <c r="AH2715" s="43" t="e">
        <f>_xll.qlIndexFixing($X$6,$AB2715,TRUE,trigger)</f>
        <v>#NUM!</v>
      </c>
      <c r="AI2715" s="45" t="e">
        <f t="shared" si="97"/>
        <v>#NUM!</v>
      </c>
    </row>
    <row r="2716" spans="27:35" x14ac:dyDescent="0.2">
      <c r="AA2716" s="114" t="s">
        <v>87</v>
      </c>
      <c r="AB2716" s="40">
        <f>_xll.qlInterestRateIndexFixingDate($X$21,AC2716)</f>
        <v>58442</v>
      </c>
      <c r="AC2716" s="40">
        <f>_xll.qlCalendarAdvance(calendar,$AC2715,AA2716,,,trigger)</f>
        <v>58446</v>
      </c>
      <c r="AD2716" s="40">
        <f>_xll.qlInterestRateIndexMaturity($X$21,AC2716,)</f>
        <v>58628</v>
      </c>
      <c r="AE2716" s="43" t="e">
        <f>_xll.qlTenorBasisValue(TenorBasis6M,AC2716,_xll.ohTrigger(trigger,$X$36))</f>
        <v>#NUM!</v>
      </c>
      <c r="AF2716" s="82">
        <f t="shared" si="98"/>
        <v>1.1537402022098589E-2</v>
      </c>
      <c r="AG2716" s="82">
        <f>_xll.qlIndexFixing($X$21,$AB2716,TRUE,_xll.ohTrigger(trigger))</f>
        <v>1.1537402022098589E-2</v>
      </c>
      <c r="AH2716" s="43" t="e">
        <f>_xll.qlIndexFixing($X$6,$AB2716,TRUE,trigger)</f>
        <v>#NUM!</v>
      </c>
      <c r="AI2716" s="45" t="e">
        <f t="shared" si="97"/>
        <v>#NUM!</v>
      </c>
    </row>
    <row r="2717" spans="27:35" x14ac:dyDescent="0.2">
      <c r="AA2717" s="114" t="s">
        <v>87</v>
      </c>
      <c r="AB2717" s="40">
        <f>_xll.qlInterestRateIndexFixingDate($X$21,AC2717)</f>
        <v>58449</v>
      </c>
      <c r="AC2717" s="40">
        <f>_xll.qlCalendarAdvance(calendar,$AC2716,AA2717,,,trigger)</f>
        <v>58453</v>
      </c>
      <c r="AD2717" s="40">
        <f>_xll.qlInterestRateIndexMaturity($X$21,AC2717,)</f>
        <v>58635</v>
      </c>
      <c r="AE2717" s="43" t="e">
        <f>_xll.qlTenorBasisValue(TenorBasis6M,AC2717,_xll.ohTrigger(trigger,$X$36))</f>
        <v>#NUM!</v>
      </c>
      <c r="AF2717" s="82">
        <f t="shared" si="98"/>
        <v>1.1533602675106407E-2</v>
      </c>
      <c r="AG2717" s="82">
        <f>_xll.qlIndexFixing($X$21,$AB2717,TRUE,_xll.ohTrigger(trigger))</f>
        <v>1.1533602675106407E-2</v>
      </c>
      <c r="AH2717" s="43" t="e">
        <f>_xll.qlIndexFixing($X$6,$AB2717,TRUE,trigger)</f>
        <v>#NUM!</v>
      </c>
      <c r="AI2717" s="45" t="e">
        <f t="shared" si="97"/>
        <v>#NUM!</v>
      </c>
    </row>
    <row r="2718" spans="27:35" x14ac:dyDescent="0.2">
      <c r="AA2718" s="114" t="s">
        <v>87</v>
      </c>
      <c r="AB2718" s="40">
        <f>_xll.qlInterestRateIndexFixingDate($X$21,AC2718)</f>
        <v>58456</v>
      </c>
      <c r="AC2718" s="40">
        <f>_xll.qlCalendarAdvance(calendar,$AC2717,AA2718,,,trigger)</f>
        <v>58460</v>
      </c>
      <c r="AD2718" s="40">
        <f>_xll.qlInterestRateIndexMaturity($X$21,AC2718,)</f>
        <v>58642</v>
      </c>
      <c r="AE2718" s="43" t="e">
        <f>_xll.qlTenorBasisValue(TenorBasis6M,AC2718,_xll.ohTrigger(trigger,$X$36))</f>
        <v>#NUM!</v>
      </c>
      <c r="AF2718" s="82">
        <f t="shared" si="98"/>
        <v>1.1529842107124998E-2</v>
      </c>
      <c r="AG2718" s="82">
        <f>_xll.qlIndexFixing($X$21,$AB2718,TRUE,_xll.ohTrigger(trigger))</f>
        <v>1.1529842107124998E-2</v>
      </c>
      <c r="AH2718" s="43" t="e">
        <f>_xll.qlIndexFixing($X$6,$AB2718,TRUE,trigger)</f>
        <v>#NUM!</v>
      </c>
      <c r="AI2718" s="45" t="e">
        <f t="shared" si="97"/>
        <v>#NUM!</v>
      </c>
    </row>
    <row r="2719" spans="27:35" x14ac:dyDescent="0.2">
      <c r="AA2719" s="114" t="s">
        <v>87</v>
      </c>
      <c r="AB2719" s="40">
        <f>_xll.qlInterestRateIndexFixingDate($X$21,AC2719)</f>
        <v>58463</v>
      </c>
      <c r="AC2719" s="40">
        <f>_xll.qlCalendarAdvance(calendar,$AC2718,AA2719,,,trigger)</f>
        <v>58467</v>
      </c>
      <c r="AD2719" s="40">
        <f>_xll.qlInterestRateIndexMaturity($X$21,AC2719,)</f>
        <v>58649</v>
      </c>
      <c r="AE2719" s="43" t="e">
        <f>_xll.qlTenorBasisValue(TenorBasis6M,AC2719,_xll.ohTrigger(trigger,$X$36))</f>
        <v>#NUM!</v>
      </c>
      <c r="AF2719" s="82">
        <f t="shared" si="98"/>
        <v>1.1526120317935195E-2</v>
      </c>
      <c r="AG2719" s="82">
        <f>_xll.qlIndexFixing($X$21,$AB2719,TRUE,_xll.ohTrigger(trigger))</f>
        <v>1.1526120317935195E-2</v>
      </c>
      <c r="AH2719" s="43" t="e">
        <f>_xll.qlIndexFixing($X$6,$AB2719,TRUE,trigger)</f>
        <v>#NUM!</v>
      </c>
      <c r="AI2719" s="45" t="e">
        <f t="shared" si="97"/>
        <v>#NUM!</v>
      </c>
    </row>
    <row r="2720" spans="27:35" x14ac:dyDescent="0.2">
      <c r="AA2720" s="114" t="s">
        <v>87</v>
      </c>
      <c r="AB2720" s="40">
        <f>_xll.qlInterestRateIndexFixingDate($X$21,AC2720)</f>
        <v>58470</v>
      </c>
      <c r="AC2720" s="40">
        <f>_xll.qlCalendarAdvance(calendar,$AC2719,AA2720,,,trigger)</f>
        <v>58474</v>
      </c>
      <c r="AD2720" s="40">
        <f>_xll.qlInterestRateIndexMaturity($X$21,AC2720,)</f>
        <v>58656</v>
      </c>
      <c r="AE2720" s="43" t="e">
        <f>_xll.qlTenorBasisValue(TenorBasis6M,AC2720,_xll.ohTrigger(trigger,$X$36))</f>
        <v>#NUM!</v>
      </c>
      <c r="AF2720" s="82">
        <f t="shared" si="98"/>
        <v>1.152243730731871E-2</v>
      </c>
      <c r="AG2720" s="82">
        <f>_xll.qlIndexFixing($X$21,$AB2720,TRUE,_xll.ohTrigger(trigger))</f>
        <v>1.152243730731871E-2</v>
      </c>
      <c r="AH2720" s="43" t="e">
        <f>_xll.qlIndexFixing($X$6,$AB2720,TRUE,trigger)</f>
        <v>#NUM!</v>
      </c>
      <c r="AI2720" s="45" t="e">
        <f t="shared" si="97"/>
        <v>#NUM!</v>
      </c>
    </row>
    <row r="2721" spans="27:35" x14ac:dyDescent="0.2">
      <c r="AA2721" s="114" t="s">
        <v>87</v>
      </c>
      <c r="AB2721" s="40">
        <f>_xll.qlInterestRateIndexFixingDate($X$21,AC2721)</f>
        <v>58477</v>
      </c>
      <c r="AC2721" s="40">
        <f>_xll.qlCalendarAdvance(calendar,$AC2720,AA2721,,,trigger)</f>
        <v>58481</v>
      </c>
      <c r="AD2721" s="40">
        <f>_xll.qlInterestRateIndexMaturity($X$21,AC2721,)</f>
        <v>58663</v>
      </c>
      <c r="AE2721" s="43" t="e">
        <f>_xll.qlTenorBasisValue(TenorBasis6M,AC2721,_xll.ohTrigger(trigger,$X$36))</f>
        <v>#NUM!</v>
      </c>
      <c r="AF2721" s="82">
        <f t="shared" si="98"/>
        <v>1.151879307506121E-2</v>
      </c>
      <c r="AG2721" s="82">
        <f>_xll.qlIndexFixing($X$21,$AB2721,TRUE,_xll.ohTrigger(trigger))</f>
        <v>1.151879307506121E-2</v>
      </c>
      <c r="AH2721" s="43" t="e">
        <f>_xll.qlIndexFixing($X$6,$AB2721,TRUE,trigger)</f>
        <v>#NUM!</v>
      </c>
      <c r="AI2721" s="45" t="e">
        <f t="shared" si="97"/>
        <v>#NUM!</v>
      </c>
    </row>
    <row r="2722" spans="27:35" x14ac:dyDescent="0.2">
      <c r="AA2722" s="114" t="s">
        <v>87</v>
      </c>
      <c r="AB2722" s="40">
        <f>_xll.qlInterestRateIndexFixingDate($X$21,AC2722)</f>
        <v>58484</v>
      </c>
      <c r="AC2722" s="40">
        <f>_xll.qlCalendarAdvance(calendar,$AC2721,AA2722,,,trigger)</f>
        <v>58488</v>
      </c>
      <c r="AD2722" s="40">
        <f>_xll.qlInterestRateIndexMaturity($X$21,AC2722,)</f>
        <v>58670</v>
      </c>
      <c r="AE2722" s="43" t="e">
        <f>_xll.qlTenorBasisValue(TenorBasis6M,AC2722,_xll.ohTrigger(trigger,$X$36))</f>
        <v>#NUM!</v>
      </c>
      <c r="AF2722" s="82">
        <f t="shared" si="98"/>
        <v>1.1515187620947486E-2</v>
      </c>
      <c r="AG2722" s="82">
        <f>_xll.qlIndexFixing($X$21,$AB2722,TRUE,_xll.ohTrigger(trigger))</f>
        <v>1.1515187620947486E-2</v>
      </c>
      <c r="AH2722" s="43" t="e">
        <f>_xll.qlIndexFixing($X$6,$AB2722,TRUE,trigger)</f>
        <v>#NUM!</v>
      </c>
      <c r="AI2722" s="45" t="e">
        <f t="shared" si="97"/>
        <v>#NUM!</v>
      </c>
    </row>
    <row r="2723" spans="27:35" x14ac:dyDescent="0.2">
      <c r="AA2723" s="114" t="s">
        <v>87</v>
      </c>
      <c r="AB2723" s="40">
        <f>_xll.qlInterestRateIndexFixingDate($X$21,AC2723)</f>
        <v>58491</v>
      </c>
      <c r="AC2723" s="40">
        <f>_xll.qlCalendarAdvance(calendar,$AC2722,AA2723,,,trigger)</f>
        <v>58495</v>
      </c>
      <c r="AD2723" s="40">
        <f>_xll.qlInterestRateIndexMaturity($X$21,AC2723,)</f>
        <v>58677</v>
      </c>
      <c r="AE2723" s="43" t="e">
        <f>_xll.qlTenorBasisValue(TenorBasis6M,AC2723,_xll.ohTrigger(trigger,$X$36))</f>
        <v>#NUM!</v>
      </c>
      <c r="AF2723" s="82">
        <f t="shared" si="98"/>
        <v>1.1511620944769346E-2</v>
      </c>
      <c r="AG2723" s="82">
        <f>_xll.qlIndexFixing($X$21,$AB2723,TRUE,_xll.ohTrigger(trigger))</f>
        <v>1.1511620944769346E-2</v>
      </c>
      <c r="AH2723" s="43" t="e">
        <f>_xll.qlIndexFixing($X$6,$AB2723,TRUE,trigger)</f>
        <v>#NUM!</v>
      </c>
      <c r="AI2723" s="45" t="e">
        <f t="shared" si="97"/>
        <v>#NUM!</v>
      </c>
    </row>
    <row r="2724" spans="27:35" x14ac:dyDescent="0.2">
      <c r="AA2724" s="114" t="s">
        <v>87</v>
      </c>
      <c r="AB2724" s="40">
        <f>_xll.qlInterestRateIndexFixingDate($X$21,AC2724)</f>
        <v>58498</v>
      </c>
      <c r="AC2724" s="40">
        <f>_xll.qlCalendarAdvance(calendar,$AC2723,AA2724,,,trigger)</f>
        <v>58502</v>
      </c>
      <c r="AD2724" s="40">
        <f>_xll.qlInterestRateIndexMaturity($X$21,AC2724,)</f>
        <v>58686</v>
      </c>
      <c r="AE2724" s="43" t="e">
        <f>_xll.qlTenorBasisValue(TenorBasis6M,AC2724,_xll.ohTrigger(trigger,$X$36))</f>
        <v>#NUM!</v>
      </c>
      <c r="AF2724" s="82">
        <f t="shared" si="98"/>
        <v>1.1507983503908142E-2</v>
      </c>
      <c r="AG2724" s="82">
        <f>_xll.qlIndexFixing($X$21,$AB2724,TRUE,_xll.ohTrigger(trigger))</f>
        <v>1.1507983503908142E-2</v>
      </c>
      <c r="AH2724" s="43" t="e">
        <f>_xll.qlIndexFixing($X$6,$AB2724,TRUE,trigger)</f>
        <v>#NUM!</v>
      </c>
      <c r="AI2724" s="45" t="e">
        <f t="shared" si="97"/>
        <v>#NUM!</v>
      </c>
    </row>
    <row r="2725" spans="27:35" x14ac:dyDescent="0.2">
      <c r="AA2725" s="114" t="s">
        <v>87</v>
      </c>
      <c r="AB2725" s="40">
        <f>_xll.qlInterestRateIndexFixingDate($X$21,AC2725)</f>
        <v>58505</v>
      </c>
      <c r="AC2725" s="40">
        <f>_xll.qlCalendarAdvance(calendar,$AC2724,AA2725,,,trigger)</f>
        <v>58509</v>
      </c>
      <c r="AD2725" s="40">
        <f>_xll.qlInterestRateIndexMaturity($X$21,AC2725,)</f>
        <v>58693</v>
      </c>
      <c r="AE2725" s="43" t="e">
        <f>_xll.qlTenorBasisValue(TenorBasis6M,AC2725,_xll.ohTrigger(trigger,$X$36))</f>
        <v>#NUM!</v>
      </c>
      <c r="AF2725" s="82">
        <f t="shared" si="98"/>
        <v>1.1504499700524107E-2</v>
      </c>
      <c r="AG2725" s="82">
        <f>_xll.qlIndexFixing($X$21,$AB2725,TRUE,_xll.ohTrigger(trigger))</f>
        <v>1.1504499700524107E-2</v>
      </c>
      <c r="AH2725" s="43" t="e">
        <f>_xll.qlIndexFixing($X$6,$AB2725,TRUE,trigger)</f>
        <v>#NUM!</v>
      </c>
      <c r="AI2725" s="45" t="e">
        <f t="shared" si="97"/>
        <v>#NUM!</v>
      </c>
    </row>
    <row r="2726" spans="27:35" x14ac:dyDescent="0.2">
      <c r="AA2726" s="114" t="s">
        <v>87</v>
      </c>
      <c r="AB2726" s="40">
        <f>_xll.qlInterestRateIndexFixingDate($X$21,AC2726)</f>
        <v>58512</v>
      </c>
      <c r="AC2726" s="40">
        <f>_xll.qlCalendarAdvance(calendar,$AC2725,AA2726,,,trigger)</f>
        <v>58516</v>
      </c>
      <c r="AD2726" s="40">
        <f>_xll.qlInterestRateIndexMaturity($X$21,AC2726,)</f>
        <v>58700</v>
      </c>
      <c r="AE2726" s="43" t="e">
        <f>_xll.qlTenorBasisValue(TenorBasis6M,AC2726,_xll.ohTrigger(trigger,$X$36))</f>
        <v>#NUM!</v>
      </c>
      <c r="AF2726" s="82">
        <f t="shared" si="98"/>
        <v>1.1501054676964641E-2</v>
      </c>
      <c r="AG2726" s="82">
        <f>_xll.qlIndexFixing($X$21,$AB2726,TRUE,_xll.ohTrigger(trigger))</f>
        <v>1.1501054676964641E-2</v>
      </c>
      <c r="AH2726" s="43" t="e">
        <f>_xll.qlIndexFixing($X$6,$AB2726,TRUE,trigger)</f>
        <v>#NUM!</v>
      </c>
      <c r="AI2726" s="45" t="e">
        <f t="shared" si="97"/>
        <v>#NUM!</v>
      </c>
    </row>
    <row r="2727" spans="27:35" x14ac:dyDescent="0.2">
      <c r="AA2727" s="114" t="s">
        <v>87</v>
      </c>
      <c r="AB2727" s="40">
        <f>_xll.qlInterestRateIndexFixingDate($X$21,AC2727)</f>
        <v>58519</v>
      </c>
      <c r="AC2727" s="40">
        <f>_xll.qlCalendarAdvance(calendar,$AC2726,AA2727,,,trigger)</f>
        <v>58523</v>
      </c>
      <c r="AD2727" s="40">
        <f>_xll.qlInterestRateIndexMaturity($X$21,AC2727,)</f>
        <v>58707</v>
      </c>
      <c r="AE2727" s="43" t="e">
        <f>_xll.qlTenorBasisValue(TenorBasis6M,AC2727,_xll.ohTrigger(trigger,$X$36))</f>
        <v>#NUM!</v>
      </c>
      <c r="AF2727" s="82">
        <f t="shared" si="98"/>
        <v>1.1497648433025993E-2</v>
      </c>
      <c r="AG2727" s="82">
        <f>_xll.qlIndexFixing($X$21,$AB2727,TRUE,_xll.ohTrigger(trigger))</f>
        <v>1.1497648433025993E-2</v>
      </c>
      <c r="AH2727" s="43" t="e">
        <f>_xll.qlIndexFixing($X$6,$AB2727,TRUE,trigger)</f>
        <v>#NUM!</v>
      </c>
      <c r="AI2727" s="45" t="e">
        <f t="shared" si="97"/>
        <v>#NUM!</v>
      </c>
    </row>
    <row r="2728" spans="27:35" x14ac:dyDescent="0.2">
      <c r="AA2728" s="114" t="s">
        <v>87</v>
      </c>
      <c r="AB2728" s="40">
        <f>_xll.qlInterestRateIndexFixingDate($X$21,AC2728)</f>
        <v>58526</v>
      </c>
      <c r="AC2728" s="40">
        <f>_xll.qlCalendarAdvance(calendar,$AC2727,AA2728,,,trigger)</f>
        <v>58530</v>
      </c>
      <c r="AD2728" s="40">
        <f>_xll.qlInterestRateIndexMaturity($X$21,AC2728,)</f>
        <v>58714</v>
      </c>
      <c r="AE2728" s="43" t="e">
        <f>_xll.qlTenorBasisValue(TenorBasis6M,AC2728,_xll.ohTrigger(trigger,$X$36))</f>
        <v>#NUM!</v>
      </c>
      <c r="AF2728" s="82">
        <f t="shared" si="98"/>
        <v>1.1494280968507022E-2</v>
      </c>
      <c r="AG2728" s="82">
        <f>_xll.qlIndexFixing($X$21,$AB2728,TRUE,_xll.ohTrigger(trigger))</f>
        <v>1.1494280968507022E-2</v>
      </c>
      <c r="AH2728" s="43" t="e">
        <f>_xll.qlIndexFixing($X$6,$AB2728,TRUE,trigger)</f>
        <v>#NUM!</v>
      </c>
      <c r="AI2728" s="45" t="e">
        <f t="shared" si="97"/>
        <v>#NUM!</v>
      </c>
    </row>
    <row r="2729" spans="27:35" x14ac:dyDescent="0.2">
      <c r="AA2729" s="114" t="s">
        <v>87</v>
      </c>
      <c r="AB2729" s="40">
        <f>_xll.qlInterestRateIndexFixingDate($X$21,AC2729)</f>
        <v>58533</v>
      </c>
      <c r="AC2729" s="40">
        <f>_xll.qlCalendarAdvance(calendar,$AC2728,AA2729,,,trigger)</f>
        <v>58537</v>
      </c>
      <c r="AD2729" s="40">
        <f>_xll.qlInterestRateIndexMaturity($X$21,AC2729,)</f>
        <v>58720</v>
      </c>
      <c r="AE2729" s="43" t="e">
        <f>_xll.qlTenorBasisValue(TenorBasis6M,AC2729,_xll.ohTrigger(trigger,$X$36))</f>
        <v>#NUM!</v>
      </c>
      <c r="AF2729" s="82">
        <f t="shared" si="98"/>
        <v>1.1490993621316276E-2</v>
      </c>
      <c r="AG2729" s="82">
        <f>_xll.qlIndexFixing($X$21,$AB2729,TRUE,_xll.ohTrigger(trigger))</f>
        <v>1.1490993621316276E-2</v>
      </c>
      <c r="AH2729" s="43" t="e">
        <f>_xll.qlIndexFixing($X$6,$AB2729,TRUE,trigger)</f>
        <v>#NUM!</v>
      </c>
      <c r="AI2729" s="45" t="e">
        <f t="shared" si="97"/>
        <v>#NUM!</v>
      </c>
    </row>
    <row r="2730" spans="27:35" x14ac:dyDescent="0.2">
      <c r="AA2730" s="114" t="s">
        <v>87</v>
      </c>
      <c r="AB2730" s="40">
        <f>_xll.qlInterestRateIndexFixingDate($X$21,AC2730)</f>
        <v>58540</v>
      </c>
      <c r="AC2730" s="40">
        <f>_xll.qlCalendarAdvance(calendar,$AC2729,AA2730,,,trigger)</f>
        <v>58544</v>
      </c>
      <c r="AD2730" s="40">
        <f>_xll.qlInterestRateIndexMaturity($X$21,AC2730,)</f>
        <v>58727</v>
      </c>
      <c r="AE2730" s="43" t="e">
        <f>_xll.qlTenorBasisValue(TenorBasis6M,AC2730,_xll.ohTrigger(trigger,$X$36))</f>
        <v>#NUM!</v>
      </c>
      <c r="AF2730" s="82">
        <f t="shared" si="98"/>
        <v>1.1487701049915613E-2</v>
      </c>
      <c r="AG2730" s="82">
        <f>_xll.qlIndexFixing($X$21,$AB2730,TRUE,_xll.ohTrigger(trigger))</f>
        <v>1.1487701049915613E-2</v>
      </c>
      <c r="AH2730" s="43" t="e">
        <f>_xll.qlIndexFixing($X$6,$AB2730,TRUE,trigger)</f>
        <v>#NUM!</v>
      </c>
      <c r="AI2730" s="45" t="e">
        <f t="shared" ref="AI2730:AI2793" si="99">(AG2730-AH2730)*10000</f>
        <v>#NUM!</v>
      </c>
    </row>
    <row r="2731" spans="27:35" x14ac:dyDescent="0.2">
      <c r="AA2731" s="114" t="s">
        <v>87</v>
      </c>
      <c r="AB2731" s="40">
        <f>_xll.qlInterestRateIndexFixingDate($X$21,AC2731)</f>
        <v>58545</v>
      </c>
      <c r="AC2731" s="40">
        <f>_xll.qlCalendarAdvance(calendar,$AC2730,AA2731,,,trigger)</f>
        <v>58551</v>
      </c>
      <c r="AD2731" s="40">
        <f>_xll.qlInterestRateIndexMaturity($X$21,AC2731,)</f>
        <v>58734</v>
      </c>
      <c r="AE2731" s="43" t="e">
        <f>_xll.qlTenorBasisValue(TenorBasis6M,AC2731,_xll.ohTrigger(trigger,$X$36))</f>
        <v>#NUM!</v>
      </c>
      <c r="AF2731" s="82">
        <f t="shared" si="98"/>
        <v>1.1484447256095005E-2</v>
      </c>
      <c r="AG2731" s="82">
        <f>_xll.qlIndexFixing($X$21,$AB2731,TRUE,_xll.ohTrigger(trigger))</f>
        <v>1.1484447256095005E-2</v>
      </c>
      <c r="AH2731" s="43" t="e">
        <f>_xll.qlIndexFixing($X$6,$AB2731,TRUE,trigger)</f>
        <v>#NUM!</v>
      </c>
      <c r="AI2731" s="45" t="e">
        <f t="shared" si="99"/>
        <v>#NUM!</v>
      </c>
    </row>
    <row r="2732" spans="27:35" x14ac:dyDescent="0.2">
      <c r="AA2732" s="114" t="s">
        <v>87</v>
      </c>
      <c r="AB2732" s="40">
        <f>_xll.qlInterestRateIndexFixingDate($X$21,AC2732)</f>
        <v>58554</v>
      </c>
      <c r="AC2732" s="40">
        <f>_xll.qlCalendarAdvance(calendar,$AC2731,AA2732,,,trigger)</f>
        <v>58558</v>
      </c>
      <c r="AD2732" s="40">
        <f>_xll.qlInterestRateIndexMaturity($X$21,AC2732,)</f>
        <v>58741</v>
      </c>
      <c r="AE2732" s="43" t="e">
        <f>_xll.qlTenorBasisValue(TenorBasis6M,AC2732,_xll.ohTrigger(trigger,$X$36))</f>
        <v>#NUM!</v>
      </c>
      <c r="AF2732" s="82">
        <f t="shared" si="98"/>
        <v>1.148123223966269E-2</v>
      </c>
      <c r="AG2732" s="82">
        <f>_xll.qlIndexFixing($X$21,$AB2732,TRUE,_xll.ohTrigger(trigger))</f>
        <v>1.148123223966269E-2</v>
      </c>
      <c r="AH2732" s="43" t="e">
        <f>_xll.qlIndexFixing($X$6,$AB2732,TRUE,trigger)</f>
        <v>#NUM!</v>
      </c>
      <c r="AI2732" s="45" t="e">
        <f t="shared" si="99"/>
        <v>#NUM!</v>
      </c>
    </row>
    <row r="2733" spans="27:35" x14ac:dyDescent="0.2">
      <c r="AA2733" s="114" t="s">
        <v>87</v>
      </c>
      <c r="AB2733" s="40">
        <f>_xll.qlInterestRateIndexFixingDate($X$21,AC2733)</f>
        <v>58561</v>
      </c>
      <c r="AC2733" s="40">
        <f>_xll.qlCalendarAdvance(calendar,$AC2732,AA2733,,,trigger)</f>
        <v>58565</v>
      </c>
      <c r="AD2733" s="40">
        <f>_xll.qlInterestRateIndexMaturity($X$21,AC2733,)</f>
        <v>58749</v>
      </c>
      <c r="AE2733" s="43" t="e">
        <f>_xll.qlTenorBasisValue(TenorBasis6M,AC2733,_xll.ohTrigger(trigger,$X$36))</f>
        <v>#NUM!</v>
      </c>
      <c r="AF2733" s="82">
        <f t="shared" si="98"/>
        <v>1.1478025330320192E-2</v>
      </c>
      <c r="AG2733" s="82">
        <f>_xll.qlIndexFixing($X$21,$AB2733,TRUE,_xll.ohTrigger(trigger))</f>
        <v>1.1478025330320192E-2</v>
      </c>
      <c r="AH2733" s="43" t="e">
        <f>_xll.qlIndexFixing($X$6,$AB2733,TRUE,trigger)</f>
        <v>#NUM!</v>
      </c>
      <c r="AI2733" s="45" t="e">
        <f t="shared" si="99"/>
        <v>#NUM!</v>
      </c>
    </row>
    <row r="2734" spans="27:35" x14ac:dyDescent="0.2">
      <c r="AA2734" s="114" t="s">
        <v>87</v>
      </c>
      <c r="AB2734" s="40">
        <f>_xll.qlInterestRateIndexFixingDate($X$21,AC2734)</f>
        <v>58568</v>
      </c>
      <c r="AC2734" s="40">
        <f>_xll.qlCalendarAdvance(calendar,$AC2733,AA2734,,,trigger)</f>
        <v>58572</v>
      </c>
      <c r="AD2734" s="40">
        <f>_xll.qlInterestRateIndexMaturity($X$21,AC2734,)</f>
        <v>58756</v>
      </c>
      <c r="AE2734" s="43" t="e">
        <f>_xll.qlTenorBasisValue(TenorBasis6M,AC2734,_xll.ohTrigger(trigger,$X$36))</f>
        <v>#NUM!</v>
      </c>
      <c r="AF2734" s="82">
        <f t="shared" si="98"/>
        <v>1.1474890538219944E-2</v>
      </c>
      <c r="AG2734" s="82">
        <f>_xll.qlIndexFixing($X$21,$AB2734,TRUE,_xll.ohTrigger(trigger))</f>
        <v>1.1474890538219944E-2</v>
      </c>
      <c r="AH2734" s="43" t="e">
        <f>_xll.qlIndexFixing($X$6,$AB2734,TRUE,trigger)</f>
        <v>#NUM!</v>
      </c>
      <c r="AI2734" s="45" t="e">
        <f t="shared" si="99"/>
        <v>#NUM!</v>
      </c>
    </row>
    <row r="2735" spans="27:35" x14ac:dyDescent="0.2">
      <c r="AA2735" s="114" t="s">
        <v>87</v>
      </c>
      <c r="AB2735" s="40">
        <f>_xll.qlInterestRateIndexFixingDate($X$21,AC2735)</f>
        <v>58575</v>
      </c>
      <c r="AC2735" s="40">
        <f>_xll.qlCalendarAdvance(calendar,$AC2734,AA2735,,,trigger)</f>
        <v>58579</v>
      </c>
      <c r="AD2735" s="40">
        <f>_xll.qlInterestRateIndexMaturity($X$21,AC2735,)</f>
        <v>58763</v>
      </c>
      <c r="AE2735" s="43" t="e">
        <f>_xll.qlTenorBasisValue(TenorBasis6M,AC2735,_xll.ohTrigger(trigger,$X$36))</f>
        <v>#NUM!</v>
      </c>
      <c r="AF2735" s="82">
        <f t="shared" si="98"/>
        <v>1.1471794524193491E-2</v>
      </c>
      <c r="AG2735" s="82">
        <f>_xll.qlIndexFixing($X$21,$AB2735,TRUE,_xll.ohTrigger(trigger))</f>
        <v>1.1471794524193491E-2</v>
      </c>
      <c r="AH2735" s="43" t="e">
        <f>_xll.qlIndexFixing($X$6,$AB2735,TRUE,trigger)</f>
        <v>#NUM!</v>
      </c>
      <c r="AI2735" s="45" t="e">
        <f t="shared" si="99"/>
        <v>#NUM!</v>
      </c>
    </row>
    <row r="2736" spans="27:35" x14ac:dyDescent="0.2">
      <c r="AA2736" s="114" t="s">
        <v>87</v>
      </c>
      <c r="AB2736" s="40">
        <f>_xll.qlInterestRateIndexFixingDate($X$21,AC2736)</f>
        <v>58582</v>
      </c>
      <c r="AC2736" s="40">
        <f>_xll.qlCalendarAdvance(calendar,$AC2735,AA2736,,,trigger)</f>
        <v>58586</v>
      </c>
      <c r="AD2736" s="40">
        <f>_xll.qlInterestRateIndexMaturity($X$21,AC2736,)</f>
        <v>58770</v>
      </c>
      <c r="AE2736" s="43" t="e">
        <f>_xll.qlTenorBasisValue(TenorBasis6M,AC2736,_xll.ohTrigger(trigger,$X$36))</f>
        <v>#NUM!</v>
      </c>
      <c r="AF2736" s="82">
        <f t="shared" si="98"/>
        <v>1.146873728805837E-2</v>
      </c>
      <c r="AG2736" s="82">
        <f>_xll.qlIndexFixing($X$21,$AB2736,TRUE,_xll.ohTrigger(trigger))</f>
        <v>1.146873728805837E-2</v>
      </c>
      <c r="AH2736" s="43" t="e">
        <f>_xll.qlIndexFixing($X$6,$AB2736,TRUE,trigger)</f>
        <v>#NUM!</v>
      </c>
      <c r="AI2736" s="45" t="e">
        <f t="shared" si="99"/>
        <v>#NUM!</v>
      </c>
    </row>
    <row r="2737" spans="27:35" x14ac:dyDescent="0.2">
      <c r="AA2737" s="114" t="s">
        <v>87</v>
      </c>
      <c r="AB2737" s="40">
        <f>_xll.qlInterestRateIndexFixingDate($X$21,AC2737)</f>
        <v>58589</v>
      </c>
      <c r="AC2737" s="40">
        <f>_xll.qlCalendarAdvance(calendar,$AC2736,AA2737,,,trigger)</f>
        <v>58593</v>
      </c>
      <c r="AD2737" s="40">
        <f>_xll.qlInterestRateIndexMaturity($X$21,AC2737,)</f>
        <v>58776</v>
      </c>
      <c r="AE2737" s="43" t="e">
        <f>_xll.qlTenorBasisValue(TenorBasis6M,AC2737,_xll.ohTrigger(trigger,$X$36))</f>
        <v>#NUM!</v>
      </c>
      <c r="AF2737" s="82">
        <f t="shared" si="98"/>
        <v>1.146573881179001E-2</v>
      </c>
      <c r="AG2737" s="82">
        <f>_xll.qlIndexFixing($X$21,$AB2737,TRUE,_xll.ohTrigger(trigger))</f>
        <v>1.146573881179001E-2</v>
      </c>
      <c r="AH2737" s="43" t="e">
        <f>_xll.qlIndexFixing($X$6,$AB2737,TRUE,trigger)</f>
        <v>#NUM!</v>
      </c>
      <c r="AI2737" s="45" t="e">
        <f t="shared" si="99"/>
        <v>#NUM!</v>
      </c>
    </row>
    <row r="2738" spans="27:35" x14ac:dyDescent="0.2">
      <c r="AA2738" s="114" t="s">
        <v>87</v>
      </c>
      <c r="AB2738" s="40">
        <f>_xll.qlInterestRateIndexFixingDate($X$21,AC2738)</f>
        <v>58596</v>
      </c>
      <c r="AC2738" s="40">
        <f>_xll.qlCalendarAdvance(calendar,$AC2737,AA2738,,,trigger)</f>
        <v>58600</v>
      </c>
      <c r="AD2738" s="40">
        <f>_xll.qlInterestRateIndexMaturity($X$21,AC2738,)</f>
        <v>58783</v>
      </c>
      <c r="AE2738" s="43" t="e">
        <f>_xll.qlTenorBasisValue(TenorBasis6M,AC2738,_xll.ohTrigger(trigger,$X$36))</f>
        <v>#NUM!</v>
      </c>
      <c r="AF2738" s="82">
        <f t="shared" si="98"/>
        <v>1.1462756455798117E-2</v>
      </c>
      <c r="AG2738" s="82">
        <f>_xll.qlIndexFixing($X$21,$AB2738,TRUE,_xll.ohTrigger(trigger))</f>
        <v>1.1462756455798117E-2</v>
      </c>
      <c r="AH2738" s="43" t="e">
        <f>_xll.qlIndexFixing($X$6,$AB2738,TRUE,trigger)</f>
        <v>#NUM!</v>
      </c>
      <c r="AI2738" s="45" t="e">
        <f t="shared" si="99"/>
        <v>#NUM!</v>
      </c>
    </row>
    <row r="2739" spans="27:35" x14ac:dyDescent="0.2">
      <c r="AA2739" s="114" t="s">
        <v>87</v>
      </c>
      <c r="AB2739" s="40">
        <f>_xll.qlInterestRateIndexFixingDate($X$21,AC2739)</f>
        <v>58603</v>
      </c>
      <c r="AC2739" s="40">
        <f>_xll.qlCalendarAdvance(calendar,$AC2738,AA2739,,,trigger)</f>
        <v>58607</v>
      </c>
      <c r="AD2739" s="40">
        <f>_xll.qlInterestRateIndexMaturity($X$21,AC2739,)</f>
        <v>58790</v>
      </c>
      <c r="AE2739" s="43" t="e">
        <f>_xll.qlTenorBasisValue(TenorBasis6M,AC2739,_xll.ohTrigger(trigger,$X$36))</f>
        <v>#NUM!</v>
      </c>
      <c r="AF2739" s="82">
        <f t="shared" si="98"/>
        <v>1.1459812875919476E-2</v>
      </c>
      <c r="AG2739" s="82">
        <f>_xll.qlIndexFixing($X$21,$AB2739,TRUE,_xll.ohTrigger(trigger))</f>
        <v>1.1459812875919476E-2</v>
      </c>
      <c r="AH2739" s="43" t="e">
        <f>_xll.qlIndexFixing($X$6,$AB2739,TRUE,trigger)</f>
        <v>#NUM!</v>
      </c>
      <c r="AI2739" s="45" t="e">
        <f t="shared" si="99"/>
        <v>#NUM!</v>
      </c>
    </row>
    <row r="2740" spans="27:35" x14ac:dyDescent="0.2">
      <c r="AA2740" s="114" t="s">
        <v>87</v>
      </c>
      <c r="AB2740" s="40">
        <f>_xll.qlInterestRateIndexFixingDate($X$21,AC2740)</f>
        <v>58610</v>
      </c>
      <c r="AC2740" s="40">
        <f>_xll.qlCalendarAdvance(calendar,$AC2739,AA2740,,,trigger)</f>
        <v>58614</v>
      </c>
      <c r="AD2740" s="40">
        <f>_xll.qlInterestRateIndexMaturity($X$21,AC2740,)</f>
        <v>58797</v>
      </c>
      <c r="AE2740" s="43" t="e">
        <f>_xll.qlTenorBasisValue(TenorBasis6M,AC2740,_xll.ohTrigger(trigger,$X$36))</f>
        <v>#NUM!</v>
      </c>
      <c r="AF2740" s="82">
        <f t="shared" si="98"/>
        <v>1.1456908071980233E-2</v>
      </c>
      <c r="AG2740" s="82">
        <f>_xll.qlIndexFixing($X$21,$AB2740,TRUE,_xll.ohTrigger(trigger))</f>
        <v>1.1456908071980233E-2</v>
      </c>
      <c r="AH2740" s="43" t="e">
        <f>_xll.qlIndexFixing($X$6,$AB2740,TRUE,trigger)</f>
        <v>#NUM!</v>
      </c>
      <c r="AI2740" s="45" t="e">
        <f t="shared" si="99"/>
        <v>#NUM!</v>
      </c>
    </row>
    <row r="2741" spans="27:35" x14ac:dyDescent="0.2">
      <c r="AA2741" s="114" t="s">
        <v>87</v>
      </c>
      <c r="AB2741" s="40">
        <f>_xll.qlInterestRateIndexFixingDate($X$21,AC2741)</f>
        <v>58617</v>
      </c>
      <c r="AC2741" s="40">
        <f>_xll.qlCalendarAdvance(calendar,$AC2740,AA2741,,,trigger)</f>
        <v>58621</v>
      </c>
      <c r="AD2741" s="40">
        <f>_xll.qlInterestRateIndexMaturity($X$21,AC2741,)</f>
        <v>58804</v>
      </c>
      <c r="AE2741" s="43" t="e">
        <f>_xll.qlTenorBasisValue(TenorBasis6M,AC2741,_xll.ohTrigger(trigger,$X$36))</f>
        <v>#NUM!</v>
      </c>
      <c r="AF2741" s="82">
        <f t="shared" si="98"/>
        <v>1.1454042043811343E-2</v>
      </c>
      <c r="AG2741" s="82">
        <f>_xll.qlIndexFixing($X$21,$AB2741,TRUE,_xll.ohTrigger(trigger))</f>
        <v>1.1454042043811343E-2</v>
      </c>
      <c r="AH2741" s="43" t="e">
        <f>_xll.qlIndexFixing($X$6,$AB2741,TRUE,trigger)</f>
        <v>#NUM!</v>
      </c>
      <c r="AI2741" s="45" t="e">
        <f t="shared" si="99"/>
        <v>#NUM!</v>
      </c>
    </row>
    <row r="2742" spans="27:35" x14ac:dyDescent="0.2">
      <c r="AA2742" s="114" t="s">
        <v>87</v>
      </c>
      <c r="AB2742" s="40">
        <f>_xll.qlInterestRateIndexFixingDate($X$21,AC2742)</f>
        <v>58624</v>
      </c>
      <c r="AC2742" s="40">
        <f>_xll.qlCalendarAdvance(calendar,$AC2741,AA2742,,,trigger)</f>
        <v>58628</v>
      </c>
      <c r="AD2742" s="40">
        <f>_xll.qlInterestRateIndexMaturity($X$21,AC2742,)</f>
        <v>58812</v>
      </c>
      <c r="AE2742" s="43" t="e">
        <f>_xll.qlTenorBasisValue(TenorBasis6M,AC2742,_xll.ohTrigger(trigger,$X$36))</f>
        <v>#NUM!</v>
      </c>
      <c r="AF2742" s="82">
        <f t="shared" si="98"/>
        <v>1.1451208197010555E-2</v>
      </c>
      <c r="AG2742" s="82">
        <f>_xll.qlIndexFixing($X$21,$AB2742,TRUE,_xll.ohTrigger(trigger))</f>
        <v>1.1451208197010555E-2</v>
      </c>
      <c r="AH2742" s="43" t="e">
        <f>_xll.qlIndexFixing($X$6,$AB2742,TRUE,trigger)</f>
        <v>#NUM!</v>
      </c>
      <c r="AI2742" s="45" t="e">
        <f t="shared" si="99"/>
        <v>#NUM!</v>
      </c>
    </row>
    <row r="2743" spans="27:35" x14ac:dyDescent="0.2">
      <c r="AA2743" s="114" t="s">
        <v>87</v>
      </c>
      <c r="AB2743" s="40">
        <f>_xll.qlInterestRateIndexFixingDate($X$21,AC2743)</f>
        <v>58631</v>
      </c>
      <c r="AC2743" s="40">
        <f>_xll.qlCalendarAdvance(calendar,$AC2742,AA2743,,,trigger)</f>
        <v>58635</v>
      </c>
      <c r="AD2743" s="40">
        <f>_xll.qlInterestRateIndexMaturity($X$21,AC2743,)</f>
        <v>58819</v>
      </c>
      <c r="AE2743" s="43" t="e">
        <f>_xll.qlTenorBasisValue(TenorBasis6M,AC2743,_xll.ohTrigger(trigger,$X$36))</f>
        <v>#NUM!</v>
      </c>
      <c r="AF2743" s="82">
        <f t="shared" si="98"/>
        <v>1.1448422401184793E-2</v>
      </c>
      <c r="AG2743" s="82">
        <f>_xll.qlIndexFixing($X$21,$AB2743,TRUE,_xll.ohTrigger(trigger))</f>
        <v>1.1448422401184793E-2</v>
      </c>
      <c r="AH2743" s="43" t="e">
        <f>_xll.qlIndexFixing($X$6,$AB2743,TRUE,trigger)</f>
        <v>#NUM!</v>
      </c>
      <c r="AI2743" s="45" t="e">
        <f t="shared" si="99"/>
        <v>#NUM!</v>
      </c>
    </row>
    <row r="2744" spans="27:35" x14ac:dyDescent="0.2">
      <c r="AA2744" s="114" t="s">
        <v>87</v>
      </c>
      <c r="AB2744" s="40">
        <f>_xll.qlInterestRateIndexFixingDate($X$21,AC2744)</f>
        <v>58638</v>
      </c>
      <c r="AC2744" s="40">
        <f>_xll.qlCalendarAdvance(calendar,$AC2743,AA2744,,,trigger)</f>
        <v>58642</v>
      </c>
      <c r="AD2744" s="40">
        <f>_xll.qlInterestRateIndexMaturity($X$21,AC2744,)</f>
        <v>58826</v>
      </c>
      <c r="AE2744" s="43" t="e">
        <f>_xll.qlTenorBasisValue(TenorBasis6M,AC2744,_xll.ohTrigger(trigger,$X$36))</f>
        <v>#NUM!</v>
      </c>
      <c r="AF2744" s="82">
        <f t="shared" si="98"/>
        <v>1.1445675381869296E-2</v>
      </c>
      <c r="AG2744" s="82">
        <f>_xll.qlIndexFixing($X$21,$AB2744,TRUE,_xll.ohTrigger(trigger))</f>
        <v>1.1445675381869296E-2</v>
      </c>
      <c r="AH2744" s="43" t="e">
        <f>_xll.qlIndexFixing($X$6,$AB2744,TRUE,trigger)</f>
        <v>#NUM!</v>
      </c>
      <c r="AI2744" s="45" t="e">
        <f t="shared" si="99"/>
        <v>#NUM!</v>
      </c>
    </row>
    <row r="2745" spans="27:35" x14ac:dyDescent="0.2">
      <c r="AA2745" s="114" t="s">
        <v>87</v>
      </c>
      <c r="AB2745" s="40">
        <f>_xll.qlInterestRateIndexFixingDate($X$21,AC2745)</f>
        <v>58645</v>
      </c>
      <c r="AC2745" s="40">
        <f>_xll.qlCalendarAdvance(calendar,$AC2744,AA2745,,,trigger)</f>
        <v>58649</v>
      </c>
      <c r="AD2745" s="40">
        <f>_xll.qlInterestRateIndexMaturity($X$21,AC2745,)</f>
        <v>58833</v>
      </c>
      <c r="AE2745" s="43" t="e">
        <f>_xll.qlTenorBasisValue(TenorBasis6M,AC2745,_xll.ohTrigger(trigger,$X$36))</f>
        <v>#NUM!</v>
      </c>
      <c r="AF2745" s="82">
        <f t="shared" si="98"/>
        <v>1.144296713890028E-2</v>
      </c>
      <c r="AG2745" s="82">
        <f>_xll.qlIndexFixing($X$21,$AB2745,TRUE,_xll.ohTrigger(trigger))</f>
        <v>1.144296713890028E-2</v>
      </c>
      <c r="AH2745" s="43" t="e">
        <f>_xll.qlIndexFixing($X$6,$AB2745,TRUE,trigger)</f>
        <v>#NUM!</v>
      </c>
      <c r="AI2745" s="45" t="e">
        <f t="shared" si="99"/>
        <v>#NUM!</v>
      </c>
    </row>
    <row r="2746" spans="27:35" x14ac:dyDescent="0.2">
      <c r="AA2746" s="114" t="s">
        <v>87</v>
      </c>
      <c r="AB2746" s="40">
        <f>_xll.qlInterestRateIndexFixingDate($X$21,AC2746)</f>
        <v>58652</v>
      </c>
      <c r="AC2746" s="40">
        <f>_xll.qlCalendarAdvance(calendar,$AC2745,AA2746,,,trigger)</f>
        <v>58656</v>
      </c>
      <c r="AD2746" s="40">
        <f>_xll.qlInterestRateIndexMaturity($X$21,AC2746,)</f>
        <v>58840</v>
      </c>
      <c r="AE2746" s="43" t="e">
        <f>_xll.qlTenorBasisValue(TenorBasis6M,AC2746,_xll.ohTrigger(trigger,$X$36))</f>
        <v>#NUM!</v>
      </c>
      <c r="AF2746" s="82">
        <f t="shared" si="98"/>
        <v>1.1440297672120047E-2</v>
      </c>
      <c r="AG2746" s="82">
        <f>_xll.qlIndexFixing($X$21,$AB2746,TRUE,_xll.ohTrigger(trigger))</f>
        <v>1.1440297672120047E-2</v>
      </c>
      <c r="AH2746" s="43" t="e">
        <f>_xll.qlIndexFixing($X$6,$AB2746,TRUE,trigger)</f>
        <v>#NUM!</v>
      </c>
      <c r="AI2746" s="45" t="e">
        <f t="shared" si="99"/>
        <v>#NUM!</v>
      </c>
    </row>
    <row r="2747" spans="27:35" x14ac:dyDescent="0.2">
      <c r="AA2747" s="114" t="s">
        <v>87</v>
      </c>
      <c r="AB2747" s="40">
        <f>_xll.qlInterestRateIndexFixingDate($X$21,AC2747)</f>
        <v>58659</v>
      </c>
      <c r="AC2747" s="40">
        <f>_xll.qlCalendarAdvance(calendar,$AC2746,AA2747,,,trigger)</f>
        <v>58663</v>
      </c>
      <c r="AD2747" s="40">
        <f>_xll.qlInterestRateIndexMaturity($X$21,AC2747,)</f>
        <v>58847</v>
      </c>
      <c r="AE2747" s="43" t="e">
        <f>_xll.qlTenorBasisValue(TenorBasis6M,AC2747,_xll.ohTrigger(trigger,$X$36))</f>
        <v>#NUM!</v>
      </c>
      <c r="AF2747" s="82">
        <f t="shared" si="98"/>
        <v>1.1437666981368288E-2</v>
      </c>
      <c r="AG2747" s="82">
        <f>_xll.qlIndexFixing($X$21,$AB2747,TRUE,_xll.ohTrigger(trigger))</f>
        <v>1.1437666981368288E-2</v>
      </c>
      <c r="AH2747" s="43" t="e">
        <f>_xll.qlIndexFixing($X$6,$AB2747,TRUE,trigger)</f>
        <v>#NUM!</v>
      </c>
      <c r="AI2747" s="45" t="e">
        <f t="shared" si="99"/>
        <v>#NUM!</v>
      </c>
    </row>
    <row r="2748" spans="27:35" x14ac:dyDescent="0.2">
      <c r="AA2748" s="114" t="s">
        <v>87</v>
      </c>
      <c r="AB2748" s="40">
        <f>_xll.qlInterestRateIndexFixingDate($X$21,AC2748)</f>
        <v>58666</v>
      </c>
      <c r="AC2748" s="40">
        <f>_xll.qlCalendarAdvance(calendar,$AC2747,AA2748,,,trigger)</f>
        <v>58670</v>
      </c>
      <c r="AD2748" s="40">
        <f>_xll.qlInterestRateIndexMaturity($X$21,AC2748,)</f>
        <v>58854</v>
      </c>
      <c r="AE2748" s="43" t="e">
        <f>_xll.qlTenorBasisValue(TenorBasis6M,AC2748,_xll.ohTrigger(trigger,$X$36))</f>
        <v>#NUM!</v>
      </c>
      <c r="AF2748" s="82">
        <f t="shared" si="98"/>
        <v>1.1435075066491648E-2</v>
      </c>
      <c r="AG2748" s="82">
        <f>_xll.qlIndexFixing($X$21,$AB2748,TRUE,_xll.ohTrigger(trigger))</f>
        <v>1.1435075066491648E-2</v>
      </c>
      <c r="AH2748" s="43" t="e">
        <f>_xll.qlIndexFixing($X$6,$AB2748,TRUE,trigger)</f>
        <v>#NUM!</v>
      </c>
      <c r="AI2748" s="45" t="e">
        <f t="shared" si="99"/>
        <v>#NUM!</v>
      </c>
    </row>
    <row r="2749" spans="27:35" x14ac:dyDescent="0.2">
      <c r="AA2749" s="114" t="s">
        <v>87</v>
      </c>
      <c r="AB2749" s="40">
        <f>_xll.qlInterestRateIndexFixingDate($X$21,AC2749)</f>
        <v>58673</v>
      </c>
      <c r="AC2749" s="40">
        <f>_xll.qlCalendarAdvance(calendar,$AC2748,AA2749,,,trigger)</f>
        <v>58677</v>
      </c>
      <c r="AD2749" s="40">
        <f>_xll.qlInterestRateIndexMaturity($X$21,AC2749,)</f>
        <v>58861</v>
      </c>
      <c r="AE2749" s="43" t="e">
        <f>_xll.qlTenorBasisValue(TenorBasis6M,AC2749,_xll.ohTrigger(trigger,$X$36))</f>
        <v>#NUM!</v>
      </c>
      <c r="AF2749" s="82">
        <f t="shared" si="98"/>
        <v>1.143252192733547E-2</v>
      </c>
      <c r="AG2749" s="82">
        <f>_xll.qlIndexFixing($X$21,$AB2749,TRUE,_xll.ohTrigger(trigger))</f>
        <v>1.143252192733547E-2</v>
      </c>
      <c r="AH2749" s="43" t="e">
        <f>_xll.qlIndexFixing($X$6,$AB2749,TRUE,trigger)</f>
        <v>#NUM!</v>
      </c>
      <c r="AI2749" s="45" t="e">
        <f t="shared" si="99"/>
        <v>#NUM!</v>
      </c>
    </row>
    <row r="2750" spans="27:35" x14ac:dyDescent="0.2">
      <c r="AA2750" s="114" t="s">
        <v>87</v>
      </c>
      <c r="AB2750" s="40">
        <f>_xll.qlInterestRateIndexFixingDate($X$21,AC2750)</f>
        <v>58680</v>
      </c>
      <c r="AC2750" s="40">
        <f>_xll.qlCalendarAdvance(calendar,$AC2749,AA2750,,,trigger)</f>
        <v>58684</v>
      </c>
      <c r="AD2750" s="40">
        <f>_xll.qlInterestRateIndexMaturity($X$21,AC2750,)</f>
        <v>58865</v>
      </c>
      <c r="AE2750" s="43" t="e">
        <f>_xll.qlTenorBasisValue(TenorBasis6M,AC2750,_xll.ohTrigger(trigger,$X$36))</f>
        <v>#NUM!</v>
      </c>
      <c r="AF2750" s="82">
        <f t="shared" si="98"/>
        <v>1.1429963662216214E-2</v>
      </c>
      <c r="AG2750" s="82">
        <f>_xll.qlIndexFixing($X$21,$AB2750,TRUE,_xll.ohTrigger(trigger))</f>
        <v>1.1429963662216214E-2</v>
      </c>
      <c r="AH2750" s="43" t="e">
        <f>_xll.qlIndexFixing($X$6,$AB2750,TRUE,trigger)</f>
        <v>#NUM!</v>
      </c>
      <c r="AI2750" s="45" t="e">
        <f t="shared" si="99"/>
        <v>#NUM!</v>
      </c>
    </row>
    <row r="2751" spans="27:35" x14ac:dyDescent="0.2">
      <c r="AA2751" s="114" t="s">
        <v>87</v>
      </c>
      <c r="AB2751" s="40">
        <f>_xll.qlInterestRateIndexFixingDate($X$21,AC2751)</f>
        <v>58687</v>
      </c>
      <c r="AC2751" s="40">
        <f>_xll.qlCalendarAdvance(calendar,$AC2750,AA2751,,,trigger)</f>
        <v>58691</v>
      </c>
      <c r="AD2751" s="40">
        <f>_xll.qlInterestRateIndexMaturity($X$21,AC2751,)</f>
        <v>58872</v>
      </c>
      <c r="AE2751" s="43" t="e">
        <f>_xll.qlTenorBasisValue(TenorBasis6M,AC2751,_xll.ohTrigger(trigger,$X$36))</f>
        <v>#NUM!</v>
      </c>
      <c r="AF2751" s="82">
        <f t="shared" si="98"/>
        <v>1.1427480000967835E-2</v>
      </c>
      <c r="AG2751" s="82">
        <f>_xll.qlIndexFixing($X$21,$AB2751,TRUE,_xll.ohTrigger(trigger))</f>
        <v>1.1427480000967835E-2</v>
      </c>
      <c r="AH2751" s="43" t="e">
        <f>_xll.qlIndexFixing($X$6,$AB2751,TRUE,trigger)</f>
        <v>#NUM!</v>
      </c>
      <c r="AI2751" s="45" t="e">
        <f t="shared" si="99"/>
        <v>#NUM!</v>
      </c>
    </row>
    <row r="2752" spans="27:35" x14ac:dyDescent="0.2">
      <c r="AA2752" s="114" t="s">
        <v>87</v>
      </c>
      <c r="AB2752" s="40">
        <f>_xll.qlInterestRateIndexFixingDate($X$21,AC2752)</f>
        <v>58694</v>
      </c>
      <c r="AC2752" s="40">
        <f>_xll.qlCalendarAdvance(calendar,$AC2751,AA2752,,,trigger)</f>
        <v>58698</v>
      </c>
      <c r="AD2752" s="40">
        <f>_xll.qlInterestRateIndexMaturity($X$21,AC2752,)</f>
        <v>58879</v>
      </c>
      <c r="AE2752" s="43" t="e">
        <f>_xll.qlTenorBasisValue(TenorBasis6M,AC2752,_xll.ohTrigger(trigger,$X$36))</f>
        <v>#NUM!</v>
      </c>
      <c r="AF2752" s="82">
        <f t="shared" si="98"/>
        <v>1.1425035111292814E-2</v>
      </c>
      <c r="AG2752" s="82">
        <f>_xll.qlIndexFixing($X$21,$AB2752,TRUE,_xll.ohTrigger(trigger))</f>
        <v>1.1425035111292814E-2</v>
      </c>
      <c r="AH2752" s="43" t="e">
        <f>_xll.qlIndexFixing($X$6,$AB2752,TRUE,trigger)</f>
        <v>#NUM!</v>
      </c>
      <c r="AI2752" s="45" t="e">
        <f t="shared" si="99"/>
        <v>#NUM!</v>
      </c>
    </row>
    <row r="2753" spans="27:35" x14ac:dyDescent="0.2">
      <c r="AA2753" s="114" t="s">
        <v>87</v>
      </c>
      <c r="AB2753" s="40">
        <f>_xll.qlInterestRateIndexFixingDate($X$21,AC2753)</f>
        <v>58701</v>
      </c>
      <c r="AC2753" s="40">
        <f>_xll.qlCalendarAdvance(calendar,$AC2752,AA2753,,,trigger)</f>
        <v>58705</v>
      </c>
      <c r="AD2753" s="40">
        <f>_xll.qlInterestRateIndexMaturity($X$21,AC2753,)</f>
        <v>58886</v>
      </c>
      <c r="AE2753" s="43" t="e">
        <f>_xll.qlTenorBasisValue(TenorBasis6M,AC2753,_xll.ohTrigger(trigger,$X$36))</f>
        <v>#NUM!</v>
      </c>
      <c r="AF2753" s="82">
        <f t="shared" si="98"/>
        <v>1.1422628993048941E-2</v>
      </c>
      <c r="AG2753" s="82">
        <f>_xll.qlIndexFixing($X$21,$AB2753,TRUE,_xll.ohTrigger(trigger))</f>
        <v>1.1422628993048941E-2</v>
      </c>
      <c r="AH2753" s="43" t="e">
        <f>_xll.qlIndexFixing($X$6,$AB2753,TRUE,trigger)</f>
        <v>#NUM!</v>
      </c>
      <c r="AI2753" s="45" t="e">
        <f t="shared" si="99"/>
        <v>#NUM!</v>
      </c>
    </row>
    <row r="2754" spans="27:35" x14ac:dyDescent="0.2">
      <c r="AA2754" s="114" t="s">
        <v>87</v>
      </c>
      <c r="AB2754" s="40">
        <f>_xll.qlInterestRateIndexFixingDate($X$21,AC2754)</f>
        <v>58708</v>
      </c>
      <c r="AC2754" s="40">
        <f>_xll.qlCalendarAdvance(calendar,$AC2753,AA2754,,,trigger)</f>
        <v>58712</v>
      </c>
      <c r="AD2754" s="40">
        <f>_xll.qlInterestRateIndexMaturity($X$21,AC2754,)</f>
        <v>58893</v>
      </c>
      <c r="AE2754" s="43" t="e">
        <f>_xll.qlTenorBasisValue(TenorBasis6M,AC2754,_xll.ohTrigger(trigger,$X$36))</f>
        <v>#NUM!</v>
      </c>
      <c r="AF2754" s="82">
        <f t="shared" si="98"/>
        <v>1.1420261646096658E-2</v>
      </c>
      <c r="AG2754" s="82">
        <f>_xll.qlIndexFixing($X$21,$AB2754,TRUE,_xll.ohTrigger(trigger))</f>
        <v>1.1420261646096658E-2</v>
      </c>
      <c r="AH2754" s="43" t="e">
        <f>_xll.qlIndexFixing($X$6,$AB2754,TRUE,trigger)</f>
        <v>#NUM!</v>
      </c>
      <c r="AI2754" s="45" t="e">
        <f t="shared" si="99"/>
        <v>#NUM!</v>
      </c>
    </row>
    <row r="2755" spans="27:35" x14ac:dyDescent="0.2">
      <c r="AA2755" s="114" t="s">
        <v>87</v>
      </c>
      <c r="AB2755" s="40">
        <f>_xll.qlInterestRateIndexFixingDate($X$21,AC2755)</f>
        <v>58715</v>
      </c>
      <c r="AC2755" s="40">
        <f>_xll.qlCalendarAdvance(calendar,$AC2754,AA2755,,,trigger)</f>
        <v>58719</v>
      </c>
      <c r="AD2755" s="40">
        <f>_xll.qlInterestRateIndexMaturity($X$21,AC2755,)</f>
        <v>58901</v>
      </c>
      <c r="AE2755" s="43" t="e">
        <f>_xll.qlTenorBasisValue(TenorBasis6M,AC2755,_xll.ohTrigger(trigger,$X$36))</f>
        <v>#NUM!</v>
      </c>
      <c r="AF2755" s="82">
        <f t="shared" si="98"/>
        <v>1.1417960913707543E-2</v>
      </c>
      <c r="AG2755" s="82">
        <f>_xll.qlIndexFixing($X$21,$AB2755,TRUE,_xll.ohTrigger(trigger))</f>
        <v>1.1417960913707543E-2</v>
      </c>
      <c r="AH2755" s="43" t="e">
        <f>_xll.qlIndexFixing($X$6,$AB2755,TRUE,trigger)</f>
        <v>#NUM!</v>
      </c>
      <c r="AI2755" s="45" t="e">
        <f t="shared" si="99"/>
        <v>#NUM!</v>
      </c>
    </row>
    <row r="2756" spans="27:35" x14ac:dyDescent="0.2">
      <c r="AA2756" s="114" t="s">
        <v>87</v>
      </c>
      <c r="AB2756" s="40">
        <f>_xll.qlInterestRateIndexFixingDate($X$21,AC2756)</f>
        <v>58722</v>
      </c>
      <c r="AC2756" s="40">
        <f>_xll.qlCalendarAdvance(calendar,$AC2755,AA2756,,,trigger)</f>
        <v>58726</v>
      </c>
      <c r="AD2756" s="40">
        <f>_xll.qlInterestRateIndexMaturity($X$21,AC2756,)</f>
        <v>58908</v>
      </c>
      <c r="AE2756" s="43" t="e">
        <f>_xll.qlTenorBasisValue(TenorBasis6M,AC2756,_xll.ohTrigger(trigger,$X$36))</f>
        <v>#NUM!</v>
      </c>
      <c r="AF2756" s="82">
        <f t="shared" ref="AF2756:AF2819" si="100">AG2756</f>
        <v>1.1415673805945903E-2</v>
      </c>
      <c r="AG2756" s="82">
        <f>_xll.qlIndexFixing($X$21,$AB2756,TRUE,_xll.ohTrigger(trigger))</f>
        <v>1.1415673805945903E-2</v>
      </c>
      <c r="AH2756" s="43" t="e">
        <f>_xll.qlIndexFixing($X$6,$AB2756,TRUE,trigger)</f>
        <v>#NUM!</v>
      </c>
      <c r="AI2756" s="45" t="e">
        <f t="shared" si="99"/>
        <v>#NUM!</v>
      </c>
    </row>
    <row r="2757" spans="27:35" x14ac:dyDescent="0.2">
      <c r="AA2757" s="114" t="s">
        <v>87</v>
      </c>
      <c r="AB2757" s="40">
        <f>_xll.qlInterestRateIndexFixingDate($X$21,AC2757)</f>
        <v>58729</v>
      </c>
      <c r="AC2757" s="40">
        <f>_xll.qlCalendarAdvance(calendar,$AC2756,AA2757,,,trigger)</f>
        <v>58733</v>
      </c>
      <c r="AD2757" s="40">
        <f>_xll.qlInterestRateIndexMaturity($X$21,AC2757,)</f>
        <v>58915</v>
      </c>
      <c r="AE2757" s="43" t="e">
        <f>_xll.qlTenorBasisValue(TenorBasis6M,AC2757,_xll.ohTrigger(trigger,$X$36))</f>
        <v>#NUM!</v>
      </c>
      <c r="AF2757" s="82">
        <f t="shared" si="100"/>
        <v>1.1413425470299452E-2</v>
      </c>
      <c r="AG2757" s="82">
        <f>_xll.qlIndexFixing($X$21,$AB2757,TRUE,_xll.ohTrigger(trigger))</f>
        <v>1.1413425470299452E-2</v>
      </c>
      <c r="AH2757" s="43" t="e">
        <f>_xll.qlIndexFixing($X$6,$AB2757,TRUE,trigger)</f>
        <v>#NUM!</v>
      </c>
      <c r="AI2757" s="45" t="e">
        <f t="shared" si="99"/>
        <v>#NUM!</v>
      </c>
    </row>
    <row r="2758" spans="27:35" x14ac:dyDescent="0.2">
      <c r="AA2758" s="114" t="s">
        <v>87</v>
      </c>
      <c r="AB2758" s="40">
        <f>_xll.qlInterestRateIndexFixingDate($X$21,AC2758)</f>
        <v>58736</v>
      </c>
      <c r="AC2758" s="40">
        <f>_xll.qlCalendarAdvance(calendar,$AC2757,AA2758,,,trigger)</f>
        <v>58740</v>
      </c>
      <c r="AD2758" s="40">
        <f>_xll.qlInterestRateIndexMaturity($X$21,AC2758,)</f>
        <v>58922</v>
      </c>
      <c r="AE2758" s="43" t="e">
        <f>_xll.qlTenorBasisValue(TenorBasis6M,AC2758,_xll.ohTrigger(trigger,$X$36))</f>
        <v>#NUM!</v>
      </c>
      <c r="AF2758" s="82">
        <f t="shared" si="100"/>
        <v>1.1411215906638184E-2</v>
      </c>
      <c r="AG2758" s="82">
        <f>_xll.qlIndexFixing($X$21,$AB2758,TRUE,_xll.ohTrigger(trigger))</f>
        <v>1.1411215906638184E-2</v>
      </c>
      <c r="AH2758" s="43" t="e">
        <f>_xll.qlIndexFixing($X$6,$AB2758,TRUE,trigger)</f>
        <v>#NUM!</v>
      </c>
      <c r="AI2758" s="45" t="e">
        <f t="shared" si="99"/>
        <v>#NUM!</v>
      </c>
    </row>
    <row r="2759" spans="27:35" x14ac:dyDescent="0.2">
      <c r="AA2759" s="114" t="s">
        <v>87</v>
      </c>
      <c r="AB2759" s="40">
        <f>_xll.qlInterestRateIndexFixingDate($X$21,AC2759)</f>
        <v>58743</v>
      </c>
      <c r="AC2759" s="40">
        <f>_xll.qlCalendarAdvance(calendar,$AC2758,AA2759,,,trigger)</f>
        <v>58747</v>
      </c>
      <c r="AD2759" s="40">
        <f>_xll.qlInterestRateIndexMaturity($X$21,AC2759,)</f>
        <v>58928</v>
      </c>
      <c r="AE2759" s="43" t="e">
        <f>_xll.qlTenorBasisValue(TenorBasis6M,AC2759,_xll.ohTrigger(trigger,$X$36))</f>
        <v>#NUM!</v>
      </c>
      <c r="AF2759" s="82">
        <f t="shared" si="100"/>
        <v>1.1409006475970812E-2</v>
      </c>
      <c r="AG2759" s="82">
        <f>_xll.qlIndexFixing($X$21,$AB2759,TRUE,_xll.ohTrigger(trigger))</f>
        <v>1.1409006475970812E-2</v>
      </c>
      <c r="AH2759" s="43" t="e">
        <f>_xll.qlIndexFixing($X$6,$AB2759,TRUE,trigger)</f>
        <v>#NUM!</v>
      </c>
      <c r="AI2759" s="45" t="e">
        <f t="shared" si="99"/>
        <v>#NUM!</v>
      </c>
    </row>
    <row r="2760" spans="27:35" x14ac:dyDescent="0.2">
      <c r="AA2760" s="114" t="s">
        <v>87</v>
      </c>
      <c r="AB2760" s="40">
        <f>_xll.qlInterestRateIndexFixingDate($X$21,AC2760)</f>
        <v>58750</v>
      </c>
      <c r="AC2760" s="40">
        <f>_xll.qlCalendarAdvance(calendar,$AC2759,AA2760,,,trigger)</f>
        <v>58754</v>
      </c>
      <c r="AD2760" s="40">
        <f>_xll.qlInterestRateIndexMaturity($X$21,AC2760,)</f>
        <v>58935</v>
      </c>
      <c r="AE2760" s="43" t="e">
        <f>_xll.qlTenorBasisValue(TenorBasis6M,AC2760,_xll.ohTrigger(trigger,$X$36))</f>
        <v>#NUM!</v>
      </c>
      <c r="AF2760" s="82">
        <f t="shared" si="100"/>
        <v>1.1406871753955744E-2</v>
      </c>
      <c r="AG2760" s="82">
        <f>_xll.qlIndexFixing($X$21,$AB2760,TRUE,_xll.ohTrigger(trigger))</f>
        <v>1.1406871753955744E-2</v>
      </c>
      <c r="AH2760" s="43" t="e">
        <f>_xll.qlIndexFixing($X$6,$AB2760,TRUE,trigger)</f>
        <v>#NUM!</v>
      </c>
      <c r="AI2760" s="45" t="e">
        <f t="shared" si="99"/>
        <v>#NUM!</v>
      </c>
    </row>
    <row r="2761" spans="27:35" x14ac:dyDescent="0.2">
      <c r="AA2761" s="114" t="s">
        <v>87</v>
      </c>
      <c r="AB2761" s="40">
        <f>_xll.qlInterestRateIndexFixingDate($X$21,AC2761)</f>
        <v>58757</v>
      </c>
      <c r="AC2761" s="40">
        <f>_xll.qlCalendarAdvance(calendar,$AC2760,AA2761,,,trigger)</f>
        <v>58761</v>
      </c>
      <c r="AD2761" s="40">
        <f>_xll.qlInterestRateIndexMaturity($X$21,AC2761,)</f>
        <v>58942</v>
      </c>
      <c r="AE2761" s="43" t="e">
        <f>_xll.qlTenorBasisValue(TenorBasis6M,AC2761,_xll.ohTrigger(trigger,$X$36))</f>
        <v>#NUM!</v>
      </c>
      <c r="AF2761" s="82">
        <f t="shared" si="100"/>
        <v>1.1404775802316755E-2</v>
      </c>
      <c r="AG2761" s="82">
        <f>_xll.qlIndexFixing($X$21,$AB2761,TRUE,_xll.ohTrigger(trigger))</f>
        <v>1.1404775802316755E-2</v>
      </c>
      <c r="AH2761" s="43" t="e">
        <f>_xll.qlIndexFixing($X$6,$AB2761,TRUE,trigger)</f>
        <v>#NUM!</v>
      </c>
      <c r="AI2761" s="45" t="e">
        <f t="shared" si="99"/>
        <v>#NUM!</v>
      </c>
    </row>
    <row r="2762" spans="27:35" x14ac:dyDescent="0.2">
      <c r="AA2762" s="114" t="s">
        <v>87</v>
      </c>
      <c r="AB2762" s="40">
        <f>_xll.qlInterestRateIndexFixingDate($X$21,AC2762)</f>
        <v>58764</v>
      </c>
      <c r="AC2762" s="40">
        <f>_xll.qlCalendarAdvance(calendar,$AC2761,AA2762,,,trigger)</f>
        <v>58768</v>
      </c>
      <c r="AD2762" s="40">
        <f>_xll.qlInterestRateIndexMaturity($X$21,AC2762,)</f>
        <v>58949</v>
      </c>
      <c r="AE2762" s="43" t="e">
        <f>_xll.qlTenorBasisValue(TenorBasis6M,AC2762,_xll.ohTrigger(trigger,$X$36))</f>
        <v>#NUM!</v>
      </c>
      <c r="AF2762" s="82">
        <f t="shared" si="100"/>
        <v>1.1402718620931075E-2</v>
      </c>
      <c r="AG2762" s="82">
        <f>_xll.qlIndexFixing($X$21,$AB2762,TRUE,_xll.ohTrigger(trigger))</f>
        <v>1.1402718620931075E-2</v>
      </c>
      <c r="AH2762" s="43" t="e">
        <f>_xll.qlIndexFixing($X$6,$AB2762,TRUE,trigger)</f>
        <v>#NUM!</v>
      </c>
      <c r="AI2762" s="45" t="e">
        <f t="shared" si="99"/>
        <v>#NUM!</v>
      </c>
    </row>
    <row r="2763" spans="27:35" x14ac:dyDescent="0.2">
      <c r="AA2763" s="114" t="s">
        <v>87</v>
      </c>
      <c r="AB2763" s="40">
        <f>_xll.qlInterestRateIndexFixingDate($X$21,AC2763)</f>
        <v>58771</v>
      </c>
      <c r="AC2763" s="40">
        <f>_xll.qlCalendarAdvance(calendar,$AC2762,AA2763,,,trigger)</f>
        <v>58775</v>
      </c>
      <c r="AD2763" s="40">
        <f>_xll.qlInterestRateIndexMaturity($X$21,AC2763,)</f>
        <v>58957</v>
      </c>
      <c r="AE2763" s="43" t="e">
        <f>_xll.qlTenorBasisValue(TenorBasis6M,AC2763,_xll.ohTrigger(trigger,$X$36))</f>
        <v>#NUM!</v>
      </c>
      <c r="AF2763" s="82">
        <f t="shared" si="100"/>
        <v>1.1400749663662155E-2</v>
      </c>
      <c r="AG2763" s="82">
        <f>_xll.qlIndexFixing($X$21,$AB2763,TRUE,_xll.ohTrigger(trigger))</f>
        <v>1.1400749663662155E-2</v>
      </c>
      <c r="AH2763" s="43" t="e">
        <f>_xll.qlIndexFixing($X$6,$AB2763,TRUE,trigger)</f>
        <v>#NUM!</v>
      </c>
      <c r="AI2763" s="45" t="e">
        <f t="shared" si="99"/>
        <v>#NUM!</v>
      </c>
    </row>
    <row r="2764" spans="27:35" x14ac:dyDescent="0.2">
      <c r="AA2764" s="114" t="s">
        <v>87</v>
      </c>
      <c r="AB2764" s="40">
        <f>_xll.qlInterestRateIndexFixingDate($X$21,AC2764)</f>
        <v>58778</v>
      </c>
      <c r="AC2764" s="40">
        <f>_xll.qlCalendarAdvance(calendar,$AC2763,AA2764,,,trigger)</f>
        <v>58782</v>
      </c>
      <c r="AD2764" s="40">
        <f>_xll.qlInterestRateIndexMaturity($X$21,AC2764,)</f>
        <v>58964</v>
      </c>
      <c r="AE2764" s="43" t="e">
        <f>_xll.qlTenorBasisValue(TenorBasis6M,AC2764,_xll.ohTrigger(trigger,$X$36))</f>
        <v>#NUM!</v>
      </c>
      <c r="AF2764" s="82">
        <f t="shared" si="100"/>
        <v>1.139877272927629E-2</v>
      </c>
      <c r="AG2764" s="82">
        <f>_xll.qlIndexFixing($X$21,$AB2764,TRUE,_xll.ohTrigger(trigger))</f>
        <v>1.139877272927629E-2</v>
      </c>
      <c r="AH2764" s="43" t="e">
        <f>_xll.qlIndexFixing($X$6,$AB2764,TRUE,trigger)</f>
        <v>#NUM!</v>
      </c>
      <c r="AI2764" s="45" t="e">
        <f t="shared" si="99"/>
        <v>#NUM!</v>
      </c>
    </row>
    <row r="2765" spans="27:35" x14ac:dyDescent="0.2">
      <c r="AA2765" s="114" t="s">
        <v>87</v>
      </c>
      <c r="AB2765" s="40">
        <f>_xll.qlInterestRateIndexFixingDate($X$21,AC2765)</f>
        <v>58785</v>
      </c>
      <c r="AC2765" s="40">
        <f>_xll.qlCalendarAdvance(calendar,$AC2764,AA2765,,,trigger)</f>
        <v>58789</v>
      </c>
      <c r="AD2765" s="40">
        <f>_xll.qlInterestRateIndexMaturity($X$21,AC2765,)</f>
        <v>58971</v>
      </c>
      <c r="AE2765" s="43" t="e">
        <f>_xll.qlTenorBasisValue(TenorBasis6M,AC2765,_xll.ohTrigger(trigger,$X$36))</f>
        <v>#NUM!</v>
      </c>
      <c r="AF2765" s="82">
        <f t="shared" si="100"/>
        <v>1.1396834566018711E-2</v>
      </c>
      <c r="AG2765" s="82">
        <f>_xll.qlIndexFixing($X$21,$AB2765,TRUE,_xll.ohTrigger(trigger))</f>
        <v>1.1396834566018711E-2</v>
      </c>
      <c r="AH2765" s="43" t="e">
        <f>_xll.qlIndexFixing($X$6,$AB2765,TRUE,trigger)</f>
        <v>#NUM!</v>
      </c>
      <c r="AI2765" s="45" t="e">
        <f t="shared" si="99"/>
        <v>#NUM!</v>
      </c>
    </row>
    <row r="2766" spans="27:35" x14ac:dyDescent="0.2">
      <c r="AA2766" s="114" t="s">
        <v>87</v>
      </c>
      <c r="AB2766" s="40">
        <f>_xll.qlInterestRateIndexFixingDate($X$21,AC2766)</f>
        <v>58792</v>
      </c>
      <c r="AC2766" s="40">
        <f>_xll.qlCalendarAdvance(calendar,$AC2765,AA2766,,,trigger)</f>
        <v>58796</v>
      </c>
      <c r="AD2766" s="40">
        <f>_xll.qlInterestRateIndexMaturity($X$21,AC2766,)</f>
        <v>58978</v>
      </c>
      <c r="AE2766" s="43" t="e">
        <f>_xll.qlTenorBasisValue(TenorBasis6M,AC2766,_xll.ohTrigger(trigger,$X$36))</f>
        <v>#NUM!</v>
      </c>
      <c r="AF2766" s="82">
        <f t="shared" si="100"/>
        <v>1.1394935173775662E-2</v>
      </c>
      <c r="AG2766" s="82">
        <f>_xll.qlIndexFixing($X$21,$AB2766,TRUE,_xll.ohTrigger(trigger))</f>
        <v>1.1394935173775662E-2</v>
      </c>
      <c r="AH2766" s="43" t="e">
        <f>_xll.qlIndexFixing($X$6,$AB2766,TRUE,trigger)</f>
        <v>#NUM!</v>
      </c>
      <c r="AI2766" s="45" t="e">
        <f t="shared" si="99"/>
        <v>#NUM!</v>
      </c>
    </row>
    <row r="2767" spans="27:35" x14ac:dyDescent="0.2">
      <c r="AA2767" s="114" t="s">
        <v>87</v>
      </c>
      <c r="AB2767" s="40">
        <f>_xll.qlInterestRateIndexFixingDate($X$21,AC2767)</f>
        <v>58799</v>
      </c>
      <c r="AC2767" s="40">
        <f>_xll.qlCalendarAdvance(calendar,$AC2766,AA2767,,,trigger)</f>
        <v>58803</v>
      </c>
      <c r="AD2767" s="40">
        <f>_xll.qlInterestRateIndexMaturity($X$21,AC2767,)</f>
        <v>58985</v>
      </c>
      <c r="AE2767" s="43" t="e">
        <f>_xll.qlTenorBasisValue(TenorBasis6M,AC2767,_xll.ohTrigger(trigger,$X$36))</f>
        <v>#NUM!</v>
      </c>
      <c r="AF2767" s="82">
        <f t="shared" si="100"/>
        <v>1.1393074552436905E-2</v>
      </c>
      <c r="AG2767" s="82">
        <f>_xll.qlIndexFixing($X$21,$AB2767,TRUE,_xll.ohTrigger(trigger))</f>
        <v>1.1393074552436905E-2</v>
      </c>
      <c r="AH2767" s="43" t="e">
        <f>_xll.qlIndexFixing($X$6,$AB2767,TRUE,trigger)</f>
        <v>#NUM!</v>
      </c>
      <c r="AI2767" s="45" t="e">
        <f t="shared" si="99"/>
        <v>#NUM!</v>
      </c>
    </row>
    <row r="2768" spans="27:35" x14ac:dyDescent="0.2">
      <c r="AA2768" s="114" t="s">
        <v>87</v>
      </c>
      <c r="AB2768" s="40">
        <f>_xll.qlInterestRateIndexFixingDate($X$21,AC2768)</f>
        <v>58806</v>
      </c>
      <c r="AC2768" s="40">
        <f>_xll.qlCalendarAdvance(calendar,$AC2767,AA2768,,,trigger)</f>
        <v>58810</v>
      </c>
      <c r="AD2768" s="40">
        <f>_xll.qlInterestRateIndexMaturity($X$21,AC2768,)</f>
        <v>58991</v>
      </c>
      <c r="AE2768" s="43" t="e">
        <f>_xll.qlTenorBasisValue(TenorBasis6M,AC2768,_xll.ohTrigger(trigger,$X$36))</f>
        <v>#NUM!</v>
      </c>
      <c r="AF2768" s="82">
        <f t="shared" si="100"/>
        <v>1.1391189701397998E-2</v>
      </c>
      <c r="AG2768" s="82">
        <f>_xll.qlIndexFixing($X$21,$AB2768,TRUE,_xll.ohTrigger(trigger))</f>
        <v>1.1391189701397998E-2</v>
      </c>
      <c r="AH2768" s="43" t="e">
        <f>_xll.qlIndexFixing($X$6,$AB2768,TRUE,trigger)</f>
        <v>#NUM!</v>
      </c>
      <c r="AI2768" s="45" t="e">
        <f t="shared" si="99"/>
        <v>#NUM!</v>
      </c>
    </row>
    <row r="2769" spans="27:35" x14ac:dyDescent="0.2">
      <c r="AA2769" s="114" t="s">
        <v>87</v>
      </c>
      <c r="AB2769" s="40">
        <f>_xll.qlInterestRateIndexFixingDate($X$21,AC2769)</f>
        <v>58813</v>
      </c>
      <c r="AC2769" s="40">
        <f>_xll.qlCalendarAdvance(calendar,$AC2768,AA2769,,,trigger)</f>
        <v>58817</v>
      </c>
      <c r="AD2769" s="40">
        <f>_xll.qlInterestRateIndexMaturity($X$21,AC2769,)</f>
        <v>58998</v>
      </c>
      <c r="AE2769" s="43" t="e">
        <f>_xll.qlTenorBasisValue(TenorBasis6M,AC2769,_xll.ohTrigger(trigger,$X$36))</f>
        <v>#NUM!</v>
      </c>
      <c r="AF2769" s="82">
        <f t="shared" si="100"/>
        <v>1.1389403908563727E-2</v>
      </c>
      <c r="AG2769" s="82">
        <f>_xll.qlIndexFixing($X$21,$AB2769,TRUE,_xll.ohTrigger(trigger))</f>
        <v>1.1389403908563727E-2</v>
      </c>
      <c r="AH2769" s="43" t="e">
        <f>_xll.qlIndexFixing($X$6,$AB2769,TRUE,trigger)</f>
        <v>#NUM!</v>
      </c>
      <c r="AI2769" s="45" t="e">
        <f t="shared" si="99"/>
        <v>#NUM!</v>
      </c>
    </row>
    <row r="2770" spans="27:35" x14ac:dyDescent="0.2">
      <c r="AA2770" s="114" t="s">
        <v>87</v>
      </c>
      <c r="AB2770" s="40">
        <f>_xll.qlInterestRateIndexFixingDate($X$21,AC2770)</f>
        <v>58820</v>
      </c>
      <c r="AC2770" s="40">
        <f>_xll.qlCalendarAdvance(calendar,$AC2769,AA2770,,,trigger)</f>
        <v>58824</v>
      </c>
      <c r="AD2770" s="40">
        <f>_xll.qlInterestRateIndexMaturity($X$21,AC2770,)</f>
        <v>59005</v>
      </c>
      <c r="AE2770" s="43" t="e">
        <f>_xll.qlTenorBasisValue(TenorBasis6M,AC2770,_xll.ohTrigger(trigger,$X$36))</f>
        <v>#NUM!</v>
      </c>
      <c r="AF2770" s="82">
        <f t="shared" si="100"/>
        <v>1.1387656885088008E-2</v>
      </c>
      <c r="AG2770" s="82">
        <f>_xll.qlIndexFixing($X$21,$AB2770,TRUE,_xll.ohTrigger(trigger))</f>
        <v>1.1387656885088008E-2</v>
      </c>
      <c r="AH2770" s="43" t="e">
        <f>_xll.qlIndexFixing($X$6,$AB2770,TRUE,trigger)</f>
        <v>#NUM!</v>
      </c>
      <c r="AI2770" s="45" t="e">
        <f t="shared" si="99"/>
        <v>#NUM!</v>
      </c>
    </row>
    <row r="2771" spans="27:35" x14ac:dyDescent="0.2">
      <c r="AA2771" s="114" t="s">
        <v>87</v>
      </c>
      <c r="AB2771" s="40">
        <f>_xll.qlInterestRateIndexFixingDate($X$21,AC2771)</f>
        <v>58827</v>
      </c>
      <c r="AC2771" s="40">
        <f>_xll.qlCalendarAdvance(calendar,$AC2770,AA2771,,,trigger)</f>
        <v>58831</v>
      </c>
      <c r="AD2771" s="40">
        <f>_xll.qlInterestRateIndexMaturity($X$21,AC2771,)</f>
        <v>59012</v>
      </c>
      <c r="AE2771" s="43" t="e">
        <f>_xll.qlTenorBasisValue(TenorBasis6M,AC2771,_xll.ohTrigger(trigger,$X$36))</f>
        <v>#NUM!</v>
      </c>
      <c r="AF2771" s="82">
        <f t="shared" si="100"/>
        <v>1.1385948630871473E-2</v>
      </c>
      <c r="AG2771" s="82">
        <f>_xll.qlIndexFixing($X$21,$AB2771,TRUE,_xll.ohTrigger(trigger))</f>
        <v>1.1385948630871473E-2</v>
      </c>
      <c r="AH2771" s="43" t="e">
        <f>_xll.qlIndexFixing($X$6,$AB2771,TRUE,trigger)</f>
        <v>#NUM!</v>
      </c>
      <c r="AI2771" s="45" t="e">
        <f t="shared" si="99"/>
        <v>#NUM!</v>
      </c>
    </row>
    <row r="2772" spans="27:35" x14ac:dyDescent="0.2">
      <c r="AA2772" s="114" t="s">
        <v>87</v>
      </c>
      <c r="AB2772" s="40">
        <f>_xll.qlInterestRateIndexFixingDate($X$21,AC2772)</f>
        <v>58834</v>
      </c>
      <c r="AC2772" s="40">
        <f>_xll.qlCalendarAdvance(calendar,$AC2771,AA2772,,,trigger)</f>
        <v>58838</v>
      </c>
      <c r="AD2772" s="40">
        <f>_xll.qlInterestRateIndexMaturity($X$21,AC2772,)</f>
        <v>59019</v>
      </c>
      <c r="AE2772" s="43" t="e">
        <f>_xll.qlTenorBasisValue(TenorBasis6M,AC2772,_xll.ohTrigger(trigger,$X$36))</f>
        <v>#NUM!</v>
      </c>
      <c r="AF2772" s="82">
        <f t="shared" si="100"/>
        <v>1.1384279145814313E-2</v>
      </c>
      <c r="AG2772" s="82">
        <f>_xll.qlIndexFixing($X$21,$AB2772,TRUE,_xll.ohTrigger(trigger))</f>
        <v>1.1384279145814313E-2</v>
      </c>
      <c r="AH2772" s="43" t="e">
        <f>_xll.qlIndexFixing($X$6,$AB2772,TRUE,trigger)</f>
        <v>#NUM!</v>
      </c>
      <c r="AI2772" s="45" t="e">
        <f t="shared" si="99"/>
        <v>#NUM!</v>
      </c>
    </row>
    <row r="2773" spans="27:35" x14ac:dyDescent="0.2">
      <c r="AA2773" s="114" t="s">
        <v>87</v>
      </c>
      <c r="AB2773" s="40">
        <f>_xll.qlInterestRateIndexFixingDate($X$21,AC2773)</f>
        <v>58841</v>
      </c>
      <c r="AC2773" s="40">
        <f>_xll.qlCalendarAdvance(calendar,$AC2772,AA2773,,,trigger)</f>
        <v>58845</v>
      </c>
      <c r="AD2773" s="40">
        <f>_xll.qlInterestRateIndexMaturity($X$21,AC2773,)</f>
        <v>59026</v>
      </c>
      <c r="AE2773" s="43" t="e">
        <f>_xll.qlTenorBasisValue(TenorBasis6M,AC2773,_xll.ohTrigger(trigger,$X$36))</f>
        <v>#NUM!</v>
      </c>
      <c r="AF2773" s="82">
        <f t="shared" si="100"/>
        <v>1.1382648429818043E-2</v>
      </c>
      <c r="AG2773" s="82">
        <f>_xll.qlIndexFixing($X$21,$AB2773,TRUE,_xll.ohTrigger(trigger))</f>
        <v>1.1382648429818043E-2</v>
      </c>
      <c r="AH2773" s="43" t="e">
        <f>_xll.qlIndexFixing($X$6,$AB2773,TRUE,trigger)</f>
        <v>#NUM!</v>
      </c>
      <c r="AI2773" s="45" t="e">
        <f t="shared" si="99"/>
        <v>#NUM!</v>
      </c>
    </row>
    <row r="2774" spans="27:35" x14ac:dyDescent="0.2">
      <c r="AA2774" s="114" t="s">
        <v>87</v>
      </c>
      <c r="AB2774" s="40">
        <f>_xll.qlInterestRateIndexFixingDate($X$21,AC2774)</f>
        <v>58848</v>
      </c>
      <c r="AC2774" s="40">
        <f>_xll.qlCalendarAdvance(calendar,$AC2773,AA2774,,,trigger)</f>
        <v>58852</v>
      </c>
      <c r="AD2774" s="40">
        <f>_xll.qlInterestRateIndexMaturity($X$21,AC2774,)</f>
        <v>59033</v>
      </c>
      <c r="AE2774" s="43" t="e">
        <f>_xll.qlTenorBasisValue(TenorBasis6M,AC2774,_xll.ohTrigger(trigger,$X$36))</f>
        <v>#NUM!</v>
      </c>
      <c r="AF2774" s="82">
        <f t="shared" si="100"/>
        <v>1.1381056482788594E-2</v>
      </c>
      <c r="AG2774" s="82">
        <f>_xll.qlIndexFixing($X$21,$AB2774,TRUE,_xll.ohTrigger(trigger))</f>
        <v>1.1381056482788594E-2</v>
      </c>
      <c r="AH2774" s="43" t="e">
        <f>_xll.qlIndexFixing($X$6,$AB2774,TRUE,trigger)</f>
        <v>#NUM!</v>
      </c>
      <c r="AI2774" s="45" t="e">
        <f t="shared" si="99"/>
        <v>#NUM!</v>
      </c>
    </row>
    <row r="2775" spans="27:35" x14ac:dyDescent="0.2">
      <c r="AA2775" s="114" t="s">
        <v>87</v>
      </c>
      <c r="AB2775" s="40">
        <f>_xll.qlInterestRateIndexFixingDate($X$21,AC2775)</f>
        <v>58855</v>
      </c>
      <c r="AC2775" s="40">
        <f>_xll.qlCalendarAdvance(calendar,$AC2774,AA2775,,,trigger)</f>
        <v>58859</v>
      </c>
      <c r="AD2775" s="40">
        <f>_xll.qlInterestRateIndexMaturity($X$21,AC2775,)</f>
        <v>59040</v>
      </c>
      <c r="AE2775" s="43" t="e">
        <f>_xll.qlTenorBasisValue(TenorBasis6M,AC2775,_xll.ohTrigger(trigger,$X$36))</f>
        <v>#NUM!</v>
      </c>
      <c r="AF2775" s="82">
        <f t="shared" si="100"/>
        <v>1.1379503304633665E-2</v>
      </c>
      <c r="AG2775" s="82">
        <f>_xll.qlIndexFixing($X$21,$AB2775,TRUE,_xll.ohTrigger(trigger))</f>
        <v>1.1379503304633665E-2</v>
      </c>
      <c r="AH2775" s="43" t="e">
        <f>_xll.qlIndexFixing($X$6,$AB2775,TRUE,trigger)</f>
        <v>#NUM!</v>
      </c>
      <c r="AI2775" s="45" t="e">
        <f t="shared" si="99"/>
        <v>#NUM!</v>
      </c>
    </row>
    <row r="2776" spans="27:35" x14ac:dyDescent="0.2">
      <c r="AA2776" s="114" t="s">
        <v>87</v>
      </c>
      <c r="AB2776" s="40">
        <f>_xll.qlInterestRateIndexFixingDate($X$21,AC2776)</f>
        <v>58862</v>
      </c>
      <c r="AC2776" s="40">
        <f>_xll.qlCalendarAdvance(calendar,$AC2775,AA2776,,,trigger)</f>
        <v>58866</v>
      </c>
      <c r="AD2776" s="40">
        <f>_xll.qlInterestRateIndexMaturity($X$21,AC2776,)</f>
        <v>59050</v>
      </c>
      <c r="AE2776" s="43" t="e">
        <f>_xll.qlTenorBasisValue(TenorBasis6M,AC2776,_xll.ohTrigger(trigger,$X$36))</f>
        <v>#NUM!</v>
      </c>
      <c r="AF2776" s="82">
        <f t="shared" si="100"/>
        <v>1.137824389571054E-2</v>
      </c>
      <c r="AG2776" s="82">
        <f>_xll.qlIndexFixing($X$21,$AB2776,TRUE,_xll.ohTrigger(trigger))</f>
        <v>1.137824389571054E-2</v>
      </c>
      <c r="AH2776" s="43" t="e">
        <f>_xll.qlIndexFixing($X$6,$AB2776,TRUE,trigger)</f>
        <v>#NUM!</v>
      </c>
      <c r="AI2776" s="45" t="e">
        <f t="shared" si="99"/>
        <v>#NUM!</v>
      </c>
    </row>
    <row r="2777" spans="27:35" x14ac:dyDescent="0.2">
      <c r="AA2777" s="114" t="s">
        <v>87</v>
      </c>
      <c r="AB2777" s="40">
        <f>_xll.qlInterestRateIndexFixingDate($X$21,AC2777)</f>
        <v>58869</v>
      </c>
      <c r="AC2777" s="40">
        <f>_xll.qlCalendarAdvance(calendar,$AC2776,AA2777,,,trigger)</f>
        <v>58873</v>
      </c>
      <c r="AD2777" s="40">
        <f>_xll.qlInterestRateIndexMaturity($X$21,AC2777,)</f>
        <v>59057</v>
      </c>
      <c r="AE2777" s="43" t="e">
        <f>_xll.qlTenorBasisValue(TenorBasis6M,AC2777,_xll.ohTrigger(trigger,$X$36))</f>
        <v>#NUM!</v>
      </c>
      <c r="AF2777" s="82">
        <f t="shared" si="100"/>
        <v>1.1376776423850425E-2</v>
      </c>
      <c r="AG2777" s="82">
        <f>_xll.qlIndexFixing($X$21,$AB2777,TRUE,_xll.ohTrigger(trigger))</f>
        <v>1.1376776423850425E-2</v>
      </c>
      <c r="AH2777" s="43" t="e">
        <f>_xll.qlIndexFixing($X$6,$AB2777,TRUE,trigger)</f>
        <v>#NUM!</v>
      </c>
      <c r="AI2777" s="45" t="e">
        <f t="shared" si="99"/>
        <v>#NUM!</v>
      </c>
    </row>
    <row r="2778" spans="27:35" x14ac:dyDescent="0.2">
      <c r="AA2778" s="114" t="s">
        <v>87</v>
      </c>
      <c r="AB2778" s="40">
        <f>_xll.qlInterestRateIndexFixingDate($X$21,AC2778)</f>
        <v>58876</v>
      </c>
      <c r="AC2778" s="40">
        <f>_xll.qlCalendarAdvance(calendar,$AC2777,AA2778,,,trigger)</f>
        <v>58880</v>
      </c>
      <c r="AD2778" s="40">
        <f>_xll.qlInterestRateIndexMaturity($X$21,AC2778,)</f>
        <v>59064</v>
      </c>
      <c r="AE2778" s="43" t="e">
        <f>_xll.qlTenorBasisValue(TenorBasis6M,AC2778,_xll.ohTrigger(trigger,$X$36))</f>
        <v>#NUM!</v>
      </c>
      <c r="AF2778" s="82">
        <f t="shared" si="100"/>
        <v>1.13753477242657E-2</v>
      </c>
      <c r="AG2778" s="82">
        <f>_xll.qlIndexFixing($X$21,$AB2778,TRUE,_xll.ohTrigger(trigger))</f>
        <v>1.13753477242657E-2</v>
      </c>
      <c r="AH2778" s="43" t="e">
        <f>_xll.qlIndexFixing($X$6,$AB2778,TRUE,trigger)</f>
        <v>#NUM!</v>
      </c>
      <c r="AI2778" s="45" t="e">
        <f t="shared" si="99"/>
        <v>#NUM!</v>
      </c>
    </row>
    <row r="2779" spans="27:35" x14ac:dyDescent="0.2">
      <c r="AA2779" s="114" t="s">
        <v>87</v>
      </c>
      <c r="AB2779" s="40">
        <f>_xll.qlInterestRateIndexFixingDate($X$21,AC2779)</f>
        <v>58883</v>
      </c>
      <c r="AC2779" s="40">
        <f>_xll.qlCalendarAdvance(calendar,$AC2778,AA2779,,,trigger)</f>
        <v>58887</v>
      </c>
      <c r="AD2779" s="40">
        <f>_xll.qlInterestRateIndexMaturity($X$21,AC2779,)</f>
        <v>59071</v>
      </c>
      <c r="AE2779" s="43" t="e">
        <f>_xll.qlTenorBasisValue(TenorBasis6M,AC2779,_xll.ohTrigger(trigger,$X$36))</f>
        <v>#NUM!</v>
      </c>
      <c r="AF2779" s="82">
        <f t="shared" si="100"/>
        <v>1.1373957796871651E-2</v>
      </c>
      <c r="AG2779" s="82">
        <f>_xll.qlIndexFixing($X$21,$AB2779,TRUE,_xll.ohTrigger(trigger))</f>
        <v>1.1373957796871651E-2</v>
      </c>
      <c r="AH2779" s="43" t="e">
        <f>_xll.qlIndexFixing($X$6,$AB2779,TRUE,trigger)</f>
        <v>#NUM!</v>
      </c>
      <c r="AI2779" s="45" t="e">
        <f t="shared" si="99"/>
        <v>#NUM!</v>
      </c>
    </row>
    <row r="2780" spans="27:35" x14ac:dyDescent="0.2">
      <c r="AA2780" s="114" t="s">
        <v>87</v>
      </c>
      <c r="AB2780" s="40">
        <f>_xll.qlInterestRateIndexFixingDate($X$21,AC2780)</f>
        <v>58890</v>
      </c>
      <c r="AC2780" s="40">
        <f>_xll.qlCalendarAdvance(calendar,$AC2779,AA2780,,,trigger)</f>
        <v>58894</v>
      </c>
      <c r="AD2780" s="40">
        <f>_xll.qlInterestRateIndexMaturity($X$21,AC2780,)</f>
        <v>59078</v>
      </c>
      <c r="AE2780" s="43" t="e">
        <f>_xll.qlTenorBasisValue(TenorBasis6M,AC2780,_xll.ohTrigger(trigger,$X$36))</f>
        <v>#NUM!</v>
      </c>
      <c r="AF2780" s="82">
        <f t="shared" si="100"/>
        <v>1.137260664158617E-2</v>
      </c>
      <c r="AG2780" s="82">
        <f>_xll.qlIndexFixing($X$21,$AB2780,TRUE,_xll.ohTrigger(trigger))</f>
        <v>1.137260664158617E-2</v>
      </c>
      <c r="AH2780" s="43" t="e">
        <f>_xll.qlIndexFixing($X$6,$AB2780,TRUE,trigger)</f>
        <v>#NUM!</v>
      </c>
      <c r="AI2780" s="45" t="e">
        <f t="shared" si="99"/>
        <v>#NUM!</v>
      </c>
    </row>
    <row r="2781" spans="27:35" x14ac:dyDescent="0.2">
      <c r="AA2781" s="114" t="s">
        <v>87</v>
      </c>
      <c r="AB2781" s="40">
        <f>_xll.qlInterestRateIndexFixingDate($X$21,AC2781)</f>
        <v>58897</v>
      </c>
      <c r="AC2781" s="40">
        <f>_xll.qlCalendarAdvance(calendar,$AC2780,AA2781,,,trigger)</f>
        <v>58901</v>
      </c>
      <c r="AD2781" s="40">
        <f>_xll.qlInterestRateIndexMaturity($X$21,AC2781,)</f>
        <v>59084</v>
      </c>
      <c r="AE2781" s="43" t="e">
        <f>_xll.qlTenorBasisValue(TenorBasis6M,AC2781,_xll.ohTrigger(trigger,$X$36))</f>
        <v>#NUM!</v>
      </c>
      <c r="AF2781" s="82">
        <f t="shared" si="100"/>
        <v>1.1371195368844511E-2</v>
      </c>
      <c r="AG2781" s="82">
        <f>_xll.qlIndexFixing($X$21,$AB2781,TRUE,_xll.ohTrigger(trigger))</f>
        <v>1.1371195368844511E-2</v>
      </c>
      <c r="AH2781" s="43" t="e">
        <f>_xll.qlIndexFixing($X$6,$AB2781,TRUE,trigger)</f>
        <v>#NUM!</v>
      </c>
      <c r="AI2781" s="45" t="e">
        <f t="shared" si="99"/>
        <v>#NUM!</v>
      </c>
    </row>
    <row r="2782" spans="27:35" x14ac:dyDescent="0.2">
      <c r="AA2782" s="114" t="s">
        <v>87</v>
      </c>
      <c r="AB2782" s="40">
        <f>_xll.qlInterestRateIndexFixingDate($X$21,AC2782)</f>
        <v>58902</v>
      </c>
      <c r="AC2782" s="40">
        <f>_xll.qlCalendarAdvance(calendar,$AC2781,AA2782,,,trigger)</f>
        <v>58908</v>
      </c>
      <c r="AD2782" s="40">
        <f>_xll.qlInterestRateIndexMaturity($X$21,AC2782,)</f>
        <v>59091</v>
      </c>
      <c r="AE2782" s="43" t="e">
        <f>_xll.qlTenorBasisValue(TenorBasis6M,AC2782,_xll.ohTrigger(trigger,$X$36))</f>
        <v>#NUM!</v>
      </c>
      <c r="AF2782" s="82">
        <f t="shared" si="100"/>
        <v>1.1369919028321841E-2</v>
      </c>
      <c r="AG2782" s="82">
        <f>_xll.qlIndexFixing($X$21,$AB2782,TRUE,_xll.ohTrigger(trigger))</f>
        <v>1.1369919028321841E-2</v>
      </c>
      <c r="AH2782" s="43" t="e">
        <f>_xll.qlIndexFixing($X$6,$AB2782,TRUE,trigger)</f>
        <v>#NUM!</v>
      </c>
      <c r="AI2782" s="45" t="e">
        <f t="shared" si="99"/>
        <v>#NUM!</v>
      </c>
    </row>
    <row r="2783" spans="27:35" x14ac:dyDescent="0.2">
      <c r="AA2783" s="114" t="s">
        <v>87</v>
      </c>
      <c r="AB2783" s="40">
        <f>_xll.qlInterestRateIndexFixingDate($X$21,AC2783)</f>
        <v>58911</v>
      </c>
      <c r="AC2783" s="40">
        <f>_xll.qlCalendarAdvance(calendar,$AC2782,AA2783,,,trigger)</f>
        <v>58915</v>
      </c>
      <c r="AD2783" s="40">
        <f>_xll.qlInterestRateIndexMaturity($X$21,AC2783,)</f>
        <v>59098</v>
      </c>
      <c r="AE2783" s="43" t="e">
        <f>_xll.qlTenorBasisValue(TenorBasis6M,AC2783,_xll.ohTrigger(trigger,$X$36))</f>
        <v>#NUM!</v>
      </c>
      <c r="AF2783" s="82">
        <f t="shared" si="100"/>
        <v>1.1368681458454927E-2</v>
      </c>
      <c r="AG2783" s="82">
        <f>_xll.qlIndexFixing($X$21,$AB2783,TRUE,_xll.ohTrigger(trigger))</f>
        <v>1.1368681458454927E-2</v>
      </c>
      <c r="AH2783" s="43" t="e">
        <f>_xll.qlIndexFixing($X$6,$AB2783,TRUE,trigger)</f>
        <v>#NUM!</v>
      </c>
      <c r="AI2783" s="45" t="e">
        <f t="shared" si="99"/>
        <v>#NUM!</v>
      </c>
    </row>
    <row r="2784" spans="27:35" x14ac:dyDescent="0.2">
      <c r="AA2784" s="114" t="s">
        <v>87</v>
      </c>
      <c r="AB2784" s="40">
        <f>_xll.qlInterestRateIndexFixingDate($X$21,AC2784)</f>
        <v>58918</v>
      </c>
      <c r="AC2784" s="40">
        <f>_xll.qlCalendarAdvance(calendar,$AC2783,AA2784,,,trigger)</f>
        <v>58922</v>
      </c>
      <c r="AD2784" s="40">
        <f>_xll.qlInterestRateIndexMaturity($X$21,AC2784,)</f>
        <v>59105</v>
      </c>
      <c r="AE2784" s="43" t="e">
        <f>_xll.qlTenorBasisValue(TenorBasis6M,AC2784,_xll.ohTrigger(trigger,$X$36))</f>
        <v>#NUM!</v>
      </c>
      <c r="AF2784" s="82">
        <f t="shared" si="100"/>
        <v>1.1367482659171261E-2</v>
      </c>
      <c r="AG2784" s="82">
        <f>_xll.qlIndexFixing($X$21,$AB2784,TRUE,_xll.ohTrigger(trigger))</f>
        <v>1.1367482659171261E-2</v>
      </c>
      <c r="AH2784" s="43" t="e">
        <f>_xll.qlIndexFixing($X$6,$AB2784,TRUE,trigger)</f>
        <v>#NUM!</v>
      </c>
      <c r="AI2784" s="45" t="e">
        <f t="shared" si="99"/>
        <v>#NUM!</v>
      </c>
    </row>
    <row r="2785" spans="27:35" x14ac:dyDescent="0.2">
      <c r="AA2785" s="114" t="s">
        <v>87</v>
      </c>
      <c r="AB2785" s="40">
        <f>_xll.qlInterestRateIndexFixingDate($X$21,AC2785)</f>
        <v>58925</v>
      </c>
      <c r="AC2785" s="40">
        <f>_xll.qlCalendarAdvance(calendar,$AC2784,AA2785,,,trigger)</f>
        <v>58929</v>
      </c>
      <c r="AD2785" s="40">
        <f>_xll.qlInterestRateIndexMaturity($X$21,AC2785,)</f>
        <v>59113</v>
      </c>
      <c r="AE2785" s="43" t="e">
        <f>_xll.qlTenorBasisValue(TenorBasis6M,AC2785,_xll.ohTrigger(trigger,$X$36))</f>
        <v>#NUM!</v>
      </c>
      <c r="AF2785" s="82">
        <f t="shared" si="100"/>
        <v>1.1366432444074219E-2</v>
      </c>
      <c r="AG2785" s="82">
        <f>_xll.qlIndexFixing($X$21,$AB2785,TRUE,_xll.ohTrigger(trigger))</f>
        <v>1.1366432444074219E-2</v>
      </c>
      <c r="AH2785" s="43" t="e">
        <f>_xll.qlIndexFixing($X$6,$AB2785,TRUE,trigger)</f>
        <v>#NUM!</v>
      </c>
      <c r="AI2785" s="45" t="e">
        <f t="shared" si="99"/>
        <v>#NUM!</v>
      </c>
    </row>
    <row r="2786" spans="27:35" x14ac:dyDescent="0.2">
      <c r="AA2786" s="114" t="s">
        <v>87</v>
      </c>
      <c r="AB2786" s="40">
        <f>_xll.qlInterestRateIndexFixingDate($X$21,AC2786)</f>
        <v>58932</v>
      </c>
      <c r="AC2786" s="40">
        <f>_xll.qlCalendarAdvance(calendar,$AC2785,AA2786,,,trigger)</f>
        <v>58936</v>
      </c>
      <c r="AD2786" s="40">
        <f>_xll.qlInterestRateIndexMaturity($X$21,AC2786,)</f>
        <v>59120</v>
      </c>
      <c r="AE2786" s="43" t="e">
        <f>_xll.qlTenorBasisValue(TenorBasis6M,AC2786,_xll.ohTrigger(trigger,$X$36))</f>
        <v>#NUM!</v>
      </c>
      <c r="AF2786" s="82">
        <f t="shared" si="100"/>
        <v>1.136531391984359E-2</v>
      </c>
      <c r="AG2786" s="82">
        <f>_xll.qlIndexFixing($X$21,$AB2786,TRUE,_xll.ohTrigger(trigger))</f>
        <v>1.136531391984359E-2</v>
      </c>
      <c r="AH2786" s="43" t="e">
        <f>_xll.qlIndexFixing($X$6,$AB2786,TRUE,trigger)</f>
        <v>#NUM!</v>
      </c>
      <c r="AI2786" s="45" t="e">
        <f t="shared" si="99"/>
        <v>#NUM!</v>
      </c>
    </row>
    <row r="2787" spans="27:35" x14ac:dyDescent="0.2">
      <c r="AA2787" s="114" t="s">
        <v>87</v>
      </c>
      <c r="AB2787" s="40">
        <f>_xll.qlInterestRateIndexFixingDate($X$21,AC2787)</f>
        <v>58939</v>
      </c>
      <c r="AC2787" s="40">
        <f>_xll.qlCalendarAdvance(calendar,$AC2786,AA2787,,,trigger)</f>
        <v>58943</v>
      </c>
      <c r="AD2787" s="40">
        <f>_xll.qlInterestRateIndexMaturity($X$21,AC2787,)</f>
        <v>59127</v>
      </c>
      <c r="AE2787" s="43" t="e">
        <f>_xll.qlTenorBasisValue(TenorBasis6M,AC2787,_xll.ohTrigger(trigger,$X$36))</f>
        <v>#NUM!</v>
      </c>
      <c r="AF2787" s="82">
        <f t="shared" si="100"/>
        <v>1.1364234167210635E-2</v>
      </c>
      <c r="AG2787" s="82">
        <f>_xll.qlIndexFixing($X$21,$AB2787,TRUE,_xll.ohTrigger(trigger))</f>
        <v>1.1364234167210635E-2</v>
      </c>
      <c r="AH2787" s="43" t="e">
        <f>_xll.qlIndexFixing($X$6,$AB2787,TRUE,trigger)</f>
        <v>#NUM!</v>
      </c>
      <c r="AI2787" s="45" t="e">
        <f t="shared" si="99"/>
        <v>#NUM!</v>
      </c>
    </row>
    <row r="2788" spans="27:35" x14ac:dyDescent="0.2">
      <c r="AA2788" s="114" t="s">
        <v>87</v>
      </c>
      <c r="AB2788" s="40">
        <f>_xll.qlInterestRateIndexFixingDate($X$21,AC2788)</f>
        <v>58946</v>
      </c>
      <c r="AC2788" s="40">
        <f>_xll.qlCalendarAdvance(calendar,$AC2787,AA2788,,,trigger)</f>
        <v>58950</v>
      </c>
      <c r="AD2788" s="40">
        <f>_xll.qlInterestRateIndexMaturity($X$21,AC2788,)</f>
        <v>59134</v>
      </c>
      <c r="AE2788" s="43" t="e">
        <f>_xll.qlTenorBasisValue(TenorBasis6M,AC2788,_xll.ohTrigger(trigger,$X$36))</f>
        <v>#NUM!</v>
      </c>
      <c r="AF2788" s="82">
        <f t="shared" si="100"/>
        <v>1.1363193186112357E-2</v>
      </c>
      <c r="AG2788" s="82">
        <f>_xll.qlIndexFixing($X$21,$AB2788,TRUE,_xll.ohTrigger(trigger))</f>
        <v>1.1363193186112357E-2</v>
      </c>
      <c r="AH2788" s="43" t="e">
        <f>_xll.qlIndexFixing($X$6,$AB2788,TRUE,trigger)</f>
        <v>#NUM!</v>
      </c>
      <c r="AI2788" s="45" t="e">
        <f t="shared" si="99"/>
        <v>#NUM!</v>
      </c>
    </row>
    <row r="2789" spans="27:35" x14ac:dyDescent="0.2">
      <c r="AA2789" s="114" t="s">
        <v>87</v>
      </c>
      <c r="AB2789" s="40">
        <f>_xll.qlInterestRateIndexFixingDate($X$21,AC2789)</f>
        <v>58953</v>
      </c>
      <c r="AC2789" s="40">
        <f>_xll.qlCalendarAdvance(calendar,$AC2788,AA2789,,,trigger)</f>
        <v>58957</v>
      </c>
      <c r="AD2789" s="40">
        <f>_xll.qlInterestRateIndexMaturity($X$21,AC2789,)</f>
        <v>59140</v>
      </c>
      <c r="AE2789" s="43" t="e">
        <f>_xll.qlTenorBasisValue(TenorBasis6M,AC2789,_xll.ohTrigger(trigger,$X$36))</f>
        <v>#NUM!</v>
      </c>
      <c r="AF2789" s="82">
        <f t="shared" si="100"/>
        <v>1.1362070219107913E-2</v>
      </c>
      <c r="AG2789" s="82">
        <f>_xll.qlIndexFixing($X$21,$AB2789,TRUE,_xll.ohTrigger(trigger))</f>
        <v>1.1362070219107913E-2</v>
      </c>
      <c r="AH2789" s="43" t="e">
        <f>_xll.qlIndexFixing($X$6,$AB2789,TRUE,trigger)</f>
        <v>#NUM!</v>
      </c>
      <c r="AI2789" s="45" t="e">
        <f t="shared" si="99"/>
        <v>#NUM!</v>
      </c>
    </row>
    <row r="2790" spans="27:35" x14ac:dyDescent="0.2">
      <c r="AA2790" s="114" t="s">
        <v>87</v>
      </c>
      <c r="AB2790" s="40">
        <f>_xll.qlInterestRateIndexFixingDate($X$21,AC2790)</f>
        <v>58960</v>
      </c>
      <c r="AC2790" s="40">
        <f>_xll.qlCalendarAdvance(calendar,$AC2789,AA2790,,,trigger)</f>
        <v>58964</v>
      </c>
      <c r="AD2790" s="40">
        <f>_xll.qlInterestRateIndexMaturity($X$21,AC2790,)</f>
        <v>59147</v>
      </c>
      <c r="AE2790" s="43" t="e">
        <f>_xll.qlTenorBasisValue(TenorBasis6M,AC2790,_xll.ohTrigger(trigger,$X$36))</f>
        <v>#NUM!</v>
      </c>
      <c r="AF2790" s="82">
        <f t="shared" si="100"/>
        <v>1.1361104041921569E-2</v>
      </c>
      <c r="AG2790" s="82">
        <f>_xll.qlIndexFixing($X$21,$AB2790,TRUE,_xll.ohTrigger(trigger))</f>
        <v>1.1361104041921569E-2</v>
      </c>
      <c r="AH2790" s="43" t="e">
        <f>_xll.qlIndexFixing($X$6,$AB2790,TRUE,trigger)</f>
        <v>#NUM!</v>
      </c>
      <c r="AI2790" s="45" t="e">
        <f t="shared" si="99"/>
        <v>#NUM!</v>
      </c>
    </row>
    <row r="2791" spans="27:35" x14ac:dyDescent="0.2">
      <c r="AA2791" s="114" t="s">
        <v>87</v>
      </c>
      <c r="AB2791" s="40">
        <f>_xll.qlInterestRateIndexFixingDate($X$21,AC2791)</f>
        <v>58967</v>
      </c>
      <c r="AC2791" s="40">
        <f>_xll.qlCalendarAdvance(calendar,$AC2790,AA2791,,,trigger)</f>
        <v>58971</v>
      </c>
      <c r="AD2791" s="40">
        <f>_xll.qlInterestRateIndexMaturity($X$21,AC2791,)</f>
        <v>59154</v>
      </c>
      <c r="AE2791" s="43" t="e">
        <f>_xll.qlTenorBasisValue(TenorBasis6M,AC2791,_xll.ohTrigger(trigger,$X$36))</f>
        <v>#NUM!</v>
      </c>
      <c r="AF2791" s="82">
        <f t="shared" si="100"/>
        <v>1.1360176634872052E-2</v>
      </c>
      <c r="AG2791" s="82">
        <f>_xll.qlIndexFixing($X$21,$AB2791,TRUE,_xll.ohTrigger(trigger))</f>
        <v>1.1360176634872052E-2</v>
      </c>
      <c r="AH2791" s="43" t="e">
        <f>_xll.qlIndexFixing($X$6,$AB2791,TRUE,trigger)</f>
        <v>#NUM!</v>
      </c>
      <c r="AI2791" s="45" t="e">
        <f t="shared" si="99"/>
        <v>#NUM!</v>
      </c>
    </row>
    <row r="2792" spans="27:35" x14ac:dyDescent="0.2">
      <c r="AA2792" s="114" t="s">
        <v>87</v>
      </c>
      <c r="AB2792" s="40">
        <f>_xll.qlInterestRateIndexFixingDate($X$21,AC2792)</f>
        <v>58974</v>
      </c>
      <c r="AC2792" s="40">
        <f>_xll.qlCalendarAdvance(calendar,$AC2791,AA2792,,,trigger)</f>
        <v>58978</v>
      </c>
      <c r="AD2792" s="40">
        <f>_xll.qlInterestRateIndexMaturity($X$21,AC2792,)</f>
        <v>59161</v>
      </c>
      <c r="AE2792" s="43" t="e">
        <f>_xll.qlTenorBasisValue(TenorBasis6M,AC2792,_xll.ohTrigger(trigger,$X$36))</f>
        <v>#NUM!</v>
      </c>
      <c r="AF2792" s="82">
        <f t="shared" si="100"/>
        <v>1.1359287997905636E-2</v>
      </c>
      <c r="AG2792" s="82">
        <f>_xll.qlIndexFixing($X$21,$AB2792,TRUE,_xll.ohTrigger(trigger))</f>
        <v>1.1359287997905636E-2</v>
      </c>
      <c r="AH2792" s="43" t="e">
        <f>_xll.qlIndexFixing($X$6,$AB2792,TRUE,trigger)</f>
        <v>#NUM!</v>
      </c>
      <c r="AI2792" s="45" t="e">
        <f t="shared" si="99"/>
        <v>#NUM!</v>
      </c>
    </row>
    <row r="2793" spans="27:35" x14ac:dyDescent="0.2">
      <c r="AA2793" s="114" t="s">
        <v>87</v>
      </c>
      <c r="AB2793" s="40">
        <f>_xll.qlInterestRateIndexFixingDate($X$21,AC2793)</f>
        <v>58981</v>
      </c>
      <c r="AC2793" s="40">
        <f>_xll.qlCalendarAdvance(calendar,$AC2792,AA2793,,,trigger)</f>
        <v>58985</v>
      </c>
      <c r="AD2793" s="40">
        <f>_xll.qlInterestRateIndexMaturity($X$21,AC2793,)</f>
        <v>59168</v>
      </c>
      <c r="AE2793" s="43" t="e">
        <f>_xll.qlTenorBasisValue(TenorBasis6M,AC2793,_xll.ohTrigger(trigger,$X$36))</f>
        <v>#NUM!</v>
      </c>
      <c r="AF2793" s="82">
        <f t="shared" si="100"/>
        <v>1.1358438130969904E-2</v>
      </c>
      <c r="AG2793" s="82">
        <f>_xll.qlIndexFixing($X$21,$AB2793,TRUE,_xll.ohTrigger(trigger))</f>
        <v>1.1358438130969904E-2</v>
      </c>
      <c r="AH2793" s="43" t="e">
        <f>_xll.qlIndexFixing($X$6,$AB2793,TRUE,trigger)</f>
        <v>#NUM!</v>
      </c>
      <c r="AI2793" s="45" t="e">
        <f t="shared" si="99"/>
        <v>#NUM!</v>
      </c>
    </row>
    <row r="2794" spans="27:35" x14ac:dyDescent="0.2">
      <c r="AA2794" s="114" t="s">
        <v>87</v>
      </c>
      <c r="AB2794" s="40">
        <f>_xll.qlInterestRateIndexFixingDate($X$21,AC2794)</f>
        <v>58988</v>
      </c>
      <c r="AC2794" s="40">
        <f>_xll.qlCalendarAdvance(calendar,$AC2793,AA2794,,,trigger)</f>
        <v>58992</v>
      </c>
      <c r="AD2794" s="40">
        <f>_xll.qlInterestRateIndexMaturity($X$21,AC2794,)</f>
        <v>59176</v>
      </c>
      <c r="AE2794" s="43" t="e">
        <f>_xll.qlTenorBasisValue(TenorBasis6M,AC2794,_xll.ohTrigger(trigger,$X$36))</f>
        <v>#NUM!</v>
      </c>
      <c r="AF2794" s="82">
        <f t="shared" si="100"/>
        <v>1.1357761498446623E-2</v>
      </c>
      <c r="AG2794" s="82">
        <f>_xll.qlIndexFixing($X$21,$AB2794,TRUE,_xll.ohTrigger(trigger))</f>
        <v>1.1357761498446623E-2</v>
      </c>
      <c r="AH2794" s="43" t="e">
        <f>_xll.qlIndexFixing($X$6,$AB2794,TRUE,trigger)</f>
        <v>#NUM!</v>
      </c>
      <c r="AI2794" s="45" t="e">
        <f t="shared" ref="AI2794:AI2857" si="101">(AG2794-AH2794)*10000</f>
        <v>#NUM!</v>
      </c>
    </row>
    <row r="2795" spans="27:35" x14ac:dyDescent="0.2">
      <c r="AA2795" s="114" t="s">
        <v>87</v>
      </c>
      <c r="AB2795" s="40">
        <f>_xll.qlInterestRateIndexFixingDate($X$21,AC2795)</f>
        <v>58995</v>
      </c>
      <c r="AC2795" s="40">
        <f>_xll.qlCalendarAdvance(calendar,$AC2794,AA2795,,,trigger)</f>
        <v>58999</v>
      </c>
      <c r="AD2795" s="40">
        <f>_xll.qlInterestRateIndexMaturity($X$21,AC2795,)</f>
        <v>59183</v>
      </c>
      <c r="AE2795" s="43" t="e">
        <f>_xll.qlTenorBasisValue(TenorBasis6M,AC2795,_xll.ohTrigger(trigger,$X$36))</f>
        <v>#NUM!</v>
      </c>
      <c r="AF2795" s="82">
        <f t="shared" si="100"/>
        <v>1.1356991916490635E-2</v>
      </c>
      <c r="AG2795" s="82">
        <f>_xll.qlIndexFixing($X$21,$AB2795,TRUE,_xll.ohTrigger(trigger))</f>
        <v>1.1356991916490635E-2</v>
      </c>
      <c r="AH2795" s="43" t="e">
        <f>_xll.qlIndexFixing($X$6,$AB2795,TRUE,trigger)</f>
        <v>#NUM!</v>
      </c>
      <c r="AI2795" s="45" t="e">
        <f t="shared" si="101"/>
        <v>#NUM!</v>
      </c>
    </row>
    <row r="2796" spans="27:35" x14ac:dyDescent="0.2">
      <c r="AA2796" s="114" t="s">
        <v>87</v>
      </c>
      <c r="AB2796" s="40">
        <f>_xll.qlInterestRateIndexFixingDate($X$21,AC2796)</f>
        <v>59002</v>
      </c>
      <c r="AC2796" s="40">
        <f>_xll.qlCalendarAdvance(calendar,$AC2795,AA2796,,,trigger)</f>
        <v>59006</v>
      </c>
      <c r="AD2796" s="40">
        <f>_xll.qlInterestRateIndexMaturity($X$21,AC2796,)</f>
        <v>59190</v>
      </c>
      <c r="AE2796" s="43" t="e">
        <f>_xll.qlTenorBasisValue(TenorBasis6M,AC2796,_xll.ohTrigger(trigger,$X$36))</f>
        <v>#NUM!</v>
      </c>
      <c r="AF2796" s="82">
        <f t="shared" si="100"/>
        <v>1.1356261105640539E-2</v>
      </c>
      <c r="AG2796" s="82">
        <f>_xll.qlIndexFixing($X$21,$AB2796,TRUE,_xll.ohTrigger(trigger))</f>
        <v>1.1356261105640539E-2</v>
      </c>
      <c r="AH2796" s="43" t="e">
        <f>_xll.qlIndexFixing($X$6,$AB2796,TRUE,trigger)</f>
        <v>#NUM!</v>
      </c>
      <c r="AI2796" s="45" t="e">
        <f t="shared" si="101"/>
        <v>#NUM!</v>
      </c>
    </row>
    <row r="2797" spans="27:35" x14ac:dyDescent="0.2">
      <c r="AA2797" s="114" t="s">
        <v>87</v>
      </c>
      <c r="AB2797" s="40">
        <f>_xll.qlInterestRateIndexFixingDate($X$21,AC2797)</f>
        <v>59009</v>
      </c>
      <c r="AC2797" s="40">
        <f>_xll.qlCalendarAdvance(calendar,$AC2796,AA2797,,,trigger)</f>
        <v>59013</v>
      </c>
      <c r="AD2797" s="40">
        <f>_xll.qlInterestRateIndexMaturity($X$21,AC2797,)</f>
        <v>59197</v>
      </c>
      <c r="AE2797" s="43" t="e">
        <f>_xll.qlTenorBasisValue(TenorBasis6M,AC2797,_xll.ohTrigger(trigger,$X$36))</f>
        <v>#NUM!</v>
      </c>
      <c r="AF2797" s="82">
        <f t="shared" si="100"/>
        <v>1.1355569065853758E-2</v>
      </c>
      <c r="AG2797" s="82">
        <f>_xll.qlIndexFixing($X$21,$AB2797,TRUE,_xll.ohTrigger(trigger))</f>
        <v>1.1355569065853758E-2</v>
      </c>
      <c r="AH2797" s="43" t="e">
        <f>_xll.qlIndexFixing($X$6,$AB2797,TRUE,trigger)</f>
        <v>#NUM!</v>
      </c>
      <c r="AI2797" s="45" t="e">
        <f t="shared" si="101"/>
        <v>#NUM!</v>
      </c>
    </row>
    <row r="2798" spans="27:35" x14ac:dyDescent="0.2">
      <c r="AA2798" s="114" t="s">
        <v>87</v>
      </c>
      <c r="AB2798" s="40">
        <f>_xll.qlInterestRateIndexFixingDate($X$21,AC2798)</f>
        <v>59016</v>
      </c>
      <c r="AC2798" s="40">
        <f>_xll.qlCalendarAdvance(calendar,$AC2797,AA2798,,,trigger)</f>
        <v>59020</v>
      </c>
      <c r="AD2798" s="40">
        <f>_xll.qlInterestRateIndexMaturity($X$21,AC2798,)</f>
        <v>59204</v>
      </c>
      <c r="AE2798" s="43" t="e">
        <f>_xll.qlTenorBasisValue(TenorBasis6M,AC2798,_xll.ohTrigger(trigger,$X$36))</f>
        <v>#NUM!</v>
      </c>
      <c r="AF2798" s="82">
        <f t="shared" si="100"/>
        <v>1.1354915797087719E-2</v>
      </c>
      <c r="AG2798" s="82">
        <f>_xll.qlIndexFixing($X$21,$AB2798,TRUE,_xll.ohTrigger(trigger))</f>
        <v>1.1354915797087719E-2</v>
      </c>
      <c r="AH2798" s="43" t="e">
        <f>_xll.qlIndexFixing($X$6,$AB2798,TRUE,trigger)</f>
        <v>#NUM!</v>
      </c>
      <c r="AI2798" s="45" t="e">
        <f t="shared" si="101"/>
        <v>#NUM!</v>
      </c>
    </row>
    <row r="2799" spans="27:35" x14ac:dyDescent="0.2">
      <c r="AA2799" s="114" t="s">
        <v>87</v>
      </c>
      <c r="AB2799" s="40">
        <f>_xll.qlInterestRateIndexFixingDate($X$21,AC2799)</f>
        <v>59023</v>
      </c>
      <c r="AC2799" s="40">
        <f>_xll.qlCalendarAdvance(calendar,$AC2798,AA2799,,,trigger)</f>
        <v>59027</v>
      </c>
      <c r="AD2799" s="40">
        <f>_xll.qlInterestRateIndexMaturity($X$21,AC2799,)</f>
        <v>59211</v>
      </c>
      <c r="AE2799" s="43" t="e">
        <f>_xll.qlTenorBasisValue(TenorBasis6M,AC2799,_xll.ohTrigger(trigger,$X$36))</f>
        <v>#NUM!</v>
      </c>
      <c r="AF2799" s="82">
        <f t="shared" si="100"/>
        <v>1.1354301299305061E-2</v>
      </c>
      <c r="AG2799" s="82">
        <f>_xll.qlIndexFixing($X$21,$AB2799,TRUE,_xll.ohTrigger(trigger))</f>
        <v>1.1354301299305061E-2</v>
      </c>
      <c r="AH2799" s="43" t="e">
        <f>_xll.qlIndexFixing($X$6,$AB2799,TRUE,trigger)</f>
        <v>#NUM!</v>
      </c>
      <c r="AI2799" s="45" t="e">
        <f t="shared" si="101"/>
        <v>#NUM!</v>
      </c>
    </row>
    <row r="2800" spans="27:35" x14ac:dyDescent="0.2">
      <c r="AA2800" s="114" t="s">
        <v>87</v>
      </c>
      <c r="AB2800" s="40">
        <f>_xll.qlInterestRateIndexFixingDate($X$21,AC2800)</f>
        <v>59030</v>
      </c>
      <c r="AC2800" s="40">
        <f>_xll.qlCalendarAdvance(calendar,$AC2799,AA2800,,,trigger)</f>
        <v>59034</v>
      </c>
      <c r="AD2800" s="40">
        <f>_xll.qlInterestRateIndexMaturity($X$21,AC2800,)</f>
        <v>59218</v>
      </c>
      <c r="AE2800" s="43" t="e">
        <f>_xll.qlTenorBasisValue(TenorBasis6M,AC2800,_xll.ohTrigger(trigger,$X$36))</f>
        <v>#NUM!</v>
      </c>
      <c r="AF2800" s="82">
        <f t="shared" si="100"/>
        <v>1.135372557247016E-2</v>
      </c>
      <c r="AG2800" s="82">
        <f>_xll.qlIndexFixing($X$21,$AB2800,TRUE,_xll.ohTrigger(trigger))</f>
        <v>1.135372557247016E-2</v>
      </c>
      <c r="AH2800" s="43" t="e">
        <f>_xll.qlIndexFixing($X$6,$AB2800,TRUE,trigger)</f>
        <v>#NUM!</v>
      </c>
      <c r="AI2800" s="45" t="e">
        <f t="shared" si="101"/>
        <v>#NUM!</v>
      </c>
    </row>
    <row r="2801" spans="27:35" x14ac:dyDescent="0.2">
      <c r="AA2801" s="114" t="s">
        <v>87</v>
      </c>
      <c r="AB2801" s="40">
        <f>_xll.qlInterestRateIndexFixingDate($X$21,AC2801)</f>
        <v>59037</v>
      </c>
      <c r="AC2801" s="40">
        <f>_xll.qlCalendarAdvance(calendar,$AC2800,AA2801,,,trigger)</f>
        <v>59041</v>
      </c>
      <c r="AD2801" s="40">
        <f>_xll.qlInterestRateIndexMaturity($X$21,AC2801,)</f>
        <v>59225</v>
      </c>
      <c r="AE2801" s="43" t="e">
        <f>_xll.qlTenorBasisValue(TenorBasis6M,AC2801,_xll.ohTrigger(trigger,$X$36))</f>
        <v>#NUM!</v>
      </c>
      <c r="AF2801" s="82">
        <f t="shared" si="100"/>
        <v>1.1353188616546522E-2</v>
      </c>
      <c r="AG2801" s="82">
        <f>_xll.qlIndexFixing($X$21,$AB2801,TRUE,_xll.ohTrigger(trigger))</f>
        <v>1.1353188616546522E-2</v>
      </c>
      <c r="AH2801" s="43" t="e">
        <f>_xll.qlIndexFixing($X$6,$AB2801,TRUE,trigger)</f>
        <v>#NUM!</v>
      </c>
      <c r="AI2801" s="45" t="e">
        <f t="shared" si="101"/>
        <v>#NUM!</v>
      </c>
    </row>
    <row r="2802" spans="27:35" x14ac:dyDescent="0.2">
      <c r="AA2802" s="114" t="s">
        <v>87</v>
      </c>
      <c r="AB2802" s="40">
        <f>_xll.qlInterestRateIndexFixingDate($X$21,AC2802)</f>
        <v>59044</v>
      </c>
      <c r="AC2802" s="40">
        <f>_xll.qlCalendarAdvance(calendar,$AC2801,AA2802,,,trigger)</f>
        <v>59048</v>
      </c>
      <c r="AD2802" s="40">
        <f>_xll.qlInterestRateIndexMaturity($X$21,AC2802,)</f>
        <v>59230</v>
      </c>
      <c r="AE2802" s="43" t="e">
        <f>_xll.qlTenorBasisValue(TenorBasis6M,AC2802,_xll.ohTrigger(trigger,$X$36))</f>
        <v>#NUM!</v>
      </c>
      <c r="AF2802" s="82">
        <f t="shared" si="100"/>
        <v>1.1352377779454121E-2</v>
      </c>
      <c r="AG2802" s="82">
        <f>_xll.qlIndexFixing($X$21,$AB2802,TRUE,_xll.ohTrigger(trigger))</f>
        <v>1.1352377779454121E-2</v>
      </c>
      <c r="AH2802" s="43" t="e">
        <f>_xll.qlIndexFixing($X$6,$AB2802,TRUE,trigger)</f>
        <v>#NUM!</v>
      </c>
      <c r="AI2802" s="45" t="e">
        <f t="shared" si="101"/>
        <v>#NUM!</v>
      </c>
    </row>
    <row r="2803" spans="27:35" x14ac:dyDescent="0.2">
      <c r="AA2803" s="114" t="s">
        <v>87</v>
      </c>
      <c r="AB2803" s="40">
        <f>_xll.qlInterestRateIndexFixingDate($X$21,AC2803)</f>
        <v>59051</v>
      </c>
      <c r="AC2803" s="40">
        <f>_xll.qlCalendarAdvance(calendar,$AC2802,AA2803,,,trigger)</f>
        <v>59055</v>
      </c>
      <c r="AD2803" s="40">
        <f>_xll.qlInterestRateIndexMaturity($X$21,AC2803,)</f>
        <v>59236</v>
      </c>
      <c r="AE2803" s="43" t="e">
        <f>_xll.qlTenorBasisValue(TenorBasis6M,AC2803,_xll.ohTrigger(trigger,$X$36))</f>
        <v>#NUM!</v>
      </c>
      <c r="AF2803" s="82">
        <f t="shared" si="100"/>
        <v>1.1351754174424553E-2</v>
      </c>
      <c r="AG2803" s="82">
        <f>_xll.qlIndexFixing($X$21,$AB2803,TRUE,_xll.ohTrigger(trigger))</f>
        <v>1.1351754174424553E-2</v>
      </c>
      <c r="AH2803" s="43" t="e">
        <f>_xll.qlIndexFixing($X$6,$AB2803,TRUE,trigger)</f>
        <v>#NUM!</v>
      </c>
      <c r="AI2803" s="45" t="e">
        <f t="shared" si="101"/>
        <v>#NUM!</v>
      </c>
    </row>
    <row r="2804" spans="27:35" x14ac:dyDescent="0.2">
      <c r="AA2804" s="114" t="s">
        <v>87</v>
      </c>
      <c r="AB2804" s="40">
        <f>_xll.qlInterestRateIndexFixingDate($X$21,AC2804)</f>
        <v>59058</v>
      </c>
      <c r="AC2804" s="40">
        <f>_xll.qlCalendarAdvance(calendar,$AC2803,AA2804,,,trigger)</f>
        <v>59062</v>
      </c>
      <c r="AD2804" s="40">
        <f>_xll.qlInterestRateIndexMaturity($X$21,AC2804,)</f>
        <v>59243</v>
      </c>
      <c r="AE2804" s="43" t="e">
        <f>_xll.qlTenorBasisValue(TenorBasis6M,AC2804,_xll.ohTrigger(trigger,$X$36))</f>
        <v>#NUM!</v>
      </c>
      <c r="AF2804" s="82">
        <f t="shared" si="100"/>
        <v>1.1351325263494798E-2</v>
      </c>
      <c r="AG2804" s="82">
        <f>_xll.qlIndexFixing($X$21,$AB2804,TRUE,_xll.ohTrigger(trigger))</f>
        <v>1.1351325263494798E-2</v>
      </c>
      <c r="AH2804" s="43" t="e">
        <f>_xll.qlIndexFixing($X$6,$AB2804,TRUE,trigger)</f>
        <v>#NUM!</v>
      </c>
      <c r="AI2804" s="45" t="e">
        <f t="shared" si="101"/>
        <v>#NUM!</v>
      </c>
    </row>
    <row r="2805" spans="27:35" x14ac:dyDescent="0.2">
      <c r="AA2805" s="114" t="s">
        <v>87</v>
      </c>
      <c r="AB2805" s="40">
        <f>_xll.qlInterestRateIndexFixingDate($X$21,AC2805)</f>
        <v>59065</v>
      </c>
      <c r="AC2805" s="40">
        <f>_xll.qlCalendarAdvance(calendar,$AC2804,AA2805,,,trigger)</f>
        <v>59069</v>
      </c>
      <c r="AD2805" s="40">
        <f>_xll.qlInterestRateIndexMaturity($X$21,AC2805,)</f>
        <v>59250</v>
      </c>
      <c r="AE2805" s="43" t="e">
        <f>_xll.qlTenorBasisValue(TenorBasis6M,AC2805,_xll.ohTrigger(trigger,$X$36))</f>
        <v>#NUM!</v>
      </c>
      <c r="AF2805" s="82">
        <f t="shared" si="100"/>
        <v>1.1350935119710998E-2</v>
      </c>
      <c r="AG2805" s="82">
        <f>_xll.qlIndexFixing($X$21,$AB2805,TRUE,_xll.ohTrigger(trigger))</f>
        <v>1.1350935119710998E-2</v>
      </c>
      <c r="AH2805" s="43" t="e">
        <f>_xll.qlIndexFixing($X$6,$AB2805,TRUE,trigger)</f>
        <v>#NUM!</v>
      </c>
      <c r="AI2805" s="45" t="e">
        <f t="shared" si="101"/>
        <v>#NUM!</v>
      </c>
    </row>
    <row r="2806" spans="27:35" x14ac:dyDescent="0.2">
      <c r="AA2806" s="114" t="s">
        <v>87</v>
      </c>
      <c r="AB2806" s="40">
        <f>_xll.qlInterestRateIndexFixingDate($X$21,AC2806)</f>
        <v>59072</v>
      </c>
      <c r="AC2806" s="40">
        <f>_xll.qlCalendarAdvance(calendar,$AC2805,AA2806,,,trigger)</f>
        <v>59076</v>
      </c>
      <c r="AD2806" s="40">
        <f>_xll.qlInterestRateIndexMaturity($X$21,AC2806,)</f>
        <v>59258</v>
      </c>
      <c r="AE2806" s="43" t="e">
        <f>_xll.qlTenorBasisValue(TenorBasis6M,AC2806,_xll.ohTrigger(trigger,$X$36))</f>
        <v>#NUM!</v>
      </c>
      <c r="AF2806" s="82">
        <f t="shared" si="100"/>
        <v>1.1350750695139368E-2</v>
      </c>
      <c r="AG2806" s="82">
        <f>_xll.qlIndexFixing($X$21,$AB2806,TRUE,_xll.ohTrigger(trigger))</f>
        <v>1.1350750695139368E-2</v>
      </c>
      <c r="AH2806" s="43" t="e">
        <f>_xll.qlIndexFixing($X$6,$AB2806,TRUE,trigger)</f>
        <v>#NUM!</v>
      </c>
      <c r="AI2806" s="45" t="e">
        <f t="shared" si="101"/>
        <v>#NUM!</v>
      </c>
    </row>
    <row r="2807" spans="27:35" x14ac:dyDescent="0.2">
      <c r="AA2807" s="114" t="s">
        <v>87</v>
      </c>
      <c r="AB2807" s="40">
        <f>_xll.qlInterestRateIndexFixingDate($X$21,AC2807)</f>
        <v>59079</v>
      </c>
      <c r="AC2807" s="40">
        <f>_xll.qlCalendarAdvance(calendar,$AC2806,AA2807,,,trigger)</f>
        <v>59083</v>
      </c>
      <c r="AD2807" s="40">
        <f>_xll.qlInterestRateIndexMaturity($X$21,AC2807,)</f>
        <v>59265</v>
      </c>
      <c r="AE2807" s="43" t="e">
        <f>_xll.qlTenorBasisValue(TenorBasis6M,AC2807,_xll.ohTrigger(trigger,$X$36))</f>
        <v>#NUM!</v>
      </c>
      <c r="AF2807" s="82">
        <f t="shared" si="100"/>
        <v>1.1350440844915648E-2</v>
      </c>
      <c r="AG2807" s="82">
        <f>_xll.qlIndexFixing($X$21,$AB2807,TRUE,_xll.ohTrigger(trigger))</f>
        <v>1.1350440844915648E-2</v>
      </c>
      <c r="AH2807" s="43" t="e">
        <f>_xll.qlIndexFixing($X$6,$AB2807,TRUE,trigger)</f>
        <v>#NUM!</v>
      </c>
      <c r="AI2807" s="45" t="e">
        <f t="shared" si="101"/>
        <v>#NUM!</v>
      </c>
    </row>
    <row r="2808" spans="27:35" x14ac:dyDescent="0.2">
      <c r="AA2808" s="114" t="s">
        <v>87</v>
      </c>
      <c r="AB2808" s="40">
        <f>_xll.qlInterestRateIndexFixingDate($X$21,AC2808)</f>
        <v>59086</v>
      </c>
      <c r="AC2808" s="40">
        <f>_xll.qlCalendarAdvance(calendar,$AC2807,AA2808,,,trigger)</f>
        <v>59090</v>
      </c>
      <c r="AD2808" s="40">
        <f>_xll.qlInterestRateIndexMaturity($X$21,AC2808,)</f>
        <v>59272</v>
      </c>
      <c r="AE2808" s="43" t="e">
        <f>_xll.qlTenorBasisValue(TenorBasis6M,AC2808,_xll.ohTrigger(trigger,$X$36))</f>
        <v>#NUM!</v>
      </c>
      <c r="AF2808" s="82">
        <f t="shared" si="100"/>
        <v>1.135016976299478E-2</v>
      </c>
      <c r="AG2808" s="82">
        <f>_xll.qlIndexFixing($X$21,$AB2808,TRUE,_xll.ohTrigger(trigger))</f>
        <v>1.135016976299478E-2</v>
      </c>
      <c r="AH2808" s="43" t="e">
        <f>_xll.qlIndexFixing($X$6,$AB2808,TRUE,trigger)</f>
        <v>#NUM!</v>
      </c>
      <c r="AI2808" s="45" t="e">
        <f t="shared" si="101"/>
        <v>#NUM!</v>
      </c>
    </row>
    <row r="2809" spans="27:35" x14ac:dyDescent="0.2">
      <c r="AA2809" s="114" t="s">
        <v>87</v>
      </c>
      <c r="AB2809" s="40">
        <f>_xll.qlInterestRateIndexFixingDate($X$21,AC2809)</f>
        <v>59093</v>
      </c>
      <c r="AC2809" s="40">
        <f>_xll.qlCalendarAdvance(calendar,$AC2808,AA2809,,,trigger)</f>
        <v>59097</v>
      </c>
      <c r="AD2809" s="40">
        <f>_xll.qlInterestRateIndexMaturity($X$21,AC2809,)</f>
        <v>59279</v>
      </c>
      <c r="AE2809" s="43" t="e">
        <f>_xll.qlTenorBasisValue(TenorBasis6M,AC2809,_xll.ohTrigger(trigger,$X$36))</f>
        <v>#NUM!</v>
      </c>
      <c r="AF2809" s="82">
        <f t="shared" si="100"/>
        <v>1.1349937449360957E-2</v>
      </c>
      <c r="AG2809" s="82">
        <f>_xll.qlIndexFixing($X$21,$AB2809,TRUE,_xll.ohTrigger(trigger))</f>
        <v>1.1349937449360957E-2</v>
      </c>
      <c r="AH2809" s="43" t="e">
        <f>_xll.qlIndexFixing($X$6,$AB2809,TRUE,trigger)</f>
        <v>#NUM!</v>
      </c>
      <c r="AI2809" s="45" t="e">
        <f t="shared" si="101"/>
        <v>#NUM!</v>
      </c>
    </row>
    <row r="2810" spans="27:35" x14ac:dyDescent="0.2">
      <c r="AA2810" s="114" t="s">
        <v>87</v>
      </c>
      <c r="AB2810" s="40">
        <f>_xll.qlInterestRateIndexFixingDate($X$21,AC2810)</f>
        <v>59100</v>
      </c>
      <c r="AC2810" s="40">
        <f>_xll.qlCalendarAdvance(calendar,$AC2809,AA2810,,,trigger)</f>
        <v>59104</v>
      </c>
      <c r="AD2810" s="40">
        <f>_xll.qlInterestRateIndexMaturity($X$21,AC2810,)</f>
        <v>59286</v>
      </c>
      <c r="AE2810" s="43" t="e">
        <f>_xll.qlTenorBasisValue(TenorBasis6M,AC2810,_xll.ohTrigger(trigger,$X$36))</f>
        <v>#NUM!</v>
      </c>
      <c r="AF2810" s="82">
        <f t="shared" si="100"/>
        <v>1.134974390400012E-2</v>
      </c>
      <c r="AG2810" s="82">
        <f>_xll.qlIndexFixing($X$21,$AB2810,TRUE,_xll.ohTrigger(trigger))</f>
        <v>1.134974390400012E-2</v>
      </c>
      <c r="AH2810" s="43" t="e">
        <f>_xll.qlIndexFixing($X$6,$AB2810,TRUE,trigger)</f>
        <v>#NUM!</v>
      </c>
      <c r="AI2810" s="45" t="e">
        <f t="shared" si="101"/>
        <v>#NUM!</v>
      </c>
    </row>
    <row r="2811" spans="27:35" x14ac:dyDescent="0.2">
      <c r="AA2811" s="114" t="s">
        <v>87</v>
      </c>
      <c r="AB2811" s="40">
        <f>_xll.qlInterestRateIndexFixingDate($X$21,AC2811)</f>
        <v>59107</v>
      </c>
      <c r="AC2811" s="40">
        <f>_xll.qlCalendarAdvance(calendar,$AC2810,AA2811,,,trigger)</f>
        <v>59111</v>
      </c>
      <c r="AD2811" s="40">
        <f>_xll.qlInterestRateIndexMaturity($X$21,AC2811,)</f>
        <v>59293</v>
      </c>
      <c r="AE2811" s="43" t="e">
        <f>_xll.qlTenorBasisValue(TenorBasis6M,AC2811,_xll.ohTrigger(trigger,$X$36))</f>
        <v>#NUM!</v>
      </c>
      <c r="AF2811" s="82">
        <f t="shared" si="100"/>
        <v>1.1349589126900411E-2</v>
      </c>
      <c r="AG2811" s="82">
        <f>_xll.qlIndexFixing($X$21,$AB2811,TRUE,_xll.ohTrigger(trigger))</f>
        <v>1.1349589126900411E-2</v>
      </c>
      <c r="AH2811" s="43" t="e">
        <f>_xll.qlIndexFixing($X$6,$AB2811,TRUE,trigger)</f>
        <v>#NUM!</v>
      </c>
      <c r="AI2811" s="45" t="e">
        <f t="shared" si="101"/>
        <v>#NUM!</v>
      </c>
    </row>
    <row r="2812" spans="27:35" x14ac:dyDescent="0.2">
      <c r="AA2812" s="114" t="s">
        <v>87</v>
      </c>
      <c r="AB2812" s="40">
        <f>_xll.qlInterestRateIndexFixingDate($X$21,AC2812)</f>
        <v>59114</v>
      </c>
      <c r="AC2812" s="40">
        <f>_xll.qlCalendarAdvance(calendar,$AC2811,AA2812,,,trigger)</f>
        <v>59118</v>
      </c>
      <c r="AD2812" s="40">
        <f>_xll.qlInterestRateIndexMaturity($X$21,AC2812,)</f>
        <v>59299</v>
      </c>
      <c r="AE2812" s="43" t="e">
        <f>_xll.qlTenorBasisValue(TenorBasis6M,AC2812,_xll.ohTrigger(trigger,$X$36))</f>
        <v>#NUM!</v>
      </c>
      <c r="AF2812" s="82">
        <f t="shared" si="100"/>
        <v>1.1349289591682906E-2</v>
      </c>
      <c r="AG2812" s="82">
        <f>_xll.qlIndexFixing($X$21,$AB2812,TRUE,_xll.ohTrigger(trigger))</f>
        <v>1.1349289591682906E-2</v>
      </c>
      <c r="AH2812" s="43" t="e">
        <f>_xll.qlIndexFixing($X$6,$AB2812,TRUE,trigger)</f>
        <v>#NUM!</v>
      </c>
      <c r="AI2812" s="45" t="e">
        <f t="shared" si="101"/>
        <v>#NUM!</v>
      </c>
    </row>
    <row r="2813" spans="27:35" x14ac:dyDescent="0.2">
      <c r="AA2813" s="114" t="s">
        <v>87</v>
      </c>
      <c r="AB2813" s="40">
        <f>_xll.qlInterestRateIndexFixingDate($X$21,AC2813)</f>
        <v>59121</v>
      </c>
      <c r="AC2813" s="40">
        <f>_xll.qlCalendarAdvance(calendar,$AC2812,AA2813,,,trigger)</f>
        <v>59125</v>
      </c>
      <c r="AD2813" s="40">
        <f>_xll.qlInterestRateIndexMaturity($X$21,AC2813,)</f>
        <v>59306</v>
      </c>
      <c r="AE2813" s="43" t="e">
        <f>_xll.qlTenorBasisValue(TenorBasis6M,AC2813,_xll.ohTrigger(trigger,$X$36))</f>
        <v>#NUM!</v>
      </c>
      <c r="AF2813" s="82">
        <f t="shared" si="100"/>
        <v>1.1349209584437877E-2</v>
      </c>
      <c r="AG2813" s="82">
        <f>_xll.qlIndexFixing($X$21,$AB2813,TRUE,_xll.ohTrigger(trigger))</f>
        <v>1.1349209584437877E-2</v>
      </c>
      <c r="AH2813" s="43" t="e">
        <f>_xll.qlIndexFixing($X$6,$AB2813,TRUE,trigger)</f>
        <v>#NUM!</v>
      </c>
      <c r="AI2813" s="45" t="e">
        <f t="shared" si="101"/>
        <v>#NUM!</v>
      </c>
    </row>
    <row r="2814" spans="27:35" x14ac:dyDescent="0.2">
      <c r="AA2814" s="114" t="s">
        <v>87</v>
      </c>
      <c r="AB2814" s="40">
        <f>_xll.qlInterestRateIndexFixingDate($X$21,AC2814)</f>
        <v>59128</v>
      </c>
      <c r="AC2814" s="40">
        <f>_xll.qlCalendarAdvance(calendar,$AC2813,AA2814,,,trigger)</f>
        <v>59132</v>
      </c>
      <c r="AD2814" s="40">
        <f>_xll.qlInterestRateIndexMaturity($X$21,AC2814,)</f>
        <v>59313</v>
      </c>
      <c r="AE2814" s="43" t="e">
        <f>_xll.qlTenorBasisValue(TenorBasis6M,AC2814,_xll.ohTrigger(trigger,$X$36))</f>
        <v>#NUM!</v>
      </c>
      <c r="AF2814" s="82">
        <f t="shared" si="100"/>
        <v>1.1349168344215149E-2</v>
      </c>
      <c r="AG2814" s="82">
        <f>_xll.qlIndexFixing($X$21,$AB2814,TRUE,_xll.ohTrigger(trigger))</f>
        <v>1.1349168344215149E-2</v>
      </c>
      <c r="AH2814" s="43" t="e">
        <f>_xll.qlIndexFixing($X$6,$AB2814,TRUE,trigger)</f>
        <v>#NUM!</v>
      </c>
      <c r="AI2814" s="45" t="e">
        <f t="shared" si="101"/>
        <v>#NUM!</v>
      </c>
    </row>
    <row r="2815" spans="27:35" x14ac:dyDescent="0.2">
      <c r="AA2815" s="114" t="s">
        <v>87</v>
      </c>
      <c r="AB2815" s="40">
        <f>_xll.qlInterestRateIndexFixingDate($X$21,AC2815)</f>
        <v>59135</v>
      </c>
      <c r="AC2815" s="40">
        <f>_xll.qlCalendarAdvance(calendar,$AC2814,AA2815,,,trigger)</f>
        <v>59139</v>
      </c>
      <c r="AD2815" s="40">
        <f>_xll.qlInterestRateIndexMaturity($X$21,AC2815,)</f>
        <v>59320</v>
      </c>
      <c r="AE2815" s="43" t="e">
        <f>_xll.qlTenorBasisValue(TenorBasis6M,AC2815,_xll.ohTrigger(trigger,$X$36))</f>
        <v>#NUM!</v>
      </c>
      <c r="AF2815" s="82">
        <f t="shared" si="100"/>
        <v>1.1349165871012512E-2</v>
      </c>
      <c r="AG2815" s="82">
        <f>_xll.qlIndexFixing($X$21,$AB2815,TRUE,_xll.ohTrigger(trigger))</f>
        <v>1.1349165871012512E-2</v>
      </c>
      <c r="AH2815" s="43" t="e">
        <f>_xll.qlIndexFixing($X$6,$AB2815,TRUE,trigger)</f>
        <v>#NUM!</v>
      </c>
      <c r="AI2815" s="45" t="e">
        <f t="shared" si="101"/>
        <v>#NUM!</v>
      </c>
    </row>
    <row r="2816" spans="27:35" x14ac:dyDescent="0.2">
      <c r="AA2816" s="114" t="s">
        <v>87</v>
      </c>
      <c r="AB2816" s="40">
        <f>_xll.qlInterestRateIndexFixingDate($X$21,AC2816)</f>
        <v>59142</v>
      </c>
      <c r="AC2816" s="40">
        <f>_xll.qlCalendarAdvance(calendar,$AC2815,AA2816,,,trigger)</f>
        <v>59146</v>
      </c>
      <c r="AD2816" s="40">
        <f>_xll.qlInterestRateIndexMaturity($X$21,AC2816,)</f>
        <v>59328</v>
      </c>
      <c r="AE2816" s="43" t="e">
        <f>_xll.qlTenorBasisValue(TenorBasis6M,AC2816,_xll.ohTrigger(trigger,$X$36))</f>
        <v>#NUM!</v>
      </c>
      <c r="AF2816" s="82">
        <f t="shared" si="100"/>
        <v>1.134939676509261E-2</v>
      </c>
      <c r="AG2816" s="82">
        <f>_xll.qlIndexFixing($X$21,$AB2816,TRUE,_xll.ohTrigger(trigger))</f>
        <v>1.134939676509261E-2</v>
      </c>
      <c r="AH2816" s="43" t="e">
        <f>_xll.qlIndexFixing($X$6,$AB2816,TRUE,trigger)</f>
        <v>#NUM!</v>
      </c>
      <c r="AI2816" s="45" t="e">
        <f t="shared" si="101"/>
        <v>#NUM!</v>
      </c>
    </row>
    <row r="2817" spans="27:35" x14ac:dyDescent="0.2">
      <c r="AA2817" s="114" t="s">
        <v>87</v>
      </c>
      <c r="AB2817" s="40">
        <f>_xll.qlInterestRateIndexFixingDate($X$21,AC2817)</f>
        <v>59149</v>
      </c>
      <c r="AC2817" s="40">
        <f>_xll.qlCalendarAdvance(calendar,$AC2816,AA2817,,,trigger)</f>
        <v>59153</v>
      </c>
      <c r="AD2817" s="40">
        <f>_xll.qlInterestRateIndexMaturity($X$21,AC2817,)</f>
        <v>59335</v>
      </c>
      <c r="AE2817" s="43" t="e">
        <f>_xll.qlTenorBasisValue(TenorBasis6M,AC2817,_xll.ohTrigger(trigger,$X$36))</f>
        <v>#NUM!</v>
      </c>
      <c r="AF2817" s="82">
        <f t="shared" si="100"/>
        <v>1.1349474597453385E-2</v>
      </c>
      <c r="AG2817" s="82">
        <f>_xll.qlIndexFixing($X$21,$AB2817,TRUE,_xll.ohTrigger(trigger))</f>
        <v>1.1349474597453385E-2</v>
      </c>
      <c r="AH2817" s="43" t="e">
        <f>_xll.qlIndexFixing($X$6,$AB2817,TRUE,trigger)</f>
        <v>#NUM!</v>
      </c>
      <c r="AI2817" s="45" t="e">
        <f t="shared" si="101"/>
        <v>#NUM!</v>
      </c>
    </row>
    <row r="2818" spans="27:35" x14ac:dyDescent="0.2">
      <c r="AA2818" s="114" t="s">
        <v>87</v>
      </c>
      <c r="AB2818" s="40">
        <f>_xll.qlInterestRateIndexFixingDate($X$21,AC2818)</f>
        <v>59156</v>
      </c>
      <c r="AC2818" s="40">
        <f>_xll.qlCalendarAdvance(calendar,$AC2817,AA2818,,,trigger)</f>
        <v>59160</v>
      </c>
      <c r="AD2818" s="40">
        <f>_xll.qlInterestRateIndexMaturity($X$21,AC2818,)</f>
        <v>59342</v>
      </c>
      <c r="AE2818" s="43" t="e">
        <f>_xll.qlTenorBasisValue(TenorBasis6M,AC2818,_xll.ohTrigger(trigger,$X$36))</f>
        <v>#NUM!</v>
      </c>
      <c r="AF2818" s="82">
        <f t="shared" si="100"/>
        <v>1.1349591198059918E-2</v>
      </c>
      <c r="AG2818" s="82">
        <f>_xll.qlIndexFixing($X$21,$AB2818,TRUE,_xll.ohTrigger(trigger))</f>
        <v>1.1349591198059918E-2</v>
      </c>
      <c r="AH2818" s="43" t="e">
        <f>_xll.qlIndexFixing($X$6,$AB2818,TRUE,trigger)</f>
        <v>#NUM!</v>
      </c>
      <c r="AI2818" s="45" t="e">
        <f t="shared" si="101"/>
        <v>#NUM!</v>
      </c>
    </row>
    <row r="2819" spans="27:35" x14ac:dyDescent="0.2">
      <c r="AA2819" s="114" t="s">
        <v>87</v>
      </c>
      <c r="AB2819" s="40">
        <f>_xll.qlInterestRateIndexFixingDate($X$21,AC2819)</f>
        <v>59162</v>
      </c>
      <c r="AC2819" s="40">
        <f>_xll.qlCalendarAdvance(calendar,$AC2818,AA2819,,,trigger)</f>
        <v>59167</v>
      </c>
      <c r="AD2819" s="40">
        <f>_xll.qlInterestRateIndexMaturity($X$21,AC2819,)</f>
        <v>59349</v>
      </c>
      <c r="AE2819" s="43" t="e">
        <f>_xll.qlTenorBasisValue(TenorBasis6M,AC2819,_xll.ohTrigger(trigger,$X$36))</f>
        <v>#NUM!</v>
      </c>
      <c r="AF2819" s="82">
        <f t="shared" si="100"/>
        <v>1.1349746566918796E-2</v>
      </c>
      <c r="AG2819" s="82">
        <f>_xll.qlIndexFixing($X$21,$AB2819,TRUE,_xll.ohTrigger(trigger))</f>
        <v>1.1349746566918796E-2</v>
      </c>
      <c r="AH2819" s="43" t="e">
        <f>_xll.qlIndexFixing($X$6,$AB2819,TRUE,trigger)</f>
        <v>#NUM!</v>
      </c>
      <c r="AI2819" s="45" t="e">
        <f t="shared" si="101"/>
        <v>#NUM!</v>
      </c>
    </row>
    <row r="2820" spans="27:35" x14ac:dyDescent="0.2">
      <c r="AA2820" s="114" t="s">
        <v>87</v>
      </c>
      <c r="AB2820" s="40">
        <f>_xll.qlInterestRateIndexFixingDate($X$21,AC2820)</f>
        <v>59170</v>
      </c>
      <c r="AC2820" s="40">
        <f>_xll.qlCalendarAdvance(calendar,$AC2819,AA2820,,,trigger)</f>
        <v>59174</v>
      </c>
      <c r="AD2820" s="40">
        <f>_xll.qlInterestRateIndexMaturity($X$21,AC2820,)</f>
        <v>59355</v>
      </c>
      <c r="AE2820" s="43" t="e">
        <f>_xll.qlTenorBasisValue(TenorBasis6M,AC2820,_xll.ohTrigger(trigger,$X$36))</f>
        <v>#NUM!</v>
      </c>
      <c r="AF2820" s="82">
        <f t="shared" ref="AF2820:AF2883" si="102">AG2820</f>
        <v>1.1349735010380191E-2</v>
      </c>
      <c r="AG2820" s="82">
        <f>_xll.qlIndexFixing($X$21,$AB2820,TRUE,_xll.ohTrigger(trigger))</f>
        <v>1.1349735010380191E-2</v>
      </c>
      <c r="AH2820" s="43" t="e">
        <f>_xll.qlIndexFixing($X$6,$AB2820,TRUE,trigger)</f>
        <v>#NUM!</v>
      </c>
      <c r="AI2820" s="45" t="e">
        <f t="shared" si="101"/>
        <v>#NUM!</v>
      </c>
    </row>
    <row r="2821" spans="27:35" x14ac:dyDescent="0.2">
      <c r="AA2821" s="114" t="s">
        <v>87</v>
      </c>
      <c r="AB2821" s="40">
        <f>_xll.qlInterestRateIndexFixingDate($X$21,AC2821)</f>
        <v>59177</v>
      </c>
      <c r="AC2821" s="40">
        <f>_xll.qlCalendarAdvance(calendar,$AC2820,AA2821,,,trigger)</f>
        <v>59181</v>
      </c>
      <c r="AD2821" s="40">
        <f>_xll.qlInterestRateIndexMaturity($X$21,AC2821,)</f>
        <v>59362</v>
      </c>
      <c r="AE2821" s="43" t="e">
        <f>_xll.qlTenorBasisValue(TenorBasis6M,AC2821,_xll.ohTrigger(trigger,$X$36))</f>
        <v>#NUM!</v>
      </c>
      <c r="AF2821" s="82">
        <f t="shared" si="102"/>
        <v>1.134996513937583E-2</v>
      </c>
      <c r="AG2821" s="82">
        <f>_xll.qlIndexFixing($X$21,$AB2821,TRUE,_xll.ohTrigger(trigger))</f>
        <v>1.134996513937583E-2</v>
      </c>
      <c r="AH2821" s="43" t="e">
        <f>_xll.qlIndexFixing($X$6,$AB2821,TRUE,trigger)</f>
        <v>#NUM!</v>
      </c>
      <c r="AI2821" s="45" t="e">
        <f t="shared" si="101"/>
        <v>#NUM!</v>
      </c>
    </row>
    <row r="2822" spans="27:35" x14ac:dyDescent="0.2">
      <c r="AA2822" s="114" t="s">
        <v>87</v>
      </c>
      <c r="AB2822" s="40">
        <f>_xll.qlInterestRateIndexFixingDate($X$21,AC2822)</f>
        <v>59184</v>
      </c>
      <c r="AC2822" s="40">
        <f>_xll.qlCalendarAdvance(calendar,$AC2821,AA2822,,,trigger)</f>
        <v>59188</v>
      </c>
      <c r="AD2822" s="40">
        <f>_xll.qlInterestRateIndexMaturity($X$21,AC2822,)</f>
        <v>59369</v>
      </c>
      <c r="AE2822" s="43" t="e">
        <f>_xll.qlTenorBasisValue(TenorBasis6M,AC2822,_xll.ohTrigger(trigger,$X$36))</f>
        <v>#NUM!</v>
      </c>
      <c r="AF2822" s="82">
        <f t="shared" si="102"/>
        <v>1.1350234035437931E-2</v>
      </c>
      <c r="AG2822" s="82">
        <f>_xll.qlIndexFixing($X$21,$AB2822,TRUE,_xll.ohTrigger(trigger))</f>
        <v>1.1350234035437931E-2</v>
      </c>
      <c r="AH2822" s="43" t="e">
        <f>_xll.qlIndexFixing($X$6,$AB2822,TRUE,trigger)</f>
        <v>#NUM!</v>
      </c>
      <c r="AI2822" s="45" t="e">
        <f t="shared" si="101"/>
        <v>#NUM!</v>
      </c>
    </row>
    <row r="2823" spans="27:35" x14ac:dyDescent="0.2">
      <c r="AA2823" s="114" t="s">
        <v>87</v>
      </c>
      <c r="AB2823" s="40">
        <f>_xll.qlInterestRateIndexFixingDate($X$21,AC2823)</f>
        <v>59191</v>
      </c>
      <c r="AC2823" s="40">
        <f>_xll.qlCalendarAdvance(calendar,$AC2822,AA2823,,,trigger)</f>
        <v>59195</v>
      </c>
      <c r="AD2823" s="40">
        <f>_xll.qlInterestRateIndexMaturity($X$21,AC2823,)</f>
        <v>59376</v>
      </c>
      <c r="AE2823" s="43" t="e">
        <f>_xll.qlTenorBasisValue(TenorBasis6M,AC2823,_xll.ohTrigger(trigger,$X$36))</f>
        <v>#NUM!</v>
      </c>
      <c r="AF2823" s="82">
        <f t="shared" si="102"/>
        <v>1.1350541698582396E-2</v>
      </c>
      <c r="AG2823" s="82">
        <f>_xll.qlIndexFixing($X$21,$AB2823,TRUE,_xll.ohTrigger(trigger))</f>
        <v>1.1350541698582396E-2</v>
      </c>
      <c r="AH2823" s="43" t="e">
        <f>_xll.qlIndexFixing($X$6,$AB2823,TRUE,trigger)</f>
        <v>#NUM!</v>
      </c>
      <c r="AI2823" s="45" t="e">
        <f t="shared" si="101"/>
        <v>#NUM!</v>
      </c>
    </row>
    <row r="2824" spans="27:35" x14ac:dyDescent="0.2">
      <c r="AA2824" s="114" t="s">
        <v>87</v>
      </c>
      <c r="AB2824" s="40">
        <f>_xll.qlInterestRateIndexFixingDate($X$21,AC2824)</f>
        <v>59198</v>
      </c>
      <c r="AC2824" s="40">
        <f>_xll.qlCalendarAdvance(calendar,$AC2823,AA2824,,,trigger)</f>
        <v>59202</v>
      </c>
      <c r="AD2824" s="40">
        <f>_xll.qlInterestRateIndexMaturity($X$21,AC2824,)</f>
        <v>59383</v>
      </c>
      <c r="AE2824" s="43" t="e">
        <f>_xll.qlTenorBasisValue(TenorBasis6M,AC2824,_xll.ohTrigger(trigger,$X$36))</f>
        <v>#NUM!</v>
      </c>
      <c r="AF2824" s="82">
        <f t="shared" si="102"/>
        <v>1.1350888128826887E-2</v>
      </c>
      <c r="AG2824" s="82">
        <f>_xll.qlIndexFixing($X$21,$AB2824,TRUE,_xll.ohTrigger(trigger))</f>
        <v>1.1350888128826887E-2</v>
      </c>
      <c r="AH2824" s="43" t="e">
        <f>_xll.qlIndexFixing($X$6,$AB2824,TRUE,trigger)</f>
        <v>#NUM!</v>
      </c>
      <c r="AI2824" s="45" t="e">
        <f t="shared" si="101"/>
        <v>#NUM!</v>
      </c>
    </row>
    <row r="2825" spans="27:35" x14ac:dyDescent="0.2">
      <c r="AA2825" s="114" t="s">
        <v>87</v>
      </c>
      <c r="AB2825" s="40">
        <f>_xll.qlInterestRateIndexFixingDate($X$21,AC2825)</f>
        <v>59205</v>
      </c>
      <c r="AC2825" s="40">
        <f>_xll.qlCalendarAdvance(calendar,$AC2824,AA2825,,,trigger)</f>
        <v>59209</v>
      </c>
      <c r="AD2825" s="40">
        <f>_xll.qlInterestRateIndexMaturity($X$21,AC2825,)</f>
        <v>59390</v>
      </c>
      <c r="AE2825" s="43" t="e">
        <f>_xll.qlTenorBasisValue(TenorBasis6M,AC2825,_xll.ohTrigger(trigger,$X$36))</f>
        <v>#NUM!</v>
      </c>
      <c r="AF2825" s="82">
        <f t="shared" si="102"/>
        <v>1.135127332619172E-2</v>
      </c>
      <c r="AG2825" s="82">
        <f>_xll.qlIndexFixing($X$21,$AB2825,TRUE,_xll.ohTrigger(trigger))</f>
        <v>1.135127332619172E-2</v>
      </c>
      <c r="AH2825" s="43" t="e">
        <f>_xll.qlIndexFixing($X$6,$AB2825,TRUE,trigger)</f>
        <v>#NUM!</v>
      </c>
      <c r="AI2825" s="45" t="e">
        <f t="shared" si="101"/>
        <v>#NUM!</v>
      </c>
    </row>
    <row r="2826" spans="27:35" x14ac:dyDescent="0.2">
      <c r="AA2826" s="114" t="s">
        <v>87</v>
      </c>
      <c r="AB2826" s="40">
        <f>_xll.qlInterestRateIndexFixingDate($X$21,AC2826)</f>
        <v>59212</v>
      </c>
      <c r="AC2826" s="40">
        <f>_xll.qlCalendarAdvance(calendar,$AC2825,AA2826,,,trigger)</f>
        <v>59216</v>
      </c>
      <c r="AD2826" s="40">
        <f>_xll.qlInterestRateIndexMaturity($X$21,AC2826,)</f>
        <v>59397</v>
      </c>
      <c r="AE2826" s="43" t="e">
        <f>_xll.qlTenorBasisValue(TenorBasis6M,AC2826,_xll.ohTrigger(trigger,$X$36))</f>
        <v>#NUM!</v>
      </c>
      <c r="AF2826" s="82">
        <f t="shared" si="102"/>
        <v>1.135169729069942E-2</v>
      </c>
      <c r="AG2826" s="82">
        <f>_xll.qlIndexFixing($X$21,$AB2826,TRUE,_xll.ohTrigger(trigger))</f>
        <v>1.135169729069942E-2</v>
      </c>
      <c r="AH2826" s="43" t="e">
        <f>_xll.qlIndexFixing($X$6,$AB2826,TRUE,trigger)</f>
        <v>#NUM!</v>
      </c>
      <c r="AI2826" s="45" t="e">
        <f t="shared" si="101"/>
        <v>#NUM!</v>
      </c>
    </row>
    <row r="2827" spans="27:35" x14ac:dyDescent="0.2">
      <c r="AA2827" s="114" t="s">
        <v>87</v>
      </c>
      <c r="AB2827" s="40">
        <f>_xll.qlInterestRateIndexFixingDate($X$21,AC2827)</f>
        <v>59219</v>
      </c>
      <c r="AC2827" s="40">
        <f>_xll.qlCalendarAdvance(calendar,$AC2826,AA2827,,,trigger)</f>
        <v>59223</v>
      </c>
      <c r="AD2827" s="40">
        <f>_xll.qlInterestRateIndexMaturity($X$21,AC2827,)</f>
        <v>59404</v>
      </c>
      <c r="AE2827" s="43" t="e">
        <f>_xll.qlTenorBasisValue(TenorBasis6M,AC2827,_xll.ohTrigger(trigger,$X$36))</f>
        <v>#NUM!</v>
      </c>
      <c r="AF2827" s="82">
        <f t="shared" si="102"/>
        <v>1.1352160022374276E-2</v>
      </c>
      <c r="AG2827" s="82">
        <f>_xll.qlIndexFixing($X$21,$AB2827,TRUE,_xll.ohTrigger(trigger))</f>
        <v>1.1352160022374276E-2</v>
      </c>
      <c r="AH2827" s="43" t="e">
        <f>_xll.qlIndexFixing($X$6,$AB2827,TRUE,trigger)</f>
        <v>#NUM!</v>
      </c>
      <c r="AI2827" s="45" t="e">
        <f t="shared" si="101"/>
        <v>#NUM!</v>
      </c>
    </row>
    <row r="2828" spans="27:35" x14ac:dyDescent="0.2">
      <c r="AA2828" s="114" t="s">
        <v>87</v>
      </c>
      <c r="AB2828" s="40">
        <f>_xll.qlInterestRateIndexFixingDate($X$21,AC2828)</f>
        <v>59226</v>
      </c>
      <c r="AC2828" s="40">
        <f>_xll.qlCalendarAdvance(calendar,$AC2827,AA2828,,,trigger)</f>
        <v>59230</v>
      </c>
      <c r="AD2828" s="40">
        <f>_xll.qlInterestRateIndexMaturity($X$21,AC2828,)</f>
        <v>59414</v>
      </c>
      <c r="AE2828" s="43" t="e">
        <f>_xll.qlTenorBasisValue(TenorBasis6M,AC2828,_xll.ohTrigger(trigger,$X$36))</f>
        <v>#NUM!</v>
      </c>
      <c r="AF2828" s="82">
        <f t="shared" si="102"/>
        <v>1.1353346150127485E-2</v>
      </c>
      <c r="AG2828" s="82">
        <f>_xll.qlIndexFixing($X$21,$AB2828,TRUE,_xll.ohTrigger(trigger))</f>
        <v>1.1353346150127485E-2</v>
      </c>
      <c r="AH2828" s="43" t="e">
        <f>_xll.qlIndexFixing($X$6,$AB2828,TRUE,trigger)</f>
        <v>#NUM!</v>
      </c>
      <c r="AI2828" s="45" t="e">
        <f t="shared" si="101"/>
        <v>#NUM!</v>
      </c>
    </row>
    <row r="2829" spans="27:35" x14ac:dyDescent="0.2">
      <c r="AA2829" s="114" t="s">
        <v>87</v>
      </c>
      <c r="AB2829" s="40">
        <f>_xll.qlInterestRateIndexFixingDate($X$21,AC2829)</f>
        <v>59233</v>
      </c>
      <c r="AC2829" s="40">
        <f>_xll.qlCalendarAdvance(calendar,$AC2828,AA2829,,,trigger)</f>
        <v>59237</v>
      </c>
      <c r="AD2829" s="40">
        <f>_xll.qlInterestRateIndexMaturity($X$21,AC2829,)</f>
        <v>59421</v>
      </c>
      <c r="AE2829" s="43" t="e">
        <f>_xll.qlTenorBasisValue(TenorBasis6M,AC2829,_xll.ohTrigger(trigger,$X$36))</f>
        <v>#NUM!</v>
      </c>
      <c r="AF2829" s="82">
        <f t="shared" si="102"/>
        <v>1.135389477525151E-2</v>
      </c>
      <c r="AG2829" s="82">
        <f>_xll.qlIndexFixing($X$21,$AB2829,TRUE,_xll.ohTrigger(trigger))</f>
        <v>1.135389477525151E-2</v>
      </c>
      <c r="AH2829" s="43" t="e">
        <f>_xll.qlIndexFixing($X$6,$AB2829,TRUE,trigger)</f>
        <v>#NUM!</v>
      </c>
      <c r="AI2829" s="45" t="e">
        <f t="shared" si="101"/>
        <v>#NUM!</v>
      </c>
    </row>
    <row r="2830" spans="27:35" x14ac:dyDescent="0.2">
      <c r="AA2830" s="114" t="s">
        <v>87</v>
      </c>
      <c r="AB2830" s="40">
        <f>_xll.qlInterestRateIndexFixingDate($X$21,AC2830)</f>
        <v>59240</v>
      </c>
      <c r="AC2830" s="40">
        <f>_xll.qlCalendarAdvance(calendar,$AC2829,AA2830,,,trigger)</f>
        <v>59244</v>
      </c>
      <c r="AD2830" s="40">
        <f>_xll.qlInterestRateIndexMaturity($X$21,AC2830,)</f>
        <v>59428</v>
      </c>
      <c r="AE2830" s="43" t="e">
        <f>_xll.qlTenorBasisValue(TenorBasis6M,AC2830,_xll.ohTrigger(trigger,$X$36))</f>
        <v>#NUM!</v>
      </c>
      <c r="AF2830" s="82">
        <f t="shared" si="102"/>
        <v>1.1354482171297663E-2</v>
      </c>
      <c r="AG2830" s="82">
        <f>_xll.qlIndexFixing($X$21,$AB2830,TRUE,_xll.ohTrigger(trigger))</f>
        <v>1.1354482171297663E-2</v>
      </c>
      <c r="AH2830" s="43" t="e">
        <f>_xll.qlIndexFixing($X$6,$AB2830,TRUE,trigger)</f>
        <v>#NUM!</v>
      </c>
      <c r="AI2830" s="45" t="e">
        <f t="shared" si="101"/>
        <v>#NUM!</v>
      </c>
    </row>
    <row r="2831" spans="27:35" x14ac:dyDescent="0.2">
      <c r="AA2831" s="114" t="s">
        <v>87</v>
      </c>
      <c r="AB2831" s="40">
        <f>_xll.qlInterestRateIndexFixingDate($X$21,AC2831)</f>
        <v>59247</v>
      </c>
      <c r="AC2831" s="40">
        <f>_xll.qlCalendarAdvance(calendar,$AC2830,AA2831,,,trigger)</f>
        <v>59251</v>
      </c>
      <c r="AD2831" s="40">
        <f>_xll.qlInterestRateIndexMaturity($X$21,AC2831,)</f>
        <v>59435</v>
      </c>
      <c r="AE2831" s="43" t="e">
        <f>_xll.qlTenorBasisValue(TenorBasis6M,AC2831,_xll.ohTrigger(trigger,$X$36))</f>
        <v>#NUM!</v>
      </c>
      <c r="AF2831" s="82">
        <f t="shared" si="102"/>
        <v>1.1355108338301561E-2</v>
      </c>
      <c r="AG2831" s="82">
        <f>_xll.qlIndexFixing($X$21,$AB2831,TRUE,_xll.ohTrigger(trigger))</f>
        <v>1.1355108338301561E-2</v>
      </c>
      <c r="AH2831" s="43" t="e">
        <f>_xll.qlIndexFixing($X$6,$AB2831,TRUE,trigger)</f>
        <v>#NUM!</v>
      </c>
      <c r="AI2831" s="45" t="e">
        <f t="shared" si="101"/>
        <v>#NUM!</v>
      </c>
    </row>
    <row r="2832" spans="27:35" x14ac:dyDescent="0.2">
      <c r="AA2832" s="114" t="s">
        <v>87</v>
      </c>
      <c r="AB2832" s="40">
        <f>_xll.qlInterestRateIndexFixingDate($X$21,AC2832)</f>
        <v>59252</v>
      </c>
      <c r="AC2832" s="40">
        <f>_xll.qlCalendarAdvance(calendar,$AC2831,AA2832,,,trigger)</f>
        <v>59258</v>
      </c>
      <c r="AD2832" s="40">
        <f>_xll.qlInterestRateIndexMaturity($X$21,AC2832,)</f>
        <v>59442</v>
      </c>
      <c r="AE2832" s="43" t="e">
        <f>_xll.qlTenorBasisValue(TenorBasis6M,AC2832,_xll.ohTrigger(trigger,$X$36))</f>
        <v>#NUM!</v>
      </c>
      <c r="AF2832" s="82">
        <f t="shared" si="102"/>
        <v>1.1355773276300137E-2</v>
      </c>
      <c r="AG2832" s="82">
        <f>_xll.qlIndexFixing($X$21,$AB2832,TRUE,_xll.ohTrigger(trigger))</f>
        <v>1.1355773276300137E-2</v>
      </c>
      <c r="AH2832" s="43" t="e">
        <f>_xll.qlIndexFixing($X$6,$AB2832,TRUE,trigger)</f>
        <v>#NUM!</v>
      </c>
      <c r="AI2832" s="45" t="e">
        <f t="shared" si="101"/>
        <v>#NUM!</v>
      </c>
    </row>
    <row r="2833" spans="27:35" x14ac:dyDescent="0.2">
      <c r="AA2833" s="114" t="s">
        <v>87</v>
      </c>
      <c r="AB2833" s="40">
        <f>_xll.qlInterestRateIndexFixingDate($X$21,AC2833)</f>
        <v>59261</v>
      </c>
      <c r="AC2833" s="40">
        <f>_xll.qlCalendarAdvance(calendar,$AC2832,AA2833,,,trigger)</f>
        <v>59265</v>
      </c>
      <c r="AD2833" s="40">
        <f>_xll.qlInterestRateIndexMaturity($X$21,AC2833,)</f>
        <v>59448</v>
      </c>
      <c r="AE2833" s="43" t="e">
        <f>_xll.qlTenorBasisValue(TenorBasis6M,AC2833,_xll.ohTrigger(trigger,$X$36))</f>
        <v>#NUM!</v>
      </c>
      <c r="AF2833" s="82">
        <f t="shared" si="102"/>
        <v>1.135623456027743E-2</v>
      </c>
      <c r="AG2833" s="82">
        <f>_xll.qlIndexFixing($X$21,$AB2833,TRUE,_xll.ohTrigger(trigger))</f>
        <v>1.135623456027743E-2</v>
      </c>
      <c r="AH2833" s="43" t="e">
        <f>_xll.qlIndexFixing($X$6,$AB2833,TRUE,trigger)</f>
        <v>#NUM!</v>
      </c>
      <c r="AI2833" s="45" t="e">
        <f t="shared" si="101"/>
        <v>#NUM!</v>
      </c>
    </row>
    <row r="2834" spans="27:35" x14ac:dyDescent="0.2">
      <c r="AA2834" s="114" t="s">
        <v>87</v>
      </c>
      <c r="AB2834" s="40">
        <f>_xll.qlInterestRateIndexFixingDate($X$21,AC2834)</f>
        <v>59268</v>
      </c>
      <c r="AC2834" s="40">
        <f>_xll.qlCalendarAdvance(calendar,$AC2833,AA2834,,,trigger)</f>
        <v>59272</v>
      </c>
      <c r="AD2834" s="40">
        <f>_xll.qlInterestRateIndexMaturity($X$21,AC2834,)</f>
        <v>59455</v>
      </c>
      <c r="AE2834" s="43" t="e">
        <f>_xll.qlTenorBasisValue(TenorBasis6M,AC2834,_xll.ohTrigger(trigger,$X$36))</f>
        <v>#NUM!</v>
      </c>
      <c r="AF2834" s="82">
        <f t="shared" si="102"/>
        <v>1.1356974247749358E-2</v>
      </c>
      <c r="AG2834" s="82">
        <f>_xll.qlIndexFixing($X$21,$AB2834,TRUE,_xll.ohTrigger(trigger))</f>
        <v>1.1356974247749358E-2</v>
      </c>
      <c r="AH2834" s="43" t="e">
        <f>_xll.qlIndexFixing($X$6,$AB2834,TRUE,trigger)</f>
        <v>#NUM!</v>
      </c>
      <c r="AI2834" s="45" t="e">
        <f t="shared" si="101"/>
        <v>#NUM!</v>
      </c>
    </row>
    <row r="2835" spans="27:35" x14ac:dyDescent="0.2">
      <c r="AA2835" s="114" t="s">
        <v>87</v>
      </c>
      <c r="AB2835" s="40">
        <f>_xll.qlInterestRateIndexFixingDate($X$21,AC2835)</f>
        <v>59275</v>
      </c>
      <c r="AC2835" s="40">
        <f>_xll.qlCalendarAdvance(calendar,$AC2834,AA2835,,,trigger)</f>
        <v>59279</v>
      </c>
      <c r="AD2835" s="40">
        <f>_xll.qlInterestRateIndexMaturity($X$21,AC2835,)</f>
        <v>59462</v>
      </c>
      <c r="AE2835" s="43" t="e">
        <f>_xll.qlTenorBasisValue(TenorBasis6M,AC2835,_xll.ohTrigger(trigger,$X$36))</f>
        <v>#NUM!</v>
      </c>
      <c r="AF2835" s="82">
        <f t="shared" si="102"/>
        <v>1.135775270511525E-2</v>
      </c>
      <c r="AG2835" s="82">
        <f>_xll.qlIndexFixing($X$21,$AB2835,TRUE,_xll.ohTrigger(trigger))</f>
        <v>1.135775270511525E-2</v>
      </c>
      <c r="AH2835" s="43" t="e">
        <f>_xll.qlIndexFixing($X$6,$AB2835,TRUE,trigger)</f>
        <v>#NUM!</v>
      </c>
      <c r="AI2835" s="45" t="e">
        <f t="shared" si="101"/>
        <v>#NUM!</v>
      </c>
    </row>
    <row r="2836" spans="27:35" x14ac:dyDescent="0.2">
      <c r="AA2836" s="114" t="s">
        <v>87</v>
      </c>
      <c r="AB2836" s="40">
        <f>_xll.qlInterestRateIndexFixingDate($X$21,AC2836)</f>
        <v>59282</v>
      </c>
      <c r="AC2836" s="40">
        <f>_xll.qlCalendarAdvance(calendar,$AC2835,AA2836,,,trigger)</f>
        <v>59286</v>
      </c>
      <c r="AD2836" s="40">
        <f>_xll.qlInterestRateIndexMaturity($X$21,AC2836,)</f>
        <v>59469</v>
      </c>
      <c r="AE2836" s="43" t="e">
        <f>_xll.qlTenorBasisValue(TenorBasis6M,AC2836,_xll.ohTrigger(trigger,$X$36))</f>
        <v>#NUM!</v>
      </c>
      <c r="AF2836" s="82">
        <f t="shared" si="102"/>
        <v>1.1358569932421842E-2</v>
      </c>
      <c r="AG2836" s="82">
        <f>_xll.qlIndexFixing($X$21,$AB2836,TRUE,_xll.ohTrigger(trigger))</f>
        <v>1.1358569932421842E-2</v>
      </c>
      <c r="AH2836" s="43" t="e">
        <f>_xll.qlIndexFixing($X$6,$AB2836,TRUE,trigger)</f>
        <v>#NUM!</v>
      </c>
      <c r="AI2836" s="45" t="e">
        <f t="shared" si="101"/>
        <v>#NUM!</v>
      </c>
    </row>
    <row r="2837" spans="27:35" x14ac:dyDescent="0.2">
      <c r="AA2837" s="114" t="s">
        <v>87</v>
      </c>
      <c r="AB2837" s="40">
        <f>_xll.qlInterestRateIndexFixingDate($X$21,AC2837)</f>
        <v>59288</v>
      </c>
      <c r="AC2837" s="40">
        <f>_xll.qlCalendarAdvance(calendar,$AC2836,AA2837,,,trigger)</f>
        <v>59293</v>
      </c>
      <c r="AD2837" s="40">
        <f>_xll.qlInterestRateIndexMaturity($X$21,AC2837,)</f>
        <v>59477</v>
      </c>
      <c r="AE2837" s="43" t="e">
        <f>_xll.qlTenorBasisValue(TenorBasis6M,AC2837,_xll.ohTrigger(trigger,$X$36))</f>
        <v>#NUM!</v>
      </c>
      <c r="AF2837" s="82">
        <f t="shared" si="102"/>
        <v>1.1359679532665465E-2</v>
      </c>
      <c r="AG2837" s="82">
        <f>_xll.qlIndexFixing($X$21,$AB2837,TRUE,_xll.ohTrigger(trigger))</f>
        <v>1.1359679532665465E-2</v>
      </c>
      <c r="AH2837" s="43" t="e">
        <f>_xll.qlIndexFixing($X$6,$AB2837,TRUE,trigger)</f>
        <v>#NUM!</v>
      </c>
      <c r="AI2837" s="45" t="e">
        <f t="shared" si="101"/>
        <v>#NUM!</v>
      </c>
    </row>
    <row r="2838" spans="27:35" x14ac:dyDescent="0.2">
      <c r="AA2838" s="114" t="s">
        <v>87</v>
      </c>
      <c r="AB2838" s="40">
        <f>_xll.qlInterestRateIndexFixingDate($X$21,AC2838)</f>
        <v>59296</v>
      </c>
      <c r="AC2838" s="40">
        <f>_xll.qlCalendarAdvance(calendar,$AC2837,AA2838,,,trigger)</f>
        <v>59300</v>
      </c>
      <c r="AD2838" s="40">
        <f>_xll.qlInterestRateIndexMaturity($X$21,AC2838,)</f>
        <v>59484</v>
      </c>
      <c r="AE2838" s="43" t="e">
        <f>_xll.qlTenorBasisValue(TenorBasis6M,AC2838,_xll.ohTrigger(trigger,$X$36))</f>
        <v>#NUM!</v>
      </c>
      <c r="AF2838" s="82">
        <f t="shared" si="102"/>
        <v>1.1360577097537457E-2</v>
      </c>
      <c r="AG2838" s="82">
        <f>_xll.qlIndexFixing($X$21,$AB2838,TRUE,_xll.ohTrigger(trigger))</f>
        <v>1.1360577097537457E-2</v>
      </c>
      <c r="AH2838" s="43" t="e">
        <f>_xll.qlIndexFixing($X$6,$AB2838,TRUE,trigger)</f>
        <v>#NUM!</v>
      </c>
      <c r="AI2838" s="45" t="e">
        <f t="shared" si="101"/>
        <v>#NUM!</v>
      </c>
    </row>
    <row r="2839" spans="27:35" x14ac:dyDescent="0.2">
      <c r="AA2839" s="114" t="s">
        <v>87</v>
      </c>
      <c r="AB2839" s="40">
        <f>_xll.qlInterestRateIndexFixingDate($X$21,AC2839)</f>
        <v>59303</v>
      </c>
      <c r="AC2839" s="40">
        <f>_xll.qlCalendarAdvance(calendar,$AC2838,AA2839,,,trigger)</f>
        <v>59307</v>
      </c>
      <c r="AD2839" s="40">
        <f>_xll.qlInterestRateIndexMaturity($X$21,AC2839,)</f>
        <v>59491</v>
      </c>
      <c r="AE2839" s="43" t="e">
        <f>_xll.qlTenorBasisValue(TenorBasis6M,AC2839,_xll.ohTrigger(trigger,$X$36))</f>
        <v>#NUM!</v>
      </c>
      <c r="AF2839" s="82">
        <f t="shared" si="102"/>
        <v>1.1361513433726041E-2</v>
      </c>
      <c r="AG2839" s="82">
        <f>_xll.qlIndexFixing($X$21,$AB2839,TRUE,_xll.ohTrigger(trigger))</f>
        <v>1.1361513433726041E-2</v>
      </c>
      <c r="AH2839" s="43" t="e">
        <f>_xll.qlIndexFixing($X$6,$AB2839,TRUE,trigger)</f>
        <v>#NUM!</v>
      </c>
      <c r="AI2839" s="45" t="e">
        <f t="shared" si="101"/>
        <v>#NUM!</v>
      </c>
    </row>
    <row r="2840" spans="27:35" x14ac:dyDescent="0.2">
      <c r="AA2840" s="114" t="s">
        <v>87</v>
      </c>
      <c r="AB2840" s="40">
        <f>_xll.qlInterestRateIndexFixingDate($X$21,AC2840)</f>
        <v>59310</v>
      </c>
      <c r="AC2840" s="40">
        <f>_xll.qlCalendarAdvance(calendar,$AC2839,AA2840,,,trigger)</f>
        <v>59314</v>
      </c>
      <c r="AD2840" s="40">
        <f>_xll.qlInterestRateIndexMaturity($X$21,AC2840,)</f>
        <v>59498</v>
      </c>
      <c r="AE2840" s="43" t="e">
        <f>_xll.qlTenorBasisValue(TenorBasis6M,AC2840,_xll.ohTrigger(trigger,$X$36))</f>
        <v>#NUM!</v>
      </c>
      <c r="AF2840" s="82">
        <f t="shared" si="102"/>
        <v>1.1362488541287694E-2</v>
      </c>
      <c r="AG2840" s="82">
        <f>_xll.qlIndexFixing($X$21,$AB2840,TRUE,_xll.ohTrigger(trigger))</f>
        <v>1.1362488541287694E-2</v>
      </c>
      <c r="AH2840" s="43" t="e">
        <f>_xll.qlIndexFixing($X$6,$AB2840,TRUE,trigger)</f>
        <v>#NUM!</v>
      </c>
      <c r="AI2840" s="45" t="e">
        <f t="shared" si="101"/>
        <v>#NUM!</v>
      </c>
    </row>
    <row r="2841" spans="27:35" x14ac:dyDescent="0.2">
      <c r="AA2841" s="114" t="s">
        <v>87</v>
      </c>
      <c r="AB2841" s="40">
        <f>_xll.qlInterestRateIndexFixingDate($X$21,AC2841)</f>
        <v>59317</v>
      </c>
      <c r="AC2841" s="40">
        <f>_xll.qlCalendarAdvance(calendar,$AC2840,AA2841,,,trigger)</f>
        <v>59321</v>
      </c>
      <c r="AD2841" s="40">
        <f>_xll.qlInterestRateIndexMaturity($X$21,AC2841,)</f>
        <v>59505</v>
      </c>
      <c r="AE2841" s="43" t="e">
        <f>_xll.qlTenorBasisValue(TenorBasis6M,AC2841,_xll.ohTrigger(trigger,$X$36))</f>
        <v>#NUM!</v>
      </c>
      <c r="AF2841" s="82">
        <f t="shared" si="102"/>
        <v>1.1363502420280629E-2</v>
      </c>
      <c r="AG2841" s="82">
        <f>_xll.qlIndexFixing($X$21,$AB2841,TRUE,_xll.ohTrigger(trigger))</f>
        <v>1.1363502420280629E-2</v>
      </c>
      <c r="AH2841" s="43" t="e">
        <f>_xll.qlIndexFixing($X$6,$AB2841,TRUE,trigger)</f>
        <v>#NUM!</v>
      </c>
      <c r="AI2841" s="45" t="e">
        <f t="shared" si="101"/>
        <v>#NUM!</v>
      </c>
    </row>
    <row r="2842" spans="27:35" x14ac:dyDescent="0.2">
      <c r="AA2842" s="114" t="s">
        <v>87</v>
      </c>
      <c r="AB2842" s="40">
        <f>_xll.qlInterestRateIndexFixingDate($X$21,AC2842)</f>
        <v>59324</v>
      </c>
      <c r="AC2842" s="40">
        <f>_xll.qlCalendarAdvance(calendar,$AC2841,AA2842,,,trigger)</f>
        <v>59328</v>
      </c>
      <c r="AD2842" s="40">
        <f>_xll.qlInterestRateIndexMaturity($X$21,AC2842,)</f>
        <v>59511</v>
      </c>
      <c r="AE2842" s="43" t="e">
        <f>_xll.qlTenorBasisValue(TenorBasis6M,AC2842,_xll.ohTrigger(trigger,$X$36))</f>
        <v>#NUM!</v>
      </c>
      <c r="AF2842" s="82">
        <f t="shared" si="102"/>
        <v>1.1364287467861474E-2</v>
      </c>
      <c r="AG2842" s="82">
        <f>_xll.qlIndexFixing($X$21,$AB2842,TRUE,_xll.ohTrigger(trigger))</f>
        <v>1.1364287467861474E-2</v>
      </c>
      <c r="AH2842" s="43" t="e">
        <f>_xll.qlIndexFixing($X$6,$AB2842,TRUE,trigger)</f>
        <v>#NUM!</v>
      </c>
      <c r="AI2842" s="45" t="e">
        <f t="shared" si="101"/>
        <v>#NUM!</v>
      </c>
    </row>
    <row r="2843" spans="27:35" x14ac:dyDescent="0.2">
      <c r="AA2843" s="114" t="s">
        <v>87</v>
      </c>
      <c r="AB2843" s="40">
        <f>_xll.qlInterestRateIndexFixingDate($X$21,AC2843)</f>
        <v>59331</v>
      </c>
      <c r="AC2843" s="40">
        <f>_xll.qlCalendarAdvance(calendar,$AC2842,AA2843,,,trigger)</f>
        <v>59335</v>
      </c>
      <c r="AD2843" s="40">
        <f>_xll.qlInterestRateIndexMaturity($X$21,AC2843,)</f>
        <v>59518</v>
      </c>
      <c r="AE2843" s="43" t="e">
        <f>_xll.qlTenorBasisValue(TenorBasis6M,AC2843,_xll.ohTrigger(trigger,$X$36))</f>
        <v>#NUM!</v>
      </c>
      <c r="AF2843" s="82">
        <f t="shared" si="102"/>
        <v>1.1365376086223705E-2</v>
      </c>
      <c r="AG2843" s="82">
        <f>_xll.qlIndexFixing($X$21,$AB2843,TRUE,_xll.ohTrigger(trigger))</f>
        <v>1.1365376086223705E-2</v>
      </c>
      <c r="AH2843" s="43" t="e">
        <f>_xll.qlIndexFixing($X$6,$AB2843,TRUE,trigger)</f>
        <v>#NUM!</v>
      </c>
      <c r="AI2843" s="45" t="e">
        <f t="shared" si="101"/>
        <v>#NUM!</v>
      </c>
    </row>
    <row r="2844" spans="27:35" x14ac:dyDescent="0.2">
      <c r="AA2844" s="114" t="s">
        <v>87</v>
      </c>
      <c r="AB2844" s="40">
        <f>_xll.qlInterestRateIndexFixingDate($X$21,AC2844)</f>
        <v>59338</v>
      </c>
      <c r="AC2844" s="40">
        <f>_xll.qlCalendarAdvance(calendar,$AC2843,AA2844,,,trigger)</f>
        <v>59342</v>
      </c>
      <c r="AD2844" s="40">
        <f>_xll.qlInterestRateIndexMaturity($X$21,AC2844,)</f>
        <v>59525</v>
      </c>
      <c r="AE2844" s="43" t="e">
        <f>_xll.qlTenorBasisValue(TenorBasis6M,AC2844,_xll.ohTrigger(trigger,$X$36))</f>
        <v>#NUM!</v>
      </c>
      <c r="AF2844" s="82">
        <f t="shared" si="102"/>
        <v>1.136650347497524E-2</v>
      </c>
      <c r="AG2844" s="82">
        <f>_xll.qlIndexFixing($X$21,$AB2844,TRUE,_xll.ohTrigger(trigger))</f>
        <v>1.136650347497524E-2</v>
      </c>
      <c r="AH2844" s="43" t="e">
        <f>_xll.qlIndexFixing($X$6,$AB2844,TRUE,trigger)</f>
        <v>#NUM!</v>
      </c>
      <c r="AI2844" s="45" t="e">
        <f t="shared" si="101"/>
        <v>#NUM!</v>
      </c>
    </row>
    <row r="2845" spans="27:35" x14ac:dyDescent="0.2">
      <c r="AA2845" s="114" t="s">
        <v>87</v>
      </c>
      <c r="AB2845" s="40">
        <f>_xll.qlInterestRateIndexFixingDate($X$21,AC2845)</f>
        <v>59345</v>
      </c>
      <c r="AC2845" s="40">
        <f>_xll.qlCalendarAdvance(calendar,$AC2844,AA2845,,,trigger)</f>
        <v>59349</v>
      </c>
      <c r="AD2845" s="40">
        <f>_xll.qlInterestRateIndexMaturity($X$21,AC2845,)</f>
        <v>59532</v>
      </c>
      <c r="AE2845" s="43" t="e">
        <f>_xll.qlTenorBasisValue(TenorBasis6M,AC2845,_xll.ohTrigger(trigger,$X$36))</f>
        <v>#NUM!</v>
      </c>
      <c r="AF2845" s="82">
        <f t="shared" si="102"/>
        <v>1.1367669634181598E-2</v>
      </c>
      <c r="AG2845" s="82">
        <f>_xll.qlIndexFixing($X$21,$AB2845,TRUE,_xll.ohTrigger(trigger))</f>
        <v>1.1367669634181598E-2</v>
      </c>
      <c r="AH2845" s="43" t="e">
        <f>_xll.qlIndexFixing($X$6,$AB2845,TRUE,trigger)</f>
        <v>#NUM!</v>
      </c>
      <c r="AI2845" s="45" t="e">
        <f t="shared" si="101"/>
        <v>#NUM!</v>
      </c>
    </row>
    <row r="2846" spans="27:35" x14ac:dyDescent="0.2">
      <c r="AA2846" s="114" t="s">
        <v>87</v>
      </c>
      <c r="AB2846" s="40">
        <f>_xll.qlInterestRateIndexFixingDate($X$21,AC2846)</f>
        <v>59352</v>
      </c>
      <c r="AC2846" s="40">
        <f>_xll.qlCalendarAdvance(calendar,$AC2845,AA2846,,,trigger)</f>
        <v>59356</v>
      </c>
      <c r="AD2846" s="40">
        <f>_xll.qlInterestRateIndexMaturity($X$21,AC2846,)</f>
        <v>59540</v>
      </c>
      <c r="AE2846" s="43" t="e">
        <f>_xll.qlTenorBasisValue(TenorBasis6M,AC2846,_xll.ohTrigger(trigger,$X$36))</f>
        <v>#NUM!</v>
      </c>
      <c r="AF2846" s="82">
        <f t="shared" si="102"/>
        <v>1.1369153388882381E-2</v>
      </c>
      <c r="AG2846" s="82">
        <f>_xll.qlIndexFixing($X$21,$AB2846,TRUE,_xll.ohTrigger(trigger))</f>
        <v>1.1369153388882381E-2</v>
      </c>
      <c r="AH2846" s="43" t="e">
        <f>_xll.qlIndexFixing($X$6,$AB2846,TRUE,trigger)</f>
        <v>#NUM!</v>
      </c>
      <c r="AI2846" s="45" t="e">
        <f t="shared" si="101"/>
        <v>#NUM!</v>
      </c>
    </row>
    <row r="2847" spans="27:35" x14ac:dyDescent="0.2">
      <c r="AA2847" s="114" t="s">
        <v>87</v>
      </c>
      <c r="AB2847" s="40">
        <f>_xll.qlInterestRateIndexFixingDate($X$21,AC2847)</f>
        <v>59359</v>
      </c>
      <c r="AC2847" s="40">
        <f>_xll.qlCalendarAdvance(calendar,$AC2846,AA2847,,,trigger)</f>
        <v>59363</v>
      </c>
      <c r="AD2847" s="40">
        <f>_xll.qlInterestRateIndexMaturity($X$21,AC2847,)</f>
        <v>59547</v>
      </c>
      <c r="AE2847" s="43" t="e">
        <f>_xll.qlTenorBasisValue(TenorBasis6M,AC2847,_xll.ohTrigger(trigger,$X$36))</f>
        <v>#NUM!</v>
      </c>
      <c r="AF2847" s="82">
        <f t="shared" si="102"/>
        <v>1.1370399897798467E-2</v>
      </c>
      <c r="AG2847" s="82">
        <f>_xll.qlIndexFixing($X$21,$AB2847,TRUE,_xll.ohTrigger(trigger))</f>
        <v>1.1370399897798467E-2</v>
      </c>
      <c r="AH2847" s="43" t="e">
        <f>_xll.qlIndexFixing($X$6,$AB2847,TRUE,trigger)</f>
        <v>#NUM!</v>
      </c>
      <c r="AI2847" s="45" t="e">
        <f t="shared" si="101"/>
        <v>#NUM!</v>
      </c>
    </row>
    <row r="2848" spans="27:35" x14ac:dyDescent="0.2">
      <c r="AA2848" s="114" t="s">
        <v>87</v>
      </c>
      <c r="AB2848" s="40">
        <f>_xll.qlInterestRateIndexFixingDate($X$21,AC2848)</f>
        <v>59366</v>
      </c>
      <c r="AC2848" s="40">
        <f>_xll.qlCalendarAdvance(calendar,$AC2847,AA2848,,,trigger)</f>
        <v>59370</v>
      </c>
      <c r="AD2848" s="40">
        <f>_xll.qlInterestRateIndexMaturity($X$21,AC2848,)</f>
        <v>59554</v>
      </c>
      <c r="AE2848" s="43" t="e">
        <f>_xll.qlTenorBasisValue(TenorBasis6M,AC2848,_xll.ohTrigger(trigger,$X$36))</f>
        <v>#NUM!</v>
      </c>
      <c r="AF2848" s="82">
        <f t="shared" si="102"/>
        <v>1.1371685178612419E-2</v>
      </c>
      <c r="AG2848" s="82">
        <f>_xll.qlIndexFixing($X$21,$AB2848,TRUE,_xll.ohTrigger(trigger))</f>
        <v>1.1371685178612419E-2</v>
      </c>
      <c r="AH2848" s="43" t="e">
        <f>_xll.qlIndexFixing($X$6,$AB2848,TRUE,trigger)</f>
        <v>#NUM!</v>
      </c>
      <c r="AI2848" s="45" t="e">
        <f t="shared" si="101"/>
        <v>#NUM!</v>
      </c>
    </row>
    <row r="2849" spans="27:35" x14ac:dyDescent="0.2">
      <c r="AA2849" s="114" t="s">
        <v>87</v>
      </c>
      <c r="AB2849" s="40">
        <f>_xll.qlInterestRateIndexFixingDate($X$21,AC2849)</f>
        <v>59373</v>
      </c>
      <c r="AC2849" s="40">
        <f>_xll.qlCalendarAdvance(calendar,$AC2848,AA2849,,,trigger)</f>
        <v>59377</v>
      </c>
      <c r="AD2849" s="40">
        <f>_xll.qlInterestRateIndexMaturity($X$21,AC2849,)</f>
        <v>59561</v>
      </c>
      <c r="AE2849" s="43" t="e">
        <f>_xll.qlTenorBasisValue(TenorBasis6M,AC2849,_xll.ohTrigger(trigger,$X$36))</f>
        <v>#NUM!</v>
      </c>
      <c r="AF2849" s="82">
        <f t="shared" si="102"/>
        <v>1.1373009231400699E-2</v>
      </c>
      <c r="AG2849" s="82">
        <f>_xll.qlIndexFixing($X$21,$AB2849,TRUE,_xll.ohTrigger(trigger))</f>
        <v>1.1373009231400699E-2</v>
      </c>
      <c r="AH2849" s="43" t="e">
        <f>_xll.qlIndexFixing($X$6,$AB2849,TRUE,trigger)</f>
        <v>#NUM!</v>
      </c>
      <c r="AI2849" s="45" t="e">
        <f t="shared" si="101"/>
        <v>#NUM!</v>
      </c>
    </row>
    <row r="2850" spans="27:35" x14ac:dyDescent="0.2">
      <c r="AA2850" s="114" t="s">
        <v>87</v>
      </c>
      <c r="AB2850" s="40">
        <f>_xll.qlInterestRateIndexFixingDate($X$21,AC2850)</f>
        <v>59380</v>
      </c>
      <c r="AC2850" s="40">
        <f>_xll.qlCalendarAdvance(calendar,$AC2849,AA2850,,,trigger)</f>
        <v>59384</v>
      </c>
      <c r="AD2850" s="40">
        <f>_xll.qlInterestRateIndexMaturity($X$21,AC2850,)</f>
        <v>59568</v>
      </c>
      <c r="AE2850" s="43" t="e">
        <f>_xll.qlTenorBasisValue(TenorBasis6M,AC2850,_xll.ohTrigger(trigger,$X$36))</f>
        <v>#NUM!</v>
      </c>
      <c r="AF2850" s="82">
        <f t="shared" si="102"/>
        <v>1.1374372056241937E-2</v>
      </c>
      <c r="AG2850" s="82">
        <f>_xll.qlIndexFixing($X$21,$AB2850,TRUE,_xll.ohTrigger(trigger))</f>
        <v>1.1374372056241937E-2</v>
      </c>
      <c r="AH2850" s="43" t="e">
        <f>_xll.qlIndexFixing($X$6,$AB2850,TRUE,trigger)</f>
        <v>#NUM!</v>
      </c>
      <c r="AI2850" s="45" t="e">
        <f t="shared" si="101"/>
        <v>#NUM!</v>
      </c>
    </row>
    <row r="2851" spans="27:35" x14ac:dyDescent="0.2">
      <c r="AA2851" s="114" t="s">
        <v>87</v>
      </c>
      <c r="AB2851" s="40">
        <f>_xll.qlInterestRateIndexFixingDate($X$21,AC2851)</f>
        <v>59387</v>
      </c>
      <c r="AC2851" s="40">
        <f>_xll.qlCalendarAdvance(calendar,$AC2850,AA2851,,,trigger)</f>
        <v>59391</v>
      </c>
      <c r="AD2851" s="40">
        <f>_xll.qlInterestRateIndexMaturity($X$21,AC2851,)</f>
        <v>59575</v>
      </c>
      <c r="AE2851" s="43" t="e">
        <f>_xll.qlTenorBasisValue(TenorBasis6M,AC2851,_xll.ohTrigger(trigger,$X$36))</f>
        <v>#NUM!</v>
      </c>
      <c r="AF2851" s="82">
        <f t="shared" si="102"/>
        <v>1.1375773653216072E-2</v>
      </c>
      <c r="AG2851" s="82">
        <f>_xll.qlIndexFixing($X$21,$AB2851,TRUE,_xll.ohTrigger(trigger))</f>
        <v>1.1375773653216072E-2</v>
      </c>
      <c r="AH2851" s="43" t="e">
        <f>_xll.qlIndexFixing($X$6,$AB2851,TRUE,trigger)</f>
        <v>#NUM!</v>
      </c>
      <c r="AI2851" s="45" t="e">
        <f t="shared" si="101"/>
        <v>#NUM!</v>
      </c>
    </row>
    <row r="2852" spans="27:35" x14ac:dyDescent="0.2">
      <c r="AA2852" s="114" t="s">
        <v>87</v>
      </c>
      <c r="AB2852" s="40">
        <f>_xll.qlInterestRateIndexFixingDate($X$21,AC2852)</f>
        <v>59394</v>
      </c>
      <c r="AC2852" s="40">
        <f>_xll.qlCalendarAdvance(calendar,$AC2851,AA2852,,,trigger)</f>
        <v>59398</v>
      </c>
      <c r="AD2852" s="40">
        <f>_xll.qlInterestRateIndexMaturity($X$21,AC2852,)</f>
        <v>59582</v>
      </c>
      <c r="AE2852" s="43" t="e">
        <f>_xll.qlTenorBasisValue(TenorBasis6M,AC2852,_xll.ohTrigger(trigger,$X$36))</f>
        <v>#NUM!</v>
      </c>
      <c r="AF2852" s="82">
        <f t="shared" si="102"/>
        <v>1.1377214022406079E-2</v>
      </c>
      <c r="AG2852" s="82">
        <f>_xll.qlIndexFixing($X$21,$AB2852,TRUE,_xll.ohTrigger(trigger))</f>
        <v>1.1377214022406079E-2</v>
      </c>
      <c r="AH2852" s="43" t="e">
        <f>_xll.qlIndexFixing($X$6,$AB2852,TRUE,trigger)</f>
        <v>#NUM!</v>
      </c>
      <c r="AI2852" s="45" t="e">
        <f t="shared" si="101"/>
        <v>#NUM!</v>
      </c>
    </row>
    <row r="2853" spans="27:35" x14ac:dyDescent="0.2">
      <c r="AA2853" s="114" t="s">
        <v>87</v>
      </c>
      <c r="AB2853" s="40">
        <f>_xll.qlInterestRateIndexFixingDate($X$21,AC2853)</f>
        <v>59401</v>
      </c>
      <c r="AC2853" s="40">
        <f>_xll.qlCalendarAdvance(calendar,$AC2852,AA2853,,,trigger)</f>
        <v>59405</v>
      </c>
      <c r="AD2853" s="40">
        <f>_xll.qlInterestRateIndexMaturity($X$21,AC2853,)</f>
        <v>59589</v>
      </c>
      <c r="AE2853" s="43" t="e">
        <f>_xll.qlTenorBasisValue(TenorBasis6M,AC2853,_xll.ohTrigger(trigger,$X$36))</f>
        <v>#NUM!</v>
      </c>
      <c r="AF2853" s="82">
        <f t="shared" si="102"/>
        <v>1.1378693163897542E-2</v>
      </c>
      <c r="AG2853" s="82">
        <f>_xll.qlIndexFixing($X$21,$AB2853,TRUE,_xll.ohTrigger(trigger))</f>
        <v>1.1378693163897542E-2</v>
      </c>
      <c r="AH2853" s="43" t="e">
        <f>_xll.qlIndexFixing($X$6,$AB2853,TRUE,trigger)</f>
        <v>#NUM!</v>
      </c>
      <c r="AI2853" s="45" t="e">
        <f t="shared" si="101"/>
        <v>#NUM!</v>
      </c>
    </row>
    <row r="2854" spans="27:35" x14ac:dyDescent="0.2">
      <c r="AA2854" s="114" t="s">
        <v>87</v>
      </c>
      <c r="AB2854" s="40">
        <f>_xll.qlInterestRateIndexFixingDate($X$21,AC2854)</f>
        <v>59408</v>
      </c>
      <c r="AC2854" s="40">
        <f>_xll.qlCalendarAdvance(calendar,$AC2853,AA2854,,,trigger)</f>
        <v>59412</v>
      </c>
      <c r="AD2854" s="40">
        <f>_xll.qlInterestRateIndexMaturity($X$21,AC2854,)</f>
        <v>59595</v>
      </c>
      <c r="AE2854" s="43" t="e">
        <f>_xll.qlTenorBasisValue(TenorBasis6M,AC2854,_xll.ohTrigger(trigger,$X$36))</f>
        <v>#NUM!</v>
      </c>
      <c r="AF2854" s="82">
        <f t="shared" si="102"/>
        <v>1.1379909749566678E-2</v>
      </c>
      <c r="AG2854" s="82">
        <f>_xll.qlIndexFixing($X$21,$AB2854,TRUE,_xll.ohTrigger(trigger))</f>
        <v>1.1379909749566678E-2</v>
      </c>
      <c r="AH2854" s="43" t="e">
        <f>_xll.qlIndexFixing($X$6,$AB2854,TRUE,trigger)</f>
        <v>#NUM!</v>
      </c>
      <c r="AI2854" s="45" t="e">
        <f t="shared" si="101"/>
        <v>#NUM!</v>
      </c>
    </row>
    <row r="2855" spans="27:35" x14ac:dyDescent="0.2">
      <c r="AA2855" s="114" t="s">
        <v>87</v>
      </c>
      <c r="AB2855" s="40">
        <f>_xll.qlInterestRateIndexFixingDate($X$21,AC2855)</f>
        <v>59415</v>
      </c>
      <c r="AC2855" s="40">
        <f>_xll.qlCalendarAdvance(calendar,$AC2854,AA2855,,,trigger)</f>
        <v>59419</v>
      </c>
      <c r="AD2855" s="40">
        <f>_xll.qlInterestRateIndexMaturity($X$21,AC2855,)</f>
        <v>59600</v>
      </c>
      <c r="AE2855" s="43" t="e">
        <f>_xll.qlTenorBasisValue(TenorBasis6M,AC2855,_xll.ohTrigger(trigger,$X$36))</f>
        <v>#NUM!</v>
      </c>
      <c r="AF2855" s="82">
        <f t="shared" si="102"/>
        <v>1.1380856150221707E-2</v>
      </c>
      <c r="AG2855" s="82">
        <f>_xll.qlIndexFixing($X$21,$AB2855,TRUE,_xll.ohTrigger(trigger))</f>
        <v>1.1380856150221707E-2</v>
      </c>
      <c r="AH2855" s="43" t="e">
        <f>_xll.qlIndexFixing($X$6,$AB2855,TRUE,trigger)</f>
        <v>#NUM!</v>
      </c>
      <c r="AI2855" s="45" t="e">
        <f t="shared" si="101"/>
        <v>#NUM!</v>
      </c>
    </row>
    <row r="2856" spans="27:35" x14ac:dyDescent="0.2">
      <c r="AA2856" s="114" t="s">
        <v>87</v>
      </c>
      <c r="AB2856" s="40">
        <f>_xll.qlInterestRateIndexFixingDate($X$21,AC2856)</f>
        <v>59422</v>
      </c>
      <c r="AC2856" s="40">
        <f>_xll.qlCalendarAdvance(calendar,$AC2855,AA2856,,,trigger)</f>
        <v>59426</v>
      </c>
      <c r="AD2856" s="40">
        <f>_xll.qlInterestRateIndexMaturity($X$21,AC2856,)</f>
        <v>59607</v>
      </c>
      <c r="AE2856" s="43" t="e">
        <f>_xll.qlTenorBasisValue(TenorBasis6M,AC2856,_xll.ohTrigger(trigger,$X$36))</f>
        <v>#NUM!</v>
      </c>
      <c r="AF2856" s="82">
        <f t="shared" si="102"/>
        <v>1.1382443150604746E-2</v>
      </c>
      <c r="AG2856" s="82">
        <f>_xll.qlIndexFixing($X$21,$AB2856,TRUE,_xll.ohTrigger(trigger))</f>
        <v>1.1382443150604746E-2</v>
      </c>
      <c r="AH2856" s="43" t="e">
        <f>_xll.qlIndexFixing($X$6,$AB2856,TRUE,trigger)</f>
        <v>#NUM!</v>
      </c>
      <c r="AI2856" s="45" t="e">
        <f t="shared" si="101"/>
        <v>#NUM!</v>
      </c>
    </row>
    <row r="2857" spans="27:35" x14ac:dyDescent="0.2">
      <c r="AA2857" s="114" t="s">
        <v>87</v>
      </c>
      <c r="AB2857" s="40">
        <f>_xll.qlInterestRateIndexFixingDate($X$21,AC2857)</f>
        <v>59429</v>
      </c>
      <c r="AC2857" s="40">
        <f>_xll.qlCalendarAdvance(calendar,$AC2856,AA2857,,,trigger)</f>
        <v>59433</v>
      </c>
      <c r="AD2857" s="40">
        <f>_xll.qlInterestRateIndexMaturity($X$21,AC2857,)</f>
        <v>59614</v>
      </c>
      <c r="AE2857" s="43" t="e">
        <f>_xll.qlTenorBasisValue(TenorBasis6M,AC2857,_xll.ohTrigger(trigger,$X$36))</f>
        <v>#NUM!</v>
      </c>
      <c r="AF2857" s="82">
        <f t="shared" si="102"/>
        <v>1.1384068919942245E-2</v>
      </c>
      <c r="AG2857" s="82">
        <f>_xll.qlIndexFixing($X$21,$AB2857,TRUE,_xll.ohTrigger(trigger))</f>
        <v>1.1384068919942245E-2</v>
      </c>
      <c r="AH2857" s="43" t="e">
        <f>_xll.qlIndexFixing($X$6,$AB2857,TRUE,trigger)</f>
        <v>#NUM!</v>
      </c>
      <c r="AI2857" s="45" t="e">
        <f t="shared" si="101"/>
        <v>#NUM!</v>
      </c>
    </row>
    <row r="2858" spans="27:35" x14ac:dyDescent="0.2">
      <c r="AA2858" s="114" t="s">
        <v>87</v>
      </c>
      <c r="AB2858" s="40">
        <f>_xll.qlInterestRateIndexFixingDate($X$21,AC2858)</f>
        <v>59436</v>
      </c>
      <c r="AC2858" s="40">
        <f>_xll.qlCalendarAdvance(calendar,$AC2857,AA2858,,,trigger)</f>
        <v>59440</v>
      </c>
      <c r="AD2858" s="40">
        <f>_xll.qlInterestRateIndexMaturity($X$21,AC2858,)</f>
        <v>59621</v>
      </c>
      <c r="AE2858" s="43" t="e">
        <f>_xll.qlTenorBasisValue(TenorBasis6M,AC2858,_xll.ohTrigger(trigger,$X$36))</f>
        <v>#NUM!</v>
      </c>
      <c r="AF2858" s="82">
        <f t="shared" si="102"/>
        <v>1.1385733458330032E-2</v>
      </c>
      <c r="AG2858" s="82">
        <f>_xll.qlIndexFixing($X$21,$AB2858,TRUE,_xll.ohTrigger(trigger))</f>
        <v>1.1385733458330032E-2</v>
      </c>
      <c r="AH2858" s="43" t="e">
        <f>_xll.qlIndexFixing($X$6,$AB2858,TRUE,trigger)</f>
        <v>#NUM!</v>
      </c>
      <c r="AI2858" s="45" t="e">
        <f t="shared" ref="AI2858:AI2921" si="103">(AG2858-AH2858)*10000</f>
        <v>#NUM!</v>
      </c>
    </row>
    <row r="2859" spans="27:35" x14ac:dyDescent="0.2">
      <c r="AA2859" s="114" t="s">
        <v>87</v>
      </c>
      <c r="AB2859" s="40">
        <f>_xll.qlInterestRateIndexFixingDate($X$21,AC2859)</f>
        <v>59443</v>
      </c>
      <c r="AC2859" s="40">
        <f>_xll.qlCalendarAdvance(calendar,$AC2858,AA2859,,,trigger)</f>
        <v>59447</v>
      </c>
      <c r="AD2859" s="40">
        <f>_xll.qlInterestRateIndexMaturity($X$21,AC2859,)</f>
        <v>59629</v>
      </c>
      <c r="AE2859" s="43" t="e">
        <f>_xll.qlTenorBasisValue(TenorBasis6M,AC2859,_xll.ohTrigger(trigger,$X$36))</f>
        <v>#NUM!</v>
      </c>
      <c r="AF2859" s="82">
        <f t="shared" si="102"/>
        <v>1.1387751646584112E-2</v>
      </c>
      <c r="AG2859" s="82">
        <f>_xll.qlIndexFixing($X$21,$AB2859,TRUE,_xll.ohTrigger(trigger))</f>
        <v>1.1387751646584112E-2</v>
      </c>
      <c r="AH2859" s="43" t="e">
        <f>_xll.qlIndexFixing($X$6,$AB2859,TRUE,trigger)</f>
        <v>#NUM!</v>
      </c>
      <c r="AI2859" s="45" t="e">
        <f t="shared" si="103"/>
        <v>#NUM!</v>
      </c>
    </row>
    <row r="2860" spans="27:35" x14ac:dyDescent="0.2">
      <c r="AA2860" s="114" t="s">
        <v>87</v>
      </c>
      <c r="AB2860" s="40">
        <f>_xll.qlInterestRateIndexFixingDate($X$21,AC2860)</f>
        <v>59450</v>
      </c>
      <c r="AC2860" s="40">
        <f>_xll.qlCalendarAdvance(calendar,$AC2859,AA2860,,,trigger)</f>
        <v>59454</v>
      </c>
      <c r="AD2860" s="40">
        <f>_xll.qlInterestRateIndexMaturity($X$21,AC2860,)</f>
        <v>59636</v>
      </c>
      <c r="AE2860" s="43" t="e">
        <f>_xll.qlTenorBasisValue(TenorBasis6M,AC2860,_xll.ohTrigger(trigger,$X$36))</f>
        <v>#NUM!</v>
      </c>
      <c r="AF2860" s="82">
        <f t="shared" si="102"/>
        <v>1.1389496547649947E-2</v>
      </c>
      <c r="AG2860" s="82">
        <f>_xll.qlIndexFixing($X$21,$AB2860,TRUE,_xll.ohTrigger(trigger))</f>
        <v>1.1389496547649947E-2</v>
      </c>
      <c r="AH2860" s="43" t="e">
        <f>_xll.qlIndexFixing($X$6,$AB2860,TRUE,trigger)</f>
        <v>#NUM!</v>
      </c>
      <c r="AI2860" s="45" t="e">
        <f t="shared" si="103"/>
        <v>#NUM!</v>
      </c>
    </row>
    <row r="2861" spans="27:35" x14ac:dyDescent="0.2">
      <c r="AA2861" s="114" t="s">
        <v>87</v>
      </c>
      <c r="AB2861" s="40">
        <f>_xll.qlInterestRateIndexFixingDate($X$21,AC2861)</f>
        <v>59457</v>
      </c>
      <c r="AC2861" s="40">
        <f>_xll.qlCalendarAdvance(calendar,$AC2860,AA2861,,,trigger)</f>
        <v>59461</v>
      </c>
      <c r="AD2861" s="40">
        <f>_xll.qlInterestRateIndexMaturity($X$21,AC2861,)</f>
        <v>59643</v>
      </c>
      <c r="AE2861" s="43" t="e">
        <f>_xll.qlTenorBasisValue(TenorBasis6M,AC2861,_xll.ohTrigger(trigger,$X$36))</f>
        <v>#NUM!</v>
      </c>
      <c r="AF2861" s="82">
        <f t="shared" si="102"/>
        <v>1.1391280219302082E-2</v>
      </c>
      <c r="AG2861" s="82">
        <f>_xll.qlIndexFixing($X$21,$AB2861,TRUE,_xll.ohTrigger(trigger))</f>
        <v>1.1391280219302082E-2</v>
      </c>
      <c r="AH2861" s="43" t="e">
        <f>_xll.qlIndexFixing($X$6,$AB2861,TRUE,trigger)</f>
        <v>#NUM!</v>
      </c>
      <c r="AI2861" s="45" t="e">
        <f t="shared" si="103"/>
        <v>#NUM!</v>
      </c>
    </row>
    <row r="2862" spans="27:35" x14ac:dyDescent="0.2">
      <c r="AA2862" s="114" t="s">
        <v>87</v>
      </c>
      <c r="AB2862" s="40">
        <f>_xll.qlInterestRateIndexFixingDate($X$21,AC2862)</f>
        <v>59464</v>
      </c>
      <c r="AC2862" s="40">
        <f>_xll.qlCalendarAdvance(calendar,$AC2861,AA2862,,,trigger)</f>
        <v>59468</v>
      </c>
      <c r="AD2862" s="40">
        <f>_xll.qlInterestRateIndexMaturity($X$21,AC2862,)</f>
        <v>59650</v>
      </c>
      <c r="AE2862" s="43" t="e">
        <f>_xll.qlTenorBasisValue(TenorBasis6M,AC2862,_xll.ohTrigger(trigger,$X$36))</f>
        <v>#NUM!</v>
      </c>
      <c r="AF2862" s="82">
        <f t="shared" si="102"/>
        <v>1.1393102661643735E-2</v>
      </c>
      <c r="AG2862" s="82">
        <f>_xll.qlIndexFixing($X$21,$AB2862,TRUE,_xll.ohTrigger(trigger))</f>
        <v>1.1393102661643735E-2</v>
      </c>
      <c r="AH2862" s="43" t="e">
        <f>_xll.qlIndexFixing($X$6,$AB2862,TRUE,trigger)</f>
        <v>#NUM!</v>
      </c>
      <c r="AI2862" s="45" t="e">
        <f t="shared" si="103"/>
        <v>#NUM!</v>
      </c>
    </row>
    <row r="2863" spans="27:35" x14ac:dyDescent="0.2">
      <c r="AA2863" s="114" t="s">
        <v>87</v>
      </c>
      <c r="AB2863" s="40">
        <f>_xll.qlInterestRateIndexFixingDate($X$21,AC2863)</f>
        <v>59471</v>
      </c>
      <c r="AC2863" s="40">
        <f>_xll.qlCalendarAdvance(calendar,$AC2862,AA2863,,,trigger)</f>
        <v>59475</v>
      </c>
      <c r="AD2863" s="40">
        <f>_xll.qlInterestRateIndexMaturity($X$21,AC2863,)</f>
        <v>59656</v>
      </c>
      <c r="AE2863" s="43" t="e">
        <f>_xll.qlTenorBasisValue(TenorBasis6M,AC2863,_xll.ohTrigger(trigger,$X$36))</f>
        <v>#NUM!</v>
      </c>
      <c r="AF2863" s="82">
        <f t="shared" si="102"/>
        <v>1.1394637689476034E-2</v>
      </c>
      <c r="AG2863" s="82">
        <f>_xll.qlIndexFixing($X$21,$AB2863,TRUE,_xll.ohTrigger(trigger))</f>
        <v>1.1394637689476034E-2</v>
      </c>
      <c r="AH2863" s="43" t="e">
        <f>_xll.qlIndexFixing($X$6,$AB2863,TRUE,trigger)</f>
        <v>#NUM!</v>
      </c>
      <c r="AI2863" s="45" t="e">
        <f t="shared" si="103"/>
        <v>#NUM!</v>
      </c>
    </row>
    <row r="2864" spans="27:35" x14ac:dyDescent="0.2">
      <c r="AA2864" s="114" t="s">
        <v>87</v>
      </c>
      <c r="AB2864" s="40">
        <f>_xll.qlInterestRateIndexFixingDate($X$21,AC2864)</f>
        <v>59478</v>
      </c>
      <c r="AC2864" s="40">
        <f>_xll.qlCalendarAdvance(calendar,$AC2863,AA2864,,,trigger)</f>
        <v>59482</v>
      </c>
      <c r="AD2864" s="40">
        <f>_xll.qlInterestRateIndexMaturity($X$21,AC2864,)</f>
        <v>59663</v>
      </c>
      <c r="AE2864" s="43" t="e">
        <f>_xll.qlTenorBasisValue(TenorBasis6M,AC2864,_xll.ohTrigger(trigger,$X$36))</f>
        <v>#NUM!</v>
      </c>
      <c r="AF2864" s="82">
        <f t="shared" si="102"/>
        <v>1.1396534844271725E-2</v>
      </c>
      <c r="AG2864" s="82">
        <f>_xll.qlIndexFixing($X$21,$AB2864,TRUE,_xll.ohTrigger(trigger))</f>
        <v>1.1396534844271725E-2</v>
      </c>
      <c r="AH2864" s="43" t="e">
        <f>_xll.qlIndexFixing($X$6,$AB2864,TRUE,trigger)</f>
        <v>#NUM!</v>
      </c>
      <c r="AI2864" s="45" t="e">
        <f t="shared" si="103"/>
        <v>#NUM!</v>
      </c>
    </row>
    <row r="2865" spans="27:35" x14ac:dyDescent="0.2">
      <c r="AA2865" s="114" t="s">
        <v>87</v>
      </c>
      <c r="AB2865" s="40">
        <f>_xll.qlInterestRateIndexFixingDate($X$21,AC2865)</f>
        <v>59485</v>
      </c>
      <c r="AC2865" s="40">
        <f>_xll.qlCalendarAdvance(calendar,$AC2864,AA2865,,,trigger)</f>
        <v>59489</v>
      </c>
      <c r="AD2865" s="40">
        <f>_xll.qlInterestRateIndexMaturity($X$21,AC2865,)</f>
        <v>59670</v>
      </c>
      <c r="AE2865" s="43" t="e">
        <f>_xll.qlTenorBasisValue(TenorBasis6M,AC2865,_xll.ohTrigger(trigger,$X$36))</f>
        <v>#NUM!</v>
      </c>
      <c r="AF2865" s="82">
        <f t="shared" si="102"/>
        <v>1.1398470768841549E-2</v>
      </c>
      <c r="AG2865" s="82">
        <f>_xll.qlIndexFixing($X$21,$AB2865,TRUE,_xll.ohTrigger(trigger))</f>
        <v>1.1398470768841549E-2</v>
      </c>
      <c r="AH2865" s="43" t="e">
        <f>_xll.qlIndexFixing($X$6,$AB2865,TRUE,trigger)</f>
        <v>#NUM!</v>
      </c>
      <c r="AI2865" s="45" t="e">
        <f t="shared" si="103"/>
        <v>#NUM!</v>
      </c>
    </row>
    <row r="2866" spans="27:35" x14ac:dyDescent="0.2">
      <c r="AA2866" s="114" t="s">
        <v>87</v>
      </c>
      <c r="AB2866" s="40">
        <f>_xll.qlInterestRateIndexFixingDate($X$21,AC2866)</f>
        <v>59492</v>
      </c>
      <c r="AC2866" s="40">
        <f>_xll.qlCalendarAdvance(calendar,$AC2865,AA2866,,,trigger)</f>
        <v>59496</v>
      </c>
      <c r="AD2866" s="40">
        <f>_xll.qlInterestRateIndexMaturity($X$21,AC2866,)</f>
        <v>59677</v>
      </c>
      <c r="AE2866" s="43" t="e">
        <f>_xll.qlTenorBasisValue(TenorBasis6M,AC2866,_xll.ohTrigger(trigger,$X$36))</f>
        <v>#NUM!</v>
      </c>
      <c r="AF2866" s="82">
        <f t="shared" si="102"/>
        <v>1.1400445463299002E-2</v>
      </c>
      <c r="AG2866" s="82">
        <f>_xll.qlIndexFixing($X$21,$AB2866,TRUE,_xll.ohTrigger(trigger))</f>
        <v>1.1400445463299002E-2</v>
      </c>
      <c r="AH2866" s="43" t="e">
        <f>_xll.qlIndexFixing($X$6,$AB2866,TRUE,trigger)</f>
        <v>#NUM!</v>
      </c>
      <c r="AI2866" s="45" t="e">
        <f t="shared" si="103"/>
        <v>#NUM!</v>
      </c>
    </row>
    <row r="2867" spans="27:35" x14ac:dyDescent="0.2">
      <c r="AA2867" s="114" t="s">
        <v>87</v>
      </c>
      <c r="AB2867" s="40">
        <f>_xll.qlInterestRateIndexFixingDate($X$21,AC2867)</f>
        <v>59499</v>
      </c>
      <c r="AC2867" s="40">
        <f>_xll.qlCalendarAdvance(calendar,$AC2866,AA2867,,,trigger)</f>
        <v>59503</v>
      </c>
      <c r="AD2867" s="40">
        <f>_xll.qlInterestRateIndexMaturity($X$21,AC2867,)</f>
        <v>59684</v>
      </c>
      <c r="AE2867" s="43" t="e">
        <f>_xll.qlTenorBasisValue(TenorBasis6M,AC2867,_xll.ohTrigger(trigger,$X$36))</f>
        <v>#NUM!</v>
      </c>
      <c r="AF2867" s="82">
        <f t="shared" si="102"/>
        <v>1.1402458927757148E-2</v>
      </c>
      <c r="AG2867" s="82">
        <f>_xll.qlIndexFixing($X$21,$AB2867,TRUE,_xll.ohTrigger(trigger))</f>
        <v>1.1402458927757148E-2</v>
      </c>
      <c r="AH2867" s="43" t="e">
        <f>_xll.qlIndexFixing($X$6,$AB2867,TRUE,trigger)</f>
        <v>#NUM!</v>
      </c>
      <c r="AI2867" s="45" t="e">
        <f t="shared" si="103"/>
        <v>#NUM!</v>
      </c>
    </row>
    <row r="2868" spans="27:35" x14ac:dyDescent="0.2">
      <c r="AA2868" s="114" t="s">
        <v>87</v>
      </c>
      <c r="AB2868" s="40">
        <f>_xll.qlInterestRateIndexFixingDate($X$21,AC2868)</f>
        <v>59506</v>
      </c>
      <c r="AC2868" s="40">
        <f>_xll.qlCalendarAdvance(calendar,$AC2867,AA2868,,,trigger)</f>
        <v>59510</v>
      </c>
      <c r="AD2868" s="40">
        <f>_xll.qlInterestRateIndexMaturity($X$21,AC2868,)</f>
        <v>59692</v>
      </c>
      <c r="AE2868" s="43" t="e">
        <f>_xll.qlTenorBasisValue(TenorBasis6M,AC2868,_xll.ohTrigger(trigger,$X$36))</f>
        <v>#NUM!</v>
      </c>
      <c r="AF2868" s="82">
        <f t="shared" si="102"/>
        <v>1.1404851506313188E-2</v>
      </c>
      <c r="AG2868" s="82">
        <f>_xll.qlIndexFixing($X$21,$AB2868,TRUE,_xll.ohTrigger(trigger))</f>
        <v>1.1404851506313188E-2</v>
      </c>
      <c r="AH2868" s="43" t="e">
        <f>_xll.qlIndexFixing($X$6,$AB2868,TRUE,trigger)</f>
        <v>#NUM!</v>
      </c>
      <c r="AI2868" s="45" t="e">
        <f t="shared" si="103"/>
        <v>#NUM!</v>
      </c>
    </row>
    <row r="2869" spans="27:35" x14ac:dyDescent="0.2">
      <c r="AA2869" s="114" t="s">
        <v>87</v>
      </c>
      <c r="AB2869" s="40">
        <f>_xll.qlInterestRateIndexFixingDate($X$21,AC2869)</f>
        <v>59513</v>
      </c>
      <c r="AC2869" s="40">
        <f>_xll.qlCalendarAdvance(calendar,$AC2868,AA2869,,,trigger)</f>
        <v>59517</v>
      </c>
      <c r="AD2869" s="40">
        <f>_xll.qlInterestRateIndexMaturity($X$21,AC2869,)</f>
        <v>59699</v>
      </c>
      <c r="AE2869" s="43" t="e">
        <f>_xll.qlTenorBasisValue(TenorBasis6M,AC2869,_xll.ohTrigger(trigger,$X$36))</f>
        <v>#NUM!</v>
      </c>
      <c r="AF2869" s="82">
        <f t="shared" si="102"/>
        <v>1.1406945346595884E-2</v>
      </c>
      <c r="AG2869" s="82">
        <f>_xll.qlIndexFixing($X$21,$AB2869,TRUE,_xll.ohTrigger(trigger))</f>
        <v>1.1406945346595884E-2</v>
      </c>
      <c r="AH2869" s="43" t="e">
        <f>_xll.qlIndexFixing($X$6,$AB2869,TRUE,trigger)</f>
        <v>#NUM!</v>
      </c>
      <c r="AI2869" s="45" t="e">
        <f t="shared" si="103"/>
        <v>#NUM!</v>
      </c>
    </row>
    <row r="2870" spans="27:35" x14ac:dyDescent="0.2">
      <c r="AA2870" s="114" t="s">
        <v>87</v>
      </c>
      <c r="AB2870" s="40">
        <f>_xll.qlInterestRateIndexFixingDate($X$21,AC2870)</f>
        <v>59520</v>
      </c>
      <c r="AC2870" s="40">
        <f>_xll.qlCalendarAdvance(calendar,$AC2869,AA2870,,,trigger)</f>
        <v>59524</v>
      </c>
      <c r="AD2870" s="40">
        <f>_xll.qlInterestRateIndexMaturity($X$21,AC2870,)</f>
        <v>59706</v>
      </c>
      <c r="AE2870" s="43" t="e">
        <f>_xll.qlTenorBasisValue(TenorBasis6M,AC2870,_xll.ohTrigger(trigger,$X$36))</f>
        <v>#NUM!</v>
      </c>
      <c r="AF2870" s="82">
        <f t="shared" si="102"/>
        <v>1.1409077958484726E-2</v>
      </c>
      <c r="AG2870" s="82">
        <f>_xll.qlIndexFixing($X$21,$AB2870,TRUE,_xll.ohTrigger(trigger))</f>
        <v>1.1409077958484726E-2</v>
      </c>
      <c r="AH2870" s="43" t="e">
        <f>_xll.qlIndexFixing($X$6,$AB2870,TRUE,trigger)</f>
        <v>#NUM!</v>
      </c>
      <c r="AI2870" s="45" t="e">
        <f t="shared" si="103"/>
        <v>#NUM!</v>
      </c>
    </row>
    <row r="2871" spans="27:35" x14ac:dyDescent="0.2">
      <c r="AA2871" s="114" t="s">
        <v>87</v>
      </c>
      <c r="AB2871" s="40">
        <f>_xll.qlInterestRateIndexFixingDate($X$21,AC2871)</f>
        <v>59526</v>
      </c>
      <c r="AC2871" s="40">
        <f>_xll.qlCalendarAdvance(calendar,$AC2870,AA2871,,,trigger)</f>
        <v>59532</v>
      </c>
      <c r="AD2871" s="40">
        <f>_xll.qlInterestRateIndexMaturity($X$21,AC2871,)</f>
        <v>59714</v>
      </c>
      <c r="AE2871" s="43" t="e">
        <f>_xll.qlTenorBasisValue(TenorBasis6M,AC2871,_xll.ohTrigger(trigger,$X$36))</f>
        <v>#NUM!</v>
      </c>
      <c r="AF2871" s="82">
        <f t="shared" si="102"/>
        <v>1.141156270481122E-2</v>
      </c>
      <c r="AG2871" s="82">
        <f>_xll.qlIndexFixing($X$21,$AB2871,TRUE,_xll.ohTrigger(trigger))</f>
        <v>1.141156270481122E-2</v>
      </c>
      <c r="AH2871" s="43" t="e">
        <f>_xll.qlIndexFixing($X$6,$AB2871,TRUE,trigger)</f>
        <v>#NUM!</v>
      </c>
      <c r="AI2871" s="45" t="e">
        <f t="shared" si="103"/>
        <v>#NUM!</v>
      </c>
    </row>
    <row r="2872" spans="27:35" x14ac:dyDescent="0.2">
      <c r="AA2872" s="114" t="s">
        <v>87</v>
      </c>
      <c r="AB2872" s="40">
        <f>_xll.qlInterestRateIndexFixingDate($X$21,AC2872)</f>
        <v>59534</v>
      </c>
      <c r="AC2872" s="40">
        <f>_xll.qlCalendarAdvance(calendar,$AC2871,AA2872,,,trigger)</f>
        <v>59539</v>
      </c>
      <c r="AD2872" s="40">
        <f>_xll.qlInterestRateIndexMaturity($X$21,AC2872,)</f>
        <v>59720</v>
      </c>
      <c r="AE2872" s="43" t="e">
        <f>_xll.qlTenorBasisValue(TenorBasis6M,AC2872,_xll.ohTrigger(trigger,$X$36))</f>
        <v>#NUM!</v>
      </c>
      <c r="AF2872" s="82">
        <f t="shared" si="102"/>
        <v>1.141342630010269E-2</v>
      </c>
      <c r="AG2872" s="82">
        <f>_xll.qlIndexFixing($X$21,$AB2872,TRUE,_xll.ohTrigger(trigger))</f>
        <v>1.141342630010269E-2</v>
      </c>
      <c r="AH2872" s="43" t="e">
        <f>_xll.qlIndexFixing($X$6,$AB2872,TRUE,trigger)</f>
        <v>#NUM!</v>
      </c>
      <c r="AI2872" s="45" t="e">
        <f t="shared" si="103"/>
        <v>#NUM!</v>
      </c>
    </row>
    <row r="2873" spans="27:35" x14ac:dyDescent="0.2">
      <c r="AA2873" s="114" t="s">
        <v>87</v>
      </c>
      <c r="AB2873" s="40">
        <f>_xll.qlInterestRateIndexFixingDate($X$21,AC2873)</f>
        <v>59544</v>
      </c>
      <c r="AC2873" s="40">
        <f>_xll.qlCalendarAdvance(calendar,$AC2872,AA2873,,,trigger)</f>
        <v>59546</v>
      </c>
      <c r="AD2873" s="40">
        <f>_xll.qlInterestRateIndexMaturity($X$21,AC2873,)</f>
        <v>59727</v>
      </c>
      <c r="AE2873" s="43" t="e">
        <f>_xll.qlTenorBasisValue(TenorBasis6M,AC2873,_xll.ohTrigger(trigger,$X$36))</f>
        <v>#NUM!</v>
      </c>
      <c r="AF2873" s="82">
        <f t="shared" si="102"/>
        <v>1.1415677925796099E-2</v>
      </c>
      <c r="AG2873" s="82">
        <f>_xll.qlIndexFixing($X$21,$AB2873,TRUE,_xll.ohTrigger(trigger))</f>
        <v>1.1415677925796099E-2</v>
      </c>
      <c r="AH2873" s="43" t="e">
        <f>_xll.qlIndexFixing($X$6,$AB2873,TRUE,trigger)</f>
        <v>#NUM!</v>
      </c>
      <c r="AI2873" s="45" t="e">
        <f t="shared" si="103"/>
        <v>#NUM!</v>
      </c>
    </row>
    <row r="2874" spans="27:35" x14ac:dyDescent="0.2">
      <c r="AA2874" s="114" t="s">
        <v>87</v>
      </c>
      <c r="AB2874" s="40">
        <f>_xll.qlInterestRateIndexFixingDate($X$21,AC2874)</f>
        <v>59551</v>
      </c>
      <c r="AC2874" s="40">
        <f>_xll.qlCalendarAdvance(calendar,$AC2873,AA2874,,,trigger)</f>
        <v>59553</v>
      </c>
      <c r="AD2874" s="40">
        <f>_xll.qlInterestRateIndexMaturity($X$21,AC2874,)</f>
        <v>59734</v>
      </c>
      <c r="AE2874" s="43" t="e">
        <f>_xll.qlTenorBasisValue(TenorBasis6M,AC2874,_xll.ohTrigger(trigger,$X$36))</f>
        <v>#NUM!</v>
      </c>
      <c r="AF2874" s="82">
        <f t="shared" si="102"/>
        <v>1.141796832237656E-2</v>
      </c>
      <c r="AG2874" s="82">
        <f>_xll.qlIndexFixing($X$21,$AB2874,TRUE,_xll.ohTrigger(trigger))</f>
        <v>1.141796832237656E-2</v>
      </c>
      <c r="AH2874" s="43" t="e">
        <f>_xll.qlIndexFixing($X$6,$AB2874,TRUE,trigger)</f>
        <v>#NUM!</v>
      </c>
      <c r="AI2874" s="45" t="e">
        <f t="shared" si="103"/>
        <v>#NUM!</v>
      </c>
    </row>
    <row r="2875" spans="27:35" x14ac:dyDescent="0.2">
      <c r="AA2875" s="114" t="s">
        <v>87</v>
      </c>
      <c r="AB2875" s="40">
        <f>_xll.qlInterestRateIndexFixingDate($X$21,AC2875)</f>
        <v>59558</v>
      </c>
      <c r="AC2875" s="40">
        <f>_xll.qlCalendarAdvance(calendar,$AC2874,AA2875,,,trigger)</f>
        <v>59560</v>
      </c>
      <c r="AD2875" s="40">
        <f>_xll.qlInterestRateIndexMaturity($X$21,AC2875,)</f>
        <v>59741</v>
      </c>
      <c r="AE2875" s="43" t="e">
        <f>_xll.qlTenorBasisValue(TenorBasis6M,AC2875,_xll.ohTrigger(trigger,$X$36))</f>
        <v>#NUM!</v>
      </c>
      <c r="AF2875" s="82">
        <f t="shared" si="102"/>
        <v>1.1420297489978333E-2</v>
      </c>
      <c r="AG2875" s="82">
        <f>_xll.qlIndexFixing($X$21,$AB2875,TRUE,_xll.ohTrigger(trigger))</f>
        <v>1.1420297489978333E-2</v>
      </c>
      <c r="AH2875" s="43" t="e">
        <f>_xll.qlIndexFixing($X$6,$AB2875,TRUE,trigger)</f>
        <v>#NUM!</v>
      </c>
      <c r="AI2875" s="45" t="e">
        <f t="shared" si="103"/>
        <v>#NUM!</v>
      </c>
    </row>
    <row r="2876" spans="27:35" x14ac:dyDescent="0.2">
      <c r="AA2876" s="114" t="s">
        <v>87</v>
      </c>
      <c r="AB2876" s="40">
        <f>_xll.qlInterestRateIndexFixingDate($X$21,AC2876)</f>
        <v>59565</v>
      </c>
      <c r="AC2876" s="40">
        <f>_xll.qlCalendarAdvance(calendar,$AC2875,AA2876,,,trigger)</f>
        <v>59567</v>
      </c>
      <c r="AD2876" s="40">
        <f>_xll.qlInterestRateIndexMaturity($X$21,AC2876,)</f>
        <v>59748</v>
      </c>
      <c r="AE2876" s="43" t="e">
        <f>_xll.qlTenorBasisValue(TenorBasis6M,AC2876,_xll.ohTrigger(trigger,$X$36))</f>
        <v>#NUM!</v>
      </c>
      <c r="AF2876" s="82">
        <f t="shared" si="102"/>
        <v>1.1422665428736115E-2</v>
      </c>
      <c r="AG2876" s="82">
        <f>_xll.qlIndexFixing($X$21,$AB2876,TRUE,_xll.ohTrigger(trigger))</f>
        <v>1.1422665428736115E-2</v>
      </c>
      <c r="AH2876" s="43" t="e">
        <f>_xll.qlIndexFixing($X$6,$AB2876,TRUE,trigger)</f>
        <v>#NUM!</v>
      </c>
      <c r="AI2876" s="45" t="e">
        <f t="shared" si="103"/>
        <v>#NUM!</v>
      </c>
    </row>
    <row r="2877" spans="27:35" x14ac:dyDescent="0.2">
      <c r="AA2877" s="114" t="s">
        <v>87</v>
      </c>
      <c r="AB2877" s="40">
        <f>_xll.qlInterestRateIndexFixingDate($X$21,AC2877)</f>
        <v>59572</v>
      </c>
      <c r="AC2877" s="40">
        <f>_xll.qlCalendarAdvance(calendar,$AC2876,AA2877,,,trigger)</f>
        <v>59574</v>
      </c>
      <c r="AD2877" s="40">
        <f>_xll.qlInterestRateIndexMaturity($X$21,AC2877,)</f>
        <v>59755</v>
      </c>
      <c r="AE2877" s="43" t="e">
        <f>_xll.qlTenorBasisValue(TenorBasis6M,AC2877,_xll.ohTrigger(trigger,$X$36))</f>
        <v>#NUM!</v>
      </c>
      <c r="AF2877" s="82">
        <f t="shared" si="102"/>
        <v>1.1425072138787254E-2</v>
      </c>
      <c r="AG2877" s="82">
        <f>_xll.qlIndexFixing($X$21,$AB2877,TRUE,_xll.ohTrigger(trigger))</f>
        <v>1.1425072138787254E-2</v>
      </c>
      <c r="AH2877" s="43" t="e">
        <f>_xll.qlIndexFixing($X$6,$AB2877,TRUE,trigger)</f>
        <v>#NUM!</v>
      </c>
      <c r="AI2877" s="45" t="e">
        <f t="shared" si="103"/>
        <v>#NUM!</v>
      </c>
    </row>
    <row r="2878" spans="27:35" x14ac:dyDescent="0.2">
      <c r="AA2878" s="114" t="s">
        <v>87</v>
      </c>
      <c r="AB2878" s="40">
        <f>_xll.qlInterestRateIndexFixingDate($X$21,AC2878)</f>
        <v>59579</v>
      </c>
      <c r="AC2878" s="40">
        <f>_xll.qlCalendarAdvance(calendar,$AC2877,AA2878,,,trigger)</f>
        <v>59581</v>
      </c>
      <c r="AD2878" s="40">
        <f>_xll.qlInterestRateIndexMaturity($X$21,AC2878,)</f>
        <v>59762</v>
      </c>
      <c r="AE2878" s="43" t="e">
        <f>_xll.qlTenorBasisValue(TenorBasis6M,AC2878,_xll.ohTrigger(trigger,$X$36))</f>
        <v>#NUM!</v>
      </c>
      <c r="AF2878" s="82">
        <f t="shared" si="102"/>
        <v>1.1427517620271751E-2</v>
      </c>
      <c r="AG2878" s="82">
        <f>_xll.qlIndexFixing($X$21,$AB2878,TRUE,_xll.ohTrigger(trigger))</f>
        <v>1.1427517620271751E-2</v>
      </c>
      <c r="AH2878" s="43" t="e">
        <f>_xll.qlIndexFixing($X$6,$AB2878,TRUE,trigger)</f>
        <v>#NUM!</v>
      </c>
      <c r="AI2878" s="45" t="e">
        <f t="shared" si="103"/>
        <v>#NUM!</v>
      </c>
    </row>
    <row r="2879" spans="27:35" x14ac:dyDescent="0.2">
      <c r="AA2879" s="114" t="s">
        <v>87</v>
      </c>
      <c r="AB2879" s="40">
        <f>_xll.qlInterestRateIndexFixingDate($X$21,AC2879)</f>
        <v>59586</v>
      </c>
      <c r="AC2879" s="40">
        <f>_xll.qlCalendarAdvance(calendar,$AC2878,AA2879,,,trigger)</f>
        <v>59588</v>
      </c>
      <c r="AD2879" s="40">
        <f>_xll.qlInterestRateIndexMaturity($X$21,AC2879,)</f>
        <v>59769</v>
      </c>
      <c r="AE2879" s="43" t="e">
        <f>_xll.qlTenorBasisValue(TenorBasis6M,AC2879,_xll.ohTrigger(trigger,$X$36))</f>
        <v>#NUM!</v>
      </c>
      <c r="AF2879" s="82">
        <f t="shared" si="102"/>
        <v>1.1430001873331812E-2</v>
      </c>
      <c r="AG2879" s="82">
        <f>_xll.qlIndexFixing($X$21,$AB2879,TRUE,_xll.ohTrigger(trigger))</f>
        <v>1.1430001873331812E-2</v>
      </c>
      <c r="AH2879" s="43" t="e">
        <f>_xll.qlIndexFixing($X$6,$AB2879,TRUE,trigger)</f>
        <v>#NUM!</v>
      </c>
      <c r="AI2879" s="45" t="e">
        <f t="shared" si="103"/>
        <v>#NUM!</v>
      </c>
    </row>
    <row r="2880" spans="27:35" x14ac:dyDescent="0.2">
      <c r="AA2880" s="114" t="s">
        <v>87</v>
      </c>
      <c r="AB2880" s="40">
        <f>_xll.qlInterestRateIndexFixingDate($X$21,AC2880)</f>
        <v>59593</v>
      </c>
      <c r="AC2880" s="40">
        <f>_xll.qlCalendarAdvance(calendar,$AC2879,AA2880,,,trigger)</f>
        <v>59595</v>
      </c>
      <c r="AD2880" s="40">
        <f>_xll.qlInterestRateIndexMaturity($X$21,AC2880,)</f>
        <v>59779</v>
      </c>
      <c r="AE2880" s="43" t="e">
        <f>_xll.qlTenorBasisValue(TenorBasis6M,AC2880,_xll.ohTrigger(trigger,$X$36))</f>
        <v>#NUM!</v>
      </c>
      <c r="AF2880" s="82">
        <f t="shared" si="102"/>
        <v>1.1433650315239888E-2</v>
      </c>
      <c r="AG2880" s="82">
        <f>_xll.qlIndexFixing($X$21,$AB2880,TRUE,_xll.ohTrigger(trigger))</f>
        <v>1.1433650315239888E-2</v>
      </c>
      <c r="AH2880" s="43" t="e">
        <f>_xll.qlIndexFixing($X$6,$AB2880,TRUE,trigger)</f>
        <v>#NUM!</v>
      </c>
      <c r="AI2880" s="45" t="e">
        <f t="shared" si="103"/>
        <v>#NUM!</v>
      </c>
    </row>
    <row r="2881" spans="27:35" x14ac:dyDescent="0.2">
      <c r="AA2881" s="114" t="s">
        <v>87</v>
      </c>
      <c r="AB2881" s="40">
        <f>_xll.qlInterestRateIndexFixingDate($X$21,AC2881)</f>
        <v>59600</v>
      </c>
      <c r="AC2881" s="40">
        <f>_xll.qlCalendarAdvance(calendar,$AC2880,AA2881,,,trigger)</f>
        <v>59602</v>
      </c>
      <c r="AD2881" s="40">
        <f>_xll.qlInterestRateIndexMaturity($X$21,AC2881,)</f>
        <v>59786</v>
      </c>
      <c r="AE2881" s="43" t="e">
        <f>_xll.qlTenorBasisValue(TenorBasis6M,AC2881,_xll.ohTrigger(trigger,$X$36))</f>
        <v>#NUM!</v>
      </c>
      <c r="AF2881" s="82">
        <f t="shared" si="102"/>
        <v>1.1436220664417301E-2</v>
      </c>
      <c r="AG2881" s="82">
        <f>_xll.qlIndexFixing($X$21,$AB2881,TRUE,_xll.ohTrigger(trigger))</f>
        <v>1.1436220664417301E-2</v>
      </c>
      <c r="AH2881" s="43" t="e">
        <f>_xll.qlIndexFixing($X$6,$AB2881,TRUE,trigger)</f>
        <v>#NUM!</v>
      </c>
      <c r="AI2881" s="45" t="e">
        <f t="shared" si="103"/>
        <v>#NUM!</v>
      </c>
    </row>
    <row r="2882" spans="27:35" x14ac:dyDescent="0.2">
      <c r="AA2882" s="114" t="s">
        <v>87</v>
      </c>
      <c r="AB2882" s="40">
        <f>_xll.qlInterestRateIndexFixingDate($X$21,AC2882)</f>
        <v>59607</v>
      </c>
      <c r="AC2882" s="40">
        <f>_xll.qlCalendarAdvance(calendar,$AC2881,AA2882,,,trigger)</f>
        <v>59609</v>
      </c>
      <c r="AD2882" s="40">
        <f>_xll.qlInterestRateIndexMaturity($X$21,AC2882,)</f>
        <v>59793</v>
      </c>
      <c r="AE2882" s="43" t="e">
        <f>_xll.qlTenorBasisValue(TenorBasis6M,AC2882,_xll.ohTrigger(trigger,$X$36))</f>
        <v>#NUM!</v>
      </c>
      <c r="AF2882" s="82">
        <f t="shared" si="102"/>
        <v>1.1438829789382512E-2</v>
      </c>
      <c r="AG2882" s="82">
        <f>_xll.qlIndexFixing($X$21,$AB2882,TRUE,_xll.ohTrigger(trigger))</f>
        <v>1.1438829789382512E-2</v>
      </c>
      <c r="AH2882" s="43" t="e">
        <f>_xll.qlIndexFixing($X$6,$AB2882,TRUE,trigger)</f>
        <v>#NUM!</v>
      </c>
      <c r="AI2882" s="45" t="e">
        <f t="shared" si="103"/>
        <v>#NUM!</v>
      </c>
    </row>
    <row r="2883" spans="27:35" x14ac:dyDescent="0.2">
      <c r="AA2883" s="114" t="s">
        <v>87</v>
      </c>
      <c r="AB2883" s="40">
        <f>_xll.qlInterestRateIndexFixingDate($X$21,AC2883)</f>
        <v>59614</v>
      </c>
      <c r="AC2883" s="40">
        <f>_xll.qlCalendarAdvance(calendar,$AC2882,AA2883,,,trigger)</f>
        <v>59616</v>
      </c>
      <c r="AD2883" s="40">
        <f>_xll.qlInterestRateIndexMaturity($X$21,AC2883,)</f>
        <v>59800</v>
      </c>
      <c r="AE2883" s="43" t="e">
        <f>_xll.qlTenorBasisValue(TenorBasis6M,AC2883,_xll.ohTrigger(trigger,$X$36))</f>
        <v>#NUM!</v>
      </c>
      <c r="AF2883" s="82">
        <f t="shared" si="102"/>
        <v>1.1441477690291918E-2</v>
      </c>
      <c r="AG2883" s="82">
        <f>_xll.qlIndexFixing($X$21,$AB2883,TRUE,_xll.ohTrigger(trigger))</f>
        <v>1.1441477690291918E-2</v>
      </c>
      <c r="AH2883" s="43" t="e">
        <f>_xll.qlIndexFixing($X$6,$AB2883,TRUE,trigger)</f>
        <v>#NUM!</v>
      </c>
      <c r="AI2883" s="45" t="e">
        <f t="shared" si="103"/>
        <v>#NUM!</v>
      </c>
    </row>
    <row r="2884" spans="27:35" x14ac:dyDescent="0.2">
      <c r="AA2884" s="114" t="s">
        <v>87</v>
      </c>
      <c r="AB2884" s="40">
        <f>_xll.qlInterestRateIndexFixingDate($X$21,AC2884)</f>
        <v>59621</v>
      </c>
      <c r="AC2884" s="40">
        <f>_xll.qlCalendarAdvance(calendar,$AC2883,AA2884,,,trigger)</f>
        <v>59623</v>
      </c>
      <c r="AD2884" s="40">
        <f>_xll.qlInterestRateIndexMaturity($X$21,AC2884,)</f>
        <v>59807</v>
      </c>
      <c r="AE2884" s="43" t="e">
        <f>_xll.qlTenorBasisValue(TenorBasis6M,AC2884,_xll.ohTrigger(trigger,$X$36))</f>
        <v>#NUM!</v>
      </c>
      <c r="AF2884" s="82">
        <f t="shared" ref="AF2884:AF2947" si="104">AG2884</f>
        <v>1.1444164367300612E-2</v>
      </c>
      <c r="AG2884" s="82">
        <f>_xll.qlIndexFixing($X$21,$AB2884,TRUE,_xll.ohTrigger(trigger))</f>
        <v>1.1444164367300612E-2</v>
      </c>
      <c r="AH2884" s="43" t="e">
        <f>_xll.qlIndexFixing($X$6,$AB2884,TRUE,trigger)</f>
        <v>#NUM!</v>
      </c>
      <c r="AI2884" s="45" t="e">
        <f t="shared" si="103"/>
        <v>#NUM!</v>
      </c>
    </row>
    <row r="2885" spans="27:35" x14ac:dyDescent="0.2">
      <c r="AA2885" s="114" t="s">
        <v>87</v>
      </c>
      <c r="AB2885" s="40">
        <f>_xll.qlInterestRateIndexFixingDate($X$21,AC2885)</f>
        <v>59628</v>
      </c>
      <c r="AC2885" s="40">
        <f>_xll.qlCalendarAdvance(calendar,$AC2884,AA2885,,,trigger)</f>
        <v>59630</v>
      </c>
      <c r="AD2885" s="40">
        <f>_xll.qlInterestRateIndexMaturity($X$21,AC2885,)</f>
        <v>59813</v>
      </c>
      <c r="AE2885" s="43" t="e">
        <f>_xll.qlTenorBasisValue(TenorBasis6M,AC2885,_xll.ohTrigger(trigger,$X$36))</f>
        <v>#NUM!</v>
      </c>
      <c r="AF2885" s="82">
        <f t="shared" si="104"/>
        <v>1.1446500133933522E-2</v>
      </c>
      <c r="AG2885" s="82">
        <f>_xll.qlIndexFixing($X$21,$AB2885,TRUE,_xll.ohTrigger(trigger))</f>
        <v>1.1446500133933522E-2</v>
      </c>
      <c r="AH2885" s="43" t="e">
        <f>_xll.qlIndexFixing($X$6,$AB2885,TRUE,trigger)</f>
        <v>#NUM!</v>
      </c>
      <c r="AI2885" s="45" t="e">
        <f t="shared" si="103"/>
        <v>#NUM!</v>
      </c>
    </row>
    <row r="2886" spans="27:35" x14ac:dyDescent="0.2">
      <c r="AA2886" s="114" t="s">
        <v>87</v>
      </c>
      <c r="AB2886" s="40">
        <f>_xll.qlInterestRateIndexFixingDate($X$21,AC2886)</f>
        <v>59635</v>
      </c>
      <c r="AC2886" s="40">
        <f>_xll.qlCalendarAdvance(calendar,$AC2885,AA2886,,,trigger)</f>
        <v>59637</v>
      </c>
      <c r="AD2886" s="40">
        <f>_xll.qlInterestRateIndexMaturity($X$21,AC2886,)</f>
        <v>59820</v>
      </c>
      <c r="AE2886" s="43" t="e">
        <f>_xll.qlTenorBasisValue(TenorBasis6M,AC2886,_xll.ohTrigger(trigger,$X$36))</f>
        <v>#NUM!</v>
      </c>
      <c r="AF2886" s="82">
        <f t="shared" si="104"/>
        <v>1.1449261506295768E-2</v>
      </c>
      <c r="AG2886" s="82">
        <f>_xll.qlIndexFixing($X$21,$AB2886,TRUE,_xll.ohTrigger(trigger))</f>
        <v>1.1449261506295768E-2</v>
      </c>
      <c r="AH2886" s="43" t="e">
        <f>_xll.qlIndexFixing($X$6,$AB2886,TRUE,trigger)</f>
        <v>#NUM!</v>
      </c>
      <c r="AI2886" s="45" t="e">
        <f t="shared" si="103"/>
        <v>#NUM!</v>
      </c>
    </row>
    <row r="2887" spans="27:35" x14ac:dyDescent="0.2">
      <c r="AA2887" s="114" t="s">
        <v>87</v>
      </c>
      <c r="AB2887" s="40">
        <f>_xll.qlInterestRateIndexFixingDate($X$21,AC2887)</f>
        <v>59638</v>
      </c>
      <c r="AC2887" s="40">
        <f>_xll.qlCalendarAdvance(calendar,$AC2886,AA2887,,,trigger)</f>
        <v>59644</v>
      </c>
      <c r="AD2887" s="40">
        <f>_xll.qlInterestRateIndexMaturity($X$21,AC2887,)</f>
        <v>59827</v>
      </c>
      <c r="AE2887" s="43" t="e">
        <f>_xll.qlTenorBasisValue(TenorBasis6M,AC2887,_xll.ohTrigger(trigger,$X$36))</f>
        <v>#NUM!</v>
      </c>
      <c r="AF2887" s="82">
        <f t="shared" si="104"/>
        <v>1.1452061653977144E-2</v>
      </c>
      <c r="AG2887" s="82">
        <f>_xll.qlIndexFixing($X$21,$AB2887,TRUE,_xll.ohTrigger(trigger))</f>
        <v>1.1452061653977144E-2</v>
      </c>
      <c r="AH2887" s="43" t="e">
        <f>_xll.qlIndexFixing($X$6,$AB2887,TRUE,trigger)</f>
        <v>#NUM!</v>
      </c>
      <c r="AI2887" s="45" t="e">
        <f t="shared" si="103"/>
        <v>#NUM!</v>
      </c>
    </row>
    <row r="2888" spans="27:35" x14ac:dyDescent="0.2">
      <c r="AA2888" s="114" t="s">
        <v>87</v>
      </c>
      <c r="AB2888" s="40">
        <f>_xll.qlInterestRateIndexFixingDate($X$21,AC2888)</f>
        <v>59649</v>
      </c>
      <c r="AC2888" s="40">
        <f>_xll.qlCalendarAdvance(calendar,$AC2887,AA2888,,,trigger)</f>
        <v>59651</v>
      </c>
      <c r="AD2888" s="40">
        <f>_xll.qlInterestRateIndexMaturity($X$21,AC2888,)</f>
        <v>59834</v>
      </c>
      <c r="AE2888" s="43" t="e">
        <f>_xll.qlTenorBasisValue(TenorBasis6M,AC2888,_xll.ohTrigger(trigger,$X$36))</f>
        <v>#NUM!</v>
      </c>
      <c r="AF2888" s="82">
        <f t="shared" si="104"/>
        <v>1.1454900577143202E-2</v>
      </c>
      <c r="AG2888" s="82">
        <f>_xll.qlIndexFixing($X$21,$AB2888,TRUE,_xll.ohTrigger(trigger))</f>
        <v>1.1454900577143202E-2</v>
      </c>
      <c r="AH2888" s="43" t="e">
        <f>_xll.qlIndexFixing($X$6,$AB2888,TRUE,trigger)</f>
        <v>#NUM!</v>
      </c>
      <c r="AI2888" s="45" t="e">
        <f t="shared" si="103"/>
        <v>#NUM!</v>
      </c>
    </row>
    <row r="2889" spans="27:35" x14ac:dyDescent="0.2">
      <c r="AA2889" s="114" t="s">
        <v>87</v>
      </c>
      <c r="AB2889" s="40">
        <f>_xll.qlInterestRateIndexFixingDate($X$21,AC2889)</f>
        <v>59653</v>
      </c>
      <c r="AC2889" s="40">
        <f>_xll.qlCalendarAdvance(calendar,$AC2888,AA2889,,,trigger)</f>
        <v>59658</v>
      </c>
      <c r="AD2889" s="40">
        <f>_xll.qlInterestRateIndexMaturity($X$21,AC2889,)</f>
        <v>59842</v>
      </c>
      <c r="AE2889" s="43" t="e">
        <f>_xll.qlTenorBasisValue(TenorBasis6M,AC2889,_xll.ohTrigger(trigger,$X$36))</f>
        <v>#NUM!</v>
      </c>
      <c r="AF2889" s="82">
        <f t="shared" si="104"/>
        <v>1.1458179399473236E-2</v>
      </c>
      <c r="AG2889" s="82">
        <f>_xll.qlIndexFixing($X$21,$AB2889,TRUE,_xll.ohTrigger(trigger))</f>
        <v>1.1458179399473236E-2</v>
      </c>
      <c r="AH2889" s="43" t="e">
        <f>_xll.qlIndexFixing($X$6,$AB2889,TRUE,trigger)</f>
        <v>#NUM!</v>
      </c>
      <c r="AI2889" s="45" t="e">
        <f t="shared" si="103"/>
        <v>#NUM!</v>
      </c>
    </row>
    <row r="2890" spans="27:35" x14ac:dyDescent="0.2">
      <c r="AA2890" s="114" t="s">
        <v>87</v>
      </c>
      <c r="AB2890" s="40">
        <f>_xll.qlInterestRateIndexFixingDate($X$21,AC2890)</f>
        <v>59663</v>
      </c>
      <c r="AC2890" s="40">
        <f>_xll.qlCalendarAdvance(calendar,$AC2889,AA2890,,,trigger)</f>
        <v>59665</v>
      </c>
      <c r="AD2890" s="40">
        <f>_xll.qlInterestRateIndexMaturity($X$21,AC2890,)</f>
        <v>59849</v>
      </c>
      <c r="AE2890" s="43" t="e">
        <f>_xll.qlTenorBasisValue(TenorBasis6M,AC2890,_xll.ohTrigger(trigger,$X$36))</f>
        <v>#NUM!</v>
      </c>
      <c r="AF2890" s="82">
        <f t="shared" si="104"/>
        <v>1.1461098736494056E-2</v>
      </c>
      <c r="AG2890" s="82">
        <f>_xll.qlIndexFixing($X$21,$AB2890,TRUE,_xll.ohTrigger(trigger))</f>
        <v>1.1461098736494056E-2</v>
      </c>
      <c r="AH2890" s="43" t="e">
        <f>_xll.qlIndexFixing($X$6,$AB2890,TRUE,trigger)</f>
        <v>#NUM!</v>
      </c>
      <c r="AI2890" s="45" t="e">
        <f t="shared" si="103"/>
        <v>#NUM!</v>
      </c>
    </row>
    <row r="2891" spans="27:35" x14ac:dyDescent="0.2">
      <c r="AA2891" s="114" t="s">
        <v>87</v>
      </c>
      <c r="AB2891" s="40">
        <f>_xll.qlInterestRateIndexFixingDate($X$21,AC2891)</f>
        <v>59670</v>
      </c>
      <c r="AC2891" s="40">
        <f>_xll.qlCalendarAdvance(calendar,$AC2890,AA2891,,,trigger)</f>
        <v>59672</v>
      </c>
      <c r="AD2891" s="40">
        <f>_xll.qlInterestRateIndexMaturity($X$21,AC2891,)</f>
        <v>59856</v>
      </c>
      <c r="AE2891" s="43" t="e">
        <f>_xll.qlTenorBasisValue(TenorBasis6M,AC2891,_xll.ohTrigger(trigger,$X$36))</f>
        <v>#NUM!</v>
      </c>
      <c r="AF2891" s="82">
        <f t="shared" si="104"/>
        <v>1.1464056850774104E-2</v>
      </c>
      <c r="AG2891" s="82">
        <f>_xll.qlIndexFixing($X$21,$AB2891,TRUE,_xll.ohTrigger(trigger))</f>
        <v>1.1464056850774104E-2</v>
      </c>
      <c r="AH2891" s="43" t="e">
        <f>_xll.qlIndexFixing($X$6,$AB2891,TRUE,trigger)</f>
        <v>#NUM!</v>
      </c>
      <c r="AI2891" s="45" t="e">
        <f t="shared" si="103"/>
        <v>#NUM!</v>
      </c>
    </row>
    <row r="2892" spans="27:35" x14ac:dyDescent="0.2">
      <c r="AA2892" s="114" t="s">
        <v>87</v>
      </c>
      <c r="AB2892" s="40">
        <f>_xll.qlInterestRateIndexFixingDate($X$21,AC2892)</f>
        <v>59677</v>
      </c>
      <c r="AC2892" s="40">
        <f>_xll.qlCalendarAdvance(calendar,$AC2891,AA2892,,,trigger)</f>
        <v>59679</v>
      </c>
      <c r="AD2892" s="40">
        <f>_xll.qlInterestRateIndexMaturity($X$21,AC2892,)</f>
        <v>59863</v>
      </c>
      <c r="AE2892" s="43" t="e">
        <f>_xll.qlTenorBasisValue(TenorBasis6M,AC2892,_xll.ohTrigger(trigger,$X$36))</f>
        <v>#NUM!</v>
      </c>
      <c r="AF2892" s="82">
        <f t="shared" si="104"/>
        <v>1.1467053742488026E-2</v>
      </c>
      <c r="AG2892" s="82">
        <f>_xll.qlIndexFixing($X$21,$AB2892,TRUE,_xll.ohTrigger(trigger))</f>
        <v>1.1467053742488026E-2</v>
      </c>
      <c r="AH2892" s="43" t="e">
        <f>_xll.qlIndexFixing($X$6,$AB2892,TRUE,trigger)</f>
        <v>#NUM!</v>
      </c>
      <c r="AI2892" s="45" t="e">
        <f t="shared" si="103"/>
        <v>#NUM!</v>
      </c>
    </row>
    <row r="2893" spans="27:35" x14ac:dyDescent="0.2">
      <c r="AA2893" s="114" t="s">
        <v>87</v>
      </c>
      <c r="AB2893" s="40">
        <f>_xll.qlInterestRateIndexFixingDate($X$21,AC2893)</f>
        <v>59684</v>
      </c>
      <c r="AC2893" s="40">
        <f>_xll.qlCalendarAdvance(calendar,$AC2892,AA2893,,,trigger)</f>
        <v>59686</v>
      </c>
      <c r="AD2893" s="40">
        <f>_xll.qlInterestRateIndexMaturity($X$21,AC2893,)</f>
        <v>59870</v>
      </c>
      <c r="AE2893" s="43" t="e">
        <f>_xll.qlTenorBasisValue(TenorBasis6M,AC2893,_xll.ohTrigger(trigger,$X$36))</f>
        <v>#NUM!</v>
      </c>
      <c r="AF2893" s="82">
        <f t="shared" si="104"/>
        <v>1.1470089411813069E-2</v>
      </c>
      <c r="AG2893" s="82">
        <f>_xll.qlIndexFixing($X$21,$AB2893,TRUE,_xll.ohTrigger(trigger))</f>
        <v>1.1470089411813069E-2</v>
      </c>
      <c r="AH2893" s="43" t="e">
        <f>_xll.qlIndexFixing($X$6,$AB2893,TRUE,trigger)</f>
        <v>#NUM!</v>
      </c>
      <c r="AI2893" s="45" t="e">
        <f t="shared" si="103"/>
        <v>#NUM!</v>
      </c>
    </row>
    <row r="2894" spans="27:35" x14ac:dyDescent="0.2">
      <c r="AA2894" s="114" t="s">
        <v>87</v>
      </c>
      <c r="AB2894" s="40">
        <f>_xll.qlInterestRateIndexFixingDate($X$21,AC2894)</f>
        <v>59691</v>
      </c>
      <c r="AC2894" s="40">
        <f>_xll.qlCalendarAdvance(calendar,$AC2893,AA2894,,,trigger)</f>
        <v>59693</v>
      </c>
      <c r="AD2894" s="40">
        <f>_xll.qlInterestRateIndexMaturity($X$21,AC2894,)</f>
        <v>59876</v>
      </c>
      <c r="AE2894" s="43" t="e">
        <f>_xll.qlTenorBasisValue(TenorBasis6M,AC2894,_xll.ohTrigger(trigger,$X$36))</f>
        <v>#NUM!</v>
      </c>
      <c r="AF2894" s="82">
        <f t="shared" si="104"/>
        <v>1.1472748410818877E-2</v>
      </c>
      <c r="AG2894" s="82">
        <f>_xll.qlIndexFixing($X$21,$AB2894,TRUE,_xll.ohTrigger(trigger))</f>
        <v>1.1472748410818877E-2</v>
      </c>
      <c r="AH2894" s="43" t="e">
        <f>_xll.qlIndexFixing($X$6,$AB2894,TRUE,trigger)</f>
        <v>#NUM!</v>
      </c>
      <c r="AI2894" s="45" t="e">
        <f t="shared" si="103"/>
        <v>#NUM!</v>
      </c>
    </row>
    <row r="2895" spans="27:35" x14ac:dyDescent="0.2">
      <c r="AA2895" s="114" t="s">
        <v>87</v>
      </c>
      <c r="AB2895" s="40">
        <f>_xll.qlInterestRateIndexFixingDate($X$21,AC2895)</f>
        <v>59698</v>
      </c>
      <c r="AC2895" s="40">
        <f>_xll.qlCalendarAdvance(calendar,$AC2894,AA2895,,,trigger)</f>
        <v>59700</v>
      </c>
      <c r="AD2895" s="40">
        <f>_xll.qlInterestRateIndexMaturity($X$21,AC2895,)</f>
        <v>59883</v>
      </c>
      <c r="AE2895" s="43" t="e">
        <f>_xll.qlTenorBasisValue(TenorBasis6M,AC2895,_xll.ohTrigger(trigger,$X$36))</f>
        <v>#NUM!</v>
      </c>
      <c r="AF2895" s="82">
        <f t="shared" si="104"/>
        <v>1.1475858767176486E-2</v>
      </c>
      <c r="AG2895" s="82">
        <f>_xll.qlIndexFixing($X$21,$AB2895,TRUE,_xll.ohTrigger(trigger))</f>
        <v>1.1475858767176486E-2</v>
      </c>
      <c r="AH2895" s="43" t="e">
        <f>_xll.qlIndexFixing($X$6,$AB2895,TRUE,trigger)</f>
        <v>#NUM!</v>
      </c>
      <c r="AI2895" s="45" t="e">
        <f t="shared" si="103"/>
        <v>#NUM!</v>
      </c>
    </row>
    <row r="2896" spans="27:35" x14ac:dyDescent="0.2">
      <c r="AA2896" s="114" t="s">
        <v>87</v>
      </c>
      <c r="AB2896" s="40">
        <f>_xll.qlInterestRateIndexFixingDate($X$21,AC2896)</f>
        <v>59705</v>
      </c>
      <c r="AC2896" s="40">
        <f>_xll.qlCalendarAdvance(calendar,$AC2895,AA2896,,,trigger)</f>
        <v>59707</v>
      </c>
      <c r="AD2896" s="40">
        <f>_xll.qlInterestRateIndexMaturity($X$21,AC2896,)</f>
        <v>59890</v>
      </c>
      <c r="AE2896" s="43" t="e">
        <f>_xll.qlTenorBasisValue(TenorBasis6M,AC2896,_xll.ohTrigger(trigger,$X$36))</f>
        <v>#NUM!</v>
      </c>
      <c r="AF2896" s="82">
        <f t="shared" si="104"/>
        <v>1.1479007900418312E-2</v>
      </c>
      <c r="AG2896" s="82">
        <f>_xll.qlIndexFixing($X$21,$AB2896,TRUE,_xll.ohTrigger(trigger))</f>
        <v>1.1479007900418312E-2</v>
      </c>
      <c r="AH2896" s="43" t="e">
        <f>_xll.qlIndexFixing($X$6,$AB2896,TRUE,trigger)</f>
        <v>#NUM!</v>
      </c>
      <c r="AI2896" s="45" t="e">
        <f t="shared" si="103"/>
        <v>#NUM!</v>
      </c>
    </row>
    <row r="2897" spans="27:35" x14ac:dyDescent="0.2">
      <c r="AA2897" s="114" t="s">
        <v>87</v>
      </c>
      <c r="AB2897" s="40">
        <f>_xll.qlInterestRateIndexFixingDate($X$21,AC2897)</f>
        <v>59712</v>
      </c>
      <c r="AC2897" s="40">
        <f>_xll.qlCalendarAdvance(calendar,$AC2896,AA2897,,,trigger)</f>
        <v>59714</v>
      </c>
      <c r="AD2897" s="40">
        <f>_xll.qlInterestRateIndexMaturity($X$21,AC2897,)</f>
        <v>59897</v>
      </c>
      <c r="AE2897" s="43" t="e">
        <f>_xll.qlTenorBasisValue(TenorBasis6M,AC2897,_xll.ohTrigger(trigger,$X$36))</f>
        <v>#NUM!</v>
      </c>
      <c r="AF2897" s="82">
        <f t="shared" si="104"/>
        <v>1.1482195810727815E-2</v>
      </c>
      <c r="AG2897" s="82">
        <f>_xll.qlIndexFixing($X$21,$AB2897,TRUE,_xll.ohTrigger(trigger))</f>
        <v>1.1482195810727815E-2</v>
      </c>
      <c r="AH2897" s="43" t="e">
        <f>_xll.qlIndexFixing($X$6,$AB2897,TRUE,trigger)</f>
        <v>#NUM!</v>
      </c>
      <c r="AI2897" s="45" t="e">
        <f t="shared" si="103"/>
        <v>#NUM!</v>
      </c>
    </row>
    <row r="2898" spans="27:35" x14ac:dyDescent="0.2">
      <c r="AA2898" s="114" t="s">
        <v>87</v>
      </c>
      <c r="AB2898" s="40">
        <f>_xll.qlInterestRateIndexFixingDate($X$21,AC2898)</f>
        <v>59719</v>
      </c>
      <c r="AC2898" s="40">
        <f>_xll.qlCalendarAdvance(calendar,$AC2897,AA2898,,,trigger)</f>
        <v>59721</v>
      </c>
      <c r="AD2898" s="40">
        <f>_xll.qlInterestRateIndexMaturity($X$21,AC2898,)</f>
        <v>59905</v>
      </c>
      <c r="AE2898" s="43" t="e">
        <f>_xll.qlTenorBasisValue(TenorBasis6M,AC2898,_xll.ohTrigger(trigger,$X$36))</f>
        <v>#NUM!</v>
      </c>
      <c r="AF2898" s="82">
        <f t="shared" si="104"/>
        <v>1.1485849428968291E-2</v>
      </c>
      <c r="AG2898" s="82">
        <f>_xll.qlIndexFixing($X$21,$AB2898,TRUE,_xll.ohTrigger(trigger))</f>
        <v>1.1485849428968291E-2</v>
      </c>
      <c r="AH2898" s="43" t="e">
        <f>_xll.qlIndexFixing($X$6,$AB2898,TRUE,trigger)</f>
        <v>#NUM!</v>
      </c>
      <c r="AI2898" s="45" t="e">
        <f t="shared" si="103"/>
        <v>#NUM!</v>
      </c>
    </row>
    <row r="2899" spans="27:35" x14ac:dyDescent="0.2">
      <c r="AA2899" s="114" t="s">
        <v>87</v>
      </c>
      <c r="AB2899" s="40">
        <f>_xll.qlInterestRateIndexFixingDate($X$21,AC2899)</f>
        <v>59726</v>
      </c>
      <c r="AC2899" s="40">
        <f>_xll.qlCalendarAdvance(calendar,$AC2898,AA2899,,,trigger)</f>
        <v>59728</v>
      </c>
      <c r="AD2899" s="40">
        <f>_xll.qlInterestRateIndexMaturity($X$21,AC2899,)</f>
        <v>59912</v>
      </c>
      <c r="AE2899" s="43" t="e">
        <f>_xll.qlTenorBasisValue(TenorBasis6M,AC2899,_xll.ohTrigger(trigger,$X$36))</f>
        <v>#NUM!</v>
      </c>
      <c r="AF2899" s="82">
        <f t="shared" si="104"/>
        <v>1.1489117767809597E-2</v>
      </c>
      <c r="AG2899" s="82">
        <f>_xll.qlIndexFixing($X$21,$AB2899,TRUE,_xll.ohTrigger(trigger))</f>
        <v>1.1489117767809597E-2</v>
      </c>
      <c r="AH2899" s="43" t="e">
        <f>_xll.qlIndexFixing($X$6,$AB2899,TRUE,trigger)</f>
        <v>#NUM!</v>
      </c>
      <c r="AI2899" s="45" t="e">
        <f t="shared" si="103"/>
        <v>#NUM!</v>
      </c>
    </row>
    <row r="2900" spans="27:35" x14ac:dyDescent="0.2">
      <c r="AA2900" s="114" t="s">
        <v>87</v>
      </c>
      <c r="AB2900" s="40">
        <f>_xll.qlInterestRateIndexFixingDate($X$21,AC2900)</f>
        <v>59733</v>
      </c>
      <c r="AC2900" s="40">
        <f>_xll.qlCalendarAdvance(calendar,$AC2899,AA2900,,,trigger)</f>
        <v>59735</v>
      </c>
      <c r="AD2900" s="40">
        <f>_xll.qlInterestRateIndexMaturity($X$21,AC2900,)</f>
        <v>59919</v>
      </c>
      <c r="AE2900" s="43" t="e">
        <f>_xll.qlTenorBasisValue(TenorBasis6M,AC2900,_xll.ohTrigger(trigger,$X$36))</f>
        <v>#NUM!</v>
      </c>
      <c r="AF2900" s="82">
        <f t="shared" si="104"/>
        <v>1.1492424885565766E-2</v>
      </c>
      <c r="AG2900" s="82">
        <f>_xll.qlIndexFixing($X$21,$AB2900,TRUE,_xll.ohTrigger(trigger))</f>
        <v>1.1492424885565766E-2</v>
      </c>
      <c r="AH2900" s="43" t="e">
        <f>_xll.qlIndexFixing($X$6,$AB2900,TRUE,trigger)</f>
        <v>#NUM!</v>
      </c>
      <c r="AI2900" s="45" t="e">
        <f t="shared" si="103"/>
        <v>#NUM!</v>
      </c>
    </row>
    <row r="2901" spans="27:35" x14ac:dyDescent="0.2">
      <c r="AA2901" s="114" t="s">
        <v>87</v>
      </c>
      <c r="AB2901" s="40">
        <f>_xll.qlInterestRateIndexFixingDate($X$21,AC2901)</f>
        <v>59740</v>
      </c>
      <c r="AC2901" s="40">
        <f>_xll.qlCalendarAdvance(calendar,$AC2900,AA2901,,,trigger)</f>
        <v>59742</v>
      </c>
      <c r="AD2901" s="40">
        <f>_xll.qlInterestRateIndexMaturity($X$21,AC2901,)</f>
        <v>59926</v>
      </c>
      <c r="AE2901" s="43" t="e">
        <f>_xll.qlTenorBasisValue(TenorBasis6M,AC2901,_xll.ohTrigger(trigger,$X$36))</f>
        <v>#NUM!</v>
      </c>
      <c r="AF2901" s="82">
        <f t="shared" si="104"/>
        <v>1.1495770782433159E-2</v>
      </c>
      <c r="AG2901" s="82">
        <f>_xll.qlIndexFixing($X$21,$AB2901,TRUE,_xll.ohTrigger(trigger))</f>
        <v>1.1495770782433159E-2</v>
      </c>
      <c r="AH2901" s="43" t="e">
        <f>_xll.qlIndexFixing($X$6,$AB2901,TRUE,trigger)</f>
        <v>#NUM!</v>
      </c>
      <c r="AI2901" s="45" t="e">
        <f t="shared" si="103"/>
        <v>#NUM!</v>
      </c>
    </row>
    <row r="2902" spans="27:35" x14ac:dyDescent="0.2">
      <c r="AA2902" s="114" t="s">
        <v>87</v>
      </c>
      <c r="AB2902" s="40">
        <f>_xll.qlInterestRateIndexFixingDate($X$21,AC2902)</f>
        <v>59747</v>
      </c>
      <c r="AC2902" s="40">
        <f>_xll.qlCalendarAdvance(calendar,$AC2901,AA2902,,,trigger)</f>
        <v>59749</v>
      </c>
      <c r="AD2902" s="40">
        <f>_xll.qlInterestRateIndexMaturity($X$21,AC2902,)</f>
        <v>59933</v>
      </c>
      <c r="AE2902" s="43" t="e">
        <f>_xll.qlTenorBasisValue(TenorBasis6M,AC2902,_xll.ohTrigger(trigger,$X$36))</f>
        <v>#NUM!</v>
      </c>
      <c r="AF2902" s="82">
        <f t="shared" si="104"/>
        <v>1.1499155458609448E-2</v>
      </c>
      <c r="AG2902" s="82">
        <f>_xll.qlIndexFixing($X$21,$AB2902,TRUE,_xll.ohTrigger(trigger))</f>
        <v>1.1499155458609448E-2</v>
      </c>
      <c r="AH2902" s="43" t="e">
        <f>_xll.qlIndexFixing($X$6,$AB2902,TRUE,trigger)</f>
        <v>#NUM!</v>
      </c>
      <c r="AI2902" s="45" t="e">
        <f t="shared" si="103"/>
        <v>#NUM!</v>
      </c>
    </row>
    <row r="2903" spans="27:35" x14ac:dyDescent="0.2">
      <c r="AA2903" s="114" t="s">
        <v>87</v>
      </c>
      <c r="AB2903" s="40">
        <f>_xll.qlInterestRateIndexFixingDate($X$21,AC2903)</f>
        <v>59754</v>
      </c>
      <c r="AC2903" s="40">
        <f>_xll.qlCalendarAdvance(calendar,$AC2902,AA2903,,,trigger)</f>
        <v>59756</v>
      </c>
      <c r="AD2903" s="40">
        <f>_xll.qlInterestRateIndexMaturity($X$21,AC2903,)</f>
        <v>59940</v>
      </c>
      <c r="AE2903" s="43" t="e">
        <f>_xll.qlTenorBasisValue(TenorBasis6M,AC2903,_xll.ohTrigger(trigger,$X$36))</f>
        <v>#NUM!</v>
      </c>
      <c r="AF2903" s="82">
        <f t="shared" si="104"/>
        <v>1.1502578914293604E-2</v>
      </c>
      <c r="AG2903" s="82">
        <f>_xll.qlIndexFixing($X$21,$AB2903,TRUE,_xll.ohTrigger(trigger))</f>
        <v>1.1502578914293604E-2</v>
      </c>
      <c r="AH2903" s="43" t="e">
        <f>_xll.qlIndexFixing($X$6,$AB2903,TRUE,trigger)</f>
        <v>#NUM!</v>
      </c>
      <c r="AI2903" s="45" t="e">
        <f t="shared" si="103"/>
        <v>#NUM!</v>
      </c>
    </row>
    <row r="2904" spans="27:35" x14ac:dyDescent="0.2">
      <c r="AA2904" s="114" t="s">
        <v>87</v>
      </c>
      <c r="AB2904" s="40">
        <f>_xll.qlInterestRateIndexFixingDate($X$21,AC2904)</f>
        <v>59761</v>
      </c>
      <c r="AC2904" s="40">
        <f>_xll.qlCalendarAdvance(calendar,$AC2903,AA2904,,,trigger)</f>
        <v>59763</v>
      </c>
      <c r="AD2904" s="40">
        <f>_xll.qlInterestRateIndexMaturity($X$21,AC2904,)</f>
        <v>59947</v>
      </c>
      <c r="AE2904" s="43" t="e">
        <f>_xll.qlTenorBasisValue(TenorBasis6M,AC2904,_xll.ohTrigger(trigger,$X$36))</f>
        <v>#NUM!</v>
      </c>
      <c r="AF2904" s="82">
        <f t="shared" si="104"/>
        <v>1.1506041149689374E-2</v>
      </c>
      <c r="AG2904" s="82">
        <f>_xll.qlIndexFixing($X$21,$AB2904,TRUE,_xll.ohTrigger(trigger))</f>
        <v>1.1506041149689374E-2</v>
      </c>
      <c r="AH2904" s="43" t="e">
        <f>_xll.qlIndexFixing($X$6,$AB2904,TRUE,trigger)</f>
        <v>#NUM!</v>
      </c>
      <c r="AI2904" s="45" t="e">
        <f t="shared" si="103"/>
        <v>#NUM!</v>
      </c>
    </row>
    <row r="2905" spans="27:35" x14ac:dyDescent="0.2">
      <c r="AA2905" s="114" t="s">
        <v>87</v>
      </c>
      <c r="AB2905" s="40">
        <f>_xll.qlInterestRateIndexFixingDate($X$21,AC2905)</f>
        <v>59768</v>
      </c>
      <c r="AC2905" s="40">
        <f>_xll.qlCalendarAdvance(calendar,$AC2904,AA2905,,,trigger)</f>
        <v>59770</v>
      </c>
      <c r="AD2905" s="40">
        <f>_xll.qlInterestRateIndexMaturity($X$21,AC2905,)</f>
        <v>59954</v>
      </c>
      <c r="AE2905" s="43" t="e">
        <f>_xll.qlTenorBasisValue(TenorBasis6M,AC2905,_xll.ohTrigger(trigger,$X$36))</f>
        <v>#NUM!</v>
      </c>
      <c r="AF2905" s="82">
        <f t="shared" si="104"/>
        <v>1.1509542165001378E-2</v>
      </c>
      <c r="AG2905" s="82">
        <f>_xll.qlIndexFixing($X$21,$AB2905,TRUE,_xll.ohTrigger(trigger))</f>
        <v>1.1509542165001378E-2</v>
      </c>
      <c r="AH2905" s="43" t="e">
        <f>_xll.qlIndexFixing($X$6,$AB2905,TRUE,trigger)</f>
        <v>#NUM!</v>
      </c>
      <c r="AI2905" s="45" t="e">
        <f t="shared" si="103"/>
        <v>#NUM!</v>
      </c>
    </row>
    <row r="2906" spans="27:35" x14ac:dyDescent="0.2">
      <c r="AA2906" s="114" t="s">
        <v>87</v>
      </c>
      <c r="AB2906" s="40">
        <f>_xll.qlInterestRateIndexFixingDate($X$21,AC2906)</f>
        <v>59775</v>
      </c>
      <c r="AC2906" s="40">
        <f>_xll.qlCalendarAdvance(calendar,$AC2905,AA2906,,,trigger)</f>
        <v>59777</v>
      </c>
      <c r="AD2906" s="40">
        <f>_xll.qlInterestRateIndexMaturity($X$21,AC2906,)</f>
        <v>59961</v>
      </c>
      <c r="AE2906" s="43" t="e">
        <f>_xll.qlTenorBasisValue(TenorBasis6M,AC2906,_xll.ohTrigger(trigger,$X$36))</f>
        <v>#NUM!</v>
      </c>
      <c r="AF2906" s="82">
        <f t="shared" si="104"/>
        <v>1.1513081960435106E-2</v>
      </c>
      <c r="AG2906" s="82">
        <f>_xll.qlIndexFixing($X$21,$AB2906,TRUE,_xll.ohTrigger(trigger))</f>
        <v>1.1513081960435106E-2</v>
      </c>
      <c r="AH2906" s="43" t="e">
        <f>_xll.qlIndexFixing($X$6,$AB2906,TRUE,trigger)</f>
        <v>#NUM!</v>
      </c>
      <c r="AI2906" s="45" t="e">
        <f t="shared" si="103"/>
        <v>#NUM!</v>
      </c>
    </row>
    <row r="2907" spans="27:35" x14ac:dyDescent="0.2">
      <c r="AA2907" s="114" t="s">
        <v>87</v>
      </c>
      <c r="AB2907" s="40">
        <f>_xll.qlInterestRateIndexFixingDate($X$21,AC2907)</f>
        <v>59782</v>
      </c>
      <c r="AC2907" s="40">
        <f>_xll.qlCalendarAdvance(calendar,$AC2906,AA2907,,,trigger)</f>
        <v>59784</v>
      </c>
      <c r="AD2907" s="40">
        <f>_xll.qlInterestRateIndexMaturity($X$21,AC2907,)</f>
        <v>59966</v>
      </c>
      <c r="AE2907" s="43" t="e">
        <f>_xll.qlTenorBasisValue(TenorBasis6M,AC2907,_xll.ohTrigger(trigger,$X$36))</f>
        <v>#NUM!</v>
      </c>
      <c r="AF2907" s="82">
        <f t="shared" si="104"/>
        <v>1.1515755138557534E-2</v>
      </c>
      <c r="AG2907" s="82">
        <f>_xll.qlIndexFixing($X$21,$AB2907,TRUE,_xll.ohTrigger(trigger))</f>
        <v>1.1515755138557534E-2</v>
      </c>
      <c r="AH2907" s="43" t="e">
        <f>_xll.qlIndexFixing($X$6,$AB2907,TRUE,trigger)</f>
        <v>#NUM!</v>
      </c>
      <c r="AI2907" s="45" t="e">
        <f t="shared" si="103"/>
        <v>#NUM!</v>
      </c>
    </row>
    <row r="2908" spans="27:35" x14ac:dyDescent="0.2">
      <c r="AA2908" s="114" t="s">
        <v>87</v>
      </c>
      <c r="AB2908" s="40">
        <f>_xll.qlInterestRateIndexFixingDate($X$21,AC2908)</f>
        <v>59789</v>
      </c>
      <c r="AC2908" s="40">
        <f>_xll.qlCalendarAdvance(calendar,$AC2907,AA2908,,,trigger)</f>
        <v>59791</v>
      </c>
      <c r="AD2908" s="40">
        <f>_xll.qlInterestRateIndexMaturity($X$21,AC2908,)</f>
        <v>59973</v>
      </c>
      <c r="AE2908" s="43" t="e">
        <f>_xll.qlTenorBasisValue(TenorBasis6M,AC2908,_xll.ohTrigger(trigger,$X$36))</f>
        <v>#NUM!</v>
      </c>
      <c r="AF2908" s="82">
        <f t="shared" si="104"/>
        <v>1.1519366724302286E-2</v>
      </c>
      <c r="AG2908" s="82">
        <f>_xll.qlIndexFixing($X$21,$AB2908,TRUE,_xll.ohTrigger(trigger))</f>
        <v>1.1519366724302286E-2</v>
      </c>
      <c r="AH2908" s="43" t="e">
        <f>_xll.qlIndexFixing($X$6,$AB2908,TRUE,trigger)</f>
        <v>#NUM!</v>
      </c>
      <c r="AI2908" s="45" t="e">
        <f t="shared" si="103"/>
        <v>#NUM!</v>
      </c>
    </row>
    <row r="2909" spans="27:35" x14ac:dyDescent="0.2">
      <c r="AA2909" s="114" t="s">
        <v>87</v>
      </c>
      <c r="AB2909" s="40">
        <f>_xll.qlInterestRateIndexFixingDate($X$21,AC2909)</f>
        <v>59796</v>
      </c>
      <c r="AC2909" s="40">
        <f>_xll.qlCalendarAdvance(calendar,$AC2908,AA2909,,,trigger)</f>
        <v>59798</v>
      </c>
      <c r="AD2909" s="40">
        <f>_xll.qlInterestRateIndexMaturity($X$21,AC2909,)</f>
        <v>59980</v>
      </c>
      <c r="AE2909" s="43" t="e">
        <f>_xll.qlTenorBasisValue(TenorBasis6M,AC2909,_xll.ohTrigger(trigger,$X$36))</f>
        <v>#NUM!</v>
      </c>
      <c r="AF2909" s="82">
        <f t="shared" si="104"/>
        <v>1.1523017088225949E-2</v>
      </c>
      <c r="AG2909" s="82">
        <f>_xll.qlIndexFixing($X$21,$AB2909,TRUE,_xll.ohTrigger(trigger))</f>
        <v>1.1523017088225949E-2</v>
      </c>
      <c r="AH2909" s="43" t="e">
        <f>_xll.qlIndexFixing($X$6,$AB2909,TRUE,trigger)</f>
        <v>#NUM!</v>
      </c>
      <c r="AI2909" s="45" t="e">
        <f t="shared" si="103"/>
        <v>#NUM!</v>
      </c>
    </row>
    <row r="2910" spans="27:35" x14ac:dyDescent="0.2">
      <c r="AA2910" s="114" t="s">
        <v>87</v>
      </c>
      <c r="AB2910" s="40">
        <f>_xll.qlInterestRateIndexFixingDate($X$21,AC2910)</f>
        <v>59803</v>
      </c>
      <c r="AC2910" s="40">
        <f>_xll.qlCalendarAdvance(calendar,$AC2909,AA2910,,,trigger)</f>
        <v>59805</v>
      </c>
      <c r="AD2910" s="40">
        <f>_xll.qlInterestRateIndexMaturity($X$21,AC2910,)</f>
        <v>59987</v>
      </c>
      <c r="AE2910" s="43" t="e">
        <f>_xll.qlTenorBasisValue(TenorBasis6M,AC2910,_xll.ohTrigger(trigger,$X$36))</f>
        <v>#NUM!</v>
      </c>
      <c r="AF2910" s="82">
        <f t="shared" si="104"/>
        <v>1.1526706230541538E-2</v>
      </c>
      <c r="AG2910" s="82">
        <f>_xll.qlIndexFixing($X$21,$AB2910,TRUE,_xll.ohTrigger(trigger))</f>
        <v>1.1526706230541538E-2</v>
      </c>
      <c r="AH2910" s="43" t="e">
        <f>_xll.qlIndexFixing($X$6,$AB2910,TRUE,trigger)</f>
        <v>#NUM!</v>
      </c>
      <c r="AI2910" s="45" t="e">
        <f t="shared" si="103"/>
        <v>#NUM!</v>
      </c>
    </row>
    <row r="2911" spans="27:35" x14ac:dyDescent="0.2">
      <c r="AA2911" s="114" t="s">
        <v>87</v>
      </c>
      <c r="AB2911" s="40">
        <f>_xll.qlInterestRateIndexFixingDate($X$21,AC2911)</f>
        <v>59810</v>
      </c>
      <c r="AC2911" s="40">
        <f>_xll.qlCalendarAdvance(calendar,$AC2910,AA2911,,,trigger)</f>
        <v>59812</v>
      </c>
      <c r="AD2911" s="40">
        <f>_xll.qlInterestRateIndexMaturity($X$21,AC2911,)</f>
        <v>59995</v>
      </c>
      <c r="AE2911" s="43" t="e">
        <f>_xll.qlTenorBasisValue(TenorBasis6M,AC2911,_xll.ohTrigger(trigger,$X$36))</f>
        <v>#NUM!</v>
      </c>
      <c r="AF2911" s="82">
        <f t="shared" si="104"/>
        <v>1.1530898256353485E-2</v>
      </c>
      <c r="AG2911" s="82">
        <f>_xll.qlIndexFixing($X$21,$AB2911,TRUE,_xll.ohTrigger(trigger))</f>
        <v>1.1530898256353485E-2</v>
      </c>
      <c r="AH2911" s="43" t="e">
        <f>_xll.qlIndexFixing($X$6,$AB2911,TRUE,trigger)</f>
        <v>#NUM!</v>
      </c>
      <c r="AI2911" s="45" t="e">
        <f t="shared" si="103"/>
        <v>#NUM!</v>
      </c>
    </row>
    <row r="2912" spans="27:35" x14ac:dyDescent="0.2">
      <c r="AA2912" s="114" t="s">
        <v>87</v>
      </c>
      <c r="AB2912" s="40">
        <f>_xll.qlInterestRateIndexFixingDate($X$21,AC2912)</f>
        <v>59817</v>
      </c>
      <c r="AC2912" s="40">
        <f>_xll.qlCalendarAdvance(calendar,$AC2911,AA2912,,,trigger)</f>
        <v>59819</v>
      </c>
      <c r="AD2912" s="40">
        <f>_xll.qlInterestRateIndexMaturity($X$21,AC2912,)</f>
        <v>60002</v>
      </c>
      <c r="AE2912" s="43" t="e">
        <f>_xll.qlTenorBasisValue(TenorBasis6M,AC2912,_xll.ohTrigger(trigger,$X$36))</f>
        <v>#NUM!</v>
      </c>
      <c r="AF2912" s="82">
        <f t="shared" si="104"/>
        <v>1.1534667846456282E-2</v>
      </c>
      <c r="AG2912" s="82">
        <f>_xll.qlIndexFixing($X$21,$AB2912,TRUE,_xll.ohTrigger(trigger))</f>
        <v>1.1534667846456282E-2</v>
      </c>
      <c r="AH2912" s="43" t="e">
        <f>_xll.qlIndexFixing($X$6,$AB2912,TRUE,trigger)</f>
        <v>#NUM!</v>
      </c>
      <c r="AI2912" s="45" t="e">
        <f t="shared" si="103"/>
        <v>#NUM!</v>
      </c>
    </row>
    <row r="2913" spans="27:35" x14ac:dyDescent="0.2">
      <c r="AA2913" s="114" t="s">
        <v>87</v>
      </c>
      <c r="AB2913" s="40">
        <f>_xll.qlInterestRateIndexFixingDate($X$21,AC2913)</f>
        <v>59824</v>
      </c>
      <c r="AC2913" s="40">
        <f>_xll.qlCalendarAdvance(calendar,$AC2912,AA2913,,,trigger)</f>
        <v>59826</v>
      </c>
      <c r="AD2913" s="40">
        <f>_xll.qlInterestRateIndexMaturity($X$21,AC2913,)</f>
        <v>60009</v>
      </c>
      <c r="AE2913" s="43" t="e">
        <f>_xll.qlTenorBasisValue(TenorBasis6M,AC2913,_xll.ohTrigger(trigger,$X$36))</f>
        <v>#NUM!</v>
      </c>
      <c r="AF2913" s="82">
        <f t="shared" si="104"/>
        <v>1.1538476216899766E-2</v>
      </c>
      <c r="AG2913" s="82">
        <f>_xll.qlIndexFixing($X$21,$AB2913,TRUE,_xll.ohTrigger(trigger))</f>
        <v>1.1538476216899766E-2</v>
      </c>
      <c r="AH2913" s="43" t="e">
        <f>_xll.qlIndexFixing($X$6,$AB2913,TRUE,trigger)</f>
        <v>#NUM!</v>
      </c>
      <c r="AI2913" s="45" t="e">
        <f t="shared" si="103"/>
        <v>#NUM!</v>
      </c>
    </row>
    <row r="2914" spans="27:35" x14ac:dyDescent="0.2">
      <c r="AA2914" s="114" t="s">
        <v>87</v>
      </c>
      <c r="AB2914" s="40">
        <f>_xll.qlInterestRateIndexFixingDate($X$21,AC2914)</f>
        <v>59831</v>
      </c>
      <c r="AC2914" s="40">
        <f>_xll.qlCalendarAdvance(calendar,$AC2913,AA2914,,,trigger)</f>
        <v>59833</v>
      </c>
      <c r="AD2914" s="40">
        <f>_xll.qlInterestRateIndexMaturity($X$21,AC2914,)</f>
        <v>60016</v>
      </c>
      <c r="AE2914" s="43" t="e">
        <f>_xll.qlTenorBasisValue(TenorBasis6M,AC2914,_xll.ohTrigger(trigger,$X$36))</f>
        <v>#NUM!</v>
      </c>
      <c r="AF2914" s="82">
        <f t="shared" si="104"/>
        <v>1.1542323367907585E-2</v>
      </c>
      <c r="AG2914" s="82">
        <f>_xll.qlIndexFixing($X$21,$AB2914,TRUE,_xll.ohTrigger(trigger))</f>
        <v>1.1542323367907585E-2</v>
      </c>
      <c r="AH2914" s="43" t="e">
        <f>_xll.qlIndexFixing($X$6,$AB2914,TRUE,trigger)</f>
        <v>#NUM!</v>
      </c>
      <c r="AI2914" s="45" t="e">
        <f t="shared" si="103"/>
        <v>#NUM!</v>
      </c>
    </row>
    <row r="2915" spans="27:35" x14ac:dyDescent="0.2">
      <c r="AA2915" s="114" t="s">
        <v>87</v>
      </c>
      <c r="AB2915" s="40">
        <f>_xll.qlInterestRateIndexFixingDate($X$21,AC2915)</f>
        <v>59838</v>
      </c>
      <c r="AC2915" s="40">
        <f>_xll.qlCalendarAdvance(calendar,$AC2914,AA2915,,,trigger)</f>
        <v>59840</v>
      </c>
      <c r="AD2915" s="40">
        <f>_xll.qlInterestRateIndexMaturity($X$21,AC2915,)</f>
        <v>60022</v>
      </c>
      <c r="AE2915" s="43" t="e">
        <f>_xll.qlTenorBasisValue(TenorBasis6M,AC2915,_xll.ohTrigger(trigger,$X$36))</f>
        <v>#NUM!</v>
      </c>
      <c r="AF2915" s="82">
        <f t="shared" si="104"/>
        <v>1.154573362563051E-2</v>
      </c>
      <c r="AG2915" s="82">
        <f>_xll.qlIndexFixing($X$21,$AB2915,TRUE,_xll.ohTrigger(trigger))</f>
        <v>1.154573362563051E-2</v>
      </c>
      <c r="AH2915" s="43" t="e">
        <f>_xll.qlIndexFixing($X$6,$AB2915,TRUE,trigger)</f>
        <v>#NUM!</v>
      </c>
      <c r="AI2915" s="45" t="e">
        <f t="shared" si="103"/>
        <v>#NUM!</v>
      </c>
    </row>
    <row r="2916" spans="27:35" x14ac:dyDescent="0.2">
      <c r="AA2916" s="114" t="s">
        <v>87</v>
      </c>
      <c r="AB2916" s="40">
        <f>_xll.qlInterestRateIndexFixingDate($X$21,AC2916)</f>
        <v>59845</v>
      </c>
      <c r="AC2916" s="40">
        <f>_xll.qlCalendarAdvance(calendar,$AC2915,AA2916,,,trigger)</f>
        <v>59847</v>
      </c>
      <c r="AD2916" s="40">
        <f>_xll.qlInterestRateIndexMaturity($X$21,AC2916,)</f>
        <v>60029</v>
      </c>
      <c r="AE2916" s="43" t="e">
        <f>_xll.qlTenorBasisValue(TenorBasis6M,AC2916,_xll.ohTrigger(trigger,$X$36))</f>
        <v>#NUM!</v>
      </c>
      <c r="AF2916" s="82">
        <f t="shared" si="104"/>
        <v>1.1549655442908034E-2</v>
      </c>
      <c r="AG2916" s="82">
        <f>_xll.qlIndexFixing($X$21,$AB2916,TRUE,_xll.ohTrigger(trigger))</f>
        <v>1.1549655442908034E-2</v>
      </c>
      <c r="AH2916" s="43" t="e">
        <f>_xll.qlIndexFixing($X$6,$AB2916,TRUE,trigger)</f>
        <v>#NUM!</v>
      </c>
      <c r="AI2916" s="45" t="e">
        <f t="shared" si="103"/>
        <v>#NUM!</v>
      </c>
    </row>
    <row r="2917" spans="27:35" x14ac:dyDescent="0.2">
      <c r="AA2917" s="114" t="s">
        <v>87</v>
      </c>
      <c r="AB2917" s="40">
        <f>_xll.qlInterestRateIndexFixingDate($X$21,AC2917)</f>
        <v>59852</v>
      </c>
      <c r="AC2917" s="40">
        <f>_xll.qlCalendarAdvance(calendar,$AC2916,AA2917,,,trigger)</f>
        <v>59854</v>
      </c>
      <c r="AD2917" s="40">
        <f>_xll.qlInterestRateIndexMaturity($X$21,AC2917,)</f>
        <v>60036</v>
      </c>
      <c r="AE2917" s="43" t="e">
        <f>_xll.qlTenorBasisValue(TenorBasis6M,AC2917,_xll.ohTrigger(trigger,$X$36))</f>
        <v>#NUM!</v>
      </c>
      <c r="AF2917" s="82">
        <f t="shared" si="104"/>
        <v>1.155361604013448E-2</v>
      </c>
      <c r="AG2917" s="82">
        <f>_xll.qlIndexFixing($X$21,$AB2917,TRUE,_xll.ohTrigger(trigger))</f>
        <v>1.155361604013448E-2</v>
      </c>
      <c r="AH2917" s="43" t="e">
        <f>_xll.qlIndexFixing($X$6,$AB2917,TRUE,trigger)</f>
        <v>#NUM!</v>
      </c>
      <c r="AI2917" s="45" t="e">
        <f t="shared" si="103"/>
        <v>#NUM!</v>
      </c>
    </row>
    <row r="2918" spans="27:35" x14ac:dyDescent="0.2">
      <c r="AA2918" s="114" t="s">
        <v>87</v>
      </c>
      <c r="AB2918" s="40">
        <f>_xll.qlInterestRateIndexFixingDate($X$21,AC2918)</f>
        <v>59859</v>
      </c>
      <c r="AC2918" s="40">
        <f>_xll.qlCalendarAdvance(calendar,$AC2917,AA2918,,,trigger)</f>
        <v>59861</v>
      </c>
      <c r="AD2918" s="40">
        <f>_xll.qlInterestRateIndexMaturity($X$21,AC2918,)</f>
        <v>60043</v>
      </c>
      <c r="AE2918" s="43" t="e">
        <f>_xll.qlTenorBasisValue(TenorBasis6M,AC2918,_xll.ohTrigger(trigger,$X$36))</f>
        <v>#NUM!</v>
      </c>
      <c r="AF2918" s="82">
        <f t="shared" si="104"/>
        <v>1.1557615417543068E-2</v>
      </c>
      <c r="AG2918" s="82">
        <f>_xll.qlIndexFixing($X$21,$AB2918,TRUE,_xll.ohTrigger(trigger))</f>
        <v>1.1557615417543068E-2</v>
      </c>
      <c r="AH2918" s="43" t="e">
        <f>_xll.qlIndexFixing($X$6,$AB2918,TRUE,trigger)</f>
        <v>#NUM!</v>
      </c>
      <c r="AI2918" s="45" t="e">
        <f t="shared" si="103"/>
        <v>#NUM!</v>
      </c>
    </row>
    <row r="2919" spans="27:35" x14ac:dyDescent="0.2">
      <c r="AA2919" s="114" t="s">
        <v>87</v>
      </c>
      <c r="AB2919" s="40">
        <f>_xll.qlInterestRateIndexFixingDate($X$21,AC2919)</f>
        <v>59866</v>
      </c>
      <c r="AC2919" s="40">
        <f>_xll.qlCalendarAdvance(calendar,$AC2918,AA2919,,,trigger)</f>
        <v>59868</v>
      </c>
      <c r="AD2919" s="40">
        <f>_xll.qlInterestRateIndexMaturity($X$21,AC2919,)</f>
        <v>60050</v>
      </c>
      <c r="AE2919" s="43" t="e">
        <f>_xll.qlTenorBasisValue(TenorBasis6M,AC2919,_xll.ohTrigger(trigger,$X$36))</f>
        <v>#NUM!</v>
      </c>
      <c r="AF2919" s="82">
        <f t="shared" si="104"/>
        <v>1.1561653575366142E-2</v>
      </c>
      <c r="AG2919" s="82">
        <f>_xll.qlIndexFixing($X$21,$AB2919,TRUE,_xll.ohTrigger(trigger))</f>
        <v>1.1561653575366142E-2</v>
      </c>
      <c r="AH2919" s="43" t="e">
        <f>_xll.qlIndexFixing($X$6,$AB2919,TRUE,trigger)</f>
        <v>#NUM!</v>
      </c>
      <c r="AI2919" s="45" t="e">
        <f t="shared" si="103"/>
        <v>#NUM!</v>
      </c>
    </row>
    <row r="2920" spans="27:35" x14ac:dyDescent="0.2">
      <c r="AA2920" s="114" t="s">
        <v>87</v>
      </c>
      <c r="AB2920" s="40">
        <f>_xll.qlInterestRateIndexFixingDate($X$21,AC2920)</f>
        <v>59873</v>
      </c>
      <c r="AC2920" s="40">
        <f>_xll.qlCalendarAdvance(calendar,$AC2919,AA2920,,,trigger)</f>
        <v>59875</v>
      </c>
      <c r="AD2920" s="40">
        <f>_xll.qlInterestRateIndexMaturity($X$21,AC2920,)</f>
        <v>60058</v>
      </c>
      <c r="AE2920" s="43" t="e">
        <f>_xll.qlTenorBasisValue(TenorBasis6M,AC2920,_xll.ohTrigger(trigger,$X$36))</f>
        <v>#NUM!</v>
      </c>
      <c r="AF2920" s="82">
        <f t="shared" si="104"/>
        <v>1.1566220678634578E-2</v>
      </c>
      <c r="AG2920" s="82">
        <f>_xll.qlIndexFixing($X$21,$AB2920,TRUE,_xll.ohTrigger(trigger))</f>
        <v>1.1566220678634578E-2</v>
      </c>
      <c r="AH2920" s="43" t="e">
        <f>_xll.qlIndexFixing($X$6,$AB2920,TRUE,trigger)</f>
        <v>#NUM!</v>
      </c>
      <c r="AI2920" s="45" t="e">
        <f t="shared" si="103"/>
        <v>#NUM!</v>
      </c>
    </row>
    <row r="2921" spans="27:35" x14ac:dyDescent="0.2">
      <c r="AA2921" s="114" t="s">
        <v>87</v>
      </c>
      <c r="AB2921" s="40">
        <f>_xll.qlInterestRateIndexFixingDate($X$21,AC2921)</f>
        <v>59880</v>
      </c>
      <c r="AC2921" s="40">
        <f>_xll.qlCalendarAdvance(calendar,$AC2920,AA2921,,,trigger)</f>
        <v>59882</v>
      </c>
      <c r="AD2921" s="40">
        <f>_xll.qlInterestRateIndexMaturity($X$21,AC2921,)</f>
        <v>60065</v>
      </c>
      <c r="AE2921" s="43" t="e">
        <f>_xll.qlTenorBasisValue(TenorBasis6M,AC2921,_xll.ohTrigger(trigger,$X$36))</f>
        <v>#NUM!</v>
      </c>
      <c r="AF2921" s="82">
        <f t="shared" si="104"/>
        <v>1.157033930005401E-2</v>
      </c>
      <c r="AG2921" s="82">
        <f>_xll.qlIndexFixing($X$21,$AB2921,TRUE,_xll.ohTrigger(trigger))</f>
        <v>1.157033930005401E-2</v>
      </c>
      <c r="AH2921" s="43" t="e">
        <f>_xll.qlIndexFixing($X$6,$AB2921,TRUE,trigger)</f>
        <v>#NUM!</v>
      </c>
      <c r="AI2921" s="45" t="e">
        <f t="shared" si="103"/>
        <v>#NUM!</v>
      </c>
    </row>
    <row r="2922" spans="27:35" x14ac:dyDescent="0.2">
      <c r="AA2922" s="114" t="s">
        <v>87</v>
      </c>
      <c r="AB2922" s="40">
        <f>_xll.qlInterestRateIndexFixingDate($X$21,AC2922)</f>
        <v>59887</v>
      </c>
      <c r="AC2922" s="40">
        <f>_xll.qlCalendarAdvance(calendar,$AC2921,AA2922,,,trigger)</f>
        <v>59889</v>
      </c>
      <c r="AD2922" s="40">
        <f>_xll.qlInterestRateIndexMaturity($X$21,AC2922,)</f>
        <v>60072</v>
      </c>
      <c r="AE2922" s="43" t="e">
        <f>_xll.qlTenorBasisValue(TenorBasis6M,AC2922,_xll.ohTrigger(trigger,$X$36))</f>
        <v>#NUM!</v>
      </c>
      <c r="AF2922" s="82">
        <f t="shared" si="104"/>
        <v>1.1574496703911688E-2</v>
      </c>
      <c r="AG2922" s="82">
        <f>_xll.qlIndexFixing($X$21,$AB2922,TRUE,_xll.ohTrigger(trigger))</f>
        <v>1.1574496703911688E-2</v>
      </c>
      <c r="AH2922" s="43" t="e">
        <f>_xll.qlIndexFixing($X$6,$AB2922,TRUE,trigger)</f>
        <v>#NUM!</v>
      </c>
      <c r="AI2922" s="45" t="e">
        <f t="shared" ref="AI2922:AI2985" si="105">(AG2922-AH2922)*10000</f>
        <v>#NUM!</v>
      </c>
    </row>
    <row r="2923" spans="27:35" x14ac:dyDescent="0.2">
      <c r="AA2923" s="114" t="s">
        <v>87</v>
      </c>
      <c r="AB2923" s="40">
        <f>_xll.qlInterestRateIndexFixingDate($X$21,AC2923)</f>
        <v>59891</v>
      </c>
      <c r="AC2923" s="40">
        <f>_xll.qlCalendarAdvance(calendar,$AC2922,AA2923,,,trigger)</f>
        <v>59897</v>
      </c>
      <c r="AD2923" s="40">
        <f>_xll.qlInterestRateIndexMaturity($X$21,AC2923,)</f>
        <v>60080</v>
      </c>
      <c r="AE2923" s="43" t="e">
        <f>_xll.qlTenorBasisValue(TenorBasis6M,AC2923,_xll.ohTrigger(trigger,$X$36))</f>
        <v>#NUM!</v>
      </c>
      <c r="AF2923" s="82">
        <f t="shared" si="104"/>
        <v>1.1579295511618305E-2</v>
      </c>
      <c r="AG2923" s="82">
        <f>_xll.qlIndexFixing($X$21,$AB2923,TRUE,_xll.ohTrigger(trigger))</f>
        <v>1.1579295511618305E-2</v>
      </c>
      <c r="AH2923" s="43" t="e">
        <f>_xll.qlIndexFixing($X$6,$AB2923,TRUE,trigger)</f>
        <v>#NUM!</v>
      </c>
      <c r="AI2923" s="45" t="e">
        <f t="shared" si="105"/>
        <v>#NUM!</v>
      </c>
    </row>
    <row r="2924" spans="27:35" x14ac:dyDescent="0.2">
      <c r="AA2924" s="114" t="s">
        <v>87</v>
      </c>
      <c r="AB2924" s="40">
        <f>_xll.qlInterestRateIndexFixingDate($X$21,AC2924)</f>
        <v>59901</v>
      </c>
      <c r="AC2924" s="40">
        <f>_xll.qlCalendarAdvance(calendar,$AC2923,AA2924,,,trigger)</f>
        <v>59904</v>
      </c>
      <c r="AD2924" s="40">
        <f>_xll.qlInterestRateIndexMaturity($X$21,AC2924,)</f>
        <v>60086</v>
      </c>
      <c r="AE2924" s="43" t="e">
        <f>_xll.qlTenorBasisValue(TenorBasis6M,AC2924,_xll.ohTrigger(trigger,$X$36))</f>
        <v>#NUM!</v>
      </c>
      <c r="AF2924" s="82">
        <f t="shared" si="104"/>
        <v>1.1583033825407742E-2</v>
      </c>
      <c r="AG2924" s="82">
        <f>_xll.qlIndexFixing($X$21,$AB2924,TRUE,_xll.ohTrigger(trigger))</f>
        <v>1.1583033825407742E-2</v>
      </c>
      <c r="AH2924" s="43" t="e">
        <f>_xll.qlIndexFixing($X$6,$AB2924,TRUE,trigger)</f>
        <v>#NUM!</v>
      </c>
      <c r="AI2924" s="45" t="e">
        <f t="shared" si="105"/>
        <v>#NUM!</v>
      </c>
    </row>
    <row r="2925" spans="27:35" x14ac:dyDescent="0.2">
      <c r="AA2925" s="114" t="s">
        <v>87</v>
      </c>
      <c r="AB2925" s="40">
        <f>_xll.qlInterestRateIndexFixingDate($X$21,AC2925)</f>
        <v>59909</v>
      </c>
      <c r="AC2925" s="40">
        <f>_xll.qlCalendarAdvance(calendar,$AC2924,AA2925,,,trigger)</f>
        <v>59911</v>
      </c>
      <c r="AD2925" s="40">
        <f>_xll.qlInterestRateIndexMaturity($X$21,AC2925,)</f>
        <v>60093</v>
      </c>
      <c r="AE2925" s="43" t="e">
        <f>_xll.qlTenorBasisValue(TenorBasis6M,AC2925,_xll.ohTrigger(trigger,$X$36))</f>
        <v>#NUM!</v>
      </c>
      <c r="AF2925" s="82">
        <f t="shared" si="104"/>
        <v>1.1587310211045433E-2</v>
      </c>
      <c r="AG2925" s="82">
        <f>_xll.qlIndexFixing($X$21,$AB2925,TRUE,_xll.ohTrigger(trigger))</f>
        <v>1.1587310211045433E-2</v>
      </c>
      <c r="AH2925" s="43" t="e">
        <f>_xll.qlIndexFixing($X$6,$AB2925,TRUE,trigger)</f>
        <v>#NUM!</v>
      </c>
      <c r="AI2925" s="45" t="e">
        <f t="shared" si="105"/>
        <v>#NUM!</v>
      </c>
    </row>
    <row r="2926" spans="27:35" x14ac:dyDescent="0.2">
      <c r="AA2926" s="114" t="s">
        <v>87</v>
      </c>
      <c r="AB2926" s="40">
        <f>_xll.qlInterestRateIndexFixingDate($X$21,AC2926)</f>
        <v>59916</v>
      </c>
      <c r="AC2926" s="40">
        <f>_xll.qlCalendarAdvance(calendar,$AC2925,AA2926,,,trigger)</f>
        <v>59918</v>
      </c>
      <c r="AD2926" s="40">
        <f>_xll.qlInterestRateIndexMaturity($X$21,AC2926,)</f>
        <v>60100</v>
      </c>
      <c r="AE2926" s="43" t="e">
        <f>_xll.qlTenorBasisValue(TenorBasis6M,AC2926,_xll.ohTrigger(trigger,$X$36))</f>
        <v>#NUM!</v>
      </c>
      <c r="AF2926" s="82">
        <f t="shared" si="104"/>
        <v>1.1591625378833362E-2</v>
      </c>
      <c r="AG2926" s="82">
        <f>_xll.qlIndexFixing($X$21,$AB2926,TRUE,_xll.ohTrigger(trigger))</f>
        <v>1.1591625378833362E-2</v>
      </c>
      <c r="AH2926" s="43" t="e">
        <f>_xll.qlIndexFixing($X$6,$AB2926,TRUE,trigger)</f>
        <v>#NUM!</v>
      </c>
      <c r="AI2926" s="45" t="e">
        <f t="shared" si="105"/>
        <v>#NUM!</v>
      </c>
    </row>
    <row r="2927" spans="27:35" x14ac:dyDescent="0.2">
      <c r="AA2927" s="114" t="s">
        <v>87</v>
      </c>
      <c r="AB2927" s="40">
        <f>_xll.qlInterestRateIndexFixingDate($X$21,AC2927)</f>
        <v>59923</v>
      </c>
      <c r="AC2927" s="40">
        <f>_xll.qlCalendarAdvance(calendar,$AC2926,AA2927,,,trigger)</f>
        <v>59925</v>
      </c>
      <c r="AD2927" s="40">
        <f>_xll.qlInterestRateIndexMaturity($X$21,AC2927,)</f>
        <v>60107</v>
      </c>
      <c r="AE2927" s="43" t="e">
        <f>_xll.qlTenorBasisValue(TenorBasis6M,AC2927,_xll.ohTrigger(trigger,$X$36))</f>
        <v>#NUM!</v>
      </c>
      <c r="AF2927" s="82">
        <f t="shared" si="104"/>
        <v>1.1595979329025391E-2</v>
      </c>
      <c r="AG2927" s="82">
        <f>_xll.qlIndexFixing($X$21,$AB2927,TRUE,_xll.ohTrigger(trigger))</f>
        <v>1.1595979329025391E-2</v>
      </c>
      <c r="AH2927" s="43" t="e">
        <f>_xll.qlIndexFixing($X$6,$AB2927,TRUE,trigger)</f>
        <v>#NUM!</v>
      </c>
      <c r="AI2927" s="45" t="e">
        <f t="shared" si="105"/>
        <v>#NUM!</v>
      </c>
    </row>
    <row r="2928" spans="27:35" x14ac:dyDescent="0.2">
      <c r="AA2928" s="114" t="s">
        <v>87</v>
      </c>
      <c r="AB2928" s="40">
        <f>_xll.qlInterestRateIndexFixingDate($X$21,AC2928)</f>
        <v>59930</v>
      </c>
      <c r="AC2928" s="40">
        <f>_xll.qlCalendarAdvance(calendar,$AC2927,AA2928,,,trigger)</f>
        <v>59932</v>
      </c>
      <c r="AD2928" s="40">
        <f>_xll.qlInterestRateIndexMaturity($X$21,AC2928,)</f>
        <v>60114</v>
      </c>
      <c r="AE2928" s="43" t="e">
        <f>_xll.qlTenorBasisValue(TenorBasis6M,AC2928,_xll.ohTrigger(trigger,$X$36))</f>
        <v>#NUM!</v>
      </c>
      <c r="AF2928" s="82">
        <f t="shared" si="104"/>
        <v>1.1600372061875386E-2</v>
      </c>
      <c r="AG2928" s="82">
        <f>_xll.qlIndexFixing($X$21,$AB2928,TRUE,_xll.ohTrigger(trigger))</f>
        <v>1.1600372061875386E-2</v>
      </c>
      <c r="AH2928" s="43" t="e">
        <f>_xll.qlIndexFixing($X$6,$AB2928,TRUE,trigger)</f>
        <v>#NUM!</v>
      </c>
      <c r="AI2928" s="45" t="e">
        <f t="shared" si="105"/>
        <v>#NUM!</v>
      </c>
    </row>
    <row r="2929" spans="27:35" x14ac:dyDescent="0.2">
      <c r="AA2929" s="114" t="s">
        <v>87</v>
      </c>
      <c r="AB2929" s="40">
        <f>_xll.qlInterestRateIndexFixingDate($X$21,AC2929)</f>
        <v>59937</v>
      </c>
      <c r="AC2929" s="40">
        <f>_xll.qlCalendarAdvance(calendar,$AC2928,AA2929,,,trigger)</f>
        <v>59939</v>
      </c>
      <c r="AD2929" s="40">
        <f>_xll.qlInterestRateIndexMaturity($X$21,AC2929,)</f>
        <v>60121</v>
      </c>
      <c r="AE2929" s="43" t="e">
        <f>_xll.qlTenorBasisValue(TenorBasis6M,AC2929,_xll.ohTrigger(trigger,$X$36))</f>
        <v>#NUM!</v>
      </c>
      <c r="AF2929" s="82">
        <f t="shared" si="104"/>
        <v>1.1604803577640281E-2</v>
      </c>
      <c r="AG2929" s="82">
        <f>_xll.qlIndexFixing($X$21,$AB2929,TRUE,_xll.ohTrigger(trigger))</f>
        <v>1.1604803577640281E-2</v>
      </c>
      <c r="AH2929" s="43" t="e">
        <f>_xll.qlIndexFixing($X$6,$AB2929,TRUE,trigger)</f>
        <v>#NUM!</v>
      </c>
      <c r="AI2929" s="45" t="e">
        <f t="shared" si="105"/>
        <v>#NUM!</v>
      </c>
    </row>
    <row r="2930" spans="27:35" x14ac:dyDescent="0.2">
      <c r="AA2930" s="114" t="s">
        <v>87</v>
      </c>
      <c r="AB2930" s="40">
        <f>_xll.qlInterestRateIndexFixingDate($X$21,AC2930)</f>
        <v>59944</v>
      </c>
      <c r="AC2930" s="40">
        <f>_xll.qlCalendarAdvance(calendar,$AC2929,AA2930,,,trigger)</f>
        <v>59946</v>
      </c>
      <c r="AD2930" s="40">
        <f>_xll.qlInterestRateIndexMaturity($X$21,AC2930,)</f>
        <v>60128</v>
      </c>
      <c r="AE2930" s="43" t="e">
        <f>_xll.qlTenorBasisValue(TenorBasis6M,AC2930,_xll.ohTrigger(trigger,$X$36))</f>
        <v>#NUM!</v>
      </c>
      <c r="AF2930" s="82">
        <f t="shared" si="104"/>
        <v>1.1609273876579214E-2</v>
      </c>
      <c r="AG2930" s="82">
        <f>_xll.qlIndexFixing($X$21,$AB2930,TRUE,_xll.ohTrigger(trigger))</f>
        <v>1.1609273876579214E-2</v>
      </c>
      <c r="AH2930" s="43" t="e">
        <f>_xll.qlIndexFixing($X$6,$AB2930,TRUE,trigger)</f>
        <v>#NUM!</v>
      </c>
      <c r="AI2930" s="45" t="e">
        <f t="shared" si="105"/>
        <v>#NUM!</v>
      </c>
    </row>
    <row r="2931" spans="27:35" x14ac:dyDescent="0.2">
      <c r="AA2931" s="114" t="s">
        <v>87</v>
      </c>
      <c r="AB2931" s="40">
        <f>_xll.qlInterestRateIndexFixingDate($X$21,AC2931)</f>
        <v>59951</v>
      </c>
      <c r="AC2931" s="40">
        <f>_xll.qlCalendarAdvance(calendar,$AC2930,AA2931,,,trigger)</f>
        <v>59953</v>
      </c>
      <c r="AD2931" s="40">
        <f>_xll.qlInterestRateIndexMaturity($X$21,AC2931,)</f>
        <v>60135</v>
      </c>
      <c r="AE2931" s="43" t="e">
        <f>_xll.qlTenorBasisValue(TenorBasis6M,AC2931,_xll.ohTrigger(trigger,$X$36))</f>
        <v>#NUM!</v>
      </c>
      <c r="AF2931" s="82">
        <f t="shared" si="104"/>
        <v>1.1613782958953069E-2</v>
      </c>
      <c r="AG2931" s="82">
        <f>_xll.qlIndexFixing($X$21,$AB2931,TRUE,_xll.ohTrigger(trigger))</f>
        <v>1.1613782958953069E-2</v>
      </c>
      <c r="AH2931" s="43" t="e">
        <f>_xll.qlIndexFixing($X$6,$AB2931,TRUE,trigger)</f>
        <v>#NUM!</v>
      </c>
      <c r="AI2931" s="45" t="e">
        <f t="shared" si="105"/>
        <v>#NUM!</v>
      </c>
    </row>
    <row r="2932" spans="27:35" x14ac:dyDescent="0.2">
      <c r="AA2932" s="114" t="s">
        <v>87</v>
      </c>
      <c r="AB2932" s="40">
        <f>_xll.qlInterestRateIndexFixingDate($X$21,AC2932)</f>
        <v>59958</v>
      </c>
      <c r="AC2932" s="40">
        <f>_xll.qlCalendarAdvance(calendar,$AC2931,AA2932,,,trigger)</f>
        <v>59960</v>
      </c>
      <c r="AD2932" s="40">
        <f>_xll.qlInterestRateIndexMaturity($X$21,AC2932,)</f>
        <v>60142</v>
      </c>
      <c r="AE2932" s="43" t="e">
        <f>_xll.qlTenorBasisValue(TenorBasis6M,AC2932,_xll.ohTrigger(trigger,$X$36))</f>
        <v>#NUM!</v>
      </c>
      <c r="AF2932" s="82">
        <f t="shared" si="104"/>
        <v>1.1618330825026254E-2</v>
      </c>
      <c r="AG2932" s="82">
        <f>_xll.qlIndexFixing($X$21,$AB2932,TRUE,_xll.ohTrigger(trigger))</f>
        <v>1.1618330825026254E-2</v>
      </c>
      <c r="AH2932" s="43" t="e">
        <f>_xll.qlIndexFixing($X$6,$AB2932,TRUE,trigger)</f>
        <v>#NUM!</v>
      </c>
      <c r="AI2932" s="45" t="e">
        <f t="shared" si="105"/>
        <v>#NUM!</v>
      </c>
    </row>
    <row r="2933" spans="27:35" x14ac:dyDescent="0.2">
      <c r="AA2933" s="114" t="s">
        <v>87</v>
      </c>
      <c r="AB2933" s="40">
        <f>_xll.qlInterestRateIndexFixingDate($X$21,AC2933)</f>
        <v>59965</v>
      </c>
      <c r="AC2933" s="40">
        <f>_xll.qlCalendarAdvance(calendar,$AC2932,AA2933,,,trigger)</f>
        <v>59967</v>
      </c>
      <c r="AD2933" s="40">
        <f>_xll.qlInterestRateIndexMaturity($X$21,AC2933,)</f>
        <v>60153</v>
      </c>
      <c r="AE2933" s="43" t="e">
        <f>_xll.qlTenorBasisValue(TenorBasis6M,AC2933,_xll.ohTrigger(trigger,$X$36))</f>
        <v>#NUM!</v>
      </c>
      <c r="AF2933" s="82">
        <f t="shared" si="104"/>
        <v>1.1625032857735867E-2</v>
      </c>
      <c r="AG2933" s="82">
        <f>_xll.qlIndexFixing($X$21,$AB2933,TRUE,_xll.ohTrigger(trigger))</f>
        <v>1.1625032857735867E-2</v>
      </c>
      <c r="AH2933" s="43" t="e">
        <f>_xll.qlIndexFixing($X$6,$AB2933,TRUE,trigger)</f>
        <v>#NUM!</v>
      </c>
      <c r="AI2933" s="45" t="e">
        <f t="shared" si="105"/>
        <v>#NUM!</v>
      </c>
    </row>
    <row r="2934" spans="27:35" x14ac:dyDescent="0.2">
      <c r="AA2934" s="114" t="s">
        <v>87</v>
      </c>
      <c r="AB2934" s="40">
        <f>_xll.qlInterestRateIndexFixingDate($X$21,AC2934)</f>
        <v>59972</v>
      </c>
      <c r="AC2934" s="40">
        <f>_xll.qlCalendarAdvance(calendar,$AC2933,AA2934,,,trigger)</f>
        <v>59974</v>
      </c>
      <c r="AD2934" s="40">
        <f>_xll.qlInterestRateIndexMaturity($X$21,AC2934,)</f>
        <v>60160</v>
      </c>
      <c r="AE2934" s="43" t="e">
        <f>_xll.qlTenorBasisValue(TenorBasis6M,AC2934,_xll.ohTrigger(trigger,$X$36))</f>
        <v>#NUM!</v>
      </c>
      <c r="AF2934" s="82">
        <f t="shared" si="104"/>
        <v>1.1629669970630396E-2</v>
      </c>
      <c r="AG2934" s="82">
        <f>_xll.qlIndexFixing($X$21,$AB2934,TRUE,_xll.ohTrigger(trigger))</f>
        <v>1.1629669970630396E-2</v>
      </c>
      <c r="AH2934" s="43" t="e">
        <f>_xll.qlIndexFixing($X$6,$AB2934,TRUE,trigger)</f>
        <v>#NUM!</v>
      </c>
      <c r="AI2934" s="45" t="e">
        <f t="shared" si="105"/>
        <v>#NUM!</v>
      </c>
    </row>
    <row r="2935" spans="27:35" x14ac:dyDescent="0.2">
      <c r="AA2935" s="114" t="s">
        <v>87</v>
      </c>
      <c r="AB2935" s="40">
        <f>_xll.qlInterestRateIndexFixingDate($X$21,AC2935)</f>
        <v>59979</v>
      </c>
      <c r="AC2935" s="40">
        <f>_xll.qlCalendarAdvance(calendar,$AC2934,AA2935,,,trigger)</f>
        <v>59981</v>
      </c>
      <c r="AD2935" s="40">
        <f>_xll.qlInterestRateIndexMaturity($X$21,AC2935,)</f>
        <v>60167</v>
      </c>
      <c r="AE2935" s="43" t="e">
        <f>_xll.qlTenorBasisValue(TenorBasis6M,AC2935,_xll.ohTrigger(trigger,$X$36))</f>
        <v>#NUM!</v>
      </c>
      <c r="AF2935" s="82">
        <f t="shared" si="104"/>
        <v>1.1634345873342734E-2</v>
      </c>
      <c r="AG2935" s="82">
        <f>_xll.qlIndexFixing($X$21,$AB2935,TRUE,_xll.ohTrigger(trigger))</f>
        <v>1.1634345873342734E-2</v>
      </c>
      <c r="AH2935" s="43" t="e">
        <f>_xll.qlIndexFixing($X$6,$AB2935,TRUE,trigger)</f>
        <v>#NUM!</v>
      </c>
      <c r="AI2935" s="45" t="e">
        <f t="shared" si="105"/>
        <v>#NUM!</v>
      </c>
    </row>
    <row r="2936" spans="27:35" x14ac:dyDescent="0.2">
      <c r="AA2936" s="114" t="s">
        <v>87</v>
      </c>
      <c r="AB2936" s="40">
        <f>_xll.qlInterestRateIndexFixingDate($X$21,AC2936)</f>
        <v>59986</v>
      </c>
      <c r="AC2936" s="40">
        <f>_xll.qlCalendarAdvance(calendar,$AC2935,AA2936,,,trigger)</f>
        <v>59988</v>
      </c>
      <c r="AD2936" s="40">
        <f>_xll.qlInterestRateIndexMaturity($X$21,AC2936,)</f>
        <v>60174</v>
      </c>
      <c r="AE2936" s="43" t="e">
        <f>_xll.qlTenorBasisValue(TenorBasis6M,AC2936,_xll.ohTrigger(trigger,$X$36))</f>
        <v>#NUM!</v>
      </c>
      <c r="AF2936" s="82">
        <f t="shared" si="104"/>
        <v>1.1639060566153516E-2</v>
      </c>
      <c r="AG2936" s="82">
        <f>_xll.qlIndexFixing($X$21,$AB2936,TRUE,_xll.ohTrigger(trigger))</f>
        <v>1.1639060566153516E-2</v>
      </c>
      <c r="AH2936" s="43" t="e">
        <f>_xll.qlIndexFixing($X$6,$AB2936,TRUE,trigger)</f>
        <v>#NUM!</v>
      </c>
      <c r="AI2936" s="45" t="e">
        <f t="shared" si="105"/>
        <v>#NUM!</v>
      </c>
    </row>
    <row r="2937" spans="27:35" x14ac:dyDescent="0.2">
      <c r="AA2937" s="114" t="s">
        <v>87</v>
      </c>
      <c r="AB2937" s="40">
        <f>_xll.qlInterestRateIndexFixingDate($X$21,AC2937)</f>
        <v>59993</v>
      </c>
      <c r="AC2937" s="40">
        <f>_xll.qlCalendarAdvance(calendar,$AC2936,AA2937,,,trigger)</f>
        <v>59995</v>
      </c>
      <c r="AD2937" s="40">
        <f>_xll.qlInterestRateIndexMaturity($X$21,AC2937,)</f>
        <v>60178</v>
      </c>
      <c r="AE2937" s="43" t="e">
        <f>_xll.qlTenorBasisValue(TenorBasis6M,AC2937,_xll.ohTrigger(trigger,$X$36))</f>
        <v>#NUM!</v>
      </c>
      <c r="AF2937" s="82">
        <f t="shared" si="104"/>
        <v>1.1642192016600049E-2</v>
      </c>
      <c r="AG2937" s="82">
        <f>_xll.qlIndexFixing($X$21,$AB2937,TRUE,_xll.ohTrigger(trigger))</f>
        <v>1.1642192016600049E-2</v>
      </c>
      <c r="AH2937" s="43" t="e">
        <f>_xll.qlIndexFixing($X$6,$AB2937,TRUE,trigger)</f>
        <v>#NUM!</v>
      </c>
      <c r="AI2937" s="45" t="e">
        <f t="shared" si="105"/>
        <v>#NUM!</v>
      </c>
    </row>
    <row r="2938" spans="27:35" x14ac:dyDescent="0.2">
      <c r="AA2938" s="114" t="s">
        <v>87</v>
      </c>
      <c r="AB2938" s="40">
        <f>_xll.qlInterestRateIndexFixingDate($X$21,AC2938)</f>
        <v>60000</v>
      </c>
      <c r="AC2938" s="40">
        <f>_xll.qlCalendarAdvance(calendar,$AC2937,AA2938,,,trigger)</f>
        <v>60002</v>
      </c>
      <c r="AD2938" s="40">
        <f>_xll.qlInterestRateIndexMaturity($X$21,AC2938,)</f>
        <v>60185</v>
      </c>
      <c r="AE2938" s="43" t="e">
        <f>_xll.qlTenorBasisValue(TenorBasis6M,AC2938,_xll.ohTrigger(trigger,$X$36))</f>
        <v>#NUM!</v>
      </c>
      <c r="AF2938" s="82">
        <f t="shared" si="104"/>
        <v>1.1646975515218897E-2</v>
      </c>
      <c r="AG2938" s="82">
        <f>_xll.qlIndexFixing($X$21,$AB2938,TRUE,_xll.ohTrigger(trigger))</f>
        <v>1.1646975515218897E-2</v>
      </c>
      <c r="AH2938" s="43" t="e">
        <f>_xll.qlIndexFixing($X$6,$AB2938,TRUE,trigger)</f>
        <v>#NUM!</v>
      </c>
      <c r="AI2938" s="45" t="e">
        <f t="shared" si="105"/>
        <v>#NUM!</v>
      </c>
    </row>
    <row r="2939" spans="27:35" x14ac:dyDescent="0.2">
      <c r="AA2939" s="114" t="s">
        <v>87</v>
      </c>
      <c r="AB2939" s="40">
        <f>_xll.qlInterestRateIndexFixingDate($X$21,AC2939)</f>
        <v>60007</v>
      </c>
      <c r="AC2939" s="40">
        <f>_xll.qlCalendarAdvance(calendar,$AC2938,AA2939,,,trigger)</f>
        <v>60009</v>
      </c>
      <c r="AD2939" s="40">
        <f>_xll.qlInterestRateIndexMaturity($X$21,AC2939,)</f>
        <v>60192</v>
      </c>
      <c r="AE2939" s="43" t="e">
        <f>_xll.qlTenorBasisValue(TenorBasis6M,AC2939,_xll.ohTrigger(trigger,$X$36))</f>
        <v>#NUM!</v>
      </c>
      <c r="AF2939" s="82">
        <f t="shared" si="104"/>
        <v>1.165179780078124E-2</v>
      </c>
      <c r="AG2939" s="82">
        <f>_xll.qlIndexFixing($X$21,$AB2939,TRUE,_xll.ohTrigger(trigger))</f>
        <v>1.165179780078124E-2</v>
      </c>
      <c r="AH2939" s="43" t="e">
        <f>_xll.qlIndexFixing($X$6,$AB2939,TRUE,trigger)</f>
        <v>#NUM!</v>
      </c>
      <c r="AI2939" s="45" t="e">
        <f t="shared" si="105"/>
        <v>#NUM!</v>
      </c>
    </row>
    <row r="2940" spans="27:35" x14ac:dyDescent="0.2">
      <c r="AA2940" s="114" t="s">
        <v>87</v>
      </c>
      <c r="AB2940" s="40">
        <f>_xll.qlInterestRateIndexFixingDate($X$21,AC2940)</f>
        <v>60014</v>
      </c>
      <c r="AC2940" s="40">
        <f>_xll.qlCalendarAdvance(calendar,$AC2939,AA2940,,,trigger)</f>
        <v>60016</v>
      </c>
      <c r="AD2940" s="40">
        <f>_xll.qlInterestRateIndexMaturity($X$21,AC2940,)</f>
        <v>60199</v>
      </c>
      <c r="AE2940" s="43" t="e">
        <f>_xll.qlTenorBasisValue(TenorBasis6M,AC2940,_xll.ohTrigger(trigger,$X$36))</f>
        <v>#NUM!</v>
      </c>
      <c r="AF2940" s="82">
        <f t="shared" si="104"/>
        <v>1.1656658873570128E-2</v>
      </c>
      <c r="AG2940" s="82">
        <f>_xll.qlIndexFixing($X$21,$AB2940,TRUE,_xll.ohTrigger(trigger))</f>
        <v>1.1656658873570128E-2</v>
      </c>
      <c r="AH2940" s="43" t="e">
        <f>_xll.qlIndexFixing($X$6,$AB2940,TRUE,trigger)</f>
        <v>#NUM!</v>
      </c>
      <c r="AI2940" s="45" t="e">
        <f t="shared" si="105"/>
        <v>#NUM!</v>
      </c>
    </row>
    <row r="2941" spans="27:35" x14ac:dyDescent="0.2">
      <c r="AA2941" s="114" t="s">
        <v>87</v>
      </c>
      <c r="AB2941" s="40">
        <f>_xll.qlInterestRateIndexFixingDate($X$21,AC2941)</f>
        <v>60021</v>
      </c>
      <c r="AC2941" s="40">
        <f>_xll.qlCalendarAdvance(calendar,$AC2940,AA2941,,,trigger)</f>
        <v>60024</v>
      </c>
      <c r="AD2941" s="40">
        <f>_xll.qlInterestRateIndexMaturity($X$21,AC2941,)</f>
        <v>60209</v>
      </c>
      <c r="AE2941" s="43" t="e">
        <f>_xll.qlTenorBasisValue(TenorBasis6M,AC2941,_xll.ohTrigger(trigger,$X$36))</f>
        <v>#NUM!</v>
      </c>
      <c r="AF2941" s="82">
        <f t="shared" si="104"/>
        <v>1.1663367197732873E-2</v>
      </c>
      <c r="AG2941" s="82">
        <f>_xll.qlIndexFixing($X$21,$AB2941,TRUE,_xll.ohTrigger(trigger))</f>
        <v>1.1663367197732873E-2</v>
      </c>
      <c r="AH2941" s="43" t="e">
        <f>_xll.qlIndexFixing($X$6,$AB2941,TRUE,trigger)</f>
        <v>#NUM!</v>
      </c>
      <c r="AI2941" s="45" t="e">
        <f t="shared" si="105"/>
        <v>#NUM!</v>
      </c>
    </row>
    <row r="2942" spans="27:35" x14ac:dyDescent="0.2">
      <c r="AA2942" s="114" t="s">
        <v>87</v>
      </c>
      <c r="AB2942" s="40">
        <f>_xll.qlInterestRateIndexFixingDate($X$21,AC2942)</f>
        <v>60029</v>
      </c>
      <c r="AC2942" s="40">
        <f>_xll.qlCalendarAdvance(calendar,$AC2941,AA2942,,,trigger)</f>
        <v>60031</v>
      </c>
      <c r="AD2942" s="40">
        <f>_xll.qlInterestRateIndexMaturity($X$21,AC2942,)</f>
        <v>60216</v>
      </c>
      <c r="AE2942" s="43" t="e">
        <f>_xll.qlTenorBasisValue(TenorBasis6M,AC2942,_xll.ohTrigger(trigger,$X$36))</f>
        <v>#NUM!</v>
      </c>
      <c r="AF2942" s="82">
        <f t="shared" si="104"/>
        <v>1.1668317248022969E-2</v>
      </c>
      <c r="AG2942" s="82">
        <f>_xll.qlIndexFixing($X$21,$AB2942,TRUE,_xll.ohTrigger(trigger))</f>
        <v>1.1668317248022969E-2</v>
      </c>
      <c r="AH2942" s="43" t="e">
        <f>_xll.qlIndexFixing($X$6,$AB2942,TRUE,trigger)</f>
        <v>#NUM!</v>
      </c>
      <c r="AI2942" s="45" t="e">
        <f t="shared" si="105"/>
        <v>#NUM!</v>
      </c>
    </row>
    <row r="2943" spans="27:35" x14ac:dyDescent="0.2">
      <c r="AA2943" s="114" t="s">
        <v>87</v>
      </c>
      <c r="AB2943" s="40">
        <f>_xll.qlInterestRateIndexFixingDate($X$21,AC2943)</f>
        <v>60036</v>
      </c>
      <c r="AC2943" s="40">
        <f>_xll.qlCalendarAdvance(calendar,$AC2942,AA2943,,,trigger)</f>
        <v>60038</v>
      </c>
      <c r="AD2943" s="40">
        <f>_xll.qlInterestRateIndexMaturity($X$21,AC2943,)</f>
        <v>60223</v>
      </c>
      <c r="AE2943" s="43" t="e">
        <f>_xll.qlTenorBasisValue(TenorBasis6M,AC2943,_xll.ohTrigger(trigger,$X$36))</f>
        <v>#NUM!</v>
      </c>
      <c r="AF2943" s="82">
        <f t="shared" si="104"/>
        <v>1.1673306089131408E-2</v>
      </c>
      <c r="AG2943" s="82">
        <f>_xll.qlIndexFixing($X$21,$AB2943,TRUE,_xll.ohTrigger(trigger))</f>
        <v>1.1673306089131408E-2</v>
      </c>
      <c r="AH2943" s="43" t="e">
        <f>_xll.qlIndexFixing($X$6,$AB2943,TRUE,trigger)</f>
        <v>#NUM!</v>
      </c>
      <c r="AI2943" s="45" t="e">
        <f t="shared" si="105"/>
        <v>#NUM!</v>
      </c>
    </row>
    <row r="2944" spans="27:35" x14ac:dyDescent="0.2">
      <c r="AA2944" s="114" t="s">
        <v>87</v>
      </c>
      <c r="AB2944" s="40">
        <f>_xll.qlInterestRateIndexFixingDate($X$21,AC2944)</f>
        <v>60043</v>
      </c>
      <c r="AC2944" s="40">
        <f>_xll.qlCalendarAdvance(calendar,$AC2943,AA2944,,,trigger)</f>
        <v>60045</v>
      </c>
      <c r="AD2944" s="40">
        <f>_xll.qlInterestRateIndexMaturity($X$21,AC2944,)</f>
        <v>60230</v>
      </c>
      <c r="AE2944" s="43" t="e">
        <f>_xll.qlTenorBasisValue(TenorBasis6M,AC2944,_xll.ohTrigger(trigger,$X$36))</f>
        <v>#NUM!</v>
      </c>
      <c r="AF2944" s="82">
        <f t="shared" si="104"/>
        <v>1.1678333721353735E-2</v>
      </c>
      <c r="AG2944" s="82">
        <f>_xll.qlIndexFixing($X$21,$AB2944,TRUE,_xll.ohTrigger(trigger))</f>
        <v>1.1678333721353735E-2</v>
      </c>
      <c r="AH2944" s="43" t="e">
        <f>_xll.qlIndexFixing($X$6,$AB2944,TRUE,trigger)</f>
        <v>#NUM!</v>
      </c>
      <c r="AI2944" s="45" t="e">
        <f t="shared" si="105"/>
        <v>#NUM!</v>
      </c>
    </row>
    <row r="2945" spans="27:35" x14ac:dyDescent="0.2">
      <c r="AA2945" s="114" t="s">
        <v>87</v>
      </c>
      <c r="AB2945" s="40">
        <f>_xll.qlInterestRateIndexFixingDate($X$21,AC2945)</f>
        <v>60050</v>
      </c>
      <c r="AC2945" s="40">
        <f>_xll.qlCalendarAdvance(calendar,$AC2944,AA2945,,,trigger)</f>
        <v>60052</v>
      </c>
      <c r="AD2945" s="40">
        <f>_xll.qlInterestRateIndexMaturity($X$21,AC2945,)</f>
        <v>60234</v>
      </c>
      <c r="AE2945" s="43" t="e">
        <f>_xll.qlTenorBasisValue(TenorBasis6M,AC2945,_xll.ohTrigger(trigger,$X$36))</f>
        <v>#NUM!</v>
      </c>
      <c r="AF2945" s="82">
        <f t="shared" si="104"/>
        <v>1.1681707416593965E-2</v>
      </c>
      <c r="AG2945" s="82">
        <f>_xll.qlIndexFixing($X$21,$AB2945,TRUE,_xll.ohTrigger(trigger))</f>
        <v>1.1681707416593965E-2</v>
      </c>
      <c r="AH2945" s="43" t="e">
        <f>_xll.qlIndexFixing($X$6,$AB2945,TRUE,trigger)</f>
        <v>#NUM!</v>
      </c>
      <c r="AI2945" s="45" t="e">
        <f t="shared" si="105"/>
        <v>#NUM!</v>
      </c>
    </row>
    <row r="2946" spans="27:35" x14ac:dyDescent="0.2">
      <c r="AA2946" s="114" t="s">
        <v>87</v>
      </c>
      <c r="AB2946" s="40">
        <f>_xll.qlInterestRateIndexFixingDate($X$21,AC2946)</f>
        <v>60057</v>
      </c>
      <c r="AC2946" s="40">
        <f>_xll.qlCalendarAdvance(calendar,$AC2945,AA2946,,,trigger)</f>
        <v>60059</v>
      </c>
      <c r="AD2946" s="40">
        <f>_xll.qlInterestRateIndexMaturity($X$21,AC2946,)</f>
        <v>60244</v>
      </c>
      <c r="AE2946" s="43" t="e">
        <f>_xll.qlTenorBasisValue(TenorBasis6M,AC2946,_xll.ohTrigger(trigger,$X$36))</f>
        <v>#NUM!</v>
      </c>
      <c r="AF2946" s="82">
        <f t="shared" si="104"/>
        <v>1.1688505360339959E-2</v>
      </c>
      <c r="AG2946" s="82">
        <f>_xll.qlIndexFixing($X$21,$AB2946,TRUE,_xll.ohTrigger(trigger))</f>
        <v>1.1688505360339959E-2</v>
      </c>
      <c r="AH2946" s="43" t="e">
        <f>_xll.qlIndexFixing($X$6,$AB2946,TRUE,trigger)</f>
        <v>#NUM!</v>
      </c>
      <c r="AI2946" s="45" t="e">
        <f t="shared" si="105"/>
        <v>#NUM!</v>
      </c>
    </row>
    <row r="2947" spans="27:35" x14ac:dyDescent="0.2">
      <c r="AA2947" s="114" t="s">
        <v>87</v>
      </c>
      <c r="AB2947" s="40">
        <f>_xll.qlInterestRateIndexFixingDate($X$21,AC2947)</f>
        <v>60064</v>
      </c>
      <c r="AC2947" s="40">
        <f>_xll.qlCalendarAdvance(calendar,$AC2946,AA2947,,,trigger)</f>
        <v>60066</v>
      </c>
      <c r="AD2947" s="40">
        <f>_xll.qlInterestRateIndexMaturity($X$21,AC2947,)</f>
        <v>60251</v>
      </c>
      <c r="AE2947" s="43" t="e">
        <f>_xll.qlTenorBasisValue(TenorBasis6M,AC2947,_xll.ohTrigger(trigger,$X$36))</f>
        <v>#NUM!</v>
      </c>
      <c r="AF2947" s="82">
        <f t="shared" si="104"/>
        <v>1.1693649367708347E-2</v>
      </c>
      <c r="AG2947" s="82">
        <f>_xll.qlIndexFixing($X$21,$AB2947,TRUE,_xll.ohTrigger(trigger))</f>
        <v>1.1693649367708347E-2</v>
      </c>
      <c r="AH2947" s="43" t="e">
        <f>_xll.qlIndexFixing($X$6,$AB2947,TRUE,trigger)</f>
        <v>#NUM!</v>
      </c>
      <c r="AI2947" s="45" t="e">
        <f t="shared" si="105"/>
        <v>#NUM!</v>
      </c>
    </row>
    <row r="2948" spans="27:35" x14ac:dyDescent="0.2">
      <c r="AA2948" s="114" t="s">
        <v>87</v>
      </c>
      <c r="AB2948" s="40">
        <f>_xll.qlInterestRateIndexFixingDate($X$21,AC2948)</f>
        <v>60071</v>
      </c>
      <c r="AC2948" s="40">
        <f>_xll.qlCalendarAdvance(calendar,$AC2947,AA2948,,,trigger)</f>
        <v>60073</v>
      </c>
      <c r="AD2948" s="40">
        <f>_xll.qlInterestRateIndexMaturity($X$21,AC2948,)</f>
        <v>60258</v>
      </c>
      <c r="AE2948" s="43" t="e">
        <f>_xll.qlTenorBasisValue(TenorBasis6M,AC2948,_xll.ohTrigger(trigger,$X$36))</f>
        <v>#NUM!</v>
      </c>
      <c r="AF2948" s="82">
        <f t="shared" ref="AF2948:AF3011" si="106">AG2948</f>
        <v>1.16988321673996E-2</v>
      </c>
      <c r="AG2948" s="82">
        <f>_xll.qlIndexFixing($X$21,$AB2948,TRUE,_xll.ohTrigger(trigger))</f>
        <v>1.16988321673996E-2</v>
      </c>
      <c r="AH2948" s="43" t="e">
        <f>_xll.qlIndexFixing($X$6,$AB2948,TRUE,trigger)</f>
        <v>#NUM!</v>
      </c>
      <c r="AI2948" s="45" t="e">
        <f t="shared" si="105"/>
        <v>#NUM!</v>
      </c>
    </row>
    <row r="2949" spans="27:35" x14ac:dyDescent="0.2">
      <c r="AA2949" s="114" t="s">
        <v>87</v>
      </c>
      <c r="AB2949" s="40">
        <f>_xll.qlInterestRateIndexFixingDate($X$21,AC2949)</f>
        <v>60078</v>
      </c>
      <c r="AC2949" s="40">
        <f>_xll.qlCalendarAdvance(calendar,$AC2948,AA2949,,,trigger)</f>
        <v>60080</v>
      </c>
      <c r="AD2949" s="40">
        <f>_xll.qlInterestRateIndexMaturity($X$21,AC2949,)</f>
        <v>60265</v>
      </c>
      <c r="AE2949" s="43" t="e">
        <f>_xll.qlTenorBasisValue(TenorBasis6M,AC2949,_xll.ohTrigger(trigger,$X$36))</f>
        <v>#NUM!</v>
      </c>
      <c r="AF2949" s="82">
        <f t="shared" si="106"/>
        <v>1.1704053759722666E-2</v>
      </c>
      <c r="AG2949" s="82">
        <f>_xll.qlIndexFixing($X$21,$AB2949,TRUE,_xll.ohTrigger(trigger))</f>
        <v>1.1704053759722666E-2</v>
      </c>
      <c r="AH2949" s="43" t="e">
        <f>_xll.qlIndexFixing($X$6,$AB2949,TRUE,trigger)</f>
        <v>#NUM!</v>
      </c>
      <c r="AI2949" s="45" t="e">
        <f t="shared" si="105"/>
        <v>#NUM!</v>
      </c>
    </row>
    <row r="2950" spans="27:35" x14ac:dyDescent="0.2">
      <c r="AA2950" s="114" t="s">
        <v>87</v>
      </c>
      <c r="AB2950" s="40">
        <f>_xll.qlInterestRateIndexFixingDate($X$21,AC2950)</f>
        <v>60085</v>
      </c>
      <c r="AC2950" s="40">
        <f>_xll.qlCalendarAdvance(calendar,$AC2949,AA2950,,,trigger)</f>
        <v>60087</v>
      </c>
      <c r="AD2950" s="40">
        <f>_xll.qlInterestRateIndexMaturity($X$21,AC2950,)</f>
        <v>60272</v>
      </c>
      <c r="AE2950" s="43" t="e">
        <f>_xll.qlTenorBasisValue(TenorBasis6M,AC2950,_xll.ohTrigger(trigger,$X$36))</f>
        <v>#NUM!</v>
      </c>
      <c r="AF2950" s="82">
        <f t="shared" si="106"/>
        <v>1.1709314144987777E-2</v>
      </c>
      <c r="AG2950" s="82">
        <f>_xll.qlIndexFixing($X$21,$AB2950,TRUE,_xll.ohTrigger(trigger))</f>
        <v>1.1709314144987777E-2</v>
      </c>
      <c r="AH2950" s="43" t="e">
        <f>_xll.qlIndexFixing($X$6,$AB2950,TRUE,trigger)</f>
        <v>#NUM!</v>
      </c>
      <c r="AI2950" s="45" t="e">
        <f t="shared" si="105"/>
        <v>#NUM!</v>
      </c>
    </row>
    <row r="2951" spans="27:35" x14ac:dyDescent="0.2">
      <c r="AA2951" s="114" t="s">
        <v>87</v>
      </c>
      <c r="AB2951" s="40">
        <f>_xll.qlInterestRateIndexFixingDate($X$21,AC2951)</f>
        <v>60092</v>
      </c>
      <c r="AC2951" s="40">
        <f>_xll.qlCalendarAdvance(calendar,$AC2950,AA2951,,,trigger)</f>
        <v>60094</v>
      </c>
      <c r="AD2951" s="40">
        <f>_xll.qlInterestRateIndexMaturity($X$21,AC2951,)</f>
        <v>60279</v>
      </c>
      <c r="AE2951" s="43" t="e">
        <f>_xll.qlTenorBasisValue(TenorBasis6M,AC2951,_xll.ohTrigger(trigger,$X$36))</f>
        <v>#NUM!</v>
      </c>
      <c r="AF2951" s="82">
        <f t="shared" si="106"/>
        <v>1.1714613323507336E-2</v>
      </c>
      <c r="AG2951" s="82">
        <f>_xll.qlIndexFixing($X$21,$AB2951,TRUE,_xll.ohTrigger(trigger))</f>
        <v>1.1714613323507336E-2</v>
      </c>
      <c r="AH2951" s="43" t="e">
        <f>_xll.qlIndexFixing($X$6,$AB2951,TRUE,trigger)</f>
        <v>#NUM!</v>
      </c>
      <c r="AI2951" s="45" t="e">
        <f t="shared" si="105"/>
        <v>#NUM!</v>
      </c>
    </row>
    <row r="2952" spans="27:35" x14ac:dyDescent="0.2">
      <c r="AA2952" s="114" t="s">
        <v>87</v>
      </c>
      <c r="AB2952" s="40">
        <f>_xll.qlInterestRateIndexFixingDate($X$21,AC2952)</f>
        <v>60099</v>
      </c>
      <c r="AC2952" s="40">
        <f>_xll.qlCalendarAdvance(calendar,$AC2951,AA2952,,,trigger)</f>
        <v>60101</v>
      </c>
      <c r="AD2952" s="40">
        <f>_xll.qlInterestRateIndexMaturity($X$21,AC2952,)</f>
        <v>60286</v>
      </c>
      <c r="AE2952" s="43" t="e">
        <f>_xll.qlTenorBasisValue(TenorBasis6M,AC2952,_xll.ohTrigger(trigger,$X$36))</f>
        <v>#NUM!</v>
      </c>
      <c r="AF2952" s="82">
        <f t="shared" si="106"/>
        <v>1.1719951295596765E-2</v>
      </c>
      <c r="AG2952" s="82">
        <f>_xll.qlIndexFixing($X$21,$AB2952,TRUE,_xll.ohTrigger(trigger))</f>
        <v>1.1719951295596765E-2</v>
      </c>
      <c r="AH2952" s="43" t="e">
        <f>_xll.qlIndexFixing($X$6,$AB2952,TRUE,trigger)</f>
        <v>#NUM!</v>
      </c>
      <c r="AI2952" s="45" t="e">
        <f t="shared" si="105"/>
        <v>#NUM!</v>
      </c>
    </row>
    <row r="2953" spans="27:35" x14ac:dyDescent="0.2">
      <c r="AA2953" s="114" t="s">
        <v>87</v>
      </c>
      <c r="AB2953" s="40">
        <f>_xll.qlInterestRateIndexFixingDate($X$21,AC2953)</f>
        <v>60106</v>
      </c>
      <c r="AC2953" s="40">
        <f>_xll.qlCalendarAdvance(calendar,$AC2952,AA2953,,,trigger)</f>
        <v>60108</v>
      </c>
      <c r="AD2953" s="40">
        <f>_xll.qlInterestRateIndexMaturity($X$21,AC2953,)</f>
        <v>60293</v>
      </c>
      <c r="AE2953" s="43" t="e">
        <f>_xll.qlTenorBasisValue(TenorBasis6M,AC2953,_xll.ohTrigger(trigger,$X$36))</f>
        <v>#NUM!</v>
      </c>
      <c r="AF2953" s="82">
        <f t="shared" si="106"/>
        <v>1.1725328061572783E-2</v>
      </c>
      <c r="AG2953" s="82">
        <f>_xll.qlIndexFixing($X$21,$AB2953,TRUE,_xll.ohTrigger(trigger))</f>
        <v>1.1725328061572783E-2</v>
      </c>
      <c r="AH2953" s="43" t="e">
        <f>_xll.qlIndexFixing($X$6,$AB2953,TRUE,trigger)</f>
        <v>#NUM!</v>
      </c>
      <c r="AI2953" s="45" t="e">
        <f t="shared" si="105"/>
        <v>#NUM!</v>
      </c>
    </row>
    <row r="2954" spans="27:35" x14ac:dyDescent="0.2">
      <c r="AA2954" s="114" t="s">
        <v>87</v>
      </c>
      <c r="AB2954" s="40">
        <f>_xll.qlInterestRateIndexFixingDate($X$21,AC2954)</f>
        <v>60113</v>
      </c>
      <c r="AC2954" s="40">
        <f>_xll.qlCalendarAdvance(calendar,$AC2953,AA2954,,,trigger)</f>
        <v>60115</v>
      </c>
      <c r="AD2954" s="40">
        <f>_xll.qlInterestRateIndexMaturity($X$21,AC2954,)</f>
        <v>60300</v>
      </c>
      <c r="AE2954" s="43" t="e">
        <f>_xll.qlTenorBasisValue(TenorBasis6M,AC2954,_xll.ohTrigger(trigger,$X$36))</f>
        <v>#NUM!</v>
      </c>
      <c r="AF2954" s="82">
        <f t="shared" si="106"/>
        <v>1.1730743621754703E-2</v>
      </c>
      <c r="AG2954" s="82">
        <f>_xll.qlIndexFixing($X$21,$AB2954,TRUE,_xll.ohTrigger(trigger))</f>
        <v>1.1730743621754703E-2</v>
      </c>
      <c r="AH2954" s="43" t="e">
        <f>_xll.qlIndexFixing($X$6,$AB2954,TRUE,trigger)</f>
        <v>#NUM!</v>
      </c>
      <c r="AI2954" s="45" t="e">
        <f t="shared" si="105"/>
        <v>#NUM!</v>
      </c>
    </row>
    <row r="2955" spans="27:35" x14ac:dyDescent="0.2">
      <c r="AA2955" s="114" t="s">
        <v>87</v>
      </c>
      <c r="AB2955" s="40">
        <f>_xll.qlInterestRateIndexFixingDate($X$21,AC2955)</f>
        <v>60120</v>
      </c>
      <c r="AC2955" s="40">
        <f>_xll.qlCalendarAdvance(calendar,$AC2954,AA2955,,,trigger)</f>
        <v>60122</v>
      </c>
      <c r="AD2955" s="40">
        <f>_xll.qlInterestRateIndexMaturity($X$21,AC2955,)</f>
        <v>60307</v>
      </c>
      <c r="AE2955" s="43" t="e">
        <f>_xll.qlTenorBasisValue(TenorBasis6M,AC2955,_xll.ohTrigger(trigger,$X$36))</f>
        <v>#NUM!</v>
      </c>
      <c r="AF2955" s="82">
        <f t="shared" si="106"/>
        <v>1.1736197976465726E-2</v>
      </c>
      <c r="AG2955" s="82">
        <f>_xll.qlIndexFixing($X$21,$AB2955,TRUE,_xll.ohTrigger(trigger))</f>
        <v>1.1736197976465726E-2</v>
      </c>
      <c r="AH2955" s="43" t="e">
        <f>_xll.qlIndexFixing($X$6,$AB2955,TRUE,trigger)</f>
        <v>#NUM!</v>
      </c>
      <c r="AI2955" s="45" t="e">
        <f t="shared" si="105"/>
        <v>#NUM!</v>
      </c>
    </row>
    <row r="2956" spans="27:35" x14ac:dyDescent="0.2">
      <c r="AA2956" s="114" t="s">
        <v>87</v>
      </c>
      <c r="AB2956" s="40">
        <f>_xll.qlInterestRateIndexFixingDate($X$21,AC2956)</f>
        <v>60127</v>
      </c>
      <c r="AC2956" s="40">
        <f>_xll.qlCalendarAdvance(calendar,$AC2955,AA2956,,,trigger)</f>
        <v>60129</v>
      </c>
      <c r="AD2956" s="40">
        <f>_xll.qlInterestRateIndexMaturity($X$21,AC2956,)</f>
        <v>60314</v>
      </c>
      <c r="AE2956" s="43" t="e">
        <f>_xll.qlTenorBasisValue(TenorBasis6M,AC2956,_xll.ohTrigger(trigger,$X$36))</f>
        <v>#NUM!</v>
      </c>
      <c r="AF2956" s="82">
        <f t="shared" si="106"/>
        <v>1.174169112602862E-2</v>
      </c>
      <c r="AG2956" s="82">
        <f>_xll.qlIndexFixing($X$21,$AB2956,TRUE,_xll.ohTrigger(trigger))</f>
        <v>1.174169112602862E-2</v>
      </c>
      <c r="AH2956" s="43" t="e">
        <f>_xll.qlIndexFixing($X$6,$AB2956,TRUE,trigger)</f>
        <v>#NUM!</v>
      </c>
      <c r="AI2956" s="45" t="e">
        <f t="shared" si="105"/>
        <v>#NUM!</v>
      </c>
    </row>
    <row r="2957" spans="27:35" x14ac:dyDescent="0.2">
      <c r="AA2957" s="114" t="s">
        <v>87</v>
      </c>
      <c r="AB2957" s="40">
        <f>_xll.qlInterestRateIndexFixingDate($X$21,AC2957)</f>
        <v>60134</v>
      </c>
      <c r="AC2957" s="40">
        <f>_xll.qlCalendarAdvance(calendar,$AC2956,AA2957,,,trigger)</f>
        <v>60136</v>
      </c>
      <c r="AD2957" s="40">
        <f>_xll.qlInterestRateIndexMaturity($X$21,AC2957,)</f>
        <v>60321</v>
      </c>
      <c r="AE2957" s="43" t="e">
        <f>_xll.qlTenorBasisValue(TenorBasis6M,AC2957,_xll.ohTrigger(trigger,$X$36))</f>
        <v>#NUM!</v>
      </c>
      <c r="AF2957" s="82">
        <f t="shared" si="106"/>
        <v>1.1747223070770044E-2</v>
      </c>
      <c r="AG2957" s="82">
        <f>_xll.qlIndexFixing($X$21,$AB2957,TRUE,_xll.ohTrigger(trigger))</f>
        <v>1.1747223070770044E-2</v>
      </c>
      <c r="AH2957" s="43" t="e">
        <f>_xll.qlIndexFixing($X$6,$AB2957,TRUE,trigger)</f>
        <v>#NUM!</v>
      </c>
      <c r="AI2957" s="45" t="e">
        <f t="shared" si="105"/>
        <v>#NUM!</v>
      </c>
    </row>
    <row r="2958" spans="27:35" x14ac:dyDescent="0.2">
      <c r="AA2958" s="114" t="s">
        <v>87</v>
      </c>
      <c r="AB2958" s="40">
        <f>_xll.qlInterestRateIndexFixingDate($X$21,AC2958)</f>
        <v>60141</v>
      </c>
      <c r="AC2958" s="40">
        <f>_xll.qlCalendarAdvance(calendar,$AC2957,AA2958,,,trigger)</f>
        <v>60143</v>
      </c>
      <c r="AD2958" s="40">
        <f>_xll.qlInterestRateIndexMaturity($X$21,AC2958,)</f>
        <v>60325</v>
      </c>
      <c r="AE2958" s="43" t="e">
        <f>_xll.qlTenorBasisValue(TenorBasis6M,AC2958,_xll.ohTrigger(trigger,$X$36))</f>
        <v>#NUM!</v>
      </c>
      <c r="AF2958" s="82">
        <f t="shared" si="106"/>
        <v>1.1750986268646868E-2</v>
      </c>
      <c r="AG2958" s="82">
        <f>_xll.qlIndexFixing($X$21,$AB2958,TRUE,_xll.ohTrigger(trigger))</f>
        <v>1.1750986268646868E-2</v>
      </c>
      <c r="AH2958" s="43" t="e">
        <f>_xll.qlIndexFixing($X$6,$AB2958,TRUE,trigger)</f>
        <v>#NUM!</v>
      </c>
      <c r="AI2958" s="45" t="e">
        <f t="shared" si="105"/>
        <v>#NUM!</v>
      </c>
    </row>
    <row r="2959" spans="27:35" x14ac:dyDescent="0.2">
      <c r="AA2959" s="114" t="s">
        <v>87</v>
      </c>
      <c r="AB2959" s="40">
        <f>_xll.qlInterestRateIndexFixingDate($X$21,AC2959)</f>
        <v>60148</v>
      </c>
      <c r="AC2959" s="40">
        <f>_xll.qlCalendarAdvance(calendar,$AC2958,AA2959,,,trigger)</f>
        <v>60150</v>
      </c>
      <c r="AD2959" s="40">
        <f>_xll.qlInterestRateIndexMaturity($X$21,AC2959,)</f>
        <v>60331</v>
      </c>
      <c r="AE2959" s="43" t="e">
        <f>_xll.qlTenorBasisValue(TenorBasis6M,AC2959,_xll.ohTrigger(trigger,$X$36))</f>
        <v>#NUM!</v>
      </c>
      <c r="AF2959" s="82">
        <f t="shared" si="106"/>
        <v>1.175598206654932E-2</v>
      </c>
      <c r="AG2959" s="82">
        <f>_xll.qlIndexFixing($X$21,$AB2959,TRUE,_xll.ohTrigger(trigger))</f>
        <v>1.175598206654932E-2</v>
      </c>
      <c r="AH2959" s="43" t="e">
        <f>_xll.qlIndexFixing($X$6,$AB2959,TRUE,trigger)</f>
        <v>#NUM!</v>
      </c>
      <c r="AI2959" s="45" t="e">
        <f t="shared" si="105"/>
        <v>#NUM!</v>
      </c>
    </row>
    <row r="2960" spans="27:35" x14ac:dyDescent="0.2">
      <c r="AA2960" s="114" t="s">
        <v>87</v>
      </c>
      <c r="AB2960" s="40">
        <f>_xll.qlInterestRateIndexFixingDate($X$21,AC2960)</f>
        <v>60155</v>
      </c>
      <c r="AC2960" s="40">
        <f>_xll.qlCalendarAdvance(calendar,$AC2959,AA2960,,,trigger)</f>
        <v>60157</v>
      </c>
      <c r="AD2960" s="40">
        <f>_xll.qlInterestRateIndexMaturity($X$21,AC2960,)</f>
        <v>60338</v>
      </c>
      <c r="AE2960" s="43" t="e">
        <f>_xll.qlTenorBasisValue(TenorBasis6M,AC2960,_xll.ohTrigger(trigger,$X$36))</f>
        <v>#NUM!</v>
      </c>
      <c r="AF2960" s="82">
        <f t="shared" si="106"/>
        <v>1.1761618579707412E-2</v>
      </c>
      <c r="AG2960" s="82">
        <f>_xll.qlIndexFixing($X$21,$AB2960,TRUE,_xll.ohTrigger(trigger))</f>
        <v>1.1761618579707412E-2</v>
      </c>
      <c r="AH2960" s="43" t="e">
        <f>_xll.qlIndexFixing($X$6,$AB2960,TRUE,trigger)</f>
        <v>#NUM!</v>
      </c>
      <c r="AI2960" s="45" t="e">
        <f t="shared" si="105"/>
        <v>#NUM!</v>
      </c>
    </row>
    <row r="2961" spans="27:35" x14ac:dyDescent="0.2">
      <c r="AA2961" s="114" t="s">
        <v>87</v>
      </c>
      <c r="AB2961" s="40">
        <f>_xll.qlInterestRateIndexFixingDate($X$21,AC2961)</f>
        <v>60162</v>
      </c>
      <c r="AC2961" s="40">
        <f>_xll.qlCalendarAdvance(calendar,$AC2960,AA2961,,,trigger)</f>
        <v>60164</v>
      </c>
      <c r="AD2961" s="40">
        <f>_xll.qlInterestRateIndexMaturity($X$21,AC2961,)</f>
        <v>60345</v>
      </c>
      <c r="AE2961" s="43" t="e">
        <f>_xll.qlTenorBasisValue(TenorBasis6M,AC2961,_xll.ohTrigger(trigger,$X$36))</f>
        <v>#NUM!</v>
      </c>
      <c r="AF2961" s="82">
        <f t="shared" si="106"/>
        <v>1.1767293883867738E-2</v>
      </c>
      <c r="AG2961" s="82">
        <f>_xll.qlIndexFixing($X$21,$AB2961,TRUE,_xll.ohTrigger(trigger))</f>
        <v>1.1767293883867738E-2</v>
      </c>
      <c r="AH2961" s="43" t="e">
        <f>_xll.qlIndexFixing($X$6,$AB2961,TRUE,trigger)</f>
        <v>#NUM!</v>
      </c>
      <c r="AI2961" s="45" t="e">
        <f t="shared" si="105"/>
        <v>#NUM!</v>
      </c>
    </row>
    <row r="2962" spans="27:35" x14ac:dyDescent="0.2">
      <c r="AA2962" s="114" t="s">
        <v>87</v>
      </c>
      <c r="AB2962" s="40">
        <f>_xll.qlInterestRateIndexFixingDate($X$21,AC2962)</f>
        <v>60169</v>
      </c>
      <c r="AC2962" s="40">
        <f>_xll.qlCalendarAdvance(calendar,$AC2961,AA2962,,,trigger)</f>
        <v>60171</v>
      </c>
      <c r="AD2962" s="40">
        <f>_xll.qlInterestRateIndexMaturity($X$21,AC2962,)</f>
        <v>60352</v>
      </c>
      <c r="AE2962" s="43" t="e">
        <f>_xll.qlTenorBasisValue(TenorBasis6M,AC2962,_xll.ohTrigger(trigger,$X$36))</f>
        <v>#NUM!</v>
      </c>
      <c r="AF2962" s="82">
        <f t="shared" si="106"/>
        <v>1.177300797936064E-2</v>
      </c>
      <c r="AG2962" s="82">
        <f>_xll.qlIndexFixing($X$21,$AB2962,TRUE,_xll.ohTrigger(trigger))</f>
        <v>1.177300797936064E-2</v>
      </c>
      <c r="AH2962" s="43" t="e">
        <f>_xll.qlIndexFixing($X$6,$AB2962,TRUE,trigger)</f>
        <v>#NUM!</v>
      </c>
      <c r="AI2962" s="45" t="e">
        <f t="shared" si="105"/>
        <v>#NUM!</v>
      </c>
    </row>
    <row r="2963" spans="27:35" x14ac:dyDescent="0.2">
      <c r="AA2963" s="114" t="s">
        <v>87</v>
      </c>
      <c r="AB2963" s="40">
        <f>_xll.qlInterestRateIndexFixingDate($X$21,AC2963)</f>
        <v>60176</v>
      </c>
      <c r="AC2963" s="40">
        <f>_xll.qlCalendarAdvance(calendar,$AC2962,AA2963,,,trigger)</f>
        <v>60178</v>
      </c>
      <c r="AD2963" s="40">
        <f>_xll.qlInterestRateIndexMaturity($X$21,AC2963,)</f>
        <v>60360</v>
      </c>
      <c r="AE2963" s="43" t="e">
        <f>_xll.qlTenorBasisValue(TenorBasis6M,AC2963,_xll.ohTrigger(trigger,$X$36))</f>
        <v>#NUM!</v>
      </c>
      <c r="AF2963" s="82">
        <f t="shared" si="106"/>
        <v>1.1779377570356487E-2</v>
      </c>
      <c r="AG2963" s="82">
        <f>_xll.qlIndexFixing($X$21,$AB2963,TRUE,_xll.ohTrigger(trigger))</f>
        <v>1.1779377570356487E-2</v>
      </c>
      <c r="AH2963" s="43" t="e">
        <f>_xll.qlIndexFixing($X$6,$AB2963,TRUE,trigger)</f>
        <v>#NUM!</v>
      </c>
      <c r="AI2963" s="45" t="e">
        <f t="shared" si="105"/>
        <v>#NUM!</v>
      </c>
    </row>
    <row r="2964" spans="27:35" x14ac:dyDescent="0.2">
      <c r="AA2964" s="114" t="s">
        <v>87</v>
      </c>
      <c r="AB2964" s="40">
        <f>_xll.qlInterestRateIndexFixingDate($X$21,AC2964)</f>
        <v>60183</v>
      </c>
      <c r="AC2964" s="40">
        <f>_xll.qlCalendarAdvance(calendar,$AC2963,AA2964,,,trigger)</f>
        <v>60185</v>
      </c>
      <c r="AD2964" s="40">
        <f>_xll.qlInterestRateIndexMaturity($X$21,AC2964,)</f>
        <v>60367</v>
      </c>
      <c r="AE2964" s="43" t="e">
        <f>_xll.qlTenorBasisValue(TenorBasis6M,AC2964,_xll.ohTrigger(trigger,$X$36))</f>
        <v>#NUM!</v>
      </c>
      <c r="AF2964" s="82">
        <f t="shared" si="106"/>
        <v>1.1785172209503024E-2</v>
      </c>
      <c r="AG2964" s="82">
        <f>_xll.qlIndexFixing($X$21,$AB2964,TRUE,_xll.ohTrigger(trigger))</f>
        <v>1.1785172209503024E-2</v>
      </c>
      <c r="AH2964" s="43" t="e">
        <f>_xll.qlIndexFixing($X$6,$AB2964,TRUE,trigger)</f>
        <v>#NUM!</v>
      </c>
      <c r="AI2964" s="45" t="e">
        <f t="shared" si="105"/>
        <v>#NUM!</v>
      </c>
    </row>
    <row r="2965" spans="27:35" x14ac:dyDescent="0.2">
      <c r="AA2965" s="114" t="s">
        <v>87</v>
      </c>
      <c r="AB2965" s="40">
        <f>_xll.qlInterestRateIndexFixingDate($X$21,AC2965)</f>
        <v>60190</v>
      </c>
      <c r="AC2965" s="40">
        <f>_xll.qlCalendarAdvance(calendar,$AC2964,AA2965,,,trigger)</f>
        <v>60192</v>
      </c>
      <c r="AD2965" s="40">
        <f>_xll.qlInterestRateIndexMaturity($X$21,AC2965,)</f>
        <v>60374</v>
      </c>
      <c r="AE2965" s="43" t="e">
        <f>_xll.qlTenorBasisValue(TenorBasis6M,AC2965,_xll.ohTrigger(trigger,$X$36))</f>
        <v>#NUM!</v>
      </c>
      <c r="AF2965" s="82">
        <f t="shared" si="106"/>
        <v>1.1791005642369888E-2</v>
      </c>
      <c r="AG2965" s="82">
        <f>_xll.qlIndexFixing($X$21,$AB2965,TRUE,_xll.ohTrigger(trigger))</f>
        <v>1.1791005642369888E-2</v>
      </c>
      <c r="AH2965" s="43" t="e">
        <f>_xll.qlIndexFixing($X$6,$AB2965,TRUE,trigger)</f>
        <v>#NUM!</v>
      </c>
      <c r="AI2965" s="45" t="e">
        <f t="shared" si="105"/>
        <v>#NUM!</v>
      </c>
    </row>
    <row r="2966" spans="27:35" x14ac:dyDescent="0.2">
      <c r="AA2966" s="114" t="s">
        <v>87</v>
      </c>
      <c r="AB2966" s="40">
        <f>_xll.qlInterestRateIndexFixingDate($X$21,AC2966)</f>
        <v>60197</v>
      </c>
      <c r="AC2966" s="40">
        <f>_xll.qlCalendarAdvance(calendar,$AC2965,AA2966,,,trigger)</f>
        <v>60199</v>
      </c>
      <c r="AD2966" s="40">
        <f>_xll.qlInterestRateIndexMaturity($X$21,AC2966,)</f>
        <v>60381</v>
      </c>
      <c r="AE2966" s="43" t="e">
        <f>_xll.qlTenorBasisValue(TenorBasis6M,AC2966,_xll.ohTrigger(trigger,$X$36))</f>
        <v>#NUM!</v>
      </c>
      <c r="AF2966" s="82">
        <f t="shared" si="106"/>
        <v>1.1796877869297461E-2</v>
      </c>
      <c r="AG2966" s="82">
        <f>_xll.qlIndexFixing($X$21,$AB2966,TRUE,_xll.ohTrigger(trigger))</f>
        <v>1.1796877869297461E-2</v>
      </c>
      <c r="AH2966" s="43" t="e">
        <f>_xll.qlIndexFixing($X$6,$AB2966,TRUE,trigger)</f>
        <v>#NUM!</v>
      </c>
      <c r="AI2966" s="45" t="e">
        <f t="shared" si="105"/>
        <v>#NUM!</v>
      </c>
    </row>
    <row r="2967" spans="27:35" x14ac:dyDescent="0.2">
      <c r="AA2967" s="114" t="s">
        <v>87</v>
      </c>
      <c r="AB2967" s="40">
        <f>_xll.qlInterestRateIndexFixingDate($X$21,AC2967)</f>
        <v>60204</v>
      </c>
      <c r="AC2967" s="40">
        <f>_xll.qlCalendarAdvance(calendar,$AC2966,AA2967,,,trigger)</f>
        <v>60206</v>
      </c>
      <c r="AD2967" s="40">
        <f>_xll.qlInterestRateIndexMaturity($X$21,AC2967,)</f>
        <v>60387</v>
      </c>
      <c r="AE2967" s="43" t="e">
        <f>_xll.qlTenorBasisValue(TenorBasis6M,AC2967,_xll.ohTrigger(trigger,$X$36))</f>
        <v>#NUM!</v>
      </c>
      <c r="AF2967" s="82">
        <f t="shared" si="106"/>
        <v>1.1802160338523339E-2</v>
      </c>
      <c r="AG2967" s="82">
        <f>_xll.qlIndexFixing($X$21,$AB2967,TRUE,_xll.ohTrigger(trigger))</f>
        <v>1.1802160338523339E-2</v>
      </c>
      <c r="AH2967" s="43" t="e">
        <f>_xll.qlIndexFixing($X$6,$AB2967,TRUE,trigger)</f>
        <v>#NUM!</v>
      </c>
      <c r="AI2967" s="45" t="e">
        <f t="shared" si="105"/>
        <v>#NUM!</v>
      </c>
    </row>
    <row r="2968" spans="27:35" x14ac:dyDescent="0.2">
      <c r="AA2968" s="114" t="s">
        <v>87</v>
      </c>
      <c r="AB2968" s="40">
        <f>_xll.qlInterestRateIndexFixingDate($X$21,AC2968)</f>
        <v>60211</v>
      </c>
      <c r="AC2968" s="40">
        <f>_xll.qlCalendarAdvance(calendar,$AC2967,AA2968,,,trigger)</f>
        <v>60213</v>
      </c>
      <c r="AD2968" s="40">
        <f>_xll.qlInterestRateIndexMaturity($X$21,AC2968,)</f>
        <v>60394</v>
      </c>
      <c r="AE2968" s="43" t="e">
        <f>_xll.qlTenorBasisValue(TenorBasis6M,AC2968,_xll.ohTrigger(trigger,$X$36))</f>
        <v>#NUM!</v>
      </c>
      <c r="AF2968" s="82">
        <f t="shared" si="106"/>
        <v>1.1808107189069042E-2</v>
      </c>
      <c r="AG2968" s="82">
        <f>_xll.qlIndexFixing($X$21,$AB2968,TRUE,_xll.ohTrigger(trigger))</f>
        <v>1.1808107189069042E-2</v>
      </c>
      <c r="AH2968" s="43" t="e">
        <f>_xll.qlIndexFixing($X$6,$AB2968,TRUE,trigger)</f>
        <v>#NUM!</v>
      </c>
      <c r="AI2968" s="45" t="e">
        <f t="shared" si="105"/>
        <v>#NUM!</v>
      </c>
    </row>
    <row r="2969" spans="27:35" x14ac:dyDescent="0.2">
      <c r="AA2969" s="114" t="s">
        <v>87</v>
      </c>
      <c r="AB2969" s="40">
        <f>_xll.qlInterestRateIndexFixingDate($X$21,AC2969)</f>
        <v>60218</v>
      </c>
      <c r="AC2969" s="40">
        <f>_xll.qlCalendarAdvance(calendar,$AC2968,AA2969,,,trigger)</f>
        <v>60220</v>
      </c>
      <c r="AD2969" s="40">
        <f>_xll.qlInterestRateIndexMaturity($X$21,AC2969,)</f>
        <v>60401</v>
      </c>
      <c r="AE2969" s="43" t="e">
        <f>_xll.qlTenorBasisValue(TenorBasis6M,AC2969,_xll.ohTrigger(trigger,$X$36))</f>
        <v>#NUM!</v>
      </c>
      <c r="AF2969" s="82">
        <f t="shared" si="106"/>
        <v>1.1814092833320231E-2</v>
      </c>
      <c r="AG2969" s="82">
        <f>_xll.qlIndexFixing($X$21,$AB2969,TRUE,_xll.ohTrigger(trigger))</f>
        <v>1.1814092833320231E-2</v>
      </c>
      <c r="AH2969" s="43" t="e">
        <f>_xll.qlIndexFixing($X$6,$AB2969,TRUE,trigger)</f>
        <v>#NUM!</v>
      </c>
      <c r="AI2969" s="45" t="e">
        <f t="shared" si="105"/>
        <v>#NUM!</v>
      </c>
    </row>
    <row r="2970" spans="27:35" x14ac:dyDescent="0.2">
      <c r="AA2970" s="114" t="s">
        <v>87</v>
      </c>
      <c r="AB2970" s="40">
        <f>_xll.qlInterestRateIndexFixingDate($X$21,AC2970)</f>
        <v>60225</v>
      </c>
      <c r="AC2970" s="40">
        <f>_xll.qlCalendarAdvance(calendar,$AC2969,AA2970,,,trigger)</f>
        <v>60227</v>
      </c>
      <c r="AD2970" s="40">
        <f>_xll.qlInterestRateIndexMaturity($X$21,AC2970,)</f>
        <v>60408</v>
      </c>
      <c r="AE2970" s="43" t="e">
        <f>_xll.qlTenorBasisValue(TenorBasis6M,AC2970,_xll.ohTrigger(trigger,$X$36))</f>
        <v>#NUM!</v>
      </c>
      <c r="AF2970" s="82">
        <f t="shared" si="106"/>
        <v>1.1820117271625356E-2</v>
      </c>
      <c r="AG2970" s="82">
        <f>_xll.qlIndexFixing($X$21,$AB2970,TRUE,_xll.ohTrigger(trigger))</f>
        <v>1.1820117271625356E-2</v>
      </c>
      <c r="AH2970" s="43" t="e">
        <f>_xll.qlIndexFixing($X$6,$AB2970,TRUE,trigger)</f>
        <v>#NUM!</v>
      </c>
      <c r="AI2970" s="45" t="e">
        <f t="shared" si="105"/>
        <v>#NUM!</v>
      </c>
    </row>
    <row r="2971" spans="27:35" x14ac:dyDescent="0.2">
      <c r="AA2971" s="114" t="s">
        <v>87</v>
      </c>
      <c r="AB2971" s="40">
        <f>_xll.qlInterestRateIndexFixingDate($X$21,AC2971)</f>
        <v>60232</v>
      </c>
      <c r="AC2971" s="40">
        <f>_xll.qlCalendarAdvance(calendar,$AC2970,AA2971,,,trigger)</f>
        <v>60234</v>
      </c>
      <c r="AD2971" s="40">
        <f>_xll.qlInterestRateIndexMaturity($X$21,AC2971,)</f>
        <v>60416</v>
      </c>
      <c r="AE2971" s="43" t="e">
        <f>_xll.qlTenorBasisValue(TenorBasis6M,AC2971,_xll.ohTrigger(trigger,$X$36))</f>
        <v>#NUM!</v>
      </c>
      <c r="AF2971" s="82">
        <f t="shared" si="106"/>
        <v>1.1826820926949283E-2</v>
      </c>
      <c r="AG2971" s="82">
        <f>_xll.qlIndexFixing($X$21,$AB2971,TRUE,_xll.ohTrigger(trigger))</f>
        <v>1.1826820926949283E-2</v>
      </c>
      <c r="AH2971" s="43" t="e">
        <f>_xll.qlIndexFixing($X$6,$AB2971,TRUE,trigger)</f>
        <v>#NUM!</v>
      </c>
      <c r="AI2971" s="45" t="e">
        <f t="shared" si="105"/>
        <v>#NUM!</v>
      </c>
    </row>
    <row r="2972" spans="27:35" x14ac:dyDescent="0.2">
      <c r="AA2972" s="114" t="s">
        <v>87</v>
      </c>
      <c r="AB2972" s="40">
        <f>_xll.qlInterestRateIndexFixingDate($X$21,AC2972)</f>
        <v>60239</v>
      </c>
      <c r="AC2972" s="40">
        <f>_xll.qlCalendarAdvance(calendar,$AC2971,AA2972,,,trigger)</f>
        <v>60241</v>
      </c>
      <c r="AD2972" s="40">
        <f>_xll.qlInterestRateIndexMaturity($X$21,AC2972,)</f>
        <v>60423</v>
      </c>
      <c r="AE2972" s="43" t="e">
        <f>_xll.qlTenorBasisValue(TenorBasis6M,AC2972,_xll.ohTrigger(trigger,$X$36))</f>
        <v>#NUM!</v>
      </c>
      <c r="AF2972" s="82">
        <f t="shared" si="106"/>
        <v>1.183292592553419E-2</v>
      </c>
      <c r="AG2972" s="82">
        <f>_xll.qlIndexFixing($X$21,$AB2972,TRUE,_xll.ohTrigger(trigger))</f>
        <v>1.183292592553419E-2</v>
      </c>
      <c r="AH2972" s="43" t="e">
        <f>_xll.qlIndexFixing($X$6,$AB2972,TRUE,trigger)</f>
        <v>#NUM!</v>
      </c>
      <c r="AI2972" s="45" t="e">
        <f t="shared" si="105"/>
        <v>#NUM!</v>
      </c>
    </row>
    <row r="2973" spans="27:35" x14ac:dyDescent="0.2">
      <c r="AA2973" s="114" t="s">
        <v>87</v>
      </c>
      <c r="AB2973" s="40">
        <f>_xll.qlInterestRateIndexFixingDate($X$21,AC2973)</f>
        <v>60246</v>
      </c>
      <c r="AC2973" s="40">
        <f>_xll.qlCalendarAdvance(calendar,$AC2972,AA2973,,,trigger)</f>
        <v>60248</v>
      </c>
      <c r="AD2973" s="40">
        <f>_xll.qlInterestRateIndexMaturity($X$21,AC2973,)</f>
        <v>60430</v>
      </c>
      <c r="AE2973" s="43" t="e">
        <f>_xll.qlTenorBasisValue(TenorBasis6M,AC2973,_xll.ohTrigger(trigger,$X$36))</f>
        <v>#NUM!</v>
      </c>
      <c r="AF2973" s="82">
        <f t="shared" si="106"/>
        <v>1.1839069720631475E-2</v>
      </c>
      <c r="AG2973" s="82">
        <f>_xll.qlIndexFixing($X$21,$AB2973,TRUE,_xll.ohTrigger(trigger))</f>
        <v>1.1839069720631475E-2</v>
      </c>
      <c r="AH2973" s="43" t="e">
        <f>_xll.qlIndexFixing($X$6,$AB2973,TRUE,trigger)</f>
        <v>#NUM!</v>
      </c>
      <c r="AI2973" s="45" t="e">
        <f t="shared" si="105"/>
        <v>#NUM!</v>
      </c>
    </row>
    <row r="2974" spans="27:35" x14ac:dyDescent="0.2">
      <c r="AA2974" s="114" t="s">
        <v>87</v>
      </c>
      <c r="AB2974" s="40">
        <f>_xll.qlInterestRateIndexFixingDate($X$21,AC2974)</f>
        <v>60253</v>
      </c>
      <c r="AC2974" s="40">
        <f>_xll.qlCalendarAdvance(calendar,$AC2973,AA2974,,,trigger)</f>
        <v>60255</v>
      </c>
      <c r="AD2974" s="40">
        <f>_xll.qlInterestRateIndexMaturity($X$21,AC2974,)</f>
        <v>60437</v>
      </c>
      <c r="AE2974" s="43" t="e">
        <f>_xll.qlTenorBasisValue(TenorBasis6M,AC2974,_xll.ohTrigger(trigger,$X$36))</f>
        <v>#NUM!</v>
      </c>
      <c r="AF2974" s="82">
        <f t="shared" si="106"/>
        <v>1.184525231259953E-2</v>
      </c>
      <c r="AG2974" s="82">
        <f>_xll.qlIndexFixing($X$21,$AB2974,TRUE,_xll.ohTrigger(trigger))</f>
        <v>1.184525231259953E-2</v>
      </c>
      <c r="AH2974" s="43" t="e">
        <f>_xll.qlIndexFixing($X$6,$AB2974,TRUE,trigger)</f>
        <v>#NUM!</v>
      </c>
      <c r="AI2974" s="45" t="e">
        <f t="shared" si="105"/>
        <v>#NUM!</v>
      </c>
    </row>
    <row r="2975" spans="27:35" x14ac:dyDescent="0.2">
      <c r="AA2975" s="114" t="s">
        <v>87</v>
      </c>
      <c r="AB2975" s="40">
        <f>_xll.qlInterestRateIndexFixingDate($X$21,AC2975)</f>
        <v>60259</v>
      </c>
      <c r="AC2975" s="40">
        <f>_xll.qlCalendarAdvance(calendar,$AC2974,AA2975,,,trigger)</f>
        <v>60265</v>
      </c>
      <c r="AD2975" s="40">
        <f>_xll.qlInterestRateIndexMaturity($X$21,AC2975,)</f>
        <v>60447</v>
      </c>
      <c r="AE2975" s="43" t="e">
        <f>_xll.qlTenorBasisValue(TenorBasis6M,AC2975,_xll.ohTrigger(trigger,$X$36))</f>
        <v>#NUM!</v>
      </c>
      <c r="AF2975" s="82">
        <f t="shared" si="106"/>
        <v>1.1854151888253532E-2</v>
      </c>
      <c r="AG2975" s="82">
        <f>_xll.qlIndexFixing($X$21,$AB2975,TRUE,_xll.ohTrigger(trigger))</f>
        <v>1.1854151888253532E-2</v>
      </c>
      <c r="AH2975" s="43" t="e">
        <f>_xll.qlIndexFixing($X$6,$AB2975,TRUE,trigger)</f>
        <v>#NUM!</v>
      </c>
      <c r="AI2975" s="45" t="e">
        <f t="shared" si="105"/>
        <v>#NUM!</v>
      </c>
    </row>
    <row r="2976" spans="27:35" x14ac:dyDescent="0.2">
      <c r="AA2976" s="114" t="s">
        <v>87</v>
      </c>
      <c r="AB2976" s="40">
        <f>_xll.qlInterestRateIndexFixingDate($X$21,AC2976)</f>
        <v>60267</v>
      </c>
      <c r="AC2976" s="40">
        <f>_xll.qlCalendarAdvance(calendar,$AC2975,AA2976,,,trigger)</f>
        <v>60272</v>
      </c>
      <c r="AD2976" s="40">
        <f>_xll.qlInterestRateIndexMaturity($X$21,AC2976,)</f>
        <v>60454</v>
      </c>
      <c r="AE2976" s="43" t="e">
        <f>_xll.qlTenorBasisValue(TenorBasis6M,AC2976,_xll.ohTrigger(trigger,$X$36))</f>
        <v>#NUM!</v>
      </c>
      <c r="AF2976" s="82">
        <f t="shared" si="106"/>
        <v>1.1860428702705029E-2</v>
      </c>
      <c r="AG2976" s="82">
        <f>_xll.qlIndexFixing($X$21,$AB2976,TRUE,_xll.ohTrigger(trigger))</f>
        <v>1.1860428702705029E-2</v>
      </c>
      <c r="AH2976" s="43" t="e">
        <f>_xll.qlIndexFixing($X$6,$AB2976,TRUE,trigger)</f>
        <v>#NUM!</v>
      </c>
      <c r="AI2976" s="45" t="e">
        <f t="shared" si="105"/>
        <v>#NUM!</v>
      </c>
    </row>
    <row r="2977" spans="27:35" x14ac:dyDescent="0.2">
      <c r="AA2977" s="114" t="s">
        <v>87</v>
      </c>
      <c r="AB2977" s="40">
        <f>_xll.qlInterestRateIndexFixingDate($X$21,AC2977)</f>
        <v>60275</v>
      </c>
      <c r="AC2977" s="40">
        <f>_xll.qlCalendarAdvance(calendar,$AC2976,AA2977,,,trigger)</f>
        <v>60279</v>
      </c>
      <c r="AD2977" s="40">
        <f>_xll.qlInterestRateIndexMaturity($X$21,AC2977,)</f>
        <v>60461</v>
      </c>
      <c r="AE2977" s="43" t="e">
        <f>_xll.qlTenorBasisValue(TenorBasis6M,AC2977,_xll.ohTrigger(trigger,$X$36))</f>
        <v>#NUM!</v>
      </c>
      <c r="AF2977" s="82">
        <f t="shared" si="106"/>
        <v>1.1866744315277726E-2</v>
      </c>
      <c r="AG2977" s="82">
        <f>_xll.qlIndexFixing($X$21,$AB2977,TRUE,_xll.ohTrigger(trigger))</f>
        <v>1.1866744315277726E-2</v>
      </c>
      <c r="AH2977" s="43" t="e">
        <f>_xll.qlIndexFixing($X$6,$AB2977,TRUE,trigger)</f>
        <v>#NUM!</v>
      </c>
      <c r="AI2977" s="45" t="e">
        <f t="shared" si="105"/>
        <v>#NUM!</v>
      </c>
    </row>
    <row r="2978" spans="27:35" x14ac:dyDescent="0.2">
      <c r="AA2978" s="114" t="s">
        <v>87</v>
      </c>
      <c r="AB2978" s="40">
        <f>_xll.qlInterestRateIndexFixingDate($X$21,AC2978)</f>
        <v>60282</v>
      </c>
      <c r="AC2978" s="40">
        <f>_xll.qlCalendarAdvance(calendar,$AC2977,AA2978,,,trigger)</f>
        <v>60286</v>
      </c>
      <c r="AD2978" s="40">
        <f>_xll.qlInterestRateIndexMaturity($X$21,AC2978,)</f>
        <v>60468</v>
      </c>
      <c r="AE2978" s="43" t="e">
        <f>_xll.qlTenorBasisValue(TenorBasis6M,AC2978,_xll.ohTrigger(trigger,$X$36))</f>
        <v>#NUM!</v>
      </c>
      <c r="AF2978" s="82">
        <f t="shared" si="106"/>
        <v>1.1873098726340117E-2</v>
      </c>
      <c r="AG2978" s="82">
        <f>_xll.qlIndexFixing($X$21,$AB2978,TRUE,_xll.ohTrigger(trigger))</f>
        <v>1.1873098726340117E-2</v>
      </c>
      <c r="AH2978" s="43" t="e">
        <f>_xll.qlIndexFixing($X$6,$AB2978,TRUE,trigger)</f>
        <v>#NUM!</v>
      </c>
      <c r="AI2978" s="45" t="e">
        <f t="shared" si="105"/>
        <v>#NUM!</v>
      </c>
    </row>
    <row r="2979" spans="27:35" x14ac:dyDescent="0.2">
      <c r="AA2979" s="114" t="s">
        <v>87</v>
      </c>
      <c r="AB2979" s="40">
        <f>_xll.qlInterestRateIndexFixingDate($X$21,AC2979)</f>
        <v>60289</v>
      </c>
      <c r="AC2979" s="40">
        <f>_xll.qlCalendarAdvance(calendar,$AC2978,AA2979,,,trigger)</f>
        <v>60293</v>
      </c>
      <c r="AD2979" s="40">
        <f>_xll.qlInterestRateIndexMaturity($X$21,AC2979,)</f>
        <v>60475</v>
      </c>
      <c r="AE2979" s="43" t="e">
        <f>_xll.qlTenorBasisValue(TenorBasis6M,AC2979,_xll.ohTrigger(trigger,$X$36))</f>
        <v>#NUM!</v>
      </c>
      <c r="AF2979" s="82">
        <f t="shared" si="106"/>
        <v>1.1879491936263337E-2</v>
      </c>
      <c r="AG2979" s="82">
        <f>_xll.qlIndexFixing($X$21,$AB2979,TRUE,_xll.ohTrigger(trigger))</f>
        <v>1.1879491936263337E-2</v>
      </c>
      <c r="AH2979" s="43" t="e">
        <f>_xll.qlIndexFixing($X$6,$AB2979,TRUE,trigger)</f>
        <v>#NUM!</v>
      </c>
      <c r="AI2979" s="45" t="e">
        <f t="shared" si="105"/>
        <v>#NUM!</v>
      </c>
    </row>
    <row r="2980" spans="27:35" x14ac:dyDescent="0.2">
      <c r="AA2980" s="114" t="s">
        <v>87</v>
      </c>
      <c r="AB2980" s="40">
        <f>_xll.qlInterestRateIndexFixingDate($X$21,AC2980)</f>
        <v>60296</v>
      </c>
      <c r="AC2980" s="40">
        <f>_xll.qlCalendarAdvance(calendar,$AC2979,AA2980,,,trigger)</f>
        <v>60300</v>
      </c>
      <c r="AD2980" s="40">
        <f>_xll.qlInterestRateIndexMaturity($X$21,AC2980,)</f>
        <v>60482</v>
      </c>
      <c r="AE2980" s="43" t="e">
        <f>_xll.qlTenorBasisValue(TenorBasis6M,AC2980,_xll.ohTrigger(trigger,$X$36))</f>
        <v>#NUM!</v>
      </c>
      <c r="AF2980" s="82">
        <f t="shared" si="106"/>
        <v>1.1885923945422908E-2</v>
      </c>
      <c r="AG2980" s="82">
        <f>_xll.qlIndexFixing($X$21,$AB2980,TRUE,_xll.ohTrigger(trigger))</f>
        <v>1.1885923945422908E-2</v>
      </c>
      <c r="AH2980" s="43" t="e">
        <f>_xll.qlIndexFixing($X$6,$AB2980,TRUE,trigger)</f>
        <v>#NUM!</v>
      </c>
      <c r="AI2980" s="45" t="e">
        <f t="shared" si="105"/>
        <v>#NUM!</v>
      </c>
    </row>
    <row r="2981" spans="27:35" x14ac:dyDescent="0.2">
      <c r="AA2981" s="114" t="s">
        <v>87</v>
      </c>
      <c r="AB2981" s="40">
        <f>_xll.qlInterestRateIndexFixingDate($X$21,AC2981)</f>
        <v>60303</v>
      </c>
      <c r="AC2981" s="40">
        <f>_xll.qlCalendarAdvance(calendar,$AC2980,AA2981,,,trigger)</f>
        <v>60307</v>
      </c>
      <c r="AD2981" s="40">
        <f>_xll.qlInterestRateIndexMaturity($X$21,AC2981,)</f>
        <v>60489</v>
      </c>
      <c r="AE2981" s="43" t="e">
        <f>_xll.qlTenorBasisValue(TenorBasis6M,AC2981,_xll.ohTrigger(trigger,$X$36))</f>
        <v>#NUM!</v>
      </c>
      <c r="AF2981" s="82">
        <f t="shared" si="106"/>
        <v>1.1892394754192596E-2</v>
      </c>
      <c r="AG2981" s="82">
        <f>_xll.qlIndexFixing($X$21,$AB2981,TRUE,_xll.ohTrigger(trigger))</f>
        <v>1.1892394754192596E-2</v>
      </c>
      <c r="AH2981" s="43" t="e">
        <f>_xll.qlIndexFixing($X$6,$AB2981,TRUE,trigger)</f>
        <v>#NUM!</v>
      </c>
      <c r="AI2981" s="45" t="e">
        <f t="shared" si="105"/>
        <v>#NUM!</v>
      </c>
    </row>
    <row r="2982" spans="27:35" x14ac:dyDescent="0.2">
      <c r="AA2982" s="114" t="s">
        <v>87</v>
      </c>
      <c r="AB2982" s="40">
        <f>_xll.qlInterestRateIndexFixingDate($X$21,AC2982)</f>
        <v>60310</v>
      </c>
      <c r="AC2982" s="40">
        <f>_xll.qlCalendarAdvance(calendar,$AC2981,AA2982,,,trigger)</f>
        <v>60314</v>
      </c>
      <c r="AD2982" s="40">
        <f>_xll.qlInterestRateIndexMaturity($X$21,AC2982,)</f>
        <v>60496</v>
      </c>
      <c r="AE2982" s="43" t="e">
        <f>_xll.qlTenorBasisValue(TenorBasis6M,AC2982,_xll.ohTrigger(trigger,$X$36))</f>
        <v>#NUM!</v>
      </c>
      <c r="AF2982" s="82">
        <f t="shared" si="106"/>
        <v>1.1898904362952319E-2</v>
      </c>
      <c r="AG2982" s="82">
        <f>_xll.qlIndexFixing($X$21,$AB2982,TRUE,_xll.ohTrigger(trigger))</f>
        <v>1.1898904362952319E-2</v>
      </c>
      <c r="AH2982" s="43" t="e">
        <f>_xll.qlIndexFixing($X$6,$AB2982,TRUE,trigger)</f>
        <v>#NUM!</v>
      </c>
      <c r="AI2982" s="45" t="e">
        <f t="shared" si="105"/>
        <v>#NUM!</v>
      </c>
    </row>
    <row r="2983" spans="27:35" x14ac:dyDescent="0.2">
      <c r="AA2983" s="114" t="s">
        <v>87</v>
      </c>
      <c r="AB2983" s="40">
        <f>_xll.qlInterestRateIndexFixingDate($X$21,AC2983)</f>
        <v>60317</v>
      </c>
      <c r="AC2983" s="40">
        <f>_xll.qlCalendarAdvance(calendar,$AC2982,AA2983,,,trigger)</f>
        <v>60321</v>
      </c>
      <c r="AD2983" s="40">
        <f>_xll.qlInterestRateIndexMaturity($X$21,AC2983,)</f>
        <v>60503</v>
      </c>
      <c r="AE2983" s="43" t="e">
        <f>_xll.qlTenorBasisValue(TenorBasis6M,AC2983,_xll.ohTrigger(trigger,$X$36))</f>
        <v>#NUM!</v>
      </c>
      <c r="AF2983" s="82">
        <f t="shared" si="106"/>
        <v>1.1905452772082431E-2</v>
      </c>
      <c r="AG2983" s="82">
        <f>_xll.qlIndexFixing($X$21,$AB2983,TRUE,_xll.ohTrigger(trigger))</f>
        <v>1.1905452772082431E-2</v>
      </c>
      <c r="AH2983" s="43" t="e">
        <f>_xll.qlIndexFixing($X$6,$AB2983,TRUE,trigger)</f>
        <v>#NUM!</v>
      </c>
      <c r="AI2983" s="45" t="e">
        <f t="shared" si="105"/>
        <v>#NUM!</v>
      </c>
    </row>
    <row r="2984" spans="27:35" x14ac:dyDescent="0.2">
      <c r="AA2984" s="114" t="s">
        <v>87</v>
      </c>
      <c r="AB2984" s="40">
        <f>_xll.qlInterestRateIndexFixingDate($X$21,AC2984)</f>
        <v>60324</v>
      </c>
      <c r="AC2984" s="40">
        <f>_xll.qlCalendarAdvance(calendar,$AC2983,AA2984,,,trigger)</f>
        <v>60328</v>
      </c>
      <c r="AD2984" s="40">
        <f>_xll.qlInterestRateIndexMaturity($X$21,AC2984,)</f>
        <v>60512</v>
      </c>
      <c r="AE2984" s="43" t="e">
        <f>_xll.qlTenorBasisValue(TenorBasis6M,AC2984,_xll.ohTrigger(trigger,$X$36))</f>
        <v>#NUM!</v>
      </c>
      <c r="AF2984" s="82">
        <f t="shared" si="106"/>
        <v>1.191340175865129E-2</v>
      </c>
      <c r="AG2984" s="82">
        <f>_xll.qlIndexFixing($X$21,$AB2984,TRUE,_xll.ohTrigger(trigger))</f>
        <v>1.191340175865129E-2</v>
      </c>
      <c r="AH2984" s="43" t="e">
        <f>_xll.qlIndexFixing($X$6,$AB2984,TRUE,trigger)</f>
        <v>#NUM!</v>
      </c>
      <c r="AI2984" s="45" t="e">
        <f t="shared" si="105"/>
        <v>#NUM!</v>
      </c>
    </row>
    <row r="2985" spans="27:35" x14ac:dyDescent="0.2">
      <c r="AA2985" s="114" t="s">
        <v>87</v>
      </c>
      <c r="AB2985" s="40">
        <f>_xll.qlInterestRateIndexFixingDate($X$21,AC2985)</f>
        <v>60331</v>
      </c>
      <c r="AC2985" s="40">
        <f>_xll.qlCalendarAdvance(calendar,$AC2984,AA2985,,,trigger)</f>
        <v>60335</v>
      </c>
      <c r="AD2985" s="40">
        <f>_xll.qlInterestRateIndexMaturity($X$21,AC2985,)</f>
        <v>60519</v>
      </c>
      <c r="AE2985" s="43" t="e">
        <f>_xll.qlTenorBasisValue(TenorBasis6M,AC2985,_xll.ohTrigger(trigger,$X$36))</f>
        <v>#NUM!</v>
      </c>
      <c r="AF2985" s="82">
        <f t="shared" si="106"/>
        <v>1.1920033750523485E-2</v>
      </c>
      <c r="AG2985" s="82">
        <f>_xll.qlIndexFixing($X$21,$AB2985,TRUE,_xll.ohTrigger(trigger))</f>
        <v>1.1920033750523485E-2</v>
      </c>
      <c r="AH2985" s="43" t="e">
        <f>_xll.qlIndexFixing($X$6,$AB2985,TRUE,trigger)</f>
        <v>#NUM!</v>
      </c>
      <c r="AI2985" s="45" t="e">
        <f t="shared" si="105"/>
        <v>#NUM!</v>
      </c>
    </row>
    <row r="2986" spans="27:35" x14ac:dyDescent="0.2">
      <c r="AA2986" s="114" t="s">
        <v>87</v>
      </c>
      <c r="AB2986" s="40">
        <f>_xll.qlInterestRateIndexFixingDate($X$21,AC2986)</f>
        <v>60338</v>
      </c>
      <c r="AC2986" s="40">
        <f>_xll.qlCalendarAdvance(calendar,$AC2985,AA2986,,,trigger)</f>
        <v>60342</v>
      </c>
      <c r="AD2986" s="40">
        <f>_xll.qlInterestRateIndexMaturity($X$21,AC2986,)</f>
        <v>60526</v>
      </c>
      <c r="AE2986" s="43" t="e">
        <f>_xll.qlTenorBasisValue(TenorBasis6M,AC2986,_xll.ohTrigger(trigger,$X$36))</f>
        <v>#NUM!</v>
      </c>
      <c r="AF2986" s="82">
        <f t="shared" si="106"/>
        <v>1.1926704546782777E-2</v>
      </c>
      <c r="AG2986" s="82">
        <f>_xll.qlIndexFixing($X$21,$AB2986,TRUE,_xll.ohTrigger(trigger))</f>
        <v>1.1926704546782777E-2</v>
      </c>
      <c r="AH2986" s="43" t="e">
        <f>_xll.qlIndexFixing($X$6,$AB2986,TRUE,trigger)</f>
        <v>#NUM!</v>
      </c>
      <c r="AI2986" s="45" t="e">
        <f t="shared" ref="AI2986:AI3049" si="107">(AG2986-AH2986)*10000</f>
        <v>#NUM!</v>
      </c>
    </row>
    <row r="2987" spans="27:35" x14ac:dyDescent="0.2">
      <c r="AA2987" s="114" t="s">
        <v>87</v>
      </c>
      <c r="AB2987" s="40">
        <f>_xll.qlInterestRateIndexFixingDate($X$21,AC2987)</f>
        <v>60345</v>
      </c>
      <c r="AC2987" s="40">
        <f>_xll.qlCalendarAdvance(calendar,$AC2986,AA2987,,,trigger)</f>
        <v>60349</v>
      </c>
      <c r="AD2987" s="40">
        <f>_xll.qlInterestRateIndexMaturity($X$21,AC2987,)</f>
        <v>60533</v>
      </c>
      <c r="AE2987" s="43" t="e">
        <f>_xll.qlTenorBasisValue(TenorBasis6M,AC2987,_xll.ohTrigger(trigger,$X$36))</f>
        <v>#NUM!</v>
      </c>
      <c r="AF2987" s="82">
        <f t="shared" si="106"/>
        <v>1.1933414147824499E-2</v>
      </c>
      <c r="AG2987" s="82">
        <f>_xll.qlIndexFixing($X$21,$AB2987,TRUE,_xll.ohTrigger(trigger))</f>
        <v>1.1933414147824499E-2</v>
      </c>
      <c r="AH2987" s="43" t="e">
        <f>_xll.qlIndexFixing($X$6,$AB2987,TRUE,trigger)</f>
        <v>#NUM!</v>
      </c>
      <c r="AI2987" s="45" t="e">
        <f t="shared" si="107"/>
        <v>#NUM!</v>
      </c>
    </row>
    <row r="2988" spans="27:35" x14ac:dyDescent="0.2">
      <c r="AA2988" s="114" t="s">
        <v>87</v>
      </c>
      <c r="AB2988" s="40">
        <f>_xll.qlInterestRateIndexFixingDate($X$21,AC2988)</f>
        <v>60351</v>
      </c>
      <c r="AC2988" s="40">
        <f>_xll.qlCalendarAdvance(calendar,$AC2987,AA2988,,,trigger)</f>
        <v>60357</v>
      </c>
      <c r="AD2988" s="40">
        <f>_xll.qlInterestRateIndexMaturity($X$21,AC2988,)</f>
        <v>60540</v>
      </c>
      <c r="AE2988" s="43" t="e">
        <f>_xll.qlTenorBasisValue(TenorBasis6M,AC2988,_xll.ohTrigger(trigger,$X$36))</f>
        <v>#NUM!</v>
      </c>
      <c r="AF2988" s="82">
        <f t="shared" si="106"/>
        <v>1.1940436342756801E-2</v>
      </c>
      <c r="AG2988" s="82">
        <f>_xll.qlIndexFixing($X$21,$AB2988,TRUE,_xll.ohTrigger(trigger))</f>
        <v>1.1940436342756801E-2</v>
      </c>
      <c r="AH2988" s="43" t="e">
        <f>_xll.qlIndexFixing($X$6,$AB2988,TRUE,trigger)</f>
        <v>#NUM!</v>
      </c>
      <c r="AI2988" s="45" t="e">
        <f t="shared" si="107"/>
        <v>#NUM!</v>
      </c>
    </row>
    <row r="2989" spans="27:35" x14ac:dyDescent="0.2">
      <c r="AA2989" s="114" t="s">
        <v>87</v>
      </c>
      <c r="AB2989" s="40">
        <f>_xll.qlInterestRateIndexFixingDate($X$21,AC2989)</f>
        <v>60360</v>
      </c>
      <c r="AC2989" s="40">
        <f>_xll.qlCalendarAdvance(calendar,$AC2988,AA2989,,,trigger)</f>
        <v>60364</v>
      </c>
      <c r="AD2989" s="40">
        <f>_xll.qlInterestRateIndexMaturity($X$21,AC2989,)</f>
        <v>60547</v>
      </c>
      <c r="AE2989" s="43" t="e">
        <f>_xll.qlTenorBasisValue(TenorBasis6M,AC2989,_xll.ohTrigger(trigger,$X$36))</f>
        <v>#NUM!</v>
      </c>
      <c r="AF2989" s="82">
        <f t="shared" si="106"/>
        <v>1.1947225979208555E-2</v>
      </c>
      <c r="AG2989" s="82">
        <f>_xll.qlIndexFixing($X$21,$AB2989,TRUE,_xll.ohTrigger(trigger))</f>
        <v>1.1947225979208555E-2</v>
      </c>
      <c r="AH2989" s="43" t="e">
        <f>_xll.qlIndexFixing($X$6,$AB2989,TRUE,trigger)</f>
        <v>#NUM!</v>
      </c>
      <c r="AI2989" s="45" t="e">
        <f t="shared" si="107"/>
        <v>#NUM!</v>
      </c>
    </row>
    <row r="2990" spans="27:35" x14ac:dyDescent="0.2">
      <c r="AA2990" s="114" t="s">
        <v>87</v>
      </c>
      <c r="AB2990" s="40">
        <f>_xll.qlInterestRateIndexFixingDate($X$21,AC2990)</f>
        <v>60367</v>
      </c>
      <c r="AC2990" s="40">
        <f>_xll.qlCalendarAdvance(calendar,$AC2989,AA2990,,,trigger)</f>
        <v>60371</v>
      </c>
      <c r="AD2990" s="40">
        <f>_xll.qlInterestRateIndexMaturity($X$21,AC2990,)</f>
        <v>60554</v>
      </c>
      <c r="AE2990" s="43" t="e">
        <f>_xll.qlTenorBasisValue(TenorBasis6M,AC2990,_xll.ohTrigger(trigger,$X$36))</f>
        <v>#NUM!</v>
      </c>
      <c r="AF2990" s="82">
        <f t="shared" si="106"/>
        <v>1.1954052971116305E-2</v>
      </c>
      <c r="AG2990" s="82">
        <f>_xll.qlIndexFixing($X$21,$AB2990,TRUE,_xll.ohTrigger(trigger))</f>
        <v>1.1954052971116305E-2</v>
      </c>
      <c r="AH2990" s="43" t="e">
        <f>_xll.qlIndexFixing($X$6,$AB2990,TRUE,trigger)</f>
        <v>#NUM!</v>
      </c>
      <c r="AI2990" s="45" t="e">
        <f t="shared" si="107"/>
        <v>#NUM!</v>
      </c>
    </row>
    <row r="2991" spans="27:35" x14ac:dyDescent="0.2">
      <c r="AA2991" s="114" t="s">
        <v>87</v>
      </c>
      <c r="AB2991" s="40">
        <f>_xll.qlInterestRateIndexFixingDate($X$21,AC2991)</f>
        <v>60374</v>
      </c>
      <c r="AC2991" s="40">
        <f>_xll.qlCalendarAdvance(calendar,$AC2990,AA2991,,,trigger)</f>
        <v>60378</v>
      </c>
      <c r="AD2991" s="40">
        <f>_xll.qlInterestRateIndexMaturity($X$21,AC2991,)</f>
        <v>60561</v>
      </c>
      <c r="AE2991" s="43" t="e">
        <f>_xll.qlTenorBasisValue(TenorBasis6M,AC2991,_xll.ohTrigger(trigger,$X$36))</f>
        <v>#NUM!</v>
      </c>
      <c r="AF2991" s="82">
        <f t="shared" si="106"/>
        <v>1.1960915308888868E-2</v>
      </c>
      <c r="AG2991" s="82">
        <f>_xll.qlIndexFixing($X$21,$AB2991,TRUE,_xll.ohTrigger(trigger))</f>
        <v>1.1960915308888868E-2</v>
      </c>
      <c r="AH2991" s="43" t="e">
        <f>_xll.qlIndexFixing($X$6,$AB2991,TRUE,trigger)</f>
        <v>#NUM!</v>
      </c>
      <c r="AI2991" s="45" t="e">
        <f t="shared" si="107"/>
        <v>#NUM!</v>
      </c>
    </row>
    <row r="2992" spans="27:35" x14ac:dyDescent="0.2">
      <c r="AA2992" s="114" t="s">
        <v>87</v>
      </c>
      <c r="AB2992" s="40">
        <f>_xll.qlInterestRateIndexFixingDate($X$21,AC2992)</f>
        <v>60381</v>
      </c>
      <c r="AC2992" s="40">
        <f>_xll.qlCalendarAdvance(calendar,$AC2991,AA2992,,,trigger)</f>
        <v>60385</v>
      </c>
      <c r="AD2992" s="40">
        <f>_xll.qlInterestRateIndexMaturity($X$21,AC2992,)</f>
        <v>60568</v>
      </c>
      <c r="AE2992" s="43" t="e">
        <f>_xll.qlTenorBasisValue(TenorBasis6M,AC2992,_xll.ohTrigger(trigger,$X$36))</f>
        <v>#NUM!</v>
      </c>
      <c r="AF2992" s="82">
        <f t="shared" si="106"/>
        <v>1.1967810975065513E-2</v>
      </c>
      <c r="AG2992" s="82">
        <f>_xll.qlIndexFixing($X$21,$AB2992,TRUE,_xll.ohTrigger(trigger))</f>
        <v>1.1967810975065513E-2</v>
      </c>
      <c r="AH2992" s="43" t="e">
        <f>_xll.qlIndexFixing($X$6,$AB2992,TRUE,trigger)</f>
        <v>#NUM!</v>
      </c>
      <c r="AI2992" s="45" t="e">
        <f t="shared" si="107"/>
        <v>#NUM!</v>
      </c>
    </row>
    <row r="2993" spans="27:35" x14ac:dyDescent="0.2">
      <c r="AA2993" s="114" t="s">
        <v>87</v>
      </c>
      <c r="AB2993" s="40">
        <f>_xll.qlInterestRateIndexFixingDate($X$21,AC2993)</f>
        <v>60387</v>
      </c>
      <c r="AC2993" s="40">
        <f>_xll.qlCalendarAdvance(calendar,$AC2992,AA2993,,,trigger)</f>
        <v>60392</v>
      </c>
      <c r="AD2993" s="40">
        <f>_xll.qlInterestRateIndexMaturity($X$21,AC2993,)</f>
        <v>60576</v>
      </c>
      <c r="AE2993" s="43" t="e">
        <f>_xll.qlTenorBasisValue(TenorBasis6M,AC2993,_xll.ohTrigger(trigger,$X$36))</f>
        <v>#NUM!</v>
      </c>
      <c r="AF2993" s="82">
        <f t="shared" si="106"/>
        <v>1.1975443292950427E-2</v>
      </c>
      <c r="AG2993" s="82">
        <f>_xll.qlIndexFixing($X$21,$AB2993,TRUE,_xll.ohTrigger(trigger))</f>
        <v>1.1975443292950427E-2</v>
      </c>
      <c r="AH2993" s="43" t="e">
        <f>_xll.qlIndexFixing($X$6,$AB2993,TRUE,trigger)</f>
        <v>#NUM!</v>
      </c>
      <c r="AI2993" s="45" t="e">
        <f t="shared" si="107"/>
        <v>#NUM!</v>
      </c>
    </row>
    <row r="2994" spans="27:35" x14ac:dyDescent="0.2">
      <c r="AA2994" s="114" t="s">
        <v>87</v>
      </c>
      <c r="AB2994" s="40">
        <f>_xll.qlInterestRateIndexFixingDate($X$21,AC2994)</f>
        <v>60395</v>
      </c>
      <c r="AC2994" s="40">
        <f>_xll.qlCalendarAdvance(calendar,$AC2993,AA2994,,,trigger)</f>
        <v>60399</v>
      </c>
      <c r="AD2994" s="40">
        <f>_xll.qlInterestRateIndexMaturity($X$21,AC2994,)</f>
        <v>60583</v>
      </c>
      <c r="AE2994" s="43" t="e">
        <f>_xll.qlTenorBasisValue(TenorBasis6M,AC2994,_xll.ohTrigger(trigger,$X$36))</f>
        <v>#NUM!</v>
      </c>
      <c r="AF2994" s="82">
        <f t="shared" si="106"/>
        <v>1.198240120031765E-2</v>
      </c>
      <c r="AG2994" s="82">
        <f>_xll.qlIndexFixing($X$21,$AB2994,TRUE,_xll.ohTrigger(trigger))</f>
        <v>1.198240120031765E-2</v>
      </c>
      <c r="AH2994" s="43" t="e">
        <f>_xll.qlIndexFixing($X$6,$AB2994,TRUE,trigger)</f>
        <v>#NUM!</v>
      </c>
      <c r="AI2994" s="45" t="e">
        <f t="shared" si="107"/>
        <v>#NUM!</v>
      </c>
    </row>
    <row r="2995" spans="27:35" x14ac:dyDescent="0.2">
      <c r="AA2995" s="114" t="s">
        <v>87</v>
      </c>
      <c r="AB2995" s="40">
        <f>_xll.qlInterestRateIndexFixingDate($X$21,AC2995)</f>
        <v>60402</v>
      </c>
      <c r="AC2995" s="40">
        <f>_xll.qlCalendarAdvance(calendar,$AC2994,AA2995,,,trigger)</f>
        <v>60406</v>
      </c>
      <c r="AD2995" s="40">
        <f>_xll.qlInterestRateIndexMaturity($X$21,AC2995,)</f>
        <v>60590</v>
      </c>
      <c r="AE2995" s="43" t="e">
        <f>_xll.qlTenorBasisValue(TenorBasis6M,AC2995,_xll.ohTrigger(trigger,$X$36))</f>
        <v>#NUM!</v>
      </c>
      <c r="AF2995" s="82">
        <f t="shared" si="106"/>
        <v>1.1989386160566112E-2</v>
      </c>
      <c r="AG2995" s="82">
        <f>_xll.qlIndexFixing($X$21,$AB2995,TRUE,_xll.ohTrigger(trigger))</f>
        <v>1.1989386160566112E-2</v>
      </c>
      <c r="AH2995" s="43" t="e">
        <f>_xll.qlIndexFixing($X$6,$AB2995,TRUE,trigger)</f>
        <v>#NUM!</v>
      </c>
      <c r="AI2995" s="45" t="e">
        <f t="shared" si="107"/>
        <v>#NUM!</v>
      </c>
    </row>
    <row r="2996" spans="27:35" x14ac:dyDescent="0.2">
      <c r="AA2996" s="114" t="s">
        <v>87</v>
      </c>
      <c r="AB2996" s="40">
        <f>_xll.qlInterestRateIndexFixingDate($X$21,AC2996)</f>
        <v>60409</v>
      </c>
      <c r="AC2996" s="40">
        <f>_xll.qlCalendarAdvance(calendar,$AC2995,AA2996,,,trigger)</f>
        <v>60413</v>
      </c>
      <c r="AD2996" s="40">
        <f>_xll.qlInterestRateIndexMaturity($X$21,AC2996,)</f>
        <v>60597</v>
      </c>
      <c r="AE2996" s="43" t="e">
        <f>_xll.qlTenorBasisValue(TenorBasis6M,AC2996,_xll.ohTrigger(trigger,$X$36))</f>
        <v>#NUM!</v>
      </c>
      <c r="AF2996" s="82">
        <f t="shared" si="106"/>
        <v>1.1996396167025768E-2</v>
      </c>
      <c r="AG2996" s="82">
        <f>_xll.qlIndexFixing($X$21,$AB2996,TRUE,_xll.ohTrigger(trigger))</f>
        <v>1.1996396167025768E-2</v>
      </c>
      <c r="AH2996" s="43" t="e">
        <f>_xll.qlIndexFixing($X$6,$AB2996,TRUE,trigger)</f>
        <v>#NUM!</v>
      </c>
      <c r="AI2996" s="45" t="e">
        <f t="shared" si="107"/>
        <v>#NUM!</v>
      </c>
    </row>
    <row r="2997" spans="27:35" x14ac:dyDescent="0.2">
      <c r="AA2997" s="114" t="s">
        <v>87</v>
      </c>
      <c r="AB2997" s="40">
        <f>_xll.qlInterestRateIndexFixingDate($X$21,AC2997)</f>
        <v>60416</v>
      </c>
      <c r="AC2997" s="40">
        <f>_xll.qlCalendarAdvance(calendar,$AC2996,AA2997,,,trigger)</f>
        <v>60420</v>
      </c>
      <c r="AD2997" s="40">
        <f>_xll.qlInterestRateIndexMaturity($X$21,AC2997,)</f>
        <v>60603</v>
      </c>
      <c r="AE2997" s="43" t="e">
        <f>_xll.qlTenorBasisValue(TenorBasis6M,AC2997,_xll.ohTrigger(trigger,$X$36))</f>
        <v>#NUM!</v>
      </c>
      <c r="AF2997" s="82">
        <f t="shared" si="106"/>
        <v>1.2002718619029558E-2</v>
      </c>
      <c r="AG2997" s="82">
        <f>_xll.qlIndexFixing($X$21,$AB2997,TRUE,_xll.ohTrigger(trigger))</f>
        <v>1.2002718619029558E-2</v>
      </c>
      <c r="AH2997" s="43" t="e">
        <f>_xll.qlIndexFixing($X$6,$AB2997,TRUE,trigger)</f>
        <v>#NUM!</v>
      </c>
      <c r="AI2997" s="45" t="e">
        <f t="shared" si="107"/>
        <v>#NUM!</v>
      </c>
    </row>
    <row r="2998" spans="27:35" x14ac:dyDescent="0.2">
      <c r="AA2998" s="114" t="s">
        <v>87</v>
      </c>
      <c r="AB2998" s="40">
        <f>_xll.qlInterestRateIndexFixingDate($X$21,AC2998)</f>
        <v>60423</v>
      </c>
      <c r="AC2998" s="40">
        <f>_xll.qlCalendarAdvance(calendar,$AC2997,AA2998,,,trigger)</f>
        <v>60427</v>
      </c>
      <c r="AD2998" s="40">
        <f>_xll.qlInterestRateIndexMaturity($X$21,AC2998,)</f>
        <v>60610</v>
      </c>
      <c r="AE2998" s="43" t="e">
        <f>_xll.qlTenorBasisValue(TenorBasis6M,AC2998,_xll.ohTrigger(trigger,$X$36))</f>
        <v>#NUM!</v>
      </c>
      <c r="AF2998" s="82">
        <f t="shared" si="106"/>
        <v>1.200977188746182E-2</v>
      </c>
      <c r="AG2998" s="82">
        <f>_xll.qlIndexFixing($X$21,$AB2998,TRUE,_xll.ohTrigger(trigger))</f>
        <v>1.200977188746182E-2</v>
      </c>
      <c r="AH2998" s="43" t="e">
        <f>_xll.qlIndexFixing($X$6,$AB2998,TRUE,trigger)</f>
        <v>#NUM!</v>
      </c>
      <c r="AI2998" s="45" t="e">
        <f t="shared" si="107"/>
        <v>#NUM!</v>
      </c>
    </row>
    <row r="2999" spans="27:35" x14ac:dyDescent="0.2">
      <c r="AA2999" s="114" t="s">
        <v>87</v>
      </c>
      <c r="AB2999" s="40">
        <f>_xll.qlInterestRateIndexFixingDate($X$21,AC2999)</f>
        <v>60430</v>
      </c>
      <c r="AC2999" s="40">
        <f>_xll.qlCalendarAdvance(calendar,$AC2998,AA2999,,,trigger)</f>
        <v>60434</v>
      </c>
      <c r="AD2999" s="40">
        <f>_xll.qlInterestRateIndexMaturity($X$21,AC2999,)</f>
        <v>60617</v>
      </c>
      <c r="AE2999" s="43" t="e">
        <f>_xll.qlTenorBasisValue(TenorBasis6M,AC2999,_xll.ohTrigger(trigger,$X$36))</f>
        <v>#NUM!</v>
      </c>
      <c r="AF2999" s="82">
        <f t="shared" si="106"/>
        <v>1.2016844361320401E-2</v>
      </c>
      <c r="AG2999" s="82">
        <f>_xll.qlIndexFixing($X$21,$AB2999,TRUE,_xll.ohTrigger(trigger))</f>
        <v>1.2016844361320401E-2</v>
      </c>
      <c r="AH2999" s="43" t="e">
        <f>_xll.qlIndexFixing($X$6,$AB2999,TRUE,trigger)</f>
        <v>#NUM!</v>
      </c>
      <c r="AI2999" s="45" t="e">
        <f t="shared" si="107"/>
        <v>#NUM!</v>
      </c>
    </row>
    <row r="3000" spans="27:35" x14ac:dyDescent="0.2">
      <c r="AA3000" s="114" t="s">
        <v>87</v>
      </c>
      <c r="AB3000" s="40">
        <f>_xll.qlInterestRateIndexFixingDate($X$21,AC3000)</f>
        <v>60437</v>
      </c>
      <c r="AC3000" s="40">
        <f>_xll.qlCalendarAdvance(calendar,$AC2999,AA3000,,,trigger)</f>
        <v>60441</v>
      </c>
      <c r="AD3000" s="40">
        <f>_xll.qlInterestRateIndexMaturity($X$21,AC3000,)</f>
        <v>60624</v>
      </c>
      <c r="AE3000" s="43" t="e">
        <f>_xll.qlTenorBasisValue(TenorBasis6M,AC3000,_xll.ohTrigger(trigger,$X$36))</f>
        <v>#NUM!</v>
      </c>
      <c r="AF3000" s="82">
        <f t="shared" si="106"/>
        <v>1.2023934022924855E-2</v>
      </c>
      <c r="AG3000" s="82">
        <f>_xll.qlIndexFixing($X$21,$AB3000,TRUE,_xll.ohTrigger(trigger))</f>
        <v>1.2023934022924855E-2</v>
      </c>
      <c r="AH3000" s="43" t="e">
        <f>_xll.qlIndexFixing($X$6,$AB3000,TRUE,trigger)</f>
        <v>#NUM!</v>
      </c>
      <c r="AI3000" s="45" t="e">
        <f t="shared" si="107"/>
        <v>#NUM!</v>
      </c>
    </row>
    <row r="3001" spans="27:35" x14ac:dyDescent="0.2">
      <c r="AA3001" s="114" t="s">
        <v>87</v>
      </c>
      <c r="AB3001" s="40">
        <f>_xll.qlInterestRateIndexFixingDate($X$21,AC3001)</f>
        <v>60444</v>
      </c>
      <c r="AC3001" s="40">
        <f>_xll.qlCalendarAdvance(calendar,$AC3000,AA3001,,,trigger)</f>
        <v>60448</v>
      </c>
      <c r="AD3001" s="40">
        <f>_xll.qlInterestRateIndexMaturity($X$21,AC3001,)</f>
        <v>60632</v>
      </c>
      <c r="AE3001" s="43" t="e">
        <f>_xll.qlTenorBasisValue(TenorBasis6M,AC3001,_xll.ohTrigger(trigger,$X$36))</f>
        <v>#NUM!</v>
      </c>
      <c r="AF3001" s="82">
        <f t="shared" si="106"/>
        <v>1.2031751657127004E-2</v>
      </c>
      <c r="AG3001" s="82">
        <f>_xll.qlIndexFixing($X$21,$AB3001,TRUE,_xll.ohTrigger(trigger))</f>
        <v>1.2031751657127004E-2</v>
      </c>
      <c r="AH3001" s="43" t="e">
        <f>_xll.qlIndexFixing($X$6,$AB3001,TRUE,trigger)</f>
        <v>#NUM!</v>
      </c>
      <c r="AI3001" s="45" t="e">
        <f t="shared" si="107"/>
        <v>#NUM!</v>
      </c>
    </row>
    <row r="3002" spans="27:35" x14ac:dyDescent="0.2">
      <c r="AA3002" s="114" t="s">
        <v>87</v>
      </c>
      <c r="AB3002" s="40">
        <f>_xll.qlInterestRateIndexFixingDate($X$21,AC3002)</f>
        <v>60451</v>
      </c>
      <c r="AC3002" s="40">
        <f>_xll.qlCalendarAdvance(calendar,$AC3001,AA3002,,,trigger)</f>
        <v>60455</v>
      </c>
      <c r="AD3002" s="40">
        <f>_xll.qlInterestRateIndexMaturity($X$21,AC3002,)</f>
        <v>60639</v>
      </c>
      <c r="AE3002" s="43" t="e">
        <f>_xll.qlTenorBasisValue(TenorBasis6M,AC3002,_xll.ohTrigger(trigger,$X$36))</f>
        <v>#NUM!</v>
      </c>
      <c r="AF3002" s="82">
        <f t="shared" si="106"/>
        <v>1.2038869799241004E-2</v>
      </c>
      <c r="AG3002" s="82">
        <f>_xll.qlIndexFixing($X$21,$AB3002,TRUE,_xll.ohTrigger(trigger))</f>
        <v>1.2038869799241004E-2</v>
      </c>
      <c r="AH3002" s="43" t="e">
        <f>_xll.qlIndexFixing($X$6,$AB3002,TRUE,trigger)</f>
        <v>#NUM!</v>
      </c>
      <c r="AI3002" s="45" t="e">
        <f t="shared" si="107"/>
        <v>#NUM!</v>
      </c>
    </row>
    <row r="3003" spans="27:35" x14ac:dyDescent="0.2">
      <c r="AA3003" s="114" t="s">
        <v>87</v>
      </c>
      <c r="AB3003" s="40">
        <f>_xll.qlInterestRateIndexFixingDate($X$21,AC3003)</f>
        <v>60458</v>
      </c>
      <c r="AC3003" s="40">
        <f>_xll.qlCalendarAdvance(calendar,$AC3002,AA3003,,,trigger)</f>
        <v>60462</v>
      </c>
      <c r="AD3003" s="40">
        <f>_xll.qlInterestRateIndexMaturity($X$21,AC3003,)</f>
        <v>60646</v>
      </c>
      <c r="AE3003" s="43" t="e">
        <f>_xll.qlTenorBasisValue(TenorBasis6M,AC3003,_xll.ohTrigger(trigger,$X$36))</f>
        <v>#NUM!</v>
      </c>
      <c r="AF3003" s="82">
        <f t="shared" si="106"/>
        <v>1.2045998940097353E-2</v>
      </c>
      <c r="AG3003" s="82">
        <f>_xll.qlIndexFixing($X$21,$AB3003,TRUE,_xll.ohTrigger(trigger))</f>
        <v>1.2045998940097353E-2</v>
      </c>
      <c r="AH3003" s="43" t="e">
        <f>_xll.qlIndexFixing($X$6,$AB3003,TRUE,trigger)</f>
        <v>#NUM!</v>
      </c>
      <c r="AI3003" s="45" t="e">
        <f t="shared" si="107"/>
        <v>#NUM!</v>
      </c>
    </row>
    <row r="3004" spans="27:35" x14ac:dyDescent="0.2">
      <c r="AA3004" s="114" t="s">
        <v>87</v>
      </c>
      <c r="AB3004" s="40">
        <f>_xll.qlInterestRateIndexFixingDate($X$21,AC3004)</f>
        <v>60465</v>
      </c>
      <c r="AC3004" s="40">
        <f>_xll.qlCalendarAdvance(calendar,$AC3003,AA3004,,,trigger)</f>
        <v>60469</v>
      </c>
      <c r="AD3004" s="40">
        <f>_xll.qlInterestRateIndexMaturity($X$21,AC3004,)</f>
        <v>60653</v>
      </c>
      <c r="AE3004" s="43" t="e">
        <f>_xll.qlTenorBasisValue(TenorBasis6M,AC3004,_xll.ohTrigger(trigger,$X$36))</f>
        <v>#NUM!</v>
      </c>
      <c r="AF3004" s="82">
        <f t="shared" si="106"/>
        <v>1.2053137072801404E-2</v>
      </c>
      <c r="AG3004" s="82">
        <f>_xll.qlIndexFixing($X$21,$AB3004,TRUE,_xll.ohTrigger(trigger))</f>
        <v>1.2053137072801404E-2</v>
      </c>
      <c r="AH3004" s="43" t="e">
        <f>_xll.qlIndexFixing($X$6,$AB3004,TRUE,trigger)</f>
        <v>#NUM!</v>
      </c>
      <c r="AI3004" s="45" t="e">
        <f t="shared" si="107"/>
        <v>#NUM!</v>
      </c>
    </row>
    <row r="3005" spans="27:35" x14ac:dyDescent="0.2">
      <c r="AA3005" s="114" t="s">
        <v>87</v>
      </c>
      <c r="AB3005" s="40">
        <f>_xll.qlInterestRateIndexFixingDate($X$21,AC3005)</f>
        <v>60472</v>
      </c>
      <c r="AC3005" s="40">
        <f>_xll.qlCalendarAdvance(calendar,$AC3004,AA3005,,,trigger)</f>
        <v>60476</v>
      </c>
      <c r="AD3005" s="40">
        <f>_xll.qlInterestRateIndexMaturity($X$21,AC3005,)</f>
        <v>60660</v>
      </c>
      <c r="AE3005" s="43" t="e">
        <f>_xll.qlTenorBasisValue(TenorBasis6M,AC3005,_xll.ohTrigger(trigger,$X$36))</f>
        <v>#NUM!</v>
      </c>
      <c r="AF3005" s="82">
        <f t="shared" si="106"/>
        <v>1.2060282190426793E-2</v>
      </c>
      <c r="AG3005" s="82">
        <f>_xll.qlIndexFixing($X$21,$AB3005,TRUE,_xll.ohTrigger(trigger))</f>
        <v>1.2060282190426793E-2</v>
      </c>
      <c r="AH3005" s="43" t="e">
        <f>_xll.qlIndexFixing($X$6,$AB3005,TRUE,trigger)</f>
        <v>#NUM!</v>
      </c>
      <c r="AI3005" s="45" t="e">
        <f t="shared" si="107"/>
        <v>#NUM!</v>
      </c>
    </row>
    <row r="3006" spans="27:35" x14ac:dyDescent="0.2">
      <c r="AA3006" s="114" t="s">
        <v>87</v>
      </c>
      <c r="AB3006" s="40">
        <f>_xll.qlInterestRateIndexFixingDate($X$21,AC3006)</f>
        <v>60479</v>
      </c>
      <c r="AC3006" s="40">
        <f>_xll.qlCalendarAdvance(calendar,$AC3005,AA3006,,,trigger)</f>
        <v>60483</v>
      </c>
      <c r="AD3006" s="40">
        <f>_xll.qlInterestRateIndexMaturity($X$21,AC3006,)</f>
        <v>60667</v>
      </c>
      <c r="AE3006" s="43" t="e">
        <f>_xll.qlTenorBasisValue(TenorBasis6M,AC3006,_xll.ohTrigger(trigger,$X$36))</f>
        <v>#NUM!</v>
      </c>
      <c r="AF3006" s="82">
        <f t="shared" si="106"/>
        <v>1.2067432286021957E-2</v>
      </c>
      <c r="AG3006" s="82">
        <f>_xll.qlIndexFixing($X$21,$AB3006,TRUE,_xll.ohTrigger(trigger))</f>
        <v>1.2067432286021957E-2</v>
      </c>
      <c r="AH3006" s="43" t="e">
        <f>_xll.qlIndexFixing($X$6,$AB3006,TRUE,trigger)</f>
        <v>#NUM!</v>
      </c>
      <c r="AI3006" s="45" t="e">
        <f t="shared" si="107"/>
        <v>#NUM!</v>
      </c>
    </row>
    <row r="3007" spans="27:35" x14ac:dyDescent="0.2">
      <c r="AA3007" s="114" t="s">
        <v>87</v>
      </c>
      <c r="AB3007" s="40">
        <f>_xll.qlInterestRateIndexFixingDate($X$21,AC3007)</f>
        <v>60486</v>
      </c>
      <c r="AC3007" s="40">
        <f>_xll.qlCalendarAdvance(calendar,$AC3006,AA3007,,,trigger)</f>
        <v>60490</v>
      </c>
      <c r="AD3007" s="40">
        <f>_xll.qlInterestRateIndexMaturity($X$21,AC3007,)</f>
        <v>60674</v>
      </c>
      <c r="AE3007" s="43" t="e">
        <f>_xll.qlTenorBasisValue(TenorBasis6M,AC3007,_xll.ohTrigger(trigger,$X$36))</f>
        <v>#NUM!</v>
      </c>
      <c r="AF3007" s="82">
        <f t="shared" si="106"/>
        <v>1.2074585352602753E-2</v>
      </c>
      <c r="AG3007" s="82">
        <f>_xll.qlIndexFixing($X$21,$AB3007,TRUE,_xll.ohTrigger(trigger))</f>
        <v>1.2074585352602753E-2</v>
      </c>
      <c r="AH3007" s="43" t="e">
        <f>_xll.qlIndexFixing($X$6,$AB3007,TRUE,trigger)</f>
        <v>#NUM!</v>
      </c>
      <c r="AI3007" s="45" t="e">
        <f t="shared" si="107"/>
        <v>#NUM!</v>
      </c>
    </row>
    <row r="3008" spans="27:35" x14ac:dyDescent="0.2">
      <c r="AA3008" s="114" t="s">
        <v>87</v>
      </c>
      <c r="AB3008" s="40">
        <f>_xll.qlInterestRateIndexFixingDate($X$21,AC3008)</f>
        <v>60493</v>
      </c>
      <c r="AC3008" s="40">
        <f>_xll.qlCalendarAdvance(calendar,$AC3007,AA3008,,,trigger)</f>
        <v>60497</v>
      </c>
      <c r="AD3008" s="40">
        <f>_xll.qlInterestRateIndexMaturity($X$21,AC3008,)</f>
        <v>60681</v>
      </c>
      <c r="AE3008" s="43" t="e">
        <f>_xll.qlTenorBasisValue(TenorBasis6M,AC3008,_xll.ohTrigger(trigger,$X$36))</f>
        <v>#NUM!</v>
      </c>
      <c r="AF3008" s="82">
        <f t="shared" si="106"/>
        <v>1.20817393831581E-2</v>
      </c>
      <c r="AG3008" s="82">
        <f>_xll.qlIndexFixing($X$21,$AB3008,TRUE,_xll.ohTrigger(trigger))</f>
        <v>1.20817393831581E-2</v>
      </c>
      <c r="AH3008" s="43" t="e">
        <f>_xll.qlIndexFixing($X$6,$AB3008,TRUE,trigger)</f>
        <v>#NUM!</v>
      </c>
      <c r="AI3008" s="45" t="e">
        <f t="shared" si="107"/>
        <v>#NUM!</v>
      </c>
    </row>
    <row r="3009" spans="27:35" x14ac:dyDescent="0.2">
      <c r="AA3009" s="114" t="s">
        <v>87</v>
      </c>
      <c r="AB3009" s="40">
        <f>_xll.qlInterestRateIndexFixingDate($X$21,AC3009)</f>
        <v>60500</v>
      </c>
      <c r="AC3009" s="40">
        <f>_xll.qlCalendarAdvance(calendar,$AC3008,AA3009,,,trigger)</f>
        <v>60504</v>
      </c>
      <c r="AD3009" s="40">
        <f>_xll.qlInterestRateIndexMaturity($X$21,AC3009,)</f>
        <v>60688</v>
      </c>
      <c r="AE3009" s="43" t="e">
        <f>_xll.qlTenorBasisValue(TenorBasis6M,AC3009,_xll.ohTrigger(trigger,$X$36))</f>
        <v>#NUM!</v>
      </c>
      <c r="AF3009" s="82">
        <f t="shared" si="106"/>
        <v>1.2088892370647813E-2</v>
      </c>
      <c r="AG3009" s="82">
        <f>_xll.qlIndexFixing($X$21,$AB3009,TRUE,_xll.ohTrigger(trigger))</f>
        <v>1.2088892370647813E-2</v>
      </c>
      <c r="AH3009" s="43" t="e">
        <f>_xll.qlIndexFixing($X$6,$AB3009,TRUE,trigger)</f>
        <v>#NUM!</v>
      </c>
      <c r="AI3009" s="45" t="e">
        <f t="shared" si="107"/>
        <v>#NUM!</v>
      </c>
    </row>
    <row r="3010" spans="27:35" x14ac:dyDescent="0.2">
      <c r="AA3010" s="114" t="s">
        <v>87</v>
      </c>
      <c r="AB3010" s="40">
        <f>_xll.qlInterestRateIndexFixingDate($X$21,AC3010)</f>
        <v>60507</v>
      </c>
      <c r="AC3010" s="40">
        <f>_xll.qlCalendarAdvance(calendar,$AC3009,AA3010,,,trigger)</f>
        <v>60511</v>
      </c>
      <c r="AD3010" s="40">
        <f>_xll.qlInterestRateIndexMaturity($X$21,AC3010,)</f>
        <v>60692</v>
      </c>
      <c r="AE3010" s="43" t="e">
        <f>_xll.qlTenorBasisValue(TenorBasis6M,AC3010,_xll.ohTrigger(trigger,$X$36))</f>
        <v>#NUM!</v>
      </c>
      <c r="AF3010" s="82">
        <f t="shared" si="106"/>
        <v>1.2093911385109058E-2</v>
      </c>
      <c r="AG3010" s="82">
        <f>_xll.qlIndexFixing($X$21,$AB3010,TRUE,_xll.ohTrigger(trigger))</f>
        <v>1.2093911385109058E-2</v>
      </c>
      <c r="AH3010" s="43" t="e">
        <f>_xll.qlIndexFixing($X$6,$AB3010,TRUE,trigger)</f>
        <v>#NUM!</v>
      </c>
      <c r="AI3010" s="45" t="e">
        <f t="shared" si="107"/>
        <v>#NUM!</v>
      </c>
    </row>
    <row r="3011" spans="27:35" x14ac:dyDescent="0.2">
      <c r="AA3011" s="114" t="s">
        <v>87</v>
      </c>
      <c r="AB3011" s="40">
        <f>_xll.qlInterestRateIndexFixingDate($X$21,AC3011)</f>
        <v>60514</v>
      </c>
      <c r="AC3011" s="40">
        <f>_xll.qlCalendarAdvance(calendar,$AC3010,AA3011,,,trigger)</f>
        <v>60518</v>
      </c>
      <c r="AD3011" s="40">
        <f>_xll.qlInterestRateIndexMaturity($X$21,AC3011,)</f>
        <v>60699</v>
      </c>
      <c r="AE3011" s="43" t="e">
        <f>_xll.qlTenorBasisValue(TenorBasis6M,AC3011,_xll.ohTrigger(trigger,$X$36))</f>
        <v>#NUM!</v>
      </c>
      <c r="AF3011" s="82">
        <f t="shared" si="106"/>
        <v>1.2101058277174176E-2</v>
      </c>
      <c r="AG3011" s="82">
        <f>_xll.qlIndexFixing($X$21,$AB3011,TRUE,_xll.ohTrigger(trigger))</f>
        <v>1.2101058277174176E-2</v>
      </c>
      <c r="AH3011" s="43" t="e">
        <f>_xll.qlIndexFixing($X$6,$AB3011,TRUE,trigger)</f>
        <v>#NUM!</v>
      </c>
      <c r="AI3011" s="45" t="e">
        <f t="shared" si="107"/>
        <v>#NUM!</v>
      </c>
    </row>
    <row r="3012" spans="27:35" x14ac:dyDescent="0.2">
      <c r="AA3012" s="114" t="s">
        <v>87</v>
      </c>
      <c r="AB3012" s="40">
        <f>_xll.qlInterestRateIndexFixingDate($X$21,AC3012)</f>
        <v>60521</v>
      </c>
      <c r="AC3012" s="40">
        <f>_xll.qlCalendarAdvance(calendar,$AC3011,AA3012,,,trigger)</f>
        <v>60525</v>
      </c>
      <c r="AD3012" s="40">
        <f>_xll.qlInterestRateIndexMaturity($X$21,AC3012,)</f>
        <v>60706</v>
      </c>
      <c r="AE3012" s="43" t="e">
        <f>_xll.qlTenorBasisValue(TenorBasis6M,AC3012,_xll.ohTrigger(trigger,$X$36))</f>
        <v>#NUM!</v>
      </c>
      <c r="AF3012" s="82">
        <f t="shared" ref="AF3012:AF3075" si="108">AG3012</f>
        <v>1.2108198219231875E-2</v>
      </c>
      <c r="AG3012" s="82">
        <f>_xll.qlIndexFixing($X$21,$AB3012,TRUE,_xll.ohTrigger(trigger))</f>
        <v>1.2108198219231875E-2</v>
      </c>
      <c r="AH3012" s="43" t="e">
        <f>_xll.qlIndexFixing($X$6,$AB3012,TRUE,trigger)</f>
        <v>#NUM!</v>
      </c>
      <c r="AI3012" s="45" t="e">
        <f t="shared" si="107"/>
        <v>#NUM!</v>
      </c>
    </row>
    <row r="3013" spans="27:35" x14ac:dyDescent="0.2">
      <c r="AA3013" s="114" t="s">
        <v>87</v>
      </c>
      <c r="AB3013" s="40">
        <f>_xll.qlInterestRateIndexFixingDate($X$21,AC3013)</f>
        <v>60528</v>
      </c>
      <c r="AC3013" s="40">
        <f>_xll.qlCalendarAdvance(calendar,$AC3012,AA3013,,,trigger)</f>
        <v>60532</v>
      </c>
      <c r="AD3013" s="40">
        <f>_xll.qlInterestRateIndexMaturity($X$21,AC3013,)</f>
        <v>60713</v>
      </c>
      <c r="AE3013" s="43" t="e">
        <f>_xll.qlTenorBasisValue(TenorBasis6M,AC3013,_xll.ohTrigger(trigger,$X$36))</f>
        <v>#NUM!</v>
      </c>
      <c r="AF3013" s="82">
        <f t="shared" si="108"/>
        <v>1.2115329171069292E-2</v>
      </c>
      <c r="AG3013" s="82">
        <f>_xll.qlIndexFixing($X$21,$AB3013,TRUE,_xll.ohTrigger(trigger))</f>
        <v>1.2115329171069292E-2</v>
      </c>
      <c r="AH3013" s="43" t="e">
        <f>_xll.qlIndexFixing($X$6,$AB3013,TRUE,trigger)</f>
        <v>#NUM!</v>
      </c>
      <c r="AI3013" s="45" t="e">
        <f t="shared" si="107"/>
        <v>#NUM!</v>
      </c>
    </row>
    <row r="3014" spans="27:35" x14ac:dyDescent="0.2">
      <c r="AA3014" s="114" t="s">
        <v>87</v>
      </c>
      <c r="AB3014" s="40">
        <f>_xll.qlInterestRateIndexFixingDate($X$21,AC3014)</f>
        <v>60535</v>
      </c>
      <c r="AC3014" s="40">
        <f>_xll.qlCalendarAdvance(calendar,$AC3013,AA3014,,,trigger)</f>
        <v>60539</v>
      </c>
      <c r="AD3014" s="40">
        <f>_xll.qlInterestRateIndexMaturity($X$21,AC3014,)</f>
        <v>60720</v>
      </c>
      <c r="AE3014" s="43" t="e">
        <f>_xll.qlTenorBasisValue(TenorBasis6M,AC3014,_xll.ohTrigger(trigger,$X$36))</f>
        <v>#NUM!</v>
      </c>
      <c r="AF3014" s="82">
        <f t="shared" si="108"/>
        <v>1.2122449092441329E-2</v>
      </c>
      <c r="AG3014" s="82">
        <f>_xll.qlIndexFixing($X$21,$AB3014,TRUE,_xll.ohTrigger(trigger))</f>
        <v>1.2122449092441329E-2</v>
      </c>
      <c r="AH3014" s="43" t="e">
        <f>_xll.qlIndexFixing($X$6,$AB3014,TRUE,trigger)</f>
        <v>#NUM!</v>
      </c>
      <c r="AI3014" s="45" t="e">
        <f t="shared" si="107"/>
        <v>#NUM!</v>
      </c>
    </row>
    <row r="3015" spans="27:35" x14ac:dyDescent="0.2">
      <c r="AA3015" s="114" t="s">
        <v>87</v>
      </c>
      <c r="AB3015" s="40">
        <f>_xll.qlInterestRateIndexFixingDate($X$21,AC3015)</f>
        <v>60542</v>
      </c>
      <c r="AC3015" s="40">
        <f>_xll.qlCalendarAdvance(calendar,$AC3014,AA3015,,,trigger)</f>
        <v>60546</v>
      </c>
      <c r="AD3015" s="40">
        <f>_xll.qlInterestRateIndexMaturity($X$21,AC3015,)</f>
        <v>60728</v>
      </c>
      <c r="AE3015" s="43" t="e">
        <f>_xll.qlTenorBasisValue(TenorBasis6M,AC3015,_xll.ohTrigger(trigger,$X$36))</f>
        <v>#NUM!</v>
      </c>
      <c r="AF3015" s="82">
        <f t="shared" si="108"/>
        <v>1.2130262746126847E-2</v>
      </c>
      <c r="AG3015" s="82">
        <f>_xll.qlIndexFixing($X$21,$AB3015,TRUE,_xll.ohTrigger(trigger))</f>
        <v>1.2130262746126847E-2</v>
      </c>
      <c r="AH3015" s="43" t="e">
        <f>_xll.qlIndexFixing($X$6,$AB3015,TRUE,trigger)</f>
        <v>#NUM!</v>
      </c>
      <c r="AI3015" s="45" t="e">
        <f t="shared" si="107"/>
        <v>#NUM!</v>
      </c>
    </row>
    <row r="3016" spans="27:35" x14ac:dyDescent="0.2">
      <c r="AA3016" s="114" t="s">
        <v>87</v>
      </c>
      <c r="AB3016" s="40">
        <f>_xll.qlInterestRateIndexFixingDate($X$21,AC3016)</f>
        <v>60549</v>
      </c>
      <c r="AC3016" s="40">
        <f>_xll.qlCalendarAdvance(calendar,$AC3015,AA3016,,,trigger)</f>
        <v>60553</v>
      </c>
      <c r="AD3016" s="40">
        <f>_xll.qlInterestRateIndexMaturity($X$21,AC3016,)</f>
        <v>60735</v>
      </c>
      <c r="AE3016" s="43" t="e">
        <f>_xll.qlTenorBasisValue(TenorBasis6M,AC3016,_xll.ohTrigger(trigger,$X$36))</f>
        <v>#NUM!</v>
      </c>
      <c r="AF3016" s="82">
        <f t="shared" si="108"/>
        <v>1.2137354983941901E-2</v>
      </c>
      <c r="AG3016" s="82">
        <f>_xll.qlIndexFixing($X$21,$AB3016,TRUE,_xll.ohTrigger(trigger))</f>
        <v>1.2137354983941901E-2</v>
      </c>
      <c r="AH3016" s="43" t="e">
        <f>_xll.qlIndexFixing($X$6,$AB3016,TRUE,trigger)</f>
        <v>#NUM!</v>
      </c>
      <c r="AI3016" s="45" t="e">
        <f t="shared" si="107"/>
        <v>#NUM!</v>
      </c>
    </row>
    <row r="3017" spans="27:35" x14ac:dyDescent="0.2">
      <c r="AA3017" s="114" t="s">
        <v>87</v>
      </c>
      <c r="AB3017" s="40">
        <f>_xll.qlInterestRateIndexFixingDate($X$21,AC3017)</f>
        <v>60556</v>
      </c>
      <c r="AC3017" s="40">
        <f>_xll.qlCalendarAdvance(calendar,$AC3016,AA3017,,,trigger)</f>
        <v>60560</v>
      </c>
      <c r="AD3017" s="40">
        <f>_xll.qlInterestRateIndexMaturity($X$21,AC3017,)</f>
        <v>60742</v>
      </c>
      <c r="AE3017" s="43" t="e">
        <f>_xll.qlTenorBasisValue(TenorBasis6M,AC3017,_xll.ohTrigger(trigger,$X$36))</f>
        <v>#NUM!</v>
      </c>
      <c r="AF3017" s="82">
        <f t="shared" si="108"/>
        <v>1.2144433276036332E-2</v>
      </c>
      <c r="AG3017" s="82">
        <f>_xll.qlIndexFixing($X$21,$AB3017,TRUE,_xll.ohTrigger(trigger))</f>
        <v>1.2144433276036332E-2</v>
      </c>
      <c r="AH3017" s="43" t="e">
        <f>_xll.qlIndexFixing($X$6,$AB3017,TRUE,trigger)</f>
        <v>#NUM!</v>
      </c>
      <c r="AI3017" s="45" t="e">
        <f t="shared" si="107"/>
        <v>#NUM!</v>
      </c>
    </row>
    <row r="3018" spans="27:35" x14ac:dyDescent="0.2">
      <c r="AA3018" s="114" t="s">
        <v>87</v>
      </c>
      <c r="AB3018" s="40">
        <f>_xll.qlInterestRateIndexFixingDate($X$21,AC3018)</f>
        <v>60563</v>
      </c>
      <c r="AC3018" s="40">
        <f>_xll.qlCalendarAdvance(calendar,$AC3017,AA3018,,,trigger)</f>
        <v>60567</v>
      </c>
      <c r="AD3018" s="40">
        <f>_xll.qlInterestRateIndexMaturity($X$21,AC3018,)</f>
        <v>60749</v>
      </c>
      <c r="AE3018" s="43" t="e">
        <f>_xll.qlTenorBasisValue(TenorBasis6M,AC3018,_xll.ohTrigger(trigger,$X$36))</f>
        <v>#NUM!</v>
      </c>
      <c r="AF3018" s="82">
        <f t="shared" si="108"/>
        <v>1.2151497622261689E-2</v>
      </c>
      <c r="AG3018" s="82">
        <f>_xll.qlIndexFixing($X$21,$AB3018,TRUE,_xll.ohTrigger(trigger))</f>
        <v>1.2151497622261689E-2</v>
      </c>
      <c r="AH3018" s="43" t="e">
        <f>_xll.qlIndexFixing($X$6,$AB3018,TRUE,trigger)</f>
        <v>#NUM!</v>
      </c>
      <c r="AI3018" s="45" t="e">
        <f t="shared" si="107"/>
        <v>#NUM!</v>
      </c>
    </row>
    <row r="3019" spans="27:35" x14ac:dyDescent="0.2">
      <c r="AA3019" s="114" t="s">
        <v>87</v>
      </c>
      <c r="AB3019" s="40">
        <f>_xll.qlInterestRateIndexFixingDate($X$21,AC3019)</f>
        <v>60570</v>
      </c>
      <c r="AC3019" s="40">
        <f>_xll.qlCalendarAdvance(calendar,$AC3018,AA3019,,,trigger)</f>
        <v>60574</v>
      </c>
      <c r="AD3019" s="40">
        <f>_xll.qlInterestRateIndexMaturity($X$21,AC3019,)</f>
        <v>60755</v>
      </c>
      <c r="AE3019" s="43" t="e">
        <f>_xll.qlTenorBasisValue(TenorBasis6M,AC3019,_xll.ohTrigger(trigger,$X$36))</f>
        <v>#NUM!</v>
      </c>
      <c r="AF3019" s="82">
        <f t="shared" si="108"/>
        <v>1.2157844316106503E-2</v>
      </c>
      <c r="AG3019" s="82">
        <f>_xll.qlIndexFixing($X$21,$AB3019,TRUE,_xll.ohTrigger(trigger))</f>
        <v>1.2157844316106503E-2</v>
      </c>
      <c r="AH3019" s="43" t="e">
        <f>_xll.qlIndexFixing($X$6,$AB3019,TRUE,trigger)</f>
        <v>#NUM!</v>
      </c>
      <c r="AI3019" s="45" t="e">
        <f t="shared" si="107"/>
        <v>#NUM!</v>
      </c>
    </row>
    <row r="3020" spans="27:35" x14ac:dyDescent="0.2">
      <c r="AA3020" s="114" t="s">
        <v>87</v>
      </c>
      <c r="AB3020" s="40">
        <f>_xll.qlInterestRateIndexFixingDate($X$21,AC3020)</f>
        <v>60577</v>
      </c>
      <c r="AC3020" s="40">
        <f>_xll.qlCalendarAdvance(calendar,$AC3019,AA3020,,,trigger)</f>
        <v>60581</v>
      </c>
      <c r="AD3020" s="40">
        <f>_xll.qlInterestRateIndexMaturity($X$21,AC3020,)</f>
        <v>60762</v>
      </c>
      <c r="AE3020" s="43" t="e">
        <f>_xll.qlTenorBasisValue(TenorBasis6M,AC3020,_xll.ohTrigger(trigger,$X$36))</f>
        <v>#NUM!</v>
      </c>
      <c r="AF3020" s="82">
        <f t="shared" si="108"/>
        <v>1.2164881529313361E-2</v>
      </c>
      <c r="AG3020" s="82">
        <f>_xll.qlIndexFixing($X$21,$AB3020,TRUE,_xll.ohTrigger(trigger))</f>
        <v>1.2164881529313361E-2</v>
      </c>
      <c r="AH3020" s="43" t="e">
        <f>_xll.qlIndexFixing($X$6,$AB3020,TRUE,trigger)</f>
        <v>#NUM!</v>
      </c>
      <c r="AI3020" s="45" t="e">
        <f t="shared" si="107"/>
        <v>#NUM!</v>
      </c>
    </row>
    <row r="3021" spans="27:35" x14ac:dyDescent="0.2">
      <c r="AA3021" s="114" t="s">
        <v>87</v>
      </c>
      <c r="AB3021" s="40">
        <f>_xll.qlInterestRateIndexFixingDate($X$21,AC3021)</f>
        <v>60584</v>
      </c>
      <c r="AC3021" s="40">
        <f>_xll.qlCalendarAdvance(calendar,$AC3020,AA3021,,,trigger)</f>
        <v>60588</v>
      </c>
      <c r="AD3021" s="40">
        <f>_xll.qlInterestRateIndexMaturity($X$21,AC3021,)</f>
        <v>60769</v>
      </c>
      <c r="AE3021" s="43" t="e">
        <f>_xll.qlTenorBasisValue(TenorBasis6M,AC3021,_xll.ohTrigger(trigger,$X$36))</f>
        <v>#NUM!</v>
      </c>
      <c r="AF3021" s="82">
        <f t="shared" si="108"/>
        <v>1.2171904796550094E-2</v>
      </c>
      <c r="AG3021" s="82">
        <f>_xll.qlIndexFixing($X$21,$AB3021,TRUE,_xll.ohTrigger(trigger))</f>
        <v>1.2171904796550094E-2</v>
      </c>
      <c r="AH3021" s="43" t="e">
        <f>_xll.qlIndexFixing($X$6,$AB3021,TRUE,trigger)</f>
        <v>#NUM!</v>
      </c>
      <c r="AI3021" s="45" t="e">
        <f t="shared" si="107"/>
        <v>#NUM!</v>
      </c>
    </row>
    <row r="3022" spans="27:35" x14ac:dyDescent="0.2">
      <c r="AA3022" s="114" t="s">
        <v>87</v>
      </c>
      <c r="AB3022" s="40">
        <f>_xll.qlInterestRateIndexFixingDate($X$21,AC3022)</f>
        <v>60591</v>
      </c>
      <c r="AC3022" s="40">
        <f>_xll.qlCalendarAdvance(calendar,$AC3021,AA3022,,,trigger)</f>
        <v>60595</v>
      </c>
      <c r="AD3022" s="40">
        <f>_xll.qlInterestRateIndexMaturity($X$21,AC3022,)</f>
        <v>60776</v>
      </c>
      <c r="AE3022" s="43" t="e">
        <f>_xll.qlTenorBasisValue(TenorBasis6M,AC3022,_xll.ohTrigger(trigger,$X$36))</f>
        <v>#NUM!</v>
      </c>
      <c r="AF3022" s="82">
        <f t="shared" si="108"/>
        <v>1.2178914117669196E-2</v>
      </c>
      <c r="AG3022" s="82">
        <f>_xll.qlIndexFixing($X$21,$AB3022,TRUE,_xll.ohTrigger(trigger))</f>
        <v>1.2178914117669196E-2</v>
      </c>
      <c r="AH3022" s="43" t="e">
        <f>_xll.qlIndexFixing($X$6,$AB3022,TRUE,trigger)</f>
        <v>#NUM!</v>
      </c>
      <c r="AI3022" s="45" t="e">
        <f t="shared" si="107"/>
        <v>#NUM!</v>
      </c>
    </row>
    <row r="3023" spans="27:35" x14ac:dyDescent="0.2">
      <c r="AA3023" s="114" t="s">
        <v>87</v>
      </c>
      <c r="AB3023" s="40">
        <f>_xll.qlInterestRateIndexFixingDate($X$21,AC3023)</f>
        <v>60598</v>
      </c>
      <c r="AC3023" s="40">
        <f>_xll.qlCalendarAdvance(calendar,$AC3022,AA3023,,,trigger)</f>
        <v>60602</v>
      </c>
      <c r="AD3023" s="40">
        <f>_xll.qlInterestRateIndexMaturity($X$21,AC3023,)</f>
        <v>60784</v>
      </c>
      <c r="AE3023" s="43" t="e">
        <f>_xll.qlTenorBasisValue(TenorBasis6M,AC3023,_xll.ohTrigger(trigger,$X$36))</f>
        <v>#NUM!</v>
      </c>
      <c r="AF3023" s="82">
        <f t="shared" si="108"/>
        <v>1.218661016015299E-2</v>
      </c>
      <c r="AG3023" s="82">
        <f>_xll.qlIndexFixing($X$21,$AB3023,TRUE,_xll.ohTrigger(trigger))</f>
        <v>1.218661016015299E-2</v>
      </c>
      <c r="AH3023" s="43" t="e">
        <f>_xll.qlIndexFixing($X$6,$AB3023,TRUE,trigger)</f>
        <v>#NUM!</v>
      </c>
      <c r="AI3023" s="45" t="e">
        <f t="shared" si="107"/>
        <v>#NUM!</v>
      </c>
    </row>
    <row r="3024" spans="27:35" x14ac:dyDescent="0.2">
      <c r="AA3024" s="114" t="s">
        <v>87</v>
      </c>
      <c r="AB3024" s="40">
        <f>_xll.qlInterestRateIndexFixingDate($X$21,AC3024)</f>
        <v>60605</v>
      </c>
      <c r="AC3024" s="40">
        <f>_xll.qlCalendarAdvance(calendar,$AC3023,AA3024,,,trigger)</f>
        <v>60609</v>
      </c>
      <c r="AD3024" s="40">
        <f>_xll.qlInterestRateIndexMaturity($X$21,AC3024,)</f>
        <v>60791</v>
      </c>
      <c r="AE3024" s="43" t="e">
        <f>_xll.qlTenorBasisValue(TenorBasis6M,AC3024,_xll.ohTrigger(trigger,$X$36))</f>
        <v>#NUM!</v>
      </c>
      <c r="AF3024" s="82">
        <f t="shared" si="108"/>
        <v>1.2193590828049465E-2</v>
      </c>
      <c r="AG3024" s="82">
        <f>_xll.qlIndexFixing($X$21,$AB3024,TRUE,_xll.ohTrigger(trigger))</f>
        <v>1.2193590828049465E-2</v>
      </c>
      <c r="AH3024" s="43" t="e">
        <f>_xll.qlIndexFixing($X$6,$AB3024,TRUE,trigger)</f>
        <v>#NUM!</v>
      </c>
      <c r="AI3024" s="45" t="e">
        <f t="shared" si="107"/>
        <v>#NUM!</v>
      </c>
    </row>
    <row r="3025" spans="27:35" x14ac:dyDescent="0.2">
      <c r="AA3025" s="114" t="s">
        <v>87</v>
      </c>
      <c r="AB3025" s="40">
        <f>_xll.qlInterestRateIndexFixingDate($X$21,AC3025)</f>
        <v>60612</v>
      </c>
      <c r="AC3025" s="40">
        <f>_xll.qlCalendarAdvance(calendar,$AC3024,AA3025,,,trigger)</f>
        <v>60616</v>
      </c>
      <c r="AD3025" s="40">
        <f>_xll.qlInterestRateIndexMaturity($X$21,AC3025,)</f>
        <v>60798</v>
      </c>
      <c r="AE3025" s="43" t="e">
        <f>_xll.qlTenorBasisValue(TenorBasis6M,AC3025,_xll.ohTrigger(trigger,$X$36))</f>
        <v>#NUM!</v>
      </c>
      <c r="AF3025" s="82">
        <f t="shared" si="108"/>
        <v>1.2200557549042527E-2</v>
      </c>
      <c r="AG3025" s="82">
        <f>_xll.qlIndexFixing($X$21,$AB3025,TRUE,_xll.ohTrigger(trigger))</f>
        <v>1.2200557549042527E-2</v>
      </c>
      <c r="AH3025" s="43" t="e">
        <f>_xll.qlIndexFixing($X$6,$AB3025,TRUE,trigger)</f>
        <v>#NUM!</v>
      </c>
      <c r="AI3025" s="45" t="e">
        <f t="shared" si="107"/>
        <v>#NUM!</v>
      </c>
    </row>
    <row r="3026" spans="27:35" x14ac:dyDescent="0.2">
      <c r="AA3026" s="114" t="s">
        <v>87</v>
      </c>
      <c r="AB3026" s="40">
        <f>_xll.qlInterestRateIndexFixingDate($X$21,AC3026)</f>
        <v>60619</v>
      </c>
      <c r="AC3026" s="40">
        <f>_xll.qlCalendarAdvance(calendar,$AC3025,AA3026,,,trigger)</f>
        <v>60623</v>
      </c>
      <c r="AD3026" s="40">
        <f>_xll.qlInterestRateIndexMaturity($X$21,AC3026,)</f>
        <v>60805</v>
      </c>
      <c r="AE3026" s="43" t="e">
        <f>_xll.qlTenorBasisValue(TenorBasis6M,AC3026,_xll.ohTrigger(trigger,$X$36))</f>
        <v>#NUM!</v>
      </c>
      <c r="AF3026" s="82">
        <f t="shared" si="108"/>
        <v>1.2207510322984604E-2</v>
      </c>
      <c r="AG3026" s="82">
        <f>_xll.qlIndexFixing($X$21,$AB3026,TRUE,_xll.ohTrigger(trigger))</f>
        <v>1.2207510322984604E-2</v>
      </c>
      <c r="AH3026" s="43" t="e">
        <f>_xll.qlIndexFixing($X$6,$AB3026,TRUE,trigger)</f>
        <v>#NUM!</v>
      </c>
      <c r="AI3026" s="45" t="e">
        <f t="shared" si="107"/>
        <v>#NUM!</v>
      </c>
    </row>
    <row r="3027" spans="27:35" x14ac:dyDescent="0.2">
      <c r="AA3027" s="114" t="s">
        <v>87</v>
      </c>
      <c r="AB3027" s="40">
        <f>_xll.qlInterestRateIndexFixingDate($X$21,AC3027)</f>
        <v>60625</v>
      </c>
      <c r="AC3027" s="40">
        <f>_xll.qlCalendarAdvance(calendar,$AC3026,AA3027,,,trigger)</f>
        <v>60630</v>
      </c>
      <c r="AD3027" s="40">
        <f>_xll.qlInterestRateIndexMaturity($X$21,AC3027,)</f>
        <v>60812</v>
      </c>
      <c r="AE3027" s="43" t="e">
        <f>_xll.qlTenorBasisValue(TenorBasis6M,AC3027,_xll.ohTrigger(trigger,$X$36))</f>
        <v>#NUM!</v>
      </c>
      <c r="AF3027" s="82">
        <f t="shared" si="108"/>
        <v>1.2214449149729438E-2</v>
      </c>
      <c r="AG3027" s="82">
        <f>_xll.qlIndexFixing($X$21,$AB3027,TRUE,_xll.ohTrigger(trigger))</f>
        <v>1.2214449149729438E-2</v>
      </c>
      <c r="AH3027" s="43" t="e">
        <f>_xll.qlIndexFixing($X$6,$AB3027,TRUE,trigger)</f>
        <v>#NUM!</v>
      </c>
      <c r="AI3027" s="45" t="e">
        <f t="shared" si="107"/>
        <v>#NUM!</v>
      </c>
    </row>
    <row r="3028" spans="27:35" x14ac:dyDescent="0.2">
      <c r="AA3028" s="114" t="s">
        <v>87</v>
      </c>
      <c r="AB3028" s="40">
        <f>_xll.qlInterestRateIndexFixingDate($X$21,AC3028)</f>
        <v>60632</v>
      </c>
      <c r="AC3028" s="40">
        <f>_xll.qlCalendarAdvance(calendar,$AC3027,AA3028,,,trigger)</f>
        <v>60637</v>
      </c>
      <c r="AD3028" s="40">
        <f>_xll.qlInterestRateIndexMaturity($X$21,AC3028,)</f>
        <v>60818</v>
      </c>
      <c r="AE3028" s="43" t="e">
        <f>_xll.qlTenorBasisValue(TenorBasis6M,AC3028,_xll.ohTrigger(trigger,$X$36))</f>
        <v>#NUM!</v>
      </c>
      <c r="AF3028" s="82">
        <f t="shared" si="108"/>
        <v>1.2220677167716805E-2</v>
      </c>
      <c r="AG3028" s="82">
        <f>_xll.qlIndexFixing($X$21,$AB3028,TRUE,_xll.ohTrigger(trigger))</f>
        <v>1.2220677167716805E-2</v>
      </c>
      <c r="AH3028" s="43" t="e">
        <f>_xll.qlIndexFixing($X$6,$AB3028,TRUE,trigger)</f>
        <v>#NUM!</v>
      </c>
      <c r="AI3028" s="45" t="e">
        <f t="shared" si="107"/>
        <v>#NUM!</v>
      </c>
    </row>
    <row r="3029" spans="27:35" x14ac:dyDescent="0.2">
      <c r="AA3029" s="114" t="s">
        <v>87</v>
      </c>
      <c r="AB3029" s="40">
        <f>_xll.qlInterestRateIndexFixingDate($X$21,AC3029)</f>
        <v>60640</v>
      </c>
      <c r="AC3029" s="40">
        <f>_xll.qlCalendarAdvance(calendar,$AC3028,AA3029,,,trigger)</f>
        <v>60644</v>
      </c>
      <c r="AD3029" s="40">
        <f>_xll.qlInterestRateIndexMaturity($X$21,AC3029,)</f>
        <v>60825</v>
      </c>
      <c r="AE3029" s="43" t="e">
        <f>_xll.qlTenorBasisValue(TenorBasis6M,AC3029,_xll.ohTrigger(trigger,$X$36))</f>
        <v>#NUM!</v>
      </c>
      <c r="AF3029" s="82">
        <f t="shared" si="108"/>
        <v>1.2227588861919854E-2</v>
      </c>
      <c r="AG3029" s="82">
        <f>_xll.qlIndexFixing($X$21,$AB3029,TRUE,_xll.ohTrigger(trigger))</f>
        <v>1.2227588861919854E-2</v>
      </c>
      <c r="AH3029" s="43" t="e">
        <f>_xll.qlIndexFixing($X$6,$AB3029,TRUE,trigger)</f>
        <v>#NUM!</v>
      </c>
      <c r="AI3029" s="45" t="e">
        <f t="shared" si="107"/>
        <v>#NUM!</v>
      </c>
    </row>
    <row r="3030" spans="27:35" x14ac:dyDescent="0.2">
      <c r="AA3030" s="114" t="s">
        <v>87</v>
      </c>
      <c r="AB3030" s="40">
        <f>_xll.qlInterestRateIndexFixingDate($X$21,AC3030)</f>
        <v>60647</v>
      </c>
      <c r="AC3030" s="40">
        <f>_xll.qlCalendarAdvance(calendar,$AC3029,AA3030,,,trigger)</f>
        <v>60651</v>
      </c>
      <c r="AD3030" s="40">
        <f>_xll.qlInterestRateIndexMaturity($X$21,AC3030,)</f>
        <v>60832</v>
      </c>
      <c r="AE3030" s="43" t="e">
        <f>_xll.qlTenorBasisValue(TenorBasis6M,AC3030,_xll.ohTrigger(trigger,$X$36))</f>
        <v>#NUM!</v>
      </c>
      <c r="AF3030" s="82">
        <f t="shared" si="108"/>
        <v>1.2234486608840236E-2</v>
      </c>
      <c r="AG3030" s="82">
        <f>_xll.qlIndexFixing($X$21,$AB3030,TRUE,_xll.ohTrigger(trigger))</f>
        <v>1.2234486608840236E-2</v>
      </c>
      <c r="AH3030" s="43" t="e">
        <f>_xll.qlIndexFixing($X$6,$AB3030,TRUE,trigger)</f>
        <v>#NUM!</v>
      </c>
      <c r="AI3030" s="45" t="e">
        <f t="shared" si="107"/>
        <v>#NUM!</v>
      </c>
    </row>
    <row r="3031" spans="27:35" x14ac:dyDescent="0.2">
      <c r="AA3031" s="114" t="s">
        <v>87</v>
      </c>
      <c r="AB3031" s="40">
        <f>_xll.qlInterestRateIndexFixingDate($X$21,AC3031)</f>
        <v>60654</v>
      </c>
      <c r="AC3031" s="40">
        <f>_xll.qlCalendarAdvance(calendar,$AC3030,AA3031,,,trigger)</f>
        <v>60658</v>
      </c>
      <c r="AD3031" s="40">
        <f>_xll.qlInterestRateIndexMaturity($X$21,AC3031,)</f>
        <v>60839</v>
      </c>
      <c r="AE3031" s="43" t="e">
        <f>_xll.qlTenorBasisValue(TenorBasis6M,AC3031,_xll.ohTrigger(trigger,$X$36))</f>
        <v>#NUM!</v>
      </c>
      <c r="AF3031" s="82">
        <f t="shared" si="108"/>
        <v>1.2241370408333096E-2</v>
      </c>
      <c r="AG3031" s="82">
        <f>_xll.qlIndexFixing($X$21,$AB3031,TRUE,_xll.ohTrigger(trigger))</f>
        <v>1.2241370408333096E-2</v>
      </c>
      <c r="AH3031" s="43" t="e">
        <f>_xll.qlIndexFixing($X$6,$AB3031,TRUE,trigger)</f>
        <v>#NUM!</v>
      </c>
      <c r="AI3031" s="45" t="e">
        <f t="shared" si="107"/>
        <v>#NUM!</v>
      </c>
    </row>
    <row r="3032" spans="27:35" x14ac:dyDescent="0.2">
      <c r="AA3032" s="114" t="s">
        <v>87</v>
      </c>
      <c r="AB3032" s="40">
        <f>_xll.qlInterestRateIndexFixingDate($X$21,AC3032)</f>
        <v>60661</v>
      </c>
      <c r="AC3032" s="40">
        <f>_xll.qlCalendarAdvance(calendar,$AC3031,AA3032,,,trigger)</f>
        <v>60665</v>
      </c>
      <c r="AD3032" s="40">
        <f>_xll.qlInterestRateIndexMaturity($X$21,AC3032,)</f>
        <v>60846</v>
      </c>
      <c r="AE3032" s="43" t="e">
        <f>_xll.qlTenorBasisValue(TenorBasis6M,AC3032,_xll.ohTrigger(trigger,$X$36))</f>
        <v>#NUM!</v>
      </c>
      <c r="AF3032" s="82">
        <f t="shared" si="108"/>
        <v>1.224824026025402E-2</v>
      </c>
      <c r="AG3032" s="82">
        <f>_xll.qlIndexFixing($X$21,$AB3032,TRUE,_xll.ohTrigger(trigger))</f>
        <v>1.224824026025402E-2</v>
      </c>
      <c r="AH3032" s="43" t="e">
        <f>_xll.qlIndexFixing($X$6,$AB3032,TRUE,trigger)</f>
        <v>#NUM!</v>
      </c>
      <c r="AI3032" s="45" t="e">
        <f t="shared" si="107"/>
        <v>#NUM!</v>
      </c>
    </row>
    <row r="3033" spans="27:35" x14ac:dyDescent="0.2">
      <c r="AA3033" s="114" t="s">
        <v>87</v>
      </c>
      <c r="AB3033" s="40">
        <f>_xll.qlInterestRateIndexFixingDate($X$21,AC3033)</f>
        <v>60668</v>
      </c>
      <c r="AC3033" s="40">
        <f>_xll.qlCalendarAdvance(calendar,$AC3032,AA3033,,,trigger)</f>
        <v>60672</v>
      </c>
      <c r="AD3033" s="40">
        <f>_xll.qlInterestRateIndexMaturity($X$21,AC3033,)</f>
        <v>60853</v>
      </c>
      <c r="AE3033" s="43" t="e">
        <f>_xll.qlTenorBasisValue(TenorBasis6M,AC3033,_xll.ohTrigger(trigger,$X$36))</f>
        <v>#NUM!</v>
      </c>
      <c r="AF3033" s="82">
        <f t="shared" si="108"/>
        <v>1.2255096164459033E-2</v>
      </c>
      <c r="AG3033" s="82">
        <f>_xll.qlIndexFixing($X$21,$AB3033,TRUE,_xll.ohTrigger(trigger))</f>
        <v>1.2255096164459033E-2</v>
      </c>
      <c r="AH3033" s="43" t="e">
        <f>_xll.qlIndexFixing($X$6,$AB3033,TRUE,trigger)</f>
        <v>#NUM!</v>
      </c>
      <c r="AI3033" s="45" t="e">
        <f t="shared" si="107"/>
        <v>#NUM!</v>
      </c>
    </row>
    <row r="3034" spans="27:35" x14ac:dyDescent="0.2">
      <c r="AA3034" s="114" t="s">
        <v>87</v>
      </c>
      <c r="AB3034" s="40">
        <f>_xll.qlInterestRateIndexFixingDate($X$21,AC3034)</f>
        <v>60675</v>
      </c>
      <c r="AC3034" s="40">
        <f>_xll.qlCalendarAdvance(calendar,$AC3033,AA3034,,,trigger)</f>
        <v>60679</v>
      </c>
      <c r="AD3034" s="40">
        <f>_xll.qlInterestRateIndexMaturity($X$21,AC3034,)</f>
        <v>60860</v>
      </c>
      <c r="AE3034" s="43" t="e">
        <f>_xll.qlTenorBasisValue(TenorBasis6M,AC3034,_xll.ohTrigger(trigger,$X$36))</f>
        <v>#NUM!</v>
      </c>
      <c r="AF3034" s="82">
        <f t="shared" si="108"/>
        <v>1.2261938120805487E-2</v>
      </c>
      <c r="AG3034" s="82">
        <f>_xll.qlIndexFixing($X$21,$AB3034,TRUE,_xll.ohTrigger(trigger))</f>
        <v>1.2261938120805487E-2</v>
      </c>
      <c r="AH3034" s="43" t="e">
        <f>_xll.qlIndexFixing($X$6,$AB3034,TRUE,trigger)</f>
        <v>#NUM!</v>
      </c>
      <c r="AI3034" s="45" t="e">
        <f t="shared" si="107"/>
        <v>#NUM!</v>
      </c>
    </row>
    <row r="3035" spans="27:35" x14ac:dyDescent="0.2">
      <c r="AA3035" s="114" t="s">
        <v>87</v>
      </c>
      <c r="AB3035" s="40">
        <f>_xll.qlInterestRateIndexFixingDate($X$21,AC3035)</f>
        <v>60682</v>
      </c>
      <c r="AC3035" s="40">
        <f>_xll.qlCalendarAdvance(calendar,$AC3034,AA3035,,,trigger)</f>
        <v>60686</v>
      </c>
      <c r="AD3035" s="40">
        <f>_xll.qlInterestRateIndexMaturity($X$21,AC3035,)</f>
        <v>60867</v>
      </c>
      <c r="AE3035" s="43" t="e">
        <f>_xll.qlTenorBasisValue(TenorBasis6M,AC3035,_xll.ohTrigger(trigger,$X$36))</f>
        <v>#NUM!</v>
      </c>
      <c r="AF3035" s="82">
        <f t="shared" si="108"/>
        <v>1.2268766129149851E-2</v>
      </c>
      <c r="AG3035" s="82">
        <f>_xll.qlIndexFixing($X$21,$AB3035,TRUE,_xll.ohTrigger(trigger))</f>
        <v>1.2268766129149851E-2</v>
      </c>
      <c r="AH3035" s="43" t="e">
        <f>_xll.qlIndexFixing($X$6,$AB3035,TRUE,trigger)</f>
        <v>#NUM!</v>
      </c>
      <c r="AI3035" s="45" t="e">
        <f t="shared" si="107"/>
        <v>#NUM!</v>
      </c>
    </row>
    <row r="3036" spans="27:35" x14ac:dyDescent="0.2">
      <c r="AA3036" s="114" t="s">
        <v>87</v>
      </c>
      <c r="AB3036" s="40">
        <f>_xll.qlInterestRateIndexFixingDate($X$21,AC3036)</f>
        <v>60689</v>
      </c>
      <c r="AC3036" s="40">
        <f>_xll.qlCalendarAdvance(calendar,$AC3035,AA3036,,,trigger)</f>
        <v>60693</v>
      </c>
      <c r="AD3036" s="40">
        <f>_xll.qlInterestRateIndexMaturity($X$21,AC3036,)</f>
        <v>60877</v>
      </c>
      <c r="AE3036" s="43" t="e">
        <f>_xll.qlTenorBasisValue(TenorBasis6M,AC3036,_xll.ohTrigger(trigger,$X$36))</f>
        <v>#NUM!</v>
      </c>
      <c r="AF3036" s="82">
        <f t="shared" si="108"/>
        <v>1.2277652276704831E-2</v>
      </c>
      <c r="AG3036" s="82">
        <f>_xll.qlIndexFixing($X$21,$AB3036,TRUE,_xll.ohTrigger(trigger))</f>
        <v>1.2277652276704831E-2</v>
      </c>
      <c r="AH3036" s="43" t="e">
        <f>_xll.qlIndexFixing($X$6,$AB3036,TRUE,trigger)</f>
        <v>#NUM!</v>
      </c>
      <c r="AI3036" s="45" t="e">
        <f t="shared" si="107"/>
        <v>#NUM!</v>
      </c>
    </row>
    <row r="3037" spans="27:35" x14ac:dyDescent="0.2">
      <c r="AA3037" s="114" t="s">
        <v>87</v>
      </c>
      <c r="AB3037" s="40">
        <f>_xll.qlInterestRateIndexFixingDate($X$21,AC3037)</f>
        <v>60696</v>
      </c>
      <c r="AC3037" s="40">
        <f>_xll.qlCalendarAdvance(calendar,$AC3036,AA3037,,,trigger)</f>
        <v>60700</v>
      </c>
      <c r="AD3037" s="40">
        <f>_xll.qlInterestRateIndexMaturity($X$21,AC3037,)</f>
        <v>60884</v>
      </c>
      <c r="AE3037" s="43" t="e">
        <f>_xll.qlTenorBasisValue(TenorBasis6M,AC3037,_xll.ohTrigger(trigger,$X$36))</f>
        <v>#NUM!</v>
      </c>
      <c r="AF3037" s="82">
        <f t="shared" si="108"/>
        <v>1.2284450093126771E-2</v>
      </c>
      <c r="AG3037" s="82">
        <f>_xll.qlIndexFixing($X$21,$AB3037,TRUE,_xll.ohTrigger(trigger))</f>
        <v>1.2284450093126771E-2</v>
      </c>
      <c r="AH3037" s="43" t="e">
        <f>_xll.qlIndexFixing($X$6,$AB3037,TRUE,trigger)</f>
        <v>#NUM!</v>
      </c>
      <c r="AI3037" s="45" t="e">
        <f t="shared" si="107"/>
        <v>#NUM!</v>
      </c>
    </row>
    <row r="3038" spans="27:35" x14ac:dyDescent="0.2">
      <c r="AA3038" s="114" t="s">
        <v>87</v>
      </c>
      <c r="AB3038" s="40">
        <f>_xll.qlInterestRateIndexFixingDate($X$21,AC3038)</f>
        <v>60703</v>
      </c>
      <c r="AC3038" s="40">
        <f>_xll.qlCalendarAdvance(calendar,$AC3037,AA3038,,,trigger)</f>
        <v>60707</v>
      </c>
      <c r="AD3038" s="40">
        <f>_xll.qlInterestRateIndexMaturity($X$21,AC3038,)</f>
        <v>60891</v>
      </c>
      <c r="AE3038" s="43" t="e">
        <f>_xll.qlTenorBasisValue(TenorBasis6M,AC3038,_xll.ohTrigger(trigger,$X$36))</f>
        <v>#NUM!</v>
      </c>
      <c r="AF3038" s="82">
        <f t="shared" si="108"/>
        <v>1.2291233960046723E-2</v>
      </c>
      <c r="AG3038" s="82">
        <f>_xll.qlIndexFixing($X$21,$AB3038,TRUE,_xll.ohTrigger(trigger))</f>
        <v>1.2291233960046723E-2</v>
      </c>
      <c r="AH3038" s="43" t="e">
        <f>_xll.qlIndexFixing($X$6,$AB3038,TRUE,trigger)</f>
        <v>#NUM!</v>
      </c>
      <c r="AI3038" s="45" t="e">
        <f t="shared" si="107"/>
        <v>#NUM!</v>
      </c>
    </row>
    <row r="3039" spans="27:35" x14ac:dyDescent="0.2">
      <c r="AA3039" s="114" t="s">
        <v>87</v>
      </c>
      <c r="AB3039" s="40">
        <f>_xll.qlInterestRateIndexFixingDate($X$21,AC3039)</f>
        <v>60710</v>
      </c>
      <c r="AC3039" s="40">
        <f>_xll.qlCalendarAdvance(calendar,$AC3038,AA3039,,,trigger)</f>
        <v>60714</v>
      </c>
      <c r="AD3039" s="40">
        <f>_xll.qlInterestRateIndexMaturity($X$21,AC3039,)</f>
        <v>60898</v>
      </c>
      <c r="AE3039" s="43" t="e">
        <f>_xll.qlTenorBasisValue(TenorBasis6M,AC3039,_xll.ohTrigger(trigger,$X$36))</f>
        <v>#NUM!</v>
      </c>
      <c r="AF3039" s="82">
        <f t="shared" si="108"/>
        <v>1.2298003877320454E-2</v>
      </c>
      <c r="AG3039" s="82">
        <f>_xll.qlIndexFixing($X$21,$AB3039,TRUE,_xll.ohTrigger(trigger))</f>
        <v>1.2298003877320454E-2</v>
      </c>
      <c r="AH3039" s="43" t="e">
        <f>_xll.qlIndexFixing($X$6,$AB3039,TRUE,trigger)</f>
        <v>#NUM!</v>
      </c>
      <c r="AI3039" s="45" t="e">
        <f t="shared" si="107"/>
        <v>#NUM!</v>
      </c>
    </row>
    <row r="3040" spans="27:35" x14ac:dyDescent="0.2">
      <c r="AA3040" s="114" t="s">
        <v>87</v>
      </c>
      <c r="AB3040" s="40">
        <f>_xll.qlInterestRateIndexFixingDate($X$21,AC3040)</f>
        <v>60717</v>
      </c>
      <c r="AC3040" s="40">
        <f>_xll.qlCalendarAdvance(calendar,$AC3039,AA3040,,,trigger)</f>
        <v>60721</v>
      </c>
      <c r="AD3040" s="40">
        <f>_xll.qlInterestRateIndexMaturity($X$21,AC3040,)</f>
        <v>60905</v>
      </c>
      <c r="AE3040" s="43" t="e">
        <f>_xll.qlTenorBasisValue(TenorBasis6M,AC3040,_xll.ohTrigger(trigger,$X$36))</f>
        <v>#NUM!</v>
      </c>
      <c r="AF3040" s="82">
        <f t="shared" si="108"/>
        <v>1.2304759844803731E-2</v>
      </c>
      <c r="AG3040" s="82">
        <f>_xll.qlIndexFixing($X$21,$AB3040,TRUE,_xll.ohTrigger(trigger))</f>
        <v>1.2304759844803731E-2</v>
      </c>
      <c r="AH3040" s="43" t="e">
        <f>_xll.qlIndexFixing($X$6,$AB3040,TRUE,trigger)</f>
        <v>#NUM!</v>
      </c>
      <c r="AI3040" s="45" t="e">
        <f t="shared" si="107"/>
        <v>#NUM!</v>
      </c>
    </row>
    <row r="3041" spans="27:35" x14ac:dyDescent="0.2">
      <c r="AA3041" s="114" t="s">
        <v>87</v>
      </c>
      <c r="AB3041" s="40">
        <f>_xll.qlInterestRateIndexFixingDate($X$21,AC3041)</f>
        <v>60724</v>
      </c>
      <c r="AC3041" s="40">
        <f>_xll.qlCalendarAdvance(calendar,$AC3040,AA3041,,,trigger)</f>
        <v>60728</v>
      </c>
      <c r="AD3041" s="40">
        <f>_xll.qlInterestRateIndexMaturity($X$21,AC3041,)</f>
        <v>60911</v>
      </c>
      <c r="AE3041" s="43" t="e">
        <f>_xll.qlTenorBasisValue(TenorBasis6M,AC3041,_xll.ohTrigger(trigger,$X$36))</f>
        <v>#NUM!</v>
      </c>
      <c r="AF3041" s="82">
        <f t="shared" si="108"/>
        <v>1.2310815053614185E-2</v>
      </c>
      <c r="AG3041" s="82">
        <f>_xll.qlIndexFixing($X$21,$AB3041,TRUE,_xll.ohTrigger(trigger))</f>
        <v>1.2310815053614185E-2</v>
      </c>
      <c r="AH3041" s="43" t="e">
        <f>_xll.qlIndexFixing($X$6,$AB3041,TRUE,trigger)</f>
        <v>#NUM!</v>
      </c>
      <c r="AI3041" s="45" t="e">
        <f t="shared" si="107"/>
        <v>#NUM!</v>
      </c>
    </row>
    <row r="3042" spans="27:35" x14ac:dyDescent="0.2">
      <c r="AA3042" s="114" t="s">
        <v>87</v>
      </c>
      <c r="AB3042" s="40">
        <f>_xll.qlInterestRateIndexFixingDate($X$21,AC3042)</f>
        <v>60729</v>
      </c>
      <c r="AC3042" s="40">
        <f>_xll.qlCalendarAdvance(calendar,$AC3041,AA3042,,,trigger)</f>
        <v>60735</v>
      </c>
      <c r="AD3042" s="40">
        <f>_xll.qlInterestRateIndexMaturity($X$21,AC3042,)</f>
        <v>60918</v>
      </c>
      <c r="AE3042" s="43" t="e">
        <f>_xll.qlTenorBasisValue(TenorBasis6M,AC3042,_xll.ohTrigger(trigger,$X$36))</f>
        <v>#NUM!</v>
      </c>
      <c r="AF3042" s="82">
        <f t="shared" si="108"/>
        <v>1.2317543888085657E-2</v>
      </c>
      <c r="AG3042" s="82">
        <f>_xll.qlIndexFixing($X$21,$AB3042,TRUE,_xll.ohTrigger(trigger))</f>
        <v>1.2317543888085657E-2</v>
      </c>
      <c r="AH3042" s="43" t="e">
        <f>_xll.qlIndexFixing($X$6,$AB3042,TRUE,trigger)</f>
        <v>#NUM!</v>
      </c>
      <c r="AI3042" s="45" t="e">
        <f t="shared" si="107"/>
        <v>#NUM!</v>
      </c>
    </row>
    <row r="3043" spans="27:35" x14ac:dyDescent="0.2">
      <c r="AA3043" s="114" t="s">
        <v>87</v>
      </c>
      <c r="AB3043" s="40">
        <f>_xll.qlInterestRateIndexFixingDate($X$21,AC3043)</f>
        <v>60738</v>
      </c>
      <c r="AC3043" s="40">
        <f>_xll.qlCalendarAdvance(calendar,$AC3042,AA3043,,,trigger)</f>
        <v>60742</v>
      </c>
      <c r="AD3043" s="40">
        <f>_xll.qlInterestRateIndexMaturity($X$21,AC3043,)</f>
        <v>60925</v>
      </c>
      <c r="AE3043" s="43" t="e">
        <f>_xll.qlTenorBasisValue(TenorBasis6M,AC3043,_xll.ohTrigger(trigger,$X$36))</f>
        <v>#NUM!</v>
      </c>
      <c r="AF3043" s="82">
        <f t="shared" si="108"/>
        <v>1.2324258772696847E-2</v>
      </c>
      <c r="AG3043" s="82">
        <f>_xll.qlIndexFixing($X$21,$AB3043,TRUE,_xll.ohTrigger(trigger))</f>
        <v>1.2324258772696847E-2</v>
      </c>
      <c r="AH3043" s="43" t="e">
        <f>_xll.qlIndexFixing($X$6,$AB3043,TRUE,trigger)</f>
        <v>#NUM!</v>
      </c>
      <c r="AI3043" s="45" t="e">
        <f t="shared" si="107"/>
        <v>#NUM!</v>
      </c>
    </row>
    <row r="3044" spans="27:35" x14ac:dyDescent="0.2">
      <c r="AA3044" s="114" t="s">
        <v>87</v>
      </c>
      <c r="AB3044" s="40">
        <f>_xll.qlInterestRateIndexFixingDate($X$21,AC3044)</f>
        <v>60745</v>
      </c>
      <c r="AC3044" s="40">
        <f>_xll.qlCalendarAdvance(calendar,$AC3043,AA3044,,,trigger)</f>
        <v>60749</v>
      </c>
      <c r="AD3044" s="40">
        <f>_xll.qlInterestRateIndexMaturity($X$21,AC3044,)</f>
        <v>60932</v>
      </c>
      <c r="AE3044" s="43" t="e">
        <f>_xll.qlTenorBasisValue(TenorBasis6M,AC3044,_xll.ohTrigger(trigger,$X$36))</f>
        <v>#NUM!</v>
      </c>
      <c r="AF3044" s="82">
        <f t="shared" si="108"/>
        <v>1.2330959707306664E-2</v>
      </c>
      <c r="AG3044" s="82">
        <f>_xll.qlIndexFixing($X$21,$AB3044,TRUE,_xll.ohTrigger(trigger))</f>
        <v>1.2330959707306664E-2</v>
      </c>
      <c r="AH3044" s="43" t="e">
        <f>_xll.qlIndexFixing($X$6,$AB3044,TRUE,trigger)</f>
        <v>#NUM!</v>
      </c>
      <c r="AI3044" s="45" t="e">
        <f t="shared" si="107"/>
        <v>#NUM!</v>
      </c>
    </row>
    <row r="3045" spans="27:35" x14ac:dyDescent="0.2">
      <c r="AA3045" s="114" t="s">
        <v>87</v>
      </c>
      <c r="AB3045" s="40">
        <f>_xll.qlInterestRateIndexFixingDate($X$21,AC3045)</f>
        <v>60752</v>
      </c>
      <c r="AC3045" s="40">
        <f>_xll.qlCalendarAdvance(calendar,$AC3044,AA3045,,,trigger)</f>
        <v>60756</v>
      </c>
      <c r="AD3045" s="40">
        <f>_xll.qlInterestRateIndexMaturity($X$21,AC3045,)</f>
        <v>60940</v>
      </c>
      <c r="AE3045" s="43" t="e">
        <f>_xll.qlTenorBasisValue(TenorBasis6M,AC3045,_xll.ohTrigger(trigger,$X$36))</f>
        <v>#NUM!</v>
      </c>
      <c r="AF3045" s="82">
        <f t="shared" si="108"/>
        <v>1.233833043033908E-2</v>
      </c>
      <c r="AG3045" s="82">
        <f>_xll.qlIndexFixing($X$21,$AB3045,TRUE,_xll.ohTrigger(trigger))</f>
        <v>1.233833043033908E-2</v>
      </c>
      <c r="AH3045" s="43" t="e">
        <f>_xll.qlIndexFixing($X$6,$AB3045,TRUE,trigger)</f>
        <v>#NUM!</v>
      </c>
      <c r="AI3045" s="45" t="e">
        <f t="shared" si="107"/>
        <v>#NUM!</v>
      </c>
    </row>
    <row r="3046" spans="27:35" x14ac:dyDescent="0.2">
      <c r="AA3046" s="114" t="s">
        <v>87</v>
      </c>
      <c r="AB3046" s="40">
        <f>_xll.qlInterestRateIndexFixingDate($X$21,AC3046)</f>
        <v>60759</v>
      </c>
      <c r="AC3046" s="40">
        <f>_xll.qlCalendarAdvance(calendar,$AC3045,AA3046,,,trigger)</f>
        <v>60763</v>
      </c>
      <c r="AD3046" s="40">
        <f>_xll.qlInterestRateIndexMaturity($X$21,AC3046,)</f>
        <v>60947</v>
      </c>
      <c r="AE3046" s="43" t="e">
        <f>_xll.qlTenorBasisValue(TenorBasis6M,AC3046,_xll.ohTrigger(trigger,$X$36))</f>
        <v>#NUM!</v>
      </c>
      <c r="AF3046" s="82">
        <f t="shared" si="108"/>
        <v>1.2345002696069873E-2</v>
      </c>
      <c r="AG3046" s="82">
        <f>_xll.qlIndexFixing($X$21,$AB3046,TRUE,_xll.ohTrigger(trigger))</f>
        <v>1.2345002696069873E-2</v>
      </c>
      <c r="AH3046" s="43" t="e">
        <f>_xll.qlIndexFixing($X$6,$AB3046,TRUE,trigger)</f>
        <v>#NUM!</v>
      </c>
      <c r="AI3046" s="45" t="e">
        <f t="shared" si="107"/>
        <v>#NUM!</v>
      </c>
    </row>
    <row r="3047" spans="27:35" x14ac:dyDescent="0.2">
      <c r="AA3047" s="114" t="s">
        <v>87</v>
      </c>
      <c r="AB3047" s="40">
        <f>_xll.qlInterestRateIndexFixingDate($X$21,AC3047)</f>
        <v>60766</v>
      </c>
      <c r="AC3047" s="40">
        <f>_xll.qlCalendarAdvance(calendar,$AC3046,AA3047,,,trigger)</f>
        <v>60770</v>
      </c>
      <c r="AD3047" s="40">
        <f>_xll.qlInterestRateIndexMaturity($X$21,AC3047,)</f>
        <v>60954</v>
      </c>
      <c r="AE3047" s="43" t="e">
        <f>_xll.qlTenorBasisValue(TenorBasis6M,AC3047,_xll.ohTrigger(trigger,$X$36))</f>
        <v>#NUM!</v>
      </c>
      <c r="AF3047" s="82">
        <f t="shared" si="108"/>
        <v>1.2351661011010576E-2</v>
      </c>
      <c r="AG3047" s="82">
        <f>_xll.qlIndexFixing($X$21,$AB3047,TRUE,_xll.ohTrigger(trigger))</f>
        <v>1.2351661011010576E-2</v>
      </c>
      <c r="AH3047" s="43" t="e">
        <f>_xll.qlIndexFixing($X$6,$AB3047,TRUE,trigger)</f>
        <v>#NUM!</v>
      </c>
      <c r="AI3047" s="45" t="e">
        <f t="shared" si="107"/>
        <v>#NUM!</v>
      </c>
    </row>
    <row r="3048" spans="27:35" x14ac:dyDescent="0.2">
      <c r="AA3048" s="114" t="s">
        <v>87</v>
      </c>
      <c r="AB3048" s="40">
        <f>_xll.qlInterestRateIndexFixingDate($X$21,AC3048)</f>
        <v>60773</v>
      </c>
      <c r="AC3048" s="40">
        <f>_xll.qlCalendarAdvance(calendar,$AC3047,AA3048,,,trigger)</f>
        <v>60777</v>
      </c>
      <c r="AD3048" s="40">
        <f>_xll.qlInterestRateIndexMaturity($X$21,AC3048,)</f>
        <v>60961</v>
      </c>
      <c r="AE3048" s="43" t="e">
        <f>_xll.qlTenorBasisValue(TenorBasis6M,AC3048,_xll.ohTrigger(trigger,$X$36))</f>
        <v>#NUM!</v>
      </c>
      <c r="AF3048" s="82">
        <f t="shared" si="108"/>
        <v>1.2358305375017829E-2</v>
      </c>
      <c r="AG3048" s="82">
        <f>_xll.qlIndexFixing($X$21,$AB3048,TRUE,_xll.ohTrigger(trigger))</f>
        <v>1.2358305375017829E-2</v>
      </c>
      <c r="AH3048" s="43" t="e">
        <f>_xll.qlIndexFixing($X$6,$AB3048,TRUE,trigger)</f>
        <v>#NUM!</v>
      </c>
      <c r="AI3048" s="45" t="e">
        <f t="shared" si="107"/>
        <v>#NUM!</v>
      </c>
    </row>
    <row r="3049" spans="27:35" x14ac:dyDescent="0.2">
      <c r="AA3049" s="114" t="s">
        <v>87</v>
      </c>
      <c r="AB3049" s="40">
        <f>_xll.qlInterestRateIndexFixingDate($X$21,AC3049)</f>
        <v>60780</v>
      </c>
      <c r="AC3049" s="40">
        <f>_xll.qlCalendarAdvance(calendar,$AC3048,AA3049,,,trigger)</f>
        <v>60784</v>
      </c>
      <c r="AD3049" s="40">
        <f>_xll.qlInterestRateIndexMaturity($X$21,AC3049,)</f>
        <v>60967</v>
      </c>
      <c r="AE3049" s="43" t="e">
        <f>_xll.qlTenorBasisValue(TenorBasis6M,AC3049,_xll.ohTrigger(trigger,$X$36))</f>
        <v>#NUM!</v>
      </c>
      <c r="AF3049" s="82">
        <f t="shared" si="108"/>
        <v>1.2364255125374752E-2</v>
      </c>
      <c r="AG3049" s="82">
        <f>_xll.qlIndexFixing($X$21,$AB3049,TRUE,_xll.ohTrigger(trigger))</f>
        <v>1.2364255125374752E-2</v>
      </c>
      <c r="AH3049" s="43" t="e">
        <f>_xll.qlIndexFixing($X$6,$AB3049,TRUE,trigger)</f>
        <v>#NUM!</v>
      </c>
      <c r="AI3049" s="45" t="e">
        <f t="shared" si="107"/>
        <v>#NUM!</v>
      </c>
    </row>
    <row r="3050" spans="27:35" x14ac:dyDescent="0.2">
      <c r="AA3050" s="114" t="s">
        <v>87</v>
      </c>
      <c r="AB3050" s="40">
        <f>_xll.qlInterestRateIndexFixingDate($X$21,AC3050)</f>
        <v>60787</v>
      </c>
      <c r="AC3050" s="40">
        <f>_xll.qlCalendarAdvance(calendar,$AC3049,AA3050,,,trigger)</f>
        <v>60791</v>
      </c>
      <c r="AD3050" s="40">
        <f>_xll.qlInterestRateIndexMaturity($X$21,AC3050,)</f>
        <v>60974</v>
      </c>
      <c r="AE3050" s="43" t="e">
        <f>_xll.qlTenorBasisValue(TenorBasis6M,AC3050,_xll.ohTrigger(trigger,$X$36))</f>
        <v>#NUM!</v>
      </c>
      <c r="AF3050" s="82">
        <f t="shared" si="108"/>
        <v>1.2370872357005595E-2</v>
      </c>
      <c r="AG3050" s="82">
        <f>_xll.qlIndexFixing($X$21,$AB3050,TRUE,_xll.ohTrigger(trigger))</f>
        <v>1.2370872357005595E-2</v>
      </c>
      <c r="AH3050" s="43" t="e">
        <f>_xll.qlIndexFixing($X$6,$AB3050,TRUE,trigger)</f>
        <v>#NUM!</v>
      </c>
      <c r="AI3050" s="45" t="e">
        <f t="shared" ref="AI3050:AI3113" si="109">(AG3050-AH3050)*10000</f>
        <v>#NUM!</v>
      </c>
    </row>
    <row r="3051" spans="27:35" x14ac:dyDescent="0.2">
      <c r="AA3051" s="114" t="s">
        <v>87</v>
      </c>
      <c r="AB3051" s="40">
        <f>_xll.qlInterestRateIndexFixingDate($X$21,AC3051)</f>
        <v>60794</v>
      </c>
      <c r="AC3051" s="40">
        <f>_xll.qlCalendarAdvance(calendar,$AC3050,AA3051,,,trigger)</f>
        <v>60798</v>
      </c>
      <c r="AD3051" s="40">
        <f>_xll.qlInterestRateIndexMaturity($X$21,AC3051,)</f>
        <v>60981</v>
      </c>
      <c r="AE3051" s="43" t="e">
        <f>_xll.qlTenorBasisValue(TenorBasis6M,AC3051,_xll.ohTrigger(trigger,$X$36))</f>
        <v>#NUM!</v>
      </c>
      <c r="AF3051" s="82">
        <f t="shared" si="108"/>
        <v>1.2377475637647439E-2</v>
      </c>
      <c r="AG3051" s="82">
        <f>_xll.qlIndexFixing($X$21,$AB3051,TRUE,_xll.ohTrigger(trigger))</f>
        <v>1.2377475637647439E-2</v>
      </c>
      <c r="AH3051" s="43" t="e">
        <f>_xll.qlIndexFixing($X$6,$AB3051,TRUE,trigger)</f>
        <v>#NUM!</v>
      </c>
      <c r="AI3051" s="45" t="e">
        <f t="shared" si="109"/>
        <v>#NUM!</v>
      </c>
    </row>
    <row r="3052" spans="27:35" x14ac:dyDescent="0.2">
      <c r="AA3052" s="114" t="s">
        <v>87</v>
      </c>
      <c r="AB3052" s="40">
        <f>_xll.qlInterestRateIndexFixingDate($X$21,AC3052)</f>
        <v>60801</v>
      </c>
      <c r="AC3052" s="40">
        <f>_xll.qlCalendarAdvance(calendar,$AC3051,AA3052,,,trigger)</f>
        <v>60805</v>
      </c>
      <c r="AD3052" s="40">
        <f>_xll.qlInterestRateIndexMaturity($X$21,AC3052,)</f>
        <v>60988</v>
      </c>
      <c r="AE3052" s="43" t="e">
        <f>_xll.qlTenorBasisValue(TenorBasis6M,AC3052,_xll.ohTrigger(trigger,$X$36))</f>
        <v>#NUM!</v>
      </c>
      <c r="AF3052" s="82">
        <f t="shared" si="108"/>
        <v>1.2384064967161816E-2</v>
      </c>
      <c r="AG3052" s="82">
        <f>_xll.qlIndexFixing($X$21,$AB3052,TRUE,_xll.ohTrigger(trigger))</f>
        <v>1.2384064967161816E-2</v>
      </c>
      <c r="AH3052" s="43" t="e">
        <f>_xll.qlIndexFixing($X$6,$AB3052,TRUE,trigger)</f>
        <v>#NUM!</v>
      </c>
      <c r="AI3052" s="45" t="e">
        <f t="shared" si="109"/>
        <v>#NUM!</v>
      </c>
    </row>
    <row r="3053" spans="27:35" x14ac:dyDescent="0.2">
      <c r="AA3053" s="114" t="s">
        <v>87</v>
      </c>
      <c r="AB3053" s="40">
        <f>_xll.qlInterestRateIndexFixingDate($X$21,AC3053)</f>
        <v>60808</v>
      </c>
      <c r="AC3053" s="40">
        <f>_xll.qlCalendarAdvance(calendar,$AC3052,AA3053,,,trigger)</f>
        <v>60812</v>
      </c>
      <c r="AD3053" s="40">
        <f>_xll.qlInterestRateIndexMaturity($X$21,AC3053,)</f>
        <v>60995</v>
      </c>
      <c r="AE3053" s="43" t="e">
        <f>_xll.qlTenorBasisValue(TenorBasis6M,AC3053,_xll.ohTrigger(trigger,$X$36))</f>
        <v>#NUM!</v>
      </c>
      <c r="AF3053" s="82">
        <f t="shared" si="108"/>
        <v>1.2390640345408512E-2</v>
      </c>
      <c r="AG3053" s="82">
        <f>_xll.qlIndexFixing($X$21,$AB3053,TRUE,_xll.ohTrigger(trigger))</f>
        <v>1.2390640345408512E-2</v>
      </c>
      <c r="AH3053" s="43" t="e">
        <f>_xll.qlIndexFixing($X$6,$AB3053,TRUE,trigger)</f>
        <v>#NUM!</v>
      </c>
      <c r="AI3053" s="45" t="e">
        <f t="shared" si="109"/>
        <v>#NUM!</v>
      </c>
    </row>
    <row r="3054" spans="27:35" x14ac:dyDescent="0.2">
      <c r="AA3054" s="114" t="s">
        <v>87</v>
      </c>
      <c r="AB3054" s="40">
        <f>_xll.qlInterestRateIndexFixingDate($X$21,AC3054)</f>
        <v>60815</v>
      </c>
      <c r="AC3054" s="40">
        <f>_xll.qlCalendarAdvance(calendar,$AC3053,AA3054,,,trigger)</f>
        <v>60819</v>
      </c>
      <c r="AD3054" s="40">
        <f>_xll.qlInterestRateIndexMaturity($X$21,AC3054,)</f>
        <v>61003</v>
      </c>
      <c r="AE3054" s="43" t="e">
        <f>_xll.qlTenorBasisValue(TenorBasis6M,AC3054,_xll.ohTrigger(trigger,$X$36))</f>
        <v>#NUM!</v>
      </c>
      <c r="AF3054" s="82">
        <f t="shared" si="108"/>
        <v>1.2397878581586452E-2</v>
      </c>
      <c r="AG3054" s="82">
        <f>_xll.qlIndexFixing($X$21,$AB3054,TRUE,_xll.ohTrigger(trigger))</f>
        <v>1.2397878581586452E-2</v>
      </c>
      <c r="AH3054" s="43" t="e">
        <f>_xll.qlIndexFixing($X$6,$AB3054,TRUE,trigger)</f>
        <v>#NUM!</v>
      </c>
      <c r="AI3054" s="45" t="e">
        <f t="shared" si="109"/>
        <v>#NUM!</v>
      </c>
    </row>
    <row r="3055" spans="27:35" x14ac:dyDescent="0.2">
      <c r="AA3055" s="114" t="s">
        <v>87</v>
      </c>
      <c r="AB3055" s="40">
        <f>_xll.qlInterestRateIndexFixingDate($X$21,AC3055)</f>
        <v>60822</v>
      </c>
      <c r="AC3055" s="40">
        <f>_xll.qlCalendarAdvance(calendar,$AC3054,AA3055,,,trigger)</f>
        <v>60826</v>
      </c>
      <c r="AD3055" s="40">
        <f>_xll.qlInterestRateIndexMaturity($X$21,AC3055,)</f>
        <v>61010</v>
      </c>
      <c r="AE3055" s="43" t="e">
        <f>_xll.qlTenorBasisValue(TenorBasis6M,AC3055,_xll.ohTrigger(trigger,$X$36))</f>
        <v>#NUM!</v>
      </c>
      <c r="AF3055" s="82">
        <f t="shared" si="108"/>
        <v>1.2404425285124426E-2</v>
      </c>
      <c r="AG3055" s="82">
        <f>_xll.qlIndexFixing($X$21,$AB3055,TRUE,_xll.ohTrigger(trigger))</f>
        <v>1.2404425285124426E-2</v>
      </c>
      <c r="AH3055" s="43" t="e">
        <f>_xll.qlIndexFixing($X$6,$AB3055,TRUE,trigger)</f>
        <v>#NUM!</v>
      </c>
      <c r="AI3055" s="45" t="e">
        <f t="shared" si="109"/>
        <v>#NUM!</v>
      </c>
    </row>
    <row r="3056" spans="27:35" x14ac:dyDescent="0.2">
      <c r="AA3056" s="114" t="s">
        <v>87</v>
      </c>
      <c r="AB3056" s="40">
        <f>_xll.qlInterestRateIndexFixingDate($X$21,AC3056)</f>
        <v>60829</v>
      </c>
      <c r="AC3056" s="40">
        <f>_xll.qlCalendarAdvance(calendar,$AC3055,AA3056,,,trigger)</f>
        <v>60833</v>
      </c>
      <c r="AD3056" s="40">
        <f>_xll.qlInterestRateIndexMaturity($X$21,AC3056,)</f>
        <v>61017</v>
      </c>
      <c r="AE3056" s="43" t="e">
        <f>_xll.qlTenorBasisValue(TenorBasis6M,AC3056,_xll.ohTrigger(trigger,$X$36))</f>
        <v>#NUM!</v>
      </c>
      <c r="AF3056" s="82">
        <f t="shared" si="108"/>
        <v>1.2410958036607673E-2</v>
      </c>
      <c r="AG3056" s="82">
        <f>_xll.qlIndexFixing($X$21,$AB3056,TRUE,_xll.ohTrigger(trigger))</f>
        <v>1.2410958036607673E-2</v>
      </c>
      <c r="AH3056" s="43" t="e">
        <f>_xll.qlIndexFixing($X$6,$AB3056,TRUE,trigger)</f>
        <v>#NUM!</v>
      </c>
      <c r="AI3056" s="45" t="e">
        <f t="shared" si="109"/>
        <v>#NUM!</v>
      </c>
    </row>
    <row r="3057" spans="27:35" x14ac:dyDescent="0.2">
      <c r="AA3057" s="114" t="s">
        <v>87</v>
      </c>
      <c r="AB3057" s="40">
        <f>_xll.qlInterestRateIndexFixingDate($X$21,AC3057)</f>
        <v>60836</v>
      </c>
      <c r="AC3057" s="40">
        <f>_xll.qlCalendarAdvance(calendar,$AC3056,AA3057,,,trigger)</f>
        <v>60840</v>
      </c>
      <c r="AD3057" s="40">
        <f>_xll.qlInterestRateIndexMaturity($X$21,AC3057,)</f>
        <v>61024</v>
      </c>
      <c r="AE3057" s="43" t="e">
        <f>_xll.qlTenorBasisValue(TenorBasis6M,AC3057,_xll.ohTrigger(trigger,$X$36))</f>
        <v>#NUM!</v>
      </c>
      <c r="AF3057" s="82">
        <f t="shared" si="108"/>
        <v>1.2417476835896737E-2</v>
      </c>
      <c r="AG3057" s="82">
        <f>_xll.qlIndexFixing($X$21,$AB3057,TRUE,_xll.ohTrigger(trigger))</f>
        <v>1.2417476835896737E-2</v>
      </c>
      <c r="AH3057" s="43" t="e">
        <f>_xll.qlIndexFixing($X$6,$AB3057,TRUE,trigger)</f>
        <v>#NUM!</v>
      </c>
      <c r="AI3057" s="45" t="e">
        <f t="shared" si="109"/>
        <v>#NUM!</v>
      </c>
    </row>
    <row r="3058" spans="27:35" x14ac:dyDescent="0.2">
      <c r="AA3058" s="114" t="s">
        <v>87</v>
      </c>
      <c r="AB3058" s="40">
        <f>_xll.qlInterestRateIndexFixingDate($X$21,AC3058)</f>
        <v>60843</v>
      </c>
      <c r="AC3058" s="40">
        <f>_xll.qlCalendarAdvance(calendar,$AC3057,AA3058,,,trigger)</f>
        <v>60847</v>
      </c>
      <c r="AD3058" s="40">
        <f>_xll.qlInterestRateIndexMaturity($X$21,AC3058,)</f>
        <v>61031</v>
      </c>
      <c r="AE3058" s="43" t="e">
        <f>_xll.qlTenorBasisValue(TenorBasis6M,AC3058,_xll.ohTrigger(trigger,$X$36))</f>
        <v>#NUM!</v>
      </c>
      <c r="AF3058" s="82">
        <f t="shared" si="108"/>
        <v>1.2423981682852598E-2</v>
      </c>
      <c r="AG3058" s="82">
        <f>_xll.qlIndexFixing($X$21,$AB3058,TRUE,_xll.ohTrigger(trigger))</f>
        <v>1.2423981682852598E-2</v>
      </c>
      <c r="AH3058" s="43" t="e">
        <f>_xll.qlIndexFixing($X$6,$AB3058,TRUE,trigger)</f>
        <v>#NUM!</v>
      </c>
      <c r="AI3058" s="45" t="e">
        <f t="shared" si="109"/>
        <v>#NUM!</v>
      </c>
    </row>
    <row r="3059" spans="27:35" x14ac:dyDescent="0.2">
      <c r="AA3059" s="114" t="s">
        <v>87</v>
      </c>
      <c r="AB3059" s="40">
        <f>_xll.qlInterestRateIndexFixingDate($X$21,AC3059)</f>
        <v>60850</v>
      </c>
      <c r="AC3059" s="40">
        <f>_xll.qlCalendarAdvance(calendar,$AC3058,AA3059,,,trigger)</f>
        <v>60854</v>
      </c>
      <c r="AD3059" s="40">
        <f>_xll.qlInterestRateIndexMaturity($X$21,AC3059,)</f>
        <v>61038</v>
      </c>
      <c r="AE3059" s="43" t="e">
        <f>_xll.qlTenorBasisValue(TenorBasis6M,AC3059,_xll.ohTrigger(trigger,$X$36))</f>
        <v>#NUM!</v>
      </c>
      <c r="AF3059" s="82">
        <f t="shared" si="108"/>
        <v>1.2430472577337108E-2</v>
      </c>
      <c r="AG3059" s="82">
        <f>_xll.qlIndexFixing($X$21,$AB3059,TRUE,_xll.ohTrigger(trigger))</f>
        <v>1.2430472577337108E-2</v>
      </c>
      <c r="AH3059" s="43" t="e">
        <f>_xll.qlIndexFixing($X$6,$AB3059,TRUE,trigger)</f>
        <v>#NUM!</v>
      </c>
      <c r="AI3059" s="45" t="e">
        <f t="shared" si="109"/>
        <v>#NUM!</v>
      </c>
    </row>
    <row r="3060" spans="27:35" x14ac:dyDescent="0.2">
      <c r="AA3060" s="114" t="s">
        <v>87</v>
      </c>
      <c r="AB3060" s="40">
        <f>_xll.qlInterestRateIndexFixingDate($X$21,AC3060)</f>
        <v>60857</v>
      </c>
      <c r="AC3060" s="40">
        <f>_xll.qlCalendarAdvance(calendar,$AC3059,AA3060,,,trigger)</f>
        <v>60861</v>
      </c>
      <c r="AD3060" s="40">
        <f>_xll.qlInterestRateIndexMaturity($X$21,AC3060,)</f>
        <v>61045</v>
      </c>
      <c r="AE3060" s="43" t="e">
        <f>_xll.qlTenorBasisValue(TenorBasis6M,AC3060,_xll.ohTrigger(trigger,$X$36))</f>
        <v>#NUM!</v>
      </c>
      <c r="AF3060" s="82">
        <f t="shared" si="108"/>
        <v>1.2436949519211682E-2</v>
      </c>
      <c r="AG3060" s="82">
        <f>_xll.qlIndexFixing($X$21,$AB3060,TRUE,_xll.ohTrigger(trigger))</f>
        <v>1.2436949519211682E-2</v>
      </c>
      <c r="AH3060" s="43" t="e">
        <f>_xll.qlIndexFixing($X$6,$AB3060,TRUE,trigger)</f>
        <v>#NUM!</v>
      </c>
      <c r="AI3060" s="45" t="e">
        <f t="shared" si="109"/>
        <v>#NUM!</v>
      </c>
    </row>
    <row r="3061" spans="27:35" x14ac:dyDescent="0.2">
      <c r="AA3061" s="114" t="s">
        <v>87</v>
      </c>
      <c r="AB3061" s="40">
        <f>_xll.qlInterestRateIndexFixingDate($X$21,AC3061)</f>
        <v>60864</v>
      </c>
      <c r="AC3061" s="40">
        <f>_xll.qlCalendarAdvance(calendar,$AC3060,AA3061,,,trigger)</f>
        <v>60868</v>
      </c>
      <c r="AD3061" s="40">
        <f>_xll.qlInterestRateIndexMaturity($X$21,AC3061,)</f>
        <v>61052</v>
      </c>
      <c r="AE3061" s="43" t="e">
        <f>_xll.qlTenorBasisValue(TenorBasis6M,AC3061,_xll.ohTrigger(trigger,$X$36))</f>
        <v>#NUM!</v>
      </c>
      <c r="AF3061" s="82">
        <f t="shared" si="108"/>
        <v>1.244341250833947E-2</v>
      </c>
      <c r="AG3061" s="82">
        <f>_xll.qlIndexFixing($X$21,$AB3061,TRUE,_xll.ohTrigger(trigger))</f>
        <v>1.244341250833947E-2</v>
      </c>
      <c r="AH3061" s="43" t="e">
        <f>_xll.qlIndexFixing($X$6,$AB3061,TRUE,trigger)</f>
        <v>#NUM!</v>
      </c>
      <c r="AI3061" s="45" t="e">
        <f t="shared" si="109"/>
        <v>#NUM!</v>
      </c>
    </row>
    <row r="3062" spans="27:35" x14ac:dyDescent="0.2">
      <c r="AA3062" s="114" t="s">
        <v>87</v>
      </c>
      <c r="AB3062" s="40">
        <f>_xll.qlInterestRateIndexFixingDate($X$21,AC3062)</f>
        <v>60871</v>
      </c>
      <c r="AC3062" s="40">
        <f>_xll.qlCalendarAdvance(calendar,$AC3061,AA3062,,,trigger)</f>
        <v>60875</v>
      </c>
      <c r="AD3062" s="40">
        <f>_xll.qlInterestRateIndexMaturity($X$21,AC3062,)</f>
        <v>61056</v>
      </c>
      <c r="AE3062" s="43" t="e">
        <f>_xll.qlTenorBasisValue(TenorBasis6M,AC3062,_xll.ohTrigger(trigger,$X$36))</f>
        <v>#NUM!</v>
      </c>
      <c r="AF3062" s="82">
        <f t="shared" si="108"/>
        <v>1.2447849494243959E-2</v>
      </c>
      <c r="AG3062" s="82">
        <f>_xll.qlIndexFixing($X$21,$AB3062,TRUE,_xll.ohTrigger(trigger))</f>
        <v>1.2447849494243959E-2</v>
      </c>
      <c r="AH3062" s="43" t="e">
        <f>_xll.qlIndexFixing($X$6,$AB3062,TRUE,trigger)</f>
        <v>#NUM!</v>
      </c>
      <c r="AI3062" s="45" t="e">
        <f t="shared" si="109"/>
        <v>#NUM!</v>
      </c>
    </row>
    <row r="3063" spans="27:35" x14ac:dyDescent="0.2">
      <c r="AA3063" s="114" t="s">
        <v>87</v>
      </c>
      <c r="AB3063" s="40">
        <f>_xll.qlInterestRateIndexFixingDate($X$21,AC3063)</f>
        <v>60878</v>
      </c>
      <c r="AC3063" s="40">
        <f>_xll.qlCalendarAdvance(calendar,$AC3062,AA3063,,,trigger)</f>
        <v>60882</v>
      </c>
      <c r="AD3063" s="40">
        <f>_xll.qlInterestRateIndexMaturity($X$21,AC3063,)</f>
        <v>61063</v>
      </c>
      <c r="AE3063" s="43" t="e">
        <f>_xll.qlTenorBasisValue(TenorBasis6M,AC3063,_xll.ohTrigger(trigger,$X$36))</f>
        <v>#NUM!</v>
      </c>
      <c r="AF3063" s="82">
        <f t="shared" si="108"/>
        <v>1.2454286901560998E-2</v>
      </c>
      <c r="AG3063" s="82">
        <f>_xll.qlIndexFixing($X$21,$AB3063,TRUE,_xll.ohTrigger(trigger))</f>
        <v>1.2454286901560998E-2</v>
      </c>
      <c r="AH3063" s="43" t="e">
        <f>_xll.qlIndexFixing($X$6,$AB3063,TRUE,trigger)</f>
        <v>#NUM!</v>
      </c>
      <c r="AI3063" s="45" t="e">
        <f t="shared" si="109"/>
        <v>#NUM!</v>
      </c>
    </row>
    <row r="3064" spans="27:35" x14ac:dyDescent="0.2">
      <c r="AA3064" s="114" t="s">
        <v>87</v>
      </c>
      <c r="AB3064" s="40">
        <f>_xll.qlInterestRateIndexFixingDate($X$21,AC3064)</f>
        <v>60885</v>
      </c>
      <c r="AC3064" s="40">
        <f>_xll.qlCalendarAdvance(calendar,$AC3063,AA3064,,,trigger)</f>
        <v>60889</v>
      </c>
      <c r="AD3064" s="40">
        <f>_xll.qlInterestRateIndexMaturity($X$21,AC3064,)</f>
        <v>61070</v>
      </c>
      <c r="AE3064" s="43" t="e">
        <f>_xll.qlTenorBasisValue(TenorBasis6M,AC3064,_xll.ohTrigger(trigger,$X$36))</f>
        <v>#NUM!</v>
      </c>
      <c r="AF3064" s="82">
        <f t="shared" si="108"/>
        <v>1.2460710356849114E-2</v>
      </c>
      <c r="AG3064" s="82">
        <f>_xll.qlIndexFixing($X$21,$AB3064,TRUE,_xll.ohTrigger(trigger))</f>
        <v>1.2460710356849114E-2</v>
      </c>
      <c r="AH3064" s="43" t="e">
        <f>_xll.qlIndexFixing($X$6,$AB3064,TRUE,trigger)</f>
        <v>#NUM!</v>
      </c>
      <c r="AI3064" s="45" t="e">
        <f t="shared" si="109"/>
        <v>#NUM!</v>
      </c>
    </row>
    <row r="3065" spans="27:35" x14ac:dyDescent="0.2">
      <c r="AA3065" s="114" t="s">
        <v>87</v>
      </c>
      <c r="AB3065" s="40">
        <f>_xll.qlInterestRateIndexFixingDate($X$21,AC3065)</f>
        <v>60892</v>
      </c>
      <c r="AC3065" s="40">
        <f>_xll.qlCalendarAdvance(calendar,$AC3064,AA3065,,,trigger)</f>
        <v>60896</v>
      </c>
      <c r="AD3065" s="40">
        <f>_xll.qlInterestRateIndexMaturity($X$21,AC3065,)</f>
        <v>61077</v>
      </c>
      <c r="AE3065" s="43" t="e">
        <f>_xll.qlTenorBasisValue(TenorBasis6M,AC3065,_xll.ohTrigger(trigger,$X$36))</f>
        <v>#NUM!</v>
      </c>
      <c r="AF3065" s="82">
        <f t="shared" si="108"/>
        <v>1.246711985997449E-2</v>
      </c>
      <c r="AG3065" s="82">
        <f>_xll.qlIndexFixing($X$21,$AB3065,TRUE,_xll.ohTrigger(trigger))</f>
        <v>1.246711985997449E-2</v>
      </c>
      <c r="AH3065" s="43" t="e">
        <f>_xll.qlIndexFixing($X$6,$AB3065,TRUE,trigger)</f>
        <v>#NUM!</v>
      </c>
      <c r="AI3065" s="45" t="e">
        <f t="shared" si="109"/>
        <v>#NUM!</v>
      </c>
    </row>
    <row r="3066" spans="27:35" x14ac:dyDescent="0.2">
      <c r="AA3066" s="114" t="s">
        <v>87</v>
      </c>
      <c r="AB3066" s="40">
        <f>_xll.qlInterestRateIndexFixingDate($X$21,AC3066)</f>
        <v>60899</v>
      </c>
      <c r="AC3066" s="40">
        <f>_xll.qlCalendarAdvance(calendar,$AC3065,AA3066,,,trigger)</f>
        <v>60903</v>
      </c>
      <c r="AD3066" s="40">
        <f>_xll.qlInterestRateIndexMaturity($X$21,AC3066,)</f>
        <v>61084</v>
      </c>
      <c r="AE3066" s="43" t="e">
        <f>_xll.qlTenorBasisValue(TenorBasis6M,AC3066,_xll.ohTrigger(trigger,$X$36))</f>
        <v>#NUM!</v>
      </c>
      <c r="AF3066" s="82">
        <f t="shared" si="108"/>
        <v>1.2473515410801984E-2</v>
      </c>
      <c r="AG3066" s="82">
        <f>_xll.qlIndexFixing($X$21,$AB3066,TRUE,_xll.ohTrigger(trigger))</f>
        <v>1.2473515410801984E-2</v>
      </c>
      <c r="AH3066" s="43" t="e">
        <f>_xll.qlIndexFixing($X$6,$AB3066,TRUE,trigger)</f>
        <v>#NUM!</v>
      </c>
      <c r="AI3066" s="45" t="e">
        <f t="shared" si="109"/>
        <v>#NUM!</v>
      </c>
    </row>
    <row r="3067" spans="27:35" x14ac:dyDescent="0.2">
      <c r="AA3067" s="114" t="s">
        <v>87</v>
      </c>
      <c r="AB3067" s="40">
        <f>_xll.qlInterestRateIndexFixingDate($X$21,AC3067)</f>
        <v>60906</v>
      </c>
      <c r="AC3067" s="40">
        <f>_xll.qlCalendarAdvance(calendar,$AC3066,AA3067,,,trigger)</f>
        <v>60910</v>
      </c>
      <c r="AD3067" s="40">
        <f>_xll.qlInterestRateIndexMaturity($X$21,AC3067,)</f>
        <v>61092</v>
      </c>
      <c r="AE3067" s="43" t="e">
        <f>_xll.qlTenorBasisValue(TenorBasis6M,AC3067,_xll.ohTrigger(trigger,$X$36))</f>
        <v>#NUM!</v>
      </c>
      <c r="AF3067" s="82">
        <f t="shared" si="108"/>
        <v>1.2480563874186355E-2</v>
      </c>
      <c r="AG3067" s="82">
        <f>_xll.qlIndexFixing($X$21,$AB3067,TRUE,_xll.ohTrigger(trigger))</f>
        <v>1.2480563874186355E-2</v>
      </c>
      <c r="AH3067" s="43" t="e">
        <f>_xll.qlIndexFixing($X$6,$AB3067,TRUE,trigger)</f>
        <v>#NUM!</v>
      </c>
      <c r="AI3067" s="45" t="e">
        <f t="shared" si="109"/>
        <v>#NUM!</v>
      </c>
    </row>
    <row r="3068" spans="27:35" x14ac:dyDescent="0.2">
      <c r="AA3068" s="114" t="s">
        <v>87</v>
      </c>
      <c r="AB3068" s="40">
        <f>_xll.qlInterestRateIndexFixingDate($X$21,AC3068)</f>
        <v>60913</v>
      </c>
      <c r="AC3068" s="40">
        <f>_xll.qlCalendarAdvance(calendar,$AC3067,AA3068,,,trigger)</f>
        <v>60917</v>
      </c>
      <c r="AD3068" s="40">
        <f>_xll.qlInterestRateIndexMaturity($X$21,AC3068,)</f>
        <v>61099</v>
      </c>
      <c r="AE3068" s="43" t="e">
        <f>_xll.qlTenorBasisValue(TenorBasis6M,AC3068,_xll.ohTrigger(trigger,$X$36))</f>
        <v>#NUM!</v>
      </c>
      <c r="AF3068" s="82">
        <f t="shared" si="108"/>
        <v>1.2486930743473968E-2</v>
      </c>
      <c r="AG3068" s="82">
        <f>_xll.qlIndexFixing($X$21,$AB3068,TRUE,_xll.ohTrigger(trigger))</f>
        <v>1.2486930743473968E-2</v>
      </c>
      <c r="AH3068" s="43" t="e">
        <f>_xll.qlIndexFixing($X$6,$AB3068,TRUE,trigger)</f>
        <v>#NUM!</v>
      </c>
      <c r="AI3068" s="45" t="e">
        <f t="shared" si="109"/>
        <v>#NUM!</v>
      </c>
    </row>
    <row r="3069" spans="27:35" x14ac:dyDescent="0.2">
      <c r="AA3069" s="114" t="s">
        <v>87</v>
      </c>
      <c r="AB3069" s="40">
        <f>_xll.qlInterestRateIndexFixingDate($X$21,AC3069)</f>
        <v>60920</v>
      </c>
      <c r="AC3069" s="40">
        <f>_xll.qlCalendarAdvance(calendar,$AC3068,AA3069,,,trigger)</f>
        <v>60924</v>
      </c>
      <c r="AD3069" s="40">
        <f>_xll.qlInterestRateIndexMaturity($X$21,AC3069,)</f>
        <v>61106</v>
      </c>
      <c r="AE3069" s="43" t="e">
        <f>_xll.qlTenorBasisValue(TenorBasis6M,AC3069,_xll.ohTrigger(trigger,$X$36))</f>
        <v>#NUM!</v>
      </c>
      <c r="AF3069" s="82">
        <f t="shared" si="108"/>
        <v>1.2493283659682887E-2</v>
      </c>
      <c r="AG3069" s="82">
        <f>_xll.qlIndexFixing($X$21,$AB3069,TRUE,_xll.ohTrigger(trigger))</f>
        <v>1.2493283659682887E-2</v>
      </c>
      <c r="AH3069" s="43" t="e">
        <f>_xll.qlIndexFixing($X$6,$AB3069,TRUE,trigger)</f>
        <v>#NUM!</v>
      </c>
      <c r="AI3069" s="45" t="e">
        <f t="shared" si="109"/>
        <v>#NUM!</v>
      </c>
    </row>
    <row r="3070" spans="27:35" x14ac:dyDescent="0.2">
      <c r="AA3070" s="114" t="s">
        <v>87</v>
      </c>
      <c r="AB3070" s="40">
        <f>_xll.qlInterestRateIndexFixingDate($X$21,AC3070)</f>
        <v>60927</v>
      </c>
      <c r="AC3070" s="40">
        <f>_xll.qlCalendarAdvance(calendar,$AC3069,AA3070,,,trigger)</f>
        <v>60931</v>
      </c>
      <c r="AD3070" s="40">
        <f>_xll.qlInterestRateIndexMaturity($X$21,AC3070,)</f>
        <v>61113</v>
      </c>
      <c r="AE3070" s="43" t="e">
        <f>_xll.qlTenorBasisValue(TenorBasis6M,AC3070,_xll.ohTrigger(trigger,$X$36))</f>
        <v>#NUM!</v>
      </c>
      <c r="AF3070" s="82">
        <f t="shared" si="108"/>
        <v>1.2499622622680034E-2</v>
      </c>
      <c r="AG3070" s="82">
        <f>_xll.qlIndexFixing($X$21,$AB3070,TRUE,_xll.ohTrigger(trigger))</f>
        <v>1.2499622622680034E-2</v>
      </c>
      <c r="AH3070" s="43" t="e">
        <f>_xll.qlIndexFixing($X$6,$AB3070,TRUE,trigger)</f>
        <v>#NUM!</v>
      </c>
      <c r="AI3070" s="45" t="e">
        <f t="shared" si="109"/>
        <v>#NUM!</v>
      </c>
    </row>
    <row r="3071" spans="27:35" x14ac:dyDescent="0.2">
      <c r="AA3071" s="114" t="s">
        <v>87</v>
      </c>
      <c r="AB3071" s="40">
        <f>_xll.qlInterestRateIndexFixingDate($X$21,AC3071)</f>
        <v>60934</v>
      </c>
      <c r="AC3071" s="40">
        <f>_xll.qlCalendarAdvance(calendar,$AC3070,AA3071,,,trigger)</f>
        <v>60938</v>
      </c>
      <c r="AD3071" s="40">
        <f>_xll.qlInterestRateIndexMaturity($X$21,AC3071,)</f>
        <v>61119</v>
      </c>
      <c r="AE3071" s="43" t="e">
        <f>_xll.qlTenorBasisValue(TenorBasis6M,AC3071,_xll.ohTrigger(trigger,$X$36))</f>
        <v>#NUM!</v>
      </c>
      <c r="AF3071" s="82">
        <f t="shared" si="108"/>
        <v>1.2505283875803162E-2</v>
      </c>
      <c r="AG3071" s="82">
        <f>_xll.qlIndexFixing($X$21,$AB3071,TRUE,_xll.ohTrigger(trigger))</f>
        <v>1.2505283875803162E-2</v>
      </c>
      <c r="AH3071" s="43" t="e">
        <f>_xll.qlIndexFixing($X$6,$AB3071,TRUE,trigger)</f>
        <v>#NUM!</v>
      </c>
      <c r="AI3071" s="45" t="e">
        <f t="shared" si="109"/>
        <v>#NUM!</v>
      </c>
    </row>
    <row r="3072" spans="27:35" x14ac:dyDescent="0.2">
      <c r="AA3072" s="114" t="s">
        <v>87</v>
      </c>
      <c r="AB3072" s="40">
        <f>_xll.qlInterestRateIndexFixingDate($X$21,AC3072)</f>
        <v>60941</v>
      </c>
      <c r="AC3072" s="40">
        <f>_xll.qlCalendarAdvance(calendar,$AC3071,AA3072,,,trigger)</f>
        <v>60945</v>
      </c>
      <c r="AD3072" s="40">
        <f>_xll.qlInterestRateIndexMaturity($X$21,AC3072,)</f>
        <v>61126</v>
      </c>
      <c r="AE3072" s="43" t="e">
        <f>_xll.qlTenorBasisValue(TenorBasis6M,AC3072,_xll.ohTrigger(trigger,$X$36))</f>
        <v>#NUM!</v>
      </c>
      <c r="AF3072" s="82">
        <f t="shared" si="108"/>
        <v>1.2511595710044728E-2</v>
      </c>
      <c r="AG3072" s="82">
        <f>_xll.qlIndexFixing($X$21,$AB3072,TRUE,_xll.ohTrigger(trigger))</f>
        <v>1.2511595710044728E-2</v>
      </c>
      <c r="AH3072" s="43" t="e">
        <f>_xll.qlIndexFixing($X$6,$AB3072,TRUE,trigger)</f>
        <v>#NUM!</v>
      </c>
      <c r="AI3072" s="45" t="e">
        <f t="shared" si="109"/>
        <v>#NUM!</v>
      </c>
    </row>
    <row r="3073" spans="27:35" x14ac:dyDescent="0.2">
      <c r="AA3073" s="114" t="s">
        <v>87</v>
      </c>
      <c r="AB3073" s="40">
        <f>_xll.qlInterestRateIndexFixingDate($X$21,AC3073)</f>
        <v>60948</v>
      </c>
      <c r="AC3073" s="40">
        <f>_xll.qlCalendarAdvance(calendar,$AC3072,AA3073,,,trigger)</f>
        <v>60952</v>
      </c>
      <c r="AD3073" s="40">
        <f>_xll.qlInterestRateIndexMaturity($X$21,AC3073,)</f>
        <v>61133</v>
      </c>
      <c r="AE3073" s="43" t="e">
        <f>_xll.qlTenorBasisValue(TenorBasis6M,AC3073,_xll.ohTrigger(trigger,$X$36))</f>
        <v>#NUM!</v>
      </c>
      <c r="AF3073" s="82">
        <f t="shared" si="108"/>
        <v>1.2517893591057889E-2</v>
      </c>
      <c r="AG3073" s="82">
        <f>_xll.qlIndexFixing($X$21,$AB3073,TRUE,_xll.ohTrigger(trigger))</f>
        <v>1.2517893591057889E-2</v>
      </c>
      <c r="AH3073" s="43" t="e">
        <f>_xll.qlIndexFixing($X$6,$AB3073,TRUE,trigger)</f>
        <v>#NUM!</v>
      </c>
      <c r="AI3073" s="45" t="e">
        <f t="shared" si="109"/>
        <v>#NUM!</v>
      </c>
    </row>
    <row r="3074" spans="27:35" x14ac:dyDescent="0.2">
      <c r="AA3074" s="114" t="s">
        <v>87</v>
      </c>
      <c r="AB3074" s="40">
        <f>_xll.qlInterestRateIndexFixingDate($X$21,AC3074)</f>
        <v>60955</v>
      </c>
      <c r="AC3074" s="40">
        <f>_xll.qlCalendarAdvance(calendar,$AC3073,AA3074,,,trigger)</f>
        <v>60959</v>
      </c>
      <c r="AD3074" s="40">
        <f>_xll.qlInterestRateIndexMaturity($X$21,AC3074,)</f>
        <v>61140</v>
      </c>
      <c r="AE3074" s="43" t="e">
        <f>_xll.qlTenorBasisValue(TenorBasis6M,AC3074,_xll.ohTrigger(trigger,$X$36))</f>
        <v>#NUM!</v>
      </c>
      <c r="AF3074" s="82">
        <f t="shared" si="108"/>
        <v>1.2524177518711033E-2</v>
      </c>
      <c r="AG3074" s="82">
        <f>_xll.qlIndexFixing($X$21,$AB3074,TRUE,_xll.ohTrigger(trigger))</f>
        <v>1.2524177518711033E-2</v>
      </c>
      <c r="AH3074" s="43" t="e">
        <f>_xll.qlIndexFixing($X$6,$AB3074,TRUE,trigger)</f>
        <v>#NUM!</v>
      </c>
      <c r="AI3074" s="45" t="e">
        <f t="shared" si="109"/>
        <v>#NUM!</v>
      </c>
    </row>
    <row r="3075" spans="27:35" x14ac:dyDescent="0.2">
      <c r="AA3075" s="114" t="s">
        <v>87</v>
      </c>
      <c r="AB3075" s="40">
        <f>_xll.qlInterestRateIndexFixingDate($X$21,AC3075)</f>
        <v>60962</v>
      </c>
      <c r="AC3075" s="40">
        <f>_xll.qlCalendarAdvance(calendar,$AC3074,AA3075,,,trigger)</f>
        <v>60966</v>
      </c>
      <c r="AD3075" s="40">
        <f>_xll.qlInterestRateIndexMaturity($X$21,AC3075,)</f>
        <v>61148</v>
      </c>
      <c r="AE3075" s="43" t="e">
        <f>_xll.qlTenorBasisValue(TenorBasis6M,AC3075,_xll.ohTrigger(trigger,$X$36))</f>
        <v>#NUM!</v>
      </c>
      <c r="AF3075" s="82">
        <f t="shared" si="108"/>
        <v>1.2531108134821266E-2</v>
      </c>
      <c r="AG3075" s="82">
        <f>_xll.qlIndexFixing($X$21,$AB3075,TRUE,_xll.ohTrigger(trigger))</f>
        <v>1.2531108134821266E-2</v>
      </c>
      <c r="AH3075" s="43" t="e">
        <f>_xll.qlIndexFixing($X$6,$AB3075,TRUE,trigger)</f>
        <v>#NUM!</v>
      </c>
      <c r="AI3075" s="45" t="e">
        <f t="shared" si="109"/>
        <v>#NUM!</v>
      </c>
    </row>
    <row r="3076" spans="27:35" x14ac:dyDescent="0.2">
      <c r="AA3076" s="114" t="s">
        <v>87</v>
      </c>
      <c r="AB3076" s="40">
        <f>_xll.qlInterestRateIndexFixingDate($X$21,AC3076)</f>
        <v>60969</v>
      </c>
      <c r="AC3076" s="40">
        <f>_xll.qlCalendarAdvance(calendar,$AC3075,AA3076,,,trigger)</f>
        <v>60973</v>
      </c>
      <c r="AD3076" s="40">
        <f>_xll.qlInterestRateIndexMaturity($X$21,AC3076,)</f>
        <v>61155</v>
      </c>
      <c r="AE3076" s="43" t="e">
        <f>_xll.qlTenorBasisValue(TenorBasis6M,AC3076,_xll.ohTrigger(trigger,$X$36))</f>
        <v>#NUM!</v>
      </c>
      <c r="AF3076" s="82">
        <f t="shared" ref="AF3076:AF3139" si="110">AG3076</f>
        <v>1.2537363375753088E-2</v>
      </c>
      <c r="AG3076" s="82">
        <f>_xll.qlIndexFixing($X$21,$AB3076,TRUE,_xll.ohTrigger(trigger))</f>
        <v>1.2537363375753088E-2</v>
      </c>
      <c r="AH3076" s="43" t="e">
        <f>_xll.qlIndexFixing($X$6,$AB3076,TRUE,trigger)</f>
        <v>#NUM!</v>
      </c>
      <c r="AI3076" s="45" t="e">
        <f t="shared" si="109"/>
        <v>#NUM!</v>
      </c>
    </row>
    <row r="3077" spans="27:35" x14ac:dyDescent="0.2">
      <c r="AA3077" s="114" t="s">
        <v>87</v>
      </c>
      <c r="AB3077" s="40">
        <f>_xll.qlInterestRateIndexFixingDate($X$21,AC3077)</f>
        <v>60976</v>
      </c>
      <c r="AC3077" s="40">
        <f>_xll.qlCalendarAdvance(calendar,$AC3076,AA3077,,,trigger)</f>
        <v>60980</v>
      </c>
      <c r="AD3077" s="40">
        <f>_xll.qlInterestRateIndexMaturity($X$21,AC3077,)</f>
        <v>61162</v>
      </c>
      <c r="AE3077" s="43" t="e">
        <f>_xll.qlTenorBasisValue(TenorBasis6M,AC3077,_xll.ohTrigger(trigger,$X$36))</f>
        <v>#NUM!</v>
      </c>
      <c r="AF3077" s="82">
        <f t="shared" si="110"/>
        <v>1.2543604662544651E-2</v>
      </c>
      <c r="AG3077" s="82">
        <f>_xll.qlIndexFixing($X$21,$AB3077,TRUE,_xll.ohTrigger(trigger))</f>
        <v>1.2543604662544651E-2</v>
      </c>
      <c r="AH3077" s="43" t="e">
        <f>_xll.qlIndexFixing($X$6,$AB3077,TRUE,trigger)</f>
        <v>#NUM!</v>
      </c>
      <c r="AI3077" s="45" t="e">
        <f t="shared" si="109"/>
        <v>#NUM!</v>
      </c>
    </row>
    <row r="3078" spans="27:35" x14ac:dyDescent="0.2">
      <c r="AA3078" s="114" t="s">
        <v>87</v>
      </c>
      <c r="AB3078" s="40">
        <f>_xll.qlInterestRateIndexFixingDate($X$21,AC3078)</f>
        <v>60983</v>
      </c>
      <c r="AC3078" s="40">
        <f>_xll.qlCalendarAdvance(calendar,$AC3077,AA3078,,,trigger)</f>
        <v>60987</v>
      </c>
      <c r="AD3078" s="40">
        <f>_xll.qlInterestRateIndexMaturity($X$21,AC3078,)</f>
        <v>61169</v>
      </c>
      <c r="AE3078" s="43" t="e">
        <f>_xll.qlTenorBasisValue(TenorBasis6M,AC3078,_xll.ohTrigger(trigger,$X$36))</f>
        <v>#NUM!</v>
      </c>
      <c r="AF3078" s="82">
        <f t="shared" si="110"/>
        <v>1.2549831995065507E-2</v>
      </c>
      <c r="AG3078" s="82">
        <f>_xll.qlIndexFixing($X$21,$AB3078,TRUE,_xll.ohTrigger(trigger))</f>
        <v>1.2549831995065507E-2</v>
      </c>
      <c r="AH3078" s="43" t="e">
        <f>_xll.qlIndexFixing($X$6,$AB3078,TRUE,trigger)</f>
        <v>#NUM!</v>
      </c>
      <c r="AI3078" s="45" t="e">
        <f t="shared" si="109"/>
        <v>#NUM!</v>
      </c>
    </row>
    <row r="3079" spans="27:35" x14ac:dyDescent="0.2">
      <c r="AA3079" s="114" t="s">
        <v>87</v>
      </c>
      <c r="AB3079" s="40">
        <f>_xll.qlInterestRateIndexFixingDate($X$21,AC3079)</f>
        <v>60990</v>
      </c>
      <c r="AC3079" s="40">
        <f>_xll.qlCalendarAdvance(calendar,$AC3078,AA3079,,,trigger)</f>
        <v>60994</v>
      </c>
      <c r="AD3079" s="40">
        <f>_xll.qlInterestRateIndexMaturity($X$21,AC3079,)</f>
        <v>61176</v>
      </c>
      <c r="AE3079" s="43" t="e">
        <f>_xll.qlTenorBasisValue(TenorBasis6M,AC3079,_xll.ohTrigger(trigger,$X$36))</f>
        <v>#NUM!</v>
      </c>
      <c r="AF3079" s="82">
        <f t="shared" si="110"/>
        <v>1.2556045373183016E-2</v>
      </c>
      <c r="AG3079" s="82">
        <f>_xll.qlIndexFixing($X$21,$AB3079,TRUE,_xll.ohTrigger(trigger))</f>
        <v>1.2556045373183016E-2</v>
      </c>
      <c r="AH3079" s="43" t="e">
        <f>_xll.qlIndexFixing($X$6,$AB3079,TRUE,trigger)</f>
        <v>#NUM!</v>
      </c>
      <c r="AI3079" s="45" t="e">
        <f t="shared" si="109"/>
        <v>#NUM!</v>
      </c>
    </row>
    <row r="3080" spans="27:35" x14ac:dyDescent="0.2">
      <c r="AA3080" s="114" t="s">
        <v>87</v>
      </c>
      <c r="AB3080" s="40">
        <f>_xll.qlInterestRateIndexFixingDate($X$21,AC3080)</f>
        <v>60997</v>
      </c>
      <c r="AC3080" s="40">
        <f>_xll.qlCalendarAdvance(calendar,$AC3079,AA3080,,,trigger)</f>
        <v>61001</v>
      </c>
      <c r="AD3080" s="40">
        <f>_xll.qlInterestRateIndexMaturity($X$21,AC3080,)</f>
        <v>61182</v>
      </c>
      <c r="AE3080" s="43" t="e">
        <f>_xll.qlTenorBasisValue(TenorBasis6M,AC3080,_xll.ohTrigger(trigger,$X$36))</f>
        <v>#NUM!</v>
      </c>
      <c r="AF3080" s="82">
        <f t="shared" si="110"/>
        <v>1.25615880567146E-2</v>
      </c>
      <c r="AG3080" s="82">
        <f>_xll.qlIndexFixing($X$21,$AB3080,TRUE,_xll.ohTrigger(trigger))</f>
        <v>1.25615880567146E-2</v>
      </c>
      <c r="AH3080" s="43" t="e">
        <f>_xll.qlIndexFixing($X$6,$AB3080,TRUE,trigger)</f>
        <v>#NUM!</v>
      </c>
      <c r="AI3080" s="45" t="e">
        <f t="shared" si="109"/>
        <v>#NUM!</v>
      </c>
    </row>
    <row r="3081" spans="27:35" x14ac:dyDescent="0.2">
      <c r="AA3081" s="114" t="s">
        <v>87</v>
      </c>
      <c r="AB3081" s="40">
        <f>_xll.qlInterestRateIndexFixingDate($X$21,AC3081)</f>
        <v>61004</v>
      </c>
      <c r="AC3081" s="40">
        <f>_xll.qlCalendarAdvance(calendar,$AC3080,AA3081,,,trigger)</f>
        <v>61008</v>
      </c>
      <c r="AD3081" s="40">
        <f>_xll.qlInterestRateIndexMaturity($X$21,AC3081,)</f>
        <v>61189</v>
      </c>
      <c r="AE3081" s="43" t="e">
        <f>_xll.qlTenorBasisValue(TenorBasis6M,AC3081,_xll.ohTrigger(trigger,$X$36))</f>
        <v>#NUM!</v>
      </c>
      <c r="AF3081" s="82">
        <f t="shared" si="110"/>
        <v>1.2567774307178094E-2</v>
      </c>
      <c r="AG3081" s="82">
        <f>_xll.qlIndexFixing($X$21,$AB3081,TRUE,_xll.ohTrigger(trigger))</f>
        <v>1.2567774307178094E-2</v>
      </c>
      <c r="AH3081" s="43" t="e">
        <f>_xll.qlIndexFixing($X$6,$AB3081,TRUE,trigger)</f>
        <v>#NUM!</v>
      </c>
      <c r="AI3081" s="45" t="e">
        <f t="shared" si="109"/>
        <v>#NUM!</v>
      </c>
    </row>
    <row r="3082" spans="27:35" x14ac:dyDescent="0.2">
      <c r="AA3082" s="114" t="s">
        <v>87</v>
      </c>
      <c r="AB3082" s="40">
        <f>_xll.qlInterestRateIndexFixingDate($X$21,AC3082)</f>
        <v>61011</v>
      </c>
      <c r="AC3082" s="40">
        <f>_xll.qlCalendarAdvance(calendar,$AC3081,AA3082,,,trigger)</f>
        <v>61015</v>
      </c>
      <c r="AD3082" s="40">
        <f>_xll.qlInterestRateIndexMaturity($X$21,AC3082,)</f>
        <v>61196</v>
      </c>
      <c r="AE3082" s="43" t="e">
        <f>_xll.qlTenorBasisValue(TenorBasis6M,AC3082,_xll.ohTrigger(trigger,$X$36))</f>
        <v>#NUM!</v>
      </c>
      <c r="AF3082" s="82">
        <f t="shared" si="110"/>
        <v>1.2573946603237546E-2</v>
      </c>
      <c r="AG3082" s="82">
        <f>_xll.qlIndexFixing($X$21,$AB3082,TRUE,_xll.ohTrigger(trigger))</f>
        <v>1.2573946603237546E-2</v>
      </c>
      <c r="AH3082" s="43" t="e">
        <f>_xll.qlIndexFixing($X$6,$AB3082,TRUE,trigger)</f>
        <v>#NUM!</v>
      </c>
      <c r="AI3082" s="45" t="e">
        <f t="shared" si="109"/>
        <v>#NUM!</v>
      </c>
    </row>
    <row r="3083" spans="27:35" x14ac:dyDescent="0.2">
      <c r="AA3083" s="114" t="s">
        <v>87</v>
      </c>
      <c r="AB3083" s="40">
        <f>_xll.qlInterestRateIndexFixingDate($X$21,AC3083)</f>
        <v>61018</v>
      </c>
      <c r="AC3083" s="40">
        <f>_xll.qlCalendarAdvance(calendar,$AC3082,AA3083,,,trigger)</f>
        <v>61022</v>
      </c>
      <c r="AD3083" s="40">
        <f>_xll.qlInterestRateIndexMaturity($X$21,AC3083,)</f>
        <v>61203</v>
      </c>
      <c r="AE3083" s="43" t="e">
        <f>_xll.qlTenorBasisValue(TenorBasis6M,AC3083,_xll.ohTrigger(trigger,$X$36))</f>
        <v>#NUM!</v>
      </c>
      <c r="AF3083" s="82">
        <f t="shared" si="110"/>
        <v>1.2580104944762234E-2</v>
      </c>
      <c r="AG3083" s="82">
        <f>_xll.qlIndexFixing($X$21,$AB3083,TRUE,_xll.ohTrigger(trigger))</f>
        <v>1.2580104944762234E-2</v>
      </c>
      <c r="AH3083" s="43" t="e">
        <f>_xll.qlIndexFixing($X$6,$AB3083,TRUE,trigger)</f>
        <v>#NUM!</v>
      </c>
      <c r="AI3083" s="45" t="e">
        <f t="shared" si="109"/>
        <v>#NUM!</v>
      </c>
    </row>
    <row r="3084" spans="27:35" x14ac:dyDescent="0.2">
      <c r="AA3084" s="114" t="s">
        <v>87</v>
      </c>
      <c r="AB3084" s="40">
        <f>_xll.qlInterestRateIndexFixingDate($X$21,AC3084)</f>
        <v>61025</v>
      </c>
      <c r="AC3084" s="40">
        <f>_xll.qlCalendarAdvance(calendar,$AC3083,AA3084,,,trigger)</f>
        <v>61029</v>
      </c>
      <c r="AD3084" s="40">
        <f>_xll.qlInterestRateIndexMaturity($X$21,AC3084,)</f>
        <v>61210</v>
      </c>
      <c r="AE3084" s="43" t="e">
        <f>_xll.qlTenorBasisValue(TenorBasis6M,AC3084,_xll.ohTrigger(trigger,$X$36))</f>
        <v>#NUM!</v>
      </c>
      <c r="AF3084" s="82">
        <f t="shared" si="110"/>
        <v>1.2586249331624964E-2</v>
      </c>
      <c r="AG3084" s="82">
        <f>_xll.qlIndexFixing($X$21,$AB3084,TRUE,_xll.ohTrigger(trigger))</f>
        <v>1.2586249331624964E-2</v>
      </c>
      <c r="AH3084" s="43" t="e">
        <f>_xll.qlIndexFixing($X$6,$AB3084,TRUE,trigger)</f>
        <v>#NUM!</v>
      </c>
      <c r="AI3084" s="45" t="e">
        <f t="shared" si="109"/>
        <v>#NUM!</v>
      </c>
    </row>
    <row r="3085" spans="27:35" x14ac:dyDescent="0.2">
      <c r="AA3085" s="114" t="s">
        <v>87</v>
      </c>
      <c r="AB3085" s="40">
        <f>_xll.qlInterestRateIndexFixingDate($X$21,AC3085)</f>
        <v>61032</v>
      </c>
      <c r="AC3085" s="40">
        <f>_xll.qlCalendarAdvance(calendar,$AC3084,AA3085,,,trigger)</f>
        <v>61036</v>
      </c>
      <c r="AD3085" s="40">
        <f>_xll.qlInterestRateIndexMaturity($X$21,AC3085,)</f>
        <v>61217</v>
      </c>
      <c r="AE3085" s="43" t="e">
        <f>_xll.qlTenorBasisValue(TenorBasis6M,AC3085,_xll.ohTrigger(trigger,$X$36))</f>
        <v>#NUM!</v>
      </c>
      <c r="AF3085" s="82">
        <f t="shared" si="110"/>
        <v>1.2592379763695897E-2</v>
      </c>
      <c r="AG3085" s="82">
        <f>_xll.qlIndexFixing($X$21,$AB3085,TRUE,_xll.ohTrigger(trigger))</f>
        <v>1.2592379763695897E-2</v>
      </c>
      <c r="AH3085" s="43" t="e">
        <f>_xll.qlIndexFixing($X$6,$AB3085,TRUE,trigger)</f>
        <v>#NUM!</v>
      </c>
      <c r="AI3085" s="45" t="e">
        <f t="shared" si="109"/>
        <v>#NUM!</v>
      </c>
    </row>
    <row r="3086" spans="27:35" x14ac:dyDescent="0.2">
      <c r="AA3086" s="114" t="s">
        <v>87</v>
      </c>
      <c r="AB3086" s="40">
        <f>_xll.qlInterestRateIndexFixingDate($X$21,AC3086)</f>
        <v>61039</v>
      </c>
      <c r="AC3086" s="40">
        <f>_xll.qlCalendarAdvance(calendar,$AC3085,AA3086,,,trigger)</f>
        <v>61043</v>
      </c>
      <c r="AD3086" s="40">
        <f>_xll.qlInterestRateIndexMaturity($X$21,AC3086,)</f>
        <v>61224</v>
      </c>
      <c r="AE3086" s="43" t="e">
        <f>_xll.qlTenorBasisValue(TenorBasis6M,AC3086,_xll.ohTrigger(trigger,$X$36))</f>
        <v>#NUM!</v>
      </c>
      <c r="AF3086" s="82">
        <f t="shared" si="110"/>
        <v>1.2598496240847402E-2</v>
      </c>
      <c r="AG3086" s="82">
        <f>_xll.qlIndexFixing($X$21,$AB3086,TRUE,_xll.ohTrigger(trigger))</f>
        <v>1.2598496240847402E-2</v>
      </c>
      <c r="AH3086" s="43" t="e">
        <f>_xll.qlIndexFixing($X$6,$AB3086,TRUE,trigger)</f>
        <v>#NUM!</v>
      </c>
      <c r="AI3086" s="45" t="e">
        <f t="shared" si="109"/>
        <v>#NUM!</v>
      </c>
    </row>
    <row r="3087" spans="27:35" x14ac:dyDescent="0.2">
      <c r="AA3087" s="114" t="s">
        <v>87</v>
      </c>
      <c r="AB3087" s="40">
        <f>_xll.qlInterestRateIndexFixingDate($X$21,AC3087)</f>
        <v>61046</v>
      </c>
      <c r="AC3087" s="40">
        <f>_xll.qlCalendarAdvance(calendar,$AC3086,AA3087,,,trigger)</f>
        <v>61050</v>
      </c>
      <c r="AD3087" s="40">
        <f>_xll.qlInterestRateIndexMaturity($X$21,AC3087,)</f>
        <v>61231</v>
      </c>
      <c r="AE3087" s="43" t="e">
        <f>_xll.qlTenorBasisValue(TenorBasis6M,AC3087,_xll.ohTrigger(trigger,$X$36))</f>
        <v>#NUM!</v>
      </c>
      <c r="AF3087" s="82">
        <f t="shared" si="110"/>
        <v>1.2604598762950517E-2</v>
      </c>
      <c r="AG3087" s="82">
        <f>_xll.qlIndexFixing($X$21,$AB3087,TRUE,_xll.ohTrigger(trigger))</f>
        <v>1.2604598762950517E-2</v>
      </c>
      <c r="AH3087" s="43" t="e">
        <f>_xll.qlIndexFixing($X$6,$AB3087,TRUE,trigger)</f>
        <v>#NUM!</v>
      </c>
      <c r="AI3087" s="45" t="e">
        <f t="shared" si="109"/>
        <v>#NUM!</v>
      </c>
    </row>
    <row r="3088" spans="27:35" x14ac:dyDescent="0.2">
      <c r="AA3088" s="114" t="s">
        <v>87</v>
      </c>
      <c r="AB3088" s="40">
        <f>_xll.qlInterestRateIndexFixingDate($X$21,AC3088)</f>
        <v>61053</v>
      </c>
      <c r="AC3088" s="40">
        <f>_xll.qlCalendarAdvance(calendar,$AC3087,AA3088,,,trigger)</f>
        <v>61057</v>
      </c>
      <c r="AD3088" s="40">
        <f>_xll.qlInterestRateIndexMaturity($X$21,AC3088,)</f>
        <v>61241</v>
      </c>
      <c r="AE3088" s="43" t="e">
        <f>_xll.qlTenorBasisValue(TenorBasis6M,AC3088,_xll.ohTrigger(trigger,$X$36))</f>
        <v>#NUM!</v>
      </c>
      <c r="AF3088" s="82">
        <f t="shared" si="110"/>
        <v>1.2612638580755434E-2</v>
      </c>
      <c r="AG3088" s="82">
        <f>_xll.qlIndexFixing($X$21,$AB3088,TRUE,_xll.ohTrigger(trigger))</f>
        <v>1.2612638580755434E-2</v>
      </c>
      <c r="AH3088" s="43" t="e">
        <f>_xll.qlIndexFixing($X$6,$AB3088,TRUE,trigger)</f>
        <v>#NUM!</v>
      </c>
      <c r="AI3088" s="45" t="e">
        <f t="shared" si="109"/>
        <v>#NUM!</v>
      </c>
    </row>
    <row r="3089" spans="27:35" x14ac:dyDescent="0.2">
      <c r="AA3089" s="114" t="s">
        <v>87</v>
      </c>
      <c r="AB3089" s="40">
        <f>_xll.qlInterestRateIndexFixingDate($X$21,AC3089)</f>
        <v>61060</v>
      </c>
      <c r="AC3089" s="40">
        <f>_xll.qlCalendarAdvance(calendar,$AC3088,AA3089,,,trigger)</f>
        <v>61064</v>
      </c>
      <c r="AD3089" s="40">
        <f>_xll.qlInterestRateIndexMaturity($X$21,AC3089,)</f>
        <v>61248</v>
      </c>
      <c r="AE3089" s="43" t="e">
        <f>_xll.qlTenorBasisValue(TenorBasis6M,AC3089,_xll.ohTrigger(trigger,$X$36))</f>
        <v>#NUM!</v>
      </c>
      <c r="AF3089" s="82">
        <f t="shared" si="110"/>
        <v>1.2618710838200127E-2</v>
      </c>
      <c r="AG3089" s="82">
        <f>_xll.qlIndexFixing($X$21,$AB3089,TRUE,_xll.ohTrigger(trigger))</f>
        <v>1.2618710838200127E-2</v>
      </c>
      <c r="AH3089" s="43" t="e">
        <f>_xll.qlIndexFixing($X$6,$AB3089,TRUE,trigger)</f>
        <v>#NUM!</v>
      </c>
      <c r="AI3089" s="45" t="e">
        <f t="shared" si="109"/>
        <v>#NUM!</v>
      </c>
    </row>
    <row r="3090" spans="27:35" x14ac:dyDescent="0.2">
      <c r="AA3090" s="114" t="s">
        <v>87</v>
      </c>
      <c r="AB3090" s="40">
        <f>_xll.qlInterestRateIndexFixingDate($X$21,AC3090)</f>
        <v>61067</v>
      </c>
      <c r="AC3090" s="40">
        <f>_xll.qlCalendarAdvance(calendar,$AC3089,AA3090,,,trigger)</f>
        <v>61071</v>
      </c>
      <c r="AD3090" s="40">
        <f>_xll.qlInterestRateIndexMaturity($X$21,AC3090,)</f>
        <v>61255</v>
      </c>
      <c r="AE3090" s="43" t="e">
        <f>_xll.qlTenorBasisValue(TenorBasis6M,AC3090,_xll.ohTrigger(trigger,$X$36))</f>
        <v>#NUM!</v>
      </c>
      <c r="AF3090" s="82">
        <f t="shared" si="110"/>
        <v>1.2624769139029393E-2</v>
      </c>
      <c r="AG3090" s="82">
        <f>_xll.qlIndexFixing($X$21,$AB3090,TRUE,_xll.ohTrigger(trigger))</f>
        <v>1.2624769139029393E-2</v>
      </c>
      <c r="AH3090" s="43" t="e">
        <f>_xll.qlIndexFixing($X$6,$AB3090,TRUE,trigger)</f>
        <v>#NUM!</v>
      </c>
      <c r="AI3090" s="45" t="e">
        <f t="shared" si="109"/>
        <v>#NUM!</v>
      </c>
    </row>
    <row r="3091" spans="27:35" x14ac:dyDescent="0.2">
      <c r="AA3091" s="114" t="s">
        <v>87</v>
      </c>
      <c r="AB3091" s="40">
        <f>_xll.qlInterestRateIndexFixingDate($X$21,AC3091)</f>
        <v>61074</v>
      </c>
      <c r="AC3091" s="40">
        <f>_xll.qlCalendarAdvance(calendar,$AC3090,AA3091,,,trigger)</f>
        <v>61078</v>
      </c>
      <c r="AD3091" s="40">
        <f>_xll.qlInterestRateIndexMaturity($X$21,AC3091,)</f>
        <v>61262</v>
      </c>
      <c r="AE3091" s="43" t="e">
        <f>_xll.qlTenorBasisValue(TenorBasis6M,AC3091,_xll.ohTrigger(trigger,$X$36))</f>
        <v>#NUM!</v>
      </c>
      <c r="AF3091" s="82">
        <f t="shared" si="110"/>
        <v>1.2630813483114201E-2</v>
      </c>
      <c r="AG3091" s="82">
        <f>_xll.qlIndexFixing($X$21,$AB3091,TRUE,_xll.ohTrigger(trigger))</f>
        <v>1.2630813483114201E-2</v>
      </c>
      <c r="AH3091" s="43" t="e">
        <f>_xll.qlIndexFixing($X$6,$AB3091,TRUE,trigger)</f>
        <v>#NUM!</v>
      </c>
      <c r="AI3091" s="45" t="e">
        <f t="shared" si="109"/>
        <v>#NUM!</v>
      </c>
    </row>
    <row r="3092" spans="27:35" x14ac:dyDescent="0.2">
      <c r="AA3092" s="114" t="s">
        <v>87</v>
      </c>
      <c r="AB3092" s="40">
        <f>_xll.qlInterestRateIndexFixingDate($X$21,AC3092)</f>
        <v>61081</v>
      </c>
      <c r="AC3092" s="40">
        <f>_xll.qlCalendarAdvance(calendar,$AC3091,AA3092,,,trigger)</f>
        <v>61085</v>
      </c>
      <c r="AD3092" s="40">
        <f>_xll.qlInterestRateIndexMaturity($X$21,AC3092,)</f>
        <v>61269</v>
      </c>
      <c r="AE3092" s="43" t="e">
        <f>_xll.qlTenorBasisValue(TenorBasis6M,AC3092,_xll.ohTrigger(trigger,$X$36))</f>
        <v>#NUM!</v>
      </c>
      <c r="AF3092" s="82">
        <f t="shared" si="110"/>
        <v>1.2636843870325527E-2</v>
      </c>
      <c r="AG3092" s="82">
        <f>_xll.qlIndexFixing($X$21,$AB3092,TRUE,_xll.ohTrigger(trigger))</f>
        <v>1.2636843870325527E-2</v>
      </c>
      <c r="AH3092" s="43" t="e">
        <f>_xll.qlIndexFixing($X$6,$AB3092,TRUE,trigger)</f>
        <v>#NUM!</v>
      </c>
      <c r="AI3092" s="45" t="e">
        <f t="shared" si="109"/>
        <v>#NUM!</v>
      </c>
    </row>
    <row r="3093" spans="27:35" x14ac:dyDescent="0.2">
      <c r="AA3093" s="114" t="s">
        <v>87</v>
      </c>
      <c r="AB3093" s="40">
        <f>_xll.qlInterestRateIndexFixingDate($X$21,AC3093)</f>
        <v>61086</v>
      </c>
      <c r="AC3093" s="40">
        <f>_xll.qlCalendarAdvance(calendar,$AC3092,AA3093,,,trigger)</f>
        <v>61092</v>
      </c>
      <c r="AD3093" s="40">
        <f>_xll.qlInterestRateIndexMaturity($X$21,AC3093,)</f>
        <v>61275</v>
      </c>
      <c r="AE3093" s="43" t="e">
        <f>_xll.qlTenorBasisValue(TenorBasis6M,AC3093,_xll.ohTrigger(trigger,$X$36))</f>
        <v>#NUM!</v>
      </c>
      <c r="AF3093" s="82">
        <f t="shared" si="110"/>
        <v>1.2642213871220893E-2</v>
      </c>
      <c r="AG3093" s="82">
        <f>_xll.qlIndexFixing($X$21,$AB3093,TRUE,_xll.ohTrigger(trigger))</f>
        <v>1.2642213871220893E-2</v>
      </c>
      <c r="AH3093" s="43" t="e">
        <f>_xll.qlIndexFixing($X$6,$AB3093,TRUE,trigger)</f>
        <v>#NUM!</v>
      </c>
      <c r="AI3093" s="45" t="e">
        <f t="shared" si="109"/>
        <v>#NUM!</v>
      </c>
    </row>
    <row r="3094" spans="27:35" x14ac:dyDescent="0.2">
      <c r="AA3094" s="114" t="s">
        <v>87</v>
      </c>
      <c r="AB3094" s="40">
        <f>_xll.qlInterestRateIndexFixingDate($X$21,AC3094)</f>
        <v>61095</v>
      </c>
      <c r="AC3094" s="40">
        <f>_xll.qlCalendarAdvance(calendar,$AC3093,AA3094,,,trigger)</f>
        <v>61099</v>
      </c>
      <c r="AD3094" s="40">
        <f>_xll.qlInterestRateIndexMaturity($X$21,AC3094,)</f>
        <v>61282</v>
      </c>
      <c r="AE3094" s="43" t="e">
        <f>_xll.qlTenorBasisValue(TenorBasis6M,AC3094,_xll.ohTrigger(trigger,$X$36))</f>
        <v>#NUM!</v>
      </c>
      <c r="AF3094" s="82">
        <f t="shared" si="110"/>
        <v>1.2648217131060294E-2</v>
      </c>
      <c r="AG3094" s="82">
        <f>_xll.qlIndexFixing($X$21,$AB3094,TRUE,_xll.ohTrigger(trigger))</f>
        <v>1.2648217131060294E-2</v>
      </c>
      <c r="AH3094" s="43" t="e">
        <f>_xll.qlIndexFixing($X$6,$AB3094,TRUE,trigger)</f>
        <v>#NUM!</v>
      </c>
      <c r="AI3094" s="45" t="e">
        <f t="shared" si="109"/>
        <v>#NUM!</v>
      </c>
    </row>
    <row r="3095" spans="27:35" x14ac:dyDescent="0.2">
      <c r="AA3095" s="114" t="s">
        <v>87</v>
      </c>
      <c r="AB3095" s="40">
        <f>_xll.qlInterestRateIndexFixingDate($X$21,AC3095)</f>
        <v>61102</v>
      </c>
      <c r="AC3095" s="40">
        <f>_xll.qlCalendarAdvance(calendar,$AC3094,AA3095,,,trigger)</f>
        <v>61106</v>
      </c>
      <c r="AD3095" s="40">
        <f>_xll.qlInterestRateIndexMaturity($X$21,AC3095,)</f>
        <v>61289</v>
      </c>
      <c r="AE3095" s="43" t="e">
        <f>_xll.qlTenorBasisValue(TenorBasis6M,AC3095,_xll.ohTrigger(trigger,$X$36))</f>
        <v>#NUM!</v>
      </c>
      <c r="AF3095" s="82">
        <f t="shared" si="110"/>
        <v>1.2654206434040858E-2</v>
      </c>
      <c r="AG3095" s="82">
        <f>_xll.qlIndexFixing($X$21,$AB3095,TRUE,_xll.ohTrigger(trigger))</f>
        <v>1.2654206434040858E-2</v>
      </c>
      <c r="AH3095" s="43" t="e">
        <f>_xll.qlIndexFixing($X$6,$AB3095,TRUE,trigger)</f>
        <v>#NUM!</v>
      </c>
      <c r="AI3095" s="45" t="e">
        <f t="shared" si="109"/>
        <v>#NUM!</v>
      </c>
    </row>
    <row r="3096" spans="27:35" x14ac:dyDescent="0.2">
      <c r="AA3096" s="114" t="s">
        <v>87</v>
      </c>
      <c r="AB3096" s="40">
        <f>_xll.qlInterestRateIndexFixingDate($X$21,AC3096)</f>
        <v>61109</v>
      </c>
      <c r="AC3096" s="40">
        <f>_xll.qlCalendarAdvance(calendar,$AC3095,AA3096,,,trigger)</f>
        <v>61113</v>
      </c>
      <c r="AD3096" s="40">
        <f>_xll.qlInterestRateIndexMaturity($X$21,AC3096,)</f>
        <v>61296</v>
      </c>
      <c r="AE3096" s="43" t="e">
        <f>_xll.qlTenorBasisValue(TenorBasis6M,AC3096,_xll.ohTrigger(trigger,$X$36))</f>
        <v>#NUM!</v>
      </c>
      <c r="AF3096" s="82">
        <f t="shared" si="110"/>
        <v>1.2660181780035909E-2</v>
      </c>
      <c r="AG3096" s="82">
        <f>_xll.qlIndexFixing($X$21,$AB3096,TRUE,_xll.ohTrigger(trigger))</f>
        <v>1.2660181780035909E-2</v>
      </c>
      <c r="AH3096" s="43" t="e">
        <f>_xll.qlIndexFixing($X$6,$AB3096,TRUE,trigger)</f>
        <v>#NUM!</v>
      </c>
      <c r="AI3096" s="45" t="e">
        <f t="shared" si="109"/>
        <v>#NUM!</v>
      </c>
    </row>
    <row r="3097" spans="27:35" x14ac:dyDescent="0.2">
      <c r="AA3097" s="114" t="s">
        <v>87</v>
      </c>
      <c r="AB3097" s="40">
        <f>_xll.qlInterestRateIndexFixingDate($X$21,AC3097)</f>
        <v>61116</v>
      </c>
      <c r="AC3097" s="40">
        <f>_xll.qlCalendarAdvance(calendar,$AC3096,AA3097,,,trigger)</f>
        <v>61120</v>
      </c>
      <c r="AD3097" s="40">
        <f>_xll.qlInterestRateIndexMaturity($X$21,AC3097,)</f>
        <v>61304</v>
      </c>
      <c r="AE3097" s="43" t="e">
        <f>_xll.qlTenorBasisValue(TenorBasis6M,AC3097,_xll.ohTrigger(trigger,$X$36))</f>
        <v>#NUM!</v>
      </c>
      <c r="AF3097" s="82">
        <f t="shared" si="110"/>
        <v>1.2666786448806098E-2</v>
      </c>
      <c r="AG3097" s="82">
        <f>_xll.qlIndexFixing($X$21,$AB3097,TRUE,_xll.ohTrigger(trigger))</f>
        <v>1.2666786448806098E-2</v>
      </c>
      <c r="AH3097" s="43" t="e">
        <f>_xll.qlIndexFixing($X$6,$AB3097,TRUE,trigger)</f>
        <v>#NUM!</v>
      </c>
      <c r="AI3097" s="45" t="e">
        <f t="shared" si="109"/>
        <v>#NUM!</v>
      </c>
    </row>
    <row r="3098" spans="27:35" x14ac:dyDescent="0.2">
      <c r="AA3098" s="114" t="s">
        <v>87</v>
      </c>
      <c r="AB3098" s="40">
        <f>_xll.qlInterestRateIndexFixingDate($X$21,AC3098)</f>
        <v>61123</v>
      </c>
      <c r="AC3098" s="40">
        <f>_xll.qlCalendarAdvance(calendar,$AC3097,AA3098,,,trigger)</f>
        <v>61127</v>
      </c>
      <c r="AD3098" s="40">
        <f>_xll.qlInterestRateIndexMaturity($X$21,AC3098,)</f>
        <v>61311</v>
      </c>
      <c r="AE3098" s="43" t="e">
        <f>_xll.qlTenorBasisValue(TenorBasis6M,AC3098,_xll.ohTrigger(trigger,$X$36))</f>
        <v>#NUM!</v>
      </c>
      <c r="AF3098" s="82">
        <f t="shared" si="110"/>
        <v>1.2672733092094757E-2</v>
      </c>
      <c r="AG3098" s="82">
        <f>_xll.qlIndexFixing($X$21,$AB3098,TRUE,_xll.ohTrigger(trigger))</f>
        <v>1.2672733092094757E-2</v>
      </c>
      <c r="AH3098" s="43" t="e">
        <f>_xll.qlIndexFixing($X$6,$AB3098,TRUE,trigger)</f>
        <v>#NUM!</v>
      </c>
      <c r="AI3098" s="45" t="e">
        <f t="shared" si="109"/>
        <v>#NUM!</v>
      </c>
    </row>
    <row r="3099" spans="27:35" x14ac:dyDescent="0.2">
      <c r="AA3099" s="114" t="s">
        <v>87</v>
      </c>
      <c r="AB3099" s="40">
        <f>_xll.qlInterestRateIndexFixingDate($X$21,AC3099)</f>
        <v>61130</v>
      </c>
      <c r="AC3099" s="40">
        <f>_xll.qlCalendarAdvance(calendar,$AC3098,AA3099,,,trigger)</f>
        <v>61134</v>
      </c>
      <c r="AD3099" s="40">
        <f>_xll.qlInterestRateIndexMaturity($X$21,AC3099,)</f>
        <v>61318</v>
      </c>
      <c r="AE3099" s="43" t="e">
        <f>_xll.qlTenorBasisValue(TenorBasis6M,AC3099,_xll.ohTrigger(trigger,$X$36))</f>
        <v>#NUM!</v>
      </c>
      <c r="AF3099" s="82">
        <f t="shared" si="110"/>
        <v>1.2678665777617604E-2</v>
      </c>
      <c r="AG3099" s="82">
        <f>_xll.qlIndexFixing($X$21,$AB3099,TRUE,_xll.ohTrigger(trigger))</f>
        <v>1.2678665777617604E-2</v>
      </c>
      <c r="AH3099" s="43" t="e">
        <f>_xll.qlIndexFixing($X$6,$AB3099,TRUE,trigger)</f>
        <v>#NUM!</v>
      </c>
      <c r="AI3099" s="45" t="e">
        <f t="shared" si="109"/>
        <v>#NUM!</v>
      </c>
    </row>
    <row r="3100" spans="27:35" x14ac:dyDescent="0.2">
      <c r="AA3100" s="114" t="s">
        <v>87</v>
      </c>
      <c r="AB3100" s="40">
        <f>_xll.qlInterestRateIndexFixingDate($X$21,AC3100)</f>
        <v>61137</v>
      </c>
      <c r="AC3100" s="40">
        <f>_xll.qlCalendarAdvance(calendar,$AC3099,AA3100,,,trigger)</f>
        <v>61141</v>
      </c>
      <c r="AD3100" s="40">
        <f>_xll.qlInterestRateIndexMaturity($X$21,AC3100,)</f>
        <v>61325</v>
      </c>
      <c r="AE3100" s="43" t="e">
        <f>_xll.qlTenorBasisValue(TenorBasis6M,AC3100,_xll.ohTrigger(trigger,$X$36))</f>
        <v>#NUM!</v>
      </c>
      <c r="AF3100" s="82">
        <f t="shared" si="110"/>
        <v>1.2684584505249086E-2</v>
      </c>
      <c r="AG3100" s="82">
        <f>_xll.qlIndexFixing($X$21,$AB3100,TRUE,_xll.ohTrigger(trigger))</f>
        <v>1.2684584505249086E-2</v>
      </c>
      <c r="AH3100" s="43" t="e">
        <f>_xll.qlIndexFixing($X$6,$AB3100,TRUE,trigger)</f>
        <v>#NUM!</v>
      </c>
      <c r="AI3100" s="45" t="e">
        <f t="shared" si="109"/>
        <v>#NUM!</v>
      </c>
    </row>
    <row r="3101" spans="27:35" x14ac:dyDescent="0.2">
      <c r="AA3101" s="114" t="s">
        <v>87</v>
      </c>
      <c r="AB3101" s="40">
        <f>_xll.qlInterestRateIndexFixingDate($X$21,AC3101)</f>
        <v>61144</v>
      </c>
      <c r="AC3101" s="40">
        <f>_xll.qlCalendarAdvance(calendar,$AC3100,AA3101,,,trigger)</f>
        <v>61148</v>
      </c>
      <c r="AD3101" s="40">
        <f>_xll.qlInterestRateIndexMaturity($X$21,AC3101,)</f>
        <v>61331</v>
      </c>
      <c r="AE3101" s="43" t="e">
        <f>_xll.qlTenorBasisValue(TenorBasis6M,AC3101,_xll.ohTrigger(trigger,$X$36))</f>
        <v>#NUM!</v>
      </c>
      <c r="AF3101" s="82">
        <f t="shared" si="110"/>
        <v>1.2689849150815828E-2</v>
      </c>
      <c r="AG3101" s="82">
        <f>_xll.qlIndexFixing($X$21,$AB3101,TRUE,_xll.ohTrigger(trigger))</f>
        <v>1.2689849150815828E-2</v>
      </c>
      <c r="AH3101" s="43" t="e">
        <f>_xll.qlIndexFixing($X$6,$AB3101,TRUE,trigger)</f>
        <v>#NUM!</v>
      </c>
      <c r="AI3101" s="45" t="e">
        <f t="shared" si="109"/>
        <v>#NUM!</v>
      </c>
    </row>
    <row r="3102" spans="27:35" x14ac:dyDescent="0.2">
      <c r="AA3102" s="114" t="s">
        <v>87</v>
      </c>
      <c r="AB3102" s="40">
        <f>_xll.qlInterestRateIndexFixingDate($X$21,AC3102)</f>
        <v>61151</v>
      </c>
      <c r="AC3102" s="40">
        <f>_xll.qlCalendarAdvance(calendar,$AC3101,AA3102,,,trigger)</f>
        <v>61155</v>
      </c>
      <c r="AD3102" s="40">
        <f>_xll.qlInterestRateIndexMaturity($X$21,AC3102,)</f>
        <v>61338</v>
      </c>
      <c r="AE3102" s="43" t="e">
        <f>_xll.qlTenorBasisValue(TenorBasis6M,AC3102,_xll.ohTrigger(trigger,$X$36))</f>
        <v>#NUM!</v>
      </c>
      <c r="AF3102" s="82">
        <f t="shared" si="110"/>
        <v>1.2695740752253798E-2</v>
      </c>
      <c r="AG3102" s="82">
        <f>_xll.qlIndexFixing($X$21,$AB3102,TRUE,_xll.ohTrigger(trigger))</f>
        <v>1.2695740752253798E-2</v>
      </c>
      <c r="AH3102" s="43" t="e">
        <f>_xll.qlIndexFixing($X$6,$AB3102,TRUE,trigger)</f>
        <v>#NUM!</v>
      </c>
      <c r="AI3102" s="45" t="e">
        <f t="shared" si="109"/>
        <v>#NUM!</v>
      </c>
    </row>
    <row r="3103" spans="27:35" x14ac:dyDescent="0.2">
      <c r="AA3103" s="114" t="s">
        <v>87</v>
      </c>
      <c r="AB3103" s="40">
        <f>_xll.qlInterestRateIndexFixingDate($X$21,AC3103)</f>
        <v>61158</v>
      </c>
      <c r="AC3103" s="40">
        <f>_xll.qlCalendarAdvance(calendar,$AC3102,AA3103,,,trigger)</f>
        <v>61162</v>
      </c>
      <c r="AD3103" s="40">
        <f>_xll.qlInterestRateIndexMaturity($X$21,AC3103,)</f>
        <v>61345</v>
      </c>
      <c r="AE3103" s="43" t="e">
        <f>_xll.qlTenorBasisValue(TenorBasis6M,AC3103,_xll.ohTrigger(trigger,$X$36))</f>
        <v>#NUM!</v>
      </c>
      <c r="AF3103" s="82">
        <f t="shared" si="110"/>
        <v>1.2701618395826959E-2</v>
      </c>
      <c r="AG3103" s="82">
        <f>_xll.qlIndexFixing($X$21,$AB3103,TRUE,_xll.ohTrigger(trigger))</f>
        <v>1.2701618395826959E-2</v>
      </c>
      <c r="AH3103" s="43" t="e">
        <f>_xll.qlIndexFixing($X$6,$AB3103,TRUE,trigger)</f>
        <v>#NUM!</v>
      </c>
      <c r="AI3103" s="45" t="e">
        <f t="shared" si="109"/>
        <v>#NUM!</v>
      </c>
    </row>
    <row r="3104" spans="27:35" x14ac:dyDescent="0.2">
      <c r="AA3104" s="114" t="s">
        <v>87</v>
      </c>
      <c r="AB3104" s="40">
        <f>_xll.qlInterestRateIndexFixingDate($X$21,AC3104)</f>
        <v>61165</v>
      </c>
      <c r="AC3104" s="40">
        <f>_xll.qlCalendarAdvance(calendar,$AC3103,AA3104,,,trigger)</f>
        <v>61169</v>
      </c>
      <c r="AD3104" s="40">
        <f>_xll.qlInterestRateIndexMaturity($X$21,AC3104,)</f>
        <v>61352</v>
      </c>
      <c r="AE3104" s="43" t="e">
        <f>_xll.qlTenorBasisValue(TenorBasis6M,AC3104,_xll.ohTrigger(trigger,$X$36))</f>
        <v>#NUM!</v>
      </c>
      <c r="AF3104" s="82">
        <f t="shared" si="110"/>
        <v>1.2707482081410383E-2</v>
      </c>
      <c r="AG3104" s="82">
        <f>_xll.qlIndexFixing($X$21,$AB3104,TRUE,_xll.ohTrigger(trigger))</f>
        <v>1.2707482081410383E-2</v>
      </c>
      <c r="AH3104" s="43" t="e">
        <f>_xll.qlIndexFixing($X$6,$AB3104,TRUE,trigger)</f>
        <v>#NUM!</v>
      </c>
      <c r="AI3104" s="45" t="e">
        <f t="shared" si="109"/>
        <v>#NUM!</v>
      </c>
    </row>
    <row r="3105" spans="27:35" x14ac:dyDescent="0.2">
      <c r="AA3105" s="114" t="s">
        <v>87</v>
      </c>
      <c r="AB3105" s="40">
        <f>_xll.qlInterestRateIndexFixingDate($X$21,AC3105)</f>
        <v>61172</v>
      </c>
      <c r="AC3105" s="40">
        <f>_xll.qlCalendarAdvance(calendar,$AC3104,AA3105,,,trigger)</f>
        <v>61176</v>
      </c>
      <c r="AD3105" s="40">
        <f>_xll.qlInterestRateIndexMaturity($X$21,AC3105,)</f>
        <v>61359</v>
      </c>
      <c r="AE3105" s="43" t="e">
        <f>_xll.qlTenorBasisValue(TenorBasis6M,AC3105,_xll.ohTrigger(trigger,$X$36))</f>
        <v>#NUM!</v>
      </c>
      <c r="AF3105" s="82">
        <f t="shared" si="110"/>
        <v>1.2713331808881763E-2</v>
      </c>
      <c r="AG3105" s="82">
        <f>_xll.qlIndexFixing($X$21,$AB3105,TRUE,_xll.ohTrigger(trigger))</f>
        <v>1.2713331808881763E-2</v>
      </c>
      <c r="AH3105" s="43" t="e">
        <f>_xll.qlIndexFixing($X$6,$AB3105,TRUE,trigger)</f>
        <v>#NUM!</v>
      </c>
      <c r="AI3105" s="45" t="e">
        <f t="shared" si="109"/>
        <v>#NUM!</v>
      </c>
    </row>
    <row r="3106" spans="27:35" x14ac:dyDescent="0.2">
      <c r="AA3106" s="114" t="s">
        <v>87</v>
      </c>
      <c r="AB3106" s="40">
        <f>_xll.qlInterestRateIndexFixingDate($X$21,AC3106)</f>
        <v>61179</v>
      </c>
      <c r="AC3106" s="40">
        <f>_xll.qlCalendarAdvance(calendar,$AC3105,AA3106,,,trigger)</f>
        <v>61183</v>
      </c>
      <c r="AD3106" s="40">
        <f>_xll.qlInterestRateIndexMaturity($X$21,AC3106,)</f>
        <v>61367</v>
      </c>
      <c r="AE3106" s="43" t="e">
        <f>_xll.qlTenorBasisValue(TenorBasis6M,AC3106,_xll.ohTrigger(trigger,$X$36))</f>
        <v>#NUM!</v>
      </c>
      <c r="AF3106" s="82">
        <f t="shared" si="110"/>
        <v>1.2719803748285389E-2</v>
      </c>
      <c r="AG3106" s="82">
        <f>_xll.qlIndexFixing($X$21,$AB3106,TRUE,_xll.ohTrigger(trigger))</f>
        <v>1.2719803748285389E-2</v>
      </c>
      <c r="AH3106" s="43" t="e">
        <f>_xll.qlIndexFixing($X$6,$AB3106,TRUE,trigger)</f>
        <v>#NUM!</v>
      </c>
      <c r="AI3106" s="45" t="e">
        <f t="shared" si="109"/>
        <v>#NUM!</v>
      </c>
    </row>
    <row r="3107" spans="27:35" x14ac:dyDescent="0.2">
      <c r="AA3107" s="114" t="s">
        <v>87</v>
      </c>
      <c r="AB3107" s="40">
        <f>_xll.qlInterestRateIndexFixingDate($X$21,AC3107)</f>
        <v>61186</v>
      </c>
      <c r="AC3107" s="40">
        <f>_xll.qlCalendarAdvance(calendar,$AC3106,AA3107,,,trigger)</f>
        <v>61190</v>
      </c>
      <c r="AD3107" s="40">
        <f>_xll.qlInterestRateIndexMaturity($X$21,AC3107,)</f>
        <v>61374</v>
      </c>
      <c r="AE3107" s="43" t="e">
        <f>_xll.qlTenorBasisValue(TenorBasis6M,AC3107,_xll.ohTrigger(trigger,$X$36))</f>
        <v>#NUM!</v>
      </c>
      <c r="AF3107" s="82">
        <f t="shared" si="110"/>
        <v>1.2725624767166216E-2</v>
      </c>
      <c r="AG3107" s="82">
        <f>_xll.qlIndexFixing($X$21,$AB3107,TRUE,_xll.ohTrigger(trigger))</f>
        <v>1.2725624767166216E-2</v>
      </c>
      <c r="AH3107" s="43" t="e">
        <f>_xll.qlIndexFixing($X$6,$AB3107,TRUE,trigger)</f>
        <v>#NUM!</v>
      </c>
      <c r="AI3107" s="45" t="e">
        <f t="shared" si="109"/>
        <v>#NUM!</v>
      </c>
    </row>
    <row r="3108" spans="27:35" x14ac:dyDescent="0.2">
      <c r="AA3108" s="114" t="s">
        <v>87</v>
      </c>
      <c r="AB3108" s="40">
        <f>_xll.qlInterestRateIndexFixingDate($X$21,AC3108)</f>
        <v>61193</v>
      </c>
      <c r="AC3108" s="40">
        <f>_xll.qlCalendarAdvance(calendar,$AC3107,AA3108,,,trigger)</f>
        <v>61197</v>
      </c>
      <c r="AD3108" s="40">
        <f>_xll.qlInterestRateIndexMaturity($X$21,AC3108,)</f>
        <v>61381</v>
      </c>
      <c r="AE3108" s="43" t="e">
        <f>_xll.qlTenorBasisValue(TenorBasis6M,AC3108,_xll.ohTrigger(trigger,$X$36))</f>
        <v>#NUM!</v>
      </c>
      <c r="AF3108" s="82">
        <f t="shared" si="110"/>
        <v>1.2731431827156478E-2</v>
      </c>
      <c r="AG3108" s="82">
        <f>_xll.qlIndexFixing($X$21,$AB3108,TRUE,_xll.ohTrigger(trigger))</f>
        <v>1.2731431827156478E-2</v>
      </c>
      <c r="AH3108" s="43" t="e">
        <f>_xll.qlIndexFixing($X$6,$AB3108,TRUE,trigger)</f>
        <v>#NUM!</v>
      </c>
      <c r="AI3108" s="45" t="e">
        <f t="shared" si="109"/>
        <v>#NUM!</v>
      </c>
    </row>
    <row r="3109" spans="27:35" x14ac:dyDescent="0.2">
      <c r="AA3109" s="114" t="s">
        <v>87</v>
      </c>
      <c r="AB3109" s="40">
        <f>_xll.qlInterestRateIndexFixingDate($X$21,AC3109)</f>
        <v>61200</v>
      </c>
      <c r="AC3109" s="40">
        <f>_xll.qlCalendarAdvance(calendar,$AC3108,AA3109,,,trigger)</f>
        <v>61204</v>
      </c>
      <c r="AD3109" s="40">
        <f>_xll.qlInterestRateIndexMaturity($X$21,AC3109,)</f>
        <v>61388</v>
      </c>
      <c r="AE3109" s="43" t="e">
        <f>_xll.qlTenorBasisValue(TenorBasis6M,AC3109,_xll.ohTrigger(trigger,$X$36))</f>
        <v>#NUM!</v>
      </c>
      <c r="AF3109" s="82">
        <f t="shared" si="110"/>
        <v>1.2737224928131926E-2</v>
      </c>
      <c r="AG3109" s="82">
        <f>_xll.qlIndexFixing($X$21,$AB3109,TRUE,_xll.ohTrigger(trigger))</f>
        <v>1.2737224928131926E-2</v>
      </c>
      <c r="AH3109" s="43" t="e">
        <f>_xll.qlIndexFixing($X$6,$AB3109,TRUE,trigger)</f>
        <v>#NUM!</v>
      </c>
      <c r="AI3109" s="45" t="e">
        <f t="shared" si="109"/>
        <v>#NUM!</v>
      </c>
    </row>
    <row r="3110" spans="27:35" x14ac:dyDescent="0.2">
      <c r="AA3110" s="114" t="s">
        <v>87</v>
      </c>
      <c r="AB3110" s="40">
        <f>_xll.qlInterestRateIndexFixingDate($X$21,AC3110)</f>
        <v>61207</v>
      </c>
      <c r="AC3110" s="40">
        <f>_xll.qlCalendarAdvance(calendar,$AC3109,AA3110,,,trigger)</f>
        <v>61211</v>
      </c>
      <c r="AD3110" s="40">
        <f>_xll.qlInterestRateIndexMaturity($X$21,AC3110,)</f>
        <v>61395</v>
      </c>
      <c r="AE3110" s="43" t="e">
        <f>_xll.qlTenorBasisValue(TenorBasis6M,AC3110,_xll.ohTrigger(trigger,$X$36))</f>
        <v>#NUM!</v>
      </c>
      <c r="AF3110" s="82">
        <f t="shared" si="110"/>
        <v>1.2743004069969616E-2</v>
      </c>
      <c r="AG3110" s="82">
        <f>_xll.qlIndexFixing($X$21,$AB3110,TRUE,_xll.ohTrigger(trigger))</f>
        <v>1.2743004069969616E-2</v>
      </c>
      <c r="AH3110" s="43" t="e">
        <f>_xll.qlIndexFixing($X$6,$AB3110,TRUE,trigger)</f>
        <v>#NUM!</v>
      </c>
      <c r="AI3110" s="45" t="e">
        <f t="shared" si="109"/>
        <v>#NUM!</v>
      </c>
    </row>
    <row r="3111" spans="27:35" x14ac:dyDescent="0.2">
      <c r="AA3111" s="114" t="s">
        <v>87</v>
      </c>
      <c r="AB3111" s="40">
        <f>_xll.qlInterestRateIndexFixingDate($X$21,AC3111)</f>
        <v>61214</v>
      </c>
      <c r="AC3111" s="40">
        <f>_xll.qlCalendarAdvance(calendar,$AC3110,AA3111,,,trigger)</f>
        <v>61218</v>
      </c>
      <c r="AD3111" s="40">
        <f>_xll.qlInterestRateIndexMaturity($X$21,AC3111,)</f>
        <v>61402</v>
      </c>
      <c r="AE3111" s="43" t="e">
        <f>_xll.qlTenorBasisValue(TenorBasis6M,AC3111,_xll.ohTrigger(trigger,$X$36))</f>
        <v>#NUM!</v>
      </c>
      <c r="AF3111" s="82">
        <f t="shared" si="110"/>
        <v>1.2748769252546602E-2</v>
      </c>
      <c r="AG3111" s="82">
        <f>_xll.qlIndexFixing($X$21,$AB3111,TRUE,_xll.ohTrigger(trigger))</f>
        <v>1.2748769252546602E-2</v>
      </c>
      <c r="AH3111" s="43" t="e">
        <f>_xll.qlIndexFixing($X$6,$AB3111,TRUE,trigger)</f>
        <v>#NUM!</v>
      </c>
      <c r="AI3111" s="45" t="e">
        <f t="shared" si="109"/>
        <v>#NUM!</v>
      </c>
    </row>
    <row r="3112" spans="27:35" x14ac:dyDescent="0.2">
      <c r="AA3112" s="114" t="s">
        <v>87</v>
      </c>
      <c r="AB3112" s="40">
        <f>_xll.qlInterestRateIndexFixingDate($X$21,AC3112)</f>
        <v>61221</v>
      </c>
      <c r="AC3112" s="40">
        <f>_xll.qlCalendarAdvance(calendar,$AC3111,AA3112,,,trigger)</f>
        <v>61225</v>
      </c>
      <c r="AD3112" s="40">
        <f>_xll.qlInterestRateIndexMaturity($X$21,AC3112,)</f>
        <v>61409</v>
      </c>
      <c r="AE3112" s="43" t="e">
        <f>_xll.qlTenorBasisValue(TenorBasis6M,AC3112,_xll.ohTrigger(trigger,$X$36))</f>
        <v>#NUM!</v>
      </c>
      <c r="AF3112" s="82">
        <f t="shared" si="110"/>
        <v>1.2754520475740373E-2</v>
      </c>
      <c r="AG3112" s="82">
        <f>_xll.qlIndexFixing($X$21,$AB3112,TRUE,_xll.ohTrigger(trigger))</f>
        <v>1.2754520475740373E-2</v>
      </c>
      <c r="AH3112" s="43" t="e">
        <f>_xll.qlIndexFixing($X$6,$AB3112,TRUE,trigger)</f>
        <v>#NUM!</v>
      </c>
      <c r="AI3112" s="45" t="e">
        <f t="shared" si="109"/>
        <v>#NUM!</v>
      </c>
    </row>
    <row r="3113" spans="27:35" x14ac:dyDescent="0.2">
      <c r="AA3113" s="114" t="s">
        <v>87</v>
      </c>
      <c r="AB3113" s="40">
        <f>_xll.qlInterestRateIndexFixingDate($X$21,AC3113)</f>
        <v>61228</v>
      </c>
      <c r="AC3113" s="40">
        <f>_xll.qlCalendarAdvance(calendar,$AC3112,AA3113,,,trigger)</f>
        <v>61232</v>
      </c>
      <c r="AD3113" s="40">
        <f>_xll.qlInterestRateIndexMaturity($X$21,AC3113,)</f>
        <v>61416</v>
      </c>
      <c r="AE3113" s="43" t="e">
        <f>_xll.qlTenorBasisValue(TenorBasis6M,AC3113,_xll.ohTrigger(trigger,$X$36))</f>
        <v>#NUM!</v>
      </c>
      <c r="AF3113" s="82">
        <f t="shared" si="110"/>
        <v>1.2760257739428418E-2</v>
      </c>
      <c r="AG3113" s="82">
        <f>_xll.qlIndexFixing($X$21,$AB3113,TRUE,_xll.ohTrigger(trigger))</f>
        <v>1.2760257739428418E-2</v>
      </c>
      <c r="AH3113" s="43" t="e">
        <f>_xll.qlIndexFixing($X$6,$AB3113,TRUE,trigger)</f>
        <v>#NUM!</v>
      </c>
      <c r="AI3113" s="45" t="e">
        <f t="shared" si="109"/>
        <v>#NUM!</v>
      </c>
    </row>
    <row r="3114" spans="27:35" x14ac:dyDescent="0.2">
      <c r="AA3114" s="114" t="s">
        <v>87</v>
      </c>
      <c r="AB3114" s="40">
        <f>_xll.qlInterestRateIndexFixingDate($X$21,AC3114)</f>
        <v>61235</v>
      </c>
      <c r="AC3114" s="40">
        <f>_xll.qlCalendarAdvance(calendar,$AC3113,AA3114,,,trigger)</f>
        <v>61239</v>
      </c>
      <c r="AD3114" s="40">
        <f>_xll.qlInterestRateIndexMaturity($X$21,AC3114,)</f>
        <v>61422</v>
      </c>
      <c r="AE3114" s="43" t="e">
        <f>_xll.qlTenorBasisValue(TenorBasis6M,AC3114,_xll.ohTrigger(trigger,$X$36))</f>
        <v>#NUM!</v>
      </c>
      <c r="AF3114" s="82">
        <f t="shared" si="110"/>
        <v>1.2765351220703351E-2</v>
      </c>
      <c r="AG3114" s="82">
        <f>_xll.qlIndexFixing($X$21,$AB3114,TRUE,_xll.ohTrigger(trigger))</f>
        <v>1.2765351220703351E-2</v>
      </c>
      <c r="AH3114" s="43" t="e">
        <f>_xll.qlIndexFixing($X$6,$AB3114,TRUE,trigger)</f>
        <v>#NUM!</v>
      </c>
      <c r="AI3114" s="45" t="e">
        <f t="shared" ref="AI3114:AI3177" si="111">(AG3114-AH3114)*10000</f>
        <v>#NUM!</v>
      </c>
    </row>
    <row r="3115" spans="27:35" x14ac:dyDescent="0.2">
      <c r="AA3115" s="114" t="s">
        <v>87</v>
      </c>
      <c r="AB3115" s="40">
        <f>_xll.qlInterestRateIndexFixingDate($X$21,AC3115)</f>
        <v>61242</v>
      </c>
      <c r="AC3115" s="40">
        <f>_xll.qlCalendarAdvance(calendar,$AC3114,AA3115,,,trigger)</f>
        <v>61246</v>
      </c>
      <c r="AD3115" s="40">
        <f>_xll.qlInterestRateIndexMaturity($X$21,AC3115,)</f>
        <v>61428</v>
      </c>
      <c r="AE3115" s="43" t="e">
        <f>_xll.qlTenorBasisValue(TenorBasis6M,AC3115,_xll.ohTrigger(trigger,$X$36))</f>
        <v>#NUM!</v>
      </c>
      <c r="AF3115" s="82">
        <f t="shared" si="110"/>
        <v>1.2770432271609003E-2</v>
      </c>
      <c r="AG3115" s="82">
        <f>_xll.qlIndexFixing($X$21,$AB3115,TRUE,_xll.ohTrigger(trigger))</f>
        <v>1.2770432271609003E-2</v>
      </c>
      <c r="AH3115" s="43" t="e">
        <f>_xll.qlIndexFixing($X$6,$AB3115,TRUE,trigger)</f>
        <v>#NUM!</v>
      </c>
      <c r="AI3115" s="45" t="e">
        <f t="shared" si="111"/>
        <v>#NUM!</v>
      </c>
    </row>
    <row r="3116" spans="27:35" x14ac:dyDescent="0.2">
      <c r="AA3116" s="114" t="s">
        <v>87</v>
      </c>
      <c r="AB3116" s="40">
        <f>_xll.qlInterestRateIndexFixingDate($X$21,AC3116)</f>
        <v>61249</v>
      </c>
      <c r="AC3116" s="40">
        <f>_xll.qlCalendarAdvance(calendar,$AC3115,AA3116,,,trigger)</f>
        <v>61253</v>
      </c>
      <c r="AD3116" s="40">
        <f>_xll.qlInterestRateIndexMaturity($X$21,AC3116,)</f>
        <v>61435</v>
      </c>
      <c r="AE3116" s="43" t="e">
        <f>_xll.qlTenorBasisValue(TenorBasis6M,AC3116,_xll.ohTrigger(trigger,$X$36))</f>
        <v>#NUM!</v>
      </c>
      <c r="AF3116" s="82">
        <f t="shared" si="110"/>
        <v>1.2776129247360369E-2</v>
      </c>
      <c r="AG3116" s="82">
        <f>_xll.qlIndexFixing($X$21,$AB3116,TRUE,_xll.ohTrigger(trigger))</f>
        <v>1.2776129247360369E-2</v>
      </c>
      <c r="AH3116" s="43" t="e">
        <f>_xll.qlIndexFixing($X$6,$AB3116,TRUE,trigger)</f>
        <v>#NUM!</v>
      </c>
      <c r="AI3116" s="45" t="e">
        <f t="shared" si="111"/>
        <v>#NUM!</v>
      </c>
    </row>
    <row r="3117" spans="27:35" x14ac:dyDescent="0.2">
      <c r="AA3117" s="114" t="s">
        <v>87</v>
      </c>
      <c r="AB3117" s="40">
        <f>_xll.qlInterestRateIndexFixingDate($X$21,AC3117)</f>
        <v>61256</v>
      </c>
      <c r="AC3117" s="40">
        <f>_xll.qlCalendarAdvance(calendar,$AC3116,AA3117,,,trigger)</f>
        <v>61260</v>
      </c>
      <c r="AD3117" s="40">
        <f>_xll.qlInterestRateIndexMaturity($X$21,AC3117,)</f>
        <v>61442</v>
      </c>
      <c r="AE3117" s="43" t="e">
        <f>_xll.qlTenorBasisValue(TenorBasis6M,AC3117,_xll.ohTrigger(trigger,$X$36))</f>
        <v>#NUM!</v>
      </c>
      <c r="AF3117" s="82">
        <f t="shared" si="110"/>
        <v>1.2781812263945603E-2</v>
      </c>
      <c r="AG3117" s="82">
        <f>_xll.qlIndexFixing($X$21,$AB3117,TRUE,_xll.ohTrigger(trigger))</f>
        <v>1.2781812263945603E-2</v>
      </c>
      <c r="AH3117" s="43" t="e">
        <f>_xll.qlIndexFixing($X$6,$AB3117,TRUE,trigger)</f>
        <v>#NUM!</v>
      </c>
      <c r="AI3117" s="45" t="e">
        <f t="shared" si="111"/>
        <v>#NUM!</v>
      </c>
    </row>
    <row r="3118" spans="27:35" x14ac:dyDescent="0.2">
      <c r="AA3118" s="114" t="s">
        <v>87</v>
      </c>
      <c r="AB3118" s="40">
        <f>_xll.qlInterestRateIndexFixingDate($X$21,AC3118)</f>
        <v>61263</v>
      </c>
      <c r="AC3118" s="40">
        <f>_xll.qlCalendarAdvance(calendar,$AC3117,AA3118,,,trigger)</f>
        <v>61267</v>
      </c>
      <c r="AD3118" s="40">
        <f>_xll.qlInterestRateIndexMaturity($X$21,AC3118,)</f>
        <v>61449</v>
      </c>
      <c r="AE3118" s="43" t="e">
        <f>_xll.qlTenorBasisValue(TenorBasis6M,AC3118,_xll.ohTrigger(trigger,$X$36))</f>
        <v>#NUM!</v>
      </c>
      <c r="AF3118" s="82">
        <f t="shared" si="110"/>
        <v>1.2787481321244364E-2</v>
      </c>
      <c r="AG3118" s="82">
        <f>_xll.qlIndexFixing($X$21,$AB3118,TRUE,_xll.ohTrigger(trigger))</f>
        <v>1.2787481321244364E-2</v>
      </c>
      <c r="AH3118" s="43" t="e">
        <f>_xll.qlIndexFixing($X$6,$AB3118,TRUE,trigger)</f>
        <v>#NUM!</v>
      </c>
      <c r="AI3118" s="45" t="e">
        <f t="shared" si="111"/>
        <v>#NUM!</v>
      </c>
    </row>
    <row r="3119" spans="27:35" x14ac:dyDescent="0.2">
      <c r="AA3119" s="114" t="s">
        <v>87</v>
      </c>
      <c r="AB3119" s="40">
        <f>_xll.qlInterestRateIndexFixingDate($X$21,AC3119)</f>
        <v>61270</v>
      </c>
      <c r="AC3119" s="40">
        <f>_xll.qlCalendarAdvance(calendar,$AC3118,AA3119,,,trigger)</f>
        <v>61274</v>
      </c>
      <c r="AD3119" s="40">
        <f>_xll.qlInterestRateIndexMaturity($X$21,AC3119,)</f>
        <v>61457</v>
      </c>
      <c r="AE3119" s="43" t="e">
        <f>_xll.qlTenorBasisValue(TenorBasis6M,AC3119,_xll.ohTrigger(trigger,$X$36))</f>
        <v>#NUM!</v>
      </c>
      <c r="AF3119" s="82">
        <f t="shared" si="110"/>
        <v>1.2793762322808173E-2</v>
      </c>
      <c r="AG3119" s="82">
        <f>_xll.qlIndexFixing($X$21,$AB3119,TRUE,_xll.ohTrigger(trigger))</f>
        <v>1.2793762322808173E-2</v>
      </c>
      <c r="AH3119" s="43" t="e">
        <f>_xll.qlIndexFixing($X$6,$AB3119,TRUE,trigger)</f>
        <v>#NUM!</v>
      </c>
      <c r="AI3119" s="45" t="e">
        <f t="shared" si="111"/>
        <v>#NUM!</v>
      </c>
    </row>
    <row r="3120" spans="27:35" x14ac:dyDescent="0.2">
      <c r="AA3120" s="114" t="s">
        <v>87</v>
      </c>
      <c r="AB3120" s="40">
        <f>_xll.qlInterestRateIndexFixingDate($X$21,AC3120)</f>
        <v>61277</v>
      </c>
      <c r="AC3120" s="40">
        <f>_xll.qlCalendarAdvance(calendar,$AC3119,AA3120,,,trigger)</f>
        <v>61281</v>
      </c>
      <c r="AD3120" s="40">
        <f>_xll.qlInterestRateIndexMaturity($X$21,AC3120,)</f>
        <v>61464</v>
      </c>
      <c r="AE3120" s="43" t="e">
        <f>_xll.qlTenorBasisValue(TenorBasis6M,AC3120,_xll.ohTrigger(trigger,$X$36))</f>
        <v>#NUM!</v>
      </c>
      <c r="AF3120" s="82">
        <f t="shared" si="110"/>
        <v>1.2799402663891107E-2</v>
      </c>
      <c r="AG3120" s="82">
        <f>_xll.qlIndexFixing($X$21,$AB3120,TRUE,_xll.ohTrigger(trigger))</f>
        <v>1.2799402663891107E-2</v>
      </c>
      <c r="AH3120" s="43" t="e">
        <f>_xll.qlIndexFixing($X$6,$AB3120,TRUE,trigger)</f>
        <v>#NUM!</v>
      </c>
      <c r="AI3120" s="45" t="e">
        <f t="shared" si="111"/>
        <v>#NUM!</v>
      </c>
    </row>
    <row r="3121" spans="27:35" x14ac:dyDescent="0.2">
      <c r="AA3121" s="114" t="s">
        <v>87</v>
      </c>
      <c r="AB3121" s="40">
        <f>_xll.qlInterestRateIndexFixingDate($X$21,AC3121)</f>
        <v>61284</v>
      </c>
      <c r="AC3121" s="40">
        <f>_xll.qlCalendarAdvance(calendar,$AC3120,AA3121,,,trigger)</f>
        <v>61288</v>
      </c>
      <c r="AD3121" s="40">
        <f>_xll.qlInterestRateIndexMaturity($X$21,AC3121,)</f>
        <v>61471</v>
      </c>
      <c r="AE3121" s="43" t="e">
        <f>_xll.qlTenorBasisValue(TenorBasis6M,AC3121,_xll.ohTrigger(trigger,$X$36))</f>
        <v>#NUM!</v>
      </c>
      <c r="AF3121" s="82">
        <f t="shared" si="110"/>
        <v>1.280502904491514E-2</v>
      </c>
      <c r="AG3121" s="82">
        <f>_xll.qlIndexFixing($X$21,$AB3121,TRUE,_xll.ohTrigger(trigger))</f>
        <v>1.280502904491514E-2</v>
      </c>
      <c r="AH3121" s="43" t="e">
        <f>_xll.qlIndexFixing($X$6,$AB3121,TRUE,trigger)</f>
        <v>#NUM!</v>
      </c>
      <c r="AI3121" s="45" t="e">
        <f t="shared" si="111"/>
        <v>#NUM!</v>
      </c>
    </row>
    <row r="3122" spans="27:35" x14ac:dyDescent="0.2">
      <c r="AA3122" s="114" t="s">
        <v>87</v>
      </c>
      <c r="AB3122" s="40">
        <f>_xll.qlInterestRateIndexFixingDate($X$21,AC3122)</f>
        <v>61291</v>
      </c>
      <c r="AC3122" s="40">
        <f>_xll.qlCalendarAdvance(calendar,$AC3121,AA3122,,,trigger)</f>
        <v>61295</v>
      </c>
      <c r="AD3122" s="40">
        <f>_xll.qlInterestRateIndexMaturity($X$21,AC3122,)</f>
        <v>61478</v>
      </c>
      <c r="AE3122" s="43" t="e">
        <f>_xll.qlTenorBasisValue(TenorBasis6M,AC3122,_xll.ohTrigger(trigger,$X$36))</f>
        <v>#NUM!</v>
      </c>
      <c r="AF3122" s="82">
        <f t="shared" si="110"/>
        <v>1.2810641465761023E-2</v>
      </c>
      <c r="AG3122" s="82">
        <f>_xll.qlIndexFixing($X$21,$AB3122,TRUE,_xll.ohTrigger(trigger))</f>
        <v>1.2810641465761023E-2</v>
      </c>
      <c r="AH3122" s="43" t="e">
        <f>_xll.qlIndexFixing($X$6,$AB3122,TRUE,trigger)</f>
        <v>#NUM!</v>
      </c>
      <c r="AI3122" s="45" t="e">
        <f t="shared" si="111"/>
        <v>#NUM!</v>
      </c>
    </row>
    <row r="3123" spans="27:35" x14ac:dyDescent="0.2">
      <c r="AA3123" s="114" t="s">
        <v>87</v>
      </c>
      <c r="AB3123" s="40">
        <f>_xll.qlInterestRateIndexFixingDate($X$21,AC3123)</f>
        <v>61298</v>
      </c>
      <c r="AC3123" s="40">
        <f>_xll.qlCalendarAdvance(calendar,$AC3122,AA3123,,,trigger)</f>
        <v>61302</v>
      </c>
      <c r="AD3123" s="40">
        <f>_xll.qlInterestRateIndexMaturity($X$21,AC3123,)</f>
        <v>61485</v>
      </c>
      <c r="AE3123" s="43" t="e">
        <f>_xll.qlTenorBasisValue(TenorBasis6M,AC3123,_xll.ohTrigger(trigger,$X$36))</f>
        <v>#NUM!</v>
      </c>
      <c r="AF3123" s="82">
        <f t="shared" si="110"/>
        <v>1.2816239926310379E-2</v>
      </c>
      <c r="AG3123" s="82">
        <f>_xll.qlIndexFixing($X$21,$AB3123,TRUE,_xll.ohTrigger(trigger))</f>
        <v>1.2816239926310379E-2</v>
      </c>
      <c r="AH3123" s="43" t="e">
        <f>_xll.qlIndexFixing($X$6,$AB3123,TRUE,trigger)</f>
        <v>#NUM!</v>
      </c>
      <c r="AI3123" s="45" t="e">
        <f t="shared" si="111"/>
        <v>#NUM!</v>
      </c>
    </row>
    <row r="3124" spans="27:35" x14ac:dyDescent="0.2">
      <c r="AA3124" s="114" t="s">
        <v>87</v>
      </c>
      <c r="AB3124" s="40">
        <f>_xll.qlInterestRateIndexFixingDate($X$21,AC3124)</f>
        <v>61305</v>
      </c>
      <c r="AC3124" s="40">
        <f>_xll.qlCalendarAdvance(calendar,$AC3123,AA3124,,,trigger)</f>
        <v>61309</v>
      </c>
      <c r="AD3124" s="40">
        <f>_xll.qlInterestRateIndexMaturity($X$21,AC3124,)</f>
        <v>61491</v>
      </c>
      <c r="AE3124" s="43" t="e">
        <f>_xll.qlTenorBasisValue(TenorBasis6M,AC3124,_xll.ohTrigger(trigger,$X$36))</f>
        <v>#NUM!</v>
      </c>
      <c r="AF3124" s="82">
        <f t="shared" si="110"/>
        <v>1.2821202513370033E-2</v>
      </c>
      <c r="AG3124" s="82">
        <f>_xll.qlIndexFixing($X$21,$AB3124,TRUE,_xll.ohTrigger(trigger))</f>
        <v>1.2821202513370033E-2</v>
      </c>
      <c r="AH3124" s="43" t="e">
        <f>_xll.qlIndexFixing($X$6,$AB3124,TRUE,trigger)</f>
        <v>#NUM!</v>
      </c>
      <c r="AI3124" s="45" t="e">
        <f t="shared" si="111"/>
        <v>#NUM!</v>
      </c>
    </row>
    <row r="3125" spans="27:35" x14ac:dyDescent="0.2">
      <c r="AA3125" s="114" t="s">
        <v>87</v>
      </c>
      <c r="AB3125" s="40">
        <f>_xll.qlInterestRateIndexFixingDate($X$21,AC3125)</f>
        <v>61312</v>
      </c>
      <c r="AC3125" s="40">
        <f>_xll.qlCalendarAdvance(calendar,$AC3124,AA3125,,,trigger)</f>
        <v>61316</v>
      </c>
      <c r="AD3125" s="40">
        <f>_xll.qlInterestRateIndexMaturity($X$21,AC3125,)</f>
        <v>61498</v>
      </c>
      <c r="AE3125" s="43" t="e">
        <f>_xll.qlTenorBasisValue(TenorBasis6M,AC3125,_xll.ohTrigger(trigger,$X$36))</f>
        <v>#NUM!</v>
      </c>
      <c r="AF3125" s="82">
        <f t="shared" si="110"/>
        <v>1.2826773852342177E-2</v>
      </c>
      <c r="AG3125" s="82">
        <f>_xll.qlIndexFixing($X$21,$AB3125,TRUE,_xll.ohTrigger(trigger))</f>
        <v>1.2826773852342177E-2</v>
      </c>
      <c r="AH3125" s="43" t="e">
        <f>_xll.qlIndexFixing($X$6,$AB3125,TRUE,trigger)</f>
        <v>#NUM!</v>
      </c>
      <c r="AI3125" s="45" t="e">
        <f t="shared" si="111"/>
        <v>#NUM!</v>
      </c>
    </row>
    <row r="3126" spans="27:35" x14ac:dyDescent="0.2">
      <c r="AA3126" s="114" t="s">
        <v>87</v>
      </c>
      <c r="AB3126" s="40">
        <f>_xll.qlInterestRateIndexFixingDate($X$21,AC3126)</f>
        <v>61319</v>
      </c>
      <c r="AC3126" s="40">
        <f>_xll.qlCalendarAdvance(calendar,$AC3125,AA3126,,,trigger)</f>
        <v>61323</v>
      </c>
      <c r="AD3126" s="40">
        <f>_xll.qlInterestRateIndexMaturity($X$21,AC3126,)</f>
        <v>61505</v>
      </c>
      <c r="AE3126" s="43" t="e">
        <f>_xll.qlTenorBasisValue(TenorBasis6M,AC3126,_xll.ohTrigger(trigger,$X$36))</f>
        <v>#NUM!</v>
      </c>
      <c r="AF3126" s="82">
        <f t="shared" si="110"/>
        <v>1.2832331231081351E-2</v>
      </c>
      <c r="AG3126" s="82">
        <f>_xll.qlIndexFixing($X$21,$AB3126,TRUE,_xll.ohTrigger(trigger))</f>
        <v>1.2832331231081351E-2</v>
      </c>
      <c r="AH3126" s="43" t="e">
        <f>_xll.qlIndexFixing($X$6,$AB3126,TRUE,trigger)</f>
        <v>#NUM!</v>
      </c>
      <c r="AI3126" s="45" t="e">
        <f t="shared" si="111"/>
        <v>#NUM!</v>
      </c>
    </row>
    <row r="3127" spans="27:35" x14ac:dyDescent="0.2">
      <c r="AA3127" s="114" t="s">
        <v>87</v>
      </c>
      <c r="AB3127" s="40">
        <f>_xll.qlInterestRateIndexFixingDate($X$21,AC3127)</f>
        <v>61326</v>
      </c>
      <c r="AC3127" s="40">
        <f>_xll.qlCalendarAdvance(calendar,$AC3126,AA3127,,,trigger)</f>
        <v>61330</v>
      </c>
      <c r="AD3127" s="40">
        <f>_xll.qlInterestRateIndexMaturity($X$21,AC3127,)</f>
        <v>61512</v>
      </c>
      <c r="AE3127" s="43" t="e">
        <f>_xll.qlTenorBasisValue(TenorBasis6M,AC3127,_xll.ohTrigger(trigger,$X$36))</f>
        <v>#NUM!</v>
      </c>
      <c r="AF3127" s="82">
        <f t="shared" si="110"/>
        <v>1.2837874649471165E-2</v>
      </c>
      <c r="AG3127" s="82">
        <f>_xll.qlIndexFixing($X$21,$AB3127,TRUE,_xll.ohTrigger(trigger))</f>
        <v>1.2837874649471165E-2</v>
      </c>
      <c r="AH3127" s="43" t="e">
        <f>_xll.qlIndexFixing($X$6,$AB3127,TRUE,trigger)</f>
        <v>#NUM!</v>
      </c>
      <c r="AI3127" s="45" t="e">
        <f t="shared" si="111"/>
        <v>#NUM!</v>
      </c>
    </row>
    <row r="3128" spans="27:35" x14ac:dyDescent="0.2">
      <c r="AA3128" s="114" t="s">
        <v>87</v>
      </c>
      <c r="AB3128" s="40">
        <f>_xll.qlInterestRateIndexFixingDate($X$21,AC3128)</f>
        <v>61333</v>
      </c>
      <c r="AC3128" s="40">
        <f>_xll.qlCalendarAdvance(calendar,$AC3127,AA3128,,,trigger)</f>
        <v>61337</v>
      </c>
      <c r="AD3128" s="40">
        <f>_xll.qlInterestRateIndexMaturity($X$21,AC3128,)</f>
        <v>61520</v>
      </c>
      <c r="AE3128" s="43" t="e">
        <f>_xll.qlTenorBasisValue(TenorBasis6M,AC3128,_xll.ohTrigger(trigger,$X$36))</f>
        <v>#NUM!</v>
      </c>
      <c r="AF3128" s="82">
        <f t="shared" si="110"/>
        <v>1.2844022820471394E-2</v>
      </c>
      <c r="AG3128" s="82">
        <f>_xll.qlIndexFixing($X$21,$AB3128,TRUE,_xll.ohTrigger(trigger))</f>
        <v>1.2844022820471394E-2</v>
      </c>
      <c r="AH3128" s="43" t="e">
        <f>_xll.qlIndexFixing($X$6,$AB3128,TRUE,trigger)</f>
        <v>#NUM!</v>
      </c>
      <c r="AI3128" s="45" t="e">
        <f t="shared" si="111"/>
        <v>#NUM!</v>
      </c>
    </row>
    <row r="3129" spans="27:35" x14ac:dyDescent="0.2">
      <c r="AA3129" s="114" t="s">
        <v>87</v>
      </c>
      <c r="AB3129" s="40">
        <f>_xll.qlInterestRateIndexFixingDate($X$21,AC3129)</f>
        <v>61340</v>
      </c>
      <c r="AC3129" s="40">
        <f>_xll.qlCalendarAdvance(calendar,$AC3128,AA3129,,,trigger)</f>
        <v>61344</v>
      </c>
      <c r="AD3129" s="40">
        <f>_xll.qlInterestRateIndexMaturity($X$21,AC3129,)</f>
        <v>61527</v>
      </c>
      <c r="AE3129" s="43" t="e">
        <f>_xll.qlTenorBasisValue(TenorBasis6M,AC3129,_xll.ohTrigger(trigger,$X$36))</f>
        <v>#NUM!</v>
      </c>
      <c r="AF3129" s="82">
        <f t="shared" si="110"/>
        <v>1.2849537516763146E-2</v>
      </c>
      <c r="AG3129" s="82">
        <f>_xll.qlIndexFixing($X$21,$AB3129,TRUE,_xll.ohTrigger(trigger))</f>
        <v>1.2849537516763146E-2</v>
      </c>
      <c r="AH3129" s="43" t="e">
        <f>_xll.qlIndexFixing($X$6,$AB3129,TRUE,trigger)</f>
        <v>#NUM!</v>
      </c>
      <c r="AI3129" s="45" t="e">
        <f t="shared" si="111"/>
        <v>#NUM!</v>
      </c>
    </row>
    <row r="3130" spans="27:35" x14ac:dyDescent="0.2">
      <c r="AA3130" s="114" t="s">
        <v>87</v>
      </c>
      <c r="AB3130" s="40">
        <f>_xll.qlInterestRateIndexFixingDate($X$21,AC3130)</f>
        <v>61347</v>
      </c>
      <c r="AC3130" s="40">
        <f>_xll.qlCalendarAdvance(calendar,$AC3129,AA3130,,,trigger)</f>
        <v>61351</v>
      </c>
      <c r="AD3130" s="40">
        <f>_xll.qlInterestRateIndexMaturity($X$21,AC3130,)</f>
        <v>61534</v>
      </c>
      <c r="AE3130" s="43" t="e">
        <f>_xll.qlTenorBasisValue(TenorBasis6M,AC3130,_xll.ohTrigger(trigger,$X$36))</f>
        <v>#NUM!</v>
      </c>
      <c r="AF3130" s="82">
        <f t="shared" si="110"/>
        <v>1.2855038251934549E-2</v>
      </c>
      <c r="AG3130" s="82">
        <f>_xll.qlIndexFixing($X$21,$AB3130,TRUE,_xll.ohTrigger(trigger))</f>
        <v>1.2855038251934549E-2</v>
      </c>
      <c r="AH3130" s="43" t="e">
        <f>_xll.qlIndexFixing($X$6,$AB3130,TRUE,trigger)</f>
        <v>#NUM!</v>
      </c>
      <c r="AI3130" s="45" t="e">
        <f t="shared" si="111"/>
        <v>#NUM!</v>
      </c>
    </row>
    <row r="3131" spans="27:35" x14ac:dyDescent="0.2">
      <c r="AA3131" s="114" t="s">
        <v>87</v>
      </c>
      <c r="AB3131" s="40">
        <f>_xll.qlInterestRateIndexFixingDate($X$21,AC3131)</f>
        <v>61353</v>
      </c>
      <c r="AC3131" s="40">
        <f>_xll.qlCalendarAdvance(calendar,$AC3130,AA3131,,,trigger)</f>
        <v>61358</v>
      </c>
      <c r="AD3131" s="40">
        <f>_xll.qlInterestRateIndexMaturity($X$21,AC3131,)</f>
        <v>61541</v>
      </c>
      <c r="AE3131" s="43" t="e">
        <f>_xll.qlTenorBasisValue(TenorBasis6M,AC3131,_xll.ohTrigger(trigger,$X$36))</f>
        <v>#NUM!</v>
      </c>
      <c r="AF3131" s="82">
        <f t="shared" si="110"/>
        <v>1.2860525025869414E-2</v>
      </c>
      <c r="AG3131" s="82">
        <f>_xll.qlIndexFixing($X$21,$AB3131,TRUE,_xll.ohTrigger(trigger))</f>
        <v>1.2860525025869414E-2</v>
      </c>
      <c r="AH3131" s="43" t="e">
        <f>_xll.qlIndexFixing($X$6,$AB3131,TRUE,trigger)</f>
        <v>#NUM!</v>
      </c>
      <c r="AI3131" s="45" t="e">
        <f t="shared" si="111"/>
        <v>#NUM!</v>
      </c>
    </row>
    <row r="3132" spans="27:35" x14ac:dyDescent="0.2">
      <c r="AA3132" s="114" t="s">
        <v>87</v>
      </c>
      <c r="AB3132" s="40">
        <f>_xll.qlInterestRateIndexFixingDate($X$21,AC3132)</f>
        <v>61361</v>
      </c>
      <c r="AC3132" s="40">
        <f>_xll.qlCalendarAdvance(calendar,$AC3131,AA3132,,,trigger)</f>
        <v>61365</v>
      </c>
      <c r="AD3132" s="40">
        <f>_xll.qlInterestRateIndexMaturity($X$21,AC3132,)</f>
        <v>61547</v>
      </c>
      <c r="AE3132" s="43" t="e">
        <f>_xll.qlTenorBasisValue(TenorBasis6M,AC3132,_xll.ohTrigger(trigger,$X$36))</f>
        <v>#NUM!</v>
      </c>
      <c r="AF3132" s="82">
        <f t="shared" si="110"/>
        <v>1.2865382332103095E-2</v>
      </c>
      <c r="AG3132" s="82">
        <f>_xll.qlIndexFixing($X$21,$AB3132,TRUE,_xll.ohTrigger(trigger))</f>
        <v>1.2865382332103095E-2</v>
      </c>
      <c r="AH3132" s="43" t="e">
        <f>_xll.qlIndexFixing($X$6,$AB3132,TRUE,trigger)</f>
        <v>#NUM!</v>
      </c>
      <c r="AI3132" s="45" t="e">
        <f t="shared" si="111"/>
        <v>#NUM!</v>
      </c>
    </row>
    <row r="3133" spans="27:35" x14ac:dyDescent="0.2">
      <c r="AA3133" s="114" t="s">
        <v>87</v>
      </c>
      <c r="AB3133" s="40">
        <f>_xll.qlInterestRateIndexFixingDate($X$21,AC3133)</f>
        <v>61368</v>
      </c>
      <c r="AC3133" s="40">
        <f>_xll.qlCalendarAdvance(calendar,$AC3132,AA3133,,,trigger)</f>
        <v>61372</v>
      </c>
      <c r="AD3133" s="40">
        <f>_xll.qlInterestRateIndexMaturity($X$21,AC3133,)</f>
        <v>61554</v>
      </c>
      <c r="AE3133" s="43" t="e">
        <f>_xll.qlTenorBasisValue(TenorBasis6M,AC3133,_xll.ohTrigger(trigger,$X$36))</f>
        <v>#NUM!</v>
      </c>
      <c r="AF3133" s="82">
        <f t="shared" si="110"/>
        <v>1.2870841985955186E-2</v>
      </c>
      <c r="AG3133" s="82">
        <f>_xll.qlIndexFixing($X$21,$AB3133,TRUE,_xll.ohTrigger(trigger))</f>
        <v>1.2870841985955186E-2</v>
      </c>
      <c r="AH3133" s="43" t="e">
        <f>_xll.qlIndexFixing($X$6,$AB3133,TRUE,trigger)</f>
        <v>#NUM!</v>
      </c>
      <c r="AI3133" s="45" t="e">
        <f t="shared" si="111"/>
        <v>#NUM!</v>
      </c>
    </row>
    <row r="3134" spans="27:35" x14ac:dyDescent="0.2">
      <c r="AA3134" s="114" t="s">
        <v>87</v>
      </c>
      <c r="AB3134" s="40">
        <f>_xll.qlInterestRateIndexFixingDate($X$21,AC3134)</f>
        <v>61375</v>
      </c>
      <c r="AC3134" s="40">
        <f>_xll.qlCalendarAdvance(calendar,$AC3133,AA3134,,,trigger)</f>
        <v>61379</v>
      </c>
      <c r="AD3134" s="40">
        <f>_xll.qlInterestRateIndexMaturity($X$21,AC3134,)</f>
        <v>61561</v>
      </c>
      <c r="AE3134" s="43" t="e">
        <f>_xll.qlTenorBasisValue(TenorBasis6M,AC3134,_xll.ohTrigger(trigger,$X$36))</f>
        <v>#NUM!</v>
      </c>
      <c r="AF3134" s="82">
        <f t="shared" si="110"/>
        <v>1.2876287678647137E-2</v>
      </c>
      <c r="AG3134" s="82">
        <f>_xll.qlIndexFixing($X$21,$AB3134,TRUE,_xll.ohTrigger(trigger))</f>
        <v>1.2876287678647137E-2</v>
      </c>
      <c r="AH3134" s="43" t="e">
        <f>_xll.qlIndexFixing($X$6,$AB3134,TRUE,trigger)</f>
        <v>#NUM!</v>
      </c>
      <c r="AI3134" s="45" t="e">
        <f t="shared" si="111"/>
        <v>#NUM!</v>
      </c>
    </row>
    <row r="3135" spans="27:35" x14ac:dyDescent="0.2">
      <c r="AA3135" s="114" t="s">
        <v>87</v>
      </c>
      <c r="AB3135" s="40">
        <f>_xll.qlInterestRateIndexFixingDate($X$21,AC3135)</f>
        <v>61382</v>
      </c>
      <c r="AC3135" s="40">
        <f>_xll.qlCalendarAdvance(calendar,$AC3134,AA3135,,,trigger)</f>
        <v>61386</v>
      </c>
      <c r="AD3135" s="40">
        <f>_xll.qlInterestRateIndexMaturity($X$21,AC3135,)</f>
        <v>61568</v>
      </c>
      <c r="AE3135" s="43" t="e">
        <f>_xll.qlTenorBasisValue(TenorBasis6M,AC3135,_xll.ohTrigger(trigger,$X$36))</f>
        <v>#NUM!</v>
      </c>
      <c r="AF3135" s="82">
        <f t="shared" si="110"/>
        <v>1.2881719410063873E-2</v>
      </c>
      <c r="AG3135" s="82">
        <f>_xll.qlIndexFixing($X$21,$AB3135,TRUE,_xll.ohTrigger(trigger))</f>
        <v>1.2881719410063873E-2</v>
      </c>
      <c r="AH3135" s="43" t="e">
        <f>_xll.qlIndexFixing($X$6,$AB3135,TRUE,trigger)</f>
        <v>#NUM!</v>
      </c>
      <c r="AI3135" s="45" t="e">
        <f t="shared" si="111"/>
        <v>#NUM!</v>
      </c>
    </row>
    <row r="3136" spans="27:35" x14ac:dyDescent="0.2">
      <c r="AA3136" s="114" t="s">
        <v>87</v>
      </c>
      <c r="AB3136" s="40">
        <f>_xll.qlInterestRateIndexFixingDate($X$21,AC3136)</f>
        <v>61389</v>
      </c>
      <c r="AC3136" s="40">
        <f>_xll.qlCalendarAdvance(calendar,$AC3135,AA3136,,,trigger)</f>
        <v>61393</v>
      </c>
      <c r="AD3136" s="40">
        <f>_xll.qlInterestRateIndexMaturity($X$21,AC3136,)</f>
        <v>61575</v>
      </c>
      <c r="AE3136" s="43" t="e">
        <f>_xll.qlTenorBasisValue(TenorBasis6M,AC3136,_xll.ohTrigger(trigger,$X$36))</f>
        <v>#NUM!</v>
      </c>
      <c r="AF3136" s="82">
        <f t="shared" si="110"/>
        <v>1.2887137180092082E-2</v>
      </c>
      <c r="AG3136" s="82">
        <f>_xll.qlIndexFixing($X$21,$AB3136,TRUE,_xll.ohTrigger(trigger))</f>
        <v>1.2887137180092082E-2</v>
      </c>
      <c r="AH3136" s="43" t="e">
        <f>_xll.qlIndexFixing($X$6,$AB3136,TRUE,trigger)</f>
        <v>#NUM!</v>
      </c>
      <c r="AI3136" s="45" t="e">
        <f t="shared" si="111"/>
        <v>#NUM!</v>
      </c>
    </row>
    <row r="3137" spans="27:35" x14ac:dyDescent="0.2">
      <c r="AA3137" s="114" t="s">
        <v>87</v>
      </c>
      <c r="AB3137" s="40">
        <f>_xll.qlInterestRateIndexFixingDate($X$21,AC3137)</f>
        <v>61396</v>
      </c>
      <c r="AC3137" s="40">
        <f>_xll.qlCalendarAdvance(calendar,$AC3136,AA3137,,,trigger)</f>
        <v>61400</v>
      </c>
      <c r="AD3137" s="40">
        <f>_xll.qlInterestRateIndexMaturity($X$21,AC3137,)</f>
        <v>61582</v>
      </c>
      <c r="AE3137" s="43" t="e">
        <f>_xll.qlTenorBasisValue(TenorBasis6M,AC3137,_xll.ohTrigger(trigger,$X$36))</f>
        <v>#NUM!</v>
      </c>
      <c r="AF3137" s="82">
        <f t="shared" si="110"/>
        <v>1.2892540988615812E-2</v>
      </c>
      <c r="AG3137" s="82">
        <f>_xll.qlIndexFixing($X$21,$AB3137,TRUE,_xll.ohTrigger(trigger))</f>
        <v>1.2892540988615812E-2</v>
      </c>
      <c r="AH3137" s="43" t="e">
        <f>_xll.qlIndexFixing($X$6,$AB3137,TRUE,trigger)</f>
        <v>#NUM!</v>
      </c>
      <c r="AI3137" s="45" t="e">
        <f t="shared" si="111"/>
        <v>#NUM!</v>
      </c>
    </row>
    <row r="3138" spans="27:35" x14ac:dyDescent="0.2">
      <c r="AA3138" s="114" t="s">
        <v>87</v>
      </c>
      <c r="AB3138" s="40">
        <f>_xll.qlInterestRateIndexFixingDate($X$21,AC3138)</f>
        <v>61403</v>
      </c>
      <c r="AC3138" s="40">
        <f>_xll.qlCalendarAdvance(calendar,$AC3137,AA3138,,,trigger)</f>
        <v>61407</v>
      </c>
      <c r="AD3138" s="40">
        <f>_xll.qlInterestRateIndexMaturity($X$21,AC3138,)</f>
        <v>61589</v>
      </c>
      <c r="AE3138" s="43" t="e">
        <f>_xll.qlTenorBasisValue(TenorBasis6M,AC3138,_xll.ohTrigger(trigger,$X$36))</f>
        <v>#NUM!</v>
      </c>
      <c r="AF3138" s="82">
        <f t="shared" si="110"/>
        <v>1.289793083552394E-2</v>
      </c>
      <c r="AG3138" s="82">
        <f>_xll.qlIndexFixing($X$21,$AB3138,TRUE,_xll.ohTrigger(trigger))</f>
        <v>1.289793083552394E-2</v>
      </c>
      <c r="AH3138" s="43" t="e">
        <f>_xll.qlIndexFixing($X$6,$AB3138,TRUE,trigger)</f>
        <v>#NUM!</v>
      </c>
      <c r="AI3138" s="45" t="e">
        <f t="shared" si="111"/>
        <v>#NUM!</v>
      </c>
    </row>
    <row r="3139" spans="27:35" x14ac:dyDescent="0.2">
      <c r="AA3139" s="114" t="s">
        <v>87</v>
      </c>
      <c r="AB3139" s="40">
        <f>_xll.qlInterestRateIndexFixingDate($X$21,AC3139)</f>
        <v>61410</v>
      </c>
      <c r="AC3139" s="40">
        <f>_xll.qlCalendarAdvance(calendar,$AC3138,AA3139,,,trigger)</f>
        <v>61414</v>
      </c>
      <c r="AD3139" s="40">
        <f>_xll.qlInterestRateIndexMaturity($X$21,AC3139,)</f>
        <v>61596</v>
      </c>
      <c r="AE3139" s="43" t="e">
        <f>_xll.qlTenorBasisValue(TenorBasis6M,AC3139,_xll.ohTrigger(trigger,$X$36))</f>
        <v>#NUM!</v>
      </c>
      <c r="AF3139" s="82">
        <f t="shared" si="110"/>
        <v>1.2903306720700518E-2</v>
      </c>
      <c r="AG3139" s="82">
        <f>_xll.qlIndexFixing($X$21,$AB3139,TRUE,_xll.ohTrigger(trigger))</f>
        <v>1.2903306720700518E-2</v>
      </c>
      <c r="AH3139" s="43" t="e">
        <f>_xll.qlIndexFixing($X$6,$AB3139,TRUE,trigger)</f>
        <v>#NUM!</v>
      </c>
      <c r="AI3139" s="45" t="e">
        <f t="shared" si="111"/>
        <v>#NUM!</v>
      </c>
    </row>
    <row r="3140" spans="27:35" x14ac:dyDescent="0.2">
      <c r="AA3140" s="114" t="s">
        <v>87</v>
      </c>
      <c r="AB3140" s="40">
        <f>_xll.qlInterestRateIndexFixingDate($X$21,AC3140)</f>
        <v>61417</v>
      </c>
      <c r="AC3140" s="40">
        <f>_xll.qlCalendarAdvance(calendar,$AC3139,AA3140,,,trigger)</f>
        <v>61421</v>
      </c>
      <c r="AD3140" s="40">
        <f>_xll.qlInterestRateIndexMaturity($X$21,AC3140,)</f>
        <v>61603</v>
      </c>
      <c r="AE3140" s="43" t="e">
        <f>_xll.qlTenorBasisValue(TenorBasis6M,AC3140,_xll.ohTrigger(trigger,$X$36))</f>
        <v>#NUM!</v>
      </c>
      <c r="AF3140" s="82">
        <f t="shared" ref="AF3140:AF3203" si="112">AG3140</f>
        <v>1.2908668644033545E-2</v>
      </c>
      <c r="AG3140" s="82">
        <f>_xll.qlIndexFixing($X$21,$AB3140,TRUE,_xll.ohTrigger(trigger))</f>
        <v>1.2908668644033545E-2</v>
      </c>
      <c r="AH3140" s="43" t="e">
        <f>_xll.qlIndexFixing($X$6,$AB3140,TRUE,trigger)</f>
        <v>#NUM!</v>
      </c>
      <c r="AI3140" s="45" t="e">
        <f t="shared" si="111"/>
        <v>#NUM!</v>
      </c>
    </row>
    <row r="3141" spans="27:35" x14ac:dyDescent="0.2">
      <c r="AA3141" s="114" t="s">
        <v>87</v>
      </c>
      <c r="AB3141" s="40">
        <f>_xll.qlInterestRateIndexFixingDate($X$21,AC3141)</f>
        <v>61424</v>
      </c>
      <c r="AC3141" s="40">
        <f>_xll.qlCalendarAdvance(calendar,$AC3140,AA3141,,,trigger)</f>
        <v>61428</v>
      </c>
      <c r="AD3141" s="40">
        <f>_xll.qlInterestRateIndexMaturity($X$21,AC3141,)</f>
        <v>61612</v>
      </c>
      <c r="AE3141" s="43" t="e">
        <f>_xll.qlTenorBasisValue(TenorBasis6M,AC3141,_xll.ohTrigger(trigger,$X$36))</f>
        <v>#NUM!</v>
      </c>
      <c r="AF3141" s="82">
        <f t="shared" si="112"/>
        <v>1.2915233075683692E-2</v>
      </c>
      <c r="AG3141" s="82">
        <f>_xll.qlIndexFixing($X$21,$AB3141,TRUE,_xll.ohTrigger(trigger))</f>
        <v>1.2915233075683692E-2</v>
      </c>
      <c r="AH3141" s="43" t="e">
        <f>_xll.qlIndexFixing($X$6,$AB3141,TRUE,trigger)</f>
        <v>#NUM!</v>
      </c>
      <c r="AI3141" s="45" t="e">
        <f t="shared" si="111"/>
        <v>#NUM!</v>
      </c>
    </row>
    <row r="3142" spans="27:35" x14ac:dyDescent="0.2">
      <c r="AA3142" s="114" t="s">
        <v>87</v>
      </c>
      <c r="AB3142" s="40">
        <f>_xll.qlInterestRateIndexFixingDate($X$21,AC3142)</f>
        <v>61431</v>
      </c>
      <c r="AC3142" s="40">
        <f>_xll.qlCalendarAdvance(calendar,$AC3141,AA3142,,,trigger)</f>
        <v>61435</v>
      </c>
      <c r="AD3142" s="40">
        <f>_xll.qlInterestRateIndexMaturity($X$21,AC3142,)</f>
        <v>61619</v>
      </c>
      <c r="AE3142" s="43" t="e">
        <f>_xll.qlTenorBasisValue(TenorBasis6M,AC3142,_xll.ohTrigger(trigger,$X$36))</f>
        <v>#NUM!</v>
      </c>
      <c r="AF3142" s="82">
        <f t="shared" si="112"/>
        <v>1.2920565461789841E-2</v>
      </c>
      <c r="AG3142" s="82">
        <f>_xll.qlIndexFixing($X$21,$AB3142,TRUE,_xll.ohTrigger(trigger))</f>
        <v>1.2920565461789841E-2</v>
      </c>
      <c r="AH3142" s="43" t="e">
        <f>_xll.qlIndexFixing($X$6,$AB3142,TRUE,trigger)</f>
        <v>#NUM!</v>
      </c>
      <c r="AI3142" s="45" t="e">
        <f t="shared" si="111"/>
        <v>#NUM!</v>
      </c>
    </row>
    <row r="3143" spans="27:35" x14ac:dyDescent="0.2">
      <c r="AA3143" s="114" t="s">
        <v>87</v>
      </c>
      <c r="AB3143" s="40">
        <f>_xll.qlInterestRateIndexFixingDate($X$21,AC3143)</f>
        <v>61438</v>
      </c>
      <c r="AC3143" s="40">
        <f>_xll.qlCalendarAdvance(calendar,$AC3142,AA3143,,,trigger)</f>
        <v>61442</v>
      </c>
      <c r="AD3143" s="40">
        <f>_xll.qlInterestRateIndexMaturity($X$21,AC3143,)</f>
        <v>61626</v>
      </c>
      <c r="AE3143" s="43" t="e">
        <f>_xll.qlTenorBasisValue(TenorBasis6M,AC3143,_xll.ohTrigger(trigger,$X$36))</f>
        <v>#NUM!</v>
      </c>
      <c r="AF3143" s="82">
        <f t="shared" si="112"/>
        <v>1.2925883884857006E-2</v>
      </c>
      <c r="AG3143" s="82">
        <f>_xll.qlIndexFixing($X$21,$AB3143,TRUE,_xll.ohTrigger(trigger))</f>
        <v>1.2925883884857006E-2</v>
      </c>
      <c r="AH3143" s="43" t="e">
        <f>_xll.qlIndexFixing($X$6,$AB3143,TRUE,trigger)</f>
        <v>#NUM!</v>
      </c>
      <c r="AI3143" s="45" t="e">
        <f t="shared" si="111"/>
        <v>#NUM!</v>
      </c>
    </row>
    <row r="3144" spans="27:35" x14ac:dyDescent="0.2">
      <c r="AA3144" s="114" t="s">
        <v>87</v>
      </c>
      <c r="AB3144" s="40">
        <f>_xll.qlInterestRateIndexFixingDate($X$21,AC3144)</f>
        <v>61445</v>
      </c>
      <c r="AC3144" s="40">
        <f>_xll.qlCalendarAdvance(calendar,$AC3143,AA3144,,,trigger)</f>
        <v>61449</v>
      </c>
      <c r="AD3144" s="40">
        <f>_xll.qlInterestRateIndexMaturity($X$21,AC3144,)</f>
        <v>61633</v>
      </c>
      <c r="AE3144" s="43" t="e">
        <f>_xll.qlTenorBasisValue(TenorBasis6M,AC3144,_xll.ohTrigger(trigger,$X$36))</f>
        <v>#NUM!</v>
      </c>
      <c r="AF3144" s="82">
        <f t="shared" si="112"/>
        <v>1.2931188344770927E-2</v>
      </c>
      <c r="AG3144" s="82">
        <f>_xll.qlIndexFixing($X$21,$AB3144,TRUE,_xll.ohTrigger(trigger))</f>
        <v>1.2931188344770927E-2</v>
      </c>
      <c r="AH3144" s="43" t="e">
        <f>_xll.qlIndexFixing($X$6,$AB3144,TRUE,trigger)</f>
        <v>#NUM!</v>
      </c>
      <c r="AI3144" s="45" t="e">
        <f t="shared" si="111"/>
        <v>#NUM!</v>
      </c>
    </row>
    <row r="3145" spans="27:35" x14ac:dyDescent="0.2">
      <c r="AA3145" s="114" t="s">
        <v>87</v>
      </c>
      <c r="AB3145" s="40">
        <f>_xll.qlInterestRateIndexFixingDate($X$21,AC3145)</f>
        <v>61452</v>
      </c>
      <c r="AC3145" s="40">
        <f>_xll.qlCalendarAdvance(calendar,$AC3144,AA3145,,,trigger)</f>
        <v>61456</v>
      </c>
      <c r="AD3145" s="40">
        <f>_xll.qlInterestRateIndexMaturity($X$21,AC3145,)</f>
        <v>61639</v>
      </c>
      <c r="AE3145" s="43" t="e">
        <f>_xll.qlTenorBasisValue(TenorBasis6M,AC3145,_xll.ohTrigger(trigger,$X$36))</f>
        <v>#NUM!</v>
      </c>
      <c r="AF3145" s="82">
        <f t="shared" si="112"/>
        <v>1.293587386663312E-2</v>
      </c>
      <c r="AG3145" s="82">
        <f>_xll.qlIndexFixing($X$21,$AB3145,TRUE,_xll.ohTrigger(trigger))</f>
        <v>1.293587386663312E-2</v>
      </c>
      <c r="AH3145" s="43" t="e">
        <f>_xll.qlIndexFixing($X$6,$AB3145,TRUE,trigger)</f>
        <v>#NUM!</v>
      </c>
      <c r="AI3145" s="45" t="e">
        <f t="shared" si="111"/>
        <v>#NUM!</v>
      </c>
    </row>
    <row r="3146" spans="27:35" x14ac:dyDescent="0.2">
      <c r="AA3146" s="114" t="s">
        <v>87</v>
      </c>
      <c r="AB3146" s="40">
        <f>_xll.qlInterestRateIndexFixingDate($X$21,AC3146)</f>
        <v>61459</v>
      </c>
      <c r="AC3146" s="40">
        <f>_xll.qlCalendarAdvance(calendar,$AC3145,AA3146,,,trigger)</f>
        <v>61463</v>
      </c>
      <c r="AD3146" s="40">
        <f>_xll.qlInterestRateIndexMaturity($X$21,AC3146,)</f>
        <v>61646</v>
      </c>
      <c r="AE3146" s="43" t="e">
        <f>_xll.qlTenorBasisValue(TenorBasis6M,AC3146,_xll.ohTrigger(trigger,$X$36))</f>
        <v>#NUM!</v>
      </c>
      <c r="AF3146" s="82">
        <f t="shared" si="112"/>
        <v>1.2941151208249504E-2</v>
      </c>
      <c r="AG3146" s="82">
        <f>_xll.qlIndexFixing($X$21,$AB3146,TRUE,_xll.ohTrigger(trigger))</f>
        <v>1.2941151208249504E-2</v>
      </c>
      <c r="AH3146" s="43" t="e">
        <f>_xll.qlIndexFixing($X$6,$AB3146,TRUE,trigger)</f>
        <v>#NUM!</v>
      </c>
      <c r="AI3146" s="45" t="e">
        <f t="shared" si="111"/>
        <v>#NUM!</v>
      </c>
    </row>
    <row r="3147" spans="27:35" x14ac:dyDescent="0.2">
      <c r="AA3147" s="114" t="s">
        <v>87</v>
      </c>
      <c r="AB3147" s="40">
        <f>_xll.qlInterestRateIndexFixingDate($X$21,AC3147)</f>
        <v>61466</v>
      </c>
      <c r="AC3147" s="40">
        <f>_xll.qlCalendarAdvance(calendar,$AC3146,AA3147,,,trigger)</f>
        <v>61470</v>
      </c>
      <c r="AD3147" s="40">
        <f>_xll.qlInterestRateIndexMaturity($X$21,AC3147,)</f>
        <v>61653</v>
      </c>
      <c r="AE3147" s="43" t="e">
        <f>_xll.qlTenorBasisValue(TenorBasis6M,AC3147,_xll.ohTrigger(trigger,$X$36))</f>
        <v>#NUM!</v>
      </c>
      <c r="AF3147" s="82">
        <f t="shared" si="112"/>
        <v>1.2946414586807417E-2</v>
      </c>
      <c r="AG3147" s="82">
        <f>_xll.qlIndexFixing($X$21,$AB3147,TRUE,_xll.ohTrigger(trigger))</f>
        <v>1.2946414586807417E-2</v>
      </c>
      <c r="AH3147" s="43" t="e">
        <f>_xll.qlIndexFixing($X$6,$AB3147,TRUE,trigger)</f>
        <v>#NUM!</v>
      </c>
      <c r="AI3147" s="45" t="e">
        <f t="shared" si="111"/>
        <v>#NUM!</v>
      </c>
    </row>
    <row r="3148" spans="27:35" x14ac:dyDescent="0.2">
      <c r="AA3148" s="114" t="s">
        <v>87</v>
      </c>
      <c r="AB3148" s="40">
        <f>_xll.qlInterestRateIndexFixingDate($X$21,AC3148)</f>
        <v>61471</v>
      </c>
      <c r="AC3148" s="40">
        <f>_xll.qlCalendarAdvance(calendar,$AC3147,AA3148,,,trigger)</f>
        <v>61477</v>
      </c>
      <c r="AD3148" s="40">
        <f>_xll.qlInterestRateIndexMaturity($X$21,AC3148,)</f>
        <v>61660</v>
      </c>
      <c r="AE3148" s="43" t="e">
        <f>_xll.qlTenorBasisValue(TenorBasis6M,AC3148,_xll.ohTrigger(trigger,$X$36))</f>
        <v>#NUM!</v>
      </c>
      <c r="AF3148" s="82">
        <f t="shared" si="112"/>
        <v>1.2951664002194165E-2</v>
      </c>
      <c r="AG3148" s="82">
        <f>_xll.qlIndexFixing($X$21,$AB3148,TRUE,_xll.ohTrigger(trigger))</f>
        <v>1.2951664002194165E-2</v>
      </c>
      <c r="AH3148" s="43" t="e">
        <f>_xll.qlIndexFixing($X$6,$AB3148,TRUE,trigger)</f>
        <v>#NUM!</v>
      </c>
      <c r="AI3148" s="45" t="e">
        <f t="shared" si="111"/>
        <v>#NUM!</v>
      </c>
    </row>
    <row r="3149" spans="27:35" x14ac:dyDescent="0.2">
      <c r="AA3149" s="114" t="s">
        <v>87</v>
      </c>
      <c r="AB3149" s="40">
        <f>_xll.qlInterestRateIndexFixingDate($X$21,AC3149)</f>
        <v>61480</v>
      </c>
      <c r="AC3149" s="40">
        <f>_xll.qlCalendarAdvance(calendar,$AC3148,AA3149,,,trigger)</f>
        <v>61485</v>
      </c>
      <c r="AD3149" s="40">
        <f>_xll.qlInterestRateIndexMaturity($X$21,AC3149,)</f>
        <v>61669</v>
      </c>
      <c r="AE3149" s="43" t="e">
        <f>_xll.qlTenorBasisValue(TenorBasis6M,AC3149,_xll.ohTrigger(trigger,$X$36))</f>
        <v>#NUM!</v>
      </c>
      <c r="AF3149" s="82">
        <f t="shared" si="112"/>
        <v>1.2958247859265254E-2</v>
      </c>
      <c r="AG3149" s="82">
        <f>_xll.qlIndexFixing($X$21,$AB3149,TRUE,_xll.ohTrigger(trigger))</f>
        <v>1.2958247859265254E-2</v>
      </c>
      <c r="AH3149" s="43" t="e">
        <f>_xll.qlIndexFixing($X$6,$AB3149,TRUE,trigger)</f>
        <v>#NUM!</v>
      </c>
      <c r="AI3149" s="45" t="e">
        <f t="shared" si="111"/>
        <v>#NUM!</v>
      </c>
    </row>
    <row r="3150" spans="27:35" x14ac:dyDescent="0.2">
      <c r="AA3150" s="114" t="s">
        <v>87</v>
      </c>
      <c r="AB3150" s="40">
        <f>_xll.qlInterestRateIndexFixingDate($X$21,AC3150)</f>
        <v>61490</v>
      </c>
      <c r="AC3150" s="40">
        <f>_xll.qlCalendarAdvance(calendar,$AC3149,AA3150,,,trigger)</f>
        <v>61492</v>
      </c>
      <c r="AD3150" s="40">
        <f>_xll.qlInterestRateIndexMaturity($X$21,AC3150,)</f>
        <v>61676</v>
      </c>
      <c r="AE3150" s="43" t="e">
        <f>_xll.qlTenorBasisValue(TenorBasis6M,AC3150,_xll.ohTrigger(trigger,$X$36))</f>
        <v>#NUM!</v>
      </c>
      <c r="AF3150" s="82">
        <f t="shared" si="112"/>
        <v>1.2963466543058187E-2</v>
      </c>
      <c r="AG3150" s="82">
        <f>_xll.qlIndexFixing($X$21,$AB3150,TRUE,_xll.ohTrigger(trigger))</f>
        <v>1.2963466543058187E-2</v>
      </c>
      <c r="AH3150" s="43" t="e">
        <f>_xll.qlIndexFixing($X$6,$AB3150,TRUE,trigger)</f>
        <v>#NUM!</v>
      </c>
      <c r="AI3150" s="45" t="e">
        <f t="shared" si="111"/>
        <v>#NUM!</v>
      </c>
    </row>
    <row r="3151" spans="27:35" x14ac:dyDescent="0.2">
      <c r="AA3151" s="114" t="s">
        <v>87</v>
      </c>
      <c r="AB3151" s="40">
        <f>_xll.qlInterestRateIndexFixingDate($X$21,AC3151)</f>
        <v>61497</v>
      </c>
      <c r="AC3151" s="40">
        <f>_xll.qlCalendarAdvance(calendar,$AC3150,AA3151,,,trigger)</f>
        <v>61499</v>
      </c>
      <c r="AD3151" s="40">
        <f>_xll.qlInterestRateIndexMaturity($X$21,AC3151,)</f>
        <v>61683</v>
      </c>
      <c r="AE3151" s="43" t="e">
        <f>_xll.qlTenorBasisValue(TenorBasis6M,AC3151,_xll.ohTrigger(trigger,$X$36))</f>
        <v>#NUM!</v>
      </c>
      <c r="AF3151" s="82">
        <f t="shared" si="112"/>
        <v>1.2968671262898083E-2</v>
      </c>
      <c r="AG3151" s="82">
        <f>_xll.qlIndexFixing($X$21,$AB3151,TRUE,_xll.ohTrigger(trigger))</f>
        <v>1.2968671262898083E-2</v>
      </c>
      <c r="AH3151" s="43" t="e">
        <f>_xll.qlIndexFixing($X$6,$AB3151,TRUE,trigger)</f>
        <v>#NUM!</v>
      </c>
      <c r="AI3151" s="45" t="e">
        <f t="shared" si="111"/>
        <v>#NUM!</v>
      </c>
    </row>
    <row r="3152" spans="27:35" x14ac:dyDescent="0.2">
      <c r="AA3152" s="114" t="s">
        <v>87</v>
      </c>
      <c r="AB3152" s="40">
        <f>_xll.qlInterestRateIndexFixingDate($X$21,AC3152)</f>
        <v>61504</v>
      </c>
      <c r="AC3152" s="40">
        <f>_xll.qlCalendarAdvance(calendar,$AC3151,AA3152,,,trigger)</f>
        <v>61506</v>
      </c>
      <c r="AD3152" s="40">
        <f>_xll.qlInterestRateIndexMaturity($X$21,AC3152,)</f>
        <v>61690</v>
      </c>
      <c r="AE3152" s="43" t="e">
        <f>_xll.qlTenorBasisValue(TenorBasis6M,AC3152,_xll.ohTrigger(trigger,$X$36))</f>
        <v>#NUM!</v>
      </c>
      <c r="AF3152" s="82">
        <f t="shared" si="112"/>
        <v>1.297386201867416E-2</v>
      </c>
      <c r="AG3152" s="82">
        <f>_xll.qlIndexFixing($X$21,$AB3152,TRUE,_xll.ohTrigger(trigger))</f>
        <v>1.297386201867416E-2</v>
      </c>
      <c r="AH3152" s="43" t="e">
        <f>_xll.qlIndexFixing($X$6,$AB3152,TRUE,trigger)</f>
        <v>#NUM!</v>
      </c>
      <c r="AI3152" s="45" t="e">
        <f t="shared" si="111"/>
        <v>#NUM!</v>
      </c>
    </row>
    <row r="3153" spans="27:35" x14ac:dyDescent="0.2">
      <c r="AA3153" s="114" t="s">
        <v>87</v>
      </c>
      <c r="AB3153" s="40">
        <f>_xll.qlInterestRateIndexFixingDate($X$21,AC3153)</f>
        <v>61511</v>
      </c>
      <c r="AC3153" s="40">
        <f>_xll.qlCalendarAdvance(calendar,$AC3152,AA3153,,,trigger)</f>
        <v>61513</v>
      </c>
      <c r="AD3153" s="40">
        <f>_xll.qlInterestRateIndexMaturity($X$21,AC3153,)</f>
        <v>61697</v>
      </c>
      <c r="AE3153" s="43" t="e">
        <f>_xll.qlTenorBasisValue(TenorBasis6M,AC3153,_xll.ohTrigger(trigger,$X$36))</f>
        <v>#NUM!</v>
      </c>
      <c r="AF3153" s="82">
        <f t="shared" si="112"/>
        <v>1.2979038810276507E-2</v>
      </c>
      <c r="AG3153" s="82">
        <f>_xll.qlIndexFixing($X$21,$AB3153,TRUE,_xll.ohTrigger(trigger))</f>
        <v>1.2979038810276507E-2</v>
      </c>
      <c r="AH3153" s="43" t="e">
        <f>_xll.qlIndexFixing($X$6,$AB3153,TRUE,trigger)</f>
        <v>#NUM!</v>
      </c>
      <c r="AI3153" s="45" t="e">
        <f t="shared" si="111"/>
        <v>#NUM!</v>
      </c>
    </row>
    <row r="3154" spans="27:35" x14ac:dyDescent="0.2">
      <c r="AA3154" s="114" t="s">
        <v>87</v>
      </c>
      <c r="AB3154" s="40">
        <f>_xll.qlInterestRateIndexFixingDate($X$21,AC3154)</f>
        <v>61518</v>
      </c>
      <c r="AC3154" s="40">
        <f>_xll.qlCalendarAdvance(calendar,$AC3153,AA3154,,,trigger)</f>
        <v>61520</v>
      </c>
      <c r="AD3154" s="40">
        <f>_xll.qlInterestRateIndexMaturity($X$21,AC3154,)</f>
        <v>61703</v>
      </c>
      <c r="AE3154" s="43" t="e">
        <f>_xll.qlTenorBasisValue(TenorBasis6M,AC3154,_xll.ohTrigger(trigger,$X$36))</f>
        <v>#NUM!</v>
      </c>
      <c r="AF3154" s="82">
        <f t="shared" si="112"/>
        <v>1.2983604069537488E-2</v>
      </c>
      <c r="AG3154" s="82">
        <f>_xll.qlIndexFixing($X$21,$AB3154,TRUE,_xll.ohTrigger(trigger))</f>
        <v>1.2983604069537488E-2</v>
      </c>
      <c r="AH3154" s="43" t="e">
        <f>_xll.qlIndexFixing($X$6,$AB3154,TRUE,trigger)</f>
        <v>#NUM!</v>
      </c>
      <c r="AI3154" s="45" t="e">
        <f t="shared" si="111"/>
        <v>#NUM!</v>
      </c>
    </row>
    <row r="3155" spans="27:35" x14ac:dyDescent="0.2">
      <c r="AA3155" s="114" t="s">
        <v>87</v>
      </c>
      <c r="AB3155" s="40">
        <f>_xll.qlInterestRateIndexFixingDate($X$21,AC3155)</f>
        <v>61525</v>
      </c>
      <c r="AC3155" s="40">
        <f>_xll.qlCalendarAdvance(calendar,$AC3154,AA3155,,,trigger)</f>
        <v>61527</v>
      </c>
      <c r="AD3155" s="40">
        <f>_xll.qlInterestRateIndexMaturity($X$21,AC3155,)</f>
        <v>61710</v>
      </c>
      <c r="AE3155" s="43" t="e">
        <f>_xll.qlTenorBasisValue(TenorBasis6M,AC3155,_xll.ohTrigger(trigger,$X$36))</f>
        <v>#NUM!</v>
      </c>
      <c r="AF3155" s="82">
        <f t="shared" si="112"/>
        <v>1.2988753744776729E-2</v>
      </c>
      <c r="AG3155" s="82">
        <f>_xll.qlIndexFixing($X$21,$AB3155,TRUE,_xll.ohTrigger(trigger))</f>
        <v>1.2988753744776729E-2</v>
      </c>
      <c r="AH3155" s="43" t="e">
        <f>_xll.qlIndexFixing($X$6,$AB3155,TRUE,trigger)</f>
        <v>#NUM!</v>
      </c>
      <c r="AI3155" s="45" t="e">
        <f t="shared" si="111"/>
        <v>#NUM!</v>
      </c>
    </row>
    <row r="3156" spans="27:35" x14ac:dyDescent="0.2">
      <c r="AA3156" s="114" t="s">
        <v>87</v>
      </c>
      <c r="AB3156" s="40">
        <f>_xll.qlInterestRateIndexFixingDate($X$21,AC3156)</f>
        <v>61532</v>
      </c>
      <c r="AC3156" s="40">
        <f>_xll.qlCalendarAdvance(calendar,$AC3155,AA3156,,,trigger)</f>
        <v>61534</v>
      </c>
      <c r="AD3156" s="40">
        <f>_xll.qlInterestRateIndexMaturity($X$21,AC3156,)</f>
        <v>61717</v>
      </c>
      <c r="AE3156" s="43" t="e">
        <f>_xll.qlTenorBasisValue(TenorBasis6M,AC3156,_xll.ohTrigger(trigger,$X$36))</f>
        <v>#NUM!</v>
      </c>
      <c r="AF3156" s="82">
        <f t="shared" si="112"/>
        <v>1.2993889455949346E-2</v>
      </c>
      <c r="AG3156" s="82">
        <f>_xll.qlIndexFixing($X$21,$AB3156,TRUE,_xll.ohTrigger(trigger))</f>
        <v>1.2993889455949346E-2</v>
      </c>
      <c r="AH3156" s="43" t="e">
        <f>_xll.qlIndexFixing($X$6,$AB3156,TRUE,trigger)</f>
        <v>#NUM!</v>
      </c>
      <c r="AI3156" s="45" t="e">
        <f t="shared" si="111"/>
        <v>#NUM!</v>
      </c>
    </row>
    <row r="3157" spans="27:35" x14ac:dyDescent="0.2">
      <c r="AA3157" s="114" t="s">
        <v>87</v>
      </c>
      <c r="AB3157" s="40">
        <f>_xll.qlInterestRateIndexFixingDate($X$21,AC3157)</f>
        <v>61539</v>
      </c>
      <c r="AC3157" s="40">
        <f>_xll.qlCalendarAdvance(calendar,$AC3156,AA3157,,,trigger)</f>
        <v>61541</v>
      </c>
      <c r="AD3157" s="40">
        <f>_xll.qlInterestRateIndexMaturity($X$21,AC3157,)</f>
        <v>61724</v>
      </c>
      <c r="AE3157" s="43" t="e">
        <f>_xll.qlTenorBasisValue(TenorBasis6M,AC3157,_xll.ohTrigger(trigger,$X$36))</f>
        <v>#NUM!</v>
      </c>
      <c r="AF3157" s="82">
        <f t="shared" si="112"/>
        <v>1.2999011202946135E-2</v>
      </c>
      <c r="AG3157" s="82">
        <f>_xll.qlIndexFixing($X$21,$AB3157,TRUE,_xll.ohTrigger(trigger))</f>
        <v>1.2999011202946135E-2</v>
      </c>
      <c r="AH3157" s="43" t="e">
        <f>_xll.qlIndexFixing($X$6,$AB3157,TRUE,trigger)</f>
        <v>#NUM!</v>
      </c>
      <c r="AI3157" s="45" t="e">
        <f t="shared" si="111"/>
        <v>#NUM!</v>
      </c>
    </row>
    <row r="3158" spans="27:35" x14ac:dyDescent="0.2">
      <c r="AA3158" s="114" t="s">
        <v>87</v>
      </c>
      <c r="AB3158" s="40">
        <f>_xll.qlInterestRateIndexFixingDate($X$21,AC3158)</f>
        <v>61546</v>
      </c>
      <c r="AC3158" s="40">
        <f>_xll.qlCalendarAdvance(calendar,$AC3157,AA3158,,,trigger)</f>
        <v>61548</v>
      </c>
      <c r="AD3158" s="40">
        <f>_xll.qlInterestRateIndexMaturity($X$21,AC3158,)</f>
        <v>61732</v>
      </c>
      <c r="AE3158" s="43" t="e">
        <f>_xll.qlTenorBasisValue(TenorBasis6M,AC3158,_xll.ohTrigger(trigger,$X$36))</f>
        <v>#NUM!</v>
      </c>
      <c r="AF3158" s="82">
        <f t="shared" si="112"/>
        <v>1.3004713301825371E-2</v>
      </c>
      <c r="AG3158" s="82">
        <f>_xll.qlIndexFixing($X$21,$AB3158,TRUE,_xll.ohTrigger(trigger))</f>
        <v>1.3004713301825371E-2</v>
      </c>
      <c r="AH3158" s="43" t="e">
        <f>_xll.qlIndexFixing($X$6,$AB3158,TRUE,trigger)</f>
        <v>#NUM!</v>
      </c>
      <c r="AI3158" s="45" t="e">
        <f t="shared" si="111"/>
        <v>#NUM!</v>
      </c>
    </row>
    <row r="3159" spans="27:35" x14ac:dyDescent="0.2">
      <c r="AA3159" s="114" t="s">
        <v>87</v>
      </c>
      <c r="AB3159" s="40">
        <f>_xll.qlInterestRateIndexFixingDate($X$21,AC3159)</f>
        <v>61553</v>
      </c>
      <c r="AC3159" s="40">
        <f>_xll.qlCalendarAdvance(calendar,$AC3158,AA3159,,,trigger)</f>
        <v>61555</v>
      </c>
      <c r="AD3159" s="40">
        <f>_xll.qlInterestRateIndexMaturity($X$21,AC3159,)</f>
        <v>61739</v>
      </c>
      <c r="AE3159" s="43" t="e">
        <f>_xll.qlTenorBasisValue(TenorBasis6M,AC3159,_xll.ohTrigger(trigger,$X$36))</f>
        <v>#NUM!</v>
      </c>
      <c r="AF3159" s="82">
        <f t="shared" si="112"/>
        <v>1.3009806306078486E-2</v>
      </c>
      <c r="AG3159" s="82">
        <f>_xll.qlIndexFixing($X$21,$AB3159,TRUE,_xll.ohTrigger(trigger))</f>
        <v>1.3009806306078486E-2</v>
      </c>
      <c r="AH3159" s="43" t="e">
        <f>_xll.qlIndexFixing($X$6,$AB3159,TRUE,trigger)</f>
        <v>#NUM!</v>
      </c>
      <c r="AI3159" s="45" t="e">
        <f t="shared" si="111"/>
        <v>#NUM!</v>
      </c>
    </row>
    <row r="3160" spans="27:35" x14ac:dyDescent="0.2">
      <c r="AA3160" s="114" t="s">
        <v>87</v>
      </c>
      <c r="AB3160" s="40">
        <f>_xll.qlInterestRateIndexFixingDate($X$21,AC3160)</f>
        <v>61560</v>
      </c>
      <c r="AC3160" s="40">
        <f>_xll.qlCalendarAdvance(calendar,$AC3159,AA3160,,,trigger)</f>
        <v>61562</v>
      </c>
      <c r="AD3160" s="40">
        <f>_xll.qlInterestRateIndexMaturity($X$21,AC3160,)</f>
        <v>61746</v>
      </c>
      <c r="AE3160" s="43" t="e">
        <f>_xll.qlTenorBasisValue(TenorBasis6M,AC3160,_xll.ohTrigger(trigger,$X$36))</f>
        <v>#NUM!</v>
      </c>
      <c r="AF3160" s="82">
        <f t="shared" si="112"/>
        <v>1.301488534539196E-2</v>
      </c>
      <c r="AG3160" s="82">
        <f>_xll.qlIndexFixing($X$21,$AB3160,TRUE,_xll.ohTrigger(trigger))</f>
        <v>1.301488534539196E-2</v>
      </c>
      <c r="AH3160" s="43" t="e">
        <f>_xll.qlIndexFixing($X$6,$AB3160,TRUE,trigger)</f>
        <v>#NUM!</v>
      </c>
      <c r="AI3160" s="45" t="e">
        <f t="shared" si="111"/>
        <v>#NUM!</v>
      </c>
    </row>
    <row r="3161" spans="27:35" x14ac:dyDescent="0.2">
      <c r="AA3161" s="114" t="s">
        <v>87</v>
      </c>
      <c r="AB3161" s="40">
        <f>_xll.qlInterestRateIndexFixingDate($X$21,AC3161)</f>
        <v>61567</v>
      </c>
      <c r="AC3161" s="40">
        <f>_xll.qlCalendarAdvance(calendar,$AC3160,AA3161,,,trigger)</f>
        <v>61569</v>
      </c>
      <c r="AD3161" s="40">
        <f>_xll.qlInterestRateIndexMaturity($X$21,AC3161,)</f>
        <v>61753</v>
      </c>
      <c r="AE3161" s="43" t="e">
        <f>_xll.qlTenorBasisValue(TenorBasis6M,AC3161,_xll.ohTrigger(trigger,$X$36))</f>
        <v>#NUM!</v>
      </c>
      <c r="AF3161" s="82">
        <f t="shared" si="112"/>
        <v>1.3019950419657622E-2</v>
      </c>
      <c r="AG3161" s="82">
        <f>_xll.qlIndexFixing($X$21,$AB3161,TRUE,_xll.ohTrigger(trigger))</f>
        <v>1.3019950419657622E-2</v>
      </c>
      <c r="AH3161" s="43" t="e">
        <f>_xll.qlIndexFixing($X$6,$AB3161,TRUE,trigger)</f>
        <v>#NUM!</v>
      </c>
      <c r="AI3161" s="45" t="e">
        <f t="shared" si="111"/>
        <v>#NUM!</v>
      </c>
    </row>
    <row r="3162" spans="27:35" x14ac:dyDescent="0.2">
      <c r="AA3162" s="114" t="s">
        <v>87</v>
      </c>
      <c r="AB3162" s="40">
        <f>_xll.qlInterestRateIndexFixingDate($X$21,AC3162)</f>
        <v>61574</v>
      </c>
      <c r="AC3162" s="40">
        <f>_xll.qlCalendarAdvance(calendar,$AC3161,AA3162,,,trigger)</f>
        <v>61576</v>
      </c>
      <c r="AD3162" s="40">
        <f>_xll.qlInterestRateIndexMaturity($X$21,AC3162,)</f>
        <v>61760</v>
      </c>
      <c r="AE3162" s="43" t="e">
        <f>_xll.qlTenorBasisValue(TenorBasis6M,AC3162,_xll.ohTrigger(trigger,$X$36))</f>
        <v>#NUM!</v>
      </c>
      <c r="AF3162" s="82">
        <f t="shared" si="112"/>
        <v>1.3025001528768163E-2</v>
      </c>
      <c r="AG3162" s="82">
        <f>_xll.qlIndexFixing($X$21,$AB3162,TRUE,_xll.ohTrigger(trigger))</f>
        <v>1.3025001528768163E-2</v>
      </c>
      <c r="AH3162" s="43" t="e">
        <f>_xll.qlIndexFixing($X$6,$AB3162,TRUE,trigger)</f>
        <v>#NUM!</v>
      </c>
      <c r="AI3162" s="45" t="e">
        <f t="shared" si="111"/>
        <v>#NUM!</v>
      </c>
    </row>
    <row r="3163" spans="27:35" x14ac:dyDescent="0.2">
      <c r="AA3163" s="114" t="s">
        <v>87</v>
      </c>
      <c r="AB3163" s="40">
        <f>_xll.qlInterestRateIndexFixingDate($X$21,AC3163)</f>
        <v>61581</v>
      </c>
      <c r="AC3163" s="40">
        <f>_xll.qlCalendarAdvance(calendar,$AC3162,AA3163,,,trigger)</f>
        <v>61583</v>
      </c>
      <c r="AD3163" s="40">
        <f>_xll.qlInterestRateIndexMaturity($X$21,AC3163,)</f>
        <v>61767</v>
      </c>
      <c r="AE3163" s="43" t="e">
        <f>_xll.qlTenorBasisValue(TenorBasis6M,AC3163,_xll.ohTrigger(trigger,$X$36))</f>
        <v>#NUM!</v>
      </c>
      <c r="AF3163" s="82">
        <f t="shared" si="112"/>
        <v>1.3030038672616279E-2</v>
      </c>
      <c r="AG3163" s="82">
        <f>_xll.qlIndexFixing($X$21,$AB3163,TRUE,_xll.ohTrigger(trigger))</f>
        <v>1.3030038672616279E-2</v>
      </c>
      <c r="AH3163" s="43" t="e">
        <f>_xll.qlIndexFixing($X$6,$AB3163,TRUE,trigger)</f>
        <v>#NUM!</v>
      </c>
      <c r="AI3163" s="45" t="e">
        <f t="shared" si="111"/>
        <v>#NUM!</v>
      </c>
    </row>
    <row r="3164" spans="27:35" x14ac:dyDescent="0.2">
      <c r="AA3164" s="114" t="s">
        <v>87</v>
      </c>
      <c r="AB3164" s="40">
        <f>_xll.qlInterestRateIndexFixingDate($X$21,AC3164)</f>
        <v>61588</v>
      </c>
      <c r="AC3164" s="40">
        <f>_xll.qlCalendarAdvance(calendar,$AC3163,AA3164,,,trigger)</f>
        <v>61590</v>
      </c>
      <c r="AD3164" s="40">
        <f>_xll.qlInterestRateIndexMaturity($X$21,AC3164,)</f>
        <v>61774</v>
      </c>
      <c r="AE3164" s="43" t="e">
        <f>_xll.qlTenorBasisValue(TenorBasis6M,AC3164,_xll.ohTrigger(trigger,$X$36))</f>
        <v>#NUM!</v>
      </c>
      <c r="AF3164" s="82">
        <f t="shared" si="112"/>
        <v>1.3035061851094668E-2</v>
      </c>
      <c r="AG3164" s="82">
        <f>_xll.qlIndexFixing($X$21,$AB3164,TRUE,_xll.ohTrigger(trigger))</f>
        <v>1.3035061851094668E-2</v>
      </c>
      <c r="AH3164" s="43" t="e">
        <f>_xll.qlIndexFixing($X$6,$AB3164,TRUE,trigger)</f>
        <v>#NUM!</v>
      </c>
      <c r="AI3164" s="45" t="e">
        <f t="shared" si="111"/>
        <v>#NUM!</v>
      </c>
    </row>
    <row r="3165" spans="27:35" x14ac:dyDescent="0.2">
      <c r="AA3165" s="114" t="s">
        <v>87</v>
      </c>
      <c r="AB3165" s="40">
        <f>_xll.qlInterestRateIndexFixingDate($X$21,AC3165)</f>
        <v>61595</v>
      </c>
      <c r="AC3165" s="40">
        <f>_xll.qlCalendarAdvance(calendar,$AC3164,AA3165,,,trigger)</f>
        <v>61597</v>
      </c>
      <c r="AD3165" s="40">
        <f>_xll.qlInterestRateIndexMaturity($X$21,AC3165,)</f>
        <v>61781</v>
      </c>
      <c r="AE3165" s="43" t="e">
        <f>_xll.qlTenorBasisValue(TenorBasis6M,AC3165,_xll.ohTrigger(trigger,$X$36))</f>
        <v>#NUM!</v>
      </c>
      <c r="AF3165" s="82">
        <f t="shared" si="112"/>
        <v>1.304007106409515E-2</v>
      </c>
      <c r="AG3165" s="82">
        <f>_xll.qlIndexFixing($X$21,$AB3165,TRUE,_xll.ohTrigger(trigger))</f>
        <v>1.304007106409515E-2</v>
      </c>
      <c r="AH3165" s="43" t="e">
        <f>_xll.qlIndexFixing($X$6,$AB3165,TRUE,trigger)</f>
        <v>#NUM!</v>
      </c>
      <c r="AI3165" s="45" t="e">
        <f t="shared" si="111"/>
        <v>#NUM!</v>
      </c>
    </row>
    <row r="3166" spans="27:35" x14ac:dyDescent="0.2">
      <c r="AA3166" s="114" t="s">
        <v>87</v>
      </c>
      <c r="AB3166" s="40">
        <f>_xll.qlInterestRateIndexFixingDate($X$21,AC3166)</f>
        <v>61602</v>
      </c>
      <c r="AC3166" s="40">
        <f>_xll.qlCalendarAdvance(calendar,$AC3165,AA3166,,,trigger)</f>
        <v>61604</v>
      </c>
      <c r="AD3166" s="40">
        <f>_xll.qlInterestRateIndexMaturity($X$21,AC3166,)</f>
        <v>61787</v>
      </c>
      <c r="AE3166" s="43" t="e">
        <f>_xll.qlTenorBasisValue(TenorBasis6M,AC3166,_xll.ohTrigger(trigger,$X$36))</f>
        <v>#NUM!</v>
      </c>
      <c r="AF3166" s="82">
        <f t="shared" si="112"/>
        <v>1.3044478520216873E-2</v>
      </c>
      <c r="AG3166" s="82">
        <f>_xll.qlIndexFixing($X$21,$AB3166,TRUE,_xll.ohTrigger(trigger))</f>
        <v>1.3044478520216873E-2</v>
      </c>
      <c r="AH3166" s="43" t="e">
        <f>_xll.qlIndexFixing($X$6,$AB3166,TRUE,trigger)</f>
        <v>#NUM!</v>
      </c>
      <c r="AI3166" s="45" t="e">
        <f t="shared" si="111"/>
        <v>#NUM!</v>
      </c>
    </row>
    <row r="3167" spans="27:35" x14ac:dyDescent="0.2">
      <c r="AA3167" s="114" t="s">
        <v>87</v>
      </c>
      <c r="AB3167" s="40">
        <f>_xll.qlInterestRateIndexFixingDate($X$21,AC3167)</f>
        <v>61609</v>
      </c>
      <c r="AC3167" s="40">
        <f>_xll.qlCalendarAdvance(calendar,$AC3166,AA3167,,,trigger)</f>
        <v>61611</v>
      </c>
      <c r="AD3167" s="40">
        <f>_xll.qlInterestRateIndexMaturity($X$21,AC3167,)</f>
        <v>61792</v>
      </c>
      <c r="AE3167" s="43" t="e">
        <f>_xll.qlTenorBasisValue(TenorBasis6M,AC3167,_xll.ohTrigger(trigger,$X$36))</f>
        <v>#NUM!</v>
      </c>
      <c r="AF3167" s="82">
        <f t="shared" si="112"/>
        <v>1.3048286480228991E-2</v>
      </c>
      <c r="AG3167" s="82">
        <f>_xll.qlIndexFixing($X$21,$AB3167,TRUE,_xll.ohTrigger(trigger))</f>
        <v>1.3048286480228991E-2</v>
      </c>
      <c r="AH3167" s="43" t="e">
        <f>_xll.qlIndexFixing($X$6,$AB3167,TRUE,trigger)</f>
        <v>#NUM!</v>
      </c>
      <c r="AI3167" s="45" t="e">
        <f t="shared" si="111"/>
        <v>#NUM!</v>
      </c>
    </row>
    <row r="3168" spans="27:35" x14ac:dyDescent="0.2">
      <c r="AA3168" s="114" t="s">
        <v>87</v>
      </c>
      <c r="AB3168" s="40">
        <f>_xll.qlInterestRateIndexFixingDate($X$21,AC3168)</f>
        <v>61616</v>
      </c>
      <c r="AC3168" s="40">
        <f>_xll.qlCalendarAdvance(calendar,$AC3167,AA3168,,,trigger)</f>
        <v>61618</v>
      </c>
      <c r="AD3168" s="40">
        <f>_xll.qlInterestRateIndexMaturity($X$21,AC3168,)</f>
        <v>61799</v>
      </c>
      <c r="AE3168" s="43" t="e">
        <f>_xll.qlTenorBasisValue(TenorBasis6M,AC3168,_xll.ohTrigger(trigger,$X$36))</f>
        <v>#NUM!</v>
      </c>
      <c r="AF3168" s="82">
        <f t="shared" si="112"/>
        <v>1.3053256250115219E-2</v>
      </c>
      <c r="AG3168" s="82">
        <f>_xll.qlIndexFixing($X$21,$AB3168,TRUE,_xll.ohTrigger(trigger))</f>
        <v>1.3053256250115219E-2</v>
      </c>
      <c r="AH3168" s="43" t="e">
        <f>_xll.qlIndexFixing($X$6,$AB3168,TRUE,trigger)</f>
        <v>#NUM!</v>
      </c>
      <c r="AI3168" s="45" t="e">
        <f t="shared" si="111"/>
        <v>#NUM!</v>
      </c>
    </row>
    <row r="3169" spans="27:35" x14ac:dyDescent="0.2">
      <c r="AA3169" s="114" t="s">
        <v>87</v>
      </c>
      <c r="AB3169" s="40">
        <f>_xll.qlInterestRateIndexFixingDate($X$21,AC3169)</f>
        <v>61623</v>
      </c>
      <c r="AC3169" s="40">
        <f>_xll.qlCalendarAdvance(calendar,$AC3168,AA3169,,,trigger)</f>
        <v>61625</v>
      </c>
      <c r="AD3169" s="40">
        <f>_xll.qlInterestRateIndexMaturity($X$21,AC3169,)</f>
        <v>61806</v>
      </c>
      <c r="AE3169" s="43" t="e">
        <f>_xll.qlTenorBasisValue(TenorBasis6M,AC3169,_xll.ohTrigger(trigger,$X$36))</f>
        <v>#NUM!</v>
      </c>
      <c r="AF3169" s="82">
        <f t="shared" si="112"/>
        <v>1.3058212055431836E-2</v>
      </c>
      <c r="AG3169" s="82">
        <f>_xll.qlIndexFixing($X$21,$AB3169,TRUE,_xll.ohTrigger(trigger))</f>
        <v>1.3058212055431836E-2</v>
      </c>
      <c r="AH3169" s="43" t="e">
        <f>_xll.qlIndexFixing($X$6,$AB3169,TRUE,trigger)</f>
        <v>#NUM!</v>
      </c>
      <c r="AI3169" s="45" t="e">
        <f t="shared" si="111"/>
        <v>#NUM!</v>
      </c>
    </row>
    <row r="3170" spans="27:35" x14ac:dyDescent="0.2">
      <c r="AA3170" s="114" t="s">
        <v>87</v>
      </c>
      <c r="AB3170" s="40">
        <f>_xll.qlInterestRateIndexFixingDate($X$21,AC3170)</f>
        <v>61630</v>
      </c>
      <c r="AC3170" s="40">
        <f>_xll.qlCalendarAdvance(calendar,$AC3169,AA3170,,,trigger)</f>
        <v>61632</v>
      </c>
      <c r="AD3170" s="40">
        <f>_xll.qlInterestRateIndexMaturity($X$21,AC3170,)</f>
        <v>61813</v>
      </c>
      <c r="AE3170" s="43" t="e">
        <f>_xll.qlTenorBasisValue(TenorBasis6M,AC3170,_xll.ohTrigger(trigger,$X$36))</f>
        <v>#NUM!</v>
      </c>
      <c r="AF3170" s="82">
        <f t="shared" si="112"/>
        <v>1.3063153896076382E-2</v>
      </c>
      <c r="AG3170" s="82">
        <f>_xll.qlIndexFixing($X$21,$AB3170,TRUE,_xll.ohTrigger(trigger))</f>
        <v>1.3063153896076382E-2</v>
      </c>
      <c r="AH3170" s="43" t="e">
        <f>_xll.qlIndexFixing($X$6,$AB3170,TRUE,trigger)</f>
        <v>#NUM!</v>
      </c>
      <c r="AI3170" s="45" t="e">
        <f t="shared" si="111"/>
        <v>#NUM!</v>
      </c>
    </row>
    <row r="3171" spans="27:35" x14ac:dyDescent="0.2">
      <c r="AA3171" s="114" t="s">
        <v>87</v>
      </c>
      <c r="AB3171" s="40">
        <f>_xll.qlInterestRateIndexFixingDate($X$21,AC3171)</f>
        <v>61637</v>
      </c>
      <c r="AC3171" s="40">
        <f>_xll.qlCalendarAdvance(calendar,$AC3170,AA3171,,,trigger)</f>
        <v>61639</v>
      </c>
      <c r="AD3171" s="40">
        <f>_xll.qlInterestRateIndexMaturity($X$21,AC3171,)</f>
        <v>61821</v>
      </c>
      <c r="AE3171" s="43" t="e">
        <f>_xll.qlTenorBasisValue(TenorBasis6M,AC3171,_xll.ohTrigger(trigger,$X$36))</f>
        <v>#NUM!</v>
      </c>
      <c r="AF3171" s="82">
        <f t="shared" si="112"/>
        <v>1.3068665599204799E-2</v>
      </c>
      <c r="AG3171" s="82">
        <f>_xll.qlIndexFixing($X$21,$AB3171,TRUE,_xll.ohTrigger(trigger))</f>
        <v>1.3068665599204799E-2</v>
      </c>
      <c r="AH3171" s="43" t="e">
        <f>_xll.qlIndexFixing($X$6,$AB3171,TRUE,trigger)</f>
        <v>#NUM!</v>
      </c>
      <c r="AI3171" s="45" t="e">
        <f t="shared" si="111"/>
        <v>#NUM!</v>
      </c>
    </row>
    <row r="3172" spans="27:35" x14ac:dyDescent="0.2">
      <c r="AA3172" s="114" t="s">
        <v>87</v>
      </c>
      <c r="AB3172" s="40">
        <f>_xll.qlInterestRateIndexFixingDate($X$21,AC3172)</f>
        <v>61644</v>
      </c>
      <c r="AC3172" s="40">
        <f>_xll.qlCalendarAdvance(calendar,$AC3171,AA3172,,,trigger)</f>
        <v>61646</v>
      </c>
      <c r="AD3172" s="40">
        <f>_xll.qlInterestRateIndexMaturity($X$21,AC3172,)</f>
        <v>61828</v>
      </c>
      <c r="AE3172" s="43" t="e">
        <f>_xll.qlTenorBasisValue(TenorBasis6M,AC3172,_xll.ohTrigger(trigger,$X$36))</f>
        <v>#NUM!</v>
      </c>
      <c r="AF3172" s="82">
        <f t="shared" si="112"/>
        <v>1.3073578690485864E-2</v>
      </c>
      <c r="AG3172" s="82">
        <f>_xll.qlIndexFixing($X$21,$AB3172,TRUE,_xll.ohTrigger(trigger))</f>
        <v>1.3073578690485864E-2</v>
      </c>
      <c r="AH3172" s="43" t="e">
        <f>_xll.qlIndexFixing($X$6,$AB3172,TRUE,trigger)</f>
        <v>#NUM!</v>
      </c>
      <c r="AI3172" s="45" t="e">
        <f t="shared" si="111"/>
        <v>#NUM!</v>
      </c>
    </row>
    <row r="3173" spans="27:35" x14ac:dyDescent="0.2">
      <c r="AA3173" s="114" t="s">
        <v>87</v>
      </c>
      <c r="AB3173" s="40">
        <f>_xll.qlInterestRateIndexFixingDate($X$21,AC3173)</f>
        <v>61651</v>
      </c>
      <c r="AC3173" s="40">
        <f>_xll.qlCalendarAdvance(calendar,$AC3172,AA3173,,,trigger)</f>
        <v>61653</v>
      </c>
      <c r="AD3173" s="40">
        <f>_xll.qlInterestRateIndexMaturity($X$21,AC3173,)</f>
        <v>61835</v>
      </c>
      <c r="AE3173" s="43" t="e">
        <f>_xll.qlTenorBasisValue(TenorBasis6M,AC3173,_xll.ohTrigger(trigger,$X$36))</f>
        <v>#NUM!</v>
      </c>
      <c r="AF3173" s="82">
        <f t="shared" si="112"/>
        <v>1.3078477816338113E-2</v>
      </c>
      <c r="AG3173" s="82">
        <f>_xll.qlIndexFixing($X$21,$AB3173,TRUE,_xll.ohTrigger(trigger))</f>
        <v>1.3078477816338113E-2</v>
      </c>
      <c r="AH3173" s="43" t="e">
        <f>_xll.qlIndexFixing($X$6,$AB3173,TRUE,trigger)</f>
        <v>#NUM!</v>
      </c>
      <c r="AI3173" s="45" t="e">
        <f t="shared" si="111"/>
        <v>#NUM!</v>
      </c>
    </row>
    <row r="3174" spans="27:35" x14ac:dyDescent="0.2">
      <c r="AA3174" s="114" t="s">
        <v>87</v>
      </c>
      <c r="AB3174" s="40">
        <f>_xll.qlInterestRateIndexFixingDate($X$21,AC3174)</f>
        <v>61658</v>
      </c>
      <c r="AC3174" s="40">
        <f>_xll.qlCalendarAdvance(calendar,$AC3173,AA3174,,,trigger)</f>
        <v>61660</v>
      </c>
      <c r="AD3174" s="40">
        <f>_xll.qlInterestRateIndexMaturity($X$21,AC3174,)</f>
        <v>61842</v>
      </c>
      <c r="AE3174" s="43" t="e">
        <f>_xll.qlTenorBasisValue(TenorBasis6M,AC3174,_xll.ohTrigger(trigger,$X$36))</f>
        <v>#NUM!</v>
      </c>
      <c r="AF3174" s="82">
        <f t="shared" si="112"/>
        <v>1.3083362976659216E-2</v>
      </c>
      <c r="AG3174" s="82">
        <f>_xll.qlIndexFixing($X$21,$AB3174,TRUE,_xll.ohTrigger(trigger))</f>
        <v>1.3083362976659216E-2</v>
      </c>
      <c r="AH3174" s="43" t="e">
        <f>_xll.qlIndexFixing($X$6,$AB3174,TRUE,trigger)</f>
        <v>#NUM!</v>
      </c>
      <c r="AI3174" s="45" t="e">
        <f t="shared" si="111"/>
        <v>#NUM!</v>
      </c>
    </row>
    <row r="3175" spans="27:35" x14ac:dyDescent="0.2">
      <c r="AA3175" s="114" t="s">
        <v>87</v>
      </c>
      <c r="AB3175" s="40">
        <f>_xll.qlInterestRateIndexFixingDate($X$21,AC3175)</f>
        <v>61665</v>
      </c>
      <c r="AC3175" s="40">
        <f>_xll.qlCalendarAdvance(calendar,$AC3174,AA3175,,,trigger)</f>
        <v>61667</v>
      </c>
      <c r="AD3175" s="40">
        <f>_xll.qlInterestRateIndexMaturity($X$21,AC3175,)</f>
        <v>61848</v>
      </c>
      <c r="AE3175" s="43" t="e">
        <f>_xll.qlTenorBasisValue(TenorBasis6M,AC3175,_xll.ohTrigger(trigger,$X$36))</f>
        <v>#NUM!</v>
      </c>
      <c r="AF3175" s="82">
        <f t="shared" si="112"/>
        <v>1.3087653625598409E-2</v>
      </c>
      <c r="AG3175" s="82">
        <f>_xll.qlIndexFixing($X$21,$AB3175,TRUE,_xll.ohTrigger(trigger))</f>
        <v>1.3087653625598409E-2</v>
      </c>
      <c r="AH3175" s="43" t="e">
        <f>_xll.qlIndexFixing($X$6,$AB3175,TRUE,trigger)</f>
        <v>#NUM!</v>
      </c>
      <c r="AI3175" s="45" t="e">
        <f t="shared" si="111"/>
        <v>#NUM!</v>
      </c>
    </row>
    <row r="3176" spans="27:35" x14ac:dyDescent="0.2">
      <c r="AA3176" s="114" t="s">
        <v>87</v>
      </c>
      <c r="AB3176" s="40">
        <f>_xll.qlInterestRateIndexFixingDate($X$21,AC3176)</f>
        <v>61672</v>
      </c>
      <c r="AC3176" s="40">
        <f>_xll.qlCalendarAdvance(calendar,$AC3175,AA3176,,,trigger)</f>
        <v>61674</v>
      </c>
      <c r="AD3176" s="40">
        <f>_xll.qlInterestRateIndexMaturity($X$21,AC3176,)</f>
        <v>61855</v>
      </c>
      <c r="AE3176" s="43" t="e">
        <f>_xll.qlTenorBasisValue(TenorBasis6M,AC3176,_xll.ohTrigger(trigger,$X$36))</f>
        <v>#NUM!</v>
      </c>
      <c r="AF3176" s="82">
        <f t="shared" si="112"/>
        <v>1.3092511676043868E-2</v>
      </c>
      <c r="AG3176" s="82">
        <f>_xll.qlIndexFixing($X$21,$AB3176,TRUE,_xll.ohTrigger(trigger))</f>
        <v>1.3092511676043868E-2</v>
      </c>
      <c r="AH3176" s="43" t="e">
        <f>_xll.qlIndexFixing($X$6,$AB3176,TRUE,trigger)</f>
        <v>#NUM!</v>
      </c>
      <c r="AI3176" s="45" t="e">
        <f t="shared" si="111"/>
        <v>#NUM!</v>
      </c>
    </row>
    <row r="3177" spans="27:35" x14ac:dyDescent="0.2">
      <c r="AA3177" s="114" t="s">
        <v>87</v>
      </c>
      <c r="AB3177" s="40">
        <f>_xll.qlInterestRateIndexFixingDate($X$21,AC3177)</f>
        <v>61679</v>
      </c>
      <c r="AC3177" s="40">
        <f>_xll.qlCalendarAdvance(calendar,$AC3176,AA3177,,,trigger)</f>
        <v>61681</v>
      </c>
      <c r="AD3177" s="40">
        <f>_xll.qlInterestRateIndexMaturity($X$21,AC3177,)</f>
        <v>61862</v>
      </c>
      <c r="AE3177" s="43" t="e">
        <f>_xll.qlTenorBasisValue(TenorBasis6M,AC3177,_xll.ohTrigger(trigger,$X$36))</f>
        <v>#NUM!</v>
      </c>
      <c r="AF3177" s="82">
        <f t="shared" si="112"/>
        <v>1.3097355761099156E-2</v>
      </c>
      <c r="AG3177" s="82">
        <f>_xll.qlIndexFixing($X$21,$AB3177,TRUE,_xll.ohTrigger(trigger))</f>
        <v>1.3097355761099156E-2</v>
      </c>
      <c r="AH3177" s="43" t="e">
        <f>_xll.qlIndexFixing($X$6,$AB3177,TRUE,trigger)</f>
        <v>#NUM!</v>
      </c>
      <c r="AI3177" s="45" t="e">
        <f t="shared" si="111"/>
        <v>#NUM!</v>
      </c>
    </row>
    <row r="3178" spans="27:35" x14ac:dyDescent="0.2">
      <c r="AA3178" s="114" t="s">
        <v>87</v>
      </c>
      <c r="AB3178" s="40">
        <f>_xll.qlInterestRateIndexFixingDate($X$21,AC3178)</f>
        <v>61686</v>
      </c>
      <c r="AC3178" s="40">
        <f>_xll.qlCalendarAdvance(calendar,$AC3177,AA3178,,,trigger)</f>
        <v>61688</v>
      </c>
      <c r="AD3178" s="40">
        <f>_xll.qlInterestRateIndexMaturity($X$21,AC3178,)</f>
        <v>61869</v>
      </c>
      <c r="AE3178" s="43" t="e">
        <f>_xll.qlTenorBasisValue(TenorBasis6M,AC3178,_xll.ohTrigger(trigger,$X$36))</f>
        <v>#NUM!</v>
      </c>
      <c r="AF3178" s="82">
        <f t="shared" si="112"/>
        <v>1.3102185880662696E-2</v>
      </c>
      <c r="AG3178" s="82">
        <f>_xll.qlIndexFixing($X$21,$AB3178,TRUE,_xll.ohTrigger(trigger))</f>
        <v>1.3102185880662696E-2</v>
      </c>
      <c r="AH3178" s="43" t="e">
        <f>_xll.qlIndexFixing($X$6,$AB3178,TRUE,trigger)</f>
        <v>#NUM!</v>
      </c>
      <c r="AI3178" s="45" t="e">
        <f t="shared" ref="AI3178:AI3241" si="113">(AG3178-AH3178)*10000</f>
        <v>#NUM!</v>
      </c>
    </row>
    <row r="3179" spans="27:35" x14ac:dyDescent="0.2">
      <c r="AA3179" s="114" t="s">
        <v>87</v>
      </c>
      <c r="AB3179" s="40">
        <f>_xll.qlInterestRateIndexFixingDate($X$21,AC3179)</f>
        <v>61693</v>
      </c>
      <c r="AC3179" s="40">
        <f>_xll.qlCalendarAdvance(calendar,$AC3178,AA3179,,,trigger)</f>
        <v>61695</v>
      </c>
      <c r="AD3179" s="40">
        <f>_xll.qlInterestRateIndexMaturity($X$21,AC3179,)</f>
        <v>61876</v>
      </c>
      <c r="AE3179" s="43" t="e">
        <f>_xll.qlTenorBasisValue(TenorBasis6M,AC3179,_xll.ohTrigger(trigger,$X$36))</f>
        <v>#NUM!</v>
      </c>
      <c r="AF3179" s="82">
        <f t="shared" si="112"/>
        <v>1.3107002034632031E-2</v>
      </c>
      <c r="AG3179" s="82">
        <f>_xll.qlIndexFixing($X$21,$AB3179,TRUE,_xll.ohTrigger(trigger))</f>
        <v>1.3107002034632031E-2</v>
      </c>
      <c r="AH3179" s="43" t="e">
        <f>_xll.qlIndexFixing($X$6,$AB3179,TRUE,trigger)</f>
        <v>#NUM!</v>
      </c>
      <c r="AI3179" s="45" t="e">
        <f t="shared" si="113"/>
        <v>#NUM!</v>
      </c>
    </row>
    <row r="3180" spans="27:35" x14ac:dyDescent="0.2">
      <c r="AA3180" s="114" t="s">
        <v>87</v>
      </c>
      <c r="AB3180" s="40">
        <f>_xll.qlInterestRateIndexFixingDate($X$21,AC3180)</f>
        <v>61700</v>
      </c>
      <c r="AC3180" s="40">
        <f>_xll.qlCalendarAdvance(calendar,$AC3179,AA3180,,,trigger)</f>
        <v>61702</v>
      </c>
      <c r="AD3180" s="40">
        <f>_xll.qlInterestRateIndexMaturity($X$21,AC3180,)</f>
        <v>61884</v>
      </c>
      <c r="AE3180" s="43" t="e">
        <f>_xll.qlTenorBasisValue(TenorBasis6M,AC3180,_xll.ohTrigger(trigger,$X$36))</f>
        <v>#NUM!</v>
      </c>
      <c r="AF3180" s="82">
        <f t="shared" si="112"/>
        <v>1.3112380656678933E-2</v>
      </c>
      <c r="AG3180" s="82">
        <f>_xll.qlIndexFixing($X$21,$AB3180,TRUE,_xll.ohTrigger(trigger))</f>
        <v>1.3112380656678933E-2</v>
      </c>
      <c r="AH3180" s="43" t="e">
        <f>_xll.qlIndexFixing($X$6,$AB3180,TRUE,trigger)</f>
        <v>#NUM!</v>
      </c>
      <c r="AI3180" s="45" t="e">
        <f t="shared" si="113"/>
        <v>#NUM!</v>
      </c>
    </row>
    <row r="3181" spans="27:35" x14ac:dyDescent="0.2">
      <c r="AA3181" s="114" t="s">
        <v>87</v>
      </c>
      <c r="AB3181" s="40">
        <f>_xll.qlInterestRateIndexFixingDate($X$21,AC3181)</f>
        <v>61707</v>
      </c>
      <c r="AC3181" s="40">
        <f>_xll.qlCalendarAdvance(calendar,$AC3180,AA3181,,,trigger)</f>
        <v>61709</v>
      </c>
      <c r="AD3181" s="40">
        <f>_xll.qlInterestRateIndexMaturity($X$21,AC3181,)</f>
        <v>61891</v>
      </c>
      <c r="AE3181" s="43" t="e">
        <f>_xll.qlTenorBasisValue(TenorBasis6M,AC3181,_xll.ohTrigger(trigger,$X$36))</f>
        <v>#NUM!</v>
      </c>
      <c r="AF3181" s="82">
        <f t="shared" si="112"/>
        <v>1.3117168055414834E-2</v>
      </c>
      <c r="AG3181" s="82">
        <f>_xll.qlIndexFixing($X$21,$AB3181,TRUE,_xll.ohTrigger(trigger))</f>
        <v>1.3117168055414834E-2</v>
      </c>
      <c r="AH3181" s="43" t="e">
        <f>_xll.qlIndexFixing($X$6,$AB3181,TRUE,trigger)</f>
        <v>#NUM!</v>
      </c>
      <c r="AI3181" s="45" t="e">
        <f t="shared" si="113"/>
        <v>#NUM!</v>
      </c>
    </row>
    <row r="3182" spans="27:35" x14ac:dyDescent="0.2">
      <c r="AA3182" s="114" t="s">
        <v>87</v>
      </c>
      <c r="AB3182" s="40">
        <f>_xll.qlInterestRateIndexFixingDate($X$21,AC3182)</f>
        <v>61714</v>
      </c>
      <c r="AC3182" s="40">
        <f>_xll.qlCalendarAdvance(calendar,$AC3181,AA3182,,,trigger)</f>
        <v>61716</v>
      </c>
      <c r="AD3182" s="40">
        <f>_xll.qlInterestRateIndexMaturity($X$21,AC3182,)</f>
        <v>61898</v>
      </c>
      <c r="AE3182" s="43" t="e">
        <f>_xll.qlTenorBasisValue(TenorBasis6M,AC3182,_xll.ohTrigger(trigger,$X$36))</f>
        <v>#NUM!</v>
      </c>
      <c r="AF3182" s="82">
        <f t="shared" si="112"/>
        <v>1.3121941487803974E-2</v>
      </c>
      <c r="AG3182" s="82">
        <f>_xll.qlIndexFixing($X$21,$AB3182,TRUE,_xll.ohTrigger(trigger))</f>
        <v>1.3121941487803974E-2</v>
      </c>
      <c r="AH3182" s="43" t="e">
        <f>_xll.qlIndexFixing($X$6,$AB3182,TRUE,trigger)</f>
        <v>#NUM!</v>
      </c>
      <c r="AI3182" s="45" t="e">
        <f t="shared" si="113"/>
        <v>#NUM!</v>
      </c>
    </row>
    <row r="3183" spans="27:35" x14ac:dyDescent="0.2">
      <c r="AA3183" s="114" t="s">
        <v>87</v>
      </c>
      <c r="AB3183" s="40">
        <f>_xll.qlInterestRateIndexFixingDate($X$21,AC3183)</f>
        <v>61718</v>
      </c>
      <c r="AC3183" s="40">
        <f>_xll.qlCalendarAdvance(calendar,$AC3182,AA3183,,,trigger)</f>
        <v>61724</v>
      </c>
      <c r="AD3183" s="40">
        <f>_xll.qlInterestRateIndexMaturity($X$21,AC3183,)</f>
        <v>61906</v>
      </c>
      <c r="AE3183" s="43" t="e">
        <f>_xll.qlTenorBasisValue(TenorBasis6M,AC3183,_xll.ohTrigger(trigger,$X$36))</f>
        <v>#NUM!</v>
      </c>
      <c r="AF3183" s="82">
        <f t="shared" si="112"/>
        <v>1.3127379737328524E-2</v>
      </c>
      <c r="AG3183" s="82">
        <f>_xll.qlIndexFixing($X$21,$AB3183,TRUE,_xll.ohTrigger(trigger))</f>
        <v>1.3127379737328524E-2</v>
      </c>
      <c r="AH3183" s="43" t="e">
        <f>_xll.qlIndexFixing($X$6,$AB3183,TRUE,trigger)</f>
        <v>#NUM!</v>
      </c>
      <c r="AI3183" s="45" t="e">
        <f t="shared" si="113"/>
        <v>#NUM!</v>
      </c>
    </row>
    <row r="3184" spans="27:35" x14ac:dyDescent="0.2">
      <c r="AA3184" s="114" t="s">
        <v>87</v>
      </c>
      <c r="AB3184" s="40">
        <f>_xll.qlInterestRateIndexFixingDate($X$21,AC3184)</f>
        <v>61728</v>
      </c>
      <c r="AC3184" s="40">
        <f>_xll.qlCalendarAdvance(calendar,$AC3183,AA3184,,,trigger)</f>
        <v>61731</v>
      </c>
      <c r="AD3184" s="40">
        <f>_xll.qlInterestRateIndexMaturity($X$21,AC3184,)</f>
        <v>61912</v>
      </c>
      <c r="AE3184" s="43" t="e">
        <f>_xll.qlTenorBasisValue(TenorBasis6M,AC3184,_xll.ohTrigger(trigger,$X$36))</f>
        <v>#NUM!</v>
      </c>
      <c r="AF3184" s="82">
        <f t="shared" si="112"/>
        <v>1.3131550223322228E-2</v>
      </c>
      <c r="AG3184" s="82">
        <f>_xll.qlIndexFixing($X$21,$AB3184,TRUE,_xll.ohTrigger(trigger))</f>
        <v>1.3131550223322228E-2</v>
      </c>
      <c r="AH3184" s="43" t="e">
        <f>_xll.qlIndexFixing($X$6,$AB3184,TRUE,trigger)</f>
        <v>#NUM!</v>
      </c>
      <c r="AI3184" s="45" t="e">
        <f t="shared" si="113"/>
        <v>#NUM!</v>
      </c>
    </row>
    <row r="3185" spans="27:35" x14ac:dyDescent="0.2">
      <c r="AA3185" s="114" t="s">
        <v>87</v>
      </c>
      <c r="AB3185" s="40">
        <f>_xll.qlInterestRateIndexFixingDate($X$21,AC3185)</f>
        <v>61736</v>
      </c>
      <c r="AC3185" s="40">
        <f>_xll.qlCalendarAdvance(calendar,$AC3184,AA3185,,,trigger)</f>
        <v>61738</v>
      </c>
      <c r="AD3185" s="40">
        <f>_xll.qlInterestRateIndexMaturity($X$21,AC3185,)</f>
        <v>61919</v>
      </c>
      <c r="AE3185" s="43" t="e">
        <f>_xll.qlTenorBasisValue(TenorBasis6M,AC3185,_xll.ohTrigger(trigger,$X$36))</f>
        <v>#NUM!</v>
      </c>
      <c r="AF3185" s="82">
        <f t="shared" si="112"/>
        <v>1.3136280586445313E-2</v>
      </c>
      <c r="AG3185" s="82">
        <f>_xll.qlIndexFixing($X$21,$AB3185,TRUE,_xll.ohTrigger(trigger))</f>
        <v>1.3136280586445313E-2</v>
      </c>
      <c r="AH3185" s="43" t="e">
        <f>_xll.qlIndexFixing($X$6,$AB3185,TRUE,trigger)</f>
        <v>#NUM!</v>
      </c>
      <c r="AI3185" s="45" t="e">
        <f t="shared" si="113"/>
        <v>#NUM!</v>
      </c>
    </row>
    <row r="3186" spans="27:35" x14ac:dyDescent="0.2">
      <c r="AA3186" s="114" t="s">
        <v>87</v>
      </c>
      <c r="AB3186" s="40">
        <f>_xll.qlInterestRateIndexFixingDate($X$21,AC3186)</f>
        <v>61743</v>
      </c>
      <c r="AC3186" s="40">
        <f>_xll.qlCalendarAdvance(calendar,$AC3185,AA3186,,,trigger)</f>
        <v>61745</v>
      </c>
      <c r="AD3186" s="40">
        <f>_xll.qlInterestRateIndexMaturity($X$21,AC3186,)</f>
        <v>61926</v>
      </c>
      <c r="AE3186" s="43" t="e">
        <f>_xll.qlTenorBasisValue(TenorBasis6M,AC3186,_xll.ohTrigger(trigger,$X$36))</f>
        <v>#NUM!</v>
      </c>
      <c r="AF3186" s="82">
        <f t="shared" si="112"/>
        <v>1.3140996983261833E-2</v>
      </c>
      <c r="AG3186" s="82">
        <f>_xll.qlIndexFixing($X$21,$AB3186,TRUE,_xll.ohTrigger(trigger))</f>
        <v>1.3140996983261833E-2</v>
      </c>
      <c r="AH3186" s="43" t="e">
        <f>_xll.qlIndexFixing($X$6,$AB3186,TRUE,trigger)</f>
        <v>#NUM!</v>
      </c>
      <c r="AI3186" s="45" t="e">
        <f t="shared" si="113"/>
        <v>#NUM!</v>
      </c>
    </row>
    <row r="3187" spans="27:35" x14ac:dyDescent="0.2">
      <c r="AA3187" s="114" t="s">
        <v>87</v>
      </c>
      <c r="AB3187" s="40">
        <f>_xll.qlInterestRateIndexFixingDate($X$21,AC3187)</f>
        <v>61750</v>
      </c>
      <c r="AC3187" s="40">
        <f>_xll.qlCalendarAdvance(calendar,$AC3186,AA3187,,,trigger)</f>
        <v>61752</v>
      </c>
      <c r="AD3187" s="40">
        <f>_xll.qlInterestRateIndexMaturity($X$21,AC3187,)</f>
        <v>61933</v>
      </c>
      <c r="AE3187" s="43" t="e">
        <f>_xll.qlTenorBasisValue(TenorBasis6M,AC3187,_xll.ohTrigger(trigger,$X$36))</f>
        <v>#NUM!</v>
      </c>
      <c r="AF3187" s="82">
        <f t="shared" si="112"/>
        <v>1.3145699413671981E-2</v>
      </c>
      <c r="AG3187" s="82">
        <f>_xll.qlIndexFixing($X$21,$AB3187,TRUE,_xll.ohTrigger(trigger))</f>
        <v>1.3145699413671981E-2</v>
      </c>
      <c r="AH3187" s="43" t="e">
        <f>_xll.qlIndexFixing($X$6,$AB3187,TRUE,trigger)</f>
        <v>#NUM!</v>
      </c>
      <c r="AI3187" s="45" t="e">
        <f t="shared" si="113"/>
        <v>#NUM!</v>
      </c>
    </row>
    <row r="3188" spans="27:35" x14ac:dyDescent="0.2">
      <c r="AA3188" s="114" t="s">
        <v>87</v>
      </c>
      <c r="AB3188" s="40">
        <f>_xll.qlInterestRateIndexFixingDate($X$21,AC3188)</f>
        <v>61757</v>
      </c>
      <c r="AC3188" s="40">
        <f>_xll.qlCalendarAdvance(calendar,$AC3187,AA3188,,,trigger)</f>
        <v>61759</v>
      </c>
      <c r="AD3188" s="40">
        <f>_xll.qlInterestRateIndexMaturity($X$21,AC3188,)</f>
        <v>61940</v>
      </c>
      <c r="AE3188" s="43" t="e">
        <f>_xll.qlTenorBasisValue(TenorBasis6M,AC3188,_xll.ohTrigger(trigger,$X$36))</f>
        <v>#NUM!</v>
      </c>
      <c r="AF3188" s="82">
        <f t="shared" si="112"/>
        <v>1.3150387877577269E-2</v>
      </c>
      <c r="AG3188" s="82">
        <f>_xll.qlIndexFixing($X$21,$AB3188,TRUE,_xll.ohTrigger(trigger))</f>
        <v>1.3150387877577269E-2</v>
      </c>
      <c r="AH3188" s="43" t="e">
        <f>_xll.qlIndexFixing($X$6,$AB3188,TRUE,trigger)</f>
        <v>#NUM!</v>
      </c>
      <c r="AI3188" s="45" t="e">
        <f t="shared" si="113"/>
        <v>#NUM!</v>
      </c>
    </row>
    <row r="3189" spans="27:35" x14ac:dyDescent="0.2">
      <c r="AA3189" s="114" t="s">
        <v>87</v>
      </c>
      <c r="AB3189" s="40">
        <f>_xll.qlInterestRateIndexFixingDate($X$21,AC3189)</f>
        <v>61764</v>
      </c>
      <c r="AC3189" s="40">
        <f>_xll.qlCalendarAdvance(calendar,$AC3188,AA3189,,,trigger)</f>
        <v>61766</v>
      </c>
      <c r="AD3189" s="40">
        <f>_xll.qlInterestRateIndexMaturity($X$21,AC3189,)</f>
        <v>61947</v>
      </c>
      <c r="AE3189" s="43" t="e">
        <f>_xll.qlTenorBasisValue(TenorBasis6M,AC3189,_xll.ohTrigger(trigger,$X$36))</f>
        <v>#NUM!</v>
      </c>
      <c r="AF3189" s="82">
        <f t="shared" si="112"/>
        <v>1.3155062374880096E-2</v>
      </c>
      <c r="AG3189" s="82">
        <f>_xll.qlIndexFixing($X$21,$AB3189,TRUE,_xll.ohTrigger(trigger))</f>
        <v>1.3155062374880096E-2</v>
      </c>
      <c r="AH3189" s="43" t="e">
        <f>_xll.qlIndexFixing($X$6,$AB3189,TRUE,trigger)</f>
        <v>#NUM!</v>
      </c>
      <c r="AI3189" s="45" t="e">
        <f t="shared" si="113"/>
        <v>#NUM!</v>
      </c>
    </row>
    <row r="3190" spans="27:35" x14ac:dyDescent="0.2">
      <c r="AA3190" s="114" t="s">
        <v>87</v>
      </c>
      <c r="AB3190" s="40">
        <f>_xll.qlInterestRateIndexFixingDate($X$21,AC3190)</f>
        <v>61771</v>
      </c>
      <c r="AC3190" s="40">
        <f>_xll.qlCalendarAdvance(calendar,$AC3189,AA3190,,,trigger)</f>
        <v>61773</v>
      </c>
      <c r="AD3190" s="40">
        <f>_xll.qlInterestRateIndexMaturity($X$21,AC3190,)</f>
        <v>61954</v>
      </c>
      <c r="AE3190" s="43" t="e">
        <f>_xll.qlTenorBasisValue(TenorBasis6M,AC3190,_xll.ohTrigger(trigger,$X$36))</f>
        <v>#NUM!</v>
      </c>
      <c r="AF3190" s="82">
        <f t="shared" si="112"/>
        <v>1.3159722905482863E-2</v>
      </c>
      <c r="AG3190" s="82">
        <f>_xll.qlIndexFixing($X$21,$AB3190,TRUE,_xll.ohTrigger(trigger))</f>
        <v>1.3159722905482863E-2</v>
      </c>
      <c r="AH3190" s="43" t="e">
        <f>_xll.qlIndexFixing($X$6,$AB3190,TRUE,trigger)</f>
        <v>#NUM!</v>
      </c>
      <c r="AI3190" s="45" t="e">
        <f t="shared" si="113"/>
        <v>#NUM!</v>
      </c>
    </row>
    <row r="3191" spans="27:35" x14ac:dyDescent="0.2">
      <c r="AA3191" s="114" t="s">
        <v>87</v>
      </c>
      <c r="AB3191" s="40">
        <f>_xll.qlInterestRateIndexFixingDate($X$21,AC3191)</f>
        <v>61778</v>
      </c>
      <c r="AC3191" s="40">
        <f>_xll.qlCalendarAdvance(calendar,$AC3190,AA3191,,,trigger)</f>
        <v>61780</v>
      </c>
      <c r="AD3191" s="40">
        <f>_xll.qlInterestRateIndexMaturity($X$21,AC3191,)</f>
        <v>61961</v>
      </c>
      <c r="AE3191" s="43" t="e">
        <f>_xll.qlTenorBasisValue(TenorBasis6M,AC3191,_xll.ohTrigger(trigger,$X$36))</f>
        <v>#NUM!</v>
      </c>
      <c r="AF3191" s="82">
        <f t="shared" si="112"/>
        <v>1.3164369469287084E-2</v>
      </c>
      <c r="AG3191" s="82">
        <f>_xll.qlIndexFixing($X$21,$AB3191,TRUE,_xll.ohTrigger(trigger))</f>
        <v>1.3164369469287084E-2</v>
      </c>
      <c r="AH3191" s="43" t="e">
        <f>_xll.qlIndexFixing($X$6,$AB3191,TRUE,trigger)</f>
        <v>#NUM!</v>
      </c>
      <c r="AI3191" s="45" t="e">
        <f t="shared" si="113"/>
        <v>#NUM!</v>
      </c>
    </row>
    <row r="3192" spans="27:35" x14ac:dyDescent="0.2">
      <c r="AA3192" s="114" t="s">
        <v>87</v>
      </c>
      <c r="AB3192" s="40">
        <f>_xll.qlInterestRateIndexFixingDate($X$21,AC3192)</f>
        <v>61785</v>
      </c>
      <c r="AC3192" s="40">
        <f>_xll.qlCalendarAdvance(calendar,$AC3191,AA3192,,,trigger)</f>
        <v>61787</v>
      </c>
      <c r="AD3192" s="40">
        <f>_xll.qlInterestRateIndexMaturity($X$21,AC3192,)</f>
        <v>61970</v>
      </c>
      <c r="AE3192" s="43" t="e">
        <f>_xll.qlTenorBasisValue(TenorBasis6M,AC3192,_xll.ohTrigger(trigger,$X$36))</f>
        <v>#NUM!</v>
      </c>
      <c r="AF3192" s="82">
        <f t="shared" si="112"/>
        <v>1.3170134801782141E-2</v>
      </c>
      <c r="AG3192" s="82">
        <f>_xll.qlIndexFixing($X$21,$AB3192,TRUE,_xll.ohTrigger(trigger))</f>
        <v>1.3170134801782141E-2</v>
      </c>
      <c r="AH3192" s="43" t="e">
        <f>_xll.qlIndexFixing($X$6,$AB3192,TRUE,trigger)</f>
        <v>#NUM!</v>
      </c>
      <c r="AI3192" s="45" t="e">
        <f t="shared" si="113"/>
        <v>#NUM!</v>
      </c>
    </row>
    <row r="3193" spans="27:35" x14ac:dyDescent="0.2">
      <c r="AA3193" s="114" t="s">
        <v>87</v>
      </c>
      <c r="AB3193" s="40">
        <f>_xll.qlInterestRateIndexFixingDate($X$21,AC3193)</f>
        <v>61792</v>
      </c>
      <c r="AC3193" s="40">
        <f>_xll.qlCalendarAdvance(calendar,$AC3192,AA3193,,,trigger)</f>
        <v>61794</v>
      </c>
      <c r="AD3193" s="40">
        <f>_xll.qlInterestRateIndexMaturity($X$21,AC3193,)</f>
        <v>61980</v>
      </c>
      <c r="AE3193" s="43" t="e">
        <f>_xll.qlTenorBasisValue(TenorBasis6M,AC3193,_xll.ohTrigger(trigger,$X$36))</f>
        <v>#NUM!</v>
      </c>
      <c r="AF3193" s="82">
        <f t="shared" si="112"/>
        <v>1.3176447897477218E-2</v>
      </c>
      <c r="AG3193" s="82">
        <f>_xll.qlIndexFixing($X$21,$AB3193,TRUE,_xll.ohTrigger(trigger))</f>
        <v>1.3176447897477218E-2</v>
      </c>
      <c r="AH3193" s="43" t="e">
        <f>_xll.qlIndexFixing($X$6,$AB3193,TRUE,trigger)</f>
        <v>#NUM!</v>
      </c>
      <c r="AI3193" s="45" t="e">
        <f t="shared" si="113"/>
        <v>#NUM!</v>
      </c>
    </row>
    <row r="3194" spans="27:35" x14ac:dyDescent="0.2">
      <c r="AA3194" s="114" t="s">
        <v>87</v>
      </c>
      <c r="AB3194" s="40">
        <f>_xll.qlInterestRateIndexFixingDate($X$21,AC3194)</f>
        <v>61799</v>
      </c>
      <c r="AC3194" s="40">
        <f>_xll.qlCalendarAdvance(calendar,$AC3193,AA3194,,,trigger)</f>
        <v>61801</v>
      </c>
      <c r="AD3194" s="40">
        <f>_xll.qlInterestRateIndexMaturity($X$21,AC3194,)</f>
        <v>61987</v>
      </c>
      <c r="AE3194" s="43" t="e">
        <f>_xll.qlTenorBasisValue(TenorBasis6M,AC3194,_xll.ohTrigger(trigger,$X$36))</f>
        <v>#NUM!</v>
      </c>
      <c r="AF3194" s="82">
        <f t="shared" si="112"/>
        <v>1.3181048411124243E-2</v>
      </c>
      <c r="AG3194" s="82">
        <f>_xll.qlIndexFixing($X$21,$AB3194,TRUE,_xll.ohTrigger(trigger))</f>
        <v>1.3181048411124243E-2</v>
      </c>
      <c r="AH3194" s="43" t="e">
        <f>_xll.qlIndexFixing($X$6,$AB3194,TRUE,trigger)</f>
        <v>#NUM!</v>
      </c>
      <c r="AI3194" s="45" t="e">
        <f t="shared" si="113"/>
        <v>#NUM!</v>
      </c>
    </row>
    <row r="3195" spans="27:35" x14ac:dyDescent="0.2">
      <c r="AA3195" s="114" t="s">
        <v>87</v>
      </c>
      <c r="AB3195" s="40">
        <f>_xll.qlInterestRateIndexFixingDate($X$21,AC3195)</f>
        <v>61806</v>
      </c>
      <c r="AC3195" s="40">
        <f>_xll.qlCalendarAdvance(calendar,$AC3194,AA3195,,,trigger)</f>
        <v>61808</v>
      </c>
      <c r="AD3195" s="40">
        <f>_xll.qlInterestRateIndexMaturity($X$21,AC3195,)</f>
        <v>61994</v>
      </c>
      <c r="AE3195" s="43" t="e">
        <f>_xll.qlTenorBasisValue(TenorBasis6M,AC3195,_xll.ohTrigger(trigger,$X$36))</f>
        <v>#NUM!</v>
      </c>
      <c r="AF3195" s="82">
        <f t="shared" si="112"/>
        <v>1.318563495529365E-2</v>
      </c>
      <c r="AG3195" s="82">
        <f>_xll.qlIndexFixing($X$21,$AB3195,TRUE,_xll.ohTrigger(trigger))</f>
        <v>1.318563495529365E-2</v>
      </c>
      <c r="AH3195" s="43" t="e">
        <f>_xll.qlIndexFixing($X$6,$AB3195,TRUE,trigger)</f>
        <v>#NUM!</v>
      </c>
      <c r="AI3195" s="45" t="e">
        <f t="shared" si="113"/>
        <v>#NUM!</v>
      </c>
    </row>
    <row r="3196" spans="27:35" x14ac:dyDescent="0.2">
      <c r="AA3196" s="114" t="s">
        <v>87</v>
      </c>
      <c r="AB3196" s="40">
        <f>_xll.qlInterestRateIndexFixingDate($X$21,AC3196)</f>
        <v>61813</v>
      </c>
      <c r="AC3196" s="40">
        <f>_xll.qlCalendarAdvance(calendar,$AC3195,AA3196,,,trigger)</f>
        <v>61815</v>
      </c>
      <c r="AD3196" s="40">
        <f>_xll.qlInterestRateIndexMaturity($X$21,AC3196,)</f>
        <v>62001</v>
      </c>
      <c r="AE3196" s="43" t="e">
        <f>_xll.qlTenorBasisValue(TenorBasis6M,AC3196,_xll.ohTrigger(trigger,$X$36))</f>
        <v>#NUM!</v>
      </c>
      <c r="AF3196" s="82">
        <f t="shared" si="112"/>
        <v>1.3190207529887883E-2</v>
      </c>
      <c r="AG3196" s="82">
        <f>_xll.qlIndexFixing($X$21,$AB3196,TRUE,_xll.ohTrigger(trigger))</f>
        <v>1.3190207529887883E-2</v>
      </c>
      <c r="AH3196" s="43" t="e">
        <f>_xll.qlIndexFixing($X$6,$AB3196,TRUE,trigger)</f>
        <v>#NUM!</v>
      </c>
      <c r="AI3196" s="45" t="e">
        <f t="shared" si="113"/>
        <v>#NUM!</v>
      </c>
    </row>
    <row r="3197" spans="27:35" x14ac:dyDescent="0.2">
      <c r="AA3197" s="114" t="s">
        <v>87</v>
      </c>
      <c r="AB3197" s="40">
        <f>_xll.qlInterestRateIndexFixingDate($X$21,AC3197)</f>
        <v>61820</v>
      </c>
      <c r="AC3197" s="40">
        <f>_xll.qlCalendarAdvance(calendar,$AC3196,AA3197,,,trigger)</f>
        <v>61822</v>
      </c>
      <c r="AD3197" s="40">
        <f>_xll.qlInterestRateIndexMaturity($X$21,AC3197,)</f>
        <v>62005</v>
      </c>
      <c r="AE3197" s="43" t="e">
        <f>_xll.qlTenorBasisValue(TenorBasis6M,AC3197,_xll.ohTrigger(trigger,$X$36))</f>
        <v>#NUM!</v>
      </c>
      <c r="AF3197" s="82">
        <f t="shared" si="112"/>
        <v>1.319307997744763E-2</v>
      </c>
      <c r="AG3197" s="82">
        <f>_xll.qlIndexFixing($X$21,$AB3197,TRUE,_xll.ohTrigger(trigger))</f>
        <v>1.319307997744763E-2</v>
      </c>
      <c r="AH3197" s="43" t="e">
        <f>_xll.qlIndexFixing($X$6,$AB3197,TRUE,trigger)</f>
        <v>#NUM!</v>
      </c>
      <c r="AI3197" s="45" t="e">
        <f t="shared" si="113"/>
        <v>#NUM!</v>
      </c>
    </row>
    <row r="3198" spans="27:35" x14ac:dyDescent="0.2">
      <c r="AA3198" s="114" t="s">
        <v>87</v>
      </c>
      <c r="AB3198" s="40">
        <f>_xll.qlInterestRateIndexFixingDate($X$21,AC3198)</f>
        <v>61827</v>
      </c>
      <c r="AC3198" s="40">
        <f>_xll.qlCalendarAdvance(calendar,$AC3197,AA3198,,,trigger)</f>
        <v>61829</v>
      </c>
      <c r="AD3198" s="40">
        <f>_xll.qlInterestRateIndexMaturity($X$21,AC3198,)</f>
        <v>62012</v>
      </c>
      <c r="AE3198" s="43" t="e">
        <f>_xll.qlTenorBasisValue(TenorBasis6M,AC3198,_xll.ohTrigger(trigger,$X$36))</f>
        <v>#NUM!</v>
      </c>
      <c r="AF3198" s="82">
        <f t="shared" si="112"/>
        <v>1.3197627107790707E-2</v>
      </c>
      <c r="AG3198" s="82">
        <f>_xll.qlIndexFixing($X$21,$AB3198,TRUE,_xll.ohTrigger(trigger))</f>
        <v>1.3197627107790707E-2</v>
      </c>
      <c r="AH3198" s="43" t="e">
        <f>_xll.qlIndexFixing($X$6,$AB3198,TRUE,trigger)</f>
        <v>#NUM!</v>
      </c>
      <c r="AI3198" s="45" t="e">
        <f t="shared" si="113"/>
        <v>#NUM!</v>
      </c>
    </row>
    <row r="3199" spans="27:35" x14ac:dyDescent="0.2">
      <c r="AA3199" s="114" t="s">
        <v>87</v>
      </c>
      <c r="AB3199" s="40">
        <f>_xll.qlInterestRateIndexFixingDate($X$21,AC3199)</f>
        <v>61834</v>
      </c>
      <c r="AC3199" s="40">
        <f>_xll.qlCalendarAdvance(calendar,$AC3198,AA3199,,,trigger)</f>
        <v>61836</v>
      </c>
      <c r="AD3199" s="40">
        <f>_xll.qlInterestRateIndexMaturity($X$21,AC3199,)</f>
        <v>62019</v>
      </c>
      <c r="AE3199" s="43" t="e">
        <f>_xll.qlTenorBasisValue(TenorBasis6M,AC3199,_xll.ohTrigger(trigger,$X$36))</f>
        <v>#NUM!</v>
      </c>
      <c r="AF3199" s="82">
        <f t="shared" si="112"/>
        <v>1.3202160269644032E-2</v>
      </c>
      <c r="AG3199" s="82">
        <f>_xll.qlIndexFixing($X$21,$AB3199,TRUE,_xll.ohTrigger(trigger))</f>
        <v>1.3202160269644032E-2</v>
      </c>
      <c r="AH3199" s="43" t="e">
        <f>_xll.qlIndexFixing($X$6,$AB3199,TRUE,trigger)</f>
        <v>#NUM!</v>
      </c>
      <c r="AI3199" s="45" t="e">
        <f t="shared" si="113"/>
        <v>#NUM!</v>
      </c>
    </row>
    <row r="3200" spans="27:35" x14ac:dyDescent="0.2">
      <c r="AA3200" s="114" t="s">
        <v>87</v>
      </c>
      <c r="AB3200" s="40">
        <f>_xll.qlInterestRateIndexFixingDate($X$21,AC3200)</f>
        <v>61841</v>
      </c>
      <c r="AC3200" s="40">
        <f>_xll.qlCalendarAdvance(calendar,$AC3199,AA3200,,,trigger)</f>
        <v>61843</v>
      </c>
      <c r="AD3200" s="40">
        <f>_xll.qlInterestRateIndexMaturity($X$21,AC3200,)</f>
        <v>62026</v>
      </c>
      <c r="AE3200" s="43" t="e">
        <f>_xll.qlTenorBasisValue(TenorBasis6M,AC3200,_xll.ohTrigger(trigger,$X$36))</f>
        <v>#NUM!</v>
      </c>
      <c r="AF3200" s="82">
        <f t="shared" si="112"/>
        <v>1.3206679462913689E-2</v>
      </c>
      <c r="AG3200" s="82">
        <f>_xll.qlIndexFixing($X$21,$AB3200,TRUE,_xll.ohTrigger(trigger))</f>
        <v>1.3206679462913689E-2</v>
      </c>
      <c r="AH3200" s="43" t="e">
        <f>_xll.qlIndexFixing($X$6,$AB3200,TRUE,trigger)</f>
        <v>#NUM!</v>
      </c>
      <c r="AI3200" s="45" t="e">
        <f t="shared" si="113"/>
        <v>#NUM!</v>
      </c>
    </row>
    <row r="3201" spans="27:35" x14ac:dyDescent="0.2">
      <c r="AA3201" s="114" t="s">
        <v>87</v>
      </c>
      <c r="AB3201" s="40">
        <f>_xll.qlInterestRateIndexFixingDate($X$21,AC3201)</f>
        <v>61847</v>
      </c>
      <c r="AC3201" s="40">
        <f>_xll.qlCalendarAdvance(calendar,$AC3200,AA3201,,,trigger)</f>
        <v>61850</v>
      </c>
      <c r="AD3201" s="40">
        <f>_xll.qlInterestRateIndexMaturity($X$21,AC3201,)</f>
        <v>62036</v>
      </c>
      <c r="AE3201" s="43" t="e">
        <f>_xll.qlTenorBasisValue(TenorBasis6M,AC3201,_xll.ohTrigger(trigger,$X$36))</f>
        <v>#NUM!</v>
      </c>
      <c r="AF3201" s="82">
        <f t="shared" si="112"/>
        <v>1.3212860855785588E-2</v>
      </c>
      <c r="AG3201" s="82">
        <f>_xll.qlIndexFixing($X$21,$AB3201,TRUE,_xll.ohTrigger(trigger))</f>
        <v>1.3212860855785588E-2</v>
      </c>
      <c r="AH3201" s="43" t="e">
        <f>_xll.qlIndexFixing($X$6,$AB3201,TRUE,trigger)</f>
        <v>#NUM!</v>
      </c>
      <c r="AI3201" s="45" t="e">
        <f t="shared" si="113"/>
        <v>#NUM!</v>
      </c>
    </row>
    <row r="3202" spans="27:35" x14ac:dyDescent="0.2">
      <c r="AA3202" s="114" t="s">
        <v>87</v>
      </c>
      <c r="AB3202" s="40">
        <f>_xll.qlInterestRateIndexFixingDate($X$21,AC3202)</f>
        <v>61855</v>
      </c>
      <c r="AC3202" s="40">
        <f>_xll.qlCalendarAdvance(calendar,$AC3201,AA3202,,,trigger)</f>
        <v>61857</v>
      </c>
      <c r="AD3202" s="40">
        <f>_xll.qlInterestRateIndexMaturity($X$21,AC3202,)</f>
        <v>62043</v>
      </c>
      <c r="AE3202" s="43" t="e">
        <f>_xll.qlTenorBasisValue(TenorBasis6M,AC3202,_xll.ohTrigger(trigger,$X$36))</f>
        <v>#NUM!</v>
      </c>
      <c r="AF3202" s="82">
        <f t="shared" si="112"/>
        <v>1.3217349610868059E-2</v>
      </c>
      <c r="AG3202" s="82">
        <f>_xll.qlIndexFixing($X$21,$AB3202,TRUE,_xll.ohTrigger(trigger))</f>
        <v>1.3217349610868059E-2</v>
      </c>
      <c r="AH3202" s="43" t="e">
        <f>_xll.qlIndexFixing($X$6,$AB3202,TRUE,trigger)</f>
        <v>#NUM!</v>
      </c>
      <c r="AI3202" s="45" t="e">
        <f t="shared" si="113"/>
        <v>#NUM!</v>
      </c>
    </row>
    <row r="3203" spans="27:35" x14ac:dyDescent="0.2">
      <c r="AA3203" s="114" t="s">
        <v>87</v>
      </c>
      <c r="AB3203" s="40">
        <f>_xll.qlInterestRateIndexFixingDate($X$21,AC3203)</f>
        <v>61862</v>
      </c>
      <c r="AC3203" s="40">
        <f>_xll.qlCalendarAdvance(calendar,$AC3202,AA3203,,,trigger)</f>
        <v>61864</v>
      </c>
      <c r="AD3203" s="40">
        <f>_xll.qlInterestRateIndexMaturity($X$21,AC3203,)</f>
        <v>62050</v>
      </c>
      <c r="AE3203" s="43" t="e">
        <f>_xll.qlTenorBasisValue(TenorBasis6M,AC3203,_xll.ohTrigger(trigger,$X$36))</f>
        <v>#NUM!</v>
      </c>
      <c r="AF3203" s="82">
        <f t="shared" si="112"/>
        <v>1.3221824395692892E-2</v>
      </c>
      <c r="AG3203" s="82">
        <f>_xll.qlIndexFixing($X$21,$AB3203,TRUE,_xll.ohTrigger(trigger))</f>
        <v>1.3221824395692892E-2</v>
      </c>
      <c r="AH3203" s="43" t="e">
        <f>_xll.qlIndexFixing($X$6,$AB3203,TRUE,trigger)</f>
        <v>#NUM!</v>
      </c>
      <c r="AI3203" s="45" t="e">
        <f t="shared" si="113"/>
        <v>#NUM!</v>
      </c>
    </row>
    <row r="3204" spans="27:35" x14ac:dyDescent="0.2">
      <c r="AA3204" s="114" t="s">
        <v>87</v>
      </c>
      <c r="AB3204" s="40">
        <f>_xll.qlInterestRateIndexFixingDate($X$21,AC3204)</f>
        <v>61869</v>
      </c>
      <c r="AC3204" s="40">
        <f>_xll.qlCalendarAdvance(calendar,$AC3203,AA3204,,,trigger)</f>
        <v>61871</v>
      </c>
      <c r="AD3204" s="40">
        <f>_xll.qlInterestRateIndexMaturity($X$21,AC3204,)</f>
        <v>62057</v>
      </c>
      <c r="AE3204" s="43" t="e">
        <f>_xll.qlTenorBasisValue(TenorBasis6M,AC3204,_xll.ohTrigger(trigger,$X$36))</f>
        <v>#NUM!</v>
      </c>
      <c r="AF3204" s="82">
        <f t="shared" ref="AF3204:AF3267" si="114">AG3204</f>
        <v>1.3226285210162529E-2</v>
      </c>
      <c r="AG3204" s="82">
        <f>_xll.qlIndexFixing($X$21,$AB3204,TRUE,_xll.ohTrigger(trigger))</f>
        <v>1.3226285210162529E-2</v>
      </c>
      <c r="AH3204" s="43" t="e">
        <f>_xll.qlIndexFixing($X$6,$AB3204,TRUE,trigger)</f>
        <v>#NUM!</v>
      </c>
      <c r="AI3204" s="45" t="e">
        <f t="shared" si="113"/>
        <v>#NUM!</v>
      </c>
    </row>
    <row r="3205" spans="27:35" x14ac:dyDescent="0.2">
      <c r="AA3205" s="114" t="s">
        <v>87</v>
      </c>
      <c r="AB3205" s="40">
        <f>_xll.qlInterestRateIndexFixingDate($X$21,AC3205)</f>
        <v>61876</v>
      </c>
      <c r="AC3205" s="40">
        <f>_xll.qlCalendarAdvance(calendar,$AC3204,AA3205,,,trigger)</f>
        <v>61878</v>
      </c>
      <c r="AD3205" s="40">
        <f>_xll.qlInterestRateIndexMaturity($X$21,AC3205,)</f>
        <v>62061</v>
      </c>
      <c r="AE3205" s="43" t="e">
        <f>_xll.qlTenorBasisValue(TenorBasis6M,AC3205,_xll.ohTrigger(trigger,$X$36))</f>
        <v>#NUM!</v>
      </c>
      <c r="AF3205" s="82">
        <f t="shared" si="114"/>
        <v>1.3229065897150099E-2</v>
      </c>
      <c r="AG3205" s="82">
        <f>_xll.qlIndexFixing($X$21,$AB3205,TRUE,_xll.ohTrigger(trigger))</f>
        <v>1.3229065897150099E-2</v>
      </c>
      <c r="AH3205" s="43" t="e">
        <f>_xll.qlIndexFixing($X$6,$AB3205,TRUE,trigger)</f>
        <v>#NUM!</v>
      </c>
      <c r="AI3205" s="45" t="e">
        <f t="shared" si="113"/>
        <v>#NUM!</v>
      </c>
    </row>
    <row r="3206" spans="27:35" x14ac:dyDescent="0.2">
      <c r="AA3206" s="114" t="s">
        <v>87</v>
      </c>
      <c r="AB3206" s="40">
        <f>_xll.qlInterestRateIndexFixingDate($X$21,AC3206)</f>
        <v>61883</v>
      </c>
      <c r="AC3206" s="40">
        <f>_xll.qlCalendarAdvance(calendar,$AC3205,AA3206,,,trigger)</f>
        <v>61885</v>
      </c>
      <c r="AD3206" s="40">
        <f>_xll.qlInterestRateIndexMaturity($X$21,AC3206,)</f>
        <v>62068</v>
      </c>
      <c r="AE3206" s="43" t="e">
        <f>_xll.qlTenorBasisValue(TenorBasis6M,AC3206,_xll.ohTrigger(trigger,$X$36))</f>
        <v>#NUM!</v>
      </c>
      <c r="AF3206" s="82">
        <f t="shared" si="114"/>
        <v>1.3233501276911929E-2</v>
      </c>
      <c r="AG3206" s="82">
        <f>_xll.qlIndexFixing($X$21,$AB3206,TRUE,_xll.ohTrigger(trigger))</f>
        <v>1.3233501276911929E-2</v>
      </c>
      <c r="AH3206" s="43" t="e">
        <f>_xll.qlIndexFixing($X$6,$AB3206,TRUE,trigger)</f>
        <v>#NUM!</v>
      </c>
      <c r="AI3206" s="45" t="e">
        <f t="shared" si="113"/>
        <v>#NUM!</v>
      </c>
    </row>
    <row r="3207" spans="27:35" x14ac:dyDescent="0.2">
      <c r="AA3207" s="114" t="s">
        <v>87</v>
      </c>
      <c r="AB3207" s="40">
        <f>_xll.qlInterestRateIndexFixingDate($X$21,AC3207)</f>
        <v>61890</v>
      </c>
      <c r="AC3207" s="40">
        <f>_xll.qlCalendarAdvance(calendar,$AC3206,AA3207,,,trigger)</f>
        <v>61892</v>
      </c>
      <c r="AD3207" s="40">
        <f>_xll.qlInterestRateIndexMaturity($X$21,AC3207,)</f>
        <v>62075</v>
      </c>
      <c r="AE3207" s="43" t="e">
        <f>_xll.qlTenorBasisValue(TenorBasis6M,AC3207,_xll.ohTrigger(trigger,$X$36))</f>
        <v>#NUM!</v>
      </c>
      <c r="AF3207" s="82">
        <f t="shared" si="114"/>
        <v>1.3237922687425269E-2</v>
      </c>
      <c r="AG3207" s="82">
        <f>_xll.qlIndexFixing($X$21,$AB3207,TRUE,_xll.ohTrigger(trigger))</f>
        <v>1.3237922687425269E-2</v>
      </c>
      <c r="AH3207" s="43" t="e">
        <f>_xll.qlIndexFixing($X$6,$AB3207,TRUE,trigger)</f>
        <v>#NUM!</v>
      </c>
      <c r="AI3207" s="45" t="e">
        <f t="shared" si="113"/>
        <v>#NUM!</v>
      </c>
    </row>
    <row r="3208" spans="27:35" x14ac:dyDescent="0.2">
      <c r="AA3208" s="114" t="s">
        <v>87</v>
      </c>
      <c r="AB3208" s="40">
        <f>_xll.qlInterestRateIndexFixingDate($X$21,AC3208)</f>
        <v>61897</v>
      </c>
      <c r="AC3208" s="40">
        <f>_xll.qlCalendarAdvance(calendar,$AC3207,AA3208,,,trigger)</f>
        <v>61899</v>
      </c>
      <c r="AD3208" s="40">
        <f>_xll.qlInterestRateIndexMaturity($X$21,AC3208,)</f>
        <v>62082</v>
      </c>
      <c r="AE3208" s="43" t="e">
        <f>_xll.qlTenorBasisValue(TenorBasis6M,AC3208,_xll.ohTrigger(trigger,$X$36))</f>
        <v>#NUM!</v>
      </c>
      <c r="AF3208" s="82">
        <f t="shared" si="114"/>
        <v>1.3242330128597515E-2</v>
      </c>
      <c r="AG3208" s="82">
        <f>_xll.qlIndexFixing($X$21,$AB3208,TRUE,_xll.ohTrigger(trigger))</f>
        <v>1.3242330128597515E-2</v>
      </c>
      <c r="AH3208" s="43" t="e">
        <f>_xll.qlIndexFixing($X$6,$AB3208,TRUE,trigger)</f>
        <v>#NUM!</v>
      </c>
      <c r="AI3208" s="45" t="e">
        <f t="shared" si="113"/>
        <v>#NUM!</v>
      </c>
    </row>
    <row r="3209" spans="27:35" x14ac:dyDescent="0.2">
      <c r="AA3209" s="114" t="s">
        <v>87</v>
      </c>
      <c r="AB3209" s="40">
        <f>_xll.qlInterestRateIndexFixingDate($X$21,AC3209)</f>
        <v>61904</v>
      </c>
      <c r="AC3209" s="40">
        <f>_xll.qlCalendarAdvance(calendar,$AC3208,AA3209,,,trigger)</f>
        <v>61906</v>
      </c>
      <c r="AD3209" s="40">
        <f>_xll.qlInterestRateIndexMaturity($X$21,AC3209,)</f>
        <v>62089</v>
      </c>
      <c r="AE3209" s="43" t="e">
        <f>_xll.qlTenorBasisValue(TenorBasis6M,AC3209,_xll.ohTrigger(trigger,$X$36))</f>
        <v>#NUM!</v>
      </c>
      <c r="AF3209" s="82">
        <f t="shared" si="114"/>
        <v>1.3246723600333878E-2</v>
      </c>
      <c r="AG3209" s="82">
        <f>_xll.qlIndexFixing($X$21,$AB3209,TRUE,_xll.ohTrigger(trigger))</f>
        <v>1.3246723600333878E-2</v>
      </c>
      <c r="AH3209" s="43" t="e">
        <f>_xll.qlIndexFixing($X$6,$AB3209,TRUE,trigger)</f>
        <v>#NUM!</v>
      </c>
      <c r="AI3209" s="45" t="e">
        <f t="shared" si="113"/>
        <v>#NUM!</v>
      </c>
    </row>
    <row r="3210" spans="27:35" x14ac:dyDescent="0.2">
      <c r="AA3210" s="114" t="s">
        <v>87</v>
      </c>
      <c r="AB3210" s="40">
        <f>_xll.qlInterestRateIndexFixingDate($X$21,AC3210)</f>
        <v>61911</v>
      </c>
      <c r="AC3210" s="40">
        <f>_xll.qlCalendarAdvance(calendar,$AC3209,AA3210,,,trigger)</f>
        <v>61913</v>
      </c>
      <c r="AD3210" s="40">
        <f>_xll.qlInterestRateIndexMaturity($X$21,AC3210,)</f>
        <v>62099</v>
      </c>
      <c r="AE3210" s="43" t="e">
        <f>_xll.qlTenorBasisValue(TenorBasis6M,AC3210,_xll.ohTrigger(trigger,$X$36))</f>
        <v>#NUM!</v>
      </c>
      <c r="AF3210" s="82">
        <f t="shared" si="114"/>
        <v>1.3252756714180145E-2</v>
      </c>
      <c r="AG3210" s="82">
        <f>_xll.qlIndexFixing($X$21,$AB3210,TRUE,_xll.ohTrigger(trigger))</f>
        <v>1.3252756714180145E-2</v>
      </c>
      <c r="AH3210" s="43" t="e">
        <f>_xll.qlIndexFixing($X$6,$AB3210,TRUE,trigger)</f>
        <v>#NUM!</v>
      </c>
      <c r="AI3210" s="45" t="e">
        <f t="shared" si="113"/>
        <v>#NUM!</v>
      </c>
    </row>
    <row r="3211" spans="27:35" x14ac:dyDescent="0.2">
      <c r="AA3211" s="114" t="s">
        <v>87</v>
      </c>
      <c r="AB3211" s="40">
        <f>_xll.qlInterestRateIndexFixingDate($X$21,AC3211)</f>
        <v>61918</v>
      </c>
      <c r="AC3211" s="40">
        <f>_xll.qlCalendarAdvance(calendar,$AC3210,AA3211,,,trigger)</f>
        <v>61920</v>
      </c>
      <c r="AD3211" s="40">
        <f>_xll.qlInterestRateIndexMaturity($X$21,AC3211,)</f>
        <v>62106</v>
      </c>
      <c r="AE3211" s="43" t="e">
        <f>_xll.qlTenorBasisValue(TenorBasis6M,AC3211,_xll.ohTrigger(trigger,$X$36))</f>
        <v>#NUM!</v>
      </c>
      <c r="AF3211" s="82">
        <f t="shared" si="114"/>
        <v>1.3257119733496732E-2</v>
      </c>
      <c r="AG3211" s="82">
        <f>_xll.qlIndexFixing($X$21,$AB3211,TRUE,_xll.ohTrigger(trigger))</f>
        <v>1.3257119733496732E-2</v>
      </c>
      <c r="AH3211" s="43" t="e">
        <f>_xll.qlIndexFixing($X$6,$AB3211,TRUE,trigger)</f>
        <v>#NUM!</v>
      </c>
      <c r="AI3211" s="45" t="e">
        <f t="shared" si="113"/>
        <v>#NUM!</v>
      </c>
    </row>
    <row r="3212" spans="27:35" x14ac:dyDescent="0.2">
      <c r="AA3212" s="114" t="s">
        <v>87</v>
      </c>
      <c r="AB3212" s="40">
        <f>_xll.qlInterestRateIndexFixingDate($X$21,AC3212)</f>
        <v>61925</v>
      </c>
      <c r="AC3212" s="40">
        <f>_xll.qlCalendarAdvance(calendar,$AC3211,AA3212,,,trigger)</f>
        <v>61927</v>
      </c>
      <c r="AD3212" s="40">
        <f>_xll.qlInterestRateIndexMaturity($X$21,AC3212,)</f>
        <v>62113</v>
      </c>
      <c r="AE3212" s="43" t="e">
        <f>_xll.qlTenorBasisValue(TenorBasis6M,AC3212,_xll.ohTrigger(trigger,$X$36))</f>
        <v>#NUM!</v>
      </c>
      <c r="AF3212" s="82">
        <f t="shared" si="114"/>
        <v>1.3261468781700019E-2</v>
      </c>
      <c r="AG3212" s="82">
        <f>_xll.qlIndexFixing($X$21,$AB3212,TRUE,_xll.ohTrigger(trigger))</f>
        <v>1.3261468781700019E-2</v>
      </c>
      <c r="AH3212" s="43" t="e">
        <f>_xll.qlIndexFixing($X$6,$AB3212,TRUE,trigger)</f>
        <v>#NUM!</v>
      </c>
      <c r="AI3212" s="45" t="e">
        <f t="shared" si="113"/>
        <v>#NUM!</v>
      </c>
    </row>
    <row r="3213" spans="27:35" x14ac:dyDescent="0.2">
      <c r="AA3213" s="114" t="s">
        <v>87</v>
      </c>
      <c r="AB3213" s="40">
        <f>_xll.qlInterestRateIndexFixingDate($X$21,AC3213)</f>
        <v>61932</v>
      </c>
      <c r="AC3213" s="40">
        <f>_xll.qlCalendarAdvance(calendar,$AC3212,AA3213,,,trigger)</f>
        <v>61934</v>
      </c>
      <c r="AD3213" s="40">
        <f>_xll.qlInterestRateIndexMaturity($X$21,AC3213,)</f>
        <v>62120</v>
      </c>
      <c r="AE3213" s="43" t="e">
        <f>_xll.qlTenorBasisValue(TenorBasis6M,AC3213,_xll.ohTrigger(trigger,$X$36))</f>
        <v>#NUM!</v>
      </c>
      <c r="AF3213" s="82">
        <f t="shared" si="114"/>
        <v>1.3265803858694601E-2</v>
      </c>
      <c r="AG3213" s="82">
        <f>_xll.qlIndexFixing($X$21,$AB3213,TRUE,_xll.ohTrigger(trigger))</f>
        <v>1.3265803858694601E-2</v>
      </c>
      <c r="AH3213" s="43" t="e">
        <f>_xll.qlIndexFixing($X$6,$AB3213,TRUE,trigger)</f>
        <v>#NUM!</v>
      </c>
      <c r="AI3213" s="45" t="e">
        <f t="shared" si="113"/>
        <v>#NUM!</v>
      </c>
    </row>
    <row r="3214" spans="27:35" x14ac:dyDescent="0.2">
      <c r="AA3214" s="114" t="s">
        <v>87</v>
      </c>
      <c r="AB3214" s="40">
        <f>_xll.qlInterestRateIndexFixingDate($X$21,AC3214)</f>
        <v>61939</v>
      </c>
      <c r="AC3214" s="40">
        <f>_xll.qlCalendarAdvance(calendar,$AC3213,AA3214,,,trigger)</f>
        <v>61941</v>
      </c>
      <c r="AD3214" s="40">
        <f>_xll.qlInterestRateIndexMaturity($X$21,AC3214,)</f>
        <v>62127</v>
      </c>
      <c r="AE3214" s="43" t="e">
        <f>_xll.qlTenorBasisValue(TenorBasis6M,AC3214,_xll.ohTrigger(trigger,$X$36))</f>
        <v>#NUM!</v>
      </c>
      <c r="AF3214" s="82">
        <f t="shared" si="114"/>
        <v>1.3270124964388506E-2</v>
      </c>
      <c r="AG3214" s="82">
        <f>_xll.qlIndexFixing($X$21,$AB3214,TRUE,_xll.ohTrigger(trigger))</f>
        <v>1.3270124964388506E-2</v>
      </c>
      <c r="AH3214" s="43" t="e">
        <f>_xll.qlIndexFixing($X$6,$AB3214,TRUE,trigger)</f>
        <v>#NUM!</v>
      </c>
      <c r="AI3214" s="45" t="e">
        <f t="shared" si="113"/>
        <v>#NUM!</v>
      </c>
    </row>
    <row r="3215" spans="27:35" x14ac:dyDescent="0.2">
      <c r="AA3215" s="114" t="s">
        <v>87</v>
      </c>
      <c r="AB3215" s="40">
        <f>_xll.qlInterestRateIndexFixingDate($X$21,AC3215)</f>
        <v>61946</v>
      </c>
      <c r="AC3215" s="40">
        <f>_xll.qlCalendarAdvance(calendar,$AC3214,AA3215,,,trigger)</f>
        <v>61948</v>
      </c>
      <c r="AD3215" s="40">
        <f>_xll.qlInterestRateIndexMaturity($X$21,AC3215,)</f>
        <v>62134</v>
      </c>
      <c r="AE3215" s="43" t="e">
        <f>_xll.qlTenorBasisValue(TenorBasis6M,AC3215,_xll.ohTrigger(trigger,$X$36))</f>
        <v>#NUM!</v>
      </c>
      <c r="AF3215" s="82">
        <f t="shared" si="114"/>
        <v>1.3274432098689337E-2</v>
      </c>
      <c r="AG3215" s="82">
        <f>_xll.qlIndexFixing($X$21,$AB3215,TRUE,_xll.ohTrigger(trigger))</f>
        <v>1.3274432098689337E-2</v>
      </c>
      <c r="AH3215" s="43" t="e">
        <f>_xll.qlIndexFixing($X$6,$AB3215,TRUE,trigger)</f>
        <v>#NUM!</v>
      </c>
      <c r="AI3215" s="45" t="e">
        <f t="shared" si="113"/>
        <v>#NUM!</v>
      </c>
    </row>
    <row r="3216" spans="27:35" x14ac:dyDescent="0.2">
      <c r="AA3216" s="114" t="s">
        <v>87</v>
      </c>
      <c r="AB3216" s="40">
        <f>_xll.qlInterestRateIndexFixingDate($X$21,AC3216)</f>
        <v>61953</v>
      </c>
      <c r="AC3216" s="40">
        <f>_xll.qlCalendarAdvance(calendar,$AC3215,AA3216,,,trigger)</f>
        <v>61955</v>
      </c>
      <c r="AD3216" s="40">
        <f>_xll.qlInterestRateIndexMaturity($X$21,AC3216,)</f>
        <v>62141</v>
      </c>
      <c r="AE3216" s="43" t="e">
        <f>_xll.qlTenorBasisValue(TenorBasis6M,AC3216,_xll.ohTrigger(trigger,$X$36))</f>
        <v>#NUM!</v>
      </c>
      <c r="AF3216" s="82">
        <f t="shared" si="114"/>
        <v>1.3278725261502545E-2</v>
      </c>
      <c r="AG3216" s="82">
        <f>_xll.qlIndexFixing($X$21,$AB3216,TRUE,_xll.ohTrigger(trigger))</f>
        <v>1.3278725261502545E-2</v>
      </c>
      <c r="AH3216" s="43" t="e">
        <f>_xll.qlIndexFixing($X$6,$AB3216,TRUE,trigger)</f>
        <v>#NUM!</v>
      </c>
      <c r="AI3216" s="45" t="e">
        <f t="shared" si="113"/>
        <v>#NUM!</v>
      </c>
    </row>
    <row r="3217" spans="27:35" x14ac:dyDescent="0.2">
      <c r="AA3217" s="114" t="s">
        <v>87</v>
      </c>
      <c r="AB3217" s="40">
        <f>_xll.qlInterestRateIndexFixingDate($X$21,AC3217)</f>
        <v>61960</v>
      </c>
      <c r="AC3217" s="40">
        <f>_xll.qlCalendarAdvance(calendar,$AC3216,AA3217,,,trigger)</f>
        <v>61962</v>
      </c>
      <c r="AD3217" s="40">
        <f>_xll.qlInterestRateIndexMaturity($X$21,AC3217,)</f>
        <v>62148</v>
      </c>
      <c r="AE3217" s="43" t="e">
        <f>_xll.qlTenorBasisValue(TenorBasis6M,AC3217,_xll.ohTrigger(trigger,$X$36))</f>
        <v>#NUM!</v>
      </c>
      <c r="AF3217" s="82">
        <f t="shared" si="114"/>
        <v>1.3283004452737023E-2</v>
      </c>
      <c r="AG3217" s="82">
        <f>_xll.qlIndexFixing($X$21,$AB3217,TRUE,_xll.ohTrigger(trigger))</f>
        <v>1.3283004452737023E-2</v>
      </c>
      <c r="AH3217" s="43" t="e">
        <f>_xll.qlIndexFixing($X$6,$AB3217,TRUE,trigger)</f>
        <v>#NUM!</v>
      </c>
      <c r="AI3217" s="45" t="e">
        <f t="shared" si="113"/>
        <v>#NUM!</v>
      </c>
    </row>
    <row r="3218" spans="27:35" x14ac:dyDescent="0.2">
      <c r="AA3218" s="114" t="s">
        <v>87</v>
      </c>
      <c r="AB3218" s="40">
        <f>_xll.qlInterestRateIndexFixingDate($X$21,AC3218)</f>
        <v>61967</v>
      </c>
      <c r="AC3218" s="40">
        <f>_xll.qlCalendarAdvance(calendar,$AC3217,AA3218,,,trigger)</f>
        <v>61969</v>
      </c>
      <c r="AD3218" s="40">
        <f>_xll.qlInterestRateIndexMaturity($X$21,AC3218,)</f>
        <v>62152</v>
      </c>
      <c r="AE3218" s="43" t="e">
        <f>_xll.qlTenorBasisValue(TenorBasis6M,AC3218,_xll.ohTrigger(trigger,$X$36))</f>
        <v>#NUM!</v>
      </c>
      <c r="AF3218" s="82">
        <f t="shared" si="114"/>
        <v>1.3285636206131568E-2</v>
      </c>
      <c r="AG3218" s="82">
        <f>_xll.qlIndexFixing($X$21,$AB3218,TRUE,_xll.ohTrigger(trigger))</f>
        <v>1.3285636206131568E-2</v>
      </c>
      <c r="AH3218" s="43" t="e">
        <f>_xll.qlIndexFixing($X$6,$AB3218,TRUE,trigger)</f>
        <v>#NUM!</v>
      </c>
      <c r="AI3218" s="45" t="e">
        <f t="shared" si="113"/>
        <v>#NUM!</v>
      </c>
    </row>
    <row r="3219" spans="27:35" x14ac:dyDescent="0.2">
      <c r="AA3219" s="114" t="s">
        <v>87</v>
      </c>
      <c r="AB3219" s="40">
        <f>_xll.qlInterestRateIndexFixingDate($X$21,AC3219)</f>
        <v>61974</v>
      </c>
      <c r="AC3219" s="40">
        <f>_xll.qlCalendarAdvance(calendar,$AC3218,AA3219,,,trigger)</f>
        <v>61976</v>
      </c>
      <c r="AD3219" s="40">
        <f>_xll.qlInterestRateIndexMaturity($X$21,AC3219,)</f>
        <v>62157</v>
      </c>
      <c r="AE3219" s="43" t="e">
        <f>_xll.qlTenorBasisValue(TenorBasis6M,AC3219,_xll.ohTrigger(trigger,$X$36))</f>
        <v>#NUM!</v>
      </c>
      <c r="AF3219" s="82">
        <f t="shared" si="114"/>
        <v>1.3288802348771552E-2</v>
      </c>
      <c r="AG3219" s="82">
        <f>_xll.qlIndexFixing($X$21,$AB3219,TRUE,_xll.ohTrigger(trigger))</f>
        <v>1.3288802348771552E-2</v>
      </c>
      <c r="AH3219" s="43" t="e">
        <f>_xll.qlIndexFixing($X$6,$AB3219,TRUE,trigger)</f>
        <v>#NUM!</v>
      </c>
      <c r="AI3219" s="45" t="e">
        <f t="shared" si="113"/>
        <v>#NUM!</v>
      </c>
    </row>
    <row r="3220" spans="27:35" x14ac:dyDescent="0.2">
      <c r="AA3220" s="114" t="s">
        <v>87</v>
      </c>
      <c r="AB3220" s="40">
        <f>_xll.qlInterestRateIndexFixingDate($X$21,AC3220)</f>
        <v>61981</v>
      </c>
      <c r="AC3220" s="40">
        <f>_xll.qlCalendarAdvance(calendar,$AC3219,AA3220,,,trigger)</f>
        <v>61983</v>
      </c>
      <c r="AD3220" s="40">
        <f>_xll.qlInterestRateIndexMaturity($X$21,AC3220,)</f>
        <v>62164</v>
      </c>
      <c r="AE3220" s="43" t="e">
        <f>_xll.qlTenorBasisValue(TenorBasis6M,AC3220,_xll.ohTrigger(trigger,$X$36))</f>
        <v>#NUM!</v>
      </c>
      <c r="AF3220" s="82">
        <f t="shared" si="114"/>
        <v>1.3293043834294136E-2</v>
      </c>
      <c r="AG3220" s="82">
        <f>_xll.qlIndexFixing($X$21,$AB3220,TRUE,_xll.ohTrigger(trigger))</f>
        <v>1.3293043834294136E-2</v>
      </c>
      <c r="AH3220" s="43" t="e">
        <f>_xll.qlIndexFixing($X$6,$AB3220,TRUE,trigger)</f>
        <v>#NUM!</v>
      </c>
      <c r="AI3220" s="45" t="e">
        <f t="shared" si="113"/>
        <v>#NUM!</v>
      </c>
    </row>
    <row r="3221" spans="27:35" x14ac:dyDescent="0.2">
      <c r="AA3221" s="114" t="s">
        <v>87</v>
      </c>
      <c r="AB3221" s="40">
        <f>_xll.qlInterestRateIndexFixingDate($X$21,AC3221)</f>
        <v>61988</v>
      </c>
      <c r="AC3221" s="40">
        <f>_xll.qlCalendarAdvance(calendar,$AC3220,AA3221,,,trigger)</f>
        <v>61990</v>
      </c>
      <c r="AD3221" s="40">
        <f>_xll.qlInterestRateIndexMaturity($X$21,AC3221,)</f>
        <v>62171</v>
      </c>
      <c r="AE3221" s="43" t="e">
        <f>_xll.qlTenorBasisValue(TenorBasis6M,AC3221,_xll.ohTrigger(trigger,$X$36))</f>
        <v>#NUM!</v>
      </c>
      <c r="AF3221" s="82">
        <f t="shared" si="114"/>
        <v>1.3297271350227478E-2</v>
      </c>
      <c r="AG3221" s="82">
        <f>_xll.qlIndexFixing($X$21,$AB3221,TRUE,_xll.ohTrigger(trigger))</f>
        <v>1.3297271350227478E-2</v>
      </c>
      <c r="AH3221" s="43" t="e">
        <f>_xll.qlIndexFixing($X$6,$AB3221,TRUE,trigger)</f>
        <v>#NUM!</v>
      </c>
      <c r="AI3221" s="45" t="e">
        <f t="shared" si="113"/>
        <v>#NUM!</v>
      </c>
    </row>
    <row r="3222" spans="27:35" x14ac:dyDescent="0.2">
      <c r="AA3222" s="114" t="s">
        <v>87</v>
      </c>
      <c r="AB3222" s="40">
        <f>_xll.qlInterestRateIndexFixingDate($X$21,AC3222)</f>
        <v>61995</v>
      </c>
      <c r="AC3222" s="40">
        <f>_xll.qlCalendarAdvance(calendar,$AC3221,AA3222,,,trigger)</f>
        <v>61997</v>
      </c>
      <c r="AD3222" s="40">
        <f>_xll.qlInterestRateIndexMaturity($X$21,AC3222,)</f>
        <v>62178</v>
      </c>
      <c r="AE3222" s="43" t="e">
        <f>_xll.qlTenorBasisValue(TenorBasis6M,AC3222,_xll.ohTrigger(trigger,$X$36))</f>
        <v>#NUM!</v>
      </c>
      <c r="AF3222" s="82">
        <f t="shared" si="114"/>
        <v>1.3301484896481926E-2</v>
      </c>
      <c r="AG3222" s="82">
        <f>_xll.qlIndexFixing($X$21,$AB3222,TRUE,_xll.ohTrigger(trigger))</f>
        <v>1.3301484896481926E-2</v>
      </c>
      <c r="AH3222" s="43" t="e">
        <f>_xll.qlIndexFixing($X$6,$AB3222,TRUE,trigger)</f>
        <v>#NUM!</v>
      </c>
      <c r="AI3222" s="45" t="e">
        <f t="shared" si="113"/>
        <v>#NUM!</v>
      </c>
    </row>
    <row r="3223" spans="27:35" x14ac:dyDescent="0.2">
      <c r="AA3223" s="114" t="s">
        <v>87</v>
      </c>
      <c r="AB3223" s="40">
        <f>_xll.qlInterestRateIndexFixingDate($X$21,AC3223)</f>
        <v>62002</v>
      </c>
      <c r="AC3223" s="40">
        <f>_xll.qlCalendarAdvance(calendar,$AC3222,AA3223,,,trigger)</f>
        <v>62004</v>
      </c>
      <c r="AD3223" s="40">
        <f>_xll.qlInterestRateIndexMaturity($X$21,AC3223,)</f>
        <v>62186</v>
      </c>
      <c r="AE3223" s="43" t="e">
        <f>_xll.qlTenorBasisValue(TenorBasis6M,AC3223,_xll.ohTrigger(trigger,$X$36))</f>
        <v>#NUM!</v>
      </c>
      <c r="AF3223" s="82">
        <f t="shared" si="114"/>
        <v>1.3306224951329076E-2</v>
      </c>
      <c r="AG3223" s="82">
        <f>_xll.qlIndexFixing($X$21,$AB3223,TRUE,_xll.ohTrigger(trigger))</f>
        <v>1.3306224951329076E-2</v>
      </c>
      <c r="AH3223" s="43" t="e">
        <f>_xll.qlIndexFixing($X$6,$AB3223,TRUE,trigger)</f>
        <v>#NUM!</v>
      </c>
      <c r="AI3223" s="45" t="e">
        <f t="shared" si="113"/>
        <v>#NUM!</v>
      </c>
    </row>
    <row r="3224" spans="27:35" x14ac:dyDescent="0.2">
      <c r="AA3224" s="114" t="s">
        <v>87</v>
      </c>
      <c r="AB3224" s="40">
        <f>_xll.qlInterestRateIndexFixingDate($X$21,AC3224)</f>
        <v>62009</v>
      </c>
      <c r="AC3224" s="40">
        <f>_xll.qlCalendarAdvance(calendar,$AC3223,AA3224,,,trigger)</f>
        <v>62011</v>
      </c>
      <c r="AD3224" s="40">
        <f>_xll.qlInterestRateIndexMaturity($X$21,AC3224,)</f>
        <v>62193</v>
      </c>
      <c r="AE3224" s="43" t="e">
        <f>_xll.qlTenorBasisValue(TenorBasis6M,AC3224,_xll.ohTrigger(trigger,$X$36))</f>
        <v>#NUM!</v>
      </c>
      <c r="AF3224" s="82">
        <f t="shared" si="114"/>
        <v>1.3310409714283261E-2</v>
      </c>
      <c r="AG3224" s="82">
        <f>_xll.qlIndexFixing($X$21,$AB3224,TRUE,_xll.ohTrigger(trigger))</f>
        <v>1.3310409714283261E-2</v>
      </c>
      <c r="AH3224" s="43" t="e">
        <f>_xll.qlIndexFixing($X$6,$AB3224,TRUE,trigger)</f>
        <v>#NUM!</v>
      </c>
      <c r="AI3224" s="45" t="e">
        <f t="shared" si="113"/>
        <v>#NUM!</v>
      </c>
    </row>
    <row r="3225" spans="27:35" x14ac:dyDescent="0.2">
      <c r="AA3225" s="114" t="s">
        <v>87</v>
      </c>
      <c r="AB3225" s="40">
        <f>_xll.qlInterestRateIndexFixingDate($X$21,AC3225)</f>
        <v>62016</v>
      </c>
      <c r="AC3225" s="40">
        <f>_xll.qlCalendarAdvance(calendar,$AC3224,AA3225,,,trigger)</f>
        <v>62018</v>
      </c>
      <c r="AD3225" s="40">
        <f>_xll.qlInterestRateIndexMaturity($X$21,AC3225,)</f>
        <v>62200</v>
      </c>
      <c r="AE3225" s="43" t="e">
        <f>_xll.qlTenorBasisValue(TenorBasis6M,AC3225,_xll.ohTrigger(trigger,$X$36))</f>
        <v>#NUM!</v>
      </c>
      <c r="AF3225" s="82">
        <f t="shared" si="114"/>
        <v>1.3314580506822731E-2</v>
      </c>
      <c r="AG3225" s="82">
        <f>_xll.qlIndexFixing($X$21,$AB3225,TRUE,_xll.ohTrigger(trigger))</f>
        <v>1.3314580506822731E-2</v>
      </c>
      <c r="AH3225" s="43" t="e">
        <f>_xll.qlIndexFixing($X$6,$AB3225,TRUE,trigger)</f>
        <v>#NUM!</v>
      </c>
      <c r="AI3225" s="45" t="e">
        <f t="shared" si="113"/>
        <v>#NUM!</v>
      </c>
    </row>
    <row r="3226" spans="27:35" x14ac:dyDescent="0.2">
      <c r="AA3226" s="114" t="s">
        <v>87</v>
      </c>
      <c r="AB3226" s="40">
        <f>_xll.qlInterestRateIndexFixingDate($X$21,AC3226)</f>
        <v>62023</v>
      </c>
      <c r="AC3226" s="40">
        <f>_xll.qlCalendarAdvance(calendar,$AC3225,AA3226,,,trigger)</f>
        <v>62025</v>
      </c>
      <c r="AD3226" s="40">
        <f>_xll.qlInterestRateIndexMaturity($X$21,AC3226,)</f>
        <v>62207</v>
      </c>
      <c r="AE3226" s="43" t="e">
        <f>_xll.qlTenorBasisValue(TenorBasis6M,AC3226,_xll.ohTrigger(trigger,$X$36))</f>
        <v>#NUM!</v>
      </c>
      <c r="AF3226" s="82">
        <f t="shared" si="114"/>
        <v>1.3318737328859204E-2</v>
      </c>
      <c r="AG3226" s="82">
        <f>_xll.qlIndexFixing($X$21,$AB3226,TRUE,_xll.ohTrigger(trigger))</f>
        <v>1.3318737328859204E-2</v>
      </c>
      <c r="AH3226" s="43" t="e">
        <f>_xll.qlIndexFixing($X$6,$AB3226,TRUE,trigger)</f>
        <v>#NUM!</v>
      </c>
      <c r="AI3226" s="45" t="e">
        <f t="shared" si="113"/>
        <v>#NUM!</v>
      </c>
    </row>
    <row r="3227" spans="27:35" x14ac:dyDescent="0.2">
      <c r="AA3227" s="114" t="s">
        <v>87</v>
      </c>
      <c r="AB3227" s="40">
        <f>_xll.qlInterestRateIndexFixingDate($X$21,AC3227)</f>
        <v>62030</v>
      </c>
      <c r="AC3227" s="40">
        <f>_xll.qlCalendarAdvance(calendar,$AC3226,AA3227,,,trigger)</f>
        <v>62032</v>
      </c>
      <c r="AD3227" s="40">
        <f>_xll.qlInterestRateIndexMaturity($X$21,AC3227,)</f>
        <v>62213</v>
      </c>
      <c r="AE3227" s="43" t="e">
        <f>_xll.qlTenorBasisValue(TenorBasis6M,AC3227,_xll.ohTrigger(trigger,$X$36))</f>
        <v>#NUM!</v>
      </c>
      <c r="AF3227" s="82">
        <f t="shared" si="114"/>
        <v>1.3322343079504469E-2</v>
      </c>
      <c r="AG3227" s="82">
        <f>_xll.qlIndexFixing($X$21,$AB3227,TRUE,_xll.ohTrigger(trigger))</f>
        <v>1.3322343079504469E-2</v>
      </c>
      <c r="AH3227" s="43" t="e">
        <f>_xll.qlIndexFixing($X$6,$AB3227,TRUE,trigger)</f>
        <v>#NUM!</v>
      </c>
      <c r="AI3227" s="45" t="e">
        <f t="shared" si="113"/>
        <v>#NUM!</v>
      </c>
    </row>
    <row r="3228" spans="27:35" x14ac:dyDescent="0.2">
      <c r="AA3228" s="114" t="s">
        <v>87</v>
      </c>
      <c r="AB3228" s="40">
        <f>_xll.qlInterestRateIndexFixingDate($X$21,AC3228)</f>
        <v>62037</v>
      </c>
      <c r="AC3228" s="40">
        <f>_xll.qlCalendarAdvance(calendar,$AC3227,AA3228,,,trigger)</f>
        <v>62039</v>
      </c>
      <c r="AD3228" s="40">
        <f>_xll.qlInterestRateIndexMaturity($X$21,AC3228,)</f>
        <v>62220</v>
      </c>
      <c r="AE3228" s="43" t="e">
        <f>_xll.qlTenorBasisValue(TenorBasis6M,AC3228,_xll.ohTrigger(trigger,$X$36))</f>
        <v>#NUM!</v>
      </c>
      <c r="AF3228" s="82">
        <f t="shared" si="114"/>
        <v>1.3326472805847022E-2</v>
      </c>
      <c r="AG3228" s="82">
        <f>_xll.qlIndexFixing($X$21,$AB3228,TRUE,_xll.ohTrigger(trigger))</f>
        <v>1.3326472805847022E-2</v>
      </c>
      <c r="AH3228" s="43" t="e">
        <f>_xll.qlIndexFixing($X$6,$AB3228,TRUE,trigger)</f>
        <v>#NUM!</v>
      </c>
      <c r="AI3228" s="45" t="e">
        <f t="shared" si="113"/>
        <v>#NUM!</v>
      </c>
    </row>
    <row r="3229" spans="27:35" x14ac:dyDescent="0.2">
      <c r="AA3229" s="114" t="s">
        <v>87</v>
      </c>
      <c r="AB3229" s="40">
        <f>_xll.qlInterestRateIndexFixingDate($X$21,AC3229)</f>
        <v>62044</v>
      </c>
      <c r="AC3229" s="40">
        <f>_xll.qlCalendarAdvance(calendar,$AC3228,AA3229,,,trigger)</f>
        <v>62046</v>
      </c>
      <c r="AD3229" s="40">
        <f>_xll.qlInterestRateIndexMaturity($X$21,AC3229,)</f>
        <v>62227</v>
      </c>
      <c r="AE3229" s="43" t="e">
        <f>_xll.qlTenorBasisValue(TenorBasis6M,AC3229,_xll.ohTrigger(trigger,$X$36))</f>
        <v>#NUM!</v>
      </c>
      <c r="AF3229" s="82">
        <f t="shared" si="114"/>
        <v>1.3330588561899455E-2</v>
      </c>
      <c r="AG3229" s="82">
        <f>_xll.qlIndexFixing($X$21,$AB3229,TRUE,_xll.ohTrigger(trigger))</f>
        <v>1.3330588561899455E-2</v>
      </c>
      <c r="AH3229" s="43" t="e">
        <f>_xll.qlIndexFixing($X$6,$AB3229,TRUE,trigger)</f>
        <v>#NUM!</v>
      </c>
      <c r="AI3229" s="45" t="e">
        <f t="shared" si="113"/>
        <v>#NUM!</v>
      </c>
    </row>
    <row r="3230" spans="27:35" x14ac:dyDescent="0.2">
      <c r="AA3230" s="114" t="s">
        <v>87</v>
      </c>
      <c r="AB3230" s="40">
        <f>_xll.qlInterestRateIndexFixingDate($X$21,AC3230)</f>
        <v>62051</v>
      </c>
      <c r="AC3230" s="40">
        <f>_xll.qlCalendarAdvance(calendar,$AC3229,AA3230,,,trigger)</f>
        <v>62053</v>
      </c>
      <c r="AD3230" s="40">
        <f>_xll.qlInterestRateIndexMaturity($X$21,AC3230,)</f>
        <v>62234</v>
      </c>
      <c r="AE3230" s="43" t="e">
        <f>_xll.qlTenorBasisValue(TenorBasis6M,AC3230,_xll.ohTrigger(trigger,$X$36))</f>
        <v>#NUM!</v>
      </c>
      <c r="AF3230" s="82">
        <f t="shared" si="114"/>
        <v>1.3334690347576535E-2</v>
      </c>
      <c r="AG3230" s="82">
        <f>_xll.qlIndexFixing($X$21,$AB3230,TRUE,_xll.ohTrigger(trigger))</f>
        <v>1.3334690347576535E-2</v>
      </c>
      <c r="AH3230" s="43" t="e">
        <f>_xll.qlIndexFixing($X$6,$AB3230,TRUE,trigger)</f>
        <v>#NUM!</v>
      </c>
      <c r="AI3230" s="45" t="e">
        <f t="shared" si="113"/>
        <v>#NUM!</v>
      </c>
    </row>
    <row r="3231" spans="27:35" x14ac:dyDescent="0.2">
      <c r="AA3231" s="114" t="s">
        <v>87</v>
      </c>
      <c r="AB3231" s="40">
        <f>_xll.qlInterestRateIndexFixingDate($X$21,AC3231)</f>
        <v>62058</v>
      </c>
      <c r="AC3231" s="40">
        <f>_xll.qlCalendarAdvance(calendar,$AC3230,AA3231,,,trigger)</f>
        <v>62060</v>
      </c>
      <c r="AD3231" s="40">
        <f>_xll.qlInterestRateIndexMaturity($X$21,AC3231,)</f>
        <v>62241</v>
      </c>
      <c r="AE3231" s="43" t="e">
        <f>_xll.qlTenorBasisValue(TenorBasis6M,AC3231,_xll.ohTrigger(trigger,$X$36))</f>
        <v>#NUM!</v>
      </c>
      <c r="AF3231" s="82">
        <f t="shared" si="114"/>
        <v>1.3338778162791699E-2</v>
      </c>
      <c r="AG3231" s="82">
        <f>_xll.qlIndexFixing($X$21,$AB3231,TRUE,_xll.ohTrigger(trigger))</f>
        <v>1.3338778162791699E-2</v>
      </c>
      <c r="AH3231" s="43" t="e">
        <f>_xll.qlIndexFixing($X$6,$AB3231,TRUE,trigger)</f>
        <v>#NUM!</v>
      </c>
      <c r="AI3231" s="45" t="e">
        <f t="shared" si="113"/>
        <v>#NUM!</v>
      </c>
    </row>
    <row r="3232" spans="27:35" x14ac:dyDescent="0.2">
      <c r="AA3232" s="114" t="s">
        <v>87</v>
      </c>
      <c r="AB3232" s="40">
        <f>_xll.qlInterestRateIndexFixingDate($X$21,AC3232)</f>
        <v>62065</v>
      </c>
      <c r="AC3232" s="40">
        <f>_xll.qlCalendarAdvance(calendar,$AC3231,AA3232,,,trigger)</f>
        <v>62067</v>
      </c>
      <c r="AD3232" s="40">
        <f>_xll.qlInterestRateIndexMaturity($X$21,AC3232,)</f>
        <v>62249</v>
      </c>
      <c r="AE3232" s="43" t="e">
        <f>_xll.qlTenorBasisValue(TenorBasis6M,AC3232,_xll.ohTrigger(trigger,$X$36))</f>
        <v>#NUM!</v>
      </c>
      <c r="AF3232" s="82">
        <f t="shared" si="114"/>
        <v>1.3343384875639023E-2</v>
      </c>
      <c r="AG3232" s="82">
        <f>_xll.qlIndexFixing($X$21,$AB3232,TRUE,_xll.ohTrigger(trigger))</f>
        <v>1.3343384875639023E-2</v>
      </c>
      <c r="AH3232" s="43" t="e">
        <f>_xll.qlIndexFixing($X$6,$AB3232,TRUE,trigger)</f>
        <v>#NUM!</v>
      </c>
      <c r="AI3232" s="45" t="e">
        <f t="shared" si="113"/>
        <v>#NUM!</v>
      </c>
    </row>
    <row r="3233" spans="27:35" x14ac:dyDescent="0.2">
      <c r="AA3233" s="114" t="s">
        <v>87</v>
      </c>
      <c r="AB3233" s="40">
        <f>_xll.qlInterestRateIndexFixingDate($X$21,AC3233)</f>
        <v>62072</v>
      </c>
      <c r="AC3233" s="40">
        <f>_xll.qlCalendarAdvance(calendar,$AC3232,AA3233,,,trigger)</f>
        <v>62074</v>
      </c>
      <c r="AD3233" s="40">
        <f>_xll.qlInterestRateIndexMaturity($X$21,AC3233,)</f>
        <v>62256</v>
      </c>
      <c r="AE3233" s="43" t="e">
        <f>_xll.qlTenorBasisValue(TenorBasis6M,AC3233,_xll.ohTrigger(trigger,$X$36))</f>
        <v>#NUM!</v>
      </c>
      <c r="AF3233" s="82">
        <f t="shared" si="114"/>
        <v>1.3347443901722182E-2</v>
      </c>
      <c r="AG3233" s="82">
        <f>_xll.qlIndexFixing($X$21,$AB3233,TRUE,_xll.ohTrigger(trigger))</f>
        <v>1.3347443901722182E-2</v>
      </c>
      <c r="AH3233" s="43" t="e">
        <f>_xll.qlIndexFixing($X$6,$AB3233,TRUE,trigger)</f>
        <v>#NUM!</v>
      </c>
      <c r="AI3233" s="45" t="e">
        <f t="shared" si="113"/>
        <v>#NUM!</v>
      </c>
    </row>
    <row r="3234" spans="27:35" x14ac:dyDescent="0.2">
      <c r="AA3234" s="114" t="s">
        <v>87</v>
      </c>
      <c r="AB3234" s="40">
        <f>_xll.qlInterestRateIndexFixingDate($X$21,AC3234)</f>
        <v>62079</v>
      </c>
      <c r="AC3234" s="40">
        <f>_xll.qlCalendarAdvance(calendar,$AC3233,AA3234,,,trigger)</f>
        <v>62081</v>
      </c>
      <c r="AD3234" s="40">
        <f>_xll.qlInterestRateIndexMaturity($X$21,AC3234,)</f>
        <v>62263</v>
      </c>
      <c r="AE3234" s="43" t="e">
        <f>_xll.qlTenorBasisValue(TenorBasis6M,AC3234,_xll.ohTrigger(trigger,$X$36))</f>
        <v>#NUM!</v>
      </c>
      <c r="AF3234" s="82">
        <f t="shared" si="114"/>
        <v>1.3351488956610152E-2</v>
      </c>
      <c r="AG3234" s="82">
        <f>_xll.qlIndexFixing($X$21,$AB3234,TRUE,_xll.ohTrigger(trigger))</f>
        <v>1.3351488956610152E-2</v>
      </c>
      <c r="AH3234" s="43" t="e">
        <f>_xll.qlIndexFixing($X$6,$AB3234,TRUE,trigger)</f>
        <v>#NUM!</v>
      </c>
      <c r="AI3234" s="45" t="e">
        <f t="shared" si="113"/>
        <v>#NUM!</v>
      </c>
    </row>
    <row r="3235" spans="27:35" x14ac:dyDescent="0.2">
      <c r="AA3235" s="114" t="s">
        <v>87</v>
      </c>
      <c r="AB3235" s="40">
        <f>_xll.qlInterestRateIndexFixingDate($X$21,AC3235)</f>
        <v>62085</v>
      </c>
      <c r="AC3235" s="40">
        <f>_xll.qlCalendarAdvance(calendar,$AC3234,AA3235,,,trigger)</f>
        <v>62089</v>
      </c>
      <c r="AD3235" s="40">
        <f>_xll.qlInterestRateIndexMaturity($X$21,AC3235,)</f>
        <v>62271</v>
      </c>
      <c r="AE3235" s="43" t="e">
        <f>_xll.qlTenorBasisValue(TenorBasis6M,AC3235,_xll.ohTrigger(trigger,$X$36))</f>
        <v>#NUM!</v>
      </c>
      <c r="AF3235" s="82">
        <f t="shared" si="114"/>
        <v>1.3356094768787515E-2</v>
      </c>
      <c r="AG3235" s="82">
        <f>_xll.qlIndexFixing($X$21,$AB3235,TRUE,_xll.ohTrigger(trigger))</f>
        <v>1.3356094768787515E-2</v>
      </c>
      <c r="AH3235" s="43" t="e">
        <f>_xll.qlIndexFixing($X$6,$AB3235,TRUE,trigger)</f>
        <v>#NUM!</v>
      </c>
      <c r="AI3235" s="45" t="e">
        <f t="shared" si="113"/>
        <v>#NUM!</v>
      </c>
    </row>
    <row r="3236" spans="27:35" x14ac:dyDescent="0.2">
      <c r="AA3236" s="114" t="s">
        <v>87</v>
      </c>
      <c r="AB3236" s="40">
        <f>_xll.qlInterestRateIndexFixingDate($X$21,AC3236)</f>
        <v>62093</v>
      </c>
      <c r="AC3236" s="40">
        <f>_xll.qlCalendarAdvance(calendar,$AC3235,AA3236,,,trigger)</f>
        <v>62096</v>
      </c>
      <c r="AD3236" s="40">
        <f>_xll.qlInterestRateIndexMaturity($X$21,AC3236,)</f>
        <v>62277</v>
      </c>
      <c r="AE3236" s="43" t="e">
        <f>_xll.qlTenorBasisValue(TenorBasis6M,AC3236,_xll.ohTrigger(trigger,$X$36))</f>
        <v>#NUM!</v>
      </c>
      <c r="AF3236" s="82">
        <f t="shared" si="114"/>
        <v>1.335958053298541E-2</v>
      </c>
      <c r="AG3236" s="82">
        <f>_xll.qlIndexFixing($X$21,$AB3236,TRUE,_xll.ohTrigger(trigger))</f>
        <v>1.335958053298541E-2</v>
      </c>
      <c r="AH3236" s="43" t="e">
        <f>_xll.qlIndexFixing($X$6,$AB3236,TRUE,trigger)</f>
        <v>#NUM!</v>
      </c>
      <c r="AI3236" s="45" t="e">
        <f t="shared" si="113"/>
        <v>#NUM!</v>
      </c>
    </row>
    <row r="3237" spans="27:35" x14ac:dyDescent="0.2">
      <c r="AA3237" s="114" t="s">
        <v>87</v>
      </c>
      <c r="AB3237" s="40">
        <f>_xll.qlInterestRateIndexFixingDate($X$21,AC3237)</f>
        <v>62101</v>
      </c>
      <c r="AC3237" s="40">
        <f>_xll.qlCalendarAdvance(calendar,$AC3236,AA3237,,,trigger)</f>
        <v>62103</v>
      </c>
      <c r="AD3237" s="40">
        <f>_xll.qlInterestRateIndexMaturity($X$21,AC3237,)</f>
        <v>62284</v>
      </c>
      <c r="AE3237" s="43" t="e">
        <f>_xll.qlTenorBasisValue(TenorBasis6M,AC3237,_xll.ohTrigger(trigger,$X$36))</f>
        <v>#NUM!</v>
      </c>
      <c r="AF3237" s="82">
        <f t="shared" si="114"/>
        <v>1.3363582527781959E-2</v>
      </c>
      <c r="AG3237" s="82">
        <f>_xll.qlIndexFixing($X$21,$AB3237,TRUE,_xll.ohTrigger(trigger))</f>
        <v>1.3363582527781959E-2</v>
      </c>
      <c r="AH3237" s="43" t="e">
        <f>_xll.qlIndexFixing($X$6,$AB3237,TRUE,trigger)</f>
        <v>#NUM!</v>
      </c>
      <c r="AI3237" s="45" t="e">
        <f t="shared" si="113"/>
        <v>#NUM!</v>
      </c>
    </row>
    <row r="3238" spans="27:35" x14ac:dyDescent="0.2">
      <c r="AA3238" s="114" t="s">
        <v>87</v>
      </c>
      <c r="AB3238" s="40">
        <f>_xll.qlInterestRateIndexFixingDate($X$21,AC3238)</f>
        <v>62108</v>
      </c>
      <c r="AC3238" s="40">
        <f>_xll.qlCalendarAdvance(calendar,$AC3237,AA3238,,,trigger)</f>
        <v>62110</v>
      </c>
      <c r="AD3238" s="40">
        <f>_xll.qlInterestRateIndexMaturity($X$21,AC3238,)</f>
        <v>62291</v>
      </c>
      <c r="AE3238" s="43" t="e">
        <f>_xll.qlTenorBasisValue(TenorBasis6M,AC3238,_xll.ohTrigger(trigger,$X$36))</f>
        <v>#NUM!</v>
      </c>
      <c r="AF3238" s="82">
        <f t="shared" si="114"/>
        <v>1.3367570551512435E-2</v>
      </c>
      <c r="AG3238" s="82">
        <f>_xll.qlIndexFixing($X$21,$AB3238,TRUE,_xll.ohTrigger(trigger))</f>
        <v>1.3367570551512435E-2</v>
      </c>
      <c r="AH3238" s="43" t="e">
        <f>_xll.qlIndexFixing($X$6,$AB3238,TRUE,trigger)</f>
        <v>#NUM!</v>
      </c>
      <c r="AI3238" s="45" t="e">
        <f t="shared" si="113"/>
        <v>#NUM!</v>
      </c>
    </row>
    <row r="3239" spans="27:35" x14ac:dyDescent="0.2">
      <c r="AA3239" s="114" t="s">
        <v>87</v>
      </c>
      <c r="AB3239" s="40">
        <f>_xll.qlInterestRateIndexFixingDate($X$21,AC3239)</f>
        <v>62115</v>
      </c>
      <c r="AC3239" s="40">
        <f>_xll.qlCalendarAdvance(calendar,$AC3238,AA3239,,,trigger)</f>
        <v>62117</v>
      </c>
      <c r="AD3239" s="40">
        <f>_xll.qlInterestRateIndexMaturity($X$21,AC3239,)</f>
        <v>62298</v>
      </c>
      <c r="AE3239" s="43" t="e">
        <f>_xll.qlTenorBasisValue(TenorBasis6M,AC3239,_xll.ohTrigger(trigger,$X$36))</f>
        <v>#NUM!</v>
      </c>
      <c r="AF3239" s="82">
        <f t="shared" si="114"/>
        <v>1.3371544604091606E-2</v>
      </c>
      <c r="AG3239" s="82">
        <f>_xll.qlIndexFixing($X$21,$AB3239,TRUE,_xll.ohTrigger(trigger))</f>
        <v>1.3371544604091606E-2</v>
      </c>
      <c r="AH3239" s="43" t="e">
        <f>_xll.qlIndexFixing($X$6,$AB3239,TRUE,trigger)</f>
        <v>#NUM!</v>
      </c>
      <c r="AI3239" s="45" t="e">
        <f t="shared" si="113"/>
        <v>#NUM!</v>
      </c>
    </row>
    <row r="3240" spans="27:35" x14ac:dyDescent="0.2">
      <c r="AA3240" s="114" t="s">
        <v>87</v>
      </c>
      <c r="AB3240" s="40">
        <f>_xll.qlInterestRateIndexFixingDate($X$21,AC3240)</f>
        <v>62122</v>
      </c>
      <c r="AC3240" s="40">
        <f>_xll.qlCalendarAdvance(calendar,$AC3239,AA3240,,,trigger)</f>
        <v>62124</v>
      </c>
      <c r="AD3240" s="40">
        <f>_xll.qlInterestRateIndexMaturity($X$21,AC3240,)</f>
        <v>62305</v>
      </c>
      <c r="AE3240" s="43" t="e">
        <f>_xll.qlTenorBasisValue(TenorBasis6M,AC3240,_xll.ohTrigger(trigger,$X$36))</f>
        <v>#NUM!</v>
      </c>
      <c r="AF3240" s="82">
        <f t="shared" si="114"/>
        <v>1.3375504685436881E-2</v>
      </c>
      <c r="AG3240" s="82">
        <f>_xll.qlIndexFixing($X$21,$AB3240,TRUE,_xll.ohTrigger(trigger))</f>
        <v>1.3375504685436881E-2</v>
      </c>
      <c r="AH3240" s="43" t="e">
        <f>_xll.qlIndexFixing($X$6,$AB3240,TRUE,trigger)</f>
        <v>#NUM!</v>
      </c>
      <c r="AI3240" s="45" t="e">
        <f t="shared" si="113"/>
        <v>#NUM!</v>
      </c>
    </row>
    <row r="3241" spans="27:35" x14ac:dyDescent="0.2">
      <c r="AA3241" s="114" t="s">
        <v>87</v>
      </c>
      <c r="AB3241" s="40">
        <f>_xll.qlInterestRateIndexFixingDate($X$21,AC3241)</f>
        <v>62129</v>
      </c>
      <c r="AC3241" s="40">
        <f>_xll.qlCalendarAdvance(calendar,$AC3240,AA3241,,,trigger)</f>
        <v>62131</v>
      </c>
      <c r="AD3241" s="40">
        <f>_xll.qlInterestRateIndexMaturity($X$21,AC3241,)</f>
        <v>62312</v>
      </c>
      <c r="AE3241" s="43" t="e">
        <f>_xll.qlTenorBasisValue(TenorBasis6M,AC3241,_xll.ohTrigger(trigger,$X$36))</f>
        <v>#NUM!</v>
      </c>
      <c r="AF3241" s="82">
        <f t="shared" si="114"/>
        <v>1.337945079546656E-2</v>
      </c>
      <c r="AG3241" s="82">
        <f>_xll.qlIndexFixing($X$21,$AB3241,TRUE,_xll.ohTrigger(trigger))</f>
        <v>1.337945079546656E-2</v>
      </c>
      <c r="AH3241" s="43" t="e">
        <f>_xll.qlIndexFixing($X$6,$AB3241,TRUE,trigger)</f>
        <v>#NUM!</v>
      </c>
      <c r="AI3241" s="45" t="e">
        <f t="shared" si="113"/>
        <v>#NUM!</v>
      </c>
    </row>
    <row r="3242" spans="27:35" x14ac:dyDescent="0.2">
      <c r="AA3242" s="114" t="s">
        <v>87</v>
      </c>
      <c r="AB3242" s="40">
        <f>_xll.qlInterestRateIndexFixingDate($X$21,AC3242)</f>
        <v>62136</v>
      </c>
      <c r="AC3242" s="40">
        <f>_xll.qlCalendarAdvance(calendar,$AC3241,AA3242,,,trigger)</f>
        <v>62138</v>
      </c>
      <c r="AD3242" s="40">
        <f>_xll.qlInterestRateIndexMaturity($X$21,AC3242,)</f>
        <v>62319</v>
      </c>
      <c r="AE3242" s="43" t="e">
        <f>_xll.qlTenorBasisValue(TenorBasis6M,AC3242,_xll.ohTrigger(trigger,$X$36))</f>
        <v>#NUM!</v>
      </c>
      <c r="AF3242" s="82">
        <f t="shared" si="114"/>
        <v>1.3383382934096291E-2</v>
      </c>
      <c r="AG3242" s="82">
        <f>_xll.qlIndexFixing($X$21,$AB3242,TRUE,_xll.ohTrigger(trigger))</f>
        <v>1.3383382934096291E-2</v>
      </c>
      <c r="AH3242" s="43" t="e">
        <f>_xll.qlIndexFixing($X$6,$AB3242,TRUE,trigger)</f>
        <v>#NUM!</v>
      </c>
      <c r="AI3242" s="45" t="e">
        <f t="shared" ref="AI3242:AI3305" si="115">(AG3242-AH3242)*10000</f>
        <v>#NUM!</v>
      </c>
    </row>
    <row r="3243" spans="27:35" x14ac:dyDescent="0.2">
      <c r="AA3243" s="114" t="s">
        <v>87</v>
      </c>
      <c r="AB3243" s="40">
        <f>_xll.qlInterestRateIndexFixingDate($X$21,AC3243)</f>
        <v>62143</v>
      </c>
      <c r="AC3243" s="40">
        <f>_xll.qlCalendarAdvance(calendar,$AC3242,AA3243,,,trigger)</f>
        <v>62145</v>
      </c>
      <c r="AD3243" s="40">
        <f>_xll.qlInterestRateIndexMaturity($X$21,AC3243,)</f>
        <v>62326</v>
      </c>
      <c r="AE3243" s="43" t="e">
        <f>_xll.qlTenorBasisValue(TenorBasis6M,AC3243,_xll.ohTrigger(trigger,$X$36))</f>
        <v>#NUM!</v>
      </c>
      <c r="AF3243" s="82">
        <f t="shared" si="114"/>
        <v>1.3387301101245253E-2</v>
      </c>
      <c r="AG3243" s="82">
        <f>_xll.qlIndexFixing($X$21,$AB3243,TRUE,_xll.ohTrigger(trigger))</f>
        <v>1.3387301101245253E-2</v>
      </c>
      <c r="AH3243" s="43" t="e">
        <f>_xll.qlIndexFixing($X$6,$AB3243,TRUE,trigger)</f>
        <v>#NUM!</v>
      </c>
      <c r="AI3243" s="45" t="e">
        <f t="shared" si="115"/>
        <v>#NUM!</v>
      </c>
    </row>
    <row r="3244" spans="27:35" x14ac:dyDescent="0.2">
      <c r="AA3244" s="114" t="s">
        <v>87</v>
      </c>
      <c r="AB3244" s="40">
        <f>_xll.qlInterestRateIndexFixingDate($X$21,AC3244)</f>
        <v>62150</v>
      </c>
      <c r="AC3244" s="40">
        <f>_xll.qlCalendarAdvance(calendar,$AC3243,AA3244,,,trigger)</f>
        <v>62152</v>
      </c>
      <c r="AD3244" s="40">
        <f>_xll.qlInterestRateIndexMaturity($X$21,AC3244,)</f>
        <v>62334</v>
      </c>
      <c r="AE3244" s="43" t="e">
        <f>_xll.qlTenorBasisValue(TenorBasis6M,AC3244,_xll.ohTrigger(trigger,$X$36))</f>
        <v>#NUM!</v>
      </c>
      <c r="AF3244" s="82">
        <f t="shared" si="114"/>
        <v>1.3391727836079937E-2</v>
      </c>
      <c r="AG3244" s="82">
        <f>_xll.qlIndexFixing($X$21,$AB3244,TRUE,_xll.ohTrigger(trigger))</f>
        <v>1.3391727836079937E-2</v>
      </c>
      <c r="AH3244" s="43" t="e">
        <f>_xll.qlIndexFixing($X$6,$AB3244,TRUE,trigger)</f>
        <v>#NUM!</v>
      </c>
      <c r="AI3244" s="45" t="e">
        <f t="shared" si="115"/>
        <v>#NUM!</v>
      </c>
    </row>
    <row r="3245" spans="27:35" x14ac:dyDescent="0.2">
      <c r="AA3245" s="114" t="s">
        <v>87</v>
      </c>
      <c r="AB3245" s="40">
        <f>_xll.qlInterestRateIndexFixingDate($X$21,AC3245)</f>
        <v>62157</v>
      </c>
      <c r="AC3245" s="40">
        <f>_xll.qlCalendarAdvance(calendar,$AC3244,AA3245,,,trigger)</f>
        <v>62159</v>
      </c>
      <c r="AD3245" s="40">
        <f>_xll.qlInterestRateIndexMaturity($X$21,AC3245,)</f>
        <v>62344</v>
      </c>
      <c r="AE3245" s="43" t="e">
        <f>_xll.qlTenorBasisValue(TenorBasis6M,AC3245,_xll.ohTrigger(trigger,$X$36))</f>
        <v>#NUM!</v>
      </c>
      <c r="AF3245" s="82">
        <f t="shared" si="114"/>
        <v>1.3397181850650301E-2</v>
      </c>
      <c r="AG3245" s="82">
        <f>_xll.qlIndexFixing($X$21,$AB3245,TRUE,_xll.ohTrigger(trigger))</f>
        <v>1.3397181850650301E-2</v>
      </c>
      <c r="AH3245" s="43" t="e">
        <f>_xll.qlIndexFixing($X$6,$AB3245,TRUE,trigger)</f>
        <v>#NUM!</v>
      </c>
      <c r="AI3245" s="45" t="e">
        <f t="shared" si="115"/>
        <v>#NUM!</v>
      </c>
    </row>
    <row r="3246" spans="27:35" x14ac:dyDescent="0.2">
      <c r="AA3246" s="114" t="s">
        <v>87</v>
      </c>
      <c r="AB3246" s="40">
        <f>_xll.qlInterestRateIndexFixingDate($X$21,AC3246)</f>
        <v>62164</v>
      </c>
      <c r="AC3246" s="40">
        <f>_xll.qlCalendarAdvance(calendar,$AC3245,AA3246,,,trigger)</f>
        <v>62166</v>
      </c>
      <c r="AD3246" s="40">
        <f>_xll.qlInterestRateIndexMaturity($X$21,AC3246,)</f>
        <v>62351</v>
      </c>
      <c r="AE3246" s="43" t="e">
        <f>_xll.qlTenorBasisValue(TenorBasis6M,AC3246,_xll.ohTrigger(trigger,$X$36))</f>
        <v>#NUM!</v>
      </c>
      <c r="AF3246" s="82">
        <f t="shared" si="114"/>
        <v>1.3401054685458609E-2</v>
      </c>
      <c r="AG3246" s="82">
        <f>_xll.qlIndexFixing($X$21,$AB3246,TRUE,_xll.ohTrigger(trigger))</f>
        <v>1.3401054685458609E-2</v>
      </c>
      <c r="AH3246" s="43" t="e">
        <f>_xll.qlIndexFixing($X$6,$AB3246,TRUE,trigger)</f>
        <v>#NUM!</v>
      </c>
      <c r="AI3246" s="45" t="e">
        <f t="shared" si="115"/>
        <v>#NUM!</v>
      </c>
    </row>
    <row r="3247" spans="27:35" x14ac:dyDescent="0.2">
      <c r="AA3247" s="114" t="s">
        <v>87</v>
      </c>
      <c r="AB3247" s="40">
        <f>_xll.qlInterestRateIndexFixingDate($X$21,AC3247)</f>
        <v>62171</v>
      </c>
      <c r="AC3247" s="40">
        <f>_xll.qlCalendarAdvance(calendar,$AC3246,AA3247,,,trigger)</f>
        <v>62173</v>
      </c>
      <c r="AD3247" s="40">
        <f>_xll.qlInterestRateIndexMaturity($X$21,AC3247,)</f>
        <v>62358</v>
      </c>
      <c r="AE3247" s="43" t="e">
        <f>_xll.qlTenorBasisValue(TenorBasis6M,AC3247,_xll.ohTrigger(trigger,$X$36))</f>
        <v>#NUM!</v>
      </c>
      <c r="AF3247" s="82">
        <f t="shared" si="114"/>
        <v>1.3404913546527132E-2</v>
      </c>
      <c r="AG3247" s="82">
        <f>_xll.qlIndexFixing($X$21,$AB3247,TRUE,_xll.ohTrigger(trigger))</f>
        <v>1.3404913546527132E-2</v>
      </c>
      <c r="AH3247" s="43" t="e">
        <f>_xll.qlIndexFixing($X$6,$AB3247,TRUE,trigger)</f>
        <v>#NUM!</v>
      </c>
      <c r="AI3247" s="45" t="e">
        <f t="shared" si="115"/>
        <v>#NUM!</v>
      </c>
    </row>
    <row r="3248" spans="27:35" x14ac:dyDescent="0.2">
      <c r="AA3248" s="114" t="s">
        <v>87</v>
      </c>
      <c r="AB3248" s="40">
        <f>_xll.qlInterestRateIndexFixingDate($X$21,AC3248)</f>
        <v>62178</v>
      </c>
      <c r="AC3248" s="40">
        <f>_xll.qlCalendarAdvance(calendar,$AC3247,AA3248,,,trigger)</f>
        <v>62184</v>
      </c>
      <c r="AD3248" s="40">
        <f>_xll.qlInterestRateIndexMaturity($X$21,AC3248,)</f>
        <v>62367</v>
      </c>
      <c r="AE3248" s="43" t="e">
        <f>_xll.qlTenorBasisValue(TenorBasis6M,AC3248,_xll.ohTrigger(trigger,$X$36))</f>
        <v>#NUM!</v>
      </c>
      <c r="AF3248" s="82">
        <f t="shared" si="114"/>
        <v>1.3409912318013377E-2</v>
      </c>
      <c r="AG3248" s="82">
        <f>_xll.qlIndexFixing($X$21,$AB3248,TRUE,_xll.ohTrigger(trigger))</f>
        <v>1.3409912318013377E-2</v>
      </c>
      <c r="AH3248" s="43" t="e">
        <f>_xll.qlIndexFixing($X$6,$AB3248,TRUE,trigger)</f>
        <v>#NUM!</v>
      </c>
      <c r="AI3248" s="45" t="e">
        <f t="shared" si="115"/>
        <v>#NUM!</v>
      </c>
    </row>
    <row r="3249" spans="27:35" x14ac:dyDescent="0.2">
      <c r="AA3249" s="114" t="s">
        <v>87</v>
      </c>
      <c r="AB3249" s="40">
        <f>_xll.qlInterestRateIndexFixingDate($X$21,AC3249)</f>
        <v>62187</v>
      </c>
      <c r="AC3249" s="40">
        <f>_xll.qlCalendarAdvance(calendar,$AC3248,AA3249,,,trigger)</f>
        <v>62191</v>
      </c>
      <c r="AD3249" s="40">
        <f>_xll.qlInterestRateIndexMaturity($X$21,AC3249,)</f>
        <v>62374</v>
      </c>
      <c r="AE3249" s="43" t="e">
        <f>_xll.qlTenorBasisValue(TenorBasis6M,AC3249,_xll.ohTrigger(trigger,$X$36))</f>
        <v>#NUM!</v>
      </c>
      <c r="AF3249" s="82">
        <f t="shared" si="114"/>
        <v>1.3413736958513202E-2</v>
      </c>
      <c r="AG3249" s="82">
        <f>_xll.qlIndexFixing($X$21,$AB3249,TRUE,_xll.ohTrigger(trigger))</f>
        <v>1.3413736958513202E-2</v>
      </c>
      <c r="AH3249" s="43" t="e">
        <f>_xll.qlIndexFixing($X$6,$AB3249,TRUE,trigger)</f>
        <v>#NUM!</v>
      </c>
      <c r="AI3249" s="45" t="e">
        <f t="shared" si="115"/>
        <v>#NUM!</v>
      </c>
    </row>
    <row r="3250" spans="27:35" x14ac:dyDescent="0.2">
      <c r="AA3250" s="114" t="s">
        <v>87</v>
      </c>
      <c r="AB3250" s="40">
        <f>_xll.qlInterestRateIndexFixingDate($X$21,AC3250)</f>
        <v>62194</v>
      </c>
      <c r="AC3250" s="40">
        <f>_xll.qlCalendarAdvance(calendar,$AC3249,AA3250,,,trigger)</f>
        <v>62198</v>
      </c>
      <c r="AD3250" s="40">
        <f>_xll.qlInterestRateIndexMaturity($X$21,AC3250,)</f>
        <v>62381</v>
      </c>
      <c r="AE3250" s="43" t="e">
        <f>_xll.qlTenorBasisValue(TenorBasis6M,AC3250,_xll.ohTrigger(trigger,$X$36))</f>
        <v>#NUM!</v>
      </c>
      <c r="AF3250" s="82">
        <f t="shared" si="114"/>
        <v>1.3417547625949445E-2</v>
      </c>
      <c r="AG3250" s="82">
        <f>_xll.qlIndexFixing($X$21,$AB3250,TRUE,_xll.ohTrigger(trigger))</f>
        <v>1.3417547625949445E-2</v>
      </c>
      <c r="AH3250" s="43" t="e">
        <f>_xll.qlIndexFixing($X$6,$AB3250,TRUE,trigger)</f>
        <v>#NUM!</v>
      </c>
      <c r="AI3250" s="45" t="e">
        <f t="shared" si="115"/>
        <v>#NUM!</v>
      </c>
    </row>
    <row r="3251" spans="27:35" x14ac:dyDescent="0.2">
      <c r="AA3251" s="114" t="s">
        <v>87</v>
      </c>
      <c r="AB3251" s="40">
        <f>_xll.qlInterestRateIndexFixingDate($X$21,AC3251)</f>
        <v>62201</v>
      </c>
      <c r="AC3251" s="40">
        <f>_xll.qlCalendarAdvance(calendar,$AC3250,AA3251,,,trigger)</f>
        <v>62205</v>
      </c>
      <c r="AD3251" s="40">
        <f>_xll.qlInterestRateIndexMaturity($X$21,AC3251,)</f>
        <v>62388</v>
      </c>
      <c r="AE3251" s="43" t="e">
        <f>_xll.qlTenorBasisValue(TenorBasis6M,AC3251,_xll.ohTrigger(trigger,$X$36))</f>
        <v>#NUM!</v>
      </c>
      <c r="AF3251" s="82">
        <f t="shared" si="114"/>
        <v>1.3421344320239989E-2</v>
      </c>
      <c r="AG3251" s="82">
        <f>_xll.qlIndexFixing($X$21,$AB3251,TRUE,_xll.ohTrigger(trigger))</f>
        <v>1.3421344320239989E-2</v>
      </c>
      <c r="AH3251" s="43" t="e">
        <f>_xll.qlIndexFixing($X$6,$AB3251,TRUE,trigger)</f>
        <v>#NUM!</v>
      </c>
      <c r="AI3251" s="45" t="e">
        <f t="shared" si="115"/>
        <v>#NUM!</v>
      </c>
    </row>
    <row r="3252" spans="27:35" x14ac:dyDescent="0.2">
      <c r="AA3252" s="114" t="s">
        <v>87</v>
      </c>
      <c r="AB3252" s="40">
        <f>_xll.qlInterestRateIndexFixingDate($X$21,AC3252)</f>
        <v>62208</v>
      </c>
      <c r="AC3252" s="40">
        <f>_xll.qlCalendarAdvance(calendar,$AC3251,AA3252,,,trigger)</f>
        <v>62212</v>
      </c>
      <c r="AD3252" s="40">
        <f>_xll.qlInterestRateIndexMaturity($X$21,AC3252,)</f>
        <v>62395</v>
      </c>
      <c r="AE3252" s="43" t="e">
        <f>_xll.qlTenorBasisValue(TenorBasis6M,AC3252,_xll.ohTrigger(trigger,$X$36))</f>
        <v>#NUM!</v>
      </c>
      <c r="AF3252" s="82">
        <f t="shared" si="114"/>
        <v>1.3425127041306207E-2</v>
      </c>
      <c r="AG3252" s="82">
        <f>_xll.qlIndexFixing($X$21,$AB3252,TRUE,_xll.ohTrigger(trigger))</f>
        <v>1.3425127041306207E-2</v>
      </c>
      <c r="AH3252" s="43" t="e">
        <f>_xll.qlIndexFixing($X$6,$AB3252,TRUE,trigger)</f>
        <v>#NUM!</v>
      </c>
      <c r="AI3252" s="45" t="e">
        <f t="shared" si="115"/>
        <v>#NUM!</v>
      </c>
    </row>
    <row r="3253" spans="27:35" x14ac:dyDescent="0.2">
      <c r="AA3253" s="114" t="s">
        <v>87</v>
      </c>
      <c r="AB3253" s="40">
        <f>_xll.qlInterestRateIndexFixingDate($X$21,AC3253)</f>
        <v>62215</v>
      </c>
      <c r="AC3253" s="40">
        <f>_xll.qlCalendarAdvance(calendar,$AC3252,AA3253,,,trigger)</f>
        <v>62219</v>
      </c>
      <c r="AD3253" s="40">
        <f>_xll.qlInterestRateIndexMaturity($X$21,AC3253,)</f>
        <v>62403</v>
      </c>
      <c r="AE3253" s="43" t="e">
        <f>_xll.qlTenorBasisValue(TenorBasis6M,AC3253,_xll.ohTrigger(trigger,$X$36))</f>
        <v>#NUM!</v>
      </c>
      <c r="AF3253" s="82">
        <f t="shared" si="114"/>
        <v>1.3429409998221578E-2</v>
      </c>
      <c r="AG3253" s="82">
        <f>_xll.qlIndexFixing($X$21,$AB3253,TRUE,_xll.ohTrigger(trigger))</f>
        <v>1.3429409998221578E-2</v>
      </c>
      <c r="AH3253" s="43" t="e">
        <f>_xll.qlIndexFixing($X$6,$AB3253,TRUE,trigger)</f>
        <v>#NUM!</v>
      </c>
      <c r="AI3253" s="45" t="e">
        <f t="shared" si="115"/>
        <v>#NUM!</v>
      </c>
    </row>
    <row r="3254" spans="27:35" x14ac:dyDescent="0.2">
      <c r="AA3254" s="114" t="s">
        <v>87</v>
      </c>
      <c r="AB3254" s="40">
        <f>_xll.qlInterestRateIndexFixingDate($X$21,AC3254)</f>
        <v>62222</v>
      </c>
      <c r="AC3254" s="40">
        <f>_xll.qlCalendarAdvance(calendar,$AC3253,AA3254,,,trigger)</f>
        <v>62226</v>
      </c>
      <c r="AD3254" s="40">
        <f>_xll.qlInterestRateIndexMaturity($X$21,AC3254,)</f>
        <v>62410</v>
      </c>
      <c r="AE3254" s="43" t="e">
        <f>_xll.qlTenorBasisValue(TenorBasis6M,AC3254,_xll.ohTrigger(trigger,$X$36))</f>
        <v>#NUM!</v>
      </c>
      <c r="AF3254" s="82">
        <f t="shared" si="114"/>
        <v>1.3433163914061493E-2</v>
      </c>
      <c r="AG3254" s="82">
        <f>_xll.qlIndexFixing($X$21,$AB3254,TRUE,_xll.ohTrigger(trigger))</f>
        <v>1.3433163914061493E-2</v>
      </c>
      <c r="AH3254" s="43" t="e">
        <f>_xll.qlIndexFixing($X$6,$AB3254,TRUE,trigger)</f>
        <v>#NUM!</v>
      </c>
      <c r="AI3254" s="45" t="e">
        <f t="shared" si="115"/>
        <v>#NUM!</v>
      </c>
    </row>
    <row r="3255" spans="27:35" x14ac:dyDescent="0.2">
      <c r="AA3255" s="114" t="s">
        <v>87</v>
      </c>
      <c r="AB3255" s="40">
        <f>_xll.qlInterestRateIndexFixingDate($X$21,AC3255)</f>
        <v>62229</v>
      </c>
      <c r="AC3255" s="40">
        <f>_xll.qlCalendarAdvance(calendar,$AC3254,AA3255,,,trigger)</f>
        <v>62233</v>
      </c>
      <c r="AD3255" s="40">
        <f>_xll.qlInterestRateIndexMaturity($X$21,AC3255,)</f>
        <v>62417</v>
      </c>
      <c r="AE3255" s="43" t="e">
        <f>_xll.qlTenorBasisValue(TenorBasis6M,AC3255,_xll.ohTrigger(trigger,$X$36))</f>
        <v>#NUM!</v>
      </c>
      <c r="AF3255" s="82">
        <f t="shared" si="114"/>
        <v>1.3436903855949847E-2</v>
      </c>
      <c r="AG3255" s="82">
        <f>_xll.qlIndexFixing($X$21,$AB3255,TRUE,_xll.ohTrigger(trigger))</f>
        <v>1.3436903855949847E-2</v>
      </c>
      <c r="AH3255" s="43" t="e">
        <f>_xll.qlIndexFixing($X$6,$AB3255,TRUE,trigger)</f>
        <v>#NUM!</v>
      </c>
      <c r="AI3255" s="45" t="e">
        <f t="shared" si="115"/>
        <v>#NUM!</v>
      </c>
    </row>
    <row r="3256" spans="27:35" x14ac:dyDescent="0.2">
      <c r="AA3256" s="114" t="s">
        <v>87</v>
      </c>
      <c r="AB3256" s="40">
        <f>_xll.qlInterestRateIndexFixingDate($X$21,AC3256)</f>
        <v>62236</v>
      </c>
      <c r="AC3256" s="40">
        <f>_xll.qlCalendarAdvance(calendar,$AC3255,AA3256,,,trigger)</f>
        <v>62240</v>
      </c>
      <c r="AD3256" s="40">
        <f>_xll.qlInterestRateIndexMaturity($X$21,AC3256,)</f>
        <v>62424</v>
      </c>
      <c r="AE3256" s="43" t="e">
        <f>_xll.qlTenorBasisValue(TenorBasis6M,AC3256,_xll.ohTrigger(trigger,$X$36))</f>
        <v>#NUM!</v>
      </c>
      <c r="AF3256" s="82">
        <f t="shared" si="114"/>
        <v>1.3440629823808009E-2</v>
      </c>
      <c r="AG3256" s="82">
        <f>_xll.qlIndexFixing($X$21,$AB3256,TRUE,_xll.ohTrigger(trigger))</f>
        <v>1.3440629823808009E-2</v>
      </c>
      <c r="AH3256" s="43" t="e">
        <f>_xll.qlIndexFixing($X$6,$AB3256,TRUE,trigger)</f>
        <v>#NUM!</v>
      </c>
      <c r="AI3256" s="45" t="e">
        <f t="shared" si="115"/>
        <v>#NUM!</v>
      </c>
    </row>
    <row r="3257" spans="27:35" x14ac:dyDescent="0.2">
      <c r="AA3257" s="114" t="s">
        <v>87</v>
      </c>
      <c r="AB3257" s="40">
        <f>_xll.qlInterestRateIndexFixingDate($X$21,AC3257)</f>
        <v>62243</v>
      </c>
      <c r="AC3257" s="40">
        <f>_xll.qlCalendarAdvance(calendar,$AC3256,AA3257,,,trigger)</f>
        <v>62247</v>
      </c>
      <c r="AD3257" s="40">
        <f>_xll.qlInterestRateIndexMaturity($X$21,AC3257,)</f>
        <v>62430</v>
      </c>
      <c r="AE3257" s="43" t="e">
        <f>_xll.qlTenorBasisValue(TenorBasis6M,AC3257,_xll.ohTrigger(trigger,$X$36))</f>
        <v>#NUM!</v>
      </c>
      <c r="AF3257" s="82">
        <f t="shared" si="114"/>
        <v>1.34438310454659E-2</v>
      </c>
      <c r="AG3257" s="82">
        <f>_xll.qlIndexFixing($X$21,$AB3257,TRUE,_xll.ohTrigger(trigger))</f>
        <v>1.34438310454659E-2</v>
      </c>
      <c r="AH3257" s="43" t="e">
        <f>_xll.qlIndexFixing($X$6,$AB3257,TRUE,trigger)</f>
        <v>#NUM!</v>
      </c>
      <c r="AI3257" s="45" t="e">
        <f t="shared" si="115"/>
        <v>#NUM!</v>
      </c>
    </row>
    <row r="3258" spans="27:35" x14ac:dyDescent="0.2">
      <c r="AA3258" s="114" t="s">
        <v>87</v>
      </c>
      <c r="AB3258" s="40">
        <f>_xll.qlInterestRateIndexFixingDate($X$21,AC3258)</f>
        <v>62250</v>
      </c>
      <c r="AC3258" s="40">
        <f>_xll.qlCalendarAdvance(calendar,$AC3257,AA3258,,,trigger)</f>
        <v>62254</v>
      </c>
      <c r="AD3258" s="40">
        <f>_xll.qlInterestRateIndexMaturity($X$21,AC3258,)</f>
        <v>62437</v>
      </c>
      <c r="AE3258" s="43" t="e">
        <f>_xll.qlTenorBasisValue(TenorBasis6M,AC3258,_xll.ohTrigger(trigger,$X$36))</f>
        <v>#NUM!</v>
      </c>
      <c r="AF3258" s="82">
        <f t="shared" si="114"/>
        <v>1.3447529925509688E-2</v>
      </c>
      <c r="AG3258" s="82">
        <f>_xll.qlIndexFixing($X$21,$AB3258,TRUE,_xll.ohTrigger(trigger))</f>
        <v>1.3447529925509688E-2</v>
      </c>
      <c r="AH3258" s="43" t="e">
        <f>_xll.qlIndexFixing($X$6,$AB3258,TRUE,trigger)</f>
        <v>#NUM!</v>
      </c>
      <c r="AI3258" s="45" t="e">
        <f t="shared" si="115"/>
        <v>#NUM!</v>
      </c>
    </row>
    <row r="3259" spans="27:35" x14ac:dyDescent="0.2">
      <c r="AA3259" s="114" t="s">
        <v>87</v>
      </c>
      <c r="AB3259" s="40">
        <f>_xll.qlInterestRateIndexFixingDate($X$21,AC3259)</f>
        <v>62257</v>
      </c>
      <c r="AC3259" s="40">
        <f>_xll.qlCalendarAdvance(calendar,$AC3258,AA3259,,,trigger)</f>
        <v>62261</v>
      </c>
      <c r="AD3259" s="40">
        <f>_xll.qlInterestRateIndexMaturity($X$21,AC3259,)</f>
        <v>62444</v>
      </c>
      <c r="AE3259" s="43" t="e">
        <f>_xll.qlTenorBasisValue(TenorBasis6M,AC3259,_xll.ohTrigger(trigger,$X$36))</f>
        <v>#NUM!</v>
      </c>
      <c r="AF3259" s="82">
        <f t="shared" si="114"/>
        <v>1.3451214831773526E-2</v>
      </c>
      <c r="AG3259" s="82">
        <f>_xll.qlIndexFixing($X$21,$AB3259,TRUE,_xll.ohTrigger(trigger))</f>
        <v>1.3451214831773526E-2</v>
      </c>
      <c r="AH3259" s="43" t="e">
        <f>_xll.qlIndexFixing($X$6,$AB3259,TRUE,trigger)</f>
        <v>#NUM!</v>
      </c>
      <c r="AI3259" s="45" t="e">
        <f t="shared" si="115"/>
        <v>#NUM!</v>
      </c>
    </row>
    <row r="3260" spans="27:35" x14ac:dyDescent="0.2">
      <c r="AA3260" s="114" t="s">
        <v>87</v>
      </c>
      <c r="AB3260" s="40">
        <f>_xll.qlInterestRateIndexFixingDate($X$21,AC3260)</f>
        <v>62264</v>
      </c>
      <c r="AC3260" s="40">
        <f>_xll.qlCalendarAdvance(calendar,$AC3259,AA3260,,,trigger)</f>
        <v>62268</v>
      </c>
      <c r="AD3260" s="40">
        <f>_xll.qlInterestRateIndexMaturity($X$21,AC3260,)</f>
        <v>62451</v>
      </c>
      <c r="AE3260" s="43" t="e">
        <f>_xll.qlTenorBasisValue(TenorBasis6M,AC3260,_xll.ohTrigger(trigger,$X$36))</f>
        <v>#NUM!</v>
      </c>
      <c r="AF3260" s="82">
        <f t="shared" si="114"/>
        <v>1.3454885764180103E-2</v>
      </c>
      <c r="AG3260" s="82">
        <f>_xll.qlIndexFixing($X$21,$AB3260,TRUE,_xll.ohTrigger(trigger))</f>
        <v>1.3454885764180103E-2</v>
      </c>
      <c r="AH3260" s="43" t="e">
        <f>_xll.qlIndexFixing($X$6,$AB3260,TRUE,trigger)</f>
        <v>#NUM!</v>
      </c>
      <c r="AI3260" s="45" t="e">
        <f t="shared" si="115"/>
        <v>#NUM!</v>
      </c>
    </row>
    <row r="3261" spans="27:35" x14ac:dyDescent="0.2">
      <c r="AA3261" s="114" t="s">
        <v>87</v>
      </c>
      <c r="AB3261" s="40">
        <f>_xll.qlInterestRateIndexFixingDate($X$21,AC3261)</f>
        <v>62271</v>
      </c>
      <c r="AC3261" s="40">
        <f>_xll.qlCalendarAdvance(calendar,$AC3260,AA3261,,,trigger)</f>
        <v>62275</v>
      </c>
      <c r="AD3261" s="40">
        <f>_xll.qlInterestRateIndexMaturity($X$21,AC3261,)</f>
        <v>62460</v>
      </c>
      <c r="AE3261" s="43" t="e">
        <f>_xll.qlTenorBasisValue(TenorBasis6M,AC3261,_xll.ohTrigger(trigger,$X$36))</f>
        <v>#NUM!</v>
      </c>
      <c r="AF3261" s="82">
        <f t="shared" si="114"/>
        <v>1.3459557307349714E-2</v>
      </c>
      <c r="AG3261" s="82">
        <f>_xll.qlIndexFixing($X$21,$AB3261,TRUE,_xll.ohTrigger(trigger))</f>
        <v>1.3459557307349714E-2</v>
      </c>
      <c r="AH3261" s="43" t="e">
        <f>_xll.qlIndexFixing($X$6,$AB3261,TRUE,trigger)</f>
        <v>#NUM!</v>
      </c>
      <c r="AI3261" s="45" t="e">
        <f t="shared" si="115"/>
        <v>#NUM!</v>
      </c>
    </row>
    <row r="3262" spans="27:35" x14ac:dyDescent="0.2">
      <c r="AA3262" s="114" t="s">
        <v>87</v>
      </c>
      <c r="AB3262" s="40">
        <f>_xll.qlInterestRateIndexFixingDate($X$21,AC3262)</f>
        <v>62278</v>
      </c>
      <c r="AC3262" s="40">
        <f>_xll.qlCalendarAdvance(calendar,$AC3261,AA3262,,,trigger)</f>
        <v>62282</v>
      </c>
      <c r="AD3262" s="40">
        <f>_xll.qlInterestRateIndexMaturity($X$21,AC3262,)</f>
        <v>62466</v>
      </c>
      <c r="AE3262" s="43" t="e">
        <f>_xll.qlTenorBasisValue(TenorBasis6M,AC3262,_xll.ohTrigger(trigger,$X$36))</f>
        <v>#NUM!</v>
      </c>
      <c r="AF3262" s="82">
        <f t="shared" si="114"/>
        <v>1.3462692171889929E-2</v>
      </c>
      <c r="AG3262" s="82">
        <f>_xll.qlIndexFixing($X$21,$AB3262,TRUE,_xll.ohTrigger(trigger))</f>
        <v>1.3462692171889929E-2</v>
      </c>
      <c r="AH3262" s="43" t="e">
        <f>_xll.qlIndexFixing($X$6,$AB3262,TRUE,trigger)</f>
        <v>#NUM!</v>
      </c>
      <c r="AI3262" s="45" t="e">
        <f t="shared" si="115"/>
        <v>#NUM!</v>
      </c>
    </row>
    <row r="3263" spans="27:35" x14ac:dyDescent="0.2">
      <c r="AA3263" s="114" t="s">
        <v>87</v>
      </c>
      <c r="AB3263" s="40">
        <f>_xll.qlInterestRateIndexFixingDate($X$21,AC3263)</f>
        <v>62285</v>
      </c>
      <c r="AC3263" s="40">
        <f>_xll.qlCalendarAdvance(calendar,$AC3262,AA3263,,,trigger)</f>
        <v>62289</v>
      </c>
      <c r="AD3263" s="40">
        <f>_xll.qlInterestRateIndexMaturity($X$21,AC3263,)</f>
        <v>62473</v>
      </c>
      <c r="AE3263" s="43" t="e">
        <f>_xll.qlTenorBasisValue(TenorBasis6M,AC3263,_xll.ohTrigger(trigger,$X$36))</f>
        <v>#NUM!</v>
      </c>
      <c r="AF3263" s="82">
        <f t="shared" si="114"/>
        <v>1.3466320319328933E-2</v>
      </c>
      <c r="AG3263" s="82">
        <f>_xll.qlIndexFixing($X$21,$AB3263,TRUE,_xll.ohTrigger(trigger))</f>
        <v>1.3466320319328933E-2</v>
      </c>
      <c r="AH3263" s="43" t="e">
        <f>_xll.qlIndexFixing($X$6,$AB3263,TRUE,trigger)</f>
        <v>#NUM!</v>
      </c>
      <c r="AI3263" s="45" t="e">
        <f t="shared" si="115"/>
        <v>#NUM!</v>
      </c>
    </row>
    <row r="3264" spans="27:35" x14ac:dyDescent="0.2">
      <c r="AA3264" s="114" t="s">
        <v>87</v>
      </c>
      <c r="AB3264" s="40">
        <f>_xll.qlInterestRateIndexFixingDate($X$21,AC3264)</f>
        <v>62292</v>
      </c>
      <c r="AC3264" s="40">
        <f>_xll.qlCalendarAdvance(calendar,$AC3263,AA3264,,,trigger)</f>
        <v>62296</v>
      </c>
      <c r="AD3264" s="40">
        <f>_xll.qlInterestRateIndexMaturity($X$21,AC3264,)</f>
        <v>62480</v>
      </c>
      <c r="AE3264" s="43" t="e">
        <f>_xll.qlTenorBasisValue(TenorBasis6M,AC3264,_xll.ohTrigger(trigger,$X$36))</f>
        <v>#NUM!</v>
      </c>
      <c r="AF3264" s="82">
        <f t="shared" si="114"/>
        <v>1.3469934492110855E-2</v>
      </c>
      <c r="AG3264" s="82">
        <f>_xll.qlIndexFixing($X$21,$AB3264,TRUE,_xll.ohTrigger(trigger))</f>
        <v>1.3469934492110855E-2</v>
      </c>
      <c r="AH3264" s="43" t="e">
        <f>_xll.qlIndexFixing($X$6,$AB3264,TRUE,trigger)</f>
        <v>#NUM!</v>
      </c>
      <c r="AI3264" s="45" t="e">
        <f t="shared" si="115"/>
        <v>#NUM!</v>
      </c>
    </row>
    <row r="3265" spans="27:35" x14ac:dyDescent="0.2">
      <c r="AA3265" s="114" t="s">
        <v>87</v>
      </c>
      <c r="AB3265" s="40">
        <f>_xll.qlInterestRateIndexFixingDate($X$21,AC3265)</f>
        <v>62299</v>
      </c>
      <c r="AC3265" s="40">
        <f>_xll.qlCalendarAdvance(calendar,$AC3264,AA3265,,,trigger)</f>
        <v>62303</v>
      </c>
      <c r="AD3265" s="40">
        <f>_xll.qlInterestRateIndexMaturity($X$21,AC3265,)</f>
        <v>62487</v>
      </c>
      <c r="AE3265" s="43" t="e">
        <f>_xll.qlTenorBasisValue(TenorBasis6M,AC3265,_xll.ohTrigger(trigger,$X$36))</f>
        <v>#NUM!</v>
      </c>
      <c r="AF3265" s="82">
        <f t="shared" si="114"/>
        <v>1.3473534690158799E-2</v>
      </c>
      <c r="AG3265" s="82">
        <f>_xll.qlIndexFixing($X$21,$AB3265,TRUE,_xll.ohTrigger(trigger))</f>
        <v>1.3473534690158799E-2</v>
      </c>
      <c r="AH3265" s="43" t="e">
        <f>_xll.qlIndexFixing($X$6,$AB3265,TRUE,trigger)</f>
        <v>#NUM!</v>
      </c>
      <c r="AI3265" s="45" t="e">
        <f t="shared" si="115"/>
        <v>#NUM!</v>
      </c>
    </row>
    <row r="3266" spans="27:35" x14ac:dyDescent="0.2">
      <c r="AA3266" s="114" t="s">
        <v>87</v>
      </c>
      <c r="AB3266" s="40">
        <f>_xll.qlInterestRateIndexFixingDate($X$21,AC3266)</f>
        <v>62306</v>
      </c>
      <c r="AC3266" s="40">
        <f>_xll.qlCalendarAdvance(calendar,$AC3265,AA3266,,,trigger)</f>
        <v>62310</v>
      </c>
      <c r="AD3266" s="40">
        <f>_xll.qlInterestRateIndexMaturity($X$21,AC3266,)</f>
        <v>62494</v>
      </c>
      <c r="AE3266" s="43" t="e">
        <f>_xll.qlTenorBasisValue(TenorBasis6M,AC3266,_xll.ohTrigger(trigger,$X$36))</f>
        <v>#NUM!</v>
      </c>
      <c r="AF3266" s="82">
        <f t="shared" si="114"/>
        <v>1.3477120913396735E-2</v>
      </c>
      <c r="AG3266" s="82">
        <f>_xll.qlIndexFixing($X$21,$AB3266,TRUE,_xll.ohTrigger(trigger))</f>
        <v>1.3477120913396735E-2</v>
      </c>
      <c r="AH3266" s="43" t="e">
        <f>_xll.qlIndexFixing($X$6,$AB3266,TRUE,trigger)</f>
        <v>#NUM!</v>
      </c>
      <c r="AI3266" s="45" t="e">
        <f t="shared" si="115"/>
        <v>#NUM!</v>
      </c>
    </row>
    <row r="3267" spans="27:35" x14ac:dyDescent="0.2">
      <c r="AA3267" s="114" t="s">
        <v>87</v>
      </c>
      <c r="AB3267" s="40">
        <f>_xll.qlInterestRateIndexFixingDate($X$21,AC3267)</f>
        <v>62313</v>
      </c>
      <c r="AC3267" s="40">
        <f>_xll.qlCalendarAdvance(calendar,$AC3266,AA3267,,,trigger)</f>
        <v>62317</v>
      </c>
      <c r="AD3267" s="40">
        <f>_xll.qlInterestRateIndexMaturity($X$21,AC3267,)</f>
        <v>62501</v>
      </c>
      <c r="AE3267" s="43" t="e">
        <f>_xll.qlTenorBasisValue(TenorBasis6M,AC3267,_xll.ohTrigger(trigger,$X$36))</f>
        <v>#NUM!</v>
      </c>
      <c r="AF3267" s="82">
        <f t="shared" si="114"/>
        <v>1.348069316174734E-2</v>
      </c>
      <c r="AG3267" s="82">
        <f>_xll.qlIndexFixing($X$21,$AB3267,TRUE,_xll.ohTrigger(trigger))</f>
        <v>1.348069316174734E-2</v>
      </c>
      <c r="AH3267" s="43" t="e">
        <f>_xll.qlIndexFixing($X$6,$AB3267,TRUE,trigger)</f>
        <v>#NUM!</v>
      </c>
      <c r="AI3267" s="45" t="e">
        <f t="shared" si="115"/>
        <v>#NUM!</v>
      </c>
    </row>
    <row r="3268" spans="27:35" x14ac:dyDescent="0.2">
      <c r="AA3268" s="114" t="s">
        <v>87</v>
      </c>
      <c r="AB3268" s="40">
        <f>_xll.qlInterestRateIndexFixingDate($X$21,AC3268)</f>
        <v>62320</v>
      </c>
      <c r="AC3268" s="40">
        <f>_xll.qlCalendarAdvance(calendar,$AC3267,AA3268,,,trigger)</f>
        <v>62324</v>
      </c>
      <c r="AD3268" s="40">
        <f>_xll.qlInterestRateIndexMaturity($X$21,AC3268,)</f>
        <v>62508</v>
      </c>
      <c r="AE3268" s="43" t="e">
        <f>_xll.qlTenorBasisValue(TenorBasis6M,AC3268,_xll.ohTrigger(trigger,$X$36))</f>
        <v>#NUM!</v>
      </c>
      <c r="AF3268" s="82">
        <f t="shared" ref="AF3268:AF3331" si="116">AG3268</f>
        <v>1.3484251435135016E-2</v>
      </c>
      <c r="AG3268" s="82">
        <f>_xll.qlIndexFixing($X$21,$AB3268,TRUE,_xll.ohTrigger(trigger))</f>
        <v>1.3484251435135016E-2</v>
      </c>
      <c r="AH3268" s="43" t="e">
        <f>_xll.qlIndexFixing($X$6,$AB3268,TRUE,trigger)</f>
        <v>#NUM!</v>
      </c>
      <c r="AI3268" s="45" t="e">
        <f t="shared" si="115"/>
        <v>#NUM!</v>
      </c>
    </row>
    <row r="3269" spans="27:35" x14ac:dyDescent="0.2">
      <c r="AA3269" s="114" t="s">
        <v>87</v>
      </c>
      <c r="AB3269" s="40">
        <f>_xll.qlInterestRateIndexFixingDate($X$21,AC3269)</f>
        <v>62327</v>
      </c>
      <c r="AC3269" s="40">
        <f>_xll.qlCalendarAdvance(calendar,$AC3268,AA3269,,,trigger)</f>
        <v>62331</v>
      </c>
      <c r="AD3269" s="40">
        <f>_xll.qlInterestRateIndexMaturity($X$21,AC3269,)</f>
        <v>62515</v>
      </c>
      <c r="AE3269" s="43" t="e">
        <f>_xll.qlTenorBasisValue(TenorBasis6M,AC3269,_xll.ohTrigger(trigger,$X$36))</f>
        <v>#NUM!</v>
      </c>
      <c r="AF3269" s="82">
        <f t="shared" si="116"/>
        <v>1.3487795733484177E-2</v>
      </c>
      <c r="AG3269" s="82">
        <f>_xll.qlIndexFixing($X$21,$AB3269,TRUE,_xll.ohTrigger(trigger))</f>
        <v>1.3487795733484177E-2</v>
      </c>
      <c r="AH3269" s="43" t="e">
        <f>_xll.qlIndexFixing($X$6,$AB3269,TRUE,trigger)</f>
        <v>#NUM!</v>
      </c>
      <c r="AI3269" s="45" t="e">
        <f t="shared" si="115"/>
        <v>#NUM!</v>
      </c>
    </row>
    <row r="3270" spans="27:35" x14ac:dyDescent="0.2">
      <c r="AA3270" s="114" t="s">
        <v>87</v>
      </c>
      <c r="AB3270" s="40">
        <f>_xll.qlInterestRateIndexFixingDate($X$21,AC3270)</f>
        <v>62334</v>
      </c>
      <c r="AC3270" s="40">
        <f>_xll.qlCalendarAdvance(calendar,$AC3269,AA3270,,,trigger)</f>
        <v>62338</v>
      </c>
      <c r="AD3270" s="40">
        <f>_xll.qlInterestRateIndexMaturity($X$21,AC3270,)</f>
        <v>62519</v>
      </c>
      <c r="AE3270" s="43" t="e">
        <f>_xll.qlTenorBasisValue(TenorBasis6M,AC3270,_xll.ohTrigger(trigger,$X$36))</f>
        <v>#NUM!</v>
      </c>
      <c r="AF3270" s="82">
        <f t="shared" si="116"/>
        <v>1.3489827202992915E-2</v>
      </c>
      <c r="AG3270" s="82">
        <f>_xll.qlIndexFixing($X$21,$AB3270,TRUE,_xll.ohTrigger(trigger))</f>
        <v>1.3489827202992915E-2</v>
      </c>
      <c r="AH3270" s="43" t="e">
        <f>_xll.qlIndexFixing($X$6,$AB3270,TRUE,trigger)</f>
        <v>#NUM!</v>
      </c>
      <c r="AI3270" s="45" t="e">
        <f t="shared" si="115"/>
        <v>#NUM!</v>
      </c>
    </row>
    <row r="3271" spans="27:35" x14ac:dyDescent="0.2">
      <c r="AA3271" s="114" t="s">
        <v>87</v>
      </c>
      <c r="AB3271" s="40">
        <f>_xll.qlInterestRateIndexFixingDate($X$21,AC3271)</f>
        <v>62341</v>
      </c>
      <c r="AC3271" s="40">
        <f>_xll.qlCalendarAdvance(calendar,$AC3270,AA3271,,,trigger)</f>
        <v>62345</v>
      </c>
      <c r="AD3271" s="40">
        <f>_xll.qlInterestRateIndexMaturity($X$21,AC3271,)</f>
        <v>62526</v>
      </c>
      <c r="AE3271" s="43" t="e">
        <f>_xll.qlTenorBasisValue(TenorBasis6M,AC3271,_xll.ohTrigger(trigger,$X$36))</f>
        <v>#NUM!</v>
      </c>
      <c r="AF3271" s="82">
        <f t="shared" si="116"/>
        <v>1.3493346151430309E-2</v>
      </c>
      <c r="AG3271" s="82">
        <f>_xll.qlIndexFixing($X$21,$AB3271,TRUE,_xll.ohTrigger(trigger))</f>
        <v>1.3493346151430309E-2</v>
      </c>
      <c r="AH3271" s="43" t="e">
        <f>_xll.qlIndexFixing($X$6,$AB3271,TRUE,trigger)</f>
        <v>#NUM!</v>
      </c>
      <c r="AI3271" s="45" t="e">
        <f t="shared" si="115"/>
        <v>#NUM!</v>
      </c>
    </row>
    <row r="3272" spans="27:35" x14ac:dyDescent="0.2">
      <c r="AA3272" s="114" t="s">
        <v>87</v>
      </c>
      <c r="AB3272" s="40">
        <f>_xll.qlInterestRateIndexFixingDate($X$21,AC3272)</f>
        <v>62348</v>
      </c>
      <c r="AC3272" s="40">
        <f>_xll.qlCalendarAdvance(calendar,$AC3271,AA3272,,,trigger)</f>
        <v>62352</v>
      </c>
      <c r="AD3272" s="40">
        <f>_xll.qlInterestRateIndexMaturity($X$21,AC3272,)</f>
        <v>62533</v>
      </c>
      <c r="AE3272" s="43" t="e">
        <f>_xll.qlTenorBasisValue(TenorBasis6M,AC3272,_xll.ohTrigger(trigger,$X$36))</f>
        <v>#NUM!</v>
      </c>
      <c r="AF3272" s="82">
        <f t="shared" si="116"/>
        <v>1.3496851126083804E-2</v>
      </c>
      <c r="AG3272" s="82">
        <f>_xll.qlIndexFixing($X$21,$AB3272,TRUE,_xll.ohTrigger(trigger))</f>
        <v>1.3496851126083804E-2</v>
      </c>
      <c r="AH3272" s="43" t="e">
        <f>_xll.qlIndexFixing($X$6,$AB3272,TRUE,trigger)</f>
        <v>#NUM!</v>
      </c>
      <c r="AI3272" s="45" t="e">
        <f t="shared" si="115"/>
        <v>#NUM!</v>
      </c>
    </row>
    <row r="3273" spans="27:35" x14ac:dyDescent="0.2">
      <c r="AA3273" s="114" t="s">
        <v>87</v>
      </c>
      <c r="AB3273" s="40">
        <f>_xll.qlInterestRateIndexFixingDate($X$21,AC3273)</f>
        <v>62355</v>
      </c>
      <c r="AC3273" s="40">
        <f>_xll.qlCalendarAdvance(calendar,$AC3272,AA3273,,,trigger)</f>
        <v>62359</v>
      </c>
      <c r="AD3273" s="40">
        <f>_xll.qlInterestRateIndexMaturity($X$21,AC3273,)</f>
        <v>62540</v>
      </c>
      <c r="AE3273" s="43" t="e">
        <f>_xll.qlTenorBasisValue(TenorBasis6M,AC3273,_xll.ohTrigger(trigger,$X$36))</f>
        <v>#NUM!</v>
      </c>
      <c r="AF3273" s="82">
        <f t="shared" si="116"/>
        <v>1.3500342126879648E-2</v>
      </c>
      <c r="AG3273" s="82">
        <f>_xll.qlIndexFixing($X$21,$AB3273,TRUE,_xll.ohTrigger(trigger))</f>
        <v>1.3500342126879648E-2</v>
      </c>
      <c r="AH3273" s="43" t="e">
        <f>_xll.qlIndexFixing($X$6,$AB3273,TRUE,trigger)</f>
        <v>#NUM!</v>
      </c>
      <c r="AI3273" s="45" t="e">
        <f t="shared" si="115"/>
        <v>#NUM!</v>
      </c>
    </row>
    <row r="3274" spans="27:35" x14ac:dyDescent="0.2">
      <c r="AA3274" s="114" t="s">
        <v>87</v>
      </c>
      <c r="AB3274" s="40">
        <f>_xll.qlInterestRateIndexFixingDate($X$21,AC3274)</f>
        <v>62362</v>
      </c>
      <c r="AC3274" s="40">
        <f>_xll.qlCalendarAdvance(calendar,$AC3273,AA3274,,,trigger)</f>
        <v>62366</v>
      </c>
      <c r="AD3274" s="40">
        <f>_xll.qlInterestRateIndexMaturity($X$21,AC3274,)</f>
        <v>62548</v>
      </c>
      <c r="AE3274" s="43" t="e">
        <f>_xll.qlTenorBasisValue(TenorBasis6M,AC3274,_xll.ohTrigger(trigger,$X$36))</f>
        <v>#NUM!</v>
      </c>
      <c r="AF3274" s="82">
        <f t="shared" si="116"/>
        <v>1.3504315372076544E-2</v>
      </c>
      <c r="AG3274" s="82">
        <f>_xll.qlIndexFixing($X$21,$AB3274,TRUE,_xll.ohTrigger(trigger))</f>
        <v>1.3504315372076544E-2</v>
      </c>
      <c r="AH3274" s="43" t="e">
        <f>_xll.qlIndexFixing($X$6,$AB3274,TRUE,trigger)</f>
        <v>#NUM!</v>
      </c>
      <c r="AI3274" s="45" t="e">
        <f t="shared" si="115"/>
        <v>#NUM!</v>
      </c>
    </row>
    <row r="3275" spans="27:35" x14ac:dyDescent="0.2">
      <c r="AA3275" s="114" t="s">
        <v>87</v>
      </c>
      <c r="AB3275" s="40">
        <f>_xll.qlInterestRateIndexFixingDate($X$21,AC3275)</f>
        <v>62369</v>
      </c>
      <c r="AC3275" s="40">
        <f>_xll.qlCalendarAdvance(calendar,$AC3274,AA3275,,,trigger)</f>
        <v>62373</v>
      </c>
      <c r="AD3275" s="40">
        <f>_xll.qlInterestRateIndexMaturity($X$21,AC3275,)</f>
        <v>62555</v>
      </c>
      <c r="AE3275" s="43" t="e">
        <f>_xll.qlTenorBasisValue(TenorBasis6M,AC3275,_xll.ohTrigger(trigger,$X$36))</f>
        <v>#NUM!</v>
      </c>
      <c r="AF3275" s="82">
        <f t="shared" si="116"/>
        <v>1.3507777556230857E-2</v>
      </c>
      <c r="AG3275" s="82">
        <f>_xll.qlIndexFixing($X$21,$AB3275,TRUE,_xll.ohTrigger(trigger))</f>
        <v>1.3507777556230857E-2</v>
      </c>
      <c r="AH3275" s="43" t="e">
        <f>_xll.qlIndexFixing($X$6,$AB3275,TRUE,trigger)</f>
        <v>#NUM!</v>
      </c>
      <c r="AI3275" s="45" t="e">
        <f t="shared" si="115"/>
        <v>#NUM!</v>
      </c>
    </row>
    <row r="3276" spans="27:35" x14ac:dyDescent="0.2">
      <c r="AA3276" s="114" t="s">
        <v>87</v>
      </c>
      <c r="AB3276" s="40">
        <f>_xll.qlInterestRateIndexFixingDate($X$21,AC3276)</f>
        <v>62376</v>
      </c>
      <c r="AC3276" s="40">
        <f>_xll.qlCalendarAdvance(calendar,$AC3275,AA3276,,,trigger)</f>
        <v>62380</v>
      </c>
      <c r="AD3276" s="40">
        <f>_xll.qlInterestRateIndexMaturity($X$21,AC3276,)</f>
        <v>62562</v>
      </c>
      <c r="AE3276" s="43" t="e">
        <f>_xll.qlTenorBasisValue(TenorBasis6M,AC3276,_xll.ohTrigger(trigger,$X$36))</f>
        <v>#NUM!</v>
      </c>
      <c r="AF3276" s="82">
        <f t="shared" si="116"/>
        <v>1.3511225765814219E-2</v>
      </c>
      <c r="AG3276" s="82">
        <f>_xll.qlIndexFixing($X$21,$AB3276,TRUE,_xll.ohTrigger(trigger))</f>
        <v>1.3511225765814219E-2</v>
      </c>
      <c r="AH3276" s="43" t="e">
        <f>_xll.qlIndexFixing($X$6,$AB3276,TRUE,trigger)</f>
        <v>#NUM!</v>
      </c>
      <c r="AI3276" s="45" t="e">
        <f t="shared" si="115"/>
        <v>#NUM!</v>
      </c>
    </row>
    <row r="3277" spans="27:35" x14ac:dyDescent="0.2">
      <c r="AA3277" s="114" t="s">
        <v>87</v>
      </c>
      <c r="AB3277" s="40">
        <f>_xll.qlInterestRateIndexFixingDate($X$21,AC3277)</f>
        <v>62383</v>
      </c>
      <c r="AC3277" s="40">
        <f>_xll.qlCalendarAdvance(calendar,$AC3276,AA3277,,,trigger)</f>
        <v>62387</v>
      </c>
      <c r="AD3277" s="40">
        <f>_xll.qlInterestRateIndexMaturity($X$21,AC3277,)</f>
        <v>62569</v>
      </c>
      <c r="AE3277" s="43" t="e">
        <f>_xll.qlTenorBasisValue(TenorBasis6M,AC3277,_xll.ohTrigger(trigger,$X$36))</f>
        <v>#NUM!</v>
      </c>
      <c r="AF3277" s="82">
        <f t="shared" si="116"/>
        <v>1.3514660000754601E-2</v>
      </c>
      <c r="AG3277" s="82">
        <f>_xll.qlIndexFixing($X$21,$AB3277,TRUE,_xll.ohTrigger(trigger))</f>
        <v>1.3514660000754601E-2</v>
      </c>
      <c r="AH3277" s="43" t="e">
        <f>_xll.qlIndexFixing($X$6,$AB3277,TRUE,trigger)</f>
        <v>#NUM!</v>
      </c>
      <c r="AI3277" s="45" t="e">
        <f t="shared" si="115"/>
        <v>#NUM!</v>
      </c>
    </row>
    <row r="3278" spans="27:35" x14ac:dyDescent="0.2">
      <c r="AA3278" s="114" t="s">
        <v>87</v>
      </c>
      <c r="AB3278" s="40">
        <f>_xll.qlInterestRateIndexFixingDate($X$21,AC3278)</f>
        <v>62390</v>
      </c>
      <c r="AC3278" s="40">
        <f>_xll.qlCalendarAdvance(calendar,$AC3277,AA3278,,,trigger)</f>
        <v>62394</v>
      </c>
      <c r="AD3278" s="40">
        <f>_xll.qlInterestRateIndexMaturity($X$21,AC3278,)</f>
        <v>62576</v>
      </c>
      <c r="AE3278" s="43" t="e">
        <f>_xll.qlTenorBasisValue(TenorBasis6M,AC3278,_xll.ohTrigger(trigger,$X$36))</f>
        <v>#NUM!</v>
      </c>
      <c r="AF3278" s="82">
        <f t="shared" si="116"/>
        <v>1.3518080260979091E-2</v>
      </c>
      <c r="AG3278" s="82">
        <f>_xll.qlIndexFixing($X$21,$AB3278,TRUE,_xll.ohTrigger(trigger))</f>
        <v>1.3518080260979091E-2</v>
      </c>
      <c r="AH3278" s="43" t="e">
        <f>_xll.qlIndexFixing($X$6,$AB3278,TRUE,trigger)</f>
        <v>#NUM!</v>
      </c>
      <c r="AI3278" s="45" t="e">
        <f t="shared" si="115"/>
        <v>#NUM!</v>
      </c>
    </row>
    <row r="3279" spans="27:35" x14ac:dyDescent="0.2">
      <c r="AA3279" s="114" t="s">
        <v>87</v>
      </c>
      <c r="AB3279" s="40">
        <f>_xll.qlInterestRateIndexFixingDate($X$21,AC3279)</f>
        <v>62397</v>
      </c>
      <c r="AC3279" s="40">
        <f>_xll.qlCalendarAdvance(calendar,$AC3278,AA3279,,,trigger)</f>
        <v>62401</v>
      </c>
      <c r="AD3279" s="40">
        <f>_xll.qlInterestRateIndexMaturity($X$21,AC3279,)</f>
        <v>62582</v>
      </c>
      <c r="AE3279" s="43" t="e">
        <f>_xll.qlTenorBasisValue(TenorBasis6M,AC3279,_xll.ohTrigger(trigger,$X$36))</f>
        <v>#NUM!</v>
      </c>
      <c r="AF3279" s="82">
        <f t="shared" si="116"/>
        <v>1.3520994676570836E-2</v>
      </c>
      <c r="AG3279" s="82">
        <f>_xll.qlIndexFixing($X$21,$AB3279,TRUE,_xll.ohTrigger(trigger))</f>
        <v>1.3520994676570836E-2</v>
      </c>
      <c r="AH3279" s="43" t="e">
        <f>_xll.qlIndexFixing($X$6,$AB3279,TRUE,trigger)</f>
        <v>#NUM!</v>
      </c>
      <c r="AI3279" s="45" t="e">
        <f t="shared" si="115"/>
        <v>#NUM!</v>
      </c>
    </row>
    <row r="3280" spans="27:35" x14ac:dyDescent="0.2">
      <c r="AA3280" s="114" t="s">
        <v>87</v>
      </c>
      <c r="AB3280" s="40">
        <f>_xll.qlInterestRateIndexFixingDate($X$21,AC3280)</f>
        <v>62404</v>
      </c>
      <c r="AC3280" s="40">
        <f>_xll.qlCalendarAdvance(calendar,$AC3279,AA3280,,,trigger)</f>
        <v>62408</v>
      </c>
      <c r="AD3280" s="40">
        <f>_xll.qlInterestRateIndexMaturity($X$21,AC3280,)</f>
        <v>62589</v>
      </c>
      <c r="AE3280" s="43" t="e">
        <f>_xll.qlTenorBasisValue(TenorBasis6M,AC3280,_xll.ohTrigger(trigger,$X$36))</f>
        <v>#NUM!</v>
      </c>
      <c r="AF3280" s="82">
        <f t="shared" si="116"/>
        <v>1.3524387858333365E-2</v>
      </c>
      <c r="AG3280" s="82">
        <f>_xll.qlIndexFixing($X$21,$AB3280,TRUE,_xll.ohTrigger(trigger))</f>
        <v>1.3524387858333365E-2</v>
      </c>
      <c r="AH3280" s="43" t="e">
        <f>_xll.qlIndexFixing($X$6,$AB3280,TRUE,trigger)</f>
        <v>#NUM!</v>
      </c>
      <c r="AI3280" s="45" t="e">
        <f t="shared" si="115"/>
        <v>#NUM!</v>
      </c>
    </row>
    <row r="3281" spans="27:35" x14ac:dyDescent="0.2">
      <c r="AA3281" s="114" t="s">
        <v>87</v>
      </c>
      <c r="AB3281" s="40">
        <f>_xll.qlInterestRateIndexFixingDate($X$21,AC3281)</f>
        <v>62411</v>
      </c>
      <c r="AC3281" s="40">
        <f>_xll.qlCalendarAdvance(calendar,$AC3280,AA3281,,,trigger)</f>
        <v>62415</v>
      </c>
      <c r="AD3281" s="40">
        <f>_xll.qlInterestRateIndexMaturity($X$21,AC3281,)</f>
        <v>62596</v>
      </c>
      <c r="AE3281" s="43" t="e">
        <f>_xll.qlTenorBasisValue(TenorBasis6M,AC3281,_xll.ohTrigger(trigger,$X$36))</f>
        <v>#NUM!</v>
      </c>
      <c r="AF3281" s="82">
        <f t="shared" si="116"/>
        <v>1.3527767065661025E-2</v>
      </c>
      <c r="AG3281" s="82">
        <f>_xll.qlIndexFixing($X$21,$AB3281,TRUE,_xll.ohTrigger(trigger))</f>
        <v>1.3527767065661025E-2</v>
      </c>
      <c r="AH3281" s="43" t="e">
        <f>_xll.qlIndexFixing($X$6,$AB3281,TRUE,trigger)</f>
        <v>#NUM!</v>
      </c>
      <c r="AI3281" s="45" t="e">
        <f t="shared" si="115"/>
        <v>#NUM!</v>
      </c>
    </row>
    <row r="3282" spans="27:35" x14ac:dyDescent="0.2">
      <c r="AA3282" s="114" t="s">
        <v>87</v>
      </c>
      <c r="AB3282" s="40">
        <f>_xll.qlInterestRateIndexFixingDate($X$21,AC3282)</f>
        <v>62418</v>
      </c>
      <c r="AC3282" s="40">
        <f>_xll.qlCalendarAdvance(calendar,$AC3281,AA3282,,,trigger)</f>
        <v>62422</v>
      </c>
      <c r="AD3282" s="40">
        <f>_xll.qlInterestRateIndexMaturity($X$21,AC3282,)</f>
        <v>62603</v>
      </c>
      <c r="AE3282" s="43" t="e">
        <f>_xll.qlTenorBasisValue(TenorBasis6M,AC3282,_xll.ohTrigger(trigger,$X$36))</f>
        <v>#NUM!</v>
      </c>
      <c r="AF3282" s="82">
        <f t="shared" si="116"/>
        <v>1.3531132298483154E-2</v>
      </c>
      <c r="AG3282" s="82">
        <f>_xll.qlIndexFixing($X$21,$AB3282,TRUE,_xll.ohTrigger(trigger))</f>
        <v>1.3531132298483154E-2</v>
      </c>
      <c r="AH3282" s="43" t="e">
        <f>_xll.qlIndexFixing($X$6,$AB3282,TRUE,trigger)</f>
        <v>#NUM!</v>
      </c>
      <c r="AI3282" s="45" t="e">
        <f t="shared" si="115"/>
        <v>#NUM!</v>
      </c>
    </row>
    <row r="3283" spans="27:35" x14ac:dyDescent="0.2">
      <c r="AA3283" s="114" t="s">
        <v>87</v>
      </c>
      <c r="AB3283" s="40">
        <f>_xll.qlInterestRateIndexFixingDate($X$21,AC3283)</f>
        <v>62425</v>
      </c>
      <c r="AC3283" s="40">
        <f>_xll.qlCalendarAdvance(calendar,$AC3282,AA3283,,,trigger)</f>
        <v>62429</v>
      </c>
      <c r="AD3283" s="40">
        <f>_xll.qlInterestRateIndexMaturity($X$21,AC3283,)</f>
        <v>62611</v>
      </c>
      <c r="AE3283" s="43" t="e">
        <f>_xll.qlTenorBasisValue(TenorBasis6M,AC3283,_xll.ohTrigger(trigger,$X$36))</f>
        <v>#NUM!</v>
      </c>
      <c r="AF3283" s="82">
        <f t="shared" si="116"/>
        <v>1.3534971938854872E-2</v>
      </c>
      <c r="AG3283" s="82">
        <f>_xll.qlIndexFixing($X$21,$AB3283,TRUE,_xll.ohTrigger(trigger))</f>
        <v>1.3534971938854872E-2</v>
      </c>
      <c r="AH3283" s="43" t="e">
        <f>_xll.qlIndexFixing($X$6,$AB3283,TRUE,trigger)</f>
        <v>#NUM!</v>
      </c>
      <c r="AI3283" s="45" t="e">
        <f t="shared" si="115"/>
        <v>#NUM!</v>
      </c>
    </row>
    <row r="3284" spans="27:35" x14ac:dyDescent="0.2">
      <c r="AA3284" s="114" t="s">
        <v>87</v>
      </c>
      <c r="AB3284" s="40">
        <f>_xll.qlInterestRateIndexFixingDate($X$21,AC3284)</f>
        <v>62432</v>
      </c>
      <c r="AC3284" s="40">
        <f>_xll.qlCalendarAdvance(calendar,$AC3283,AA3284,,,trigger)</f>
        <v>62436</v>
      </c>
      <c r="AD3284" s="40">
        <f>_xll.qlInterestRateIndexMaturity($X$21,AC3284,)</f>
        <v>62618</v>
      </c>
      <c r="AE3284" s="43" t="e">
        <f>_xll.qlTenorBasisValue(TenorBasis6M,AC3284,_xll.ohTrigger(trigger,$X$36))</f>
        <v>#NUM!</v>
      </c>
      <c r="AF3284" s="82">
        <f t="shared" si="116"/>
        <v>1.3538308349282806E-2</v>
      </c>
      <c r="AG3284" s="82">
        <f>_xll.qlIndexFixing($X$21,$AB3284,TRUE,_xll.ohTrigger(trigger))</f>
        <v>1.3538308349282806E-2</v>
      </c>
      <c r="AH3284" s="43" t="e">
        <f>_xll.qlIndexFixing($X$6,$AB3284,TRUE,trigger)</f>
        <v>#NUM!</v>
      </c>
      <c r="AI3284" s="45" t="e">
        <f t="shared" si="115"/>
        <v>#NUM!</v>
      </c>
    </row>
    <row r="3285" spans="27:35" x14ac:dyDescent="0.2">
      <c r="AA3285" s="114" t="s">
        <v>87</v>
      </c>
      <c r="AB3285" s="40">
        <f>_xll.qlInterestRateIndexFixingDate($X$21,AC3285)</f>
        <v>62439</v>
      </c>
      <c r="AC3285" s="40">
        <f>_xll.qlCalendarAdvance(calendar,$AC3284,AA3285,,,trigger)</f>
        <v>62443</v>
      </c>
      <c r="AD3285" s="40">
        <f>_xll.qlInterestRateIndexMaturity($X$21,AC3285,)</f>
        <v>62625</v>
      </c>
      <c r="AE3285" s="43" t="e">
        <f>_xll.qlTenorBasisValue(TenorBasis6M,AC3285,_xll.ohTrigger(trigger,$X$36))</f>
        <v>#NUM!</v>
      </c>
      <c r="AF3285" s="82">
        <f t="shared" si="116"/>
        <v>1.3541630784496788E-2</v>
      </c>
      <c r="AG3285" s="82">
        <f>_xll.qlIndexFixing($X$21,$AB3285,TRUE,_xll.ohTrigger(trigger))</f>
        <v>1.3541630784496788E-2</v>
      </c>
      <c r="AH3285" s="43" t="e">
        <f>_xll.qlIndexFixing($X$6,$AB3285,TRUE,trigger)</f>
        <v>#NUM!</v>
      </c>
      <c r="AI3285" s="45" t="e">
        <f t="shared" si="115"/>
        <v>#NUM!</v>
      </c>
    </row>
    <row r="3286" spans="27:35" x14ac:dyDescent="0.2">
      <c r="AA3286" s="114" t="s">
        <v>87</v>
      </c>
      <c r="AB3286" s="40">
        <f>_xll.qlInterestRateIndexFixingDate($X$21,AC3286)</f>
        <v>62446</v>
      </c>
      <c r="AC3286" s="40">
        <f>_xll.qlCalendarAdvance(calendar,$AC3285,AA3286,,,trigger)</f>
        <v>62450</v>
      </c>
      <c r="AD3286" s="40">
        <f>_xll.qlInterestRateIndexMaturity($X$21,AC3286,)</f>
        <v>62632</v>
      </c>
      <c r="AE3286" s="43" t="e">
        <f>_xll.qlTenorBasisValue(TenorBasis6M,AC3286,_xll.ohTrigger(trigger,$X$36))</f>
        <v>#NUM!</v>
      </c>
      <c r="AF3286" s="82">
        <f t="shared" si="116"/>
        <v>1.3544939244427422E-2</v>
      </c>
      <c r="AG3286" s="82">
        <f>_xll.qlIndexFixing($X$21,$AB3286,TRUE,_xll.ohTrigger(trigger))</f>
        <v>1.3544939244427422E-2</v>
      </c>
      <c r="AH3286" s="43" t="e">
        <f>_xll.qlIndexFixing($X$6,$AB3286,TRUE,trigger)</f>
        <v>#NUM!</v>
      </c>
      <c r="AI3286" s="45" t="e">
        <f t="shared" si="115"/>
        <v>#NUM!</v>
      </c>
    </row>
    <row r="3287" spans="27:35" x14ac:dyDescent="0.2">
      <c r="AA3287" s="114" t="s">
        <v>87</v>
      </c>
      <c r="AB3287" s="40">
        <f>_xll.qlInterestRateIndexFixingDate($X$21,AC3287)</f>
        <v>62451</v>
      </c>
      <c r="AC3287" s="40">
        <f>_xll.qlCalendarAdvance(calendar,$AC3286,AA3287,,,trigger)</f>
        <v>62457</v>
      </c>
      <c r="AD3287" s="40">
        <f>_xll.qlInterestRateIndexMaturity($X$21,AC3287,)</f>
        <v>62639</v>
      </c>
      <c r="AE3287" s="43" t="e">
        <f>_xll.qlTenorBasisValue(TenorBasis6M,AC3287,_xll.ohTrigger(trigger,$X$36))</f>
        <v>#NUM!</v>
      </c>
      <c r="AF3287" s="82">
        <f t="shared" si="116"/>
        <v>1.3548233729004872E-2</v>
      </c>
      <c r="AG3287" s="82">
        <f>_xll.qlIndexFixing($X$21,$AB3287,TRUE,_xll.ohTrigger(trigger))</f>
        <v>1.3548233729004872E-2</v>
      </c>
      <c r="AH3287" s="43" t="e">
        <f>_xll.qlIndexFixing($X$6,$AB3287,TRUE,trigger)</f>
        <v>#NUM!</v>
      </c>
      <c r="AI3287" s="45" t="e">
        <f t="shared" si="115"/>
        <v>#NUM!</v>
      </c>
    </row>
    <row r="3288" spans="27:35" x14ac:dyDescent="0.2">
      <c r="AA3288" s="114" t="s">
        <v>87</v>
      </c>
      <c r="AB3288" s="40">
        <f>_xll.qlInterestRateIndexFixingDate($X$21,AC3288)</f>
        <v>62460</v>
      </c>
      <c r="AC3288" s="40">
        <f>_xll.qlCalendarAdvance(calendar,$AC3287,AA3288,,,trigger)</f>
        <v>62464</v>
      </c>
      <c r="AD3288" s="40">
        <f>_xll.qlInterestRateIndexMaturity($X$21,AC3288,)</f>
        <v>62645</v>
      </c>
      <c r="AE3288" s="43" t="e">
        <f>_xll.qlTenorBasisValue(TenorBasis6M,AC3288,_xll.ohTrigger(trigger,$X$36))</f>
        <v>#NUM!</v>
      </c>
      <c r="AF3288" s="82">
        <f t="shared" si="116"/>
        <v>1.3551030226887778E-2</v>
      </c>
      <c r="AG3288" s="82">
        <f>_xll.qlIndexFixing($X$21,$AB3288,TRUE,_xll.ohTrigger(trigger))</f>
        <v>1.3551030226887778E-2</v>
      </c>
      <c r="AH3288" s="43" t="e">
        <f>_xll.qlIndexFixing($X$6,$AB3288,TRUE,trigger)</f>
        <v>#NUM!</v>
      </c>
      <c r="AI3288" s="45" t="e">
        <f t="shared" si="115"/>
        <v>#NUM!</v>
      </c>
    </row>
    <row r="3289" spans="27:35" x14ac:dyDescent="0.2">
      <c r="AA3289" s="114" t="s">
        <v>87</v>
      </c>
      <c r="AB3289" s="40">
        <f>_xll.qlInterestRateIndexFixingDate($X$21,AC3289)</f>
        <v>62467</v>
      </c>
      <c r="AC3289" s="40">
        <f>_xll.qlCalendarAdvance(calendar,$AC3288,AA3289,,,trigger)</f>
        <v>62471</v>
      </c>
      <c r="AD3289" s="40">
        <f>_xll.qlInterestRateIndexMaturity($X$21,AC3289,)</f>
        <v>62652</v>
      </c>
      <c r="AE3289" s="43" t="e">
        <f>_xll.qlTenorBasisValue(TenorBasis6M,AC3289,_xll.ohTrigger(trigger,$X$36))</f>
        <v>#NUM!</v>
      </c>
      <c r="AF3289" s="82">
        <f t="shared" si="116"/>
        <v>1.3554297636218722E-2</v>
      </c>
      <c r="AG3289" s="82">
        <f>_xll.qlIndexFixing($X$21,$AB3289,TRUE,_xll.ohTrigger(trigger))</f>
        <v>1.3554297636218722E-2</v>
      </c>
      <c r="AH3289" s="43" t="e">
        <f>_xll.qlIndexFixing($X$6,$AB3289,TRUE,trigger)</f>
        <v>#NUM!</v>
      </c>
      <c r="AI3289" s="45" t="e">
        <f t="shared" si="115"/>
        <v>#NUM!</v>
      </c>
    </row>
    <row r="3290" spans="27:35" x14ac:dyDescent="0.2">
      <c r="AA3290" s="114" t="s">
        <v>87</v>
      </c>
      <c r="AB3290" s="40">
        <f>_xll.qlInterestRateIndexFixingDate($X$21,AC3290)</f>
        <v>62474</v>
      </c>
      <c r="AC3290" s="40">
        <f>_xll.qlCalendarAdvance(calendar,$AC3289,AA3290,,,trigger)</f>
        <v>62478</v>
      </c>
      <c r="AD3290" s="40">
        <f>_xll.qlInterestRateIndexMaturity($X$21,AC3290,)</f>
        <v>62659</v>
      </c>
      <c r="AE3290" s="43" t="e">
        <f>_xll.qlTenorBasisValue(TenorBasis6M,AC3290,_xll.ohTrigger(trigger,$X$36))</f>
        <v>#NUM!</v>
      </c>
      <c r="AF3290" s="82">
        <f t="shared" si="116"/>
        <v>1.3557551070488115E-2</v>
      </c>
      <c r="AG3290" s="82">
        <f>_xll.qlIndexFixing($X$21,$AB3290,TRUE,_xll.ohTrigger(trigger))</f>
        <v>1.3557551070488115E-2</v>
      </c>
      <c r="AH3290" s="43" t="e">
        <f>_xll.qlIndexFixing($X$6,$AB3290,TRUE,trigger)</f>
        <v>#NUM!</v>
      </c>
      <c r="AI3290" s="45" t="e">
        <f t="shared" si="115"/>
        <v>#NUM!</v>
      </c>
    </row>
    <row r="3291" spans="27:35" x14ac:dyDescent="0.2">
      <c r="AA3291" s="114" t="s">
        <v>87</v>
      </c>
      <c r="AB3291" s="40">
        <f>_xll.qlInterestRateIndexFixingDate($X$21,AC3291)</f>
        <v>62481</v>
      </c>
      <c r="AC3291" s="40">
        <f>_xll.qlCalendarAdvance(calendar,$AC3290,AA3291,,,trigger)</f>
        <v>62485</v>
      </c>
      <c r="AD3291" s="40">
        <f>_xll.qlInterestRateIndexMaturity($X$21,AC3291,)</f>
        <v>62666</v>
      </c>
      <c r="AE3291" s="43" t="e">
        <f>_xll.qlTenorBasisValue(TenorBasis6M,AC3291,_xll.ohTrigger(trigger,$X$36))</f>
        <v>#NUM!</v>
      </c>
      <c r="AF3291" s="82">
        <f t="shared" si="116"/>
        <v>1.3560790529629713E-2</v>
      </c>
      <c r="AG3291" s="82">
        <f>_xll.qlIndexFixing($X$21,$AB3291,TRUE,_xll.ohTrigger(trigger))</f>
        <v>1.3560790529629713E-2</v>
      </c>
      <c r="AH3291" s="43" t="e">
        <f>_xll.qlIndexFixing($X$6,$AB3291,TRUE,trigger)</f>
        <v>#NUM!</v>
      </c>
      <c r="AI3291" s="45" t="e">
        <f t="shared" si="115"/>
        <v>#NUM!</v>
      </c>
    </row>
    <row r="3292" spans="27:35" x14ac:dyDescent="0.2">
      <c r="AA3292" s="114" t="s">
        <v>87</v>
      </c>
      <c r="AB3292" s="40">
        <f>_xll.qlInterestRateIndexFixingDate($X$21,AC3292)</f>
        <v>62488</v>
      </c>
      <c r="AC3292" s="40">
        <f>_xll.qlCalendarAdvance(calendar,$AC3291,AA3292,,,trigger)</f>
        <v>62492</v>
      </c>
      <c r="AD3292" s="40">
        <f>_xll.qlInterestRateIndexMaturity($X$21,AC3292,)</f>
        <v>62673</v>
      </c>
      <c r="AE3292" s="43" t="e">
        <f>_xll.qlTenorBasisValue(TenorBasis6M,AC3292,_xll.ohTrigger(trigger,$X$36))</f>
        <v>#NUM!</v>
      </c>
      <c r="AF3292" s="82">
        <f t="shared" si="116"/>
        <v>1.3564016013573738E-2</v>
      </c>
      <c r="AG3292" s="82">
        <f>_xll.qlIndexFixing($X$21,$AB3292,TRUE,_xll.ohTrigger(trigger))</f>
        <v>1.3564016013573738E-2</v>
      </c>
      <c r="AH3292" s="43" t="e">
        <f>_xll.qlIndexFixing($X$6,$AB3292,TRUE,trigger)</f>
        <v>#NUM!</v>
      </c>
      <c r="AI3292" s="45" t="e">
        <f t="shared" si="115"/>
        <v>#NUM!</v>
      </c>
    </row>
    <row r="3293" spans="27:35" x14ac:dyDescent="0.2">
      <c r="AA3293" s="114" t="s">
        <v>87</v>
      </c>
      <c r="AB3293" s="40">
        <f>_xll.qlInterestRateIndexFixingDate($X$21,AC3293)</f>
        <v>62495</v>
      </c>
      <c r="AC3293" s="40">
        <f>_xll.qlCalendarAdvance(calendar,$AC3292,AA3293,,,trigger)</f>
        <v>62499</v>
      </c>
      <c r="AD3293" s="40">
        <f>_xll.qlInterestRateIndexMaturity($X$21,AC3293,)</f>
        <v>62680</v>
      </c>
      <c r="AE3293" s="43" t="e">
        <f>_xll.qlTenorBasisValue(TenorBasis6M,AC3293,_xll.ohTrigger(trigger,$X$36))</f>
        <v>#NUM!</v>
      </c>
      <c r="AF3293" s="82">
        <f t="shared" si="116"/>
        <v>1.3567227522254383E-2</v>
      </c>
      <c r="AG3293" s="82">
        <f>_xll.qlIndexFixing($X$21,$AB3293,TRUE,_xll.ohTrigger(trigger))</f>
        <v>1.3567227522254383E-2</v>
      </c>
      <c r="AH3293" s="43" t="e">
        <f>_xll.qlIndexFixing($X$6,$AB3293,TRUE,trigger)</f>
        <v>#NUM!</v>
      </c>
      <c r="AI3293" s="45" t="e">
        <f t="shared" si="115"/>
        <v>#NUM!</v>
      </c>
    </row>
    <row r="3294" spans="27:35" x14ac:dyDescent="0.2">
      <c r="AA3294" s="114" t="s">
        <v>87</v>
      </c>
      <c r="AB3294" s="40">
        <f>_xll.qlInterestRateIndexFixingDate($X$21,AC3294)</f>
        <v>62502</v>
      </c>
      <c r="AC3294" s="40">
        <f>_xll.qlCalendarAdvance(calendar,$AC3293,AA3294,,,trigger)</f>
        <v>62506</v>
      </c>
      <c r="AD3294" s="40">
        <f>_xll.qlInterestRateIndexMaturity($X$21,AC3294,)</f>
        <v>62687</v>
      </c>
      <c r="AE3294" s="43" t="e">
        <f>_xll.qlTenorBasisValue(TenorBasis6M,AC3294,_xll.ohTrigger(trigger,$X$36))</f>
        <v>#NUM!</v>
      </c>
      <c r="AF3294" s="82">
        <f t="shared" si="116"/>
        <v>1.3570425055603642E-2</v>
      </c>
      <c r="AG3294" s="82">
        <f>_xll.qlIndexFixing($X$21,$AB3294,TRUE,_xll.ohTrigger(trigger))</f>
        <v>1.3570425055603642E-2</v>
      </c>
      <c r="AH3294" s="43" t="e">
        <f>_xll.qlIndexFixing($X$6,$AB3294,TRUE,trigger)</f>
        <v>#NUM!</v>
      </c>
      <c r="AI3294" s="45" t="e">
        <f t="shared" si="115"/>
        <v>#NUM!</v>
      </c>
    </row>
    <row r="3295" spans="27:35" x14ac:dyDescent="0.2">
      <c r="AA3295" s="114" t="s">
        <v>87</v>
      </c>
      <c r="AB3295" s="40">
        <f>_xll.qlInterestRateIndexFixingDate($X$21,AC3295)</f>
        <v>62509</v>
      </c>
      <c r="AC3295" s="40">
        <f>_xll.qlCalendarAdvance(calendar,$AC3294,AA3295,,,trigger)</f>
        <v>62513</v>
      </c>
      <c r="AD3295" s="40">
        <f>_xll.qlInterestRateIndexMaturity($X$21,AC3295,)</f>
        <v>62694</v>
      </c>
      <c r="AE3295" s="43" t="e">
        <f>_xll.qlTenorBasisValue(TenorBasis6M,AC3295,_xll.ohTrigger(trigger,$X$36))</f>
        <v>#NUM!</v>
      </c>
      <c r="AF3295" s="82">
        <f t="shared" si="116"/>
        <v>1.3573608613554382E-2</v>
      </c>
      <c r="AG3295" s="82">
        <f>_xll.qlIndexFixing($X$21,$AB3295,TRUE,_xll.ohTrigger(trigger))</f>
        <v>1.3573608613554382E-2</v>
      </c>
      <c r="AH3295" s="43" t="e">
        <f>_xll.qlIndexFixing($X$6,$AB3295,TRUE,trigger)</f>
        <v>#NUM!</v>
      </c>
      <c r="AI3295" s="45" t="e">
        <f t="shared" si="115"/>
        <v>#NUM!</v>
      </c>
    </row>
    <row r="3296" spans="27:35" x14ac:dyDescent="0.2">
      <c r="AA3296" s="114" t="s">
        <v>87</v>
      </c>
      <c r="AB3296" s="40">
        <f>_xll.qlInterestRateIndexFixingDate($X$21,AC3296)</f>
        <v>62516</v>
      </c>
      <c r="AC3296" s="40">
        <f>_xll.qlCalendarAdvance(calendar,$AC3295,AA3296,,,trigger)</f>
        <v>62520</v>
      </c>
      <c r="AD3296" s="40">
        <f>_xll.qlInterestRateIndexMaturity($X$21,AC3296,)</f>
        <v>62704</v>
      </c>
      <c r="AE3296" s="43" t="e">
        <f>_xll.qlTenorBasisValue(TenorBasis6M,AC3296,_xll.ohTrigger(trigger,$X$36))</f>
        <v>#NUM!</v>
      </c>
      <c r="AF3296" s="82">
        <f t="shared" si="116"/>
        <v>1.3578208955674969E-2</v>
      </c>
      <c r="AG3296" s="82">
        <f>_xll.qlIndexFixing($X$21,$AB3296,TRUE,_xll.ohTrigger(trigger))</f>
        <v>1.3578208955674969E-2</v>
      </c>
      <c r="AH3296" s="43" t="e">
        <f>_xll.qlIndexFixing($X$6,$AB3296,TRUE,trigger)</f>
        <v>#NUM!</v>
      </c>
      <c r="AI3296" s="45" t="e">
        <f t="shared" si="115"/>
        <v>#NUM!</v>
      </c>
    </row>
    <row r="3297" spans="27:35" x14ac:dyDescent="0.2">
      <c r="AA3297" s="114" t="s">
        <v>87</v>
      </c>
      <c r="AB3297" s="40">
        <f>_xll.qlInterestRateIndexFixingDate($X$21,AC3297)</f>
        <v>62523</v>
      </c>
      <c r="AC3297" s="40">
        <f>_xll.qlCalendarAdvance(calendar,$AC3296,AA3297,,,trigger)</f>
        <v>62527</v>
      </c>
      <c r="AD3297" s="40">
        <f>_xll.qlInterestRateIndexMaturity($X$21,AC3297,)</f>
        <v>62711</v>
      </c>
      <c r="AE3297" s="43" t="e">
        <f>_xll.qlTenorBasisValue(TenorBasis6M,AC3297,_xll.ohTrigger(trigger,$X$36))</f>
        <v>#NUM!</v>
      </c>
      <c r="AF3297" s="82">
        <f t="shared" si="116"/>
        <v>1.3581361923395792E-2</v>
      </c>
      <c r="AG3297" s="82">
        <f>_xll.qlIndexFixing($X$21,$AB3297,TRUE,_xll.ohTrigger(trigger))</f>
        <v>1.3581361923395792E-2</v>
      </c>
      <c r="AH3297" s="43" t="e">
        <f>_xll.qlIndexFixing($X$6,$AB3297,TRUE,trigger)</f>
        <v>#NUM!</v>
      </c>
      <c r="AI3297" s="45" t="e">
        <f t="shared" si="115"/>
        <v>#NUM!</v>
      </c>
    </row>
    <row r="3298" spans="27:35" x14ac:dyDescent="0.2">
      <c r="AA3298" s="114" t="s">
        <v>87</v>
      </c>
      <c r="AB3298" s="40">
        <f>_xll.qlInterestRateIndexFixingDate($X$21,AC3298)</f>
        <v>62530</v>
      </c>
      <c r="AC3298" s="40">
        <f>_xll.qlCalendarAdvance(calendar,$AC3297,AA3298,,,trigger)</f>
        <v>62534</v>
      </c>
      <c r="AD3298" s="40">
        <f>_xll.qlInterestRateIndexMaturity($X$21,AC3298,)</f>
        <v>62718</v>
      </c>
      <c r="AE3298" s="43" t="e">
        <f>_xll.qlTenorBasisValue(TenorBasis6M,AC3298,_xll.ohTrigger(trigger,$X$36))</f>
        <v>#NUM!</v>
      </c>
      <c r="AF3298" s="82">
        <f t="shared" si="116"/>
        <v>1.3584500914011491E-2</v>
      </c>
      <c r="AG3298" s="82">
        <f>_xll.qlIndexFixing($X$21,$AB3298,TRUE,_xll.ohTrigger(trigger))</f>
        <v>1.3584500914011491E-2</v>
      </c>
      <c r="AH3298" s="43" t="e">
        <f>_xll.qlIndexFixing($X$6,$AB3298,TRUE,trigger)</f>
        <v>#NUM!</v>
      </c>
      <c r="AI3298" s="45" t="e">
        <f t="shared" si="115"/>
        <v>#NUM!</v>
      </c>
    </row>
    <row r="3299" spans="27:35" x14ac:dyDescent="0.2">
      <c r="AA3299" s="114" t="s">
        <v>87</v>
      </c>
      <c r="AB3299" s="40">
        <f>_xll.qlInterestRateIndexFixingDate($X$21,AC3299)</f>
        <v>62537</v>
      </c>
      <c r="AC3299" s="40">
        <f>_xll.qlCalendarAdvance(calendar,$AC3298,AA3299,,,trigger)</f>
        <v>62541</v>
      </c>
      <c r="AD3299" s="40">
        <f>_xll.qlInterestRateIndexMaturity($X$21,AC3299,)</f>
        <v>62725</v>
      </c>
      <c r="AE3299" s="43" t="e">
        <f>_xll.qlTenorBasisValue(TenorBasis6M,AC3299,_xll.ohTrigger(trigger,$X$36))</f>
        <v>#NUM!</v>
      </c>
      <c r="AF3299" s="82">
        <f t="shared" si="116"/>
        <v>1.3587625927453856E-2</v>
      </c>
      <c r="AG3299" s="82">
        <f>_xll.qlIndexFixing($X$21,$AB3299,TRUE,_xll.ohTrigger(trigger))</f>
        <v>1.3587625927453856E-2</v>
      </c>
      <c r="AH3299" s="43" t="e">
        <f>_xll.qlIndexFixing($X$6,$AB3299,TRUE,trigger)</f>
        <v>#NUM!</v>
      </c>
      <c r="AI3299" s="45" t="e">
        <f t="shared" si="115"/>
        <v>#NUM!</v>
      </c>
    </row>
    <row r="3300" spans="27:35" x14ac:dyDescent="0.2">
      <c r="AA3300" s="114" t="s">
        <v>87</v>
      </c>
      <c r="AB3300" s="40">
        <f>_xll.qlInterestRateIndexFixingDate($X$21,AC3300)</f>
        <v>62544</v>
      </c>
      <c r="AC3300" s="40">
        <f>_xll.qlCalendarAdvance(calendar,$AC3299,AA3300,,,trigger)</f>
        <v>62548</v>
      </c>
      <c r="AD3300" s="40">
        <f>_xll.qlInterestRateIndexMaturity($X$21,AC3300,)</f>
        <v>62731</v>
      </c>
      <c r="AE3300" s="43" t="e">
        <f>_xll.qlTenorBasisValue(TenorBasis6M,AC3300,_xll.ohTrigger(trigger,$X$36))</f>
        <v>#NUM!</v>
      </c>
      <c r="AF3300" s="82">
        <f t="shared" si="116"/>
        <v>1.3590263638078264E-2</v>
      </c>
      <c r="AG3300" s="82">
        <f>_xll.qlIndexFixing($X$21,$AB3300,TRUE,_xll.ohTrigger(trigger))</f>
        <v>1.3590263638078264E-2</v>
      </c>
      <c r="AH3300" s="43" t="e">
        <f>_xll.qlIndexFixing($X$6,$AB3300,TRUE,trigger)</f>
        <v>#NUM!</v>
      </c>
      <c r="AI3300" s="45" t="e">
        <f t="shared" si="115"/>
        <v>#NUM!</v>
      </c>
    </row>
    <row r="3301" spans="27:35" x14ac:dyDescent="0.2">
      <c r="AA3301" s="114" t="s">
        <v>87</v>
      </c>
      <c r="AB3301" s="40">
        <f>_xll.qlInterestRateIndexFixingDate($X$21,AC3301)</f>
        <v>62551</v>
      </c>
      <c r="AC3301" s="40">
        <f>_xll.qlCalendarAdvance(calendar,$AC3300,AA3301,,,trigger)</f>
        <v>62555</v>
      </c>
      <c r="AD3301" s="40">
        <f>_xll.qlInterestRateIndexMaturity($X$21,AC3301,)</f>
        <v>62738</v>
      </c>
      <c r="AE3301" s="43" t="e">
        <f>_xll.qlTenorBasisValue(TenorBasis6M,AC3301,_xll.ohTrigger(trigger,$X$36))</f>
        <v>#NUM!</v>
      </c>
      <c r="AF3301" s="82">
        <f t="shared" si="116"/>
        <v>1.3593361578800577E-2</v>
      </c>
      <c r="AG3301" s="82">
        <f>_xll.qlIndexFixing($X$21,$AB3301,TRUE,_xll.ohTrigger(trigger))</f>
        <v>1.3593361578800577E-2</v>
      </c>
      <c r="AH3301" s="43" t="e">
        <f>_xll.qlIndexFixing($X$6,$AB3301,TRUE,trigger)</f>
        <v>#NUM!</v>
      </c>
      <c r="AI3301" s="45" t="e">
        <f t="shared" si="115"/>
        <v>#NUM!</v>
      </c>
    </row>
    <row r="3302" spans="27:35" x14ac:dyDescent="0.2">
      <c r="AA3302" s="114" t="s">
        <v>87</v>
      </c>
      <c r="AB3302" s="40">
        <f>_xll.qlInterestRateIndexFixingDate($X$21,AC3302)</f>
        <v>62558</v>
      </c>
      <c r="AC3302" s="40">
        <f>_xll.qlCalendarAdvance(calendar,$AC3301,AA3302,,,trigger)</f>
        <v>62562</v>
      </c>
      <c r="AD3302" s="40">
        <f>_xll.qlInterestRateIndexMaturity($X$21,AC3302,)</f>
        <v>62745</v>
      </c>
      <c r="AE3302" s="43" t="e">
        <f>_xll.qlTenorBasisValue(TenorBasis6M,AC3302,_xll.ohTrigger(trigger,$X$36))</f>
        <v>#NUM!</v>
      </c>
      <c r="AF3302" s="82">
        <f t="shared" si="116"/>
        <v>1.3596445542656013E-2</v>
      </c>
      <c r="AG3302" s="82">
        <f>_xll.qlIndexFixing($X$21,$AB3302,TRUE,_xll.ohTrigger(trigger))</f>
        <v>1.3596445542656013E-2</v>
      </c>
      <c r="AH3302" s="43" t="e">
        <f>_xll.qlIndexFixing($X$6,$AB3302,TRUE,trigger)</f>
        <v>#NUM!</v>
      </c>
      <c r="AI3302" s="45" t="e">
        <f t="shared" si="115"/>
        <v>#NUM!</v>
      </c>
    </row>
    <row r="3303" spans="27:35" x14ac:dyDescent="0.2">
      <c r="AA3303" s="114" t="s">
        <v>87</v>
      </c>
      <c r="AB3303" s="40">
        <f>_xll.qlInterestRateIndexFixingDate($X$21,AC3303)</f>
        <v>62563</v>
      </c>
      <c r="AC3303" s="40">
        <f>_xll.qlCalendarAdvance(calendar,$AC3302,AA3303,,,trigger)</f>
        <v>62569</v>
      </c>
      <c r="AD3303" s="40">
        <f>_xll.qlInterestRateIndexMaturity($X$21,AC3303,)</f>
        <v>62752</v>
      </c>
      <c r="AE3303" s="43" t="e">
        <f>_xll.qlTenorBasisValue(TenorBasis6M,AC3303,_xll.ohTrigger(trigger,$X$36))</f>
        <v>#NUM!</v>
      </c>
      <c r="AF3303" s="82">
        <f t="shared" si="116"/>
        <v>1.3599515529579049E-2</v>
      </c>
      <c r="AG3303" s="82">
        <f>_xll.qlIndexFixing($X$21,$AB3303,TRUE,_xll.ohTrigger(trigger))</f>
        <v>1.3599515529579049E-2</v>
      </c>
      <c r="AH3303" s="43" t="e">
        <f>_xll.qlIndexFixing($X$6,$AB3303,TRUE,trigger)</f>
        <v>#NUM!</v>
      </c>
      <c r="AI3303" s="45" t="e">
        <f t="shared" si="115"/>
        <v>#NUM!</v>
      </c>
    </row>
    <row r="3304" spans="27:35" x14ac:dyDescent="0.2">
      <c r="AA3304" s="114" t="s">
        <v>87</v>
      </c>
      <c r="AB3304" s="40">
        <f>_xll.qlInterestRateIndexFixingDate($X$21,AC3304)</f>
        <v>62572</v>
      </c>
      <c r="AC3304" s="40">
        <f>_xll.qlCalendarAdvance(calendar,$AC3303,AA3304,,,trigger)</f>
        <v>62576</v>
      </c>
      <c r="AD3304" s="40">
        <f>_xll.qlInterestRateIndexMaturity($X$21,AC3304,)</f>
        <v>62759</v>
      </c>
      <c r="AE3304" s="43" t="e">
        <f>_xll.qlTenorBasisValue(TenorBasis6M,AC3304,_xll.ohTrigger(trigger,$X$36))</f>
        <v>#NUM!</v>
      </c>
      <c r="AF3304" s="82">
        <f t="shared" si="116"/>
        <v>1.3602571539503731E-2</v>
      </c>
      <c r="AG3304" s="82">
        <f>_xll.qlIndexFixing($X$21,$AB3304,TRUE,_xll.ohTrigger(trigger))</f>
        <v>1.3602571539503731E-2</v>
      </c>
      <c r="AH3304" s="43" t="e">
        <f>_xll.qlIndexFixing($X$6,$AB3304,TRUE,trigger)</f>
        <v>#NUM!</v>
      </c>
      <c r="AI3304" s="45" t="e">
        <f t="shared" si="115"/>
        <v>#NUM!</v>
      </c>
    </row>
    <row r="3305" spans="27:35" x14ac:dyDescent="0.2">
      <c r="AA3305" s="114" t="s">
        <v>87</v>
      </c>
      <c r="AB3305" s="40">
        <f>_xll.qlInterestRateIndexFixingDate($X$21,AC3305)</f>
        <v>62578</v>
      </c>
      <c r="AC3305" s="40">
        <f>_xll.qlCalendarAdvance(calendar,$AC3304,AA3305,,,trigger)</f>
        <v>62583</v>
      </c>
      <c r="AD3305" s="40">
        <f>_xll.qlInterestRateIndexMaturity($X$21,AC3305,)</f>
        <v>62767</v>
      </c>
      <c r="AE3305" s="43" t="e">
        <f>_xll.qlTenorBasisValue(TenorBasis6M,AC3305,_xll.ohTrigger(trigger,$X$36))</f>
        <v>#NUM!</v>
      </c>
      <c r="AF3305" s="82">
        <f t="shared" si="116"/>
        <v>1.3606082483773211E-2</v>
      </c>
      <c r="AG3305" s="82">
        <f>_xll.qlIndexFixing($X$21,$AB3305,TRUE,_xll.ohTrigger(trigger))</f>
        <v>1.3606082483773211E-2</v>
      </c>
      <c r="AH3305" s="43" t="e">
        <f>_xll.qlIndexFixing($X$6,$AB3305,TRUE,trigger)</f>
        <v>#NUM!</v>
      </c>
      <c r="AI3305" s="45" t="e">
        <f t="shared" si="115"/>
        <v>#NUM!</v>
      </c>
    </row>
    <row r="3306" spans="27:35" x14ac:dyDescent="0.2">
      <c r="AA3306" s="114" t="s">
        <v>87</v>
      </c>
      <c r="AB3306" s="40">
        <f>_xll.qlInterestRateIndexFixingDate($X$21,AC3306)</f>
        <v>62586</v>
      </c>
      <c r="AC3306" s="40">
        <f>_xll.qlCalendarAdvance(calendar,$AC3305,AA3306,,,trigger)</f>
        <v>62590</v>
      </c>
      <c r="AD3306" s="40">
        <f>_xll.qlInterestRateIndexMaturity($X$21,AC3306,)</f>
        <v>62774</v>
      </c>
      <c r="AE3306" s="43" t="e">
        <f>_xll.qlTenorBasisValue(TenorBasis6M,AC3306,_xll.ohTrigger(trigger,$X$36))</f>
        <v>#NUM!</v>
      </c>
      <c r="AF3306" s="82">
        <f t="shared" si="116"/>
        <v>1.3609109655160248E-2</v>
      </c>
      <c r="AG3306" s="82">
        <f>_xll.qlIndexFixing($X$21,$AB3306,TRUE,_xll.ohTrigger(trigger))</f>
        <v>1.3609109655160248E-2</v>
      </c>
      <c r="AH3306" s="43" t="e">
        <f>_xll.qlIndexFixing($X$6,$AB3306,TRUE,trigger)</f>
        <v>#NUM!</v>
      </c>
      <c r="AI3306" s="45" t="e">
        <f t="shared" ref="AI3306:AI3369" si="117">(AG3306-AH3306)*10000</f>
        <v>#NUM!</v>
      </c>
    </row>
    <row r="3307" spans="27:35" x14ac:dyDescent="0.2">
      <c r="AA3307" s="114" t="s">
        <v>87</v>
      </c>
      <c r="AB3307" s="40">
        <f>_xll.qlInterestRateIndexFixingDate($X$21,AC3307)</f>
        <v>62593</v>
      </c>
      <c r="AC3307" s="40">
        <f>_xll.qlCalendarAdvance(calendar,$AC3306,AA3307,,,trigger)</f>
        <v>62597</v>
      </c>
      <c r="AD3307" s="40">
        <f>_xll.qlInterestRateIndexMaturity($X$21,AC3307,)</f>
        <v>62781</v>
      </c>
      <c r="AE3307" s="43" t="e">
        <f>_xll.qlTenorBasisValue(TenorBasis6M,AC3307,_xll.ohTrigger(trigger,$X$36))</f>
        <v>#NUM!</v>
      </c>
      <c r="AF3307" s="82">
        <f t="shared" si="116"/>
        <v>1.3612122848850461E-2</v>
      </c>
      <c r="AG3307" s="82">
        <f>_xll.qlIndexFixing($X$21,$AB3307,TRUE,_xll.ohTrigger(trigger))</f>
        <v>1.3612122848850461E-2</v>
      </c>
      <c r="AH3307" s="43" t="e">
        <f>_xll.qlIndexFixing($X$6,$AB3307,TRUE,trigger)</f>
        <v>#NUM!</v>
      </c>
      <c r="AI3307" s="45" t="e">
        <f t="shared" si="117"/>
        <v>#NUM!</v>
      </c>
    </row>
    <row r="3308" spans="27:35" x14ac:dyDescent="0.2">
      <c r="AA3308" s="114" t="s">
        <v>87</v>
      </c>
      <c r="AB3308" s="40">
        <f>_xll.qlInterestRateIndexFixingDate($X$21,AC3308)</f>
        <v>62600</v>
      </c>
      <c r="AC3308" s="40">
        <f>_xll.qlCalendarAdvance(calendar,$AC3307,AA3308,,,trigger)</f>
        <v>62604</v>
      </c>
      <c r="AD3308" s="40">
        <f>_xll.qlInterestRateIndexMaturity($X$21,AC3308,)</f>
        <v>62788</v>
      </c>
      <c r="AE3308" s="43" t="e">
        <f>_xll.qlTenorBasisValue(TenorBasis6M,AC3308,_xll.ohTrigger(trigger,$X$36))</f>
        <v>#NUM!</v>
      </c>
      <c r="AF3308" s="82">
        <f t="shared" si="116"/>
        <v>1.3615122064778683E-2</v>
      </c>
      <c r="AG3308" s="82">
        <f>_xll.qlIndexFixing($X$21,$AB3308,TRUE,_xll.ohTrigger(trigger))</f>
        <v>1.3615122064778683E-2</v>
      </c>
      <c r="AH3308" s="43" t="e">
        <f>_xll.qlIndexFixing($X$6,$AB3308,TRUE,trigger)</f>
        <v>#NUM!</v>
      </c>
      <c r="AI3308" s="45" t="e">
        <f t="shared" si="117"/>
        <v>#NUM!</v>
      </c>
    </row>
    <row r="3309" spans="27:35" x14ac:dyDescent="0.2">
      <c r="AA3309" s="114" t="s">
        <v>87</v>
      </c>
      <c r="AB3309" s="40">
        <f>_xll.qlInterestRateIndexFixingDate($X$21,AC3309)</f>
        <v>62607</v>
      </c>
      <c r="AC3309" s="40">
        <f>_xll.qlCalendarAdvance(calendar,$AC3308,AA3309,,,trigger)</f>
        <v>62611</v>
      </c>
      <c r="AD3309" s="40">
        <f>_xll.qlInterestRateIndexMaturity($X$21,AC3309,)</f>
        <v>62794</v>
      </c>
      <c r="AE3309" s="43" t="e">
        <f>_xll.qlTenorBasisValue(TenorBasis6M,AC3309,_xll.ohTrigger(trigger,$X$36))</f>
        <v>#NUM!</v>
      </c>
      <c r="AF3309" s="82">
        <f t="shared" si="116"/>
        <v>1.361764193191314E-2</v>
      </c>
      <c r="AG3309" s="82">
        <f>_xll.qlIndexFixing($X$21,$AB3309,TRUE,_xll.ohTrigger(trigger))</f>
        <v>1.361764193191314E-2</v>
      </c>
      <c r="AH3309" s="43" t="e">
        <f>_xll.qlIndexFixing($X$6,$AB3309,TRUE,trigger)</f>
        <v>#NUM!</v>
      </c>
      <c r="AI3309" s="45" t="e">
        <f t="shared" si="117"/>
        <v>#NUM!</v>
      </c>
    </row>
    <row r="3310" spans="27:35" x14ac:dyDescent="0.2">
      <c r="AA3310" s="114" t="s">
        <v>87</v>
      </c>
      <c r="AB3310" s="40">
        <f>_xll.qlInterestRateIndexFixingDate($X$21,AC3310)</f>
        <v>62614</v>
      </c>
      <c r="AC3310" s="40">
        <f>_xll.qlCalendarAdvance(calendar,$AC3309,AA3310,,,trigger)</f>
        <v>62618</v>
      </c>
      <c r="AD3310" s="40">
        <f>_xll.qlInterestRateIndexMaturity($X$21,AC3310,)</f>
        <v>62801</v>
      </c>
      <c r="AE3310" s="43" t="e">
        <f>_xll.qlTenorBasisValue(TenorBasis6M,AC3310,_xll.ohTrigger(trigger,$X$36))</f>
        <v>#NUM!</v>
      </c>
      <c r="AF3310" s="82">
        <f t="shared" si="116"/>
        <v>1.3620614078504492E-2</v>
      </c>
      <c r="AG3310" s="82">
        <f>_xll.qlIndexFixing($X$21,$AB3310,TRUE,_xll.ohTrigger(trigger))</f>
        <v>1.3620614078504492E-2</v>
      </c>
      <c r="AH3310" s="43" t="e">
        <f>_xll.qlIndexFixing($X$6,$AB3310,TRUE,trigger)</f>
        <v>#NUM!</v>
      </c>
      <c r="AI3310" s="45" t="e">
        <f t="shared" si="117"/>
        <v>#NUM!</v>
      </c>
    </row>
    <row r="3311" spans="27:35" x14ac:dyDescent="0.2">
      <c r="AA3311" s="114" t="s">
        <v>87</v>
      </c>
      <c r="AB3311" s="40">
        <f>_xll.qlInterestRateIndexFixingDate($X$21,AC3311)</f>
        <v>62621</v>
      </c>
      <c r="AC3311" s="40">
        <f>_xll.qlCalendarAdvance(calendar,$AC3310,AA3311,,,trigger)</f>
        <v>62625</v>
      </c>
      <c r="AD3311" s="40">
        <f>_xll.qlInterestRateIndexMaturity($X$21,AC3311,)</f>
        <v>62808</v>
      </c>
      <c r="AE3311" s="43" t="e">
        <f>_xll.qlTenorBasisValue(TenorBasis6M,AC3311,_xll.ohTrigger(trigger,$X$36))</f>
        <v>#NUM!</v>
      </c>
      <c r="AF3311" s="82">
        <f t="shared" si="116"/>
        <v>1.3623572247651945E-2</v>
      </c>
      <c r="AG3311" s="82">
        <f>_xll.qlIndexFixing($X$21,$AB3311,TRUE,_xll.ohTrigger(trigger))</f>
        <v>1.3623572247651945E-2</v>
      </c>
      <c r="AH3311" s="43" t="e">
        <f>_xll.qlIndexFixing($X$6,$AB3311,TRUE,trigger)</f>
        <v>#NUM!</v>
      </c>
      <c r="AI3311" s="45" t="e">
        <f t="shared" si="117"/>
        <v>#NUM!</v>
      </c>
    </row>
    <row r="3312" spans="27:35" x14ac:dyDescent="0.2">
      <c r="AA3312" s="114" t="s">
        <v>87</v>
      </c>
      <c r="AB3312" s="40">
        <f>_xll.qlInterestRateIndexFixingDate($X$21,AC3312)</f>
        <v>62628</v>
      </c>
      <c r="AC3312" s="40">
        <f>_xll.qlCalendarAdvance(calendar,$AC3311,AA3312,,,trigger)</f>
        <v>62632</v>
      </c>
      <c r="AD3312" s="40">
        <f>_xll.qlInterestRateIndexMaturity($X$21,AC3312,)</f>
        <v>62815</v>
      </c>
      <c r="AE3312" s="43" t="e">
        <f>_xll.qlTenorBasisValue(TenorBasis6M,AC3312,_xll.ohTrigger(trigger,$X$36))</f>
        <v>#NUM!</v>
      </c>
      <c r="AF3312" s="82">
        <f t="shared" si="116"/>
        <v>1.3626516439292595E-2</v>
      </c>
      <c r="AG3312" s="82">
        <f>_xll.qlIndexFixing($X$21,$AB3312,TRUE,_xll.ohTrigger(trigger))</f>
        <v>1.3626516439292595E-2</v>
      </c>
      <c r="AH3312" s="43" t="e">
        <f>_xll.qlIndexFixing($X$6,$AB3312,TRUE,trigger)</f>
        <v>#NUM!</v>
      </c>
      <c r="AI3312" s="45" t="e">
        <f t="shared" si="117"/>
        <v>#NUM!</v>
      </c>
    </row>
    <row r="3313" spans="27:35" x14ac:dyDescent="0.2">
      <c r="AA3313" s="114" t="s">
        <v>87</v>
      </c>
      <c r="AB3313" s="40">
        <f>_xll.qlInterestRateIndexFixingDate($X$21,AC3313)</f>
        <v>62635</v>
      </c>
      <c r="AC3313" s="40">
        <f>_xll.qlCalendarAdvance(calendar,$AC3312,AA3313,,,trigger)</f>
        <v>62639</v>
      </c>
      <c r="AD3313" s="40">
        <f>_xll.qlInterestRateIndexMaturity($X$21,AC3313,)</f>
        <v>62823</v>
      </c>
      <c r="AE3313" s="43" t="e">
        <f>_xll.qlTenorBasisValue(TenorBasis6M,AC3313,_xll.ohTrigger(trigger,$X$36))</f>
        <v>#NUM!</v>
      </c>
      <c r="AF3313" s="82">
        <f t="shared" si="116"/>
        <v>1.3629908475786896E-2</v>
      </c>
      <c r="AG3313" s="82">
        <f>_xll.qlIndexFixing($X$21,$AB3313,TRUE,_xll.ohTrigger(trigger))</f>
        <v>1.3629908475786896E-2</v>
      </c>
      <c r="AH3313" s="43" t="e">
        <f>_xll.qlIndexFixing($X$6,$AB3313,TRUE,trigger)</f>
        <v>#NUM!</v>
      </c>
      <c r="AI3313" s="45" t="e">
        <f t="shared" si="117"/>
        <v>#NUM!</v>
      </c>
    </row>
    <row r="3314" spans="27:35" x14ac:dyDescent="0.2">
      <c r="AA3314" s="114" t="s">
        <v>87</v>
      </c>
      <c r="AB3314" s="40">
        <f>_xll.qlInterestRateIndexFixingDate($X$21,AC3314)</f>
        <v>62642</v>
      </c>
      <c r="AC3314" s="40">
        <f>_xll.qlCalendarAdvance(calendar,$AC3313,AA3314,,,trigger)</f>
        <v>62646</v>
      </c>
      <c r="AD3314" s="40">
        <f>_xll.qlInterestRateIndexMaturity($X$21,AC3314,)</f>
        <v>62830</v>
      </c>
      <c r="AE3314" s="43" t="e">
        <f>_xll.qlTenorBasisValue(TenorBasis6M,AC3314,_xll.ohTrigger(trigger,$X$36))</f>
        <v>#NUM!</v>
      </c>
      <c r="AF3314" s="82">
        <f t="shared" si="116"/>
        <v>1.3632823823820315E-2</v>
      </c>
      <c r="AG3314" s="82">
        <f>_xll.qlIndexFixing($X$21,$AB3314,TRUE,_xll.ohTrigger(trigger))</f>
        <v>1.3632823823820315E-2</v>
      </c>
      <c r="AH3314" s="43" t="e">
        <f>_xll.qlIndexFixing($X$6,$AB3314,TRUE,trigger)</f>
        <v>#NUM!</v>
      </c>
      <c r="AI3314" s="45" t="e">
        <f t="shared" si="117"/>
        <v>#NUM!</v>
      </c>
    </row>
    <row r="3315" spans="27:35" x14ac:dyDescent="0.2">
      <c r="AA3315" s="114" t="s">
        <v>87</v>
      </c>
      <c r="AB3315" s="40">
        <f>_xll.qlInterestRateIndexFixingDate($X$21,AC3315)</f>
        <v>62649</v>
      </c>
      <c r="AC3315" s="40">
        <f>_xll.qlCalendarAdvance(calendar,$AC3314,AA3315,,,trigger)</f>
        <v>62653</v>
      </c>
      <c r="AD3315" s="40">
        <f>_xll.qlInterestRateIndexMaturity($X$21,AC3315,)</f>
        <v>62837</v>
      </c>
      <c r="AE3315" s="43" t="e">
        <f>_xll.qlTenorBasisValue(TenorBasis6M,AC3315,_xll.ohTrigger(trigger,$X$36))</f>
        <v>#NUM!</v>
      </c>
      <c r="AF3315" s="82">
        <f t="shared" si="116"/>
        <v>1.3635725193651659E-2</v>
      </c>
      <c r="AG3315" s="82">
        <f>_xll.qlIndexFixing($X$21,$AB3315,TRUE,_xll.ohTrigger(trigger))</f>
        <v>1.3635725193651659E-2</v>
      </c>
      <c r="AH3315" s="43" t="e">
        <f>_xll.qlIndexFixing($X$6,$AB3315,TRUE,trigger)</f>
        <v>#NUM!</v>
      </c>
      <c r="AI3315" s="45" t="e">
        <f t="shared" si="117"/>
        <v>#NUM!</v>
      </c>
    </row>
    <row r="3316" spans="27:35" x14ac:dyDescent="0.2">
      <c r="AA3316" s="114" t="s">
        <v>87</v>
      </c>
      <c r="AB3316" s="40">
        <f>_xll.qlInterestRateIndexFixingDate($X$21,AC3316)</f>
        <v>62656</v>
      </c>
      <c r="AC3316" s="40">
        <f>_xll.qlCalendarAdvance(calendar,$AC3315,AA3316,,,trigger)</f>
        <v>62660</v>
      </c>
      <c r="AD3316" s="40">
        <f>_xll.qlInterestRateIndexMaturity($X$21,AC3316,)</f>
        <v>62844</v>
      </c>
      <c r="AE3316" s="43" t="e">
        <f>_xll.qlTenorBasisValue(TenorBasis6M,AC3316,_xll.ohTrigger(trigger,$X$36))</f>
        <v>#NUM!</v>
      </c>
      <c r="AF3316" s="82">
        <f t="shared" si="116"/>
        <v>1.3638612585220975E-2</v>
      </c>
      <c r="AG3316" s="82">
        <f>_xll.qlIndexFixing($X$21,$AB3316,TRUE,_xll.ohTrigger(trigger))</f>
        <v>1.3638612585220975E-2</v>
      </c>
      <c r="AH3316" s="43" t="e">
        <f>_xll.qlIndexFixing($X$6,$AB3316,TRUE,trigger)</f>
        <v>#NUM!</v>
      </c>
      <c r="AI3316" s="45" t="e">
        <f t="shared" si="117"/>
        <v>#NUM!</v>
      </c>
    </row>
    <row r="3317" spans="27:35" x14ac:dyDescent="0.2">
      <c r="AA3317" s="114" t="s">
        <v>87</v>
      </c>
      <c r="AB3317" s="40">
        <f>_xll.qlInterestRateIndexFixingDate($X$21,AC3317)</f>
        <v>62663</v>
      </c>
      <c r="AC3317" s="40">
        <f>_xll.qlCalendarAdvance(calendar,$AC3316,AA3317,,,trigger)</f>
        <v>62667</v>
      </c>
      <c r="AD3317" s="40">
        <f>_xll.qlInterestRateIndexMaturity($X$21,AC3317,)</f>
        <v>62851</v>
      </c>
      <c r="AE3317" s="43" t="e">
        <f>_xll.qlTenorBasisValue(TenorBasis6M,AC3317,_xll.ohTrigger(trigger,$X$36))</f>
        <v>#NUM!</v>
      </c>
      <c r="AF3317" s="82">
        <f t="shared" si="116"/>
        <v>1.3641485998464405E-2</v>
      </c>
      <c r="AG3317" s="82">
        <f>_xll.qlIndexFixing($X$21,$AB3317,TRUE,_xll.ohTrigger(trigger))</f>
        <v>1.3641485998464405E-2</v>
      </c>
      <c r="AH3317" s="43" t="e">
        <f>_xll.qlIndexFixing($X$6,$AB3317,TRUE,trigger)</f>
        <v>#NUM!</v>
      </c>
      <c r="AI3317" s="45" t="e">
        <f t="shared" si="117"/>
        <v>#NUM!</v>
      </c>
    </row>
    <row r="3318" spans="27:35" x14ac:dyDescent="0.2">
      <c r="AA3318" s="114" t="s">
        <v>87</v>
      </c>
      <c r="AB3318" s="40">
        <f>_xll.qlInterestRateIndexFixingDate($X$21,AC3318)</f>
        <v>62670</v>
      </c>
      <c r="AC3318" s="40">
        <f>_xll.qlCalendarAdvance(calendar,$AC3317,AA3318,,,trigger)</f>
        <v>62674</v>
      </c>
      <c r="AD3318" s="40">
        <f>_xll.qlInterestRateIndexMaturity($X$21,AC3318,)</f>
        <v>62858</v>
      </c>
      <c r="AE3318" s="43" t="e">
        <f>_xll.qlTenorBasisValue(TenorBasis6M,AC3318,_xll.ohTrigger(trigger,$X$36))</f>
        <v>#NUM!</v>
      </c>
      <c r="AF3318" s="82">
        <f t="shared" si="116"/>
        <v>1.3644345433322429E-2</v>
      </c>
      <c r="AG3318" s="82">
        <f>_xll.qlIndexFixing($X$21,$AB3318,TRUE,_xll.ohTrigger(trigger))</f>
        <v>1.3644345433322429E-2</v>
      </c>
      <c r="AH3318" s="43" t="e">
        <f>_xll.qlIndexFixing($X$6,$AB3318,TRUE,trigger)</f>
        <v>#NUM!</v>
      </c>
      <c r="AI3318" s="45" t="e">
        <f t="shared" si="117"/>
        <v>#NUM!</v>
      </c>
    </row>
    <row r="3319" spans="27:35" x14ac:dyDescent="0.2">
      <c r="AA3319" s="114" t="s">
        <v>87</v>
      </c>
      <c r="AB3319" s="40">
        <f>_xll.qlInterestRateIndexFixingDate($X$21,AC3319)</f>
        <v>62677</v>
      </c>
      <c r="AC3319" s="40">
        <f>_xll.qlCalendarAdvance(calendar,$AC3318,AA3319,,,trigger)</f>
        <v>62681</v>
      </c>
      <c r="AD3319" s="40">
        <f>_xll.qlInterestRateIndexMaturity($X$21,AC3319,)</f>
        <v>62865</v>
      </c>
      <c r="AE3319" s="43" t="e">
        <f>_xll.qlTenorBasisValue(TenorBasis6M,AC3319,_xll.ohTrigger(trigger,$X$36))</f>
        <v>#NUM!</v>
      </c>
      <c r="AF3319" s="82">
        <f t="shared" si="116"/>
        <v>1.3647190889733792E-2</v>
      </c>
      <c r="AG3319" s="82">
        <f>_xll.qlIndexFixing($X$21,$AB3319,TRUE,_xll.ohTrigger(trigger))</f>
        <v>1.3647190889733792E-2</v>
      </c>
      <c r="AH3319" s="43" t="e">
        <f>_xll.qlIndexFixing($X$6,$AB3319,TRUE,trigger)</f>
        <v>#NUM!</v>
      </c>
      <c r="AI3319" s="45" t="e">
        <f t="shared" si="117"/>
        <v>#NUM!</v>
      </c>
    </row>
    <row r="3320" spans="27:35" x14ac:dyDescent="0.2">
      <c r="AA3320" s="114" t="s">
        <v>87</v>
      </c>
      <c r="AB3320" s="40">
        <f>_xll.qlInterestRateIndexFixingDate($X$21,AC3320)</f>
        <v>62684</v>
      </c>
      <c r="AC3320" s="40">
        <f>_xll.qlCalendarAdvance(calendar,$AC3319,AA3320,,,trigger)</f>
        <v>62688</v>
      </c>
      <c r="AD3320" s="40">
        <f>_xll.qlInterestRateIndexMaturity($X$21,AC3320,)</f>
        <v>62872</v>
      </c>
      <c r="AE3320" s="43" t="e">
        <f>_xll.qlTenorBasisValue(TenorBasis6M,AC3320,_xll.ohTrigger(trigger,$X$36))</f>
        <v>#NUM!</v>
      </c>
      <c r="AF3320" s="82">
        <f t="shared" si="116"/>
        <v>1.3650022367636804E-2</v>
      </c>
      <c r="AG3320" s="82">
        <f>_xll.qlIndexFixing($X$21,$AB3320,TRUE,_xll.ohTrigger(trigger))</f>
        <v>1.3650022367636804E-2</v>
      </c>
      <c r="AH3320" s="43" t="e">
        <f>_xll.qlIndexFixing($X$6,$AB3320,TRUE,trigger)</f>
        <v>#NUM!</v>
      </c>
      <c r="AI3320" s="45" t="e">
        <f t="shared" si="117"/>
        <v>#NUM!</v>
      </c>
    </row>
    <row r="3321" spans="27:35" x14ac:dyDescent="0.2">
      <c r="AA3321" s="114" t="s">
        <v>87</v>
      </c>
      <c r="AB3321" s="40">
        <f>_xll.qlInterestRateIndexFixingDate($X$21,AC3321)</f>
        <v>62691</v>
      </c>
      <c r="AC3321" s="40">
        <f>_xll.qlCalendarAdvance(calendar,$AC3320,AA3321,,,trigger)</f>
        <v>62695</v>
      </c>
      <c r="AD3321" s="40">
        <f>_xll.qlInterestRateIndexMaturity($X$21,AC3321,)</f>
        <v>62879</v>
      </c>
      <c r="AE3321" s="43" t="e">
        <f>_xll.qlTenorBasisValue(TenorBasis6M,AC3321,_xll.ohTrigger(trigger,$X$36))</f>
        <v>#NUM!</v>
      </c>
      <c r="AF3321" s="82">
        <f t="shared" si="116"/>
        <v>1.3652839866973252E-2</v>
      </c>
      <c r="AG3321" s="82">
        <f>_xll.qlIndexFixing($X$21,$AB3321,TRUE,_xll.ohTrigger(trigger))</f>
        <v>1.3652839866973252E-2</v>
      </c>
      <c r="AH3321" s="43" t="e">
        <f>_xll.qlIndexFixing($X$6,$AB3321,TRUE,trigger)</f>
        <v>#NUM!</v>
      </c>
      <c r="AI3321" s="45" t="e">
        <f t="shared" si="117"/>
        <v>#NUM!</v>
      </c>
    </row>
    <row r="3322" spans="27:35" x14ac:dyDescent="0.2">
      <c r="AA3322" s="114" t="s">
        <v>87</v>
      </c>
      <c r="AB3322" s="40">
        <f>_xll.qlInterestRateIndexFixingDate($X$21,AC3322)</f>
        <v>62698</v>
      </c>
      <c r="AC3322" s="40">
        <f>_xll.qlCalendarAdvance(calendar,$AC3321,AA3322,,,trigger)</f>
        <v>62702</v>
      </c>
      <c r="AD3322" s="40">
        <f>_xll.qlInterestRateIndexMaturity($X$21,AC3322,)</f>
        <v>62884</v>
      </c>
      <c r="AE3322" s="43" t="e">
        <f>_xll.qlTenorBasisValue(TenorBasis6M,AC3322,_xll.ohTrigger(trigger,$X$36))</f>
        <v>#NUM!</v>
      </c>
      <c r="AF3322" s="82">
        <f t="shared" si="116"/>
        <v>1.3654735697013922E-2</v>
      </c>
      <c r="AG3322" s="82">
        <f>_xll.qlIndexFixing($X$21,$AB3322,TRUE,_xll.ohTrigger(trigger))</f>
        <v>1.3654735697013922E-2</v>
      </c>
      <c r="AH3322" s="43" t="e">
        <f>_xll.qlIndexFixing($X$6,$AB3322,TRUE,trigger)</f>
        <v>#NUM!</v>
      </c>
      <c r="AI3322" s="45" t="e">
        <f t="shared" si="117"/>
        <v>#NUM!</v>
      </c>
    </row>
    <row r="3323" spans="27:35" x14ac:dyDescent="0.2">
      <c r="AA3323" s="114" t="s">
        <v>87</v>
      </c>
      <c r="AB3323" s="40">
        <f>_xll.qlInterestRateIndexFixingDate($X$21,AC3323)</f>
        <v>62705</v>
      </c>
      <c r="AC3323" s="40">
        <f>_xll.qlCalendarAdvance(calendar,$AC3322,AA3323,,,trigger)</f>
        <v>62709</v>
      </c>
      <c r="AD3323" s="40">
        <f>_xll.qlInterestRateIndexMaturity($X$21,AC3323,)</f>
        <v>62891</v>
      </c>
      <c r="AE3323" s="43" t="e">
        <f>_xll.qlTenorBasisValue(TenorBasis6M,AC3323,_xll.ohTrigger(trigger,$X$36))</f>
        <v>#NUM!</v>
      </c>
      <c r="AF3323" s="82">
        <f t="shared" si="116"/>
        <v>1.3657527024955016E-2</v>
      </c>
      <c r="AG3323" s="82">
        <f>_xll.qlIndexFixing($X$21,$AB3323,TRUE,_xll.ohTrigger(trigger))</f>
        <v>1.3657527024955016E-2</v>
      </c>
      <c r="AH3323" s="43" t="e">
        <f>_xll.qlIndexFixing($X$6,$AB3323,TRUE,trigger)</f>
        <v>#NUM!</v>
      </c>
      <c r="AI3323" s="45" t="e">
        <f t="shared" si="117"/>
        <v>#NUM!</v>
      </c>
    </row>
    <row r="3324" spans="27:35" x14ac:dyDescent="0.2">
      <c r="AA3324" s="114" t="s">
        <v>87</v>
      </c>
      <c r="AB3324" s="40">
        <f>_xll.qlInterestRateIndexFixingDate($X$21,AC3324)</f>
        <v>62712</v>
      </c>
      <c r="AC3324" s="40">
        <f>_xll.qlCalendarAdvance(calendar,$AC3323,AA3324,,,trigger)</f>
        <v>62716</v>
      </c>
      <c r="AD3324" s="40">
        <f>_xll.qlInterestRateIndexMaturity($X$21,AC3324,)</f>
        <v>62898</v>
      </c>
      <c r="AE3324" s="43" t="e">
        <f>_xll.qlTenorBasisValue(TenorBasis6M,AC3324,_xll.ohTrigger(trigger,$X$36))</f>
        <v>#NUM!</v>
      </c>
      <c r="AF3324" s="82">
        <f t="shared" si="116"/>
        <v>1.3660304375172079E-2</v>
      </c>
      <c r="AG3324" s="82">
        <f>_xll.qlIndexFixing($X$21,$AB3324,TRUE,_xll.ohTrigger(trigger))</f>
        <v>1.3660304375172079E-2</v>
      </c>
      <c r="AH3324" s="43" t="e">
        <f>_xll.qlIndexFixing($X$6,$AB3324,TRUE,trigger)</f>
        <v>#NUM!</v>
      </c>
      <c r="AI3324" s="45" t="e">
        <f t="shared" si="117"/>
        <v>#NUM!</v>
      </c>
    </row>
    <row r="3325" spans="27:35" x14ac:dyDescent="0.2">
      <c r="AA3325" s="114" t="s">
        <v>87</v>
      </c>
      <c r="AB3325" s="40">
        <f>_xll.qlInterestRateIndexFixingDate($X$21,AC3325)</f>
        <v>62719</v>
      </c>
      <c r="AC3325" s="40">
        <f>_xll.qlCalendarAdvance(calendar,$AC3324,AA3325,,,trigger)</f>
        <v>62723</v>
      </c>
      <c r="AD3325" s="40">
        <f>_xll.qlInterestRateIndexMaturity($X$21,AC3325,)</f>
        <v>62905</v>
      </c>
      <c r="AE3325" s="43" t="e">
        <f>_xll.qlTenorBasisValue(TenorBasis6M,AC3325,_xll.ohTrigger(trigger,$X$36))</f>
        <v>#NUM!</v>
      </c>
      <c r="AF3325" s="82">
        <f t="shared" si="116"/>
        <v>1.3663067747606254E-2</v>
      </c>
      <c r="AG3325" s="82">
        <f>_xll.qlIndexFixing($X$21,$AB3325,TRUE,_xll.ohTrigger(trigger))</f>
        <v>1.3663067747606254E-2</v>
      </c>
      <c r="AH3325" s="43" t="e">
        <f>_xll.qlIndexFixing($X$6,$AB3325,TRUE,trigger)</f>
        <v>#NUM!</v>
      </c>
      <c r="AI3325" s="45" t="e">
        <f t="shared" si="117"/>
        <v>#NUM!</v>
      </c>
    </row>
    <row r="3326" spans="27:35" x14ac:dyDescent="0.2">
      <c r="AA3326" s="114" t="s">
        <v>87</v>
      </c>
      <c r="AB3326" s="40">
        <f>_xll.qlInterestRateIndexFixingDate($X$21,AC3326)</f>
        <v>62726</v>
      </c>
      <c r="AC3326" s="40">
        <f>_xll.qlCalendarAdvance(calendar,$AC3325,AA3326,,,trigger)</f>
        <v>62730</v>
      </c>
      <c r="AD3326" s="40">
        <f>_xll.qlInterestRateIndexMaturity($X$21,AC3326,)</f>
        <v>62912</v>
      </c>
      <c r="AE3326" s="43" t="e">
        <f>_xll.qlTenorBasisValue(TenorBasis6M,AC3326,_xll.ohTrigger(trigger,$X$36))</f>
        <v>#NUM!</v>
      </c>
      <c r="AF3326" s="82">
        <f t="shared" si="116"/>
        <v>1.3665817142199565E-2</v>
      </c>
      <c r="AG3326" s="82">
        <f>_xll.qlIndexFixing($X$21,$AB3326,TRUE,_xll.ohTrigger(trigger))</f>
        <v>1.3665817142199565E-2</v>
      </c>
      <c r="AH3326" s="43" t="e">
        <f>_xll.qlIndexFixing($X$6,$AB3326,TRUE,trigger)</f>
        <v>#NUM!</v>
      </c>
      <c r="AI3326" s="45" t="e">
        <f t="shared" si="117"/>
        <v>#NUM!</v>
      </c>
    </row>
    <row r="3327" spans="27:35" x14ac:dyDescent="0.2">
      <c r="AA3327" s="114" t="s">
        <v>87</v>
      </c>
      <c r="AB3327" s="40">
        <f>_xll.qlInterestRateIndexFixingDate($X$21,AC3327)</f>
        <v>62733</v>
      </c>
      <c r="AC3327" s="40">
        <f>_xll.qlCalendarAdvance(calendar,$AC3326,AA3327,,,trigger)</f>
        <v>62737</v>
      </c>
      <c r="AD3327" s="40">
        <f>_xll.qlInterestRateIndexMaturity($X$21,AC3327,)</f>
        <v>62920</v>
      </c>
      <c r="AE3327" s="43" t="e">
        <f>_xll.qlTenorBasisValue(TenorBasis6M,AC3327,_xll.ohTrigger(trigger,$X$36))</f>
        <v>#NUM!</v>
      </c>
      <c r="AF3327" s="82">
        <f t="shared" si="116"/>
        <v>1.366900197138653E-2</v>
      </c>
      <c r="AG3327" s="82">
        <f>_xll.qlIndexFixing($X$21,$AB3327,TRUE,_xll.ohTrigger(trigger))</f>
        <v>1.366900197138653E-2</v>
      </c>
      <c r="AH3327" s="43" t="e">
        <f>_xll.qlIndexFixing($X$6,$AB3327,TRUE,trigger)</f>
        <v>#NUM!</v>
      </c>
      <c r="AI3327" s="45" t="e">
        <f t="shared" si="117"/>
        <v>#NUM!</v>
      </c>
    </row>
    <row r="3328" spans="27:35" x14ac:dyDescent="0.2">
      <c r="AA3328" s="114" t="s">
        <v>87</v>
      </c>
      <c r="AB3328" s="40">
        <f>_xll.qlInterestRateIndexFixingDate($X$21,AC3328)</f>
        <v>62740</v>
      </c>
      <c r="AC3328" s="40">
        <f>_xll.qlCalendarAdvance(calendar,$AC3327,AA3328,,,trigger)</f>
        <v>62744</v>
      </c>
      <c r="AD3328" s="40">
        <f>_xll.qlInterestRateIndexMaturity($X$21,AC3328,)</f>
        <v>62927</v>
      </c>
      <c r="AE3328" s="43" t="e">
        <f>_xll.qlTenorBasisValue(TenorBasis6M,AC3328,_xll.ohTrigger(trigger,$X$36))</f>
        <v>#NUM!</v>
      </c>
      <c r="AF3328" s="82">
        <f t="shared" si="116"/>
        <v>1.3671722514639502E-2</v>
      </c>
      <c r="AG3328" s="82">
        <f>_xll.qlIndexFixing($X$21,$AB3328,TRUE,_xll.ohTrigger(trigger))</f>
        <v>1.3671722514639502E-2</v>
      </c>
      <c r="AH3328" s="43" t="e">
        <f>_xll.qlIndexFixing($X$6,$AB3328,TRUE,trigger)</f>
        <v>#NUM!</v>
      </c>
      <c r="AI3328" s="45" t="e">
        <f t="shared" si="117"/>
        <v>#NUM!</v>
      </c>
    </row>
    <row r="3329" spans="27:35" x14ac:dyDescent="0.2">
      <c r="AA3329" s="114" t="s">
        <v>87</v>
      </c>
      <c r="AB3329" s="40">
        <f>_xll.qlInterestRateIndexFixingDate($X$21,AC3329)</f>
        <v>62747</v>
      </c>
      <c r="AC3329" s="40">
        <f>_xll.qlCalendarAdvance(calendar,$AC3328,AA3329,,,trigger)</f>
        <v>62751</v>
      </c>
      <c r="AD3329" s="40">
        <f>_xll.qlInterestRateIndexMaturity($X$21,AC3329,)</f>
        <v>62934</v>
      </c>
      <c r="AE3329" s="43" t="e">
        <f>_xll.qlTenorBasisValue(TenorBasis6M,AC3329,_xll.ohTrigger(trigger,$X$36))</f>
        <v>#NUM!</v>
      </c>
      <c r="AF3329" s="82">
        <f t="shared" si="116"/>
        <v>1.3674429079366595E-2</v>
      </c>
      <c r="AG3329" s="82">
        <f>_xll.qlIndexFixing($X$21,$AB3329,TRUE,_xll.ohTrigger(trigger))</f>
        <v>1.3674429079366595E-2</v>
      </c>
      <c r="AH3329" s="43" t="e">
        <f>_xll.qlIndexFixing($X$6,$AB3329,TRUE,trigger)</f>
        <v>#NUM!</v>
      </c>
      <c r="AI3329" s="45" t="e">
        <f t="shared" si="117"/>
        <v>#NUM!</v>
      </c>
    </row>
    <row r="3330" spans="27:35" x14ac:dyDescent="0.2">
      <c r="AA3330" s="114" t="s">
        <v>87</v>
      </c>
      <c r="AB3330" s="40">
        <f>_xll.qlInterestRateIndexFixingDate($X$21,AC3330)</f>
        <v>62754</v>
      </c>
      <c r="AC3330" s="40">
        <f>_xll.qlCalendarAdvance(calendar,$AC3329,AA3330,,,trigger)</f>
        <v>62758</v>
      </c>
      <c r="AD3330" s="40">
        <f>_xll.qlInterestRateIndexMaturity($X$21,AC3330,)</f>
        <v>62941</v>
      </c>
      <c r="AE3330" s="43" t="e">
        <f>_xll.qlTenorBasisValue(TenorBasis6M,AC3330,_xll.ohTrigger(trigger,$X$36))</f>
        <v>#NUM!</v>
      </c>
      <c r="AF3330" s="82">
        <f t="shared" si="116"/>
        <v>1.3677121665510153E-2</v>
      </c>
      <c r="AG3330" s="82">
        <f>_xll.qlIndexFixing($X$21,$AB3330,TRUE,_xll.ohTrigger(trigger))</f>
        <v>1.3677121665510153E-2</v>
      </c>
      <c r="AH3330" s="43" t="e">
        <f>_xll.qlIndexFixing($X$6,$AB3330,TRUE,trigger)</f>
        <v>#NUM!</v>
      </c>
      <c r="AI3330" s="45" t="e">
        <f t="shared" si="117"/>
        <v>#NUM!</v>
      </c>
    </row>
    <row r="3331" spans="27:35" x14ac:dyDescent="0.2">
      <c r="AA3331" s="114" t="s">
        <v>87</v>
      </c>
      <c r="AB3331" s="40">
        <f>_xll.qlInterestRateIndexFixingDate($X$21,AC3331)</f>
        <v>62761</v>
      </c>
      <c r="AC3331" s="40">
        <f>_xll.qlCalendarAdvance(calendar,$AC3330,AA3331,,,trigger)</f>
        <v>62765</v>
      </c>
      <c r="AD3331" s="40">
        <f>_xll.qlInterestRateIndexMaturity($X$21,AC3331,)</f>
        <v>62947</v>
      </c>
      <c r="AE3331" s="43" t="e">
        <f>_xll.qlTenorBasisValue(TenorBasis6M,AC3331,_xll.ohTrigger(trigger,$X$36))</f>
        <v>#NUM!</v>
      </c>
      <c r="AF3331" s="82">
        <f t="shared" si="116"/>
        <v>1.3679354445538092E-2</v>
      </c>
      <c r="AG3331" s="82">
        <f>_xll.qlIndexFixing($X$21,$AB3331,TRUE,_xll.ohTrigger(trigger))</f>
        <v>1.3679354445538092E-2</v>
      </c>
      <c r="AH3331" s="43" t="e">
        <f>_xll.qlIndexFixing($X$6,$AB3331,TRUE,trigger)</f>
        <v>#NUM!</v>
      </c>
      <c r="AI3331" s="45" t="e">
        <f t="shared" si="117"/>
        <v>#NUM!</v>
      </c>
    </row>
    <row r="3332" spans="27:35" x14ac:dyDescent="0.2">
      <c r="AA3332" s="114" t="s">
        <v>87</v>
      </c>
      <c r="AB3332" s="40">
        <f>_xll.qlInterestRateIndexFixingDate($X$21,AC3332)</f>
        <v>62768</v>
      </c>
      <c r="AC3332" s="40">
        <f>_xll.qlCalendarAdvance(calendar,$AC3331,AA3332,,,trigger)</f>
        <v>62772</v>
      </c>
      <c r="AD3332" s="40">
        <f>_xll.qlInterestRateIndexMaturity($X$21,AC3332,)</f>
        <v>62954</v>
      </c>
      <c r="AE3332" s="43" t="e">
        <f>_xll.qlTenorBasisValue(TenorBasis6M,AC3332,_xll.ohTrigger(trigger,$X$36))</f>
        <v>#NUM!</v>
      </c>
      <c r="AF3332" s="82">
        <f t="shared" ref="AF3332:AF3395" si="118">AG3332</f>
        <v>1.3682019971881038E-2</v>
      </c>
      <c r="AG3332" s="82">
        <f>_xll.qlIndexFixing($X$21,$AB3332,TRUE,_xll.ohTrigger(trigger))</f>
        <v>1.3682019971881038E-2</v>
      </c>
      <c r="AH3332" s="43" t="e">
        <f>_xll.qlIndexFixing($X$6,$AB3332,TRUE,trigger)</f>
        <v>#NUM!</v>
      </c>
      <c r="AI3332" s="45" t="e">
        <f t="shared" si="117"/>
        <v>#NUM!</v>
      </c>
    </row>
    <row r="3333" spans="27:35" x14ac:dyDescent="0.2">
      <c r="AA3333" s="114" t="s">
        <v>87</v>
      </c>
      <c r="AB3333" s="40">
        <f>_xll.qlInterestRateIndexFixingDate($X$21,AC3333)</f>
        <v>62775</v>
      </c>
      <c r="AC3333" s="40">
        <f>_xll.qlCalendarAdvance(calendar,$AC3332,AA3333,,,trigger)</f>
        <v>62779</v>
      </c>
      <c r="AD3333" s="40">
        <f>_xll.qlInterestRateIndexMaturity($X$21,AC3333,)</f>
        <v>62961</v>
      </c>
      <c r="AE3333" s="43" t="e">
        <f>_xll.qlTenorBasisValue(TenorBasis6M,AC3333,_xll.ohTrigger(trigger,$X$36))</f>
        <v>#NUM!</v>
      </c>
      <c r="AF3333" s="82">
        <f t="shared" si="118"/>
        <v>1.368467151998388E-2</v>
      </c>
      <c r="AG3333" s="82">
        <f>_xll.qlIndexFixing($X$21,$AB3333,TRUE,_xll.ohTrigger(trigger))</f>
        <v>1.368467151998388E-2</v>
      </c>
      <c r="AH3333" s="43" t="e">
        <f>_xll.qlIndexFixing($X$6,$AB3333,TRUE,trigger)</f>
        <v>#NUM!</v>
      </c>
      <c r="AI3333" s="45" t="e">
        <f t="shared" si="117"/>
        <v>#NUM!</v>
      </c>
    </row>
    <row r="3334" spans="27:35" x14ac:dyDescent="0.2">
      <c r="AA3334" s="114" t="s">
        <v>87</v>
      </c>
      <c r="AB3334" s="40">
        <f>_xll.qlInterestRateIndexFixingDate($X$21,AC3334)</f>
        <v>62782</v>
      </c>
      <c r="AC3334" s="40">
        <f>_xll.qlCalendarAdvance(calendar,$AC3333,AA3334,,,trigger)</f>
        <v>62786</v>
      </c>
      <c r="AD3334" s="40">
        <f>_xll.qlInterestRateIndexMaturity($X$21,AC3334,)</f>
        <v>62968</v>
      </c>
      <c r="AE3334" s="43" t="e">
        <f>_xll.qlTenorBasisValue(TenorBasis6M,AC3334,_xll.ohTrigger(trigger,$X$36))</f>
        <v>#NUM!</v>
      </c>
      <c r="AF3334" s="82">
        <f t="shared" si="118"/>
        <v>1.3687309089790836E-2</v>
      </c>
      <c r="AG3334" s="82">
        <f>_xll.qlIndexFixing($X$21,$AB3334,TRUE,_xll.ohTrigger(trigger))</f>
        <v>1.3687309089790836E-2</v>
      </c>
      <c r="AH3334" s="43" t="e">
        <f>_xll.qlIndexFixing($X$6,$AB3334,TRUE,trigger)</f>
        <v>#NUM!</v>
      </c>
      <c r="AI3334" s="45" t="e">
        <f t="shared" si="117"/>
        <v>#NUM!</v>
      </c>
    </row>
    <row r="3335" spans="27:35" x14ac:dyDescent="0.2">
      <c r="AA3335" s="114" t="s">
        <v>87</v>
      </c>
      <c r="AB3335" s="40">
        <f>_xll.qlInterestRateIndexFixingDate($X$21,AC3335)</f>
        <v>62789</v>
      </c>
      <c r="AC3335" s="40">
        <f>_xll.qlCalendarAdvance(calendar,$AC3334,AA3335,,,trigger)</f>
        <v>62793</v>
      </c>
      <c r="AD3335" s="40">
        <f>_xll.qlInterestRateIndexMaturity($X$21,AC3335,)</f>
        <v>62976</v>
      </c>
      <c r="AE3335" s="43" t="e">
        <f>_xll.qlTenorBasisValue(TenorBasis6M,AC3335,_xll.ohTrigger(trigger,$X$36))</f>
        <v>#NUM!</v>
      </c>
      <c r="AF3335" s="82">
        <f t="shared" si="118"/>
        <v>1.3690374915485224E-2</v>
      </c>
      <c r="AG3335" s="82">
        <f>_xll.qlIndexFixing($X$21,$AB3335,TRUE,_xll.ohTrigger(trigger))</f>
        <v>1.3690374915485224E-2</v>
      </c>
      <c r="AH3335" s="43" t="e">
        <f>_xll.qlIndexFixing($X$6,$AB3335,TRUE,trigger)</f>
        <v>#NUM!</v>
      </c>
      <c r="AI3335" s="45" t="e">
        <f t="shared" si="117"/>
        <v>#NUM!</v>
      </c>
    </row>
    <row r="3336" spans="27:35" x14ac:dyDescent="0.2">
      <c r="AA3336" s="114" t="s">
        <v>87</v>
      </c>
      <c r="AB3336" s="40">
        <f>_xll.qlInterestRateIndexFixingDate($X$21,AC3336)</f>
        <v>62796</v>
      </c>
      <c r="AC3336" s="40">
        <f>_xll.qlCalendarAdvance(calendar,$AC3335,AA3336,,,trigger)</f>
        <v>62800</v>
      </c>
      <c r="AD3336" s="40">
        <f>_xll.qlInterestRateIndexMaturity($X$21,AC3336,)</f>
        <v>62983</v>
      </c>
      <c r="AE3336" s="43" t="e">
        <f>_xll.qlTenorBasisValue(TenorBasis6M,AC3336,_xll.ohTrigger(trigger,$X$36))</f>
        <v>#NUM!</v>
      </c>
      <c r="AF3336" s="82">
        <f t="shared" si="118"/>
        <v>1.3692983628939004E-2</v>
      </c>
      <c r="AG3336" s="82">
        <f>_xll.qlIndexFixing($X$21,$AB3336,TRUE,_xll.ohTrigger(trigger))</f>
        <v>1.3692983628939004E-2</v>
      </c>
      <c r="AH3336" s="43" t="e">
        <f>_xll.qlIndexFixing($X$6,$AB3336,TRUE,trigger)</f>
        <v>#NUM!</v>
      </c>
      <c r="AI3336" s="45" t="e">
        <f t="shared" si="117"/>
        <v>#NUM!</v>
      </c>
    </row>
    <row r="3337" spans="27:35" x14ac:dyDescent="0.2">
      <c r="AA3337" s="114" t="s">
        <v>87</v>
      </c>
      <c r="AB3337" s="40">
        <f>_xll.qlInterestRateIndexFixingDate($X$21,AC3337)</f>
        <v>62803</v>
      </c>
      <c r="AC3337" s="40">
        <f>_xll.qlCalendarAdvance(calendar,$AC3336,AA3337,,,trigger)</f>
        <v>62807</v>
      </c>
      <c r="AD3337" s="40">
        <f>_xll.qlInterestRateIndexMaturity($X$21,AC3337,)</f>
        <v>62990</v>
      </c>
      <c r="AE3337" s="43" t="e">
        <f>_xll.qlTenorBasisValue(TenorBasis6M,AC3337,_xll.ohTrigger(trigger,$X$36))</f>
        <v>#NUM!</v>
      </c>
      <c r="AF3337" s="82">
        <f t="shared" si="118"/>
        <v>1.3695578363416557E-2</v>
      </c>
      <c r="AG3337" s="82">
        <f>_xll.qlIndexFixing($X$21,$AB3337,TRUE,_xll.ohTrigger(trigger))</f>
        <v>1.3695578363416557E-2</v>
      </c>
      <c r="AH3337" s="43" t="e">
        <f>_xll.qlIndexFixing($X$6,$AB3337,TRUE,trigger)</f>
        <v>#NUM!</v>
      </c>
      <c r="AI3337" s="45" t="e">
        <f t="shared" si="117"/>
        <v>#NUM!</v>
      </c>
    </row>
    <row r="3338" spans="27:35" x14ac:dyDescent="0.2">
      <c r="AA3338" s="114" t="s">
        <v>87</v>
      </c>
      <c r="AB3338" s="40">
        <f>_xll.qlInterestRateIndexFixingDate($X$21,AC3338)</f>
        <v>62810</v>
      </c>
      <c r="AC3338" s="40">
        <f>_xll.qlCalendarAdvance(calendar,$AC3337,AA3338,,,trigger)</f>
        <v>62814</v>
      </c>
      <c r="AD3338" s="40">
        <f>_xll.qlInterestRateIndexMaturity($X$21,AC3338,)</f>
        <v>62997</v>
      </c>
      <c r="AE3338" s="43" t="e">
        <f>_xll.qlTenorBasisValue(TenorBasis6M,AC3338,_xll.ohTrigger(trigger,$X$36))</f>
        <v>#NUM!</v>
      </c>
      <c r="AF3338" s="82">
        <f t="shared" si="118"/>
        <v>1.3698159118862406E-2</v>
      </c>
      <c r="AG3338" s="82">
        <f>_xll.qlIndexFixing($X$21,$AB3338,TRUE,_xll.ohTrigger(trigger))</f>
        <v>1.3698159118862406E-2</v>
      </c>
      <c r="AH3338" s="43" t="e">
        <f>_xll.qlIndexFixing($X$6,$AB3338,TRUE,trigger)</f>
        <v>#NUM!</v>
      </c>
      <c r="AI3338" s="45" t="e">
        <f t="shared" si="117"/>
        <v>#NUM!</v>
      </c>
    </row>
    <row r="3339" spans="27:35" x14ac:dyDescent="0.2">
      <c r="AA3339" s="114" t="s">
        <v>87</v>
      </c>
      <c r="AB3339" s="40">
        <f>_xll.qlInterestRateIndexFixingDate($X$21,AC3339)</f>
        <v>62816</v>
      </c>
      <c r="AC3339" s="40">
        <f>_xll.qlCalendarAdvance(calendar,$AC3338,AA3339,,,trigger)</f>
        <v>62821</v>
      </c>
      <c r="AD3339" s="40">
        <f>_xll.qlInterestRateIndexMaturity($X$21,AC3339,)</f>
        <v>63004</v>
      </c>
      <c r="AE3339" s="43" t="e">
        <f>_xll.qlTenorBasisValue(TenorBasis6M,AC3339,_xll.ohTrigger(trigger,$X$36))</f>
        <v>#NUM!</v>
      </c>
      <c r="AF3339" s="82">
        <f t="shared" si="118"/>
        <v>1.370072589522239E-2</v>
      </c>
      <c r="AG3339" s="82">
        <f>_xll.qlIndexFixing($X$21,$AB3339,TRUE,_xll.ohTrigger(trigger))</f>
        <v>1.370072589522239E-2</v>
      </c>
      <c r="AH3339" s="43" t="e">
        <f>_xll.qlIndexFixing($X$6,$AB3339,TRUE,trigger)</f>
        <v>#NUM!</v>
      </c>
      <c r="AI3339" s="45" t="e">
        <f t="shared" si="117"/>
        <v>#NUM!</v>
      </c>
    </row>
    <row r="3340" spans="27:35" x14ac:dyDescent="0.2">
      <c r="AA3340" s="114" t="s">
        <v>87</v>
      </c>
      <c r="AB3340" s="40">
        <f>_xll.qlInterestRateIndexFixingDate($X$21,AC3340)</f>
        <v>62823</v>
      </c>
      <c r="AC3340" s="40">
        <f>_xll.qlCalendarAdvance(calendar,$AC3339,AA3340,,,trigger)</f>
        <v>62828</v>
      </c>
      <c r="AD3340" s="40">
        <f>_xll.qlInterestRateIndexMaturity($X$21,AC3340,)</f>
        <v>63010</v>
      </c>
      <c r="AE3340" s="43" t="e">
        <f>_xll.qlTenorBasisValue(TenorBasis6M,AC3340,_xll.ohTrigger(trigger,$X$36))</f>
        <v>#NUM!</v>
      </c>
      <c r="AF3340" s="82">
        <f t="shared" si="118"/>
        <v>1.3702840961332272E-2</v>
      </c>
      <c r="AG3340" s="82">
        <f>_xll.qlIndexFixing($X$21,$AB3340,TRUE,_xll.ohTrigger(trigger))</f>
        <v>1.3702840961332272E-2</v>
      </c>
      <c r="AH3340" s="43" t="e">
        <f>_xll.qlIndexFixing($X$6,$AB3340,TRUE,trigger)</f>
        <v>#NUM!</v>
      </c>
      <c r="AI3340" s="45" t="e">
        <f t="shared" si="117"/>
        <v>#NUM!</v>
      </c>
    </row>
    <row r="3341" spans="27:35" x14ac:dyDescent="0.2">
      <c r="AA3341" s="114" t="s">
        <v>87</v>
      </c>
      <c r="AB3341" s="40">
        <f>_xll.qlInterestRateIndexFixingDate($X$21,AC3341)</f>
        <v>62831</v>
      </c>
      <c r="AC3341" s="40">
        <f>_xll.qlCalendarAdvance(calendar,$AC3340,AA3341,,,trigger)</f>
        <v>62835</v>
      </c>
      <c r="AD3341" s="40">
        <f>_xll.qlInterestRateIndexMaturity($X$21,AC3341,)</f>
        <v>63017</v>
      </c>
      <c r="AE3341" s="43" t="e">
        <f>_xll.qlTenorBasisValue(TenorBasis6M,AC3341,_xll.ohTrigger(trigger,$X$36))</f>
        <v>#NUM!</v>
      </c>
      <c r="AF3341" s="82">
        <f t="shared" si="118"/>
        <v>1.3705380681530375E-2</v>
      </c>
      <c r="AG3341" s="82">
        <f>_xll.qlIndexFixing($X$21,$AB3341,TRUE,_xll.ohTrigger(trigger))</f>
        <v>1.3705380681530375E-2</v>
      </c>
      <c r="AH3341" s="43" t="e">
        <f>_xll.qlIndexFixing($X$6,$AB3341,TRUE,trigger)</f>
        <v>#NUM!</v>
      </c>
      <c r="AI3341" s="45" t="e">
        <f t="shared" si="117"/>
        <v>#NUM!</v>
      </c>
    </row>
    <row r="3342" spans="27:35" x14ac:dyDescent="0.2">
      <c r="AA3342" s="114" t="s">
        <v>87</v>
      </c>
      <c r="AB3342" s="40">
        <f>_xll.qlInterestRateIndexFixingDate($X$21,AC3342)</f>
        <v>62838</v>
      </c>
      <c r="AC3342" s="40">
        <f>_xll.qlCalendarAdvance(calendar,$AC3341,AA3342,,,trigger)</f>
        <v>62842</v>
      </c>
      <c r="AD3342" s="40">
        <f>_xll.qlInterestRateIndexMaturity($X$21,AC3342,)</f>
        <v>63024</v>
      </c>
      <c r="AE3342" s="43" t="e">
        <f>_xll.qlTenorBasisValue(TenorBasis6M,AC3342,_xll.ohTrigger(trigger,$X$36))</f>
        <v>#NUM!</v>
      </c>
      <c r="AF3342" s="82">
        <f t="shared" si="118"/>
        <v>1.370790642299646E-2</v>
      </c>
      <c r="AG3342" s="82">
        <f>_xll.qlIndexFixing($X$21,$AB3342,TRUE,_xll.ohTrigger(trigger))</f>
        <v>1.370790642299646E-2</v>
      </c>
      <c r="AH3342" s="43" t="e">
        <f>_xll.qlIndexFixing($X$6,$AB3342,TRUE,trigger)</f>
        <v>#NUM!</v>
      </c>
      <c r="AI3342" s="45" t="e">
        <f t="shared" si="117"/>
        <v>#NUM!</v>
      </c>
    </row>
    <row r="3343" spans="27:35" x14ac:dyDescent="0.2">
      <c r="AA3343" s="114" t="s">
        <v>87</v>
      </c>
      <c r="AB3343" s="40">
        <f>_xll.qlInterestRateIndexFixingDate($X$21,AC3343)</f>
        <v>62845</v>
      </c>
      <c r="AC3343" s="40">
        <f>_xll.qlCalendarAdvance(calendar,$AC3342,AA3343,,,trigger)</f>
        <v>62849</v>
      </c>
      <c r="AD3343" s="40">
        <f>_xll.qlInterestRateIndexMaturity($X$21,AC3343,)</f>
        <v>63031</v>
      </c>
      <c r="AE3343" s="43" t="e">
        <f>_xll.qlTenorBasisValue(TenorBasis6M,AC3343,_xll.ohTrigger(trigger,$X$36))</f>
        <v>#NUM!</v>
      </c>
      <c r="AF3343" s="82">
        <f t="shared" si="118"/>
        <v>1.3710418185676943E-2</v>
      </c>
      <c r="AG3343" s="82">
        <f>_xll.qlIndexFixing($X$21,$AB3343,TRUE,_xll.ohTrigger(trigger))</f>
        <v>1.3710418185676943E-2</v>
      </c>
      <c r="AH3343" s="43" t="e">
        <f>_xll.qlIndexFixing($X$6,$AB3343,TRUE,trigger)</f>
        <v>#NUM!</v>
      </c>
      <c r="AI3343" s="45" t="e">
        <f t="shared" si="117"/>
        <v>#NUM!</v>
      </c>
    </row>
    <row r="3344" spans="27:35" x14ac:dyDescent="0.2">
      <c r="AA3344" s="114" t="s">
        <v>87</v>
      </c>
      <c r="AB3344" s="40">
        <f>_xll.qlInterestRateIndexFixingDate($X$21,AC3344)</f>
        <v>62852</v>
      </c>
      <c r="AC3344" s="40">
        <f>_xll.qlCalendarAdvance(calendar,$AC3343,AA3344,,,trigger)</f>
        <v>62856</v>
      </c>
      <c r="AD3344" s="40">
        <f>_xll.qlInterestRateIndexMaturity($X$21,AC3344,)</f>
        <v>63038</v>
      </c>
      <c r="AE3344" s="43" t="e">
        <f>_xll.qlTenorBasisValue(TenorBasis6M,AC3344,_xll.ohTrigger(trigger,$X$36))</f>
        <v>#NUM!</v>
      </c>
      <c r="AF3344" s="82">
        <f t="shared" si="118"/>
        <v>1.3712915969520437E-2</v>
      </c>
      <c r="AG3344" s="82">
        <f>_xll.qlIndexFixing($X$21,$AB3344,TRUE,_xll.ohTrigger(trigger))</f>
        <v>1.3712915969520437E-2</v>
      </c>
      <c r="AH3344" s="43" t="e">
        <f>_xll.qlIndexFixing($X$6,$AB3344,TRUE,trigger)</f>
        <v>#NUM!</v>
      </c>
      <c r="AI3344" s="45" t="e">
        <f t="shared" si="117"/>
        <v>#NUM!</v>
      </c>
    </row>
    <row r="3345" spans="27:35" x14ac:dyDescent="0.2">
      <c r="AA3345" s="114" t="s">
        <v>87</v>
      </c>
      <c r="AB3345" s="40">
        <f>_xll.qlInterestRateIndexFixingDate($X$21,AC3345)</f>
        <v>62859</v>
      </c>
      <c r="AC3345" s="40">
        <f>_xll.qlCalendarAdvance(calendar,$AC3344,AA3345,,,trigger)</f>
        <v>62863</v>
      </c>
      <c r="AD3345" s="40">
        <f>_xll.qlInterestRateIndexMaturity($X$21,AC3345,)</f>
        <v>63045</v>
      </c>
      <c r="AE3345" s="43" t="e">
        <f>_xll.qlTenorBasisValue(TenorBasis6M,AC3345,_xll.ohTrigger(trigger,$X$36))</f>
        <v>#NUM!</v>
      </c>
      <c r="AF3345" s="82">
        <f t="shared" si="118"/>
        <v>1.3715399774472919E-2</v>
      </c>
      <c r="AG3345" s="82">
        <f>_xll.qlIndexFixing($X$21,$AB3345,TRUE,_xll.ohTrigger(trigger))</f>
        <v>1.3715399774472919E-2</v>
      </c>
      <c r="AH3345" s="43" t="e">
        <f>_xll.qlIndexFixing($X$6,$AB3345,TRUE,trigger)</f>
        <v>#NUM!</v>
      </c>
      <c r="AI3345" s="45" t="e">
        <f t="shared" si="117"/>
        <v>#NUM!</v>
      </c>
    </row>
    <row r="3346" spans="27:35" x14ac:dyDescent="0.2">
      <c r="AA3346" s="114" t="s">
        <v>87</v>
      </c>
      <c r="AB3346" s="40">
        <f>_xll.qlInterestRateIndexFixingDate($X$21,AC3346)</f>
        <v>62866</v>
      </c>
      <c r="AC3346" s="40">
        <f>_xll.qlCalendarAdvance(calendar,$AC3345,AA3346,,,trigger)</f>
        <v>62870</v>
      </c>
      <c r="AD3346" s="40">
        <f>_xll.qlInterestRateIndexMaturity($X$21,AC3346,)</f>
        <v>63052</v>
      </c>
      <c r="AE3346" s="43" t="e">
        <f>_xll.qlTenorBasisValue(TenorBasis6M,AC3346,_xll.ohTrigger(trigger,$X$36))</f>
        <v>#NUM!</v>
      </c>
      <c r="AF3346" s="82">
        <f t="shared" si="118"/>
        <v>1.3717869600482125E-2</v>
      </c>
      <c r="AG3346" s="82">
        <f>_xll.qlIndexFixing($X$21,$AB3346,TRUE,_xll.ohTrigger(trigger))</f>
        <v>1.3717869600482125E-2</v>
      </c>
      <c r="AH3346" s="43" t="e">
        <f>_xll.qlIndexFixing($X$6,$AB3346,TRUE,trigger)</f>
        <v>#NUM!</v>
      </c>
      <c r="AI3346" s="45" t="e">
        <f t="shared" si="117"/>
        <v>#NUM!</v>
      </c>
    </row>
    <row r="3347" spans="27:35" x14ac:dyDescent="0.2">
      <c r="AA3347" s="114" t="s">
        <v>87</v>
      </c>
      <c r="AB3347" s="40">
        <f>_xll.qlInterestRateIndexFixingDate($X$21,AC3347)</f>
        <v>62873</v>
      </c>
      <c r="AC3347" s="40">
        <f>_xll.qlCalendarAdvance(calendar,$AC3346,AA3347,,,trigger)</f>
        <v>62877</v>
      </c>
      <c r="AD3347" s="40">
        <f>_xll.qlInterestRateIndexMaturity($X$21,AC3347,)</f>
        <v>63059</v>
      </c>
      <c r="AE3347" s="43" t="e">
        <f>_xll.qlTenorBasisValue(TenorBasis6M,AC3347,_xll.ohTrigger(trigger,$X$36))</f>
        <v>#NUM!</v>
      </c>
      <c r="AF3347" s="82">
        <f t="shared" si="118"/>
        <v>1.3720325447497104E-2</v>
      </c>
      <c r="AG3347" s="82">
        <f>_xll.qlIndexFixing($X$21,$AB3347,TRUE,_xll.ohTrigger(trigger))</f>
        <v>1.3720325447497104E-2</v>
      </c>
      <c r="AH3347" s="43" t="e">
        <f>_xll.qlIndexFixing($X$6,$AB3347,TRUE,trigger)</f>
        <v>#NUM!</v>
      </c>
      <c r="AI3347" s="45" t="e">
        <f t="shared" si="117"/>
        <v>#NUM!</v>
      </c>
    </row>
    <row r="3348" spans="27:35" x14ac:dyDescent="0.2">
      <c r="AA3348" s="114" t="s">
        <v>87</v>
      </c>
      <c r="AB3348" s="40">
        <f>_xll.qlInterestRateIndexFixingDate($X$21,AC3348)</f>
        <v>62880</v>
      </c>
      <c r="AC3348" s="40">
        <f>_xll.qlCalendarAdvance(calendar,$AC3347,AA3348,,,trigger)</f>
        <v>62884</v>
      </c>
      <c r="AD3348" s="40">
        <f>_xll.qlInterestRateIndexMaturity($X$21,AC3348,)</f>
        <v>63068</v>
      </c>
      <c r="AE3348" s="43" t="e">
        <f>_xll.qlTenorBasisValue(TenorBasis6M,AC3348,_xll.ohTrigger(trigger,$X$36))</f>
        <v>#NUM!</v>
      </c>
      <c r="AF3348" s="82">
        <f t="shared" si="118"/>
        <v>1.3723628238343983E-2</v>
      </c>
      <c r="AG3348" s="82">
        <f>_xll.qlIndexFixing($X$21,$AB3348,TRUE,_xll.ohTrigger(trigger))</f>
        <v>1.3723628238343983E-2</v>
      </c>
      <c r="AH3348" s="43" t="e">
        <f>_xll.qlIndexFixing($X$6,$AB3348,TRUE,trigger)</f>
        <v>#NUM!</v>
      </c>
      <c r="AI3348" s="45" t="e">
        <f t="shared" si="117"/>
        <v>#NUM!</v>
      </c>
    </row>
    <row r="3349" spans="27:35" x14ac:dyDescent="0.2">
      <c r="AA3349" s="114" t="s">
        <v>87</v>
      </c>
      <c r="AB3349" s="40">
        <f>_xll.qlInterestRateIndexFixingDate($X$21,AC3349)</f>
        <v>62887</v>
      </c>
      <c r="AC3349" s="40">
        <f>_xll.qlCalendarAdvance(calendar,$AC3348,AA3349,,,trigger)</f>
        <v>62891</v>
      </c>
      <c r="AD3349" s="40">
        <f>_xll.qlInterestRateIndexMaturity($X$21,AC3349,)</f>
        <v>63075</v>
      </c>
      <c r="AE3349" s="43" t="e">
        <f>_xll.qlTenorBasisValue(TenorBasis6M,AC3349,_xll.ohTrigger(trigger,$X$36))</f>
        <v>#NUM!</v>
      </c>
      <c r="AF3349" s="82">
        <f t="shared" si="118"/>
        <v>1.3726054314518722E-2</v>
      </c>
      <c r="AG3349" s="82">
        <f>_xll.qlIndexFixing($X$21,$AB3349,TRUE,_xll.ohTrigger(trigger))</f>
        <v>1.3726054314518722E-2</v>
      </c>
      <c r="AH3349" s="43" t="e">
        <f>_xll.qlIndexFixing($X$6,$AB3349,TRUE,trigger)</f>
        <v>#NUM!</v>
      </c>
      <c r="AI3349" s="45" t="e">
        <f t="shared" si="117"/>
        <v>#NUM!</v>
      </c>
    </row>
    <row r="3350" spans="27:35" x14ac:dyDescent="0.2">
      <c r="AA3350" s="114" t="s">
        <v>87</v>
      </c>
      <c r="AB3350" s="40">
        <f>_xll.qlInterestRateIndexFixingDate($X$21,AC3350)</f>
        <v>62894</v>
      </c>
      <c r="AC3350" s="40">
        <f>_xll.qlCalendarAdvance(calendar,$AC3349,AA3350,,,trigger)</f>
        <v>62898</v>
      </c>
      <c r="AD3350" s="40">
        <f>_xll.qlInterestRateIndexMaturity($X$21,AC3350,)</f>
        <v>63082</v>
      </c>
      <c r="AE3350" s="43" t="e">
        <f>_xll.qlTenorBasisValue(TenorBasis6M,AC3350,_xll.ohTrigger(trigger,$X$36))</f>
        <v>#NUM!</v>
      </c>
      <c r="AF3350" s="82">
        <f t="shared" si="118"/>
        <v>1.3728466410506885E-2</v>
      </c>
      <c r="AG3350" s="82">
        <f>_xll.qlIndexFixing($X$21,$AB3350,TRUE,_xll.ohTrigger(trigger))</f>
        <v>1.3728466410506885E-2</v>
      </c>
      <c r="AH3350" s="43" t="e">
        <f>_xll.qlIndexFixing($X$6,$AB3350,TRUE,trigger)</f>
        <v>#NUM!</v>
      </c>
      <c r="AI3350" s="45" t="e">
        <f t="shared" si="117"/>
        <v>#NUM!</v>
      </c>
    </row>
    <row r="3351" spans="27:35" x14ac:dyDescent="0.2">
      <c r="AA3351" s="114" t="s">
        <v>87</v>
      </c>
      <c r="AB3351" s="40">
        <f>_xll.qlInterestRateIndexFixingDate($X$21,AC3351)</f>
        <v>62901</v>
      </c>
      <c r="AC3351" s="40">
        <f>_xll.qlCalendarAdvance(calendar,$AC3350,AA3351,,,trigger)</f>
        <v>62905</v>
      </c>
      <c r="AD3351" s="40">
        <f>_xll.qlInterestRateIndexMaturity($X$21,AC3351,)</f>
        <v>63089</v>
      </c>
      <c r="AE3351" s="43" t="e">
        <f>_xll.qlTenorBasisValue(TenorBasis6M,AC3351,_xll.ohTrigger(trigger,$X$36))</f>
        <v>#NUM!</v>
      </c>
      <c r="AF3351" s="82">
        <f t="shared" si="118"/>
        <v>1.3730864526257212E-2</v>
      </c>
      <c r="AG3351" s="82">
        <f>_xll.qlIndexFixing($X$21,$AB3351,TRUE,_xll.ohTrigger(trigger))</f>
        <v>1.3730864526257212E-2</v>
      </c>
      <c r="AH3351" s="43" t="e">
        <f>_xll.qlIndexFixing($X$6,$AB3351,TRUE,trigger)</f>
        <v>#NUM!</v>
      </c>
      <c r="AI3351" s="45" t="e">
        <f t="shared" si="117"/>
        <v>#NUM!</v>
      </c>
    </row>
    <row r="3352" spans="27:35" x14ac:dyDescent="0.2">
      <c r="AA3352" s="114" t="s">
        <v>87</v>
      </c>
      <c r="AB3352" s="40">
        <f>_xll.qlInterestRateIndexFixingDate($X$21,AC3352)</f>
        <v>62908</v>
      </c>
      <c r="AC3352" s="40">
        <f>_xll.qlCalendarAdvance(calendar,$AC3351,AA3352,,,trigger)</f>
        <v>62912</v>
      </c>
      <c r="AD3352" s="40">
        <f>_xll.qlInterestRateIndexMaturity($X$21,AC3352,)</f>
        <v>63096</v>
      </c>
      <c r="AE3352" s="43" t="e">
        <f>_xll.qlTenorBasisValue(TenorBasis6M,AC3352,_xll.ohTrigger(trigger,$X$36))</f>
        <v>#NUM!</v>
      </c>
      <c r="AF3352" s="82">
        <f t="shared" si="118"/>
        <v>1.3733248661718439E-2</v>
      </c>
      <c r="AG3352" s="82">
        <f>_xll.qlIndexFixing($X$21,$AB3352,TRUE,_xll.ohTrigger(trigger))</f>
        <v>1.3733248661718439E-2</v>
      </c>
      <c r="AH3352" s="43" t="e">
        <f>_xll.qlIndexFixing($X$6,$AB3352,TRUE,trigger)</f>
        <v>#NUM!</v>
      </c>
      <c r="AI3352" s="45" t="e">
        <f t="shared" si="117"/>
        <v>#NUM!</v>
      </c>
    </row>
    <row r="3353" spans="27:35" x14ac:dyDescent="0.2">
      <c r="AA3353" s="114" t="s">
        <v>87</v>
      </c>
      <c r="AB3353" s="40">
        <f>_xll.qlInterestRateIndexFixingDate($X$21,AC3353)</f>
        <v>62915</v>
      </c>
      <c r="AC3353" s="40">
        <f>_xll.qlCalendarAdvance(calendar,$AC3352,AA3353,,,trigger)</f>
        <v>62919</v>
      </c>
      <c r="AD3353" s="40">
        <f>_xll.qlInterestRateIndexMaturity($X$21,AC3353,)</f>
        <v>63102</v>
      </c>
      <c r="AE3353" s="43" t="e">
        <f>_xll.qlTenorBasisValue(TenorBasis6M,AC3353,_xll.ohTrigger(trigger,$X$36))</f>
        <v>#NUM!</v>
      </c>
      <c r="AF3353" s="82">
        <f t="shared" si="118"/>
        <v>1.3735192930312895E-2</v>
      </c>
      <c r="AG3353" s="82">
        <f>_xll.qlIndexFixing($X$21,$AB3353,TRUE,_xll.ohTrigger(trigger))</f>
        <v>1.3735192930312895E-2</v>
      </c>
      <c r="AH3353" s="43" t="e">
        <f>_xll.qlIndexFixing($X$6,$AB3353,TRUE,trigger)</f>
        <v>#NUM!</v>
      </c>
      <c r="AI3353" s="45" t="e">
        <f t="shared" si="117"/>
        <v>#NUM!</v>
      </c>
    </row>
    <row r="3354" spans="27:35" x14ac:dyDescent="0.2">
      <c r="AA3354" s="114" t="s">
        <v>87</v>
      </c>
      <c r="AB3354" s="40">
        <f>_xll.qlInterestRateIndexFixingDate($X$21,AC3354)</f>
        <v>62920</v>
      </c>
      <c r="AC3354" s="40">
        <f>_xll.qlCalendarAdvance(calendar,$AC3353,AA3354,,,trigger)</f>
        <v>62926</v>
      </c>
      <c r="AD3354" s="40">
        <f>_xll.qlInterestRateIndexMaturity($X$21,AC3354,)</f>
        <v>63109</v>
      </c>
      <c r="AE3354" s="43" t="e">
        <f>_xll.qlTenorBasisValue(TenorBasis6M,AC3354,_xll.ohTrigger(trigger,$X$36))</f>
        <v>#NUM!</v>
      </c>
      <c r="AF3354" s="82">
        <f t="shared" si="118"/>
        <v>1.373755001402362E-2</v>
      </c>
      <c r="AG3354" s="82">
        <f>_xll.qlIndexFixing($X$21,$AB3354,TRUE,_xll.ohTrigger(trigger))</f>
        <v>1.373755001402362E-2</v>
      </c>
      <c r="AH3354" s="43" t="e">
        <f>_xll.qlIndexFixing($X$6,$AB3354,TRUE,trigger)</f>
        <v>#NUM!</v>
      </c>
      <c r="AI3354" s="45" t="e">
        <f t="shared" si="117"/>
        <v>#NUM!</v>
      </c>
    </row>
    <row r="3355" spans="27:35" x14ac:dyDescent="0.2">
      <c r="AA3355" s="114" t="s">
        <v>87</v>
      </c>
      <c r="AB3355" s="40">
        <f>_xll.qlInterestRateIndexFixingDate($X$21,AC3355)</f>
        <v>62929</v>
      </c>
      <c r="AC3355" s="40">
        <f>_xll.qlCalendarAdvance(calendar,$AC3354,AA3355,,,trigger)</f>
        <v>62933</v>
      </c>
      <c r="AD3355" s="40">
        <f>_xll.qlInterestRateIndexMaturity($X$21,AC3355,)</f>
        <v>63116</v>
      </c>
      <c r="AE3355" s="43" t="e">
        <f>_xll.qlTenorBasisValue(TenorBasis6M,AC3355,_xll.ohTrigger(trigger,$X$36))</f>
        <v>#NUM!</v>
      </c>
      <c r="AF3355" s="82">
        <f t="shared" si="118"/>
        <v>1.3739893117814176E-2</v>
      </c>
      <c r="AG3355" s="82">
        <f>_xll.qlIndexFixing($X$21,$AB3355,TRUE,_xll.ohTrigger(trigger))</f>
        <v>1.3739893117814176E-2</v>
      </c>
      <c r="AH3355" s="43" t="e">
        <f>_xll.qlIndexFixing($X$6,$AB3355,TRUE,trigger)</f>
        <v>#NUM!</v>
      </c>
      <c r="AI3355" s="45" t="e">
        <f t="shared" si="117"/>
        <v>#NUM!</v>
      </c>
    </row>
    <row r="3356" spans="27:35" x14ac:dyDescent="0.2">
      <c r="AA3356" s="114" t="s">
        <v>87</v>
      </c>
      <c r="AB3356" s="40">
        <f>_xll.qlInterestRateIndexFixingDate($X$21,AC3356)</f>
        <v>62936</v>
      </c>
      <c r="AC3356" s="40">
        <f>_xll.qlCalendarAdvance(calendar,$AC3355,AA3356,,,trigger)</f>
        <v>62940</v>
      </c>
      <c r="AD3356" s="40">
        <f>_xll.qlInterestRateIndexMaturity($X$21,AC3356,)</f>
        <v>63123</v>
      </c>
      <c r="AE3356" s="43" t="e">
        <f>_xll.qlTenorBasisValue(TenorBasis6M,AC3356,_xll.ohTrigger(trigger,$X$36))</f>
        <v>#NUM!</v>
      </c>
      <c r="AF3356" s="82">
        <f t="shared" si="118"/>
        <v>1.3742222241635198E-2</v>
      </c>
      <c r="AG3356" s="82">
        <f>_xll.qlIndexFixing($X$21,$AB3356,TRUE,_xll.ohTrigger(trigger))</f>
        <v>1.3742222241635198E-2</v>
      </c>
      <c r="AH3356" s="43" t="e">
        <f>_xll.qlIndexFixing($X$6,$AB3356,TRUE,trigger)</f>
        <v>#NUM!</v>
      </c>
      <c r="AI3356" s="45" t="e">
        <f t="shared" si="117"/>
        <v>#NUM!</v>
      </c>
    </row>
    <row r="3357" spans="27:35" x14ac:dyDescent="0.2">
      <c r="AA3357" s="114" t="s">
        <v>87</v>
      </c>
      <c r="AB3357" s="40">
        <f>_xll.qlInterestRateIndexFixingDate($X$21,AC3357)</f>
        <v>62943</v>
      </c>
      <c r="AC3357" s="40">
        <f>_xll.qlCalendarAdvance(calendar,$AC3356,AA3357,,,trigger)</f>
        <v>62947</v>
      </c>
      <c r="AD3357" s="40">
        <f>_xll.qlInterestRateIndexMaturity($X$21,AC3357,)</f>
        <v>63131</v>
      </c>
      <c r="AE3357" s="43" t="e">
        <f>_xll.qlTenorBasisValue(TenorBasis6M,AC3357,_xll.ohTrigger(trigger,$X$36))</f>
        <v>#NUM!</v>
      </c>
      <c r="AF3357" s="82">
        <f t="shared" si="118"/>
        <v>1.3744959632929477E-2</v>
      </c>
      <c r="AG3357" s="82">
        <f>_xll.qlIndexFixing($X$21,$AB3357,TRUE,_xll.ohTrigger(trigger))</f>
        <v>1.3744959632929477E-2</v>
      </c>
      <c r="AH3357" s="43" t="e">
        <f>_xll.qlIndexFixing($X$6,$AB3357,TRUE,trigger)</f>
        <v>#NUM!</v>
      </c>
      <c r="AI3357" s="45" t="e">
        <f t="shared" si="117"/>
        <v>#NUM!</v>
      </c>
    </row>
    <row r="3358" spans="27:35" x14ac:dyDescent="0.2">
      <c r="AA3358" s="114" t="s">
        <v>87</v>
      </c>
      <c r="AB3358" s="40">
        <f>_xll.qlInterestRateIndexFixingDate($X$21,AC3358)</f>
        <v>62950</v>
      </c>
      <c r="AC3358" s="40">
        <f>_xll.qlCalendarAdvance(calendar,$AC3357,AA3358,,,trigger)</f>
        <v>62954</v>
      </c>
      <c r="AD3358" s="40">
        <f>_xll.qlInterestRateIndexMaturity($X$21,AC3358,)</f>
        <v>63138</v>
      </c>
      <c r="AE3358" s="43" t="e">
        <f>_xll.qlTenorBasisValue(TenorBasis6M,AC3358,_xll.ohTrigger(trigger,$X$36))</f>
        <v>#NUM!</v>
      </c>
      <c r="AF3358" s="82">
        <f t="shared" si="118"/>
        <v>1.3747259885602596E-2</v>
      </c>
      <c r="AG3358" s="82">
        <f>_xll.qlIndexFixing($X$21,$AB3358,TRUE,_xll.ohTrigger(trigger))</f>
        <v>1.3747259885602596E-2</v>
      </c>
      <c r="AH3358" s="43" t="e">
        <f>_xll.qlIndexFixing($X$6,$AB3358,TRUE,trigger)</f>
        <v>#NUM!</v>
      </c>
      <c r="AI3358" s="45" t="e">
        <f t="shared" si="117"/>
        <v>#NUM!</v>
      </c>
    </row>
    <row r="3359" spans="27:35" x14ac:dyDescent="0.2">
      <c r="AA3359" s="114" t="s">
        <v>87</v>
      </c>
      <c r="AB3359" s="40">
        <f>_xll.qlInterestRateIndexFixingDate($X$21,AC3359)</f>
        <v>62957</v>
      </c>
      <c r="AC3359" s="40">
        <f>_xll.qlCalendarAdvance(calendar,$AC3358,AA3359,,,trigger)</f>
        <v>62961</v>
      </c>
      <c r="AD3359" s="40">
        <f>_xll.qlInterestRateIndexMaturity($X$21,AC3359,)</f>
        <v>63145</v>
      </c>
      <c r="AE3359" s="43" t="e">
        <f>_xll.qlTenorBasisValue(TenorBasis6M,AC3359,_xll.ohTrigger(trigger,$X$36))</f>
        <v>#NUM!</v>
      </c>
      <c r="AF3359" s="82">
        <f t="shared" si="118"/>
        <v>1.3749546157638199E-2</v>
      </c>
      <c r="AG3359" s="82">
        <f>_xll.qlIndexFixing($X$21,$AB3359,TRUE,_xll.ohTrigger(trigger))</f>
        <v>1.3749546157638199E-2</v>
      </c>
      <c r="AH3359" s="43" t="e">
        <f>_xll.qlIndexFixing($X$6,$AB3359,TRUE,trigger)</f>
        <v>#NUM!</v>
      </c>
      <c r="AI3359" s="45" t="e">
        <f t="shared" si="117"/>
        <v>#NUM!</v>
      </c>
    </row>
    <row r="3360" spans="27:35" x14ac:dyDescent="0.2">
      <c r="AA3360" s="114" t="s">
        <v>87</v>
      </c>
      <c r="AB3360" s="40">
        <f>_xll.qlInterestRateIndexFixingDate($X$21,AC3360)</f>
        <v>62964</v>
      </c>
      <c r="AC3360" s="40">
        <f>_xll.qlCalendarAdvance(calendar,$AC3359,AA3360,,,trigger)</f>
        <v>62968</v>
      </c>
      <c r="AD3360" s="40">
        <f>_xll.qlInterestRateIndexMaturity($X$21,AC3360,)</f>
        <v>63152</v>
      </c>
      <c r="AE3360" s="43" t="e">
        <f>_xll.qlTenorBasisValue(TenorBasis6M,AC3360,_xll.ohTrigger(trigger,$X$36))</f>
        <v>#NUM!</v>
      </c>
      <c r="AF3360" s="82">
        <f t="shared" si="118"/>
        <v>1.3751818448987194E-2</v>
      </c>
      <c r="AG3360" s="82">
        <f>_xll.qlIndexFixing($X$21,$AB3360,TRUE,_xll.ohTrigger(trigger))</f>
        <v>1.3751818448987194E-2</v>
      </c>
      <c r="AH3360" s="43" t="e">
        <f>_xll.qlIndexFixing($X$6,$AB3360,TRUE,trigger)</f>
        <v>#NUM!</v>
      </c>
      <c r="AI3360" s="45" t="e">
        <f t="shared" si="117"/>
        <v>#NUM!</v>
      </c>
    </row>
    <row r="3361" spans="27:35" x14ac:dyDescent="0.2">
      <c r="AA3361" s="114" t="s">
        <v>87</v>
      </c>
      <c r="AB3361" s="40">
        <f>_xll.qlInterestRateIndexFixingDate($X$21,AC3361)</f>
        <v>62971</v>
      </c>
      <c r="AC3361" s="40">
        <f>_xll.qlCalendarAdvance(calendar,$AC3360,AA3361,,,trigger)</f>
        <v>62975</v>
      </c>
      <c r="AD3361" s="40">
        <f>_xll.qlInterestRateIndexMaturity($X$21,AC3361,)</f>
        <v>63158</v>
      </c>
      <c r="AE3361" s="43" t="e">
        <f>_xll.qlTenorBasisValue(TenorBasis6M,AC3361,_xll.ohTrigger(trigger,$X$36))</f>
        <v>#NUM!</v>
      </c>
      <c r="AF3361" s="82">
        <f t="shared" si="118"/>
        <v>1.3753658159474999E-2</v>
      </c>
      <c r="AG3361" s="82">
        <f>_xll.qlIndexFixing($X$21,$AB3361,TRUE,_xll.ohTrigger(trigger))</f>
        <v>1.3753658159474999E-2</v>
      </c>
      <c r="AH3361" s="43" t="e">
        <f>_xll.qlIndexFixing($X$6,$AB3361,TRUE,trigger)</f>
        <v>#NUM!</v>
      </c>
      <c r="AI3361" s="45" t="e">
        <f t="shared" si="117"/>
        <v>#NUM!</v>
      </c>
    </row>
    <row r="3362" spans="27:35" x14ac:dyDescent="0.2">
      <c r="AA3362" s="114" t="s">
        <v>87</v>
      </c>
      <c r="AB3362" s="40">
        <f>_xll.qlInterestRateIndexFixingDate($X$21,AC3362)</f>
        <v>62978</v>
      </c>
      <c r="AC3362" s="40">
        <f>_xll.qlCalendarAdvance(calendar,$AC3361,AA3362,,,trigger)</f>
        <v>62982</v>
      </c>
      <c r="AD3362" s="40">
        <f>_xll.qlInterestRateIndexMaturity($X$21,AC3362,)</f>
        <v>63165</v>
      </c>
      <c r="AE3362" s="43" t="e">
        <f>_xll.qlTenorBasisValue(TenorBasis6M,AC3362,_xll.ohTrigger(trigger,$X$36))</f>
        <v>#NUM!</v>
      </c>
      <c r="AF3362" s="82">
        <f t="shared" si="118"/>
        <v>1.375590340245102E-2</v>
      </c>
      <c r="AG3362" s="82">
        <f>_xll.qlIndexFixing($X$21,$AB3362,TRUE,_xll.ohTrigger(trigger))</f>
        <v>1.375590340245102E-2</v>
      </c>
      <c r="AH3362" s="43" t="e">
        <f>_xll.qlIndexFixing($X$6,$AB3362,TRUE,trigger)</f>
        <v>#NUM!</v>
      </c>
      <c r="AI3362" s="45" t="e">
        <f t="shared" si="117"/>
        <v>#NUM!</v>
      </c>
    </row>
    <row r="3363" spans="27:35" x14ac:dyDescent="0.2">
      <c r="AA3363" s="114" t="s">
        <v>87</v>
      </c>
      <c r="AB3363" s="40">
        <f>_xll.qlInterestRateIndexFixingDate($X$21,AC3363)</f>
        <v>62985</v>
      </c>
      <c r="AC3363" s="40">
        <f>_xll.qlCalendarAdvance(calendar,$AC3362,AA3363,,,trigger)</f>
        <v>62989</v>
      </c>
      <c r="AD3363" s="40">
        <f>_xll.qlInterestRateIndexMaturity($X$21,AC3363,)</f>
        <v>63172</v>
      </c>
      <c r="AE3363" s="43" t="e">
        <f>_xll.qlTenorBasisValue(TenorBasis6M,AC3363,_xll.ohTrigger(trigger,$X$36))</f>
        <v>#NUM!</v>
      </c>
      <c r="AF3363" s="82">
        <f t="shared" si="118"/>
        <v>1.3758134665118982E-2</v>
      </c>
      <c r="AG3363" s="82">
        <f>_xll.qlIndexFixing($X$21,$AB3363,TRUE,_xll.ohTrigger(trigger))</f>
        <v>1.3758134665118982E-2</v>
      </c>
      <c r="AH3363" s="43" t="e">
        <f>_xll.qlIndexFixing($X$6,$AB3363,TRUE,trigger)</f>
        <v>#NUM!</v>
      </c>
      <c r="AI3363" s="45" t="e">
        <f t="shared" si="117"/>
        <v>#NUM!</v>
      </c>
    </row>
    <row r="3364" spans="27:35" x14ac:dyDescent="0.2">
      <c r="AA3364" s="114" t="s">
        <v>87</v>
      </c>
      <c r="AB3364" s="40">
        <f>_xll.qlInterestRateIndexFixingDate($X$21,AC3364)</f>
        <v>62992</v>
      </c>
      <c r="AC3364" s="40">
        <f>_xll.qlCalendarAdvance(calendar,$AC3363,AA3364,,,trigger)</f>
        <v>62996</v>
      </c>
      <c r="AD3364" s="40">
        <f>_xll.qlInterestRateIndexMaturity($X$21,AC3364,)</f>
        <v>63179</v>
      </c>
      <c r="AE3364" s="43" t="e">
        <f>_xll.qlTenorBasisValue(TenorBasis6M,AC3364,_xll.ohTrigger(trigger,$X$36))</f>
        <v>#NUM!</v>
      </c>
      <c r="AF3364" s="82">
        <f t="shared" si="118"/>
        <v>1.37603519474304E-2</v>
      </c>
      <c r="AG3364" s="82">
        <f>_xll.qlIndexFixing($X$21,$AB3364,TRUE,_xll.ohTrigger(trigger))</f>
        <v>1.37603519474304E-2</v>
      </c>
      <c r="AH3364" s="43" t="e">
        <f>_xll.qlIndexFixing($X$6,$AB3364,TRUE,trigger)</f>
        <v>#NUM!</v>
      </c>
      <c r="AI3364" s="45" t="e">
        <f t="shared" si="117"/>
        <v>#NUM!</v>
      </c>
    </row>
    <row r="3365" spans="27:35" x14ac:dyDescent="0.2">
      <c r="AA3365" s="114" t="s">
        <v>87</v>
      </c>
      <c r="AB3365" s="40">
        <f>_xll.qlInterestRateIndexFixingDate($X$21,AC3365)</f>
        <v>62999</v>
      </c>
      <c r="AC3365" s="40">
        <f>_xll.qlCalendarAdvance(calendar,$AC3364,AA3365,,,trigger)</f>
        <v>63003</v>
      </c>
      <c r="AD3365" s="40">
        <f>_xll.qlInterestRateIndexMaturity($X$21,AC3365,)</f>
        <v>63186</v>
      </c>
      <c r="AE3365" s="43" t="e">
        <f>_xll.qlTenorBasisValue(TenorBasis6M,AC3365,_xll.ohTrigger(trigger,$X$36))</f>
        <v>#NUM!</v>
      </c>
      <c r="AF3365" s="82">
        <f t="shared" si="118"/>
        <v>1.3762555249338098E-2</v>
      </c>
      <c r="AG3365" s="82">
        <f>_xll.qlIndexFixing($X$21,$AB3365,TRUE,_xll.ohTrigger(trigger))</f>
        <v>1.3762555249338098E-2</v>
      </c>
      <c r="AH3365" s="43" t="e">
        <f>_xll.qlIndexFixing($X$6,$AB3365,TRUE,trigger)</f>
        <v>#NUM!</v>
      </c>
      <c r="AI3365" s="45" t="e">
        <f t="shared" si="117"/>
        <v>#NUM!</v>
      </c>
    </row>
    <row r="3366" spans="27:35" x14ac:dyDescent="0.2">
      <c r="AA3366" s="114" t="s">
        <v>87</v>
      </c>
      <c r="AB3366" s="40">
        <f>_xll.qlInterestRateIndexFixingDate($X$21,AC3366)</f>
        <v>63006</v>
      </c>
      <c r="AC3366" s="40">
        <f>_xll.qlCalendarAdvance(calendar,$AC3365,AA3366,,,trigger)</f>
        <v>63010</v>
      </c>
      <c r="AD3366" s="40">
        <f>_xll.qlInterestRateIndexMaturity($X$21,AC3366,)</f>
        <v>63194</v>
      </c>
      <c r="AE3366" s="43" t="e">
        <f>_xll.qlTenorBasisValue(TenorBasis6M,AC3366,_xll.ohTrigger(trigger,$X$36))</f>
        <v>#NUM!</v>
      </c>
      <c r="AF3366" s="82">
        <f t="shared" si="118"/>
        <v>1.3765158599975404E-2</v>
      </c>
      <c r="AG3366" s="82">
        <f>_xll.qlIndexFixing($X$21,$AB3366,TRUE,_xll.ohTrigger(trigger))</f>
        <v>1.3765158599975404E-2</v>
      </c>
      <c r="AH3366" s="43" t="e">
        <f>_xll.qlIndexFixing($X$6,$AB3366,TRUE,trigger)</f>
        <v>#NUM!</v>
      </c>
      <c r="AI3366" s="45" t="e">
        <f t="shared" si="117"/>
        <v>#NUM!</v>
      </c>
    </row>
    <row r="3367" spans="27:35" x14ac:dyDescent="0.2">
      <c r="AA3367" s="114" t="s">
        <v>87</v>
      </c>
      <c r="AB3367" s="40">
        <f>_xll.qlInterestRateIndexFixingDate($X$21,AC3367)</f>
        <v>63013</v>
      </c>
      <c r="AC3367" s="40">
        <f>_xll.qlCalendarAdvance(calendar,$AC3366,AA3367,,,trigger)</f>
        <v>63017</v>
      </c>
      <c r="AD3367" s="40">
        <f>_xll.qlInterestRateIndexMaturity($X$21,AC3367,)</f>
        <v>63201</v>
      </c>
      <c r="AE3367" s="43" t="e">
        <f>_xll.qlTenorBasisValue(TenorBasis6M,AC3367,_xll.ohTrigger(trigger,$X$36))</f>
        <v>#NUM!</v>
      </c>
      <c r="AF3367" s="82">
        <f t="shared" si="118"/>
        <v>1.3767333025180947E-2</v>
      </c>
      <c r="AG3367" s="82">
        <f>_xll.qlIndexFixing($X$21,$AB3367,TRUE,_xll.ohTrigger(trigger))</f>
        <v>1.3767333025180947E-2</v>
      </c>
      <c r="AH3367" s="43" t="e">
        <f>_xll.qlIndexFixing($X$6,$AB3367,TRUE,trigger)</f>
        <v>#NUM!</v>
      </c>
      <c r="AI3367" s="45" t="e">
        <f t="shared" si="117"/>
        <v>#NUM!</v>
      </c>
    </row>
    <row r="3368" spans="27:35" x14ac:dyDescent="0.2">
      <c r="AA3368" s="114" t="s">
        <v>87</v>
      </c>
      <c r="AB3368" s="40">
        <f>_xll.qlInterestRateIndexFixingDate($X$21,AC3368)</f>
        <v>63020</v>
      </c>
      <c r="AC3368" s="40">
        <f>_xll.qlCalendarAdvance(calendar,$AC3367,AA3368,,,trigger)</f>
        <v>63024</v>
      </c>
      <c r="AD3368" s="40">
        <f>_xll.qlInterestRateIndexMaturity($X$21,AC3368,)</f>
        <v>63208</v>
      </c>
      <c r="AE3368" s="43" t="e">
        <f>_xll.qlTenorBasisValue(TenorBasis6M,AC3368,_xll.ohTrigger(trigger,$X$36))</f>
        <v>#NUM!</v>
      </c>
      <c r="AF3368" s="82">
        <f t="shared" si="118"/>
        <v>1.376949346932149E-2</v>
      </c>
      <c r="AG3368" s="82">
        <f>_xll.qlIndexFixing($X$21,$AB3368,TRUE,_xll.ohTrigger(trigger))</f>
        <v>1.376949346932149E-2</v>
      </c>
      <c r="AH3368" s="43" t="e">
        <f>_xll.qlIndexFixing($X$6,$AB3368,TRUE,trigger)</f>
        <v>#NUM!</v>
      </c>
      <c r="AI3368" s="45" t="e">
        <f t="shared" si="117"/>
        <v>#NUM!</v>
      </c>
    </row>
    <row r="3369" spans="27:35" x14ac:dyDescent="0.2">
      <c r="AA3369" s="114" t="s">
        <v>87</v>
      </c>
      <c r="AB3369" s="40">
        <f>_xll.qlInterestRateIndexFixingDate($X$21,AC3369)</f>
        <v>63027</v>
      </c>
      <c r="AC3369" s="40">
        <f>_xll.qlCalendarAdvance(calendar,$AC3368,AA3369,,,trigger)</f>
        <v>63031</v>
      </c>
      <c r="AD3369" s="40">
        <f>_xll.qlInterestRateIndexMaturity($X$21,AC3369,)</f>
        <v>63215</v>
      </c>
      <c r="AE3369" s="43" t="e">
        <f>_xll.qlTenorBasisValue(TenorBasis6M,AC3369,_xll.ohTrigger(trigger,$X$36))</f>
        <v>#NUM!</v>
      </c>
      <c r="AF3369" s="82">
        <f t="shared" si="118"/>
        <v>1.3771639932350548E-2</v>
      </c>
      <c r="AG3369" s="82">
        <f>_xll.qlIndexFixing($X$21,$AB3369,TRUE,_xll.ohTrigger(trigger))</f>
        <v>1.3771639932350548E-2</v>
      </c>
      <c r="AH3369" s="43" t="e">
        <f>_xll.qlIndexFixing($X$6,$AB3369,TRUE,trigger)</f>
        <v>#NUM!</v>
      </c>
      <c r="AI3369" s="45" t="e">
        <f t="shared" si="117"/>
        <v>#NUM!</v>
      </c>
    </row>
    <row r="3370" spans="27:35" x14ac:dyDescent="0.2">
      <c r="AA3370" s="114" t="s">
        <v>87</v>
      </c>
      <c r="AB3370" s="40">
        <f>_xll.qlInterestRateIndexFixingDate($X$21,AC3370)</f>
        <v>63034</v>
      </c>
      <c r="AC3370" s="40">
        <f>_xll.qlCalendarAdvance(calendar,$AC3369,AA3370,,,trigger)</f>
        <v>63038</v>
      </c>
      <c r="AD3370" s="40">
        <f>_xll.qlInterestRateIndexMaturity($X$21,AC3370,)</f>
        <v>63222</v>
      </c>
      <c r="AE3370" s="43" t="e">
        <f>_xll.qlTenorBasisValue(TenorBasis6M,AC3370,_xll.ohTrigger(trigger,$X$36))</f>
        <v>#NUM!</v>
      </c>
      <c r="AF3370" s="82">
        <f t="shared" si="118"/>
        <v>1.3773772414222068E-2</v>
      </c>
      <c r="AG3370" s="82">
        <f>_xll.qlIndexFixing($X$21,$AB3370,TRUE,_xll.ohTrigger(trigger))</f>
        <v>1.3773772414222068E-2</v>
      </c>
      <c r="AH3370" s="43" t="e">
        <f>_xll.qlIndexFixing($X$6,$AB3370,TRUE,trigger)</f>
        <v>#NUM!</v>
      </c>
      <c r="AI3370" s="45" t="e">
        <f t="shared" ref="AI3370:AI3433" si="119">(AG3370-AH3370)*10000</f>
        <v>#NUM!</v>
      </c>
    </row>
    <row r="3371" spans="27:35" x14ac:dyDescent="0.2">
      <c r="AA3371" s="114" t="s">
        <v>87</v>
      </c>
      <c r="AB3371" s="40">
        <f>_xll.qlInterestRateIndexFixingDate($X$21,AC3371)</f>
        <v>63041</v>
      </c>
      <c r="AC3371" s="40">
        <f>_xll.qlCalendarAdvance(calendar,$AC3370,AA3371,,,trigger)</f>
        <v>63045</v>
      </c>
      <c r="AD3371" s="40">
        <f>_xll.qlInterestRateIndexMaturity($X$21,AC3371,)</f>
        <v>63229</v>
      </c>
      <c r="AE3371" s="43" t="e">
        <f>_xll.qlTenorBasisValue(TenorBasis6M,AC3371,_xll.ohTrigger(trigger,$X$36))</f>
        <v>#NUM!</v>
      </c>
      <c r="AF3371" s="82">
        <f t="shared" si="118"/>
        <v>1.3775890914891741E-2</v>
      </c>
      <c r="AG3371" s="82">
        <f>_xll.qlIndexFixing($X$21,$AB3371,TRUE,_xll.ohTrigger(trigger))</f>
        <v>1.3775890914891741E-2</v>
      </c>
      <c r="AH3371" s="43" t="e">
        <f>_xll.qlIndexFixing($X$6,$AB3371,TRUE,trigger)</f>
        <v>#NUM!</v>
      </c>
      <c r="AI3371" s="45" t="e">
        <f t="shared" si="119"/>
        <v>#NUM!</v>
      </c>
    </row>
    <row r="3372" spans="27:35" x14ac:dyDescent="0.2">
      <c r="AA3372" s="114" t="s">
        <v>87</v>
      </c>
      <c r="AB3372" s="40">
        <f>_xll.qlInterestRateIndexFixingDate($X$21,AC3372)</f>
        <v>63048</v>
      </c>
      <c r="AC3372" s="40">
        <f>_xll.qlCalendarAdvance(calendar,$AC3371,AA3372,,,trigger)</f>
        <v>63052</v>
      </c>
      <c r="AD3372" s="40">
        <f>_xll.qlInterestRateIndexMaturity($X$21,AC3372,)</f>
        <v>63236</v>
      </c>
      <c r="AE3372" s="43" t="e">
        <f>_xll.qlTenorBasisValue(TenorBasis6M,AC3372,_xll.ohTrigger(trigger,$X$36))</f>
        <v>#NUM!</v>
      </c>
      <c r="AF3372" s="82">
        <f t="shared" si="118"/>
        <v>1.3777995434314384E-2</v>
      </c>
      <c r="AG3372" s="82">
        <f>_xll.qlIndexFixing($X$21,$AB3372,TRUE,_xll.ohTrigger(trigger))</f>
        <v>1.3777995434314384E-2</v>
      </c>
      <c r="AH3372" s="43" t="e">
        <f>_xll.qlIndexFixing($X$6,$AB3372,TRUE,trigger)</f>
        <v>#NUM!</v>
      </c>
      <c r="AI3372" s="45" t="e">
        <f t="shared" si="119"/>
        <v>#NUM!</v>
      </c>
    </row>
    <row r="3373" spans="27:35" x14ac:dyDescent="0.2">
      <c r="AA3373" s="114" t="s">
        <v>87</v>
      </c>
      <c r="AB3373" s="40">
        <f>_xll.qlInterestRateIndexFixingDate($X$21,AC3373)</f>
        <v>63055</v>
      </c>
      <c r="AC3373" s="40">
        <f>_xll.qlCalendarAdvance(calendar,$AC3372,AA3373,,,trigger)</f>
        <v>63059</v>
      </c>
      <c r="AD3373" s="40">
        <f>_xll.qlInterestRateIndexMaturity($X$21,AC3373,)</f>
        <v>63243</v>
      </c>
      <c r="AE3373" s="43" t="e">
        <f>_xll.qlTenorBasisValue(TenorBasis6M,AC3373,_xll.ohTrigger(trigger,$X$36))</f>
        <v>#NUM!</v>
      </c>
      <c r="AF3373" s="82">
        <f t="shared" si="118"/>
        <v>1.3780085972444381E-2</v>
      </c>
      <c r="AG3373" s="82">
        <f>_xll.qlIndexFixing($X$21,$AB3373,TRUE,_xll.ohTrigger(trigger))</f>
        <v>1.3780085972444381E-2</v>
      </c>
      <c r="AH3373" s="43" t="e">
        <f>_xll.qlIndexFixing($X$6,$AB3373,TRUE,trigger)</f>
        <v>#NUM!</v>
      </c>
      <c r="AI3373" s="45" t="e">
        <f t="shared" si="119"/>
        <v>#NUM!</v>
      </c>
    </row>
    <row r="3374" spans="27:35" x14ac:dyDescent="0.2">
      <c r="AA3374" s="114" t="s">
        <v>87</v>
      </c>
      <c r="AB3374" s="40">
        <f>_xll.qlInterestRateIndexFixingDate($X$21,AC3374)</f>
        <v>63062</v>
      </c>
      <c r="AC3374" s="40">
        <f>_xll.qlCalendarAdvance(calendar,$AC3373,AA3374,,,trigger)</f>
        <v>63066</v>
      </c>
      <c r="AD3374" s="40">
        <f>_xll.qlInterestRateIndexMaturity($X$21,AC3374,)</f>
        <v>63248</v>
      </c>
      <c r="AE3374" s="43" t="e">
        <f>_xll.qlTenorBasisValue(TenorBasis6M,AC3374,_xll.ohTrigger(trigger,$X$36))</f>
        <v>#NUM!</v>
      </c>
      <c r="AF3374" s="82">
        <f t="shared" si="118"/>
        <v>1.378134907484794E-2</v>
      </c>
      <c r="AG3374" s="82">
        <f>_xll.qlIndexFixing($X$21,$AB3374,TRUE,_xll.ohTrigger(trigger))</f>
        <v>1.378134907484794E-2</v>
      </c>
      <c r="AH3374" s="43" t="e">
        <f>_xll.qlIndexFixing($X$6,$AB3374,TRUE,trigger)</f>
        <v>#NUM!</v>
      </c>
      <c r="AI3374" s="45" t="e">
        <f t="shared" si="119"/>
        <v>#NUM!</v>
      </c>
    </row>
    <row r="3375" spans="27:35" x14ac:dyDescent="0.2">
      <c r="AA3375" s="114" t="s">
        <v>87</v>
      </c>
      <c r="AB3375" s="40">
        <f>_xll.qlInterestRateIndexFixingDate($X$21,AC3375)</f>
        <v>63069</v>
      </c>
      <c r="AC3375" s="40">
        <f>_xll.qlCalendarAdvance(calendar,$AC3374,AA3375,,,trigger)</f>
        <v>63073</v>
      </c>
      <c r="AD3375" s="40">
        <f>_xll.qlInterestRateIndexMaturity($X$21,AC3375,)</f>
        <v>63254</v>
      </c>
      <c r="AE3375" s="43" t="e">
        <f>_xll.qlTenorBasisValue(TenorBasis6M,AC3375,_xll.ohTrigger(trigger,$X$36))</f>
        <v>#NUM!</v>
      </c>
      <c r="AF3375" s="82">
        <f t="shared" si="118"/>
        <v>1.3783007566509966E-2</v>
      </c>
      <c r="AG3375" s="82">
        <f>_xll.qlIndexFixing($X$21,$AB3375,TRUE,_xll.ohTrigger(trigger))</f>
        <v>1.3783007566509966E-2</v>
      </c>
      <c r="AH3375" s="43" t="e">
        <f>_xll.qlIndexFixing($X$6,$AB3375,TRUE,trigger)</f>
        <v>#NUM!</v>
      </c>
      <c r="AI3375" s="45" t="e">
        <f t="shared" si="119"/>
        <v>#NUM!</v>
      </c>
    </row>
    <row r="3376" spans="27:35" x14ac:dyDescent="0.2">
      <c r="AA3376" s="114" t="s">
        <v>87</v>
      </c>
      <c r="AB3376" s="40">
        <f>_xll.qlInterestRateIndexFixingDate($X$21,AC3376)</f>
        <v>63076</v>
      </c>
      <c r="AC3376" s="40">
        <f>_xll.qlCalendarAdvance(calendar,$AC3375,AA3376,,,trigger)</f>
        <v>63080</v>
      </c>
      <c r="AD3376" s="40">
        <f>_xll.qlInterestRateIndexMaturity($X$21,AC3376,)</f>
        <v>63261</v>
      </c>
      <c r="AE3376" s="43" t="e">
        <f>_xll.qlTenorBasisValue(TenorBasis6M,AC3376,_xll.ohTrigger(trigger,$X$36))</f>
        <v>#NUM!</v>
      </c>
      <c r="AF3376" s="82">
        <f t="shared" si="118"/>
        <v>1.3785058921700431E-2</v>
      </c>
      <c r="AG3376" s="82">
        <f>_xll.qlIndexFixing($X$21,$AB3376,TRUE,_xll.ohTrigger(trigger))</f>
        <v>1.3785058921700431E-2</v>
      </c>
      <c r="AH3376" s="43" t="e">
        <f>_xll.qlIndexFixing($X$6,$AB3376,TRUE,trigger)</f>
        <v>#NUM!</v>
      </c>
      <c r="AI3376" s="45" t="e">
        <f t="shared" si="119"/>
        <v>#NUM!</v>
      </c>
    </row>
    <row r="3377" spans="27:35" x14ac:dyDescent="0.2">
      <c r="AA3377" s="114" t="s">
        <v>87</v>
      </c>
      <c r="AB3377" s="40">
        <f>_xll.qlInterestRateIndexFixingDate($X$21,AC3377)</f>
        <v>63083</v>
      </c>
      <c r="AC3377" s="40">
        <f>_xll.qlCalendarAdvance(calendar,$AC3376,AA3377,,,trigger)</f>
        <v>63087</v>
      </c>
      <c r="AD3377" s="40">
        <f>_xll.qlInterestRateIndexMaturity($X$21,AC3377,)</f>
        <v>63268</v>
      </c>
      <c r="AE3377" s="43" t="e">
        <f>_xll.qlTenorBasisValue(TenorBasis6M,AC3377,_xll.ohTrigger(trigger,$X$36))</f>
        <v>#NUM!</v>
      </c>
      <c r="AF3377" s="82">
        <f t="shared" si="118"/>
        <v>1.3787096296998293E-2</v>
      </c>
      <c r="AG3377" s="82">
        <f>_xll.qlIndexFixing($X$21,$AB3377,TRUE,_xll.ohTrigger(trigger))</f>
        <v>1.3787096296998293E-2</v>
      </c>
      <c r="AH3377" s="43" t="e">
        <f>_xll.qlIndexFixing($X$6,$AB3377,TRUE,trigger)</f>
        <v>#NUM!</v>
      </c>
      <c r="AI3377" s="45" t="e">
        <f t="shared" si="119"/>
        <v>#NUM!</v>
      </c>
    </row>
    <row r="3378" spans="27:35" x14ac:dyDescent="0.2">
      <c r="AA3378" s="114" t="s">
        <v>87</v>
      </c>
      <c r="AB3378" s="40">
        <f>_xll.qlInterestRateIndexFixingDate($X$21,AC3378)</f>
        <v>63090</v>
      </c>
      <c r="AC3378" s="40">
        <f>_xll.qlCalendarAdvance(calendar,$AC3377,AA3378,,,trigger)</f>
        <v>63094</v>
      </c>
      <c r="AD3378" s="40">
        <f>_xll.qlInterestRateIndexMaturity($X$21,AC3378,)</f>
        <v>63276</v>
      </c>
      <c r="AE3378" s="43" t="e">
        <f>_xll.qlTenorBasisValue(TenorBasis6M,AC3378,_xll.ohTrigger(trigger,$X$36))</f>
        <v>#NUM!</v>
      </c>
      <c r="AF3378" s="82">
        <f t="shared" si="118"/>
        <v>1.3789522853370975E-2</v>
      </c>
      <c r="AG3378" s="82">
        <f>_xll.qlIndexFixing($X$21,$AB3378,TRUE,_xll.ohTrigger(trigger))</f>
        <v>1.3789522853370975E-2</v>
      </c>
      <c r="AH3378" s="43" t="e">
        <f>_xll.qlIndexFixing($X$6,$AB3378,TRUE,trigger)</f>
        <v>#NUM!</v>
      </c>
      <c r="AI3378" s="45" t="e">
        <f t="shared" si="119"/>
        <v>#NUM!</v>
      </c>
    </row>
    <row r="3379" spans="27:35" x14ac:dyDescent="0.2">
      <c r="AA3379" s="114" t="s">
        <v>87</v>
      </c>
      <c r="AB3379" s="40">
        <f>_xll.qlInterestRateIndexFixingDate($X$21,AC3379)</f>
        <v>63097</v>
      </c>
      <c r="AC3379" s="40">
        <f>_xll.qlCalendarAdvance(calendar,$AC3378,AA3379,,,trigger)</f>
        <v>63101</v>
      </c>
      <c r="AD3379" s="40">
        <f>_xll.qlInterestRateIndexMaturity($X$21,AC3379,)</f>
        <v>63283</v>
      </c>
      <c r="AE3379" s="43" t="e">
        <f>_xll.qlTenorBasisValue(TenorBasis6M,AC3379,_xll.ohTrigger(trigger,$X$36))</f>
        <v>#NUM!</v>
      </c>
      <c r="AF3379" s="82">
        <f t="shared" si="118"/>
        <v>1.3791531346849762E-2</v>
      </c>
      <c r="AG3379" s="82">
        <f>_xll.qlIndexFixing($X$21,$AB3379,TRUE,_xll.ohTrigger(trigger))</f>
        <v>1.3791531346849762E-2</v>
      </c>
      <c r="AH3379" s="43" t="e">
        <f>_xll.qlIndexFixing($X$6,$AB3379,TRUE,trigger)</f>
        <v>#NUM!</v>
      </c>
      <c r="AI3379" s="45" t="e">
        <f t="shared" si="119"/>
        <v>#NUM!</v>
      </c>
    </row>
    <row r="3380" spans="27:35" x14ac:dyDescent="0.2">
      <c r="AA3380" s="114" t="s">
        <v>87</v>
      </c>
      <c r="AB3380" s="40">
        <f>_xll.qlInterestRateIndexFixingDate($X$21,AC3380)</f>
        <v>63104</v>
      </c>
      <c r="AC3380" s="40">
        <f>_xll.qlCalendarAdvance(calendar,$AC3379,AA3380,,,trigger)</f>
        <v>63108</v>
      </c>
      <c r="AD3380" s="40">
        <f>_xll.qlInterestRateIndexMaturity($X$21,AC3380,)</f>
        <v>63290</v>
      </c>
      <c r="AE3380" s="43" t="e">
        <f>_xll.qlTenorBasisValue(TenorBasis6M,AC3380,_xll.ohTrigger(trigger,$X$36))</f>
        <v>#NUM!</v>
      </c>
      <c r="AF3380" s="82">
        <f t="shared" si="118"/>
        <v>1.3793525859782156E-2</v>
      </c>
      <c r="AG3380" s="82">
        <f>_xll.qlIndexFixing($X$21,$AB3380,TRUE,_xll.ohTrigger(trigger))</f>
        <v>1.3793525859782156E-2</v>
      </c>
      <c r="AH3380" s="43" t="e">
        <f>_xll.qlIndexFixing($X$6,$AB3380,TRUE,trigger)</f>
        <v>#NUM!</v>
      </c>
      <c r="AI3380" s="45" t="e">
        <f t="shared" si="119"/>
        <v>#NUM!</v>
      </c>
    </row>
    <row r="3381" spans="27:35" x14ac:dyDescent="0.2">
      <c r="AA3381" s="114" t="s">
        <v>87</v>
      </c>
      <c r="AB3381" s="40">
        <f>_xll.qlInterestRateIndexFixingDate($X$21,AC3381)</f>
        <v>63111</v>
      </c>
      <c r="AC3381" s="40">
        <f>_xll.qlCalendarAdvance(calendar,$AC3380,AA3381,,,trigger)</f>
        <v>63115</v>
      </c>
      <c r="AD3381" s="40">
        <f>_xll.qlInterestRateIndexMaturity($X$21,AC3381,)</f>
        <v>63297</v>
      </c>
      <c r="AE3381" s="43" t="e">
        <f>_xll.qlTenorBasisValue(TenorBasis6M,AC3381,_xll.ohTrigger(trigger,$X$36))</f>
        <v>#NUM!</v>
      </c>
      <c r="AF3381" s="82">
        <f t="shared" si="118"/>
        <v>1.3795506392125559E-2</v>
      </c>
      <c r="AG3381" s="82">
        <f>_xll.qlIndexFixing($X$21,$AB3381,TRUE,_xll.ohTrigger(trigger))</f>
        <v>1.3795506392125559E-2</v>
      </c>
      <c r="AH3381" s="43" t="e">
        <f>_xll.qlIndexFixing($X$6,$AB3381,TRUE,trigger)</f>
        <v>#NUM!</v>
      </c>
      <c r="AI3381" s="45" t="e">
        <f t="shared" si="119"/>
        <v>#NUM!</v>
      </c>
    </row>
    <row r="3382" spans="27:35" x14ac:dyDescent="0.2">
      <c r="AA3382" s="114" t="s">
        <v>87</v>
      </c>
      <c r="AB3382" s="40">
        <f>_xll.qlInterestRateIndexFixingDate($X$21,AC3382)</f>
        <v>63118</v>
      </c>
      <c r="AC3382" s="40">
        <f>_xll.qlCalendarAdvance(calendar,$AC3381,AA3382,,,trigger)</f>
        <v>63122</v>
      </c>
      <c r="AD3382" s="40">
        <f>_xll.qlInterestRateIndexMaturity($X$21,AC3382,)</f>
        <v>63304</v>
      </c>
      <c r="AE3382" s="43" t="e">
        <f>_xll.qlTenorBasisValue(TenorBasis6M,AC3382,_xll.ohTrigger(trigger,$X$36))</f>
        <v>#NUM!</v>
      </c>
      <c r="AF3382" s="82">
        <f t="shared" si="118"/>
        <v>1.3797472943839997E-2</v>
      </c>
      <c r="AG3382" s="82">
        <f>_xll.qlIndexFixing($X$21,$AB3382,TRUE,_xll.ohTrigger(trigger))</f>
        <v>1.3797472943839997E-2</v>
      </c>
      <c r="AH3382" s="43" t="e">
        <f>_xll.qlIndexFixing($X$6,$AB3382,TRUE,trigger)</f>
        <v>#NUM!</v>
      </c>
      <c r="AI3382" s="45" t="e">
        <f t="shared" si="119"/>
        <v>#NUM!</v>
      </c>
    </row>
    <row r="3383" spans="27:35" x14ac:dyDescent="0.2">
      <c r="AA3383" s="114" t="s">
        <v>87</v>
      </c>
      <c r="AB3383" s="40">
        <f>_xll.qlInterestRateIndexFixingDate($X$21,AC3383)</f>
        <v>63125</v>
      </c>
      <c r="AC3383" s="40">
        <f>_xll.qlCalendarAdvance(calendar,$AC3382,AA3383,,,trigger)</f>
        <v>63129</v>
      </c>
      <c r="AD3383" s="40">
        <f>_xll.qlInterestRateIndexMaturity($X$21,AC3383,)</f>
        <v>63311</v>
      </c>
      <c r="AE3383" s="43" t="e">
        <f>_xll.qlTenorBasisValue(TenorBasis6M,AC3383,_xll.ohTrigger(trigger,$X$36))</f>
        <v>#NUM!</v>
      </c>
      <c r="AF3383" s="82">
        <f t="shared" si="118"/>
        <v>1.379942551488287E-2</v>
      </c>
      <c r="AG3383" s="82">
        <f>_xll.qlIndexFixing($X$21,$AB3383,TRUE,_xll.ohTrigger(trigger))</f>
        <v>1.379942551488287E-2</v>
      </c>
      <c r="AH3383" s="43" t="e">
        <f>_xll.qlIndexFixing($X$6,$AB3383,TRUE,trigger)</f>
        <v>#NUM!</v>
      </c>
      <c r="AI3383" s="45" t="e">
        <f t="shared" si="119"/>
        <v>#NUM!</v>
      </c>
    </row>
    <row r="3384" spans="27:35" x14ac:dyDescent="0.2">
      <c r="AA3384" s="114" t="s">
        <v>87</v>
      </c>
      <c r="AB3384" s="40">
        <f>_xll.qlInterestRateIndexFixingDate($X$21,AC3384)</f>
        <v>63132</v>
      </c>
      <c r="AC3384" s="40">
        <f>_xll.qlCalendarAdvance(calendar,$AC3383,AA3384,,,trigger)</f>
        <v>63136</v>
      </c>
      <c r="AD3384" s="40">
        <f>_xll.qlInterestRateIndexMaturity($X$21,AC3384,)</f>
        <v>63317</v>
      </c>
      <c r="AE3384" s="43" t="e">
        <f>_xll.qlTenorBasisValue(TenorBasis6M,AC3384,_xll.ohTrigger(trigger,$X$36))</f>
        <v>#NUM!</v>
      </c>
      <c r="AF3384" s="82">
        <f t="shared" si="118"/>
        <v>1.3800966483519386E-2</v>
      </c>
      <c r="AG3384" s="82">
        <f>_xll.qlIndexFixing($X$21,$AB3384,TRUE,_xll.ohTrigger(trigger))</f>
        <v>1.3800966483519386E-2</v>
      </c>
      <c r="AH3384" s="43" t="e">
        <f>_xll.qlIndexFixing($X$6,$AB3384,TRUE,trigger)</f>
        <v>#NUM!</v>
      </c>
      <c r="AI3384" s="45" t="e">
        <f t="shared" si="119"/>
        <v>#NUM!</v>
      </c>
    </row>
    <row r="3385" spans="27:35" x14ac:dyDescent="0.2">
      <c r="AA3385" s="114" t="s">
        <v>87</v>
      </c>
      <c r="AB3385" s="40">
        <f>_xll.qlInterestRateIndexFixingDate($X$21,AC3385)</f>
        <v>63139</v>
      </c>
      <c r="AC3385" s="40">
        <f>_xll.qlCalendarAdvance(calendar,$AC3384,AA3385,,,trigger)</f>
        <v>63143</v>
      </c>
      <c r="AD3385" s="40">
        <f>_xll.qlInterestRateIndexMaturity($X$21,AC3385,)</f>
        <v>63324</v>
      </c>
      <c r="AE3385" s="43" t="e">
        <f>_xll.qlTenorBasisValue(TenorBasis6M,AC3385,_xll.ohTrigger(trigger,$X$36))</f>
        <v>#NUM!</v>
      </c>
      <c r="AF3385" s="82">
        <f t="shared" si="118"/>
        <v>1.3802892018158966E-2</v>
      </c>
      <c r="AG3385" s="82">
        <f>_xll.qlIndexFixing($X$21,$AB3385,TRUE,_xll.ohTrigger(trigger))</f>
        <v>1.3802892018158966E-2</v>
      </c>
      <c r="AH3385" s="43" t="e">
        <f>_xll.qlIndexFixing($X$6,$AB3385,TRUE,trigger)</f>
        <v>#NUM!</v>
      </c>
      <c r="AI3385" s="45" t="e">
        <f t="shared" si="119"/>
        <v>#NUM!</v>
      </c>
    </row>
    <row r="3386" spans="27:35" x14ac:dyDescent="0.2">
      <c r="AA3386" s="114" t="s">
        <v>87</v>
      </c>
      <c r="AB3386" s="40">
        <f>_xll.qlInterestRateIndexFixingDate($X$21,AC3386)</f>
        <v>63146</v>
      </c>
      <c r="AC3386" s="40">
        <f>_xll.qlCalendarAdvance(calendar,$AC3385,AA3386,,,trigger)</f>
        <v>63150</v>
      </c>
      <c r="AD3386" s="40">
        <f>_xll.qlInterestRateIndexMaturity($X$21,AC3386,)</f>
        <v>63331</v>
      </c>
      <c r="AE3386" s="43" t="e">
        <f>_xll.qlTenorBasisValue(TenorBasis6M,AC3386,_xll.ohTrigger(trigger,$X$36))</f>
        <v>#NUM!</v>
      </c>
      <c r="AF3386" s="82">
        <f t="shared" si="118"/>
        <v>1.3804803572530996E-2</v>
      </c>
      <c r="AG3386" s="82">
        <f>_xll.qlIndexFixing($X$21,$AB3386,TRUE,_xll.ohTrigger(trigger))</f>
        <v>1.3804803572530996E-2</v>
      </c>
      <c r="AH3386" s="43" t="e">
        <f>_xll.qlIndexFixing($X$6,$AB3386,TRUE,trigger)</f>
        <v>#NUM!</v>
      </c>
      <c r="AI3386" s="45" t="e">
        <f t="shared" si="119"/>
        <v>#NUM!</v>
      </c>
    </row>
    <row r="3387" spans="27:35" x14ac:dyDescent="0.2">
      <c r="AA3387" s="114" t="s">
        <v>87</v>
      </c>
      <c r="AB3387" s="40">
        <f>_xll.qlInterestRateIndexFixingDate($X$21,AC3387)</f>
        <v>63153</v>
      </c>
      <c r="AC3387" s="40">
        <f>_xll.qlCalendarAdvance(calendar,$AC3386,AA3387,,,trigger)</f>
        <v>63157</v>
      </c>
      <c r="AD3387" s="40">
        <f>_xll.qlInterestRateIndexMaturity($X$21,AC3387,)</f>
        <v>63338</v>
      </c>
      <c r="AE3387" s="43" t="e">
        <f>_xll.qlTenorBasisValue(TenorBasis6M,AC3387,_xll.ohTrigger(trigger,$X$36))</f>
        <v>#NUM!</v>
      </c>
      <c r="AF3387" s="82">
        <f t="shared" si="118"/>
        <v>1.3806701146596167E-2</v>
      </c>
      <c r="AG3387" s="82">
        <f>_xll.qlIndexFixing($X$21,$AB3387,TRUE,_xll.ohTrigger(trigger))</f>
        <v>1.3806701146596167E-2</v>
      </c>
      <c r="AH3387" s="43" t="e">
        <f>_xll.qlIndexFixing($X$6,$AB3387,TRUE,trigger)</f>
        <v>#NUM!</v>
      </c>
      <c r="AI3387" s="45" t="e">
        <f t="shared" si="119"/>
        <v>#NUM!</v>
      </c>
    </row>
    <row r="3388" spans="27:35" x14ac:dyDescent="0.2">
      <c r="AA3388" s="114" t="s">
        <v>87</v>
      </c>
      <c r="AB3388" s="40">
        <f>_xll.qlInterestRateIndexFixingDate($X$21,AC3388)</f>
        <v>63160</v>
      </c>
      <c r="AC3388" s="40">
        <f>_xll.qlCalendarAdvance(calendar,$AC3387,AA3388,,,trigger)</f>
        <v>63164</v>
      </c>
      <c r="AD3388" s="40">
        <f>_xll.qlInterestRateIndexMaturity($X$21,AC3388,)</f>
        <v>63346</v>
      </c>
      <c r="AE3388" s="43" t="e">
        <f>_xll.qlTenorBasisValue(TenorBasis6M,AC3388,_xll.ohTrigger(trigger,$X$36))</f>
        <v>#NUM!</v>
      </c>
      <c r="AF3388" s="82">
        <f t="shared" si="118"/>
        <v>1.3808978658599839E-2</v>
      </c>
      <c r="AG3388" s="82">
        <f>_xll.qlIndexFixing($X$21,$AB3388,TRUE,_xll.ohTrigger(trigger))</f>
        <v>1.3808978658599839E-2</v>
      </c>
      <c r="AH3388" s="43" t="e">
        <f>_xll.qlIndexFixing($X$6,$AB3388,TRUE,trigger)</f>
        <v>#NUM!</v>
      </c>
      <c r="AI3388" s="45" t="e">
        <f t="shared" si="119"/>
        <v>#NUM!</v>
      </c>
    </row>
    <row r="3389" spans="27:35" x14ac:dyDescent="0.2">
      <c r="AA3389" s="114" t="s">
        <v>87</v>
      </c>
      <c r="AB3389" s="40">
        <f>_xll.qlInterestRateIndexFixingDate($X$21,AC3389)</f>
        <v>63167</v>
      </c>
      <c r="AC3389" s="40">
        <f>_xll.qlCalendarAdvance(calendar,$AC3388,AA3389,,,trigger)</f>
        <v>63171</v>
      </c>
      <c r="AD3389" s="40">
        <f>_xll.qlInterestRateIndexMaturity($X$21,AC3389,)</f>
        <v>63353</v>
      </c>
      <c r="AE3389" s="43" t="e">
        <f>_xll.qlTenorBasisValue(TenorBasis6M,AC3389,_xll.ohTrigger(trigger,$X$36))</f>
        <v>#NUM!</v>
      </c>
      <c r="AF3389" s="82">
        <f t="shared" si="118"/>
        <v>1.381084734476257E-2</v>
      </c>
      <c r="AG3389" s="82">
        <f>_xll.qlIndexFixing($X$21,$AB3389,TRUE,_xll.ohTrigger(trigger))</f>
        <v>1.381084734476257E-2</v>
      </c>
      <c r="AH3389" s="43" t="e">
        <f>_xll.qlIndexFixing($X$6,$AB3389,TRUE,trigger)</f>
        <v>#NUM!</v>
      </c>
      <c r="AI3389" s="45" t="e">
        <f t="shared" si="119"/>
        <v>#NUM!</v>
      </c>
    </row>
    <row r="3390" spans="27:35" x14ac:dyDescent="0.2">
      <c r="AA3390" s="114" t="s">
        <v>87</v>
      </c>
      <c r="AB3390" s="40">
        <f>_xll.qlInterestRateIndexFixingDate($X$21,AC3390)</f>
        <v>63174</v>
      </c>
      <c r="AC3390" s="40">
        <f>_xll.qlCalendarAdvance(calendar,$AC3389,AA3390,,,trigger)</f>
        <v>63178</v>
      </c>
      <c r="AD3390" s="40">
        <f>_xll.qlInterestRateIndexMaturity($X$21,AC3390,)</f>
        <v>63360</v>
      </c>
      <c r="AE3390" s="43" t="e">
        <f>_xll.qlTenorBasisValue(TenorBasis6M,AC3390,_xll.ohTrigger(trigger,$X$36))</f>
        <v>#NUM!</v>
      </c>
      <c r="AF3390" s="82">
        <f t="shared" si="118"/>
        <v>1.3812702049971766E-2</v>
      </c>
      <c r="AG3390" s="82">
        <f>_xll.qlIndexFixing($X$21,$AB3390,TRUE,_xll.ohTrigger(trigger))</f>
        <v>1.3812702049971766E-2</v>
      </c>
      <c r="AH3390" s="43" t="e">
        <f>_xll.qlIndexFixing($X$6,$AB3390,TRUE,trigger)</f>
        <v>#NUM!</v>
      </c>
      <c r="AI3390" s="45" t="e">
        <f t="shared" si="119"/>
        <v>#NUM!</v>
      </c>
    </row>
    <row r="3391" spans="27:35" x14ac:dyDescent="0.2">
      <c r="AA3391" s="114" t="s">
        <v>87</v>
      </c>
      <c r="AB3391" s="40">
        <f>_xll.qlInterestRateIndexFixingDate($X$21,AC3391)</f>
        <v>63180</v>
      </c>
      <c r="AC3391" s="40">
        <f>_xll.qlCalendarAdvance(calendar,$AC3390,AA3391,,,trigger)</f>
        <v>63185</v>
      </c>
      <c r="AD3391" s="40">
        <f>_xll.qlInterestRateIndexMaturity($X$21,AC3391,)</f>
        <v>63367</v>
      </c>
      <c r="AE3391" s="43" t="e">
        <f>_xll.qlTenorBasisValue(TenorBasis6M,AC3391,_xll.ohTrigger(trigger,$X$36))</f>
        <v>#NUM!</v>
      </c>
      <c r="AF3391" s="82">
        <f t="shared" si="118"/>
        <v>1.3814542774189212E-2</v>
      </c>
      <c r="AG3391" s="82">
        <f>_xll.qlIndexFixing($X$21,$AB3391,TRUE,_xll.ohTrigger(trigger))</f>
        <v>1.3814542774189212E-2</v>
      </c>
      <c r="AH3391" s="43" t="e">
        <f>_xll.qlIndexFixing($X$6,$AB3391,TRUE,trigger)</f>
        <v>#NUM!</v>
      </c>
      <c r="AI3391" s="45" t="e">
        <f t="shared" si="119"/>
        <v>#NUM!</v>
      </c>
    </row>
    <row r="3392" spans="27:35" x14ac:dyDescent="0.2">
      <c r="AA3392" s="114" t="s">
        <v>87</v>
      </c>
      <c r="AB3392" s="40">
        <f>_xll.qlInterestRateIndexFixingDate($X$21,AC3392)</f>
        <v>63188</v>
      </c>
      <c r="AC3392" s="40">
        <f>_xll.qlCalendarAdvance(calendar,$AC3391,AA3392,,,trigger)</f>
        <v>63192</v>
      </c>
      <c r="AD3392" s="40">
        <f>_xll.qlInterestRateIndexMaturity($X$21,AC3392,)</f>
        <v>63373</v>
      </c>
      <c r="AE3392" s="43" t="e">
        <f>_xll.qlTenorBasisValue(TenorBasis6M,AC3392,_xll.ohTrigger(trigger,$X$36))</f>
        <v>#NUM!</v>
      </c>
      <c r="AF3392" s="82">
        <f t="shared" si="118"/>
        <v>1.3815979310940829E-2</v>
      </c>
      <c r="AG3392" s="82">
        <f>_xll.qlIndexFixing($X$21,$AB3392,TRUE,_xll.ohTrigger(trigger))</f>
        <v>1.3815979310940829E-2</v>
      </c>
      <c r="AH3392" s="43" t="e">
        <f>_xll.qlIndexFixing($X$6,$AB3392,TRUE,trigger)</f>
        <v>#NUM!</v>
      </c>
      <c r="AI3392" s="45" t="e">
        <f t="shared" si="119"/>
        <v>#NUM!</v>
      </c>
    </row>
    <row r="3393" spans="27:35" x14ac:dyDescent="0.2">
      <c r="AA3393" s="114" t="s">
        <v>87</v>
      </c>
      <c r="AB3393" s="40">
        <f>_xll.qlInterestRateIndexFixingDate($X$21,AC3393)</f>
        <v>63195</v>
      </c>
      <c r="AC3393" s="40">
        <f>_xll.qlCalendarAdvance(calendar,$AC3392,AA3393,,,trigger)</f>
        <v>63199</v>
      </c>
      <c r="AD3393" s="40">
        <f>_xll.qlInterestRateIndexMaturity($X$21,AC3393,)</f>
        <v>63380</v>
      </c>
      <c r="AE3393" s="43" t="e">
        <f>_xll.qlTenorBasisValue(TenorBasis6M,AC3393,_xll.ohTrigger(trigger,$X$36))</f>
        <v>#NUM!</v>
      </c>
      <c r="AF3393" s="82">
        <f t="shared" si="118"/>
        <v>1.3817793002340768E-2</v>
      </c>
      <c r="AG3393" s="82">
        <f>_xll.qlIndexFixing($X$21,$AB3393,TRUE,_xll.ohTrigger(trigger))</f>
        <v>1.3817793002340768E-2</v>
      </c>
      <c r="AH3393" s="43" t="e">
        <f>_xll.qlIndexFixing($X$6,$AB3393,TRUE,trigger)</f>
        <v>#NUM!</v>
      </c>
      <c r="AI3393" s="45" t="e">
        <f t="shared" si="119"/>
        <v>#NUM!</v>
      </c>
    </row>
    <row r="3394" spans="27:35" x14ac:dyDescent="0.2">
      <c r="AA3394" s="114" t="s">
        <v>87</v>
      </c>
      <c r="AB3394" s="40">
        <f>_xll.qlInterestRateIndexFixingDate($X$21,AC3394)</f>
        <v>63202</v>
      </c>
      <c r="AC3394" s="40">
        <f>_xll.qlCalendarAdvance(calendar,$AC3393,AA3394,,,trigger)</f>
        <v>63206</v>
      </c>
      <c r="AD3394" s="40">
        <f>_xll.qlInterestRateIndexMaturity($X$21,AC3394,)</f>
        <v>63387</v>
      </c>
      <c r="AE3394" s="43" t="e">
        <f>_xll.qlTenorBasisValue(TenorBasis6M,AC3394,_xll.ohTrigger(trigger,$X$36))</f>
        <v>#NUM!</v>
      </c>
      <c r="AF3394" s="82">
        <f t="shared" si="118"/>
        <v>1.3819592713161803E-2</v>
      </c>
      <c r="AG3394" s="82">
        <f>_xll.qlIndexFixing($X$21,$AB3394,TRUE,_xll.ohTrigger(trigger))</f>
        <v>1.3819592713161803E-2</v>
      </c>
      <c r="AH3394" s="43" t="e">
        <f>_xll.qlIndexFixing($X$6,$AB3394,TRUE,trigger)</f>
        <v>#NUM!</v>
      </c>
      <c r="AI3394" s="45" t="e">
        <f t="shared" si="119"/>
        <v>#NUM!</v>
      </c>
    </row>
    <row r="3395" spans="27:35" x14ac:dyDescent="0.2">
      <c r="AA3395" s="114" t="s">
        <v>87</v>
      </c>
      <c r="AB3395" s="40">
        <f>_xll.qlInterestRateIndexFixingDate($X$21,AC3395)</f>
        <v>63209</v>
      </c>
      <c r="AC3395" s="40">
        <f>_xll.qlCalendarAdvance(calendar,$AC3394,AA3395,,,trigger)</f>
        <v>63213</v>
      </c>
      <c r="AD3395" s="40">
        <f>_xll.qlInterestRateIndexMaturity($X$21,AC3395,)</f>
        <v>63394</v>
      </c>
      <c r="AE3395" s="43" t="e">
        <f>_xll.qlTenorBasisValue(TenorBasis6M,AC3395,_xll.ohTrigger(trigger,$X$36))</f>
        <v>#NUM!</v>
      </c>
      <c r="AF3395" s="82">
        <f t="shared" si="118"/>
        <v>1.3821378443365952E-2</v>
      </c>
      <c r="AG3395" s="82">
        <f>_xll.qlIndexFixing($X$21,$AB3395,TRUE,_xll.ohTrigger(trigger))</f>
        <v>1.3821378443365952E-2</v>
      </c>
      <c r="AH3395" s="43" t="e">
        <f>_xll.qlIndexFixing($X$6,$AB3395,TRUE,trigger)</f>
        <v>#NUM!</v>
      </c>
      <c r="AI3395" s="45" t="e">
        <f t="shared" si="119"/>
        <v>#NUM!</v>
      </c>
    </row>
    <row r="3396" spans="27:35" x14ac:dyDescent="0.2">
      <c r="AA3396" s="114" t="s">
        <v>87</v>
      </c>
      <c r="AB3396" s="40">
        <f>_xll.qlInterestRateIndexFixingDate($X$21,AC3396)</f>
        <v>63216</v>
      </c>
      <c r="AC3396" s="40">
        <f>_xll.qlCalendarAdvance(calendar,$AC3395,AA3396,,,trigger)</f>
        <v>63220</v>
      </c>
      <c r="AD3396" s="40">
        <f>_xll.qlInterestRateIndexMaturity($X$21,AC3396,)</f>
        <v>63401</v>
      </c>
      <c r="AE3396" s="43" t="e">
        <f>_xll.qlTenorBasisValue(TenorBasis6M,AC3396,_xll.ohTrigger(trigger,$X$36))</f>
        <v>#NUM!</v>
      </c>
      <c r="AF3396" s="82">
        <f t="shared" ref="AF3396:AF3459" si="120">AG3396</f>
        <v>1.3823150192917442E-2</v>
      </c>
      <c r="AG3396" s="82">
        <f>_xll.qlIndexFixing($X$21,$AB3396,TRUE,_xll.ohTrigger(trigger))</f>
        <v>1.3823150192917442E-2</v>
      </c>
      <c r="AH3396" s="43" t="e">
        <f>_xll.qlIndexFixing($X$6,$AB3396,TRUE,trigger)</f>
        <v>#NUM!</v>
      </c>
      <c r="AI3396" s="45" t="e">
        <f t="shared" si="119"/>
        <v>#NUM!</v>
      </c>
    </row>
    <row r="3397" spans="27:35" x14ac:dyDescent="0.2">
      <c r="AA3397" s="114" t="s">
        <v>87</v>
      </c>
      <c r="AB3397" s="40">
        <f>_xll.qlInterestRateIndexFixingDate($X$21,AC3397)</f>
        <v>63223</v>
      </c>
      <c r="AC3397" s="40">
        <f>_xll.qlCalendarAdvance(calendar,$AC3396,AA3397,,,trigger)</f>
        <v>63227</v>
      </c>
      <c r="AD3397" s="40">
        <f>_xll.qlInterestRateIndexMaturity($X$21,AC3397,)</f>
        <v>63408</v>
      </c>
      <c r="AE3397" s="43" t="e">
        <f>_xll.qlTenorBasisValue(TenorBasis6M,AC3397,_xll.ohTrigger(trigger,$X$36))</f>
        <v>#NUM!</v>
      </c>
      <c r="AF3397" s="82">
        <f t="shared" si="120"/>
        <v>1.3824907961776529E-2</v>
      </c>
      <c r="AG3397" s="82">
        <f>_xll.qlIndexFixing($X$21,$AB3397,TRUE,_xll.ohTrigger(trigger))</f>
        <v>1.3824907961776529E-2</v>
      </c>
      <c r="AH3397" s="43" t="e">
        <f>_xll.qlIndexFixing($X$6,$AB3397,TRUE,trigger)</f>
        <v>#NUM!</v>
      </c>
      <c r="AI3397" s="45" t="e">
        <f t="shared" si="119"/>
        <v>#NUM!</v>
      </c>
    </row>
    <row r="3398" spans="27:35" x14ac:dyDescent="0.2">
      <c r="AA3398" s="114" t="s">
        <v>87</v>
      </c>
      <c r="AB3398" s="40">
        <f>_xll.qlInterestRateIndexFixingDate($X$21,AC3398)</f>
        <v>63230</v>
      </c>
      <c r="AC3398" s="40">
        <f>_xll.qlCalendarAdvance(calendar,$AC3397,AA3398,,,trigger)</f>
        <v>63234</v>
      </c>
      <c r="AD3398" s="40">
        <f>_xll.qlInterestRateIndexMaturity($X$21,AC3398,)</f>
        <v>63415</v>
      </c>
      <c r="AE3398" s="43" t="e">
        <f>_xll.qlTenorBasisValue(TenorBasis6M,AC3398,_xll.ohTrigger(trigger,$X$36))</f>
        <v>#NUM!</v>
      </c>
      <c r="AF3398" s="82">
        <f t="shared" si="120"/>
        <v>1.3826651749907437E-2</v>
      </c>
      <c r="AG3398" s="82">
        <f>_xll.qlIndexFixing($X$21,$AB3398,TRUE,_xll.ohTrigger(trigger))</f>
        <v>1.3826651749907437E-2</v>
      </c>
      <c r="AH3398" s="43" t="e">
        <f>_xll.qlIndexFixing($X$6,$AB3398,TRUE,trigger)</f>
        <v>#NUM!</v>
      </c>
      <c r="AI3398" s="45" t="e">
        <f t="shared" si="119"/>
        <v>#NUM!</v>
      </c>
    </row>
    <row r="3399" spans="27:35" x14ac:dyDescent="0.2">
      <c r="AA3399" s="114" t="s">
        <v>87</v>
      </c>
      <c r="AB3399" s="40">
        <f>_xll.qlInterestRateIndexFixingDate($X$21,AC3399)</f>
        <v>63237</v>
      </c>
      <c r="AC3399" s="40">
        <f>_xll.qlCalendarAdvance(calendar,$AC3398,AA3399,,,trigger)</f>
        <v>63241</v>
      </c>
      <c r="AD3399" s="40">
        <f>_xll.qlInterestRateIndexMaturity($X$21,AC3399,)</f>
        <v>63422</v>
      </c>
      <c r="AE3399" s="43" t="e">
        <f>_xll.qlTenorBasisValue(TenorBasis6M,AC3399,_xll.ohTrigger(trigger,$X$36))</f>
        <v>#NUM!</v>
      </c>
      <c r="AF3399" s="82">
        <f t="shared" si="120"/>
        <v>1.382838155727528E-2</v>
      </c>
      <c r="AG3399" s="82">
        <f>_xll.qlIndexFixing($X$21,$AB3399,TRUE,_xll.ohTrigger(trigger))</f>
        <v>1.382838155727528E-2</v>
      </c>
      <c r="AH3399" s="43" t="e">
        <f>_xll.qlIndexFixing($X$6,$AB3399,TRUE,trigger)</f>
        <v>#NUM!</v>
      </c>
      <c r="AI3399" s="45" t="e">
        <f t="shared" si="119"/>
        <v>#NUM!</v>
      </c>
    </row>
    <row r="3400" spans="27:35" x14ac:dyDescent="0.2">
      <c r="AA3400" s="114" t="s">
        <v>87</v>
      </c>
      <c r="AB3400" s="40">
        <f>_xll.qlInterestRateIndexFixingDate($X$21,AC3400)</f>
        <v>63244</v>
      </c>
      <c r="AC3400" s="40">
        <f>_xll.qlCalendarAdvance(calendar,$AC3399,AA3400,,,trigger)</f>
        <v>63248</v>
      </c>
      <c r="AD3400" s="40">
        <f>_xll.qlInterestRateIndexMaturity($X$21,AC3400,)</f>
        <v>63432</v>
      </c>
      <c r="AE3400" s="43" t="e">
        <f>_xll.qlTenorBasisValue(TenorBasis6M,AC3400,_xll.ohTrigger(trigger,$X$36))</f>
        <v>#NUM!</v>
      </c>
      <c r="AF3400" s="82">
        <f t="shared" si="120"/>
        <v>1.3831245417930418E-2</v>
      </c>
      <c r="AG3400" s="82">
        <f>_xll.qlIndexFixing($X$21,$AB3400,TRUE,_xll.ohTrigger(trigger))</f>
        <v>1.3831245417930418E-2</v>
      </c>
      <c r="AH3400" s="43" t="e">
        <f>_xll.qlIndexFixing($X$6,$AB3400,TRUE,trigger)</f>
        <v>#NUM!</v>
      </c>
      <c r="AI3400" s="45" t="e">
        <f t="shared" si="119"/>
        <v>#NUM!</v>
      </c>
    </row>
    <row r="3401" spans="27:35" x14ac:dyDescent="0.2">
      <c r="AA3401" s="114" t="s">
        <v>87</v>
      </c>
      <c r="AB3401" s="40">
        <f>_xll.qlInterestRateIndexFixingDate($X$21,AC3401)</f>
        <v>63251</v>
      </c>
      <c r="AC3401" s="40">
        <f>_xll.qlCalendarAdvance(calendar,$AC3400,AA3401,,,trigger)</f>
        <v>63255</v>
      </c>
      <c r="AD3401" s="40">
        <f>_xll.qlInterestRateIndexMaturity($X$21,AC3401,)</f>
        <v>63439</v>
      </c>
      <c r="AE3401" s="43" t="e">
        <f>_xll.qlTenorBasisValue(TenorBasis6M,AC3401,_xll.ohTrigger(trigger,$X$36))</f>
        <v>#NUM!</v>
      </c>
      <c r="AF3401" s="82">
        <f t="shared" si="120"/>
        <v>1.3832944462895572E-2</v>
      </c>
      <c r="AG3401" s="82">
        <f>_xll.qlIndexFixing($X$21,$AB3401,TRUE,_xll.ohTrigger(trigger))</f>
        <v>1.3832944462895572E-2</v>
      </c>
      <c r="AH3401" s="43" t="e">
        <f>_xll.qlIndexFixing($X$6,$AB3401,TRUE,trigger)</f>
        <v>#NUM!</v>
      </c>
      <c r="AI3401" s="45" t="e">
        <f t="shared" si="119"/>
        <v>#NUM!</v>
      </c>
    </row>
    <row r="3402" spans="27:35" x14ac:dyDescent="0.2">
      <c r="AA3402" s="114" t="s">
        <v>87</v>
      </c>
      <c r="AB3402" s="40">
        <f>_xll.qlInterestRateIndexFixingDate($X$21,AC3402)</f>
        <v>63258</v>
      </c>
      <c r="AC3402" s="40">
        <f>_xll.qlCalendarAdvance(calendar,$AC3401,AA3402,,,trigger)</f>
        <v>63262</v>
      </c>
      <c r="AD3402" s="40">
        <f>_xll.qlInterestRateIndexMaturity($X$21,AC3402,)</f>
        <v>63446</v>
      </c>
      <c r="AE3402" s="43" t="e">
        <f>_xll.qlTenorBasisValue(TenorBasis6M,AC3402,_xll.ohTrigger(trigger,$X$36))</f>
        <v>#NUM!</v>
      </c>
      <c r="AF3402" s="82">
        <f t="shared" si="120"/>
        <v>1.3834629525398148E-2</v>
      </c>
      <c r="AG3402" s="82">
        <f>_xll.qlIndexFixing($X$21,$AB3402,TRUE,_xll.ohTrigger(trigger))</f>
        <v>1.3834629525398148E-2</v>
      </c>
      <c r="AH3402" s="43" t="e">
        <f>_xll.qlIndexFixing($X$6,$AB3402,TRUE,trigger)</f>
        <v>#NUM!</v>
      </c>
      <c r="AI3402" s="45" t="e">
        <f t="shared" si="119"/>
        <v>#NUM!</v>
      </c>
    </row>
    <row r="3403" spans="27:35" x14ac:dyDescent="0.2">
      <c r="AA3403" s="114" t="s">
        <v>87</v>
      </c>
      <c r="AB3403" s="40">
        <f>_xll.qlInterestRateIndexFixingDate($X$21,AC3403)</f>
        <v>63265</v>
      </c>
      <c r="AC3403" s="40">
        <f>_xll.qlCalendarAdvance(calendar,$AC3402,AA3403,,,trigger)</f>
        <v>63269</v>
      </c>
      <c r="AD3403" s="40">
        <f>_xll.qlInterestRateIndexMaturity($X$21,AC3403,)</f>
        <v>63453</v>
      </c>
      <c r="AE3403" s="43" t="e">
        <f>_xll.qlTenorBasisValue(TenorBasis6M,AC3403,_xll.ohTrigger(trigger,$X$36))</f>
        <v>#NUM!</v>
      </c>
      <c r="AF3403" s="82">
        <f t="shared" si="120"/>
        <v>1.3836300605402954E-2</v>
      </c>
      <c r="AG3403" s="82">
        <f>_xll.qlIndexFixing($X$21,$AB3403,TRUE,_xll.ohTrigger(trigger))</f>
        <v>1.3836300605402954E-2</v>
      </c>
      <c r="AH3403" s="43" t="e">
        <f>_xll.qlIndexFixing($X$6,$AB3403,TRUE,trigger)</f>
        <v>#NUM!</v>
      </c>
      <c r="AI3403" s="45" t="e">
        <f t="shared" si="119"/>
        <v>#NUM!</v>
      </c>
    </row>
    <row r="3404" spans="27:35" x14ac:dyDescent="0.2">
      <c r="AA3404" s="114" t="s">
        <v>87</v>
      </c>
      <c r="AB3404" s="40">
        <f>_xll.qlInterestRateIndexFixingDate($X$21,AC3404)</f>
        <v>63270</v>
      </c>
      <c r="AC3404" s="40">
        <f>_xll.qlCalendarAdvance(calendar,$AC3403,AA3404,,,trigger)</f>
        <v>63276</v>
      </c>
      <c r="AD3404" s="40">
        <f>_xll.qlInterestRateIndexMaturity($X$21,AC3404,)</f>
        <v>63460</v>
      </c>
      <c r="AE3404" s="43" t="e">
        <f>_xll.qlTenorBasisValue(TenorBasis6M,AC3404,_xll.ohTrigger(trigger,$X$36))</f>
        <v>#NUM!</v>
      </c>
      <c r="AF3404" s="82">
        <f t="shared" si="120"/>
        <v>1.3837957702874371E-2</v>
      </c>
      <c r="AG3404" s="82">
        <f>_xll.qlIndexFixing($X$21,$AB3404,TRUE,_xll.ohTrigger(trigger))</f>
        <v>1.3837957702874371E-2</v>
      </c>
      <c r="AH3404" s="43" t="e">
        <f>_xll.qlIndexFixing($X$6,$AB3404,TRUE,trigger)</f>
        <v>#NUM!</v>
      </c>
      <c r="AI3404" s="45" t="e">
        <f t="shared" si="119"/>
        <v>#NUM!</v>
      </c>
    </row>
    <row r="3405" spans="27:35" x14ac:dyDescent="0.2">
      <c r="AA3405" s="114" t="s">
        <v>87</v>
      </c>
      <c r="AB3405" s="40">
        <f>_xll.qlInterestRateIndexFixingDate($X$21,AC3405)</f>
        <v>63279</v>
      </c>
      <c r="AC3405" s="40">
        <f>_xll.qlCalendarAdvance(calendar,$AC3404,AA3405,,,trigger)</f>
        <v>63283</v>
      </c>
      <c r="AD3405" s="40">
        <f>_xll.qlInterestRateIndexMaturity($X$21,AC3405,)</f>
        <v>63466</v>
      </c>
      <c r="AE3405" s="43" t="e">
        <f>_xll.qlTenorBasisValue(TenorBasis6M,AC3405,_xll.ohTrigger(trigger,$X$36))</f>
        <v>#NUM!</v>
      </c>
      <c r="AF3405" s="82">
        <f t="shared" si="120"/>
        <v>1.383922289269855E-2</v>
      </c>
      <c r="AG3405" s="82">
        <f>_xll.qlIndexFixing($X$21,$AB3405,TRUE,_xll.ohTrigger(trigger))</f>
        <v>1.383922289269855E-2</v>
      </c>
      <c r="AH3405" s="43" t="e">
        <f>_xll.qlIndexFixing($X$6,$AB3405,TRUE,trigger)</f>
        <v>#NUM!</v>
      </c>
      <c r="AI3405" s="45" t="e">
        <f t="shared" si="119"/>
        <v>#NUM!</v>
      </c>
    </row>
    <row r="3406" spans="27:35" x14ac:dyDescent="0.2">
      <c r="AA3406" s="114" t="s">
        <v>87</v>
      </c>
      <c r="AB3406" s="40">
        <f>_xll.qlInterestRateIndexFixingDate($X$21,AC3406)</f>
        <v>63286</v>
      </c>
      <c r="AC3406" s="40">
        <f>_xll.qlCalendarAdvance(calendar,$AC3405,AA3406,,,trigger)</f>
        <v>63290</v>
      </c>
      <c r="AD3406" s="40">
        <f>_xll.qlInterestRateIndexMaturity($X$21,AC3406,)</f>
        <v>63473</v>
      </c>
      <c r="AE3406" s="43" t="e">
        <f>_xll.qlTenorBasisValue(TenorBasis6M,AC3406,_xll.ohTrigger(trigger,$X$36))</f>
        <v>#NUM!</v>
      </c>
      <c r="AF3406" s="82">
        <f t="shared" si="120"/>
        <v>1.3840852961310664E-2</v>
      </c>
      <c r="AG3406" s="82">
        <f>_xll.qlIndexFixing($X$21,$AB3406,TRUE,_xll.ohTrigger(trigger))</f>
        <v>1.3840852961310664E-2</v>
      </c>
      <c r="AH3406" s="43" t="e">
        <f>_xll.qlIndexFixing($X$6,$AB3406,TRUE,trigger)</f>
        <v>#NUM!</v>
      </c>
      <c r="AI3406" s="45" t="e">
        <f t="shared" si="119"/>
        <v>#NUM!</v>
      </c>
    </row>
    <row r="3407" spans="27:35" x14ac:dyDescent="0.2">
      <c r="AA3407" s="114" t="s">
        <v>87</v>
      </c>
      <c r="AB3407" s="40">
        <f>_xll.qlInterestRateIndexFixingDate($X$21,AC3407)</f>
        <v>63293</v>
      </c>
      <c r="AC3407" s="40">
        <f>_xll.qlCalendarAdvance(calendar,$AC3406,AA3407,,,trigger)</f>
        <v>63297</v>
      </c>
      <c r="AD3407" s="40">
        <f>_xll.qlInterestRateIndexMaturity($X$21,AC3407,)</f>
        <v>63480</v>
      </c>
      <c r="AE3407" s="43" t="e">
        <f>_xll.qlTenorBasisValue(TenorBasis6M,AC3407,_xll.ohTrigger(trigger,$X$36))</f>
        <v>#NUM!</v>
      </c>
      <c r="AF3407" s="82">
        <f t="shared" si="120"/>
        <v>1.384246904781419E-2</v>
      </c>
      <c r="AG3407" s="82">
        <f>_xll.qlIndexFixing($X$21,$AB3407,TRUE,_xll.ohTrigger(trigger))</f>
        <v>1.384246904781419E-2</v>
      </c>
      <c r="AH3407" s="43" t="e">
        <f>_xll.qlIndexFixing($X$6,$AB3407,TRUE,trigger)</f>
        <v>#NUM!</v>
      </c>
      <c r="AI3407" s="45" t="e">
        <f t="shared" si="119"/>
        <v>#NUM!</v>
      </c>
    </row>
    <row r="3408" spans="27:35" x14ac:dyDescent="0.2">
      <c r="AA3408" s="114" t="s">
        <v>87</v>
      </c>
      <c r="AB3408" s="40">
        <f>_xll.qlInterestRateIndexFixingDate($X$21,AC3408)</f>
        <v>63300</v>
      </c>
      <c r="AC3408" s="40">
        <f>_xll.qlCalendarAdvance(calendar,$AC3407,AA3408,,,trigger)</f>
        <v>63304</v>
      </c>
      <c r="AD3408" s="40">
        <f>_xll.qlInterestRateIndexMaturity($X$21,AC3408,)</f>
        <v>63487</v>
      </c>
      <c r="AE3408" s="43" t="e">
        <f>_xll.qlTenorBasisValue(TenorBasis6M,AC3408,_xll.ohTrigger(trigger,$X$36))</f>
        <v>#NUM!</v>
      </c>
      <c r="AF3408" s="82">
        <f t="shared" si="120"/>
        <v>1.3844071152176807E-2</v>
      </c>
      <c r="AG3408" s="82">
        <f>_xll.qlIndexFixing($X$21,$AB3408,TRUE,_xll.ohTrigger(trigger))</f>
        <v>1.3844071152176807E-2</v>
      </c>
      <c r="AH3408" s="43" t="e">
        <f>_xll.qlIndexFixing($X$6,$AB3408,TRUE,trigger)</f>
        <v>#NUM!</v>
      </c>
      <c r="AI3408" s="45" t="e">
        <f t="shared" si="119"/>
        <v>#NUM!</v>
      </c>
    </row>
    <row r="3409" spans="27:35" x14ac:dyDescent="0.2">
      <c r="AA3409" s="114" t="s">
        <v>87</v>
      </c>
      <c r="AB3409" s="40">
        <f>_xll.qlInterestRateIndexFixingDate($X$21,AC3409)</f>
        <v>63306</v>
      </c>
      <c r="AC3409" s="40">
        <f>_xll.qlCalendarAdvance(calendar,$AC3408,AA3409,,,trigger)</f>
        <v>63311</v>
      </c>
      <c r="AD3409" s="40">
        <f>_xll.qlInterestRateIndexMaturity($X$21,AC3409,)</f>
        <v>63495</v>
      </c>
      <c r="AE3409" s="43" t="e">
        <f>_xll.qlTenorBasisValue(TenorBasis6M,AC3409,_xll.ohTrigger(trigger,$X$36))</f>
        <v>#NUM!</v>
      </c>
      <c r="AF3409" s="82">
        <f t="shared" si="120"/>
        <v>1.3846033451002854E-2</v>
      </c>
      <c r="AG3409" s="82">
        <f>_xll.qlIndexFixing($X$21,$AB3409,TRUE,_xll.ohTrigger(trigger))</f>
        <v>1.3846033451002854E-2</v>
      </c>
      <c r="AH3409" s="43" t="e">
        <f>_xll.qlIndexFixing($X$6,$AB3409,TRUE,trigger)</f>
        <v>#NUM!</v>
      </c>
      <c r="AI3409" s="45" t="e">
        <f t="shared" si="119"/>
        <v>#NUM!</v>
      </c>
    </row>
    <row r="3410" spans="27:35" x14ac:dyDescent="0.2">
      <c r="AA3410" s="114" t="s">
        <v>87</v>
      </c>
      <c r="AB3410" s="40">
        <f>_xll.qlInterestRateIndexFixingDate($X$21,AC3410)</f>
        <v>63314</v>
      </c>
      <c r="AC3410" s="40">
        <f>_xll.qlCalendarAdvance(calendar,$AC3409,AA3410,,,trigger)</f>
        <v>63318</v>
      </c>
      <c r="AD3410" s="40">
        <f>_xll.qlInterestRateIndexMaturity($X$21,AC3410,)</f>
        <v>63502</v>
      </c>
      <c r="AE3410" s="43" t="e">
        <f>_xll.qlTenorBasisValue(TenorBasis6M,AC3410,_xll.ohTrigger(trigger,$X$36))</f>
        <v>#NUM!</v>
      </c>
      <c r="AF3410" s="82">
        <f t="shared" si="120"/>
        <v>1.3847606652542328E-2</v>
      </c>
      <c r="AG3410" s="82">
        <f>_xll.qlIndexFixing($X$21,$AB3410,TRUE,_xll.ohTrigger(trigger))</f>
        <v>1.3847606652542328E-2</v>
      </c>
      <c r="AH3410" s="43" t="e">
        <f>_xll.qlIndexFixing($X$6,$AB3410,TRUE,trigger)</f>
        <v>#NUM!</v>
      </c>
      <c r="AI3410" s="45" t="e">
        <f t="shared" si="119"/>
        <v>#NUM!</v>
      </c>
    </row>
    <row r="3411" spans="27:35" x14ac:dyDescent="0.2">
      <c r="AA3411" s="114" t="s">
        <v>87</v>
      </c>
      <c r="AB3411" s="40">
        <f>_xll.qlInterestRateIndexFixingDate($X$21,AC3411)</f>
        <v>63321</v>
      </c>
      <c r="AC3411" s="40">
        <f>_xll.qlCalendarAdvance(calendar,$AC3410,AA3411,,,trigger)</f>
        <v>63325</v>
      </c>
      <c r="AD3411" s="40">
        <f>_xll.qlInterestRateIndexMaturity($X$21,AC3411,)</f>
        <v>63509</v>
      </c>
      <c r="AE3411" s="43" t="e">
        <f>_xll.qlTenorBasisValue(TenorBasis6M,AC3411,_xll.ohTrigger(trigger,$X$36))</f>
        <v>#NUM!</v>
      </c>
      <c r="AF3411" s="82">
        <f t="shared" si="120"/>
        <v>1.3849165871307299E-2</v>
      </c>
      <c r="AG3411" s="82">
        <f>_xll.qlIndexFixing($X$21,$AB3411,TRUE,_xll.ohTrigger(trigger))</f>
        <v>1.3849165871307299E-2</v>
      </c>
      <c r="AH3411" s="43" t="e">
        <f>_xll.qlIndexFixing($X$6,$AB3411,TRUE,trigger)</f>
        <v>#NUM!</v>
      </c>
      <c r="AI3411" s="45" t="e">
        <f t="shared" si="119"/>
        <v>#NUM!</v>
      </c>
    </row>
    <row r="3412" spans="27:35" x14ac:dyDescent="0.2">
      <c r="AA3412" s="114" t="s">
        <v>87</v>
      </c>
      <c r="AB3412" s="40">
        <f>_xll.qlInterestRateIndexFixingDate($X$21,AC3412)</f>
        <v>63328</v>
      </c>
      <c r="AC3412" s="40">
        <f>_xll.qlCalendarAdvance(calendar,$AC3411,AA3412,,,trigger)</f>
        <v>63332</v>
      </c>
      <c r="AD3412" s="40">
        <f>_xll.qlInterestRateIndexMaturity($X$21,AC3412,)</f>
        <v>63516</v>
      </c>
      <c r="AE3412" s="43" t="e">
        <f>_xll.qlTenorBasisValue(TenorBasis6M,AC3412,_xll.ohTrigger(trigger,$X$36))</f>
        <v>#NUM!</v>
      </c>
      <c r="AF3412" s="82">
        <f t="shared" si="120"/>
        <v>1.3850711107264749E-2</v>
      </c>
      <c r="AG3412" s="82">
        <f>_xll.qlIndexFixing($X$21,$AB3412,TRUE,_xll.ohTrigger(trigger))</f>
        <v>1.3850711107264749E-2</v>
      </c>
      <c r="AH3412" s="43" t="e">
        <f>_xll.qlIndexFixing($X$6,$AB3412,TRUE,trigger)</f>
        <v>#NUM!</v>
      </c>
      <c r="AI3412" s="45" t="e">
        <f t="shared" si="119"/>
        <v>#NUM!</v>
      </c>
    </row>
    <row r="3413" spans="27:35" x14ac:dyDescent="0.2">
      <c r="AA3413" s="114" t="s">
        <v>87</v>
      </c>
      <c r="AB3413" s="40">
        <f>_xll.qlInterestRateIndexFixingDate($X$21,AC3413)</f>
        <v>63335</v>
      </c>
      <c r="AC3413" s="40">
        <f>_xll.qlCalendarAdvance(calendar,$AC3412,AA3413,,,trigger)</f>
        <v>63339</v>
      </c>
      <c r="AD3413" s="40">
        <f>_xll.qlInterestRateIndexMaturity($X$21,AC3413,)</f>
        <v>63523</v>
      </c>
      <c r="AE3413" s="43" t="e">
        <f>_xll.qlTenorBasisValue(TenorBasis6M,AC3413,_xll.ohTrigger(trigger,$X$36))</f>
        <v>#NUM!</v>
      </c>
      <c r="AF3413" s="82">
        <f t="shared" si="120"/>
        <v>1.3852242360382098E-2</v>
      </c>
      <c r="AG3413" s="82">
        <f>_xll.qlIndexFixing($X$21,$AB3413,TRUE,_xll.ohTrigger(trigger))</f>
        <v>1.3852242360382098E-2</v>
      </c>
      <c r="AH3413" s="43" t="e">
        <f>_xll.qlIndexFixing($X$6,$AB3413,TRUE,trigger)</f>
        <v>#NUM!</v>
      </c>
      <c r="AI3413" s="45" t="e">
        <f t="shared" si="119"/>
        <v>#NUM!</v>
      </c>
    </row>
    <row r="3414" spans="27:35" x14ac:dyDescent="0.2">
      <c r="AA3414" s="114" t="s">
        <v>87</v>
      </c>
      <c r="AB3414" s="40">
        <f>_xll.qlInterestRateIndexFixingDate($X$21,AC3414)</f>
        <v>63342</v>
      </c>
      <c r="AC3414" s="40">
        <f>_xll.qlCalendarAdvance(calendar,$AC3413,AA3414,,,trigger)</f>
        <v>63346</v>
      </c>
      <c r="AD3414" s="40">
        <f>_xll.qlInterestRateIndexMaturity($X$21,AC3414,)</f>
        <v>63529</v>
      </c>
      <c r="AE3414" s="43" t="e">
        <f>_xll.qlTenorBasisValue(TenorBasis6M,AC3414,_xll.ohTrigger(trigger,$X$36))</f>
        <v>#NUM!</v>
      </c>
      <c r="AF3414" s="82">
        <f t="shared" si="120"/>
        <v>1.3853390151491543E-2</v>
      </c>
      <c r="AG3414" s="82">
        <f>_xll.qlIndexFixing($X$21,$AB3414,TRUE,_xll.ohTrigger(trigger))</f>
        <v>1.3853390151491543E-2</v>
      </c>
      <c r="AH3414" s="43" t="e">
        <f>_xll.qlIndexFixing($X$6,$AB3414,TRUE,trigger)</f>
        <v>#NUM!</v>
      </c>
      <c r="AI3414" s="45" t="e">
        <f t="shared" si="119"/>
        <v>#NUM!</v>
      </c>
    </row>
    <row r="3415" spans="27:35" x14ac:dyDescent="0.2">
      <c r="AA3415" s="114" t="s">
        <v>87</v>
      </c>
      <c r="AB3415" s="40">
        <f>_xll.qlInterestRateIndexFixingDate($X$21,AC3415)</f>
        <v>63349</v>
      </c>
      <c r="AC3415" s="40">
        <f>_xll.qlCalendarAdvance(calendar,$AC3414,AA3415,,,trigger)</f>
        <v>63353</v>
      </c>
      <c r="AD3415" s="40">
        <f>_xll.qlInterestRateIndexMaturity($X$21,AC3415,)</f>
        <v>63536</v>
      </c>
      <c r="AE3415" s="43" t="e">
        <f>_xll.qlTenorBasisValue(TenorBasis6M,AC3415,_xll.ohTrigger(trigger,$X$36))</f>
        <v>#NUM!</v>
      </c>
      <c r="AF3415" s="82">
        <f t="shared" si="120"/>
        <v>1.3854894379926907E-2</v>
      </c>
      <c r="AG3415" s="82">
        <f>_xll.qlIndexFixing($X$21,$AB3415,TRUE,_xll.ohTrigger(trigger))</f>
        <v>1.3854894379926907E-2</v>
      </c>
      <c r="AH3415" s="43" t="e">
        <f>_xll.qlIndexFixing($X$6,$AB3415,TRUE,trigger)</f>
        <v>#NUM!</v>
      </c>
      <c r="AI3415" s="45" t="e">
        <f t="shared" si="119"/>
        <v>#NUM!</v>
      </c>
    </row>
    <row r="3416" spans="27:35" x14ac:dyDescent="0.2">
      <c r="AA3416" s="114" t="s">
        <v>87</v>
      </c>
      <c r="AB3416" s="40">
        <f>_xll.qlInterestRateIndexFixingDate($X$21,AC3416)</f>
        <v>63356</v>
      </c>
      <c r="AC3416" s="40">
        <f>_xll.qlCalendarAdvance(calendar,$AC3415,AA3416,,,trigger)</f>
        <v>63360</v>
      </c>
      <c r="AD3416" s="40">
        <f>_xll.qlInterestRateIndexMaturity($X$21,AC3416,)</f>
        <v>63543</v>
      </c>
      <c r="AE3416" s="43" t="e">
        <f>_xll.qlTenorBasisValue(TenorBasis6M,AC3416,_xll.ohTrigger(trigger,$X$36))</f>
        <v>#NUM!</v>
      </c>
      <c r="AF3416" s="82">
        <f t="shared" si="120"/>
        <v>1.3856384625957528E-2</v>
      </c>
      <c r="AG3416" s="82">
        <f>_xll.qlIndexFixing($X$21,$AB3416,TRUE,_xll.ohTrigger(trigger))</f>
        <v>1.3856384625957528E-2</v>
      </c>
      <c r="AH3416" s="43" t="e">
        <f>_xll.qlIndexFixing($X$6,$AB3416,TRUE,trigger)</f>
        <v>#NUM!</v>
      </c>
      <c r="AI3416" s="45" t="e">
        <f t="shared" si="119"/>
        <v>#NUM!</v>
      </c>
    </row>
    <row r="3417" spans="27:35" x14ac:dyDescent="0.2">
      <c r="AA3417" s="114" t="s">
        <v>87</v>
      </c>
      <c r="AB3417" s="40">
        <f>_xll.qlInterestRateIndexFixingDate($X$21,AC3417)</f>
        <v>63363</v>
      </c>
      <c r="AC3417" s="40">
        <f>_xll.qlCalendarAdvance(calendar,$AC3416,AA3417,,,trigger)</f>
        <v>63367</v>
      </c>
      <c r="AD3417" s="40">
        <f>_xll.qlInterestRateIndexMaturity($X$21,AC3417,)</f>
        <v>63550</v>
      </c>
      <c r="AE3417" s="43" t="e">
        <f>_xll.qlTenorBasisValue(TenorBasis6M,AC3417,_xll.ohTrigger(trigger,$X$36))</f>
        <v>#NUM!</v>
      </c>
      <c r="AF3417" s="82">
        <f t="shared" si="120"/>
        <v>1.3857860889551958E-2</v>
      </c>
      <c r="AG3417" s="82">
        <f>_xll.qlIndexFixing($X$21,$AB3417,TRUE,_xll.ohTrigger(trigger))</f>
        <v>1.3857860889551958E-2</v>
      </c>
      <c r="AH3417" s="43" t="e">
        <f>_xll.qlIndexFixing($X$6,$AB3417,TRUE,trigger)</f>
        <v>#NUM!</v>
      </c>
      <c r="AI3417" s="45" t="e">
        <f t="shared" si="119"/>
        <v>#NUM!</v>
      </c>
    </row>
    <row r="3418" spans="27:35" x14ac:dyDescent="0.2">
      <c r="AA3418" s="114" t="s">
        <v>87</v>
      </c>
      <c r="AB3418" s="40">
        <f>_xll.qlInterestRateIndexFixingDate($X$21,AC3418)</f>
        <v>63370</v>
      </c>
      <c r="AC3418" s="40">
        <f>_xll.qlCalendarAdvance(calendar,$AC3417,AA3418,,,trigger)</f>
        <v>63374</v>
      </c>
      <c r="AD3418" s="40">
        <f>_xll.qlInterestRateIndexMaturity($X$21,AC3418,)</f>
        <v>63558</v>
      </c>
      <c r="AE3418" s="43" t="e">
        <f>_xll.qlTenorBasisValue(TenorBasis6M,AC3418,_xll.ohTrigger(trigger,$X$36))</f>
        <v>#NUM!</v>
      </c>
      <c r="AF3418" s="82">
        <f t="shared" si="120"/>
        <v>1.3859688882231673E-2</v>
      </c>
      <c r="AG3418" s="82">
        <f>_xll.qlIndexFixing($X$21,$AB3418,TRUE,_xll.ohTrigger(trigger))</f>
        <v>1.3859688882231673E-2</v>
      </c>
      <c r="AH3418" s="43" t="e">
        <f>_xll.qlIndexFixing($X$6,$AB3418,TRUE,trigger)</f>
        <v>#NUM!</v>
      </c>
      <c r="AI3418" s="45" t="e">
        <f t="shared" si="119"/>
        <v>#NUM!</v>
      </c>
    </row>
    <row r="3419" spans="27:35" x14ac:dyDescent="0.2">
      <c r="AA3419" s="114" t="s">
        <v>87</v>
      </c>
      <c r="AB3419" s="40">
        <f>_xll.qlInterestRateIndexFixingDate($X$21,AC3419)</f>
        <v>63377</v>
      </c>
      <c r="AC3419" s="40">
        <f>_xll.qlCalendarAdvance(calendar,$AC3418,AA3419,,,trigger)</f>
        <v>63381</v>
      </c>
      <c r="AD3419" s="40">
        <f>_xll.qlInterestRateIndexMaturity($X$21,AC3419,)</f>
        <v>63565</v>
      </c>
      <c r="AE3419" s="43" t="e">
        <f>_xll.qlTenorBasisValue(TenorBasis6M,AC3419,_xll.ohTrigger(trigger,$X$36))</f>
        <v>#NUM!</v>
      </c>
      <c r="AF3419" s="82">
        <f t="shared" si="120"/>
        <v>1.3861136237631987E-2</v>
      </c>
      <c r="AG3419" s="82">
        <f>_xll.qlIndexFixing($X$21,$AB3419,TRUE,_xll.ohTrigger(trigger))</f>
        <v>1.3861136237631987E-2</v>
      </c>
      <c r="AH3419" s="43" t="e">
        <f>_xll.qlIndexFixing($X$6,$AB3419,TRUE,trigger)</f>
        <v>#NUM!</v>
      </c>
      <c r="AI3419" s="45" t="e">
        <f t="shared" si="119"/>
        <v>#NUM!</v>
      </c>
    </row>
    <row r="3420" spans="27:35" x14ac:dyDescent="0.2">
      <c r="AA3420" s="114" t="s">
        <v>87</v>
      </c>
      <c r="AB3420" s="40">
        <f>_xll.qlInterestRateIndexFixingDate($X$21,AC3420)</f>
        <v>63384</v>
      </c>
      <c r="AC3420" s="40">
        <f>_xll.qlCalendarAdvance(calendar,$AC3419,AA3420,,,trigger)</f>
        <v>63388</v>
      </c>
      <c r="AD3420" s="40">
        <f>_xll.qlInterestRateIndexMaturity($X$21,AC3420,)</f>
        <v>63572</v>
      </c>
      <c r="AE3420" s="43" t="e">
        <f>_xll.qlTenorBasisValue(TenorBasis6M,AC3420,_xll.ohTrigger(trigger,$X$36))</f>
        <v>#NUM!</v>
      </c>
      <c r="AF3420" s="82">
        <f t="shared" si="120"/>
        <v>1.3862569609970199E-2</v>
      </c>
      <c r="AG3420" s="82">
        <f>_xll.qlIndexFixing($X$21,$AB3420,TRUE,_xll.ohTrigger(trigger))</f>
        <v>1.3862569609970199E-2</v>
      </c>
      <c r="AH3420" s="43" t="e">
        <f>_xll.qlIndexFixing($X$6,$AB3420,TRUE,trigger)</f>
        <v>#NUM!</v>
      </c>
      <c r="AI3420" s="45" t="e">
        <f t="shared" si="119"/>
        <v>#NUM!</v>
      </c>
    </row>
    <row r="3421" spans="27:35" x14ac:dyDescent="0.2">
      <c r="AA3421" s="114" t="s">
        <v>87</v>
      </c>
      <c r="AB3421" s="40">
        <f>_xll.qlInterestRateIndexFixingDate($X$21,AC3421)</f>
        <v>63391</v>
      </c>
      <c r="AC3421" s="40">
        <f>_xll.qlCalendarAdvance(calendar,$AC3420,AA3421,,,trigger)</f>
        <v>63395</v>
      </c>
      <c r="AD3421" s="40">
        <f>_xll.qlInterestRateIndexMaturity($X$21,AC3421,)</f>
        <v>63579</v>
      </c>
      <c r="AE3421" s="43" t="e">
        <f>_xll.qlTenorBasisValue(TenorBasis6M,AC3421,_xll.ohTrigger(trigger,$X$36))</f>
        <v>#NUM!</v>
      </c>
      <c r="AF3421" s="82">
        <f t="shared" si="120"/>
        <v>1.3863988999215903E-2</v>
      </c>
      <c r="AG3421" s="82">
        <f>_xll.qlIndexFixing($X$21,$AB3421,TRUE,_xll.ohTrigger(trigger))</f>
        <v>1.3863988999215903E-2</v>
      </c>
      <c r="AH3421" s="43" t="e">
        <f>_xll.qlIndexFixing($X$6,$AB3421,TRUE,trigger)</f>
        <v>#NUM!</v>
      </c>
      <c r="AI3421" s="45" t="e">
        <f t="shared" si="119"/>
        <v>#NUM!</v>
      </c>
    </row>
    <row r="3422" spans="27:35" x14ac:dyDescent="0.2">
      <c r="AA3422" s="114" t="s">
        <v>87</v>
      </c>
      <c r="AB3422" s="40">
        <f>_xll.qlInterestRateIndexFixingDate($X$21,AC3422)</f>
        <v>63398</v>
      </c>
      <c r="AC3422" s="40">
        <f>_xll.qlCalendarAdvance(calendar,$AC3421,AA3422,,,trigger)</f>
        <v>63402</v>
      </c>
      <c r="AD3422" s="40">
        <f>_xll.qlInterestRateIndexMaturity($X$21,AC3422,)</f>
        <v>63586</v>
      </c>
      <c r="AE3422" s="43" t="e">
        <f>_xll.qlTenorBasisValue(TenorBasis6M,AC3422,_xll.ohTrigger(trigger,$X$36))</f>
        <v>#NUM!</v>
      </c>
      <c r="AF3422" s="82">
        <f t="shared" si="120"/>
        <v>1.3865394405338686E-2</v>
      </c>
      <c r="AG3422" s="82">
        <f>_xll.qlIndexFixing($X$21,$AB3422,TRUE,_xll.ohTrigger(trigger))</f>
        <v>1.3865394405338686E-2</v>
      </c>
      <c r="AH3422" s="43" t="e">
        <f>_xll.qlIndexFixing($X$6,$AB3422,TRUE,trigger)</f>
        <v>#NUM!</v>
      </c>
      <c r="AI3422" s="45" t="e">
        <f t="shared" si="119"/>
        <v>#NUM!</v>
      </c>
    </row>
    <row r="3423" spans="27:35" x14ac:dyDescent="0.2">
      <c r="AA3423" s="114" t="s">
        <v>87</v>
      </c>
      <c r="AB3423" s="40">
        <f>_xll.qlInterestRateIndexFixingDate($X$21,AC3423)</f>
        <v>63405</v>
      </c>
      <c r="AC3423" s="40">
        <f>_xll.qlCalendarAdvance(calendar,$AC3422,AA3423,,,trigger)</f>
        <v>63409</v>
      </c>
      <c r="AD3423" s="40">
        <f>_xll.qlInterestRateIndexMaturity($X$21,AC3423,)</f>
        <v>63593</v>
      </c>
      <c r="AE3423" s="43" t="e">
        <f>_xll.qlTenorBasisValue(TenorBasis6M,AC3423,_xll.ohTrigger(trigger,$X$36))</f>
        <v>#NUM!</v>
      </c>
      <c r="AF3423" s="82">
        <f t="shared" si="120"/>
        <v>1.386678582830727E-2</v>
      </c>
      <c r="AG3423" s="82">
        <f>_xll.qlIndexFixing($X$21,$AB3423,TRUE,_xll.ohTrigger(trigger))</f>
        <v>1.386678582830727E-2</v>
      </c>
      <c r="AH3423" s="43" t="e">
        <f>_xll.qlIndexFixing($X$6,$AB3423,TRUE,trigger)</f>
        <v>#NUM!</v>
      </c>
      <c r="AI3423" s="45" t="e">
        <f t="shared" si="119"/>
        <v>#NUM!</v>
      </c>
    </row>
    <row r="3424" spans="27:35" x14ac:dyDescent="0.2">
      <c r="AA3424" s="114" t="s">
        <v>87</v>
      </c>
      <c r="AB3424" s="40">
        <f>_xll.qlInterestRateIndexFixingDate($X$21,AC3424)</f>
        <v>63412</v>
      </c>
      <c r="AC3424" s="40">
        <f>_xll.qlCalendarAdvance(calendar,$AC3423,AA3424,,,trigger)</f>
        <v>63416</v>
      </c>
      <c r="AD3424" s="40">
        <f>_xll.qlInterestRateIndexMaturity($X$21,AC3424,)</f>
        <v>63600</v>
      </c>
      <c r="AE3424" s="43" t="e">
        <f>_xll.qlTenorBasisValue(TenorBasis6M,AC3424,_xll.ohTrigger(trigger,$X$36))</f>
        <v>#NUM!</v>
      </c>
      <c r="AF3424" s="82">
        <f t="shared" si="120"/>
        <v>1.3868163268094284E-2</v>
      </c>
      <c r="AG3424" s="82">
        <f>_xll.qlIndexFixing($X$21,$AB3424,TRUE,_xll.ohTrigger(trigger))</f>
        <v>1.3868163268094284E-2</v>
      </c>
      <c r="AH3424" s="43" t="e">
        <f>_xll.qlIndexFixing($X$6,$AB3424,TRUE,trigger)</f>
        <v>#NUM!</v>
      </c>
      <c r="AI3424" s="45" t="e">
        <f t="shared" si="119"/>
        <v>#NUM!</v>
      </c>
    </row>
    <row r="3425" spans="27:35" x14ac:dyDescent="0.2">
      <c r="AA3425" s="114" t="s">
        <v>87</v>
      </c>
      <c r="AB3425" s="40">
        <f>_xll.qlInterestRateIndexFixingDate($X$21,AC3425)</f>
        <v>63419</v>
      </c>
      <c r="AC3425" s="40">
        <f>_xll.qlCalendarAdvance(calendar,$AC3424,AA3425,,,trigger)</f>
        <v>63423</v>
      </c>
      <c r="AD3425" s="40">
        <f>_xll.qlInterestRateIndexMaturity($X$21,AC3425,)</f>
        <v>63607</v>
      </c>
      <c r="AE3425" s="43" t="e">
        <f>_xll.qlTenorBasisValue(TenorBasis6M,AC3425,_xll.ohTrigger(trigger,$X$36))</f>
        <v>#NUM!</v>
      </c>
      <c r="AF3425" s="82">
        <f t="shared" si="120"/>
        <v>1.3869526724669318E-2</v>
      </c>
      <c r="AG3425" s="82">
        <f>_xll.qlIndexFixing($X$21,$AB3425,TRUE,_xll.ohTrigger(trigger))</f>
        <v>1.3869526724669318E-2</v>
      </c>
      <c r="AH3425" s="43" t="e">
        <f>_xll.qlIndexFixing($X$6,$AB3425,TRUE,trigger)</f>
        <v>#NUM!</v>
      </c>
      <c r="AI3425" s="45" t="e">
        <f t="shared" si="119"/>
        <v>#NUM!</v>
      </c>
    </row>
    <row r="3426" spans="27:35" x14ac:dyDescent="0.2">
      <c r="AA3426" s="114" t="s">
        <v>87</v>
      </c>
      <c r="AB3426" s="40">
        <f>_xll.qlInterestRateIndexFixingDate($X$21,AC3426)</f>
        <v>63426</v>
      </c>
      <c r="AC3426" s="40">
        <f>_xll.qlCalendarAdvance(calendar,$AC3425,AA3426,,,trigger)</f>
        <v>63430</v>
      </c>
      <c r="AD3426" s="40">
        <f>_xll.qlInterestRateIndexMaturity($X$21,AC3426,)</f>
        <v>63613</v>
      </c>
      <c r="AE3426" s="43" t="e">
        <f>_xll.qlTenorBasisValue(TenorBasis6M,AC3426,_xll.ohTrigger(trigger,$X$36))</f>
        <v>#NUM!</v>
      </c>
      <c r="AF3426" s="82">
        <f t="shared" si="120"/>
        <v>1.3870518047194812E-2</v>
      </c>
      <c r="AG3426" s="82">
        <f>_xll.qlIndexFixing($X$21,$AB3426,TRUE,_xll.ohTrigger(trigger))</f>
        <v>1.3870518047194812E-2</v>
      </c>
      <c r="AH3426" s="43" t="e">
        <f>_xll.qlIndexFixing($X$6,$AB3426,TRUE,trigger)</f>
        <v>#NUM!</v>
      </c>
      <c r="AI3426" s="45" t="e">
        <f t="shared" si="119"/>
        <v>#NUM!</v>
      </c>
    </row>
    <row r="3427" spans="27:35" x14ac:dyDescent="0.2">
      <c r="AA3427" s="114" t="s">
        <v>87</v>
      </c>
      <c r="AB3427" s="40">
        <f>_xll.qlInterestRateIndexFixingDate($X$21,AC3427)</f>
        <v>63433</v>
      </c>
      <c r="AC3427" s="40">
        <f>_xll.qlCalendarAdvance(calendar,$AC3426,AA3427,,,trigger)</f>
        <v>63437</v>
      </c>
      <c r="AD3427" s="40">
        <f>_xll.qlInterestRateIndexMaturity($X$21,AC3427,)</f>
        <v>63618</v>
      </c>
      <c r="AE3427" s="43" t="e">
        <f>_xll.qlTenorBasisValue(TenorBasis6M,AC3427,_xll.ohTrigger(trigger,$X$36))</f>
        <v>#NUM!</v>
      </c>
      <c r="AF3427" s="82">
        <f t="shared" si="120"/>
        <v>1.3871139834131256E-2</v>
      </c>
      <c r="AG3427" s="82">
        <f>_xll.qlIndexFixing($X$21,$AB3427,TRUE,_xll.ohTrigger(trigger))</f>
        <v>1.3871139834131256E-2</v>
      </c>
      <c r="AH3427" s="43" t="e">
        <f>_xll.qlIndexFixing($X$6,$AB3427,TRUE,trigger)</f>
        <v>#NUM!</v>
      </c>
      <c r="AI3427" s="45" t="e">
        <f t="shared" si="119"/>
        <v>#NUM!</v>
      </c>
    </row>
    <row r="3428" spans="27:35" x14ac:dyDescent="0.2">
      <c r="AA3428" s="114" t="s">
        <v>87</v>
      </c>
      <c r="AB3428" s="40">
        <f>_xll.qlInterestRateIndexFixingDate($X$21,AC3428)</f>
        <v>63440</v>
      </c>
      <c r="AC3428" s="40">
        <f>_xll.qlCalendarAdvance(calendar,$AC3427,AA3428,,,trigger)</f>
        <v>63444</v>
      </c>
      <c r="AD3428" s="40">
        <f>_xll.qlInterestRateIndexMaturity($X$21,AC3428,)</f>
        <v>63625</v>
      </c>
      <c r="AE3428" s="43" t="e">
        <f>_xll.qlTenorBasisValue(TenorBasis6M,AC3428,_xll.ohTrigger(trigger,$X$36))</f>
        <v>#NUM!</v>
      </c>
      <c r="AF3428" s="82">
        <f t="shared" si="120"/>
        <v>1.3872464184759093E-2</v>
      </c>
      <c r="AG3428" s="82">
        <f>_xll.qlIndexFixing($X$21,$AB3428,TRUE,_xll.ohTrigger(trigger))</f>
        <v>1.3872464184759093E-2</v>
      </c>
      <c r="AH3428" s="43" t="e">
        <f>_xll.qlIndexFixing($X$6,$AB3428,TRUE,trigger)</f>
        <v>#NUM!</v>
      </c>
      <c r="AI3428" s="45" t="e">
        <f t="shared" si="119"/>
        <v>#NUM!</v>
      </c>
    </row>
    <row r="3429" spans="27:35" x14ac:dyDescent="0.2">
      <c r="AA3429" s="114" t="s">
        <v>87</v>
      </c>
      <c r="AB3429" s="40">
        <f>_xll.qlInterestRateIndexFixingDate($X$21,AC3429)</f>
        <v>63447</v>
      </c>
      <c r="AC3429" s="40">
        <f>_xll.qlCalendarAdvance(calendar,$AC3428,AA3429,,,trigger)</f>
        <v>63451</v>
      </c>
      <c r="AD3429" s="40">
        <f>_xll.qlInterestRateIndexMaturity($X$21,AC3429,)</f>
        <v>63632</v>
      </c>
      <c r="AE3429" s="43" t="e">
        <f>_xll.qlTenorBasisValue(TenorBasis6M,AC3429,_xll.ohTrigger(trigger,$X$36))</f>
        <v>#NUM!</v>
      </c>
      <c r="AF3429" s="82">
        <f t="shared" si="120"/>
        <v>1.3873774553663306E-2</v>
      </c>
      <c r="AG3429" s="82">
        <f>_xll.qlIndexFixing($X$21,$AB3429,TRUE,_xll.ohTrigger(trigger))</f>
        <v>1.3873774553663306E-2</v>
      </c>
      <c r="AH3429" s="43" t="e">
        <f>_xll.qlIndexFixing($X$6,$AB3429,TRUE,trigger)</f>
        <v>#NUM!</v>
      </c>
      <c r="AI3429" s="45" t="e">
        <f t="shared" si="119"/>
        <v>#NUM!</v>
      </c>
    </row>
    <row r="3430" spans="27:35" x14ac:dyDescent="0.2">
      <c r="AA3430" s="114" t="s">
        <v>87</v>
      </c>
      <c r="AB3430" s="40">
        <f>_xll.qlInterestRateIndexFixingDate($X$21,AC3430)</f>
        <v>63454</v>
      </c>
      <c r="AC3430" s="40">
        <f>_xll.qlCalendarAdvance(calendar,$AC3429,AA3430,,,trigger)</f>
        <v>63458</v>
      </c>
      <c r="AD3430" s="40">
        <f>_xll.qlInterestRateIndexMaturity($X$21,AC3430,)</f>
        <v>63639</v>
      </c>
      <c r="AE3430" s="43" t="e">
        <f>_xll.qlTenorBasisValue(TenorBasis6M,AC3430,_xll.ohTrigger(trigger,$X$36))</f>
        <v>#NUM!</v>
      </c>
      <c r="AF3430" s="82">
        <f t="shared" si="120"/>
        <v>1.3875070940816071E-2</v>
      </c>
      <c r="AG3430" s="82">
        <f>_xll.qlIndexFixing($X$21,$AB3430,TRUE,_xll.ohTrigger(trigger))</f>
        <v>1.3875070940816071E-2</v>
      </c>
      <c r="AH3430" s="43" t="e">
        <f>_xll.qlIndexFixing($X$6,$AB3430,TRUE,trigger)</f>
        <v>#NUM!</v>
      </c>
      <c r="AI3430" s="45" t="e">
        <f t="shared" si="119"/>
        <v>#NUM!</v>
      </c>
    </row>
    <row r="3431" spans="27:35" x14ac:dyDescent="0.2">
      <c r="AA3431" s="114" t="s">
        <v>87</v>
      </c>
      <c r="AB3431" s="40">
        <f>_xll.qlInterestRateIndexFixingDate($X$21,AC3431)</f>
        <v>63461</v>
      </c>
      <c r="AC3431" s="40">
        <f>_xll.qlCalendarAdvance(calendar,$AC3430,AA3431,,,trigger)</f>
        <v>63465</v>
      </c>
      <c r="AD3431" s="40">
        <f>_xll.qlInterestRateIndexMaturity($X$21,AC3431,)</f>
        <v>63647</v>
      </c>
      <c r="AE3431" s="43" t="e">
        <f>_xll.qlTenorBasisValue(TenorBasis6M,AC3431,_xll.ohTrigger(trigger,$X$36))</f>
        <v>#NUM!</v>
      </c>
      <c r="AF3431" s="82">
        <f t="shared" si="120"/>
        <v>1.3876706917439353E-2</v>
      </c>
      <c r="AG3431" s="82">
        <f>_xll.qlIndexFixing($X$21,$AB3431,TRUE,_xll.ohTrigger(trigger))</f>
        <v>1.3876706917439353E-2</v>
      </c>
      <c r="AH3431" s="43" t="e">
        <f>_xll.qlIndexFixing($X$6,$AB3431,TRUE,trigger)</f>
        <v>#NUM!</v>
      </c>
      <c r="AI3431" s="45" t="e">
        <f t="shared" si="119"/>
        <v>#NUM!</v>
      </c>
    </row>
    <row r="3432" spans="27:35" x14ac:dyDescent="0.2">
      <c r="AA3432" s="114" t="s">
        <v>87</v>
      </c>
      <c r="AB3432" s="40">
        <f>_xll.qlInterestRateIndexFixingDate($X$21,AC3432)</f>
        <v>63468</v>
      </c>
      <c r="AC3432" s="40">
        <f>_xll.qlCalendarAdvance(calendar,$AC3431,AA3432,,,trigger)</f>
        <v>63472</v>
      </c>
      <c r="AD3432" s="40">
        <f>_xll.qlInterestRateIndexMaturity($X$21,AC3432,)</f>
        <v>63654</v>
      </c>
      <c r="AE3432" s="43" t="e">
        <f>_xll.qlTenorBasisValue(TenorBasis6M,AC3432,_xll.ohTrigger(trigger,$X$36))</f>
        <v>#NUM!</v>
      </c>
      <c r="AF3432" s="82">
        <f t="shared" si="120"/>
        <v>1.38779743909914E-2</v>
      </c>
      <c r="AG3432" s="82">
        <f>_xll.qlIndexFixing($X$21,$AB3432,TRUE,_xll.ohTrigger(trigger))</f>
        <v>1.38779743909914E-2</v>
      </c>
      <c r="AH3432" s="43" t="e">
        <f>_xll.qlIndexFixing($X$6,$AB3432,TRUE,trigger)</f>
        <v>#NUM!</v>
      </c>
      <c r="AI3432" s="45" t="e">
        <f t="shared" si="119"/>
        <v>#NUM!</v>
      </c>
    </row>
    <row r="3433" spans="27:35" x14ac:dyDescent="0.2">
      <c r="AA3433" s="114" t="s">
        <v>87</v>
      </c>
      <c r="AB3433" s="40">
        <f>_xll.qlInterestRateIndexFixingDate($X$21,AC3433)</f>
        <v>63475</v>
      </c>
      <c r="AC3433" s="40">
        <f>_xll.qlCalendarAdvance(calendar,$AC3432,AA3433,,,trigger)</f>
        <v>63479</v>
      </c>
      <c r="AD3433" s="40">
        <f>_xll.qlInterestRateIndexMaturity($X$21,AC3433,)</f>
        <v>63661</v>
      </c>
      <c r="AE3433" s="43" t="e">
        <f>_xll.qlTenorBasisValue(TenorBasis6M,AC3433,_xll.ohTrigger(trigger,$X$36))</f>
        <v>#NUM!</v>
      </c>
      <c r="AF3433" s="82">
        <f t="shared" si="120"/>
        <v>1.3879227882176536E-2</v>
      </c>
      <c r="AG3433" s="82">
        <f>_xll.qlIndexFixing($X$21,$AB3433,TRUE,_xll.ohTrigger(trigger))</f>
        <v>1.3879227882176536E-2</v>
      </c>
      <c r="AH3433" s="43" t="e">
        <f>_xll.qlIndexFixing($X$6,$AB3433,TRUE,trigger)</f>
        <v>#NUM!</v>
      </c>
      <c r="AI3433" s="45" t="e">
        <f t="shared" si="119"/>
        <v>#NUM!</v>
      </c>
    </row>
    <row r="3434" spans="27:35" x14ac:dyDescent="0.2">
      <c r="AA3434" s="114" t="s">
        <v>87</v>
      </c>
      <c r="AB3434" s="40">
        <f>_xll.qlInterestRateIndexFixingDate($X$21,AC3434)</f>
        <v>63482</v>
      </c>
      <c r="AC3434" s="40">
        <f>_xll.qlCalendarAdvance(calendar,$AC3433,AA3434,,,trigger)</f>
        <v>63486</v>
      </c>
      <c r="AD3434" s="40">
        <f>_xll.qlInterestRateIndexMaturity($X$21,AC3434,)</f>
        <v>63668</v>
      </c>
      <c r="AE3434" s="43" t="e">
        <f>_xll.qlTenorBasisValue(TenorBasis6M,AC3434,_xll.ohTrigger(trigger,$X$36))</f>
        <v>#NUM!</v>
      </c>
      <c r="AF3434" s="82">
        <f t="shared" si="120"/>
        <v>1.3880467390968404E-2</v>
      </c>
      <c r="AG3434" s="82">
        <f>_xll.qlIndexFixing($X$21,$AB3434,TRUE,_xll.ohTrigger(trigger))</f>
        <v>1.3880467390968404E-2</v>
      </c>
      <c r="AH3434" s="43" t="e">
        <f>_xll.qlIndexFixing($X$6,$AB3434,TRUE,trigger)</f>
        <v>#NUM!</v>
      </c>
      <c r="AI3434" s="45" t="e">
        <f t="shared" ref="AI3434:AI3497" si="121">(AG3434-AH3434)*10000</f>
        <v>#NUM!</v>
      </c>
    </row>
    <row r="3435" spans="27:35" x14ac:dyDescent="0.2">
      <c r="AA3435" s="114" t="s">
        <v>87</v>
      </c>
      <c r="AB3435" s="40">
        <f>_xll.qlInterestRateIndexFixingDate($X$21,AC3435)</f>
        <v>63489</v>
      </c>
      <c r="AC3435" s="40">
        <f>_xll.qlCalendarAdvance(calendar,$AC3434,AA3435,,,trigger)</f>
        <v>63493</v>
      </c>
      <c r="AD3435" s="40">
        <f>_xll.qlInterestRateIndexMaturity($X$21,AC3435,)</f>
        <v>63674</v>
      </c>
      <c r="AE3435" s="43" t="e">
        <f>_xll.qlTenorBasisValue(TenorBasis6M,AC3435,_xll.ohTrigger(trigger,$X$36))</f>
        <v>#NUM!</v>
      </c>
      <c r="AF3435" s="82">
        <f t="shared" si="120"/>
        <v>1.3881343149368388E-2</v>
      </c>
      <c r="AG3435" s="82">
        <f>_xll.qlIndexFixing($X$21,$AB3435,TRUE,_xll.ohTrigger(trigger))</f>
        <v>1.3881343149368388E-2</v>
      </c>
      <c r="AH3435" s="43" t="e">
        <f>_xll.qlIndexFixing($X$6,$AB3435,TRUE,trigger)</f>
        <v>#NUM!</v>
      </c>
      <c r="AI3435" s="45" t="e">
        <f t="shared" si="121"/>
        <v>#NUM!</v>
      </c>
    </row>
    <row r="3436" spans="27:35" x14ac:dyDescent="0.2">
      <c r="AA3436" s="114" t="s">
        <v>87</v>
      </c>
      <c r="AB3436" s="40">
        <f>_xll.qlInterestRateIndexFixingDate($X$21,AC3436)</f>
        <v>63496</v>
      </c>
      <c r="AC3436" s="40">
        <f>_xll.qlCalendarAdvance(calendar,$AC3435,AA3436,,,trigger)</f>
        <v>63500</v>
      </c>
      <c r="AD3436" s="40">
        <f>_xll.qlInterestRateIndexMaturity($X$21,AC3436,)</f>
        <v>63681</v>
      </c>
      <c r="AE3436" s="43" t="e">
        <f>_xll.qlTenorBasisValue(TenorBasis6M,AC3436,_xll.ohTrigger(trigger,$X$36))</f>
        <v>#NUM!</v>
      </c>
      <c r="AF3436" s="82">
        <f t="shared" si="120"/>
        <v>1.3882555645453359E-2</v>
      </c>
      <c r="AG3436" s="82">
        <f>_xll.qlIndexFixing($X$21,$AB3436,TRUE,_xll.ohTrigger(trigger))</f>
        <v>1.3882555645453359E-2</v>
      </c>
      <c r="AH3436" s="43" t="e">
        <f>_xll.qlIndexFixing($X$6,$AB3436,TRUE,trigger)</f>
        <v>#NUM!</v>
      </c>
      <c r="AI3436" s="45" t="e">
        <f t="shared" si="121"/>
        <v>#NUM!</v>
      </c>
    </row>
    <row r="3437" spans="27:35" x14ac:dyDescent="0.2">
      <c r="AA3437" s="114" t="s">
        <v>87</v>
      </c>
      <c r="AB3437" s="40">
        <f>_xll.qlInterestRateIndexFixingDate($X$21,AC3437)</f>
        <v>63503</v>
      </c>
      <c r="AC3437" s="40">
        <f>_xll.qlCalendarAdvance(calendar,$AC3436,AA3437,,,trigger)</f>
        <v>63507</v>
      </c>
      <c r="AD3437" s="40">
        <f>_xll.qlInterestRateIndexMaturity($X$21,AC3437,)</f>
        <v>63688</v>
      </c>
      <c r="AE3437" s="43" t="e">
        <f>_xll.qlTenorBasisValue(TenorBasis6M,AC3437,_xll.ohTrigger(trigger,$X$36))</f>
        <v>#NUM!</v>
      </c>
      <c r="AF3437" s="82">
        <f t="shared" si="120"/>
        <v>1.3883754159601837E-2</v>
      </c>
      <c r="AG3437" s="82">
        <f>_xll.qlIndexFixing($X$21,$AB3437,TRUE,_xll.ohTrigger(trigger))</f>
        <v>1.3883754159601837E-2</v>
      </c>
      <c r="AH3437" s="43" t="e">
        <f>_xll.qlIndexFixing($X$6,$AB3437,TRUE,trigger)</f>
        <v>#NUM!</v>
      </c>
      <c r="AI3437" s="45" t="e">
        <f t="shared" si="121"/>
        <v>#NUM!</v>
      </c>
    </row>
    <row r="3438" spans="27:35" x14ac:dyDescent="0.2">
      <c r="AA3438" s="114" t="s">
        <v>87</v>
      </c>
      <c r="AB3438" s="40">
        <f>_xll.qlInterestRateIndexFixingDate($X$21,AC3438)</f>
        <v>63510</v>
      </c>
      <c r="AC3438" s="40">
        <f>_xll.qlCalendarAdvance(calendar,$AC3437,AA3438,,,trigger)</f>
        <v>63514</v>
      </c>
      <c r="AD3438" s="40">
        <f>_xll.qlInterestRateIndexMaturity($X$21,AC3438,)</f>
        <v>63695</v>
      </c>
      <c r="AE3438" s="43" t="e">
        <f>_xll.qlTenorBasisValue(TenorBasis6M,AC3438,_xll.ohTrigger(trigger,$X$36))</f>
        <v>#NUM!</v>
      </c>
      <c r="AF3438" s="82">
        <f t="shared" si="120"/>
        <v>1.3884938691790858E-2</v>
      </c>
      <c r="AG3438" s="82">
        <f>_xll.qlIndexFixing($X$21,$AB3438,TRUE,_xll.ohTrigger(trigger))</f>
        <v>1.3884938691790858E-2</v>
      </c>
      <c r="AH3438" s="43" t="e">
        <f>_xll.qlIndexFixing($X$6,$AB3438,TRUE,trigger)</f>
        <v>#NUM!</v>
      </c>
      <c r="AI3438" s="45" t="e">
        <f t="shared" si="121"/>
        <v>#NUM!</v>
      </c>
    </row>
    <row r="3439" spans="27:35" x14ac:dyDescent="0.2">
      <c r="AA3439" s="114" t="s">
        <v>87</v>
      </c>
      <c r="AB3439" s="40">
        <f>_xll.qlInterestRateIndexFixingDate($X$21,AC3439)</f>
        <v>63517</v>
      </c>
      <c r="AC3439" s="40">
        <f>_xll.qlCalendarAdvance(calendar,$AC3438,AA3439,,,trigger)</f>
        <v>63521</v>
      </c>
      <c r="AD3439" s="40">
        <f>_xll.qlInterestRateIndexMaturity($X$21,AC3439,)</f>
        <v>63702</v>
      </c>
      <c r="AE3439" s="43" t="e">
        <f>_xll.qlTenorBasisValue(TenorBasis6M,AC3439,_xll.ohTrigger(trigger,$X$36))</f>
        <v>#NUM!</v>
      </c>
      <c r="AF3439" s="82">
        <f t="shared" si="120"/>
        <v>1.3886109241995249E-2</v>
      </c>
      <c r="AG3439" s="82">
        <f>_xll.qlIndexFixing($X$21,$AB3439,TRUE,_xll.ohTrigger(trigger))</f>
        <v>1.3886109241995249E-2</v>
      </c>
      <c r="AH3439" s="43" t="e">
        <f>_xll.qlIndexFixing($X$6,$AB3439,TRUE,trigger)</f>
        <v>#NUM!</v>
      </c>
      <c r="AI3439" s="45" t="e">
        <f t="shared" si="121"/>
        <v>#NUM!</v>
      </c>
    </row>
    <row r="3440" spans="27:35" x14ac:dyDescent="0.2">
      <c r="AA3440" s="114" t="s">
        <v>87</v>
      </c>
      <c r="AB3440" s="40">
        <f>_xll.qlInterestRateIndexFixingDate($X$21,AC3440)</f>
        <v>63524</v>
      </c>
      <c r="AC3440" s="40">
        <f>_xll.qlCalendarAdvance(calendar,$AC3439,AA3440,,,trigger)</f>
        <v>63528</v>
      </c>
      <c r="AD3440" s="40">
        <f>_xll.qlInterestRateIndexMaturity($X$21,AC3440,)</f>
        <v>63710</v>
      </c>
      <c r="AE3440" s="43" t="e">
        <f>_xll.qlTenorBasisValue(TenorBasis6M,AC3440,_xll.ohTrigger(trigger,$X$36))</f>
        <v>#NUM!</v>
      </c>
      <c r="AF3440" s="82">
        <f t="shared" si="120"/>
        <v>1.388761081203055E-2</v>
      </c>
      <c r="AG3440" s="82">
        <f>_xll.qlIndexFixing($X$21,$AB3440,TRUE,_xll.ohTrigger(trigger))</f>
        <v>1.388761081203055E-2</v>
      </c>
      <c r="AH3440" s="43" t="e">
        <f>_xll.qlIndexFixing($X$6,$AB3440,TRUE,trigger)</f>
        <v>#NUM!</v>
      </c>
      <c r="AI3440" s="45" t="e">
        <f t="shared" si="121"/>
        <v>#NUM!</v>
      </c>
    </row>
    <row r="3441" spans="27:35" x14ac:dyDescent="0.2">
      <c r="AA3441" s="114" t="s">
        <v>87</v>
      </c>
      <c r="AB3441" s="40">
        <f>_xll.qlInterestRateIndexFixingDate($X$21,AC3441)</f>
        <v>63531</v>
      </c>
      <c r="AC3441" s="40">
        <f>_xll.qlCalendarAdvance(calendar,$AC3440,AA3441,,,trigger)</f>
        <v>63535</v>
      </c>
      <c r="AD3441" s="40">
        <f>_xll.qlInterestRateIndexMaturity($X$21,AC3441,)</f>
        <v>63717</v>
      </c>
      <c r="AE3441" s="43" t="e">
        <f>_xll.qlTenorBasisValue(TenorBasis6M,AC3441,_xll.ohTrigger(trigger,$X$36))</f>
        <v>#NUM!</v>
      </c>
      <c r="AF3441" s="82">
        <f t="shared" si="120"/>
        <v>1.3888752443358044E-2</v>
      </c>
      <c r="AG3441" s="82">
        <f>_xll.qlIndexFixing($X$21,$AB3441,TRUE,_xll.ohTrigger(trigger))</f>
        <v>1.3888752443358044E-2</v>
      </c>
      <c r="AH3441" s="43" t="e">
        <f>_xll.qlIndexFixing($X$6,$AB3441,TRUE,trigger)</f>
        <v>#NUM!</v>
      </c>
      <c r="AI3441" s="45" t="e">
        <f t="shared" si="121"/>
        <v>#NUM!</v>
      </c>
    </row>
    <row r="3442" spans="27:35" x14ac:dyDescent="0.2">
      <c r="AA3442" s="114" t="s">
        <v>87</v>
      </c>
      <c r="AB3442" s="40">
        <f>_xll.qlInterestRateIndexFixingDate($X$21,AC3442)</f>
        <v>63538</v>
      </c>
      <c r="AC3442" s="40">
        <f>_xll.qlCalendarAdvance(calendar,$AC3441,AA3442,,,trigger)</f>
        <v>63542</v>
      </c>
      <c r="AD3442" s="40">
        <f>_xll.qlInterestRateIndexMaturity($X$21,AC3442,)</f>
        <v>63724</v>
      </c>
      <c r="AE3442" s="43" t="e">
        <f>_xll.qlTenorBasisValue(TenorBasis6M,AC3442,_xll.ohTrigger(trigger,$X$36))</f>
        <v>#NUM!</v>
      </c>
      <c r="AF3442" s="82">
        <f t="shared" si="120"/>
        <v>1.3889880092091994E-2</v>
      </c>
      <c r="AG3442" s="82">
        <f>_xll.qlIndexFixing($X$21,$AB3442,TRUE,_xll.ohTrigger(trigger))</f>
        <v>1.3889880092091994E-2</v>
      </c>
      <c r="AH3442" s="43" t="e">
        <f>_xll.qlIndexFixing($X$6,$AB3442,TRUE,trigger)</f>
        <v>#NUM!</v>
      </c>
      <c r="AI3442" s="45" t="e">
        <f t="shared" si="121"/>
        <v>#NUM!</v>
      </c>
    </row>
    <row r="3443" spans="27:35" x14ac:dyDescent="0.2">
      <c r="AA3443" s="114" t="s">
        <v>87</v>
      </c>
      <c r="AB3443" s="40">
        <f>_xll.qlInterestRateIndexFixingDate($X$21,AC3443)</f>
        <v>63544</v>
      </c>
      <c r="AC3443" s="40">
        <f>_xll.qlCalendarAdvance(calendar,$AC3442,AA3443,,,trigger)</f>
        <v>63550</v>
      </c>
      <c r="AD3443" s="40">
        <f>_xll.qlInterestRateIndexMaturity($X$21,AC3443,)</f>
        <v>63732</v>
      </c>
      <c r="AE3443" s="43" t="e">
        <f>_xll.qlTenorBasisValue(TenorBasis6M,AC3443,_xll.ohTrigger(trigger,$X$36))</f>
        <v>#NUM!</v>
      </c>
      <c r="AF3443" s="82">
        <f t="shared" si="120"/>
        <v>1.3891151711928677E-2</v>
      </c>
      <c r="AG3443" s="82">
        <f>_xll.qlIndexFixing($X$21,$AB3443,TRUE,_xll.ohTrigger(trigger))</f>
        <v>1.3891151711928677E-2</v>
      </c>
      <c r="AH3443" s="43" t="e">
        <f>_xll.qlIndexFixing($X$6,$AB3443,TRUE,trigger)</f>
        <v>#NUM!</v>
      </c>
      <c r="AI3443" s="45" t="e">
        <f t="shared" si="121"/>
        <v>#NUM!</v>
      </c>
    </row>
    <row r="3444" spans="27:35" x14ac:dyDescent="0.2">
      <c r="AA3444" s="114" t="s">
        <v>87</v>
      </c>
      <c r="AB3444" s="40">
        <f>_xll.qlInterestRateIndexFixingDate($X$21,AC3444)</f>
        <v>63552</v>
      </c>
      <c r="AC3444" s="40">
        <f>_xll.qlCalendarAdvance(calendar,$AC3443,AA3444,,,trigger)</f>
        <v>63557</v>
      </c>
      <c r="AD3444" s="40">
        <f>_xll.qlInterestRateIndexMaturity($X$21,AC3444,)</f>
        <v>63738</v>
      </c>
      <c r="AE3444" s="43" t="e">
        <f>_xll.qlTenorBasisValue(TenorBasis6M,AC3444,_xll.ohTrigger(trigger,$X$36))</f>
        <v>#NUM!</v>
      </c>
      <c r="AF3444" s="82">
        <f t="shared" si="120"/>
        <v>1.3891908355263955E-2</v>
      </c>
      <c r="AG3444" s="82">
        <f>_xll.qlIndexFixing($X$21,$AB3444,TRUE,_xll.ohTrigger(trigger))</f>
        <v>1.3891908355263955E-2</v>
      </c>
      <c r="AH3444" s="43" t="e">
        <f>_xll.qlIndexFixing($X$6,$AB3444,TRUE,trigger)</f>
        <v>#NUM!</v>
      </c>
      <c r="AI3444" s="45" t="e">
        <f t="shared" si="121"/>
        <v>#NUM!</v>
      </c>
    </row>
    <row r="3445" spans="27:35" x14ac:dyDescent="0.2">
      <c r="AA3445" s="114" t="s">
        <v>87</v>
      </c>
      <c r="AB3445" s="40">
        <f>_xll.qlInterestRateIndexFixingDate($X$21,AC3445)</f>
        <v>63562</v>
      </c>
      <c r="AC3445" s="40">
        <f>_xll.qlCalendarAdvance(calendar,$AC3444,AA3445,,,trigger)</f>
        <v>63564</v>
      </c>
      <c r="AD3445" s="40">
        <f>_xll.qlInterestRateIndexMaturity($X$21,AC3445,)</f>
        <v>63745</v>
      </c>
      <c r="AE3445" s="43" t="e">
        <f>_xll.qlTenorBasisValue(TenorBasis6M,AC3445,_xll.ohTrigger(trigger,$X$36))</f>
        <v>#NUM!</v>
      </c>
      <c r="AF3445" s="82">
        <f t="shared" si="120"/>
        <v>1.3892993015602959E-2</v>
      </c>
      <c r="AG3445" s="82">
        <f>_xll.qlIndexFixing($X$21,$AB3445,TRUE,_xll.ohTrigger(trigger))</f>
        <v>1.3892993015602959E-2</v>
      </c>
      <c r="AH3445" s="43" t="e">
        <f>_xll.qlIndexFixing($X$6,$AB3445,TRUE,trigger)</f>
        <v>#NUM!</v>
      </c>
      <c r="AI3445" s="45" t="e">
        <f t="shared" si="121"/>
        <v>#NUM!</v>
      </c>
    </row>
    <row r="3446" spans="27:35" x14ac:dyDescent="0.2">
      <c r="AA3446" s="114" t="s">
        <v>87</v>
      </c>
      <c r="AB3446" s="40">
        <f>_xll.qlInterestRateIndexFixingDate($X$21,AC3446)</f>
        <v>63569</v>
      </c>
      <c r="AC3446" s="40">
        <f>_xll.qlCalendarAdvance(calendar,$AC3445,AA3446,,,trigger)</f>
        <v>63571</v>
      </c>
      <c r="AD3446" s="40">
        <f>_xll.qlInterestRateIndexMaturity($X$21,AC3446,)</f>
        <v>63752</v>
      </c>
      <c r="AE3446" s="43" t="e">
        <f>_xll.qlTenorBasisValue(TenorBasis6M,AC3446,_xll.ohTrigger(trigger,$X$36))</f>
        <v>#NUM!</v>
      </c>
      <c r="AF3446" s="82">
        <f t="shared" si="120"/>
        <v>1.3894063693788627E-2</v>
      </c>
      <c r="AG3446" s="82">
        <f>_xll.qlIndexFixing($X$21,$AB3446,TRUE,_xll.ohTrigger(trigger))</f>
        <v>1.3894063693788627E-2</v>
      </c>
      <c r="AH3446" s="43" t="e">
        <f>_xll.qlIndexFixing($X$6,$AB3446,TRUE,trigger)</f>
        <v>#NUM!</v>
      </c>
      <c r="AI3446" s="45" t="e">
        <f t="shared" si="121"/>
        <v>#NUM!</v>
      </c>
    </row>
    <row r="3447" spans="27:35" x14ac:dyDescent="0.2">
      <c r="AA3447" s="114" t="s">
        <v>87</v>
      </c>
      <c r="AB3447" s="40">
        <f>_xll.qlInterestRateIndexFixingDate($X$21,AC3447)</f>
        <v>63576</v>
      </c>
      <c r="AC3447" s="40">
        <f>_xll.qlCalendarAdvance(calendar,$AC3446,AA3447,,,trigger)</f>
        <v>63578</v>
      </c>
      <c r="AD3447" s="40">
        <f>_xll.qlInterestRateIndexMaturity($X$21,AC3447,)</f>
        <v>63759</v>
      </c>
      <c r="AE3447" s="43" t="e">
        <f>_xll.qlTenorBasisValue(TenorBasis6M,AC3447,_xll.ohTrigger(trigger,$X$36))</f>
        <v>#NUM!</v>
      </c>
      <c r="AF3447" s="82">
        <f t="shared" si="120"/>
        <v>1.3895120389797554E-2</v>
      </c>
      <c r="AG3447" s="82">
        <f>_xll.qlIndexFixing($X$21,$AB3447,TRUE,_xll.ohTrigger(trigger))</f>
        <v>1.3895120389797554E-2</v>
      </c>
      <c r="AH3447" s="43" t="e">
        <f>_xll.qlIndexFixing($X$6,$AB3447,TRUE,trigger)</f>
        <v>#NUM!</v>
      </c>
      <c r="AI3447" s="45" t="e">
        <f t="shared" si="121"/>
        <v>#NUM!</v>
      </c>
    </row>
    <row r="3448" spans="27:35" x14ac:dyDescent="0.2">
      <c r="AA3448" s="114" t="s">
        <v>87</v>
      </c>
      <c r="AB3448" s="40">
        <f>_xll.qlInterestRateIndexFixingDate($X$21,AC3448)</f>
        <v>63583</v>
      </c>
      <c r="AC3448" s="40">
        <f>_xll.qlCalendarAdvance(calendar,$AC3447,AA3448,,,trigger)</f>
        <v>63585</v>
      </c>
      <c r="AD3448" s="40">
        <f>_xll.qlInterestRateIndexMaturity($X$21,AC3448,)</f>
        <v>63766</v>
      </c>
      <c r="AE3448" s="43" t="e">
        <f>_xll.qlTenorBasisValue(TenorBasis6M,AC3448,_xll.ohTrigger(trigger,$X$36))</f>
        <v>#NUM!</v>
      </c>
      <c r="AF3448" s="82">
        <f t="shared" si="120"/>
        <v>1.389616310360854E-2</v>
      </c>
      <c r="AG3448" s="82">
        <f>_xll.qlIndexFixing($X$21,$AB3448,TRUE,_xll.ohTrigger(trigger))</f>
        <v>1.389616310360854E-2</v>
      </c>
      <c r="AH3448" s="43" t="e">
        <f>_xll.qlIndexFixing($X$6,$AB3448,TRUE,trigger)</f>
        <v>#NUM!</v>
      </c>
      <c r="AI3448" s="45" t="e">
        <f t="shared" si="121"/>
        <v>#NUM!</v>
      </c>
    </row>
    <row r="3449" spans="27:35" x14ac:dyDescent="0.2">
      <c r="AA3449" s="114" t="s">
        <v>87</v>
      </c>
      <c r="AB3449" s="40">
        <f>_xll.qlInterestRateIndexFixingDate($X$21,AC3449)</f>
        <v>63590</v>
      </c>
      <c r="AC3449" s="40">
        <f>_xll.qlCalendarAdvance(calendar,$AC3448,AA3449,,,trigger)</f>
        <v>63592</v>
      </c>
      <c r="AD3449" s="40">
        <f>_xll.qlInterestRateIndexMaturity($X$21,AC3449,)</f>
        <v>63773</v>
      </c>
      <c r="AE3449" s="43" t="e">
        <f>_xll.qlTenorBasisValue(TenorBasis6M,AC3449,_xll.ohTrigger(trigger,$X$36))</f>
        <v>#NUM!</v>
      </c>
      <c r="AF3449" s="82">
        <f t="shared" si="120"/>
        <v>1.3897191835199501E-2</v>
      </c>
      <c r="AG3449" s="82">
        <f>_xll.qlIndexFixing($X$21,$AB3449,TRUE,_xll.ohTrigger(trigger))</f>
        <v>1.3897191835199501E-2</v>
      </c>
      <c r="AH3449" s="43" t="e">
        <f>_xll.qlIndexFixing($X$6,$AB3449,TRUE,trigger)</f>
        <v>#NUM!</v>
      </c>
      <c r="AI3449" s="45" t="e">
        <f t="shared" si="121"/>
        <v>#NUM!</v>
      </c>
    </row>
    <row r="3450" spans="27:35" x14ac:dyDescent="0.2">
      <c r="AA3450" s="114" t="s">
        <v>87</v>
      </c>
      <c r="AB3450" s="40">
        <f>_xll.qlInterestRateIndexFixingDate($X$21,AC3450)</f>
        <v>63597</v>
      </c>
      <c r="AC3450" s="40">
        <f>_xll.qlCalendarAdvance(calendar,$AC3449,AA3450,,,trigger)</f>
        <v>63599</v>
      </c>
      <c r="AD3450" s="40">
        <f>_xll.qlInterestRateIndexMaturity($X$21,AC3450,)</f>
        <v>63780</v>
      </c>
      <c r="AE3450" s="43" t="e">
        <f>_xll.qlTenorBasisValue(TenorBasis6M,AC3450,_xll.ohTrigger(trigger,$X$36))</f>
        <v>#NUM!</v>
      </c>
      <c r="AF3450" s="82">
        <f t="shared" si="120"/>
        <v>1.3898206584547476E-2</v>
      </c>
      <c r="AG3450" s="82">
        <f>_xll.qlIndexFixing($X$21,$AB3450,TRUE,_xll.ohTrigger(trigger))</f>
        <v>1.3898206584547476E-2</v>
      </c>
      <c r="AH3450" s="43" t="e">
        <f>_xll.qlIndexFixing($X$6,$AB3450,TRUE,trigger)</f>
        <v>#NUM!</v>
      </c>
      <c r="AI3450" s="45" t="e">
        <f t="shared" si="121"/>
        <v>#NUM!</v>
      </c>
    </row>
    <row r="3451" spans="27:35" x14ac:dyDescent="0.2">
      <c r="AA3451" s="114" t="s">
        <v>87</v>
      </c>
      <c r="AB3451" s="40">
        <f>_xll.qlInterestRateIndexFixingDate($X$21,AC3451)</f>
        <v>63604</v>
      </c>
      <c r="AC3451" s="40">
        <f>_xll.qlCalendarAdvance(calendar,$AC3450,AA3451,,,trigger)</f>
        <v>63606</v>
      </c>
      <c r="AD3451" s="40">
        <f>_xll.qlInterestRateIndexMaturity($X$21,AC3451,)</f>
        <v>63787</v>
      </c>
      <c r="AE3451" s="43" t="e">
        <f>_xll.qlTenorBasisValue(TenorBasis6M,AC3451,_xll.ohTrigger(trigger,$X$36))</f>
        <v>#NUM!</v>
      </c>
      <c r="AF3451" s="82">
        <f t="shared" si="120"/>
        <v>1.3899207351633473E-2</v>
      </c>
      <c r="AG3451" s="82">
        <f>_xll.qlIndexFixing($X$21,$AB3451,TRUE,_xll.ohTrigger(trigger))</f>
        <v>1.3899207351633473E-2</v>
      </c>
      <c r="AH3451" s="43" t="e">
        <f>_xll.qlIndexFixing($X$6,$AB3451,TRUE,trigger)</f>
        <v>#NUM!</v>
      </c>
      <c r="AI3451" s="45" t="e">
        <f t="shared" si="121"/>
        <v>#NUM!</v>
      </c>
    </row>
    <row r="3452" spans="27:35" x14ac:dyDescent="0.2">
      <c r="AA3452" s="114" t="s">
        <v>87</v>
      </c>
      <c r="AB3452" s="40">
        <f>_xll.qlInterestRateIndexFixingDate($X$21,AC3452)</f>
        <v>63611</v>
      </c>
      <c r="AC3452" s="40">
        <f>_xll.qlCalendarAdvance(calendar,$AC3451,AA3452,,,trigger)</f>
        <v>63613</v>
      </c>
      <c r="AD3452" s="40">
        <f>_xll.qlInterestRateIndexMaturity($X$21,AC3452,)</f>
        <v>63797</v>
      </c>
      <c r="AE3452" s="43" t="e">
        <f>_xll.qlTenorBasisValue(TenorBasis6M,AC3452,_xll.ohTrigger(trigger,$X$36))</f>
        <v>#NUM!</v>
      </c>
      <c r="AF3452" s="82">
        <f t="shared" si="120"/>
        <v>1.3901194000357981E-2</v>
      </c>
      <c r="AG3452" s="82">
        <f>_xll.qlIndexFixing($X$21,$AB3452,TRUE,_xll.ohTrigger(trigger))</f>
        <v>1.3901194000357981E-2</v>
      </c>
      <c r="AH3452" s="43" t="e">
        <f>_xll.qlIndexFixing($X$6,$AB3452,TRUE,trigger)</f>
        <v>#NUM!</v>
      </c>
      <c r="AI3452" s="45" t="e">
        <f t="shared" si="121"/>
        <v>#NUM!</v>
      </c>
    </row>
    <row r="3453" spans="27:35" x14ac:dyDescent="0.2">
      <c r="AA3453" s="114" t="s">
        <v>87</v>
      </c>
      <c r="AB3453" s="40">
        <f>_xll.qlInterestRateIndexFixingDate($X$21,AC3453)</f>
        <v>63618</v>
      </c>
      <c r="AC3453" s="40">
        <f>_xll.qlCalendarAdvance(calendar,$AC3452,AA3453,,,trigger)</f>
        <v>63620</v>
      </c>
      <c r="AD3453" s="40">
        <f>_xll.qlInterestRateIndexMaturity($X$21,AC3453,)</f>
        <v>63804</v>
      </c>
      <c r="AE3453" s="43" t="e">
        <f>_xll.qlTenorBasisValue(TenorBasis6M,AC3453,_xll.ohTrigger(trigger,$X$36))</f>
        <v>#NUM!</v>
      </c>
      <c r="AF3453" s="82">
        <f t="shared" si="120"/>
        <v>1.3902163918596749E-2</v>
      </c>
      <c r="AG3453" s="82">
        <f>_xll.qlIndexFixing($X$21,$AB3453,TRUE,_xll.ohTrigger(trigger))</f>
        <v>1.3902163918596749E-2</v>
      </c>
      <c r="AH3453" s="43" t="e">
        <f>_xll.qlIndexFixing($X$6,$AB3453,TRUE,trigger)</f>
        <v>#NUM!</v>
      </c>
      <c r="AI3453" s="45" t="e">
        <f t="shared" si="121"/>
        <v>#NUM!</v>
      </c>
    </row>
    <row r="3454" spans="27:35" x14ac:dyDescent="0.2">
      <c r="AA3454" s="114" t="s">
        <v>87</v>
      </c>
      <c r="AB3454" s="40">
        <f>_xll.qlInterestRateIndexFixingDate($X$21,AC3454)</f>
        <v>63625</v>
      </c>
      <c r="AC3454" s="40">
        <f>_xll.qlCalendarAdvance(calendar,$AC3453,AA3454,,,trigger)</f>
        <v>63627</v>
      </c>
      <c r="AD3454" s="40">
        <f>_xll.qlInterestRateIndexMaturity($X$21,AC3454,)</f>
        <v>63811</v>
      </c>
      <c r="AE3454" s="43" t="e">
        <f>_xll.qlTenorBasisValue(TenorBasis6M,AC3454,_xll.ohTrigger(trigger,$X$36))</f>
        <v>#NUM!</v>
      </c>
      <c r="AF3454" s="82">
        <f t="shared" si="120"/>
        <v>1.3903119852898899E-2</v>
      </c>
      <c r="AG3454" s="82">
        <f>_xll.qlIndexFixing($X$21,$AB3454,TRUE,_xll.ohTrigger(trigger))</f>
        <v>1.3903119852898899E-2</v>
      </c>
      <c r="AH3454" s="43" t="e">
        <f>_xll.qlIndexFixing($X$6,$AB3454,TRUE,trigger)</f>
        <v>#NUM!</v>
      </c>
      <c r="AI3454" s="45" t="e">
        <f t="shared" si="121"/>
        <v>#NUM!</v>
      </c>
    </row>
    <row r="3455" spans="27:35" x14ac:dyDescent="0.2">
      <c r="AA3455" s="114" t="s">
        <v>87</v>
      </c>
      <c r="AB3455" s="40">
        <f>_xll.qlInterestRateIndexFixingDate($X$21,AC3455)</f>
        <v>63632</v>
      </c>
      <c r="AC3455" s="40">
        <f>_xll.qlCalendarAdvance(calendar,$AC3454,AA3455,,,trigger)</f>
        <v>63634</v>
      </c>
      <c r="AD3455" s="40">
        <f>_xll.qlInterestRateIndexMaturity($X$21,AC3455,)</f>
        <v>63818</v>
      </c>
      <c r="AE3455" s="43" t="e">
        <f>_xll.qlTenorBasisValue(TenorBasis6M,AC3455,_xll.ohTrigger(trigger,$X$36))</f>
        <v>#NUM!</v>
      </c>
      <c r="AF3455" s="82">
        <f t="shared" si="120"/>
        <v>1.3904061803245318E-2</v>
      </c>
      <c r="AG3455" s="82">
        <f>_xll.qlIndexFixing($X$21,$AB3455,TRUE,_xll.ohTrigger(trigger))</f>
        <v>1.3904061803245318E-2</v>
      </c>
      <c r="AH3455" s="43" t="e">
        <f>_xll.qlIndexFixing($X$6,$AB3455,TRUE,trigger)</f>
        <v>#NUM!</v>
      </c>
      <c r="AI3455" s="45" t="e">
        <f t="shared" si="121"/>
        <v>#NUM!</v>
      </c>
    </row>
    <row r="3456" spans="27:35" x14ac:dyDescent="0.2">
      <c r="AA3456" s="114" t="s">
        <v>87</v>
      </c>
      <c r="AB3456" s="40">
        <f>_xll.qlInterestRateIndexFixingDate($X$21,AC3456)</f>
        <v>63639</v>
      </c>
      <c r="AC3456" s="40">
        <f>_xll.qlCalendarAdvance(calendar,$AC3455,AA3456,,,trigger)</f>
        <v>63641</v>
      </c>
      <c r="AD3456" s="40">
        <f>_xll.qlInterestRateIndexMaturity($X$21,AC3456,)</f>
        <v>63825</v>
      </c>
      <c r="AE3456" s="43" t="e">
        <f>_xll.qlTenorBasisValue(TenorBasis6M,AC3456,_xll.ohTrigger(trigger,$X$36))</f>
        <v>#NUM!</v>
      </c>
      <c r="AF3456" s="82">
        <f t="shared" si="120"/>
        <v>1.3904989769615586E-2</v>
      </c>
      <c r="AG3456" s="82">
        <f>_xll.qlIndexFixing($X$21,$AB3456,TRUE,_xll.ohTrigger(trigger))</f>
        <v>1.3904989769615586E-2</v>
      </c>
      <c r="AH3456" s="43" t="e">
        <f>_xll.qlIndexFixing($X$6,$AB3456,TRUE,trigger)</f>
        <v>#NUM!</v>
      </c>
      <c r="AI3456" s="45" t="e">
        <f t="shared" si="121"/>
        <v>#NUM!</v>
      </c>
    </row>
    <row r="3457" spans="27:35" x14ac:dyDescent="0.2">
      <c r="AA3457" s="114" t="s">
        <v>87</v>
      </c>
      <c r="AB3457" s="40">
        <f>_xll.qlInterestRateIndexFixingDate($X$21,AC3457)</f>
        <v>63646</v>
      </c>
      <c r="AC3457" s="40">
        <f>_xll.qlCalendarAdvance(calendar,$AC3456,AA3457,,,trigger)</f>
        <v>63648</v>
      </c>
      <c r="AD3457" s="40">
        <f>_xll.qlInterestRateIndexMaturity($X$21,AC3457,)</f>
        <v>63831</v>
      </c>
      <c r="AE3457" s="43" t="e">
        <f>_xll.qlTenorBasisValue(TenorBasis6M,AC3457,_xll.ohTrigger(trigger,$X$36))</f>
        <v>#NUM!</v>
      </c>
      <c r="AF3457" s="82">
        <f t="shared" si="120"/>
        <v>1.3905575360069127E-2</v>
      </c>
      <c r="AG3457" s="82">
        <f>_xll.qlIndexFixing($X$21,$AB3457,TRUE,_xll.ohTrigger(trigger))</f>
        <v>1.3905575360069127E-2</v>
      </c>
      <c r="AH3457" s="43" t="e">
        <f>_xll.qlIndexFixing($X$6,$AB3457,TRUE,trigger)</f>
        <v>#NUM!</v>
      </c>
      <c r="AI3457" s="45" t="e">
        <f t="shared" si="121"/>
        <v>#NUM!</v>
      </c>
    </row>
    <row r="3458" spans="27:35" x14ac:dyDescent="0.2">
      <c r="AA3458" s="114" t="s">
        <v>87</v>
      </c>
      <c r="AB3458" s="40">
        <f>_xll.qlInterestRateIndexFixingDate($X$21,AC3458)</f>
        <v>63653</v>
      </c>
      <c r="AC3458" s="40">
        <f>_xll.qlCalendarAdvance(calendar,$AC3457,AA3458,,,trigger)</f>
        <v>63655</v>
      </c>
      <c r="AD3458" s="40">
        <f>_xll.qlInterestRateIndexMaturity($X$21,AC3458,)</f>
        <v>63838</v>
      </c>
      <c r="AE3458" s="43" t="e">
        <f>_xll.qlTenorBasisValue(TenorBasis6M,AC3458,_xll.ohTrigger(trigger,$X$36))</f>
        <v>#NUM!</v>
      </c>
      <c r="AF3458" s="82">
        <f t="shared" si="120"/>
        <v>1.3906476322607801E-2</v>
      </c>
      <c r="AG3458" s="82">
        <f>_xll.qlIndexFixing($X$21,$AB3458,TRUE,_xll.ohTrigger(trigger))</f>
        <v>1.3906476322607801E-2</v>
      </c>
      <c r="AH3458" s="43" t="e">
        <f>_xll.qlIndexFixing($X$6,$AB3458,TRUE,trigger)</f>
        <v>#NUM!</v>
      </c>
      <c r="AI3458" s="45" t="e">
        <f t="shared" si="121"/>
        <v>#NUM!</v>
      </c>
    </row>
    <row r="3459" spans="27:35" x14ac:dyDescent="0.2">
      <c r="AA3459" s="114" t="s">
        <v>87</v>
      </c>
      <c r="AB3459" s="40">
        <f>_xll.qlInterestRateIndexFixingDate($X$21,AC3459)</f>
        <v>63656</v>
      </c>
      <c r="AC3459" s="40">
        <f>_xll.qlCalendarAdvance(calendar,$AC3458,AA3459,,,trigger)</f>
        <v>63662</v>
      </c>
      <c r="AD3459" s="40">
        <f>_xll.qlInterestRateIndexMaturity($X$21,AC3459,)</f>
        <v>63845</v>
      </c>
      <c r="AE3459" s="43" t="e">
        <f>_xll.qlTenorBasisValue(TenorBasis6M,AC3459,_xll.ohTrigger(trigger,$X$36))</f>
        <v>#NUM!</v>
      </c>
      <c r="AF3459" s="82">
        <f t="shared" si="120"/>
        <v>1.3907363301649709E-2</v>
      </c>
      <c r="AG3459" s="82">
        <f>_xll.qlIndexFixing($X$21,$AB3459,TRUE,_xll.ohTrigger(trigger))</f>
        <v>1.3907363301649709E-2</v>
      </c>
      <c r="AH3459" s="43" t="e">
        <f>_xll.qlIndexFixing($X$6,$AB3459,TRUE,trigger)</f>
        <v>#NUM!</v>
      </c>
      <c r="AI3459" s="45" t="e">
        <f t="shared" si="121"/>
        <v>#NUM!</v>
      </c>
    </row>
    <row r="3460" spans="27:35" x14ac:dyDescent="0.2">
      <c r="AA3460" s="114" t="s">
        <v>87</v>
      </c>
      <c r="AB3460" s="40">
        <f>_xll.qlInterestRateIndexFixingDate($X$21,AC3460)</f>
        <v>63667</v>
      </c>
      <c r="AC3460" s="40">
        <f>_xll.qlCalendarAdvance(calendar,$AC3459,AA3460,,,trigger)</f>
        <v>63669</v>
      </c>
      <c r="AD3460" s="40">
        <f>_xll.qlInterestRateIndexMaturity($X$21,AC3460,)</f>
        <v>63852</v>
      </c>
      <c r="AE3460" s="43" t="e">
        <f>_xll.qlTenorBasisValue(TenorBasis6M,AC3460,_xll.ohTrigger(trigger,$X$36))</f>
        <v>#NUM!</v>
      </c>
      <c r="AF3460" s="82">
        <f t="shared" ref="AF3460:AF3508" si="122">AG3460</f>
        <v>1.3908236297175197E-2</v>
      </c>
      <c r="AG3460" s="82">
        <f>_xll.qlIndexFixing($X$21,$AB3460,TRUE,_xll.ohTrigger(trigger))</f>
        <v>1.3908236297175197E-2</v>
      </c>
      <c r="AH3460" s="43" t="e">
        <f>_xll.qlIndexFixing($X$6,$AB3460,TRUE,trigger)</f>
        <v>#NUM!</v>
      </c>
      <c r="AI3460" s="45" t="e">
        <f t="shared" si="121"/>
        <v>#NUM!</v>
      </c>
    </row>
    <row r="3461" spans="27:35" x14ac:dyDescent="0.2">
      <c r="AA3461" s="114" t="s">
        <v>87</v>
      </c>
      <c r="AB3461" s="40">
        <f>_xll.qlInterestRateIndexFixingDate($X$21,AC3461)</f>
        <v>63671</v>
      </c>
      <c r="AC3461" s="40">
        <f>_xll.qlCalendarAdvance(calendar,$AC3460,AA3461,,,trigger)</f>
        <v>63676</v>
      </c>
      <c r="AD3461" s="40">
        <f>_xll.qlInterestRateIndexMaturity($X$21,AC3461,)</f>
        <v>63860</v>
      </c>
      <c r="AE3461" s="43" t="e">
        <f>_xll.qlTenorBasisValue(TenorBasis6M,AC3461,_xll.ohTrigger(trigger,$X$36))</f>
        <v>#NUM!</v>
      </c>
      <c r="AF3461" s="82">
        <f t="shared" si="122"/>
        <v>1.3909419841139987E-2</v>
      </c>
      <c r="AG3461" s="82">
        <f>_xll.qlIndexFixing($X$21,$AB3461,TRUE,_xll.ohTrigger(trigger))</f>
        <v>1.3909419841139987E-2</v>
      </c>
      <c r="AH3461" s="43" t="e">
        <f>_xll.qlIndexFixing($X$6,$AB3461,TRUE,trigger)</f>
        <v>#NUM!</v>
      </c>
      <c r="AI3461" s="45" t="e">
        <f t="shared" si="121"/>
        <v>#NUM!</v>
      </c>
    </row>
    <row r="3462" spans="27:35" x14ac:dyDescent="0.2">
      <c r="AA3462" s="114" t="s">
        <v>87</v>
      </c>
      <c r="AB3462" s="40">
        <f>_xll.qlInterestRateIndexFixingDate($X$21,AC3462)</f>
        <v>63681</v>
      </c>
      <c r="AC3462" s="40">
        <f>_xll.qlCalendarAdvance(calendar,$AC3461,AA3462,,,trigger)</f>
        <v>63683</v>
      </c>
      <c r="AD3462" s="40">
        <f>_xll.qlInterestRateIndexMaturity($X$21,AC3462,)</f>
        <v>63867</v>
      </c>
      <c r="AE3462" s="43" t="e">
        <f>_xll.qlTenorBasisValue(TenorBasis6M,AC3462,_xll.ohTrigger(trigger,$X$36))</f>
        <v>#NUM!</v>
      </c>
      <c r="AF3462" s="82">
        <f t="shared" si="122"/>
        <v>1.3910263903248021E-2</v>
      </c>
      <c r="AG3462" s="82">
        <f>_xll.qlIndexFixing($X$21,$AB3462,TRUE,_xll.ohTrigger(trigger))</f>
        <v>1.3910263903248021E-2</v>
      </c>
      <c r="AH3462" s="43" t="e">
        <f>_xll.qlIndexFixing($X$6,$AB3462,TRUE,trigger)</f>
        <v>#NUM!</v>
      </c>
      <c r="AI3462" s="45" t="e">
        <f t="shared" si="121"/>
        <v>#NUM!</v>
      </c>
    </row>
    <row r="3463" spans="27:35" x14ac:dyDescent="0.2">
      <c r="AA3463" s="114" t="s">
        <v>87</v>
      </c>
      <c r="AB3463" s="40">
        <f>_xll.qlInterestRateIndexFixingDate($X$21,AC3463)</f>
        <v>63688</v>
      </c>
      <c r="AC3463" s="40">
        <f>_xll.qlCalendarAdvance(calendar,$AC3462,AA3463,,,trigger)</f>
        <v>63690</v>
      </c>
      <c r="AD3463" s="40">
        <f>_xll.qlInterestRateIndexMaturity($X$21,AC3463,)</f>
        <v>63874</v>
      </c>
      <c r="AE3463" s="43" t="e">
        <f>_xll.qlTenorBasisValue(TenorBasis6M,AC3463,_xll.ohTrigger(trigger,$X$36))</f>
        <v>#NUM!</v>
      </c>
      <c r="AF3463" s="82">
        <f t="shared" si="122"/>
        <v>1.391109398124827E-2</v>
      </c>
      <c r="AG3463" s="82">
        <f>_xll.qlIndexFixing($X$21,$AB3463,TRUE,_xll.ohTrigger(trigger))</f>
        <v>1.391109398124827E-2</v>
      </c>
      <c r="AH3463" s="43" t="e">
        <f>_xll.qlIndexFixing($X$6,$AB3463,TRUE,trigger)</f>
        <v>#NUM!</v>
      </c>
      <c r="AI3463" s="45" t="e">
        <f t="shared" si="121"/>
        <v>#NUM!</v>
      </c>
    </row>
    <row r="3464" spans="27:35" x14ac:dyDescent="0.2">
      <c r="AA3464" s="114" t="s">
        <v>87</v>
      </c>
      <c r="AB3464" s="40">
        <f>_xll.qlInterestRateIndexFixingDate($X$21,AC3464)</f>
        <v>63695</v>
      </c>
      <c r="AC3464" s="40">
        <f>_xll.qlCalendarAdvance(calendar,$AC3463,AA3464,,,trigger)</f>
        <v>63697</v>
      </c>
      <c r="AD3464" s="40">
        <f>_xll.qlInterestRateIndexMaturity($X$21,AC3464,)</f>
        <v>63881</v>
      </c>
      <c r="AE3464" s="43" t="e">
        <f>_xll.qlTenorBasisValue(TenorBasis6M,AC3464,_xll.ohTrigger(trigger,$X$36))</f>
        <v>#NUM!</v>
      </c>
      <c r="AF3464" s="82">
        <f t="shared" si="122"/>
        <v>1.3911910075121185E-2</v>
      </c>
      <c r="AG3464" s="82">
        <f>_xll.qlIndexFixing($X$21,$AB3464,TRUE,_xll.ohTrigger(trigger))</f>
        <v>1.3911910075121185E-2</v>
      </c>
      <c r="AH3464" s="43" t="e">
        <f>_xll.qlIndexFixing($X$6,$AB3464,TRUE,trigger)</f>
        <v>#NUM!</v>
      </c>
      <c r="AI3464" s="45" t="e">
        <f t="shared" si="121"/>
        <v>#NUM!</v>
      </c>
    </row>
    <row r="3465" spans="27:35" x14ac:dyDescent="0.2">
      <c r="AA3465" s="114" t="s">
        <v>87</v>
      </c>
      <c r="AB3465" s="40">
        <f>_xll.qlInterestRateIndexFixingDate($X$21,AC3465)</f>
        <v>63702</v>
      </c>
      <c r="AC3465" s="40">
        <f>_xll.qlCalendarAdvance(calendar,$AC3464,AA3465,,,trigger)</f>
        <v>63704</v>
      </c>
      <c r="AD3465" s="40">
        <f>_xll.qlInterestRateIndexMaturity($X$21,AC3465,)</f>
        <v>63888</v>
      </c>
      <c r="AE3465" s="43" t="e">
        <f>_xll.qlTenorBasisValue(TenorBasis6M,AC3465,_xll.ohTrigger(trigger,$X$36))</f>
        <v>#NUM!</v>
      </c>
      <c r="AF3465" s="82">
        <f t="shared" si="122"/>
        <v>1.3912712184851558E-2</v>
      </c>
      <c r="AG3465" s="82">
        <f>_xll.qlIndexFixing($X$21,$AB3465,TRUE,_xll.ohTrigger(trigger))</f>
        <v>1.3912712184851558E-2</v>
      </c>
      <c r="AH3465" s="43" t="e">
        <f>_xll.qlIndexFixing($X$6,$AB3465,TRUE,trigger)</f>
        <v>#NUM!</v>
      </c>
      <c r="AI3465" s="45" t="e">
        <f t="shared" si="121"/>
        <v>#NUM!</v>
      </c>
    </row>
    <row r="3466" spans="27:35" x14ac:dyDescent="0.2">
      <c r="AA3466" s="114" t="s">
        <v>87</v>
      </c>
      <c r="AB3466" s="40">
        <f>_xll.qlInterestRateIndexFixingDate($X$21,AC3466)</f>
        <v>63709</v>
      </c>
      <c r="AC3466" s="40">
        <f>_xll.qlCalendarAdvance(calendar,$AC3465,AA3466,,,trigger)</f>
        <v>63711</v>
      </c>
      <c r="AD3466" s="40">
        <f>_xll.qlInterestRateIndexMaturity($X$21,AC3466,)</f>
        <v>63894</v>
      </c>
      <c r="AE3466" s="43" t="e">
        <f>_xll.qlTenorBasisValue(TenorBasis6M,AC3466,_xll.ohTrigger(trigger,$X$36))</f>
        <v>#NUM!</v>
      </c>
      <c r="AF3466" s="82">
        <f t="shared" si="122"/>
        <v>1.3913180615477298E-2</v>
      </c>
      <c r="AG3466" s="82">
        <f>_xll.qlIndexFixing($X$21,$AB3466,TRUE,_xll.ohTrigger(trigger))</f>
        <v>1.3913180615477298E-2</v>
      </c>
      <c r="AH3466" s="43" t="e">
        <f>_xll.qlIndexFixing($X$6,$AB3466,TRUE,trigger)</f>
        <v>#NUM!</v>
      </c>
      <c r="AI3466" s="45" t="e">
        <f t="shared" si="121"/>
        <v>#NUM!</v>
      </c>
    </row>
    <row r="3467" spans="27:35" x14ac:dyDescent="0.2">
      <c r="AA3467" s="114" t="s">
        <v>87</v>
      </c>
      <c r="AB3467" s="40">
        <f>_xll.qlInterestRateIndexFixingDate($X$21,AC3467)</f>
        <v>63716</v>
      </c>
      <c r="AC3467" s="40">
        <f>_xll.qlCalendarAdvance(calendar,$AC3466,AA3467,,,trigger)</f>
        <v>63718</v>
      </c>
      <c r="AD3467" s="40">
        <f>_xll.qlInterestRateIndexMaturity($X$21,AC3467,)</f>
        <v>63901</v>
      </c>
      <c r="AE3467" s="43" t="e">
        <f>_xll.qlTenorBasisValue(TenorBasis6M,AC3467,_xll.ohTrigger(trigger,$X$36))</f>
        <v>#NUM!</v>
      </c>
      <c r="AF3467" s="82">
        <f t="shared" si="122"/>
        <v>1.3913955725889875E-2</v>
      </c>
      <c r="AG3467" s="82">
        <f>_xll.qlIndexFixing($X$21,$AB3467,TRUE,_xll.ohTrigger(trigger))</f>
        <v>1.3913955725889875E-2</v>
      </c>
      <c r="AH3467" s="43" t="e">
        <f>_xll.qlIndexFixing($X$6,$AB3467,TRUE,trigger)</f>
        <v>#NUM!</v>
      </c>
      <c r="AI3467" s="45" t="e">
        <f t="shared" si="121"/>
        <v>#NUM!</v>
      </c>
    </row>
    <row r="3468" spans="27:35" x14ac:dyDescent="0.2">
      <c r="AA3468" s="114" t="s">
        <v>87</v>
      </c>
      <c r="AB3468" s="40">
        <f>_xll.qlInterestRateIndexFixingDate($X$21,AC3468)</f>
        <v>63723</v>
      </c>
      <c r="AC3468" s="40">
        <f>_xll.qlCalendarAdvance(calendar,$AC3467,AA3468,,,trigger)</f>
        <v>63725</v>
      </c>
      <c r="AD3468" s="40">
        <f>_xll.qlInterestRateIndexMaturity($X$21,AC3468,)</f>
        <v>63908</v>
      </c>
      <c r="AE3468" s="43" t="e">
        <f>_xll.qlTenorBasisValue(TenorBasis6M,AC3468,_xll.ohTrigger(trigger,$X$36))</f>
        <v>#NUM!</v>
      </c>
      <c r="AF3468" s="82">
        <f t="shared" si="122"/>
        <v>1.3914716852646249E-2</v>
      </c>
      <c r="AG3468" s="82">
        <f>_xll.qlIndexFixing($X$21,$AB3468,TRUE,_xll.ohTrigger(trigger))</f>
        <v>1.3914716852646249E-2</v>
      </c>
      <c r="AH3468" s="43" t="e">
        <f>_xll.qlIndexFixing($X$6,$AB3468,TRUE,trigger)</f>
        <v>#NUM!</v>
      </c>
      <c r="AI3468" s="45" t="e">
        <f t="shared" si="121"/>
        <v>#NUM!</v>
      </c>
    </row>
    <row r="3469" spans="27:35" x14ac:dyDescent="0.2">
      <c r="AA3469" s="114" t="s">
        <v>87</v>
      </c>
      <c r="AB3469" s="40">
        <f>_xll.qlInterestRateIndexFixingDate($X$21,AC3469)</f>
        <v>63730</v>
      </c>
      <c r="AC3469" s="40">
        <f>_xll.qlCalendarAdvance(calendar,$AC3468,AA3469,,,trigger)</f>
        <v>63732</v>
      </c>
      <c r="AD3469" s="40">
        <f>_xll.qlInterestRateIndexMaturity($X$21,AC3469,)</f>
        <v>63915</v>
      </c>
      <c r="AE3469" s="43" t="e">
        <f>_xll.qlTenorBasisValue(TenorBasis6M,AC3469,_xll.ohTrigger(trigger,$X$36))</f>
        <v>#NUM!</v>
      </c>
      <c r="AF3469" s="82">
        <f t="shared" si="122"/>
        <v>1.3915463995731573E-2</v>
      </c>
      <c r="AG3469" s="82">
        <f>_xll.qlIndexFixing($X$21,$AB3469,TRUE,_xll.ohTrigger(trigger))</f>
        <v>1.3915463995731573E-2</v>
      </c>
      <c r="AH3469" s="43" t="e">
        <f>_xll.qlIndexFixing($X$6,$AB3469,TRUE,trigger)</f>
        <v>#NUM!</v>
      </c>
      <c r="AI3469" s="45" t="e">
        <f t="shared" si="121"/>
        <v>#NUM!</v>
      </c>
    </row>
    <row r="3470" spans="27:35" x14ac:dyDescent="0.2">
      <c r="AA3470" s="114" t="s">
        <v>87</v>
      </c>
      <c r="AB3470" s="40">
        <f>_xll.qlInterestRateIndexFixingDate($X$21,AC3470)</f>
        <v>63737</v>
      </c>
      <c r="AC3470" s="40">
        <f>_xll.qlCalendarAdvance(calendar,$AC3469,AA3470,,,trigger)</f>
        <v>63739</v>
      </c>
      <c r="AD3470" s="40">
        <f>_xll.qlInterestRateIndexMaturity($X$21,AC3470,)</f>
        <v>63923</v>
      </c>
      <c r="AE3470" s="43" t="e">
        <f>_xll.qlTenorBasisValue(TenorBasis6M,AC3470,_xll.ohTrigger(trigger,$X$36))</f>
        <v>#NUM!</v>
      </c>
      <c r="AF3470" s="82">
        <f t="shared" si="122"/>
        <v>1.3916512970764081E-2</v>
      </c>
      <c r="AG3470" s="82">
        <f>_xll.qlIndexFixing($X$21,$AB3470,TRUE,_xll.ohTrigger(trigger))</f>
        <v>1.3916512970764081E-2</v>
      </c>
      <c r="AH3470" s="43" t="e">
        <f>_xll.qlIndexFixing($X$6,$AB3470,TRUE,trigger)</f>
        <v>#NUM!</v>
      </c>
      <c r="AI3470" s="45" t="e">
        <f t="shared" si="121"/>
        <v>#NUM!</v>
      </c>
    </row>
    <row r="3471" spans="27:35" x14ac:dyDescent="0.2">
      <c r="AA3471" s="114" t="s">
        <v>87</v>
      </c>
      <c r="AB3471" s="40">
        <f>_xll.qlInterestRateIndexFixingDate($X$21,AC3471)</f>
        <v>63744</v>
      </c>
      <c r="AC3471" s="40">
        <f>_xll.qlCalendarAdvance(calendar,$AC3470,AA3471,,,trigger)</f>
        <v>63746</v>
      </c>
      <c r="AD3471" s="40">
        <f>_xll.qlInterestRateIndexMaturity($X$21,AC3471,)</f>
        <v>63930</v>
      </c>
      <c r="AE3471" s="43" t="e">
        <f>_xll.qlTenorBasisValue(TenorBasis6M,AC3471,_xll.ohTrigger(trigger,$X$36))</f>
        <v>#NUM!</v>
      </c>
      <c r="AF3471" s="82">
        <f t="shared" si="122"/>
        <v>1.3917231175286022E-2</v>
      </c>
      <c r="AG3471" s="82">
        <f>_xll.qlIndexFixing($X$21,$AB3471,TRUE,_xll.ohTrigger(trigger))</f>
        <v>1.3917231175286022E-2</v>
      </c>
      <c r="AH3471" s="43" t="e">
        <f>_xll.qlIndexFixing($X$6,$AB3471,TRUE,trigger)</f>
        <v>#NUM!</v>
      </c>
      <c r="AI3471" s="45" t="e">
        <f t="shared" si="121"/>
        <v>#NUM!</v>
      </c>
    </row>
    <row r="3472" spans="27:35" x14ac:dyDescent="0.2">
      <c r="AA3472" s="114" t="s">
        <v>87</v>
      </c>
      <c r="AB3472" s="40">
        <f>_xll.qlInterestRateIndexFixingDate($X$21,AC3472)</f>
        <v>63751</v>
      </c>
      <c r="AC3472" s="40">
        <f>_xll.qlCalendarAdvance(calendar,$AC3471,AA3472,,,trigger)</f>
        <v>63753</v>
      </c>
      <c r="AD3472" s="40">
        <f>_xll.qlInterestRateIndexMaturity($X$21,AC3472,)</f>
        <v>63937</v>
      </c>
      <c r="AE3472" s="43" t="e">
        <f>_xll.qlTenorBasisValue(TenorBasis6M,AC3472,_xll.ohTrigger(trigger,$X$36))</f>
        <v>#NUM!</v>
      </c>
      <c r="AF3472" s="82">
        <f t="shared" si="122"/>
        <v>1.3917935395551168E-2</v>
      </c>
      <c r="AG3472" s="82">
        <f>_xll.qlIndexFixing($X$21,$AB3472,TRUE,_xll.ohTrigger(trigger))</f>
        <v>1.3917935395551168E-2</v>
      </c>
      <c r="AH3472" s="43" t="e">
        <f>_xll.qlIndexFixing($X$6,$AB3472,TRUE,trigger)</f>
        <v>#NUM!</v>
      </c>
      <c r="AI3472" s="45" t="e">
        <f t="shared" si="121"/>
        <v>#NUM!</v>
      </c>
    </row>
    <row r="3473" spans="27:35" x14ac:dyDescent="0.2">
      <c r="AA3473" s="114" t="s">
        <v>87</v>
      </c>
      <c r="AB3473" s="40">
        <f>_xll.qlInterestRateIndexFixingDate($X$21,AC3473)</f>
        <v>63758</v>
      </c>
      <c r="AC3473" s="40">
        <f>_xll.qlCalendarAdvance(calendar,$AC3472,AA3473,,,trigger)</f>
        <v>63760</v>
      </c>
      <c r="AD3473" s="40">
        <f>_xll.qlInterestRateIndexMaturity($X$21,AC3473,)</f>
        <v>63944</v>
      </c>
      <c r="AE3473" s="43" t="e">
        <f>_xll.qlTenorBasisValue(TenorBasis6M,AC3473,_xll.ohTrigger(trigger,$X$36))</f>
        <v>#NUM!</v>
      </c>
      <c r="AF3473" s="82">
        <f t="shared" si="122"/>
        <v>1.3918625631543877E-2</v>
      </c>
      <c r="AG3473" s="82">
        <f>_xll.qlIndexFixing($X$21,$AB3473,TRUE,_xll.ohTrigger(trigger))</f>
        <v>1.3918625631543877E-2</v>
      </c>
      <c r="AH3473" s="43" t="e">
        <f>_xll.qlIndexFixing($X$6,$AB3473,TRUE,trigger)</f>
        <v>#NUM!</v>
      </c>
      <c r="AI3473" s="45" t="e">
        <f t="shared" si="121"/>
        <v>#NUM!</v>
      </c>
    </row>
    <row r="3474" spans="27:35" x14ac:dyDescent="0.2">
      <c r="AA3474" s="114" t="s">
        <v>87</v>
      </c>
      <c r="AB3474" s="40">
        <f>_xll.qlInterestRateIndexFixingDate($X$21,AC3474)</f>
        <v>63765</v>
      </c>
      <c r="AC3474" s="40">
        <f>_xll.qlCalendarAdvance(calendar,$AC3473,AA3474,,,trigger)</f>
        <v>63767</v>
      </c>
      <c r="AD3474" s="40">
        <f>_xll.qlInterestRateIndexMaturity($X$21,AC3474,)</f>
        <v>63951</v>
      </c>
      <c r="AE3474" s="43" t="e">
        <f>_xll.qlTenorBasisValue(TenorBasis6M,AC3474,_xll.ohTrigger(trigger,$X$36))</f>
        <v>#NUM!</v>
      </c>
      <c r="AF3474" s="82">
        <f t="shared" si="122"/>
        <v>1.3919301883251552E-2</v>
      </c>
      <c r="AG3474" s="82">
        <f>_xll.qlIndexFixing($X$21,$AB3474,TRUE,_xll.ohTrigger(trigger))</f>
        <v>1.3919301883251552E-2</v>
      </c>
      <c r="AH3474" s="43" t="e">
        <f>_xll.qlIndexFixing($X$6,$AB3474,TRUE,trigger)</f>
        <v>#NUM!</v>
      </c>
      <c r="AI3474" s="45" t="e">
        <f t="shared" si="121"/>
        <v>#NUM!</v>
      </c>
    </row>
    <row r="3475" spans="27:35" x14ac:dyDescent="0.2">
      <c r="AA3475" s="114" t="s">
        <v>87</v>
      </c>
      <c r="AB3475" s="40">
        <f>_xll.qlInterestRateIndexFixingDate($X$21,AC3475)</f>
        <v>63772</v>
      </c>
      <c r="AC3475" s="40">
        <f>_xll.qlCalendarAdvance(calendar,$AC3474,AA3475,,,trigger)</f>
        <v>63774</v>
      </c>
      <c r="AD3475" s="40">
        <f>_xll.qlInterestRateIndexMaturity($X$21,AC3475,)</f>
        <v>63958</v>
      </c>
      <c r="AE3475" s="43" t="e">
        <f>_xll.qlTenorBasisValue(TenorBasis6M,AC3475,_xll.ohTrigger(trigger,$X$36))</f>
        <v>#NUM!</v>
      </c>
      <c r="AF3475" s="82">
        <f t="shared" si="122"/>
        <v>1.3919964150657686E-2</v>
      </c>
      <c r="AG3475" s="82">
        <f>_xll.qlIndexFixing($X$21,$AB3475,TRUE,_xll.ohTrigger(trigger))</f>
        <v>1.3919964150657686E-2</v>
      </c>
      <c r="AH3475" s="43" t="e">
        <f>_xll.qlIndexFixing($X$6,$AB3475,TRUE,trigger)</f>
        <v>#NUM!</v>
      </c>
      <c r="AI3475" s="45" t="e">
        <f t="shared" si="121"/>
        <v>#NUM!</v>
      </c>
    </row>
    <row r="3476" spans="27:35" x14ac:dyDescent="0.2">
      <c r="AA3476" s="114" t="s">
        <v>87</v>
      </c>
      <c r="AB3476" s="40">
        <f>_xll.qlInterestRateIndexFixingDate($X$21,AC3476)</f>
        <v>63779</v>
      </c>
      <c r="AC3476" s="40">
        <f>_xll.qlCalendarAdvance(calendar,$AC3475,AA3476,,,trigger)</f>
        <v>63781</v>
      </c>
      <c r="AD3476" s="40">
        <f>_xll.qlInterestRateIndexMaturity($X$21,AC3476,)</f>
        <v>63965</v>
      </c>
      <c r="AE3476" s="43" t="e">
        <f>_xll.qlTenorBasisValue(TenorBasis6M,AC3476,_xll.ohTrigger(trigger,$X$36))</f>
        <v>#NUM!</v>
      </c>
      <c r="AF3476" s="82">
        <f t="shared" si="122"/>
        <v>1.3920612433748807E-2</v>
      </c>
      <c r="AG3476" s="82">
        <f>_xll.qlIndexFixing($X$21,$AB3476,TRUE,_xll.ohTrigger(trigger))</f>
        <v>1.3920612433748807E-2</v>
      </c>
      <c r="AH3476" s="43" t="e">
        <f>_xll.qlIndexFixing($X$6,$AB3476,TRUE,trigger)</f>
        <v>#NUM!</v>
      </c>
      <c r="AI3476" s="45" t="e">
        <f t="shared" si="121"/>
        <v>#NUM!</v>
      </c>
    </row>
    <row r="3477" spans="27:35" x14ac:dyDescent="0.2">
      <c r="AA3477" s="114" t="s">
        <v>87</v>
      </c>
      <c r="AB3477" s="40">
        <f>_xll.qlInterestRateIndexFixingDate($X$21,AC3477)</f>
        <v>63786</v>
      </c>
      <c r="AC3477" s="40">
        <f>_xll.qlCalendarAdvance(calendar,$AC3476,AA3477,,,trigger)</f>
        <v>63788</v>
      </c>
      <c r="AD3477" s="40">
        <f>_xll.qlInterestRateIndexMaturity($X$21,AC3477,)</f>
        <v>63972</v>
      </c>
      <c r="AE3477" s="43" t="e">
        <f>_xll.qlTenorBasisValue(TenorBasis6M,AC3477,_xll.ohTrigger(trigger,$X$36))</f>
        <v>#NUM!</v>
      </c>
      <c r="AF3477" s="82">
        <f t="shared" si="122"/>
        <v>1.3921246732511453E-2</v>
      </c>
      <c r="AG3477" s="82">
        <f>_xll.qlIndexFixing($X$21,$AB3477,TRUE,_xll.ohTrigger(trigger))</f>
        <v>1.3921246732511453E-2</v>
      </c>
      <c r="AH3477" s="43" t="e">
        <f>_xll.qlIndexFixing($X$6,$AB3477,TRUE,trigger)</f>
        <v>#NUM!</v>
      </c>
      <c r="AI3477" s="45" t="e">
        <f t="shared" si="121"/>
        <v>#NUM!</v>
      </c>
    </row>
    <row r="3478" spans="27:35" x14ac:dyDescent="0.2">
      <c r="AA3478" s="114" t="s">
        <v>87</v>
      </c>
      <c r="AB3478" s="40">
        <f>_xll.qlInterestRateIndexFixingDate($X$21,AC3478)</f>
        <v>63793</v>
      </c>
      <c r="AC3478" s="40">
        <f>_xll.qlCalendarAdvance(calendar,$AC3477,AA3478,,,trigger)</f>
        <v>63795</v>
      </c>
      <c r="AD3478" s="40">
        <f>_xll.qlInterestRateIndexMaturity($X$21,AC3478,)</f>
        <v>63978</v>
      </c>
      <c r="AE3478" s="43" t="e">
        <f>_xll.qlTenorBasisValue(TenorBasis6M,AC3478,_xll.ohTrigger(trigger,$X$36))</f>
        <v>#NUM!</v>
      </c>
      <c r="AF3478" s="82">
        <f t="shared" si="122"/>
        <v>1.3921559015754252E-2</v>
      </c>
      <c r="AG3478" s="82">
        <f>_xll.qlIndexFixing($X$21,$AB3478,TRUE,_xll.ohTrigger(trigger))</f>
        <v>1.3921559015754252E-2</v>
      </c>
      <c r="AH3478" s="43" t="e">
        <f>_xll.qlIndexFixing($X$6,$AB3478,TRUE,trigger)</f>
        <v>#NUM!</v>
      </c>
      <c r="AI3478" s="45" t="e">
        <f t="shared" si="121"/>
        <v>#NUM!</v>
      </c>
    </row>
    <row r="3479" spans="27:35" x14ac:dyDescent="0.2">
      <c r="AA3479" s="114" t="s">
        <v>87</v>
      </c>
      <c r="AB3479" s="40">
        <f>_xll.qlInterestRateIndexFixingDate($X$21,AC3479)</f>
        <v>63800</v>
      </c>
      <c r="AC3479" s="40">
        <f>_xll.qlCalendarAdvance(calendar,$AC3478,AA3479,,,trigger)</f>
        <v>63802</v>
      </c>
      <c r="AD3479" s="40">
        <f>_xll.qlInterestRateIndexMaturity($X$21,AC3479,)</f>
        <v>63983</v>
      </c>
      <c r="AE3479" s="43" t="e">
        <f>_xll.qlTenorBasisValue(TenorBasis6M,AC3479,_xll.ohTrigger(trigger,$X$36))</f>
        <v>#NUM!</v>
      </c>
      <c r="AF3479" s="82">
        <f t="shared" si="122"/>
        <v>1.392155195415091E-2</v>
      </c>
      <c r="AG3479" s="82">
        <f>_xll.qlIndexFixing($X$21,$AB3479,TRUE,_xll.ohTrigger(trigger))</f>
        <v>1.392155195415091E-2</v>
      </c>
      <c r="AH3479" s="43" t="e">
        <f>_xll.qlIndexFixing($X$6,$AB3479,TRUE,trigger)</f>
        <v>#NUM!</v>
      </c>
      <c r="AI3479" s="45" t="e">
        <f t="shared" si="121"/>
        <v>#NUM!</v>
      </c>
    </row>
    <row r="3480" spans="27:35" x14ac:dyDescent="0.2">
      <c r="AA3480" s="114" t="s">
        <v>87</v>
      </c>
      <c r="AB3480" s="40">
        <f>_xll.qlInterestRateIndexFixingDate($X$21,AC3480)</f>
        <v>63807</v>
      </c>
      <c r="AC3480" s="40">
        <f>_xll.qlCalendarAdvance(calendar,$AC3479,AA3480,,,trigger)</f>
        <v>63809</v>
      </c>
      <c r="AD3480" s="40">
        <f>_xll.qlInterestRateIndexMaturity($X$21,AC3480,)</f>
        <v>63990</v>
      </c>
      <c r="AE3480" s="43" t="e">
        <f>_xll.qlTenorBasisValue(TenorBasis6M,AC3480,_xll.ohTrigger(trigger,$X$36))</f>
        <v>#NUM!</v>
      </c>
      <c r="AF3480" s="82">
        <f t="shared" si="122"/>
        <v>1.3922147227679501E-2</v>
      </c>
      <c r="AG3480" s="82">
        <f>_xll.qlIndexFixing($X$21,$AB3480,TRUE,_xll.ohTrigger(trigger))</f>
        <v>1.3922147227679501E-2</v>
      </c>
      <c r="AH3480" s="43" t="e">
        <f>_xll.qlIndexFixing($X$6,$AB3480,TRUE,trigger)</f>
        <v>#NUM!</v>
      </c>
      <c r="AI3480" s="45" t="e">
        <f t="shared" si="121"/>
        <v>#NUM!</v>
      </c>
    </row>
    <row r="3481" spans="27:35" x14ac:dyDescent="0.2">
      <c r="AA3481" s="114" t="s">
        <v>87</v>
      </c>
      <c r="AB3481" s="40">
        <f>_xll.qlInterestRateIndexFixingDate($X$21,AC3481)</f>
        <v>63814</v>
      </c>
      <c r="AC3481" s="40">
        <f>_xll.qlCalendarAdvance(calendar,$AC3480,AA3481,,,trigger)</f>
        <v>63816</v>
      </c>
      <c r="AD3481" s="40">
        <f>_xll.qlInterestRateIndexMaturity($X$21,AC3481,)</f>
        <v>63997</v>
      </c>
      <c r="AE3481" s="43" t="e">
        <f>_xll.qlTenorBasisValue(TenorBasis6M,AC3481,_xll.ohTrigger(trigger,$X$36))</f>
        <v>#NUM!</v>
      </c>
      <c r="AF3481" s="82">
        <f t="shared" si="122"/>
        <v>1.392272851844265E-2</v>
      </c>
      <c r="AG3481" s="82">
        <f>_xll.qlIndexFixing($X$21,$AB3481,TRUE,_xll.ohTrigger(trigger))</f>
        <v>1.392272851844265E-2</v>
      </c>
      <c r="AH3481" s="43" t="e">
        <f>_xll.qlIndexFixing($X$6,$AB3481,TRUE,trigger)</f>
        <v>#NUM!</v>
      </c>
      <c r="AI3481" s="45" t="e">
        <f t="shared" si="121"/>
        <v>#NUM!</v>
      </c>
    </row>
    <row r="3482" spans="27:35" x14ac:dyDescent="0.2">
      <c r="AA3482" s="114" t="s">
        <v>87</v>
      </c>
      <c r="AB3482" s="40">
        <f>_xll.qlInterestRateIndexFixingDate($X$21,AC3482)</f>
        <v>63821</v>
      </c>
      <c r="AC3482" s="40">
        <f>_xll.qlCalendarAdvance(calendar,$AC3481,AA3482,,,trigger)</f>
        <v>63823</v>
      </c>
      <c r="AD3482" s="40">
        <f>_xll.qlInterestRateIndexMaturity($X$21,AC3482,)</f>
        <v>64004</v>
      </c>
      <c r="AE3482" s="43" t="e">
        <f>_xll.qlTenorBasisValue(TenorBasis6M,AC3482,_xll.ohTrigger(trigger,$X$36))</f>
        <v>#NUM!</v>
      </c>
      <c r="AF3482" s="82">
        <f t="shared" si="122"/>
        <v>1.3923295826429314E-2</v>
      </c>
      <c r="AG3482" s="82">
        <f>_xll.qlIndexFixing($X$21,$AB3482,TRUE,_xll.ohTrigger(trigger))</f>
        <v>1.3923295826429314E-2</v>
      </c>
      <c r="AH3482" s="43" t="e">
        <f>_xll.qlIndexFixing($X$6,$AB3482,TRUE,trigger)</f>
        <v>#NUM!</v>
      </c>
      <c r="AI3482" s="45" t="e">
        <f t="shared" si="121"/>
        <v>#NUM!</v>
      </c>
    </row>
    <row r="3483" spans="27:35" x14ac:dyDescent="0.2">
      <c r="AA3483" s="114" t="s">
        <v>87</v>
      </c>
      <c r="AB3483" s="40">
        <f>_xll.qlInterestRateIndexFixingDate($X$21,AC3483)</f>
        <v>63828</v>
      </c>
      <c r="AC3483" s="40">
        <f>_xll.qlCalendarAdvance(calendar,$AC3482,AA3483,,,trigger)</f>
        <v>63830</v>
      </c>
      <c r="AD3483" s="40">
        <f>_xll.qlInterestRateIndexMaturity($X$21,AC3483,)</f>
        <v>64012</v>
      </c>
      <c r="AE3483" s="43" t="e">
        <f>_xll.qlTenorBasisValue(TenorBasis6M,AC3483,_xll.ohTrigger(trigger,$X$36))</f>
        <v>#NUM!</v>
      </c>
      <c r="AF3483" s="82">
        <f t="shared" si="122"/>
        <v>1.3924152471121254E-2</v>
      </c>
      <c r="AG3483" s="82">
        <f>_xll.qlIndexFixing($X$21,$AB3483,TRUE,_xll.ohTrigger(trigger))</f>
        <v>1.3924152471121254E-2</v>
      </c>
      <c r="AH3483" s="43" t="e">
        <f>_xll.qlIndexFixing($X$6,$AB3483,TRUE,trigger)</f>
        <v>#NUM!</v>
      </c>
      <c r="AI3483" s="45" t="e">
        <f t="shared" si="121"/>
        <v>#NUM!</v>
      </c>
    </row>
    <row r="3484" spans="27:35" x14ac:dyDescent="0.2">
      <c r="AA3484" s="114" t="s">
        <v>87</v>
      </c>
      <c r="AB3484" s="40">
        <f>_xll.qlInterestRateIndexFixingDate($X$21,AC3484)</f>
        <v>63835</v>
      </c>
      <c r="AC3484" s="40">
        <f>_xll.qlCalendarAdvance(calendar,$AC3483,AA3484,,,trigger)</f>
        <v>63837</v>
      </c>
      <c r="AD3484" s="40">
        <f>_xll.qlInterestRateIndexMaturity($X$21,AC3484,)</f>
        <v>64019</v>
      </c>
      <c r="AE3484" s="43" t="e">
        <f>_xll.qlTenorBasisValue(TenorBasis6M,AC3484,_xll.ohTrigger(trigger,$X$36))</f>
        <v>#NUM!</v>
      </c>
      <c r="AF3484" s="82">
        <f t="shared" si="122"/>
        <v>1.3924690835495872E-2</v>
      </c>
      <c r="AG3484" s="82">
        <f>_xll.qlIndexFixing($X$21,$AB3484,TRUE,_xll.ohTrigger(trigger))</f>
        <v>1.3924690835495872E-2</v>
      </c>
      <c r="AH3484" s="43" t="e">
        <f>_xll.qlIndexFixing($X$6,$AB3484,TRUE,trigger)</f>
        <v>#NUM!</v>
      </c>
      <c r="AI3484" s="45" t="e">
        <f t="shared" si="121"/>
        <v>#NUM!</v>
      </c>
    </row>
    <row r="3485" spans="27:35" x14ac:dyDescent="0.2">
      <c r="AA3485" s="114" t="s">
        <v>87</v>
      </c>
      <c r="AB3485" s="40">
        <f>_xll.qlInterestRateIndexFixingDate($X$21,AC3485)</f>
        <v>63842</v>
      </c>
      <c r="AC3485" s="40">
        <f>_xll.qlCalendarAdvance(calendar,$AC3484,AA3485,,,trigger)</f>
        <v>63844</v>
      </c>
      <c r="AD3485" s="40">
        <f>_xll.qlInterestRateIndexMaturity($X$21,AC3485,)</f>
        <v>64026</v>
      </c>
      <c r="AE3485" s="43" t="e">
        <f>_xll.qlTenorBasisValue(TenorBasis6M,AC3485,_xll.ohTrigger(trigger,$X$36))</f>
        <v>#NUM!</v>
      </c>
      <c r="AF3485" s="82">
        <f t="shared" si="122"/>
        <v>1.3925215216521068E-2</v>
      </c>
      <c r="AG3485" s="82">
        <f>_xll.qlIndexFixing($X$21,$AB3485,TRUE,_xll.ohTrigger(trigger))</f>
        <v>1.3925215216521068E-2</v>
      </c>
      <c r="AH3485" s="43" t="e">
        <f>_xll.qlIndexFixing($X$6,$AB3485,TRUE,trigger)</f>
        <v>#NUM!</v>
      </c>
      <c r="AI3485" s="45" t="e">
        <f t="shared" si="121"/>
        <v>#NUM!</v>
      </c>
    </row>
    <row r="3486" spans="27:35" x14ac:dyDescent="0.2">
      <c r="AA3486" s="114" t="s">
        <v>87</v>
      </c>
      <c r="AB3486" s="40">
        <f>_xll.qlInterestRateIndexFixingDate($X$21,AC3486)</f>
        <v>63849</v>
      </c>
      <c r="AC3486" s="40">
        <f>_xll.qlCalendarAdvance(calendar,$AC3485,AA3486,,,trigger)</f>
        <v>63851</v>
      </c>
      <c r="AD3486" s="40">
        <f>_xll.qlInterestRateIndexMaturity($X$21,AC3486,)</f>
        <v>64033</v>
      </c>
      <c r="AE3486" s="43" t="e">
        <f>_xll.qlTenorBasisValue(TenorBasis6M,AC3486,_xll.ohTrigger(trigger,$X$36))</f>
        <v>#NUM!</v>
      </c>
      <c r="AF3486" s="82">
        <f t="shared" si="122"/>
        <v>1.3925725614184103E-2</v>
      </c>
      <c r="AG3486" s="82">
        <f>_xll.qlIndexFixing($X$21,$AB3486,TRUE,_xll.ohTrigger(trigger))</f>
        <v>1.3925725614184103E-2</v>
      </c>
      <c r="AH3486" s="43" t="e">
        <f>_xll.qlIndexFixing($X$6,$AB3486,TRUE,trigger)</f>
        <v>#NUM!</v>
      </c>
      <c r="AI3486" s="45" t="e">
        <f t="shared" si="121"/>
        <v>#NUM!</v>
      </c>
    </row>
    <row r="3487" spans="27:35" x14ac:dyDescent="0.2">
      <c r="AA3487" s="114" t="s">
        <v>87</v>
      </c>
      <c r="AB3487" s="40">
        <f>_xll.qlInterestRateIndexFixingDate($X$21,AC3487)</f>
        <v>63856</v>
      </c>
      <c r="AC3487" s="40">
        <f>_xll.qlCalendarAdvance(calendar,$AC3486,AA3487,,,trigger)</f>
        <v>63858</v>
      </c>
      <c r="AD3487" s="40">
        <f>_xll.qlInterestRateIndexMaturity($X$21,AC3487,)</f>
        <v>64039</v>
      </c>
      <c r="AE3487" s="43" t="e">
        <f>_xll.qlTenorBasisValue(TenorBasis6M,AC3487,_xll.ohTrigger(trigger,$X$36))</f>
        <v>#NUM!</v>
      </c>
      <c r="AF3487" s="82">
        <f t="shared" si="122"/>
        <v>1.3925922624307755E-2</v>
      </c>
      <c r="AG3487" s="82">
        <f>_xll.qlIndexFixing($X$21,$AB3487,TRUE,_xll.ohTrigger(trigger))</f>
        <v>1.3925922624307755E-2</v>
      </c>
      <c r="AH3487" s="43" t="e">
        <f>_xll.qlIndexFixing($X$6,$AB3487,TRUE,trigger)</f>
        <v>#NUM!</v>
      </c>
      <c r="AI3487" s="45" t="e">
        <f t="shared" si="121"/>
        <v>#NUM!</v>
      </c>
    </row>
    <row r="3488" spans="27:35" x14ac:dyDescent="0.2">
      <c r="AA3488" s="114" t="s">
        <v>87</v>
      </c>
      <c r="AB3488" s="40">
        <f>_xll.qlInterestRateIndexFixingDate($X$21,AC3488)</f>
        <v>63863</v>
      </c>
      <c r="AC3488" s="40">
        <f>_xll.qlCalendarAdvance(calendar,$AC3487,AA3488,,,trigger)</f>
        <v>63865</v>
      </c>
      <c r="AD3488" s="40">
        <f>_xll.qlInterestRateIndexMaturity($X$21,AC3488,)</f>
        <v>64046</v>
      </c>
      <c r="AE3488" s="43" t="e">
        <f>_xll.qlTenorBasisValue(TenorBasis6M,AC3488,_xll.ohTrigger(trigger,$X$36))</f>
        <v>#NUM!</v>
      </c>
      <c r="AF3488" s="82">
        <f t="shared" si="122"/>
        <v>1.3926406035395709E-2</v>
      </c>
      <c r="AG3488" s="82">
        <f>_xll.qlIndexFixing($X$21,$AB3488,TRUE,_xll.ohTrigger(trigger))</f>
        <v>1.3926406035395709E-2</v>
      </c>
      <c r="AH3488" s="43" t="e">
        <f>_xll.qlIndexFixing($X$6,$AB3488,TRUE,trigger)</f>
        <v>#NUM!</v>
      </c>
      <c r="AI3488" s="45" t="e">
        <f t="shared" si="121"/>
        <v>#NUM!</v>
      </c>
    </row>
    <row r="3489" spans="27:35" x14ac:dyDescent="0.2">
      <c r="AA3489" s="114" t="s">
        <v>87</v>
      </c>
      <c r="AB3489" s="40">
        <f>_xll.qlInterestRateIndexFixingDate($X$21,AC3489)</f>
        <v>63870</v>
      </c>
      <c r="AC3489" s="40">
        <f>_xll.qlCalendarAdvance(calendar,$AC3488,AA3489,,,trigger)</f>
        <v>63872</v>
      </c>
      <c r="AD3489" s="40">
        <f>_xll.qlInterestRateIndexMaturity($X$21,AC3489,)</f>
        <v>64053</v>
      </c>
      <c r="AE3489" s="43" t="e">
        <f>_xll.qlTenorBasisValue(TenorBasis6M,AC3489,_xll.ohTrigger(trigger,$X$36))</f>
        <v>#NUM!</v>
      </c>
      <c r="AF3489" s="82">
        <f t="shared" si="122"/>
        <v>1.3926875463629453E-2</v>
      </c>
      <c r="AG3489" s="82">
        <f>_xll.qlIndexFixing($X$21,$AB3489,TRUE,_xll.ohTrigger(trigger))</f>
        <v>1.3926875463629453E-2</v>
      </c>
      <c r="AH3489" s="43" t="e">
        <f>_xll.qlIndexFixing($X$6,$AB3489,TRUE,trigger)</f>
        <v>#NUM!</v>
      </c>
      <c r="AI3489" s="45" t="e">
        <f t="shared" si="121"/>
        <v>#NUM!</v>
      </c>
    </row>
    <row r="3490" spans="27:35" x14ac:dyDescent="0.2">
      <c r="AA3490" s="114" t="s">
        <v>87</v>
      </c>
      <c r="AB3490" s="40">
        <f>_xll.qlInterestRateIndexFixingDate($X$21,AC3490)</f>
        <v>63877</v>
      </c>
      <c r="AC3490" s="40">
        <f>_xll.qlCalendarAdvance(calendar,$AC3489,AA3490,,,trigger)</f>
        <v>63879</v>
      </c>
      <c r="AD3490" s="40">
        <f>_xll.qlInterestRateIndexMaturity($X$21,AC3490,)</f>
        <v>64060</v>
      </c>
      <c r="AE3490" s="43" t="e">
        <f>_xll.qlTenorBasisValue(TenorBasis6M,AC3490,_xll.ohTrigger(trigger,$X$36))</f>
        <v>#NUM!</v>
      </c>
      <c r="AF3490" s="82">
        <f t="shared" si="122"/>
        <v>1.3927330908999268E-2</v>
      </c>
      <c r="AG3490" s="82">
        <f>_xll.qlIndexFixing($X$21,$AB3490,TRUE,_xll.ohTrigger(trigger))</f>
        <v>1.3927330908999268E-2</v>
      </c>
      <c r="AH3490" s="43" t="e">
        <f>_xll.qlIndexFixing($X$6,$AB3490,TRUE,trigger)</f>
        <v>#NUM!</v>
      </c>
      <c r="AI3490" s="45" t="e">
        <f t="shared" si="121"/>
        <v>#NUM!</v>
      </c>
    </row>
    <row r="3491" spans="27:35" x14ac:dyDescent="0.2">
      <c r="AA3491" s="114" t="s">
        <v>87</v>
      </c>
      <c r="AB3491" s="40">
        <f>_xll.qlInterestRateIndexFixingDate($X$21,AC3491)</f>
        <v>63884</v>
      </c>
      <c r="AC3491" s="40">
        <f>_xll.qlCalendarAdvance(calendar,$AC3490,AA3491,,,trigger)</f>
        <v>63886</v>
      </c>
      <c r="AD3491" s="40">
        <f>_xll.qlInterestRateIndexMaturity($X$21,AC3491,)</f>
        <v>64067</v>
      </c>
      <c r="AE3491" s="43" t="e">
        <f>_xll.qlTenorBasisValue(TenorBasis6M,AC3491,_xll.ohTrigger(trigger,$X$36))</f>
        <v>#NUM!</v>
      </c>
      <c r="AF3491" s="82">
        <f t="shared" si="122"/>
        <v>1.3927772371496765E-2</v>
      </c>
      <c r="AG3491" s="82">
        <f>_xll.qlIndexFixing($X$21,$AB3491,TRUE,_xll.ohTrigger(trigger))</f>
        <v>1.3927772371496765E-2</v>
      </c>
      <c r="AH3491" s="43" t="e">
        <f>_xll.qlIndexFixing($X$6,$AB3491,TRUE,trigger)</f>
        <v>#NUM!</v>
      </c>
      <c r="AI3491" s="45" t="e">
        <f t="shared" si="121"/>
        <v>#NUM!</v>
      </c>
    </row>
    <row r="3492" spans="27:35" x14ac:dyDescent="0.2">
      <c r="AA3492" s="114" t="s">
        <v>87</v>
      </c>
      <c r="AB3492" s="40">
        <f>_xll.qlInterestRateIndexFixingDate($X$21,AC3492)</f>
        <v>63891</v>
      </c>
      <c r="AC3492" s="40">
        <f>_xll.qlCalendarAdvance(calendar,$AC3491,AA3492,,,trigger)</f>
        <v>63893</v>
      </c>
      <c r="AD3492" s="40">
        <f>_xll.qlInterestRateIndexMaturity($X$21,AC3492,)</f>
        <v>64075</v>
      </c>
      <c r="AE3492" s="43" t="e">
        <f>_xll.qlTenorBasisValue(TenorBasis6M,AC3492,_xll.ohTrigger(trigger,$X$36))</f>
        <v>#NUM!</v>
      </c>
      <c r="AF3492" s="82">
        <f t="shared" si="122"/>
        <v>1.3928494348992997E-2</v>
      </c>
      <c r="AG3492" s="82">
        <f>_xll.qlIndexFixing($X$21,$AB3492,TRUE,_xll.ohTrigger(trigger))</f>
        <v>1.3928494348992997E-2</v>
      </c>
      <c r="AH3492" s="43" t="e">
        <f>_xll.qlIndexFixing($X$6,$AB3492,TRUE,trigger)</f>
        <v>#NUM!</v>
      </c>
      <c r="AI3492" s="45" t="e">
        <f t="shared" si="121"/>
        <v>#NUM!</v>
      </c>
    </row>
    <row r="3493" spans="27:35" x14ac:dyDescent="0.2">
      <c r="AA3493" s="114" t="s">
        <v>87</v>
      </c>
      <c r="AB3493" s="40">
        <f>_xll.qlInterestRateIndexFixingDate($X$21,AC3493)</f>
        <v>63898</v>
      </c>
      <c r="AC3493" s="40">
        <f>_xll.qlCalendarAdvance(calendar,$AC3492,AA3493,,,trigger)</f>
        <v>63900</v>
      </c>
      <c r="AD3493" s="40">
        <f>_xll.qlInterestRateIndexMaturity($X$21,AC3493,)</f>
        <v>64082</v>
      </c>
      <c r="AE3493" s="43" t="e">
        <f>_xll.qlTenorBasisValue(TenorBasis6M,AC3493,_xll.ohTrigger(trigger,$X$36))</f>
        <v>#NUM!</v>
      </c>
      <c r="AF3493" s="82">
        <f t="shared" si="122"/>
        <v>1.3928906862841572E-2</v>
      </c>
      <c r="AG3493" s="82">
        <f>_xll.qlIndexFixing($X$21,$AB3493,TRUE,_xll.ohTrigger(trigger))</f>
        <v>1.3928906862841572E-2</v>
      </c>
      <c r="AH3493" s="43" t="e">
        <f>_xll.qlIndexFixing($X$6,$AB3493,TRUE,trigger)</f>
        <v>#NUM!</v>
      </c>
      <c r="AI3493" s="45" t="e">
        <f t="shared" si="121"/>
        <v>#NUM!</v>
      </c>
    </row>
    <row r="3494" spans="27:35" x14ac:dyDescent="0.2">
      <c r="AA3494" s="114" t="s">
        <v>87</v>
      </c>
      <c r="AB3494" s="40">
        <f>_xll.qlInterestRateIndexFixingDate($X$21,AC3494)</f>
        <v>63905</v>
      </c>
      <c r="AC3494" s="40">
        <f>_xll.qlCalendarAdvance(calendar,$AC3493,AA3494,,,trigger)</f>
        <v>63907</v>
      </c>
      <c r="AD3494" s="40">
        <f>_xll.qlInterestRateIndexMaturity($X$21,AC3494,)</f>
        <v>64089</v>
      </c>
      <c r="AE3494" s="43" t="e">
        <f>_xll.qlTenorBasisValue(TenorBasis6M,AC3494,_xll.ohTrigger(trigger,$X$36))</f>
        <v>#NUM!</v>
      </c>
      <c r="AF3494" s="82">
        <f t="shared" si="122"/>
        <v>1.3929305393251126E-2</v>
      </c>
      <c r="AG3494" s="82">
        <f>_xll.qlIndexFixing($X$21,$AB3494,TRUE,_xll.ohTrigger(trigger))</f>
        <v>1.3929305393251126E-2</v>
      </c>
      <c r="AH3494" s="43" t="e">
        <f>_xll.qlIndexFixing($X$6,$AB3494,TRUE,trigger)</f>
        <v>#NUM!</v>
      </c>
      <c r="AI3494" s="45" t="e">
        <f t="shared" si="121"/>
        <v>#NUM!</v>
      </c>
    </row>
    <row r="3495" spans="27:35" x14ac:dyDescent="0.2">
      <c r="AA3495" s="114" t="s">
        <v>87</v>
      </c>
      <c r="AB3495" s="40">
        <f>_xll.qlInterestRateIndexFixingDate($X$21,AC3495)</f>
        <v>63909</v>
      </c>
      <c r="AC3495" s="40">
        <f>_xll.qlCalendarAdvance(calendar,$AC3494,AA3495,,,trigger)</f>
        <v>63915</v>
      </c>
      <c r="AD3495" s="40">
        <f>_xll.qlInterestRateIndexMaturity($X$21,AC3495,)</f>
        <v>64097</v>
      </c>
      <c r="AE3495" s="43" t="e">
        <f>_xll.qlTenorBasisValue(TenorBasis6M,AC3495,_xll.ohTrigger(trigger,$X$36))</f>
        <v>#NUM!</v>
      </c>
      <c r="AF3495" s="82">
        <f t="shared" si="122"/>
        <v>1.3929743733987142E-2</v>
      </c>
      <c r="AG3495" s="82">
        <f>_xll.qlIndexFixing($X$21,$AB3495,TRUE,_xll.ohTrigger(trigger))</f>
        <v>1.3929743733987142E-2</v>
      </c>
      <c r="AH3495" s="43" t="e">
        <f>_xll.qlIndexFixing($X$6,$AB3495,TRUE,trigger)</f>
        <v>#NUM!</v>
      </c>
      <c r="AI3495" s="45" t="e">
        <f t="shared" si="121"/>
        <v>#NUM!</v>
      </c>
    </row>
    <row r="3496" spans="27:35" x14ac:dyDescent="0.2">
      <c r="AA3496" s="114" t="s">
        <v>87</v>
      </c>
      <c r="AB3496" s="40">
        <f>_xll.qlInterestRateIndexFixingDate($X$21,AC3496)</f>
        <v>63919</v>
      </c>
      <c r="AC3496" s="40">
        <f>_xll.qlCalendarAdvance(calendar,$AC3495,AA3496,,,trigger)</f>
        <v>63922</v>
      </c>
      <c r="AD3496" s="40">
        <f>_xll.qlInterestRateIndexMaturity($X$21,AC3496,)</f>
        <v>64103</v>
      </c>
      <c r="AE3496" s="43" t="e">
        <f>_xll.qlTenorBasisValue(TenorBasis6M,AC3496,_xll.ohTrigger(trigger,$X$36))</f>
        <v>#NUM!</v>
      </c>
      <c r="AF3496" s="82">
        <f t="shared" si="122"/>
        <v>1.3929821877397006E-2</v>
      </c>
      <c r="AG3496" s="82">
        <f>_xll.qlIndexFixing($X$21,$AB3496,TRUE,_xll.ohTrigger(trigger))</f>
        <v>1.3929821877397006E-2</v>
      </c>
      <c r="AH3496" s="43" t="e">
        <f>_xll.qlIndexFixing($X$6,$AB3496,TRUE,trigger)</f>
        <v>#NUM!</v>
      </c>
      <c r="AI3496" s="45" t="e">
        <f t="shared" si="121"/>
        <v>#NUM!</v>
      </c>
    </row>
    <row r="3497" spans="27:35" x14ac:dyDescent="0.2">
      <c r="AA3497" s="114" t="s">
        <v>87</v>
      </c>
      <c r="AB3497" s="40">
        <f>_xll.qlInterestRateIndexFixingDate($X$21,AC3497)</f>
        <v>63927</v>
      </c>
      <c r="AC3497" s="40">
        <f>_xll.qlCalendarAdvance(calendar,$AC3496,AA3497,,,trigger)</f>
        <v>63929</v>
      </c>
      <c r="AD3497" s="40">
        <f>_xll.qlInterestRateIndexMaturity($X$21,AC3497,)</f>
        <v>64110</v>
      </c>
      <c r="AE3497" s="43" t="e">
        <f>_xll.qlTenorBasisValue(TenorBasis6M,AC3497,_xll.ohTrigger(trigger,$X$36))</f>
        <v>#NUM!</v>
      </c>
      <c r="AF3497" s="82">
        <f t="shared" si="122"/>
        <v>1.3930177444911002E-2</v>
      </c>
      <c r="AG3497" s="82">
        <f>_xll.qlIndexFixing($X$21,$AB3497,TRUE,_xll.ohTrigger(trigger))</f>
        <v>1.3930177444911002E-2</v>
      </c>
      <c r="AH3497" s="43" t="e">
        <f>_xll.qlIndexFixing($X$6,$AB3497,TRUE,trigger)</f>
        <v>#NUM!</v>
      </c>
      <c r="AI3497" s="45" t="e">
        <f t="shared" si="121"/>
        <v>#NUM!</v>
      </c>
    </row>
    <row r="3498" spans="27:35" x14ac:dyDescent="0.2">
      <c r="AA3498" s="114" t="s">
        <v>87</v>
      </c>
      <c r="AB3498" s="40">
        <f>_xll.qlInterestRateIndexFixingDate($X$21,AC3498)</f>
        <v>63934</v>
      </c>
      <c r="AC3498" s="40">
        <f>_xll.qlCalendarAdvance(calendar,$AC3497,AA3498,,,trigger)</f>
        <v>63936</v>
      </c>
      <c r="AD3498" s="40">
        <f>_xll.qlInterestRateIndexMaturity($X$21,AC3498,)</f>
        <v>64117</v>
      </c>
      <c r="AE3498" s="43" t="e">
        <f>_xll.qlTenorBasisValue(TenorBasis6M,AC3498,_xll.ohTrigger(trigger,$X$36))</f>
        <v>#NUM!</v>
      </c>
      <c r="AF3498" s="82">
        <f t="shared" si="122"/>
        <v>1.3930519029491734E-2</v>
      </c>
      <c r="AG3498" s="82">
        <f>_xll.qlIndexFixing($X$21,$AB3498,TRUE,_xll.ohTrigger(trigger))</f>
        <v>1.3930519029491734E-2</v>
      </c>
      <c r="AH3498" s="43" t="e">
        <f>_xll.qlIndexFixing($X$6,$AB3498,TRUE,trigger)</f>
        <v>#NUM!</v>
      </c>
      <c r="AI3498" s="45" t="e">
        <f t="shared" ref="AI3498:AI3508" si="123">(AG3498-AH3498)*10000</f>
        <v>#NUM!</v>
      </c>
    </row>
    <row r="3499" spans="27:35" x14ac:dyDescent="0.2">
      <c r="AA3499" s="114" t="s">
        <v>87</v>
      </c>
      <c r="AB3499" s="40">
        <f>_xll.qlInterestRateIndexFixingDate($X$21,AC3499)</f>
        <v>63941</v>
      </c>
      <c r="AC3499" s="40">
        <f>_xll.qlCalendarAdvance(calendar,$AC3498,AA3499,,,trigger)</f>
        <v>63943</v>
      </c>
      <c r="AD3499" s="40">
        <f>_xll.qlInterestRateIndexMaturity($X$21,AC3499,)</f>
        <v>64124</v>
      </c>
      <c r="AE3499" s="43" t="e">
        <f>_xll.qlTenorBasisValue(TenorBasis6M,AC3499,_xll.ohTrigger(trigger,$X$36))</f>
        <v>#NUM!</v>
      </c>
      <c r="AF3499" s="82">
        <f t="shared" si="122"/>
        <v>1.393084663113346E-2</v>
      </c>
      <c r="AG3499" s="82">
        <f>_xll.qlIndexFixing($X$21,$AB3499,TRUE,_xll.ohTrigger(trigger))</f>
        <v>1.393084663113346E-2</v>
      </c>
      <c r="AH3499" s="43" t="e">
        <f>_xll.qlIndexFixing($X$6,$AB3499,TRUE,trigger)</f>
        <v>#NUM!</v>
      </c>
      <c r="AI3499" s="45" t="e">
        <f t="shared" si="123"/>
        <v>#NUM!</v>
      </c>
    </row>
    <row r="3500" spans="27:35" x14ac:dyDescent="0.2">
      <c r="AA3500" s="114" t="s">
        <v>87</v>
      </c>
      <c r="AB3500" s="40">
        <f>_xll.qlInterestRateIndexFixingDate($X$21,AC3500)</f>
        <v>63948</v>
      </c>
      <c r="AC3500" s="40">
        <f>_xll.qlCalendarAdvance(calendar,$AC3499,AA3500,,,trigger)</f>
        <v>63950</v>
      </c>
      <c r="AD3500" s="40">
        <f>_xll.qlInterestRateIndexMaturity($X$21,AC3500,)</f>
        <v>64131</v>
      </c>
      <c r="AE3500" s="43" t="e">
        <f>_xll.qlTenorBasisValue(TenorBasis6M,AC3500,_xll.ohTrigger(trigger,$X$36))</f>
        <v>#NUM!</v>
      </c>
      <c r="AF3500" s="82">
        <f t="shared" si="122"/>
        <v>1.3931160249828231E-2</v>
      </c>
      <c r="AG3500" s="82">
        <f>_xll.qlIndexFixing($X$21,$AB3500,TRUE,_xll.ohTrigger(trigger))</f>
        <v>1.3931160249828231E-2</v>
      </c>
      <c r="AH3500" s="43" t="e">
        <f>_xll.qlIndexFixing($X$6,$AB3500,TRUE,trigger)</f>
        <v>#NUM!</v>
      </c>
      <c r="AI3500" s="45" t="e">
        <f t="shared" si="123"/>
        <v>#NUM!</v>
      </c>
    </row>
    <row r="3501" spans="27:35" x14ac:dyDescent="0.2">
      <c r="AA3501" s="114" t="s">
        <v>87</v>
      </c>
      <c r="AB3501" s="40">
        <f>_xll.qlInterestRateIndexFixingDate($X$21,AC3501)</f>
        <v>63955</v>
      </c>
      <c r="AC3501" s="40">
        <f>_xll.qlCalendarAdvance(calendar,$AC3500,AA3501,,,trigger)</f>
        <v>63957</v>
      </c>
      <c r="AD3501" s="40">
        <f>_xll.qlInterestRateIndexMaturity($X$21,AC3501,)</f>
        <v>64138</v>
      </c>
      <c r="AE3501" s="43" t="e">
        <f>_xll.qlTenorBasisValue(TenorBasis6M,AC3501,_xll.ohTrigger(trigger,$X$36))</f>
        <v>#NUM!</v>
      </c>
      <c r="AF3501" s="82">
        <f t="shared" si="122"/>
        <v>1.3931459885569862E-2</v>
      </c>
      <c r="AG3501" s="82">
        <f>_xll.qlIndexFixing($X$21,$AB3501,TRUE,_xll.ohTrigger(trigger))</f>
        <v>1.3931459885569862E-2</v>
      </c>
      <c r="AH3501" s="43" t="e">
        <f>_xll.qlIndexFixing($X$6,$AB3501,TRUE,trigger)</f>
        <v>#NUM!</v>
      </c>
      <c r="AI3501" s="45" t="e">
        <f t="shared" si="123"/>
        <v>#NUM!</v>
      </c>
    </row>
    <row r="3502" spans="27:35" x14ac:dyDescent="0.2">
      <c r="AA3502" s="114" t="s">
        <v>87</v>
      </c>
      <c r="AB3502" s="40">
        <f>_xll.qlInterestRateIndexFixingDate($X$21,AC3502)</f>
        <v>63962</v>
      </c>
      <c r="AC3502" s="40">
        <f>_xll.qlCalendarAdvance(calendar,$AC3501,AA3502,,,trigger)</f>
        <v>63964</v>
      </c>
      <c r="AD3502" s="40">
        <f>_xll.qlInterestRateIndexMaturity($X$21,AC3502,)</f>
        <v>64145</v>
      </c>
      <c r="AE3502" s="43" t="e">
        <f>_xll.qlTenorBasisValue(TenorBasis6M,AC3502,_xll.ohTrigger(trigger,$X$36))</f>
        <v>#NUM!</v>
      </c>
      <c r="AF3502" s="82">
        <f t="shared" si="122"/>
        <v>1.3931745538351734E-2</v>
      </c>
      <c r="AG3502" s="82">
        <f>_xll.qlIndexFixing($X$21,$AB3502,TRUE,_xll.ohTrigger(trigger))</f>
        <v>1.3931745538351734E-2</v>
      </c>
      <c r="AH3502" s="43" t="e">
        <f>_xll.qlIndexFixing($X$6,$AB3502,TRUE,trigger)</f>
        <v>#NUM!</v>
      </c>
      <c r="AI3502" s="45" t="e">
        <f t="shared" si="123"/>
        <v>#NUM!</v>
      </c>
    </row>
    <row r="3503" spans="27:35" x14ac:dyDescent="0.2">
      <c r="AA3503" s="114" t="s">
        <v>87</v>
      </c>
      <c r="AB3503" s="40">
        <f>_xll.qlInterestRateIndexFixingDate($X$21,AC3503)</f>
        <v>63969</v>
      </c>
      <c r="AC3503" s="40">
        <f>_xll.qlCalendarAdvance(calendar,$AC3502,AA3503,,,trigger)</f>
        <v>63971</v>
      </c>
      <c r="AD3503" s="40">
        <f>_xll.qlInterestRateIndexMaturity($X$21,AC3503,)</f>
        <v>64152</v>
      </c>
      <c r="AE3503" s="43" t="e">
        <f>_xll.qlTenorBasisValue(TenorBasis6M,AC3503,_xll.ohTrigger(trigger,$X$36))</f>
        <v>#NUM!</v>
      </c>
      <c r="AF3503" s="82">
        <f t="shared" si="122"/>
        <v>1.39320172081681E-2</v>
      </c>
      <c r="AG3503" s="82">
        <f>_xll.qlIndexFixing($X$21,$AB3503,TRUE,_xll.ohTrigger(trigger))</f>
        <v>1.39320172081681E-2</v>
      </c>
      <c r="AH3503" s="43" t="e">
        <f>_xll.qlIndexFixing($X$6,$AB3503,TRUE,trigger)</f>
        <v>#NUM!</v>
      </c>
      <c r="AI3503" s="45" t="e">
        <f t="shared" si="123"/>
        <v>#NUM!</v>
      </c>
    </row>
    <row r="3504" spans="27:35" x14ac:dyDescent="0.2">
      <c r="AA3504" s="114" t="s">
        <v>87</v>
      </c>
      <c r="AB3504" s="40">
        <f>_xll.qlInterestRateIndexFixingDate($X$21,AC3504)</f>
        <v>63976</v>
      </c>
      <c r="AC3504" s="40">
        <f>_xll.qlCalendarAdvance(calendar,$AC3503,AA3504,,,trigger)</f>
        <v>63978</v>
      </c>
      <c r="AD3504" s="40">
        <f>_xll.qlInterestRateIndexMaturity($X$21,AC3504,)</f>
        <v>64161</v>
      </c>
      <c r="AE3504" s="43" t="e">
        <f>_xll.qlTenorBasisValue(TenorBasis6M,AC3504,_xll.ohTrigger(trigger,$X$36))</f>
        <v>#NUM!</v>
      </c>
      <c r="AF3504" s="82">
        <f t="shared" si="122"/>
        <v>1.3932839860816702E-2</v>
      </c>
      <c r="AG3504" s="82">
        <f>_xll.qlIndexFixing($X$21,$AB3504,TRUE,_xll.ohTrigger(trigger))</f>
        <v>1.3932839860816702E-2</v>
      </c>
      <c r="AH3504" s="43" t="e">
        <f>_xll.qlIndexFixing($X$6,$AB3504,TRUE,trigger)</f>
        <v>#NUM!</v>
      </c>
      <c r="AI3504" s="45" t="e">
        <f t="shared" si="123"/>
        <v>#NUM!</v>
      </c>
    </row>
    <row r="3505" spans="27:35" x14ac:dyDescent="0.2">
      <c r="AA3505" s="114" t="s">
        <v>87</v>
      </c>
      <c r="AB3505" s="40">
        <f>_xll.qlInterestRateIndexFixingDate($X$21,AC3505)</f>
        <v>63983</v>
      </c>
      <c r="AC3505" s="40">
        <f>_xll.qlCalendarAdvance(calendar,$AC3504,AA3505,,,trigger)</f>
        <v>63985</v>
      </c>
      <c r="AD3505" s="40">
        <f>_xll.qlInterestRateIndexMaturity($X$21,AC3505,)</f>
        <v>64171</v>
      </c>
      <c r="AE3505" s="43" t="e">
        <f>_xll.qlTenorBasisValue(TenorBasis6M,AC3505,_xll.ohTrigger(trigger,$X$36))</f>
        <v>#NUM!</v>
      </c>
      <c r="AF3505" s="82">
        <f t="shared" si="122"/>
        <v>1.3933925411658795E-2</v>
      </c>
      <c r="AG3505" s="82">
        <f>_xll.qlIndexFixing($X$21,$AB3505,TRUE,_xll.ohTrigger(trigger))</f>
        <v>1.3933925411658795E-2</v>
      </c>
      <c r="AH3505" s="43" t="e">
        <f>_xll.qlIndexFixing($X$6,$AB3505,TRUE,trigger)</f>
        <v>#NUM!</v>
      </c>
      <c r="AI3505" s="45" t="e">
        <f t="shared" si="123"/>
        <v>#NUM!</v>
      </c>
    </row>
    <row r="3506" spans="27:35" x14ac:dyDescent="0.2">
      <c r="AA3506" s="114" t="s">
        <v>87</v>
      </c>
      <c r="AB3506" s="40">
        <f>_xll.qlInterestRateIndexFixingDate($X$21,AC3506)</f>
        <v>63990</v>
      </c>
      <c r="AC3506" s="40">
        <f>_xll.qlCalendarAdvance(calendar,$AC3505,AA3506,,,trigger)</f>
        <v>63992</v>
      </c>
      <c r="AD3506" s="40">
        <f>_xll.qlInterestRateIndexMaturity($X$21,AC3506,)</f>
        <v>64178</v>
      </c>
      <c r="AE3506" s="43" t="e">
        <f>_xll.qlTenorBasisValue(TenorBasis6M,AC3506,_xll.ohTrigger(trigger,$X$36))</f>
        <v>#NUM!</v>
      </c>
      <c r="AF3506" s="82">
        <f t="shared" si="122"/>
        <v>1.3934150181958802E-2</v>
      </c>
      <c r="AG3506" s="82">
        <f>_xll.qlIndexFixing($X$21,$AB3506,TRUE,_xll.ohTrigger(trigger))</f>
        <v>1.3934150181958802E-2</v>
      </c>
      <c r="AH3506" s="43" t="e">
        <f>_xll.qlIndexFixing($X$6,$AB3506,TRUE,trigger)</f>
        <v>#NUM!</v>
      </c>
      <c r="AI3506" s="45" t="e">
        <f t="shared" si="123"/>
        <v>#NUM!</v>
      </c>
    </row>
    <row r="3507" spans="27:35" x14ac:dyDescent="0.2">
      <c r="AA3507" s="114" t="s">
        <v>87</v>
      </c>
      <c r="AB3507" s="40">
        <f>_xll.qlInterestRateIndexFixingDate($X$21,AC3507)</f>
        <v>63997</v>
      </c>
      <c r="AC3507" s="40">
        <f>_xll.qlCalendarAdvance(calendar,$AC3506,AA3507,,,trigger)</f>
        <v>63999</v>
      </c>
      <c r="AD3507" s="40">
        <f>_xll.qlInterestRateIndexMaturity($X$21,AC3507,)</f>
        <v>64185</v>
      </c>
      <c r="AE3507" s="43" t="e">
        <f>_xll.qlTenorBasisValue(TenorBasis6M,AC3507,_xll.ohTrigger(trigger,$X$36))</f>
        <v>#NUM!</v>
      </c>
      <c r="AF3507" s="82">
        <f t="shared" si="122"/>
        <v>1.393436096657566E-2</v>
      </c>
      <c r="AG3507" s="82">
        <f>_xll.qlIndexFixing($X$21,$AB3507,TRUE,_xll.ohTrigger(trigger))</f>
        <v>1.393436096657566E-2</v>
      </c>
      <c r="AH3507" s="43" t="e">
        <f>_xll.qlIndexFixing($X$6,$AB3507,TRUE,trigger)</f>
        <v>#NUM!</v>
      </c>
      <c r="AI3507" s="45" t="e">
        <f t="shared" si="123"/>
        <v>#NUM!</v>
      </c>
    </row>
    <row r="3508" spans="27:35" x14ac:dyDescent="0.2">
      <c r="AA3508" s="115" t="s">
        <v>87</v>
      </c>
      <c r="AB3508" s="41">
        <f>_xll.qlInterestRateIndexFixingDate($X$21,AC3508)</f>
        <v>64004</v>
      </c>
      <c r="AC3508" s="41">
        <f>_xll.qlCalendarAdvance(calendar,$AC3507,AA3508,,,trigger)</f>
        <v>64006</v>
      </c>
      <c r="AD3508" s="41">
        <f>_xll.qlInterestRateIndexMaturity($X$21,AC3508,)</f>
        <v>64192</v>
      </c>
      <c r="AE3508" s="44" t="e">
        <f>_xll.qlTenorBasisValue(TenorBasis6M,AC3508,_xll.ohTrigger(trigger,$X$36))</f>
        <v>#NUM!</v>
      </c>
      <c r="AF3508" s="83">
        <f t="shared" si="122"/>
        <v>1.393455776550378E-2</v>
      </c>
      <c r="AG3508" s="83">
        <f>_xll.qlIndexFixing($X$21,$AB3508,TRUE,_xll.ohTrigger(trigger))</f>
        <v>1.393455776550378E-2</v>
      </c>
      <c r="AH3508" s="44" t="e">
        <f>_xll.qlIndexFixing($X$6,$AB3508,TRUE,trigger)</f>
        <v>#NUM!</v>
      </c>
      <c r="AI3508" s="46" t="e">
        <f t="shared" si="123"/>
        <v>#NUM!</v>
      </c>
    </row>
  </sheetData>
  <dataValidations count="5">
    <dataValidation type="list" allowBlank="1" showInputMessage="1" showErrorMessage="1" sqref="D22:D60">
      <formula1>"Annual,Semiannual,EveryFourthMonth,Quarterly,Bimonthly,Monthly,Biweekly,Weekly,Daily,Once,NoFrequency"</formula1>
    </dataValidation>
    <dataValidation type="list" allowBlank="1" showInputMessage="1" showErrorMessage="1" sqref="X17">
      <formula1>"AllDepos,DeposBeforeFirstFuturesStartDate,DeposBeforeFirstFuturesStartDatePlusOne,DeposBeforeFirstFuturesExpiryDate"</formula1>
    </dataValidation>
    <dataValidation type="list" allowBlank="1" showInputMessage="1" showErrorMessage="1" sqref="X24 Y43:Y46 X35">
      <formula1>"TRUE,FALSE"</formula1>
    </dataValidation>
    <dataValidation type="list" allowBlank="1" showInputMessage="1" showErrorMessage="1" sqref="E3:E60">
      <formula1>"Following,Modified Following,Preceding,Modified Preceding,Unadjusted,Half-Month Modified Following"</formula1>
    </dataValidation>
    <dataValidation type="list" allowBlank="1" showInputMessage="1" showErrorMessage="1" sqref="F3:F60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38</xdr:col>
                    <xdr:colOff>76200</xdr:colOff>
                    <xdr:row>1</xdr:row>
                    <xdr:rowOff>0</xdr:rowOff>
                  </from>
                  <to>
                    <xdr:col>38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37</xdr:col>
                    <xdr:colOff>581025</xdr:colOff>
                    <xdr:row>1</xdr:row>
                    <xdr:rowOff>0</xdr:rowOff>
                  </from>
                  <to>
                    <xdr:col>37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38</xdr:col>
                    <xdr:colOff>733425</xdr:colOff>
                    <xdr:row>1</xdr:row>
                    <xdr:rowOff>0</xdr:rowOff>
                  </from>
                  <to>
                    <xdr:col>39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39</xdr:col>
                    <xdr:colOff>228600</xdr:colOff>
                    <xdr:row>1</xdr:row>
                    <xdr:rowOff>0</xdr:rowOff>
                  </from>
                  <to>
                    <xdr:col>39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40</xdr:col>
                    <xdr:colOff>152400</xdr:colOff>
                    <xdr:row>1</xdr:row>
                    <xdr:rowOff>0</xdr:rowOff>
                  </from>
                  <to>
                    <xdr:col>40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41</xdr:col>
                    <xdr:colOff>66675</xdr:colOff>
                    <xdr:row>1</xdr:row>
                    <xdr:rowOff>0</xdr:rowOff>
                  </from>
                  <to>
                    <xdr:col>42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42</xdr:col>
                    <xdr:colOff>114300</xdr:colOff>
                    <xdr:row>1</xdr:row>
                    <xdr:rowOff>0</xdr:rowOff>
                  </from>
                  <to>
                    <xdr:col>43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Mazzocchi, Paolo (IT - Milano)</cp:lastModifiedBy>
  <dcterms:created xsi:type="dcterms:W3CDTF">2015-07-27T15:44:24Z</dcterms:created>
  <dcterms:modified xsi:type="dcterms:W3CDTF">2015-11-28T12:16:15Z</dcterms:modified>
</cp:coreProperties>
</file>